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4C6ED756-8CB6-4415-8EDD-97498906A797}"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10">'Hygiene Data'!$CX$1:$DG$2</definedName>
    <definedName name="myrangeH11">'Hygiene Data'!$DH$1:$DQ$2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H9">'Hygiene Data'!$CN$1:$CW$2</definedName>
    <definedName name="myrangeS0">'Sanitation Data'!$B$1:$K$2</definedName>
    <definedName name="myrangeS1">'Sanitation Data'!$L$1:$U$2</definedName>
    <definedName name="myrangeS10">'Sanitation Data'!$CX$1:$DG$2</definedName>
    <definedName name="myrangeS11">'Sanitation Data'!$DH$1:$DQ$2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S9">'Sanitation Data'!$CN$1:$CW$2</definedName>
    <definedName name="myrangeW0">'Water Data'!$B$1:$K$2</definedName>
    <definedName name="myrangeW1">'Water Data'!$L$1:$U$2</definedName>
    <definedName name="myrangeW10">'Water Data'!$CX$1:$DG$2</definedName>
    <definedName name="myrangeW11">'Water Data'!$DH$1:$DQ$2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myrangeW9">'Water Data'!$CN$1:$CW$2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4" s="1"/>
  <c r="EC207" i="46"/>
  <c r="BN207" i="46" s="1"/>
  <c r="EB207" i="46"/>
  <c r="BM207" i="46" s="1"/>
  <c r="EA207" i="46"/>
  <c r="BL207" i="46" s="1"/>
  <c r="DZ207" i="46"/>
  <c r="BK207" i="46" s="1"/>
  <c r="DY207" i="46"/>
  <c r="DX207" i="46"/>
  <c r="BI207" i="46" s="1"/>
  <c r="DW207" i="46"/>
  <c r="BH207" i="46" s="1"/>
  <c r="DV207" i="46"/>
  <c r="BG207" i="46" s="1"/>
  <c r="DU207" i="46"/>
  <c r="BF207" i="46" s="1"/>
  <c r="DT207" i="46"/>
  <c r="BE207" i="46" s="1"/>
  <c r="DS207" i="46"/>
  <c r="BD207" i="46" s="1"/>
  <c r="DR207" i="46"/>
  <c r="BC207" i="46" s="1"/>
  <c r="DQ207" i="46"/>
  <c r="DP207" i="46"/>
  <c r="BA207" i="46" s="1"/>
  <c r="DO207" i="46"/>
  <c r="AZ207" i="46" s="1"/>
  <c r="DN207" i="46"/>
  <c r="AY207" i="46" s="1"/>
  <c r="DM207" i="46"/>
  <c r="DL207" i="46"/>
  <c r="AW207" i="46" s="1"/>
  <c r="DK207" i="46"/>
  <c r="AV207" i="46" s="1"/>
  <c r="DJ207" i="46"/>
  <c r="AU207" i="46" s="1"/>
  <c r="DI207" i="46"/>
  <c r="DH207" i="46"/>
  <c r="AS207" i="46" s="1"/>
  <c r="DG207" i="46"/>
  <c r="AR207" i="46" s="1"/>
  <c r="DF207" i="46"/>
  <c r="AQ207" i="46" s="1"/>
  <c r="DE207" i="46"/>
  <c r="DD207" i="46"/>
  <c r="AO207" i="46" s="1"/>
  <c r="DC207" i="46"/>
  <c r="AN207" i="46" s="1"/>
  <c r="DB207" i="46"/>
  <c r="AM207" i="46" s="1"/>
  <c r="DA207" i="46"/>
  <c r="CZ207" i="46"/>
  <c r="AK207" i="46" s="1"/>
  <c r="CY207" i="46"/>
  <c r="AJ207" i="46" s="1"/>
  <c r="CX207" i="46"/>
  <c r="AI207" i="46" s="1"/>
  <c r="CW207" i="46"/>
  <c r="AH207" i="46" s="1"/>
  <c r="CV207" i="46"/>
  <c r="AG207" i="46" s="1"/>
  <c r="CU207" i="46"/>
  <c r="AF207" i="46" s="1"/>
  <c r="CT207" i="46"/>
  <c r="CS207" i="46"/>
  <c r="CR207" i="46"/>
  <c r="AC207" i="46" s="1"/>
  <c r="CQ207" i="46"/>
  <c r="AB207" i="46" s="1"/>
  <c r="CP207" i="46"/>
  <c r="AA207" i="46" s="1"/>
  <c r="CO207" i="46"/>
  <c r="Z207" i="46" s="1"/>
  <c r="CN207" i="46"/>
  <c r="Y207" i="46" s="1"/>
  <c r="CM207" i="46"/>
  <c r="X207" i="46" s="1"/>
  <c r="CL207" i="46"/>
  <c r="W207" i="46" s="1"/>
  <c r="CK207" i="46"/>
  <c r="CJ207" i="46"/>
  <c r="U207" i="46" s="1"/>
  <c r="CI207" i="46"/>
  <c r="T207" i="46" s="1"/>
  <c r="CH207" i="46"/>
  <c r="S207" i="46" s="1"/>
  <c r="CG207" i="46"/>
  <c r="R207" i="46" s="1"/>
  <c r="CF207" i="46"/>
  <c r="Q207" i="46" s="1"/>
  <c r="CE207" i="46"/>
  <c r="P207" i="46" s="1"/>
  <c r="CD207" i="46"/>
  <c r="O207" i="46" s="1"/>
  <c r="CC207" i="46"/>
  <c r="CB207" i="46"/>
  <c r="M207" i="46" s="1"/>
  <c r="CA207" i="46"/>
  <c r="L207" i="46" s="1"/>
  <c r="BZ207" i="46"/>
  <c r="K207" i="46" s="1"/>
  <c r="BY207" i="46"/>
  <c r="J207" i="46" s="1"/>
  <c r="BX207" i="46"/>
  <c r="I207" i="46" s="1"/>
  <c r="BW207" i="46"/>
  <c r="H207" i="46" s="1"/>
  <c r="BV207" i="46"/>
  <c r="G207" i="46" s="1"/>
  <c r="BU207" i="46"/>
  <c r="BT207" i="46"/>
  <c r="E207" i="46" s="1"/>
  <c r="BS207" i="46"/>
  <c r="D207" i="46" s="1"/>
  <c r="BO207" i="46"/>
  <c r="B207" i="46"/>
  <c r="B207" i="44" s="1"/>
  <c r="A207" i="46"/>
  <c r="C207" i="46" s="1"/>
  <c r="C207" i="44" s="1"/>
  <c r="EF206" i="46"/>
  <c r="BQ206" i="46" s="1"/>
  <c r="EE206" i="46"/>
  <c r="BP206" i="46" s="1"/>
  <c r="ED206" i="46"/>
  <c r="EC206" i="46"/>
  <c r="BN206" i="46" s="1"/>
  <c r="EB206" i="46"/>
  <c r="BM206" i="46" s="1"/>
  <c r="EA206" i="46"/>
  <c r="BL206" i="46" s="1"/>
  <c r="DZ206" i="46"/>
  <c r="DY206" i="46"/>
  <c r="BJ206" i="46" s="1"/>
  <c r="DX206" i="46"/>
  <c r="BI206" i="46" s="1"/>
  <c r="DW206" i="46"/>
  <c r="BH206" i="46" s="1"/>
  <c r="DV206" i="46"/>
  <c r="DU206" i="46"/>
  <c r="BF206" i="46" s="1"/>
  <c r="DT206" i="46"/>
  <c r="BE206" i="46" s="1"/>
  <c r="DS206" i="46"/>
  <c r="BD206" i="46" s="1"/>
  <c r="DR206" i="46"/>
  <c r="BC206" i="46" s="1"/>
  <c r="DQ206" i="46"/>
  <c r="BB206" i="46" s="1"/>
  <c r="DP206" i="46"/>
  <c r="BA206" i="46" s="1"/>
  <c r="DO206" i="46"/>
  <c r="AZ206" i="46" s="1"/>
  <c r="DN206" i="46"/>
  <c r="AY206" i="46" s="1"/>
  <c r="DM206" i="46"/>
  <c r="AX206" i="46" s="1"/>
  <c r="DL206" i="46"/>
  <c r="AW206" i="46" s="1"/>
  <c r="DK206" i="46"/>
  <c r="AV206" i="46" s="1"/>
  <c r="DJ206" i="46"/>
  <c r="AU206" i="46" s="1"/>
  <c r="DI206" i="46"/>
  <c r="DH206" i="46"/>
  <c r="AS206" i="46" s="1"/>
  <c r="DG206" i="46"/>
  <c r="AR206" i="46" s="1"/>
  <c r="DF206" i="46"/>
  <c r="DE206" i="46"/>
  <c r="AP206" i="46" s="1"/>
  <c r="DD206" i="46"/>
  <c r="AO206" i="46" s="1"/>
  <c r="DC206" i="46"/>
  <c r="AN206" i="46" s="1"/>
  <c r="DB206" i="46"/>
  <c r="AM206" i="46" s="1"/>
  <c r="DA206" i="46"/>
  <c r="CZ206" i="46"/>
  <c r="AK206" i="46" s="1"/>
  <c r="CY206" i="46"/>
  <c r="AJ206" i="46" s="1"/>
  <c r="CX206" i="46"/>
  <c r="CW206" i="46"/>
  <c r="AH206" i="46" s="1"/>
  <c r="CV206" i="46"/>
  <c r="AG206" i="46" s="1"/>
  <c r="CU206" i="46"/>
  <c r="CT206" i="46"/>
  <c r="AE206" i="46" s="1"/>
  <c r="CS206" i="46"/>
  <c r="AD206" i="44" s="1"/>
  <c r="CR206" i="46"/>
  <c r="CQ206" i="46"/>
  <c r="AB206" i="46" s="1"/>
  <c r="CP206" i="46"/>
  <c r="CO206" i="46"/>
  <c r="Z206" i="46" s="1"/>
  <c r="CN206" i="46"/>
  <c r="Y206" i="46" s="1"/>
  <c r="CM206" i="46"/>
  <c r="X206" i="46" s="1"/>
  <c r="CL206" i="46"/>
  <c r="CK206" i="46"/>
  <c r="CJ206" i="46"/>
  <c r="U206" i="46" s="1"/>
  <c r="CI206" i="46"/>
  <c r="CH206" i="46"/>
  <c r="CG206" i="46"/>
  <c r="R206" i="46" s="1"/>
  <c r="CF206" i="46"/>
  <c r="Q206" i="46" s="1"/>
  <c r="CE206" i="46"/>
  <c r="CD206" i="46"/>
  <c r="CC206" i="46"/>
  <c r="CB206" i="46"/>
  <c r="M206" i="46" s="1"/>
  <c r="CA206" i="46"/>
  <c r="L206" i="46" s="1"/>
  <c r="BZ206" i="46"/>
  <c r="BY206" i="46"/>
  <c r="J206" i="46" s="1"/>
  <c r="BX206" i="46"/>
  <c r="I206" i="46" s="1"/>
  <c r="BW206" i="46"/>
  <c r="BV206" i="46"/>
  <c r="G206" i="46" s="1"/>
  <c r="BU206" i="46"/>
  <c r="BT206" i="46"/>
  <c r="E206" i="46" s="1"/>
  <c r="BS206" i="46"/>
  <c r="D206" i="46" s="1"/>
  <c r="B206" i="46"/>
  <c r="B206" i="44" s="1"/>
  <c r="A206" i="46"/>
  <c r="A206" i="44" s="1"/>
  <c r="EF205" i="46"/>
  <c r="BQ205" i="46" s="1"/>
  <c r="EE205" i="46"/>
  <c r="BP205" i="46" s="1"/>
  <c r="ED205" i="46"/>
  <c r="BO205" i="44" s="1"/>
  <c r="EC205" i="46"/>
  <c r="BN205" i="44" s="1"/>
  <c r="EB205" i="46"/>
  <c r="BM205" i="46" s="1"/>
  <c r="EA205" i="46"/>
  <c r="BL205" i="46" s="1"/>
  <c r="DZ205" i="46"/>
  <c r="DY205" i="46"/>
  <c r="BJ205" i="46" s="1"/>
  <c r="DX205" i="46"/>
  <c r="BI205" i="46" s="1"/>
  <c r="DW205" i="46"/>
  <c r="BH205" i="46" s="1"/>
  <c r="DV205" i="46"/>
  <c r="DU205" i="46"/>
  <c r="BF205" i="46" s="1"/>
  <c r="DT205" i="46"/>
  <c r="DS205" i="46"/>
  <c r="BD205" i="46" s="1"/>
  <c r="DR205" i="46"/>
  <c r="DQ205" i="46"/>
  <c r="BB205" i="46" s="1"/>
  <c r="DP205" i="46"/>
  <c r="BA205" i="46" s="1"/>
  <c r="DO205" i="46"/>
  <c r="AZ205" i="46" s="1"/>
  <c r="DN205" i="46"/>
  <c r="DM205" i="46"/>
  <c r="AX205" i="46" s="1"/>
  <c r="DL205" i="46"/>
  <c r="AW205" i="46" s="1"/>
  <c r="DK205" i="46"/>
  <c r="AV205" i="46" s="1"/>
  <c r="DJ205" i="46"/>
  <c r="AU205" i="46" s="1"/>
  <c r="DI205" i="46"/>
  <c r="AT205" i="46" s="1"/>
  <c r="DH205" i="46"/>
  <c r="AS205" i="46" s="1"/>
  <c r="DG205" i="46"/>
  <c r="DF205" i="46"/>
  <c r="DE205" i="46"/>
  <c r="AP205" i="46" s="1"/>
  <c r="DD205" i="46"/>
  <c r="DC205" i="46"/>
  <c r="AN205" i="46" s="1"/>
  <c r="DB205" i="46"/>
  <c r="DA205" i="46"/>
  <c r="AL205" i="46" s="1"/>
  <c r="CZ205" i="46"/>
  <c r="AK205" i="46" s="1"/>
  <c r="CY205" i="46"/>
  <c r="CX205" i="46"/>
  <c r="CW205" i="46"/>
  <c r="AH205" i="46" s="1"/>
  <c r="CV205" i="46"/>
  <c r="AG205" i="46" s="1"/>
  <c r="CU205" i="46"/>
  <c r="AF205" i="46" s="1"/>
  <c r="CT205" i="46"/>
  <c r="CS205" i="46"/>
  <c r="AD205" i="46" s="1"/>
  <c r="CR205" i="46"/>
  <c r="AC205" i="46" s="1"/>
  <c r="CQ205" i="46"/>
  <c r="AB205" i="46" s="1"/>
  <c r="CP205" i="46"/>
  <c r="CO205" i="46"/>
  <c r="Z205" i="46" s="1"/>
  <c r="CN205" i="46"/>
  <c r="Y205" i="46" s="1"/>
  <c r="CM205" i="46"/>
  <c r="X205" i="46" s="1"/>
  <c r="CL205" i="46"/>
  <c r="CK205" i="46"/>
  <c r="V205" i="46" s="1"/>
  <c r="CJ205" i="46"/>
  <c r="U205" i="46" s="1"/>
  <c r="CI205" i="46"/>
  <c r="T205" i="46" s="1"/>
  <c r="CH205" i="46"/>
  <c r="CG205" i="46"/>
  <c r="R205" i="46" s="1"/>
  <c r="CF205" i="46"/>
  <c r="Q205" i="46" s="1"/>
  <c r="CE205" i="46"/>
  <c r="CD205" i="46"/>
  <c r="CC205" i="46"/>
  <c r="N205" i="46" s="1"/>
  <c r="CB205" i="46"/>
  <c r="M205" i="46" s="1"/>
  <c r="CA205" i="46"/>
  <c r="BZ205" i="46"/>
  <c r="BY205" i="46"/>
  <c r="J205" i="46" s="1"/>
  <c r="BX205" i="46"/>
  <c r="I205" i="46" s="1"/>
  <c r="BW205" i="46"/>
  <c r="H205" i="46" s="1"/>
  <c r="BV205" i="46"/>
  <c r="G205" i="46" s="1"/>
  <c r="BU205" i="46"/>
  <c r="F205" i="46" s="1"/>
  <c r="BT205" i="46"/>
  <c r="E205" i="46" s="1"/>
  <c r="BS205" i="46"/>
  <c r="BO205" i="46"/>
  <c r="BN205" i="46"/>
  <c r="B205" i="46"/>
  <c r="B205" i="44" s="1"/>
  <c r="A205" i="46"/>
  <c r="C205" i="46" s="1"/>
  <c r="C205" i="44" s="1"/>
  <c r="EF204" i="46"/>
  <c r="EE204" i="46"/>
  <c r="BP204" i="46" s="1"/>
  <c r="ED204" i="46"/>
  <c r="BO204" i="46" s="1"/>
  <c r="EC204" i="46"/>
  <c r="EB204" i="46"/>
  <c r="BM204" i="46" s="1"/>
  <c r="EA204" i="46"/>
  <c r="BL204" i="46" s="1"/>
  <c r="DZ204" i="46"/>
  <c r="BK204" i="46" s="1"/>
  <c r="DY204" i="46"/>
  <c r="BJ204" i="46" s="1"/>
  <c r="DX204" i="46"/>
  <c r="DW204" i="46"/>
  <c r="BH204" i="46" s="1"/>
  <c r="DV204" i="46"/>
  <c r="BG204" i="46" s="1"/>
  <c r="DU204" i="46"/>
  <c r="BF204" i="44" s="1"/>
  <c r="DT204" i="46"/>
  <c r="DS204" i="46"/>
  <c r="BD204" i="46" s="1"/>
  <c r="DR204" i="46"/>
  <c r="BC204" i="46" s="1"/>
  <c r="DQ204" i="46"/>
  <c r="BB204" i="46" s="1"/>
  <c r="DP204" i="46"/>
  <c r="DO204" i="46"/>
  <c r="AZ204" i="46" s="1"/>
  <c r="DN204" i="46"/>
  <c r="AY204" i="46" s="1"/>
  <c r="DM204" i="46"/>
  <c r="DL204" i="46"/>
  <c r="DK204" i="46"/>
  <c r="AV204" i="46" s="1"/>
  <c r="DJ204" i="46"/>
  <c r="AU204" i="46" s="1"/>
  <c r="DI204" i="46"/>
  <c r="AT204" i="46" s="1"/>
  <c r="DH204" i="46"/>
  <c r="DG204" i="46"/>
  <c r="AR204" i="46" s="1"/>
  <c r="DF204" i="46"/>
  <c r="AQ204" i="46" s="1"/>
  <c r="DE204" i="46"/>
  <c r="DD204" i="46"/>
  <c r="AO204" i="46" s="1"/>
  <c r="DC204" i="46"/>
  <c r="AN204" i="46" s="1"/>
  <c r="DB204" i="46"/>
  <c r="AM204" i="46" s="1"/>
  <c r="DA204" i="46"/>
  <c r="AL204" i="46" s="1"/>
  <c r="CZ204" i="46"/>
  <c r="CY204" i="46"/>
  <c r="AJ204" i="46" s="1"/>
  <c r="CX204" i="46"/>
  <c r="AI204" i="46" s="1"/>
  <c r="CW204" i="46"/>
  <c r="CV204" i="46"/>
  <c r="CU204" i="46"/>
  <c r="AF204" i="46" s="1"/>
  <c r="CT204" i="46"/>
  <c r="CS204" i="46"/>
  <c r="AD204" i="46" s="1"/>
  <c r="CR204" i="46"/>
  <c r="CQ204" i="46"/>
  <c r="AB204" i="46" s="1"/>
  <c r="CP204" i="46"/>
  <c r="AA204" i="46" s="1"/>
  <c r="CO204" i="46"/>
  <c r="CN204" i="46"/>
  <c r="Y204" i="46" s="1"/>
  <c r="CM204" i="46"/>
  <c r="X204" i="46" s="1"/>
  <c r="CL204" i="46"/>
  <c r="W204" i="46" s="1"/>
  <c r="CK204" i="46"/>
  <c r="V204" i="46" s="1"/>
  <c r="CJ204" i="46"/>
  <c r="CI204" i="46"/>
  <c r="T204" i="46" s="1"/>
  <c r="CH204" i="46"/>
  <c r="S204" i="46" s="1"/>
  <c r="CG204" i="46"/>
  <c r="R204" i="44" s="1"/>
  <c r="CF204" i="46"/>
  <c r="CE204" i="46"/>
  <c r="P204" i="46" s="1"/>
  <c r="CD204" i="46"/>
  <c r="CC204" i="46"/>
  <c r="N204" i="46" s="1"/>
  <c r="CB204" i="46"/>
  <c r="CA204" i="46"/>
  <c r="L204" i="46" s="1"/>
  <c r="BZ204" i="46"/>
  <c r="K204" i="46" s="1"/>
  <c r="BY204" i="46"/>
  <c r="BX204" i="46"/>
  <c r="BW204" i="46"/>
  <c r="H204" i="46" s="1"/>
  <c r="BV204" i="46"/>
  <c r="G204" i="46" s="1"/>
  <c r="BU204" i="46"/>
  <c r="F204" i="46" s="1"/>
  <c r="BT204" i="46"/>
  <c r="BS204" i="46"/>
  <c r="D204" i="46" s="1"/>
  <c r="B204" i="46"/>
  <c r="B204" i="44" s="1"/>
  <c r="A204" i="46"/>
  <c r="A204" i="44" s="1"/>
  <c r="EF203" i="46"/>
  <c r="BQ203" i="46" s="1"/>
  <c r="EE203" i="46"/>
  <c r="BP203" i="46" s="1"/>
  <c r="ED203" i="46"/>
  <c r="BO203" i="46" s="1"/>
  <c r="EC203" i="46"/>
  <c r="BN203" i="46" s="1"/>
  <c r="EB203" i="46"/>
  <c r="BM203" i="46" s="1"/>
  <c r="EA203" i="46"/>
  <c r="BL203" i="46" s="1"/>
  <c r="DZ203" i="46"/>
  <c r="BK203" i="46" s="1"/>
  <c r="DY203" i="46"/>
  <c r="BJ203" i="46" s="1"/>
  <c r="DX203" i="46"/>
  <c r="BI203" i="46" s="1"/>
  <c r="DW203" i="46"/>
  <c r="BH203" i="46" s="1"/>
  <c r="DV203" i="46"/>
  <c r="BG203" i="46" s="1"/>
  <c r="DU203" i="46"/>
  <c r="BF203" i="46" s="1"/>
  <c r="DT203" i="46"/>
  <c r="BE203" i="46" s="1"/>
  <c r="DS203" i="46"/>
  <c r="BD203" i="46" s="1"/>
  <c r="DR203" i="46"/>
  <c r="BC203" i="46" s="1"/>
  <c r="DQ203" i="46"/>
  <c r="BB203" i="46" s="1"/>
  <c r="DP203" i="46"/>
  <c r="BA203" i="46" s="1"/>
  <c r="DO203" i="46"/>
  <c r="AZ203" i="46" s="1"/>
  <c r="DN203" i="46"/>
  <c r="DM203" i="46"/>
  <c r="AX203" i="46" s="1"/>
  <c r="DL203" i="46"/>
  <c r="DK203" i="46"/>
  <c r="DJ203" i="46"/>
  <c r="AU203" i="46" s="1"/>
  <c r="DI203" i="46"/>
  <c r="AT203" i="46" s="1"/>
  <c r="DH203" i="46"/>
  <c r="AS203" i="46" s="1"/>
  <c r="DG203" i="46"/>
  <c r="AR203" i="46" s="1"/>
  <c r="DF203" i="46"/>
  <c r="AQ203" i="46" s="1"/>
  <c r="DE203" i="46"/>
  <c r="AP203" i="46" s="1"/>
  <c r="DD203" i="46"/>
  <c r="AO203" i="46" s="1"/>
  <c r="DC203" i="46"/>
  <c r="AN203" i="46" s="1"/>
  <c r="DB203" i="46"/>
  <c r="AM203" i="46" s="1"/>
  <c r="DA203" i="46"/>
  <c r="CZ203" i="46"/>
  <c r="AK203" i="46" s="1"/>
  <c r="CY203" i="46"/>
  <c r="AJ203" i="46" s="1"/>
  <c r="CX203" i="46"/>
  <c r="AI203" i="46" s="1"/>
  <c r="CW203" i="46"/>
  <c r="AH203" i="46" s="1"/>
  <c r="CV203" i="46"/>
  <c r="CU203" i="46"/>
  <c r="AF203" i="46" s="1"/>
  <c r="CT203" i="46"/>
  <c r="AE203" i="46" s="1"/>
  <c r="CS203" i="46"/>
  <c r="AD203" i="46" s="1"/>
  <c r="CR203" i="46"/>
  <c r="AC203" i="46" s="1"/>
  <c r="CQ203" i="46"/>
  <c r="AB203" i="46" s="1"/>
  <c r="CP203" i="46"/>
  <c r="AA203" i="46" s="1"/>
  <c r="CO203" i="46"/>
  <c r="Z203" i="46" s="1"/>
  <c r="CN203" i="46"/>
  <c r="CM203" i="46"/>
  <c r="X203" i="46" s="1"/>
  <c r="CL203" i="46"/>
  <c r="W203" i="46" s="1"/>
  <c r="CK203" i="46"/>
  <c r="V203" i="46" s="1"/>
  <c r="CJ203" i="46"/>
  <c r="U203" i="46" s="1"/>
  <c r="CI203" i="46"/>
  <c r="T203" i="46" s="1"/>
  <c r="CH203" i="46"/>
  <c r="S203" i="46" s="1"/>
  <c r="CG203" i="46"/>
  <c r="CF203" i="46"/>
  <c r="Q203" i="46" s="1"/>
  <c r="CE203" i="46"/>
  <c r="P203" i="46" s="1"/>
  <c r="CD203" i="46"/>
  <c r="O203" i="46" s="1"/>
  <c r="CC203" i="46"/>
  <c r="N203" i="46" s="1"/>
  <c r="CB203" i="46"/>
  <c r="M203" i="46" s="1"/>
  <c r="CA203" i="46"/>
  <c r="L203" i="46" s="1"/>
  <c r="BZ203" i="46"/>
  <c r="K203" i="46" s="1"/>
  <c r="BY203" i="46"/>
  <c r="J203" i="46" s="1"/>
  <c r="BX203" i="46"/>
  <c r="BW203" i="46"/>
  <c r="H203" i="46" s="1"/>
  <c r="BV203" i="46"/>
  <c r="G203" i="46" s="1"/>
  <c r="BU203" i="46"/>
  <c r="F203" i="46" s="1"/>
  <c r="BT203" i="46"/>
  <c r="E203" i="46" s="1"/>
  <c r="BS203" i="46"/>
  <c r="D203" i="46" s="1"/>
  <c r="B203" i="46"/>
  <c r="B203" i="44" s="1"/>
  <c r="A203" i="46"/>
  <c r="C203" i="46" s="1"/>
  <c r="C203" i="44" s="1"/>
  <c r="EF202" i="46"/>
  <c r="BQ202" i="46" s="1"/>
  <c r="EE202" i="46"/>
  <c r="ED202" i="46"/>
  <c r="BO202" i="46" s="1"/>
  <c r="EC202" i="46"/>
  <c r="EB202" i="46"/>
  <c r="BM202" i="46" s="1"/>
  <c r="EA202" i="46"/>
  <c r="BL202" i="46" s="1"/>
  <c r="DZ202" i="46"/>
  <c r="DY202" i="46"/>
  <c r="BJ202" i="46" s="1"/>
  <c r="DX202" i="46"/>
  <c r="DW202" i="46"/>
  <c r="BH202" i="46" s="1"/>
  <c r="DV202" i="46"/>
  <c r="BG202" i="46" s="1"/>
  <c r="DU202" i="46"/>
  <c r="BF202" i="46" s="1"/>
  <c r="DT202" i="46"/>
  <c r="BE202" i="46" s="1"/>
  <c r="DS202" i="46"/>
  <c r="BD202" i="46" s="1"/>
  <c r="DR202" i="46"/>
  <c r="BC202" i="46" s="1"/>
  <c r="DQ202" i="46"/>
  <c r="BB202" i="46" s="1"/>
  <c r="DP202" i="46"/>
  <c r="DO202" i="46"/>
  <c r="AZ202" i="46" s="1"/>
  <c r="DN202" i="46"/>
  <c r="AY202" i="46" s="1"/>
  <c r="DM202" i="46"/>
  <c r="AX202" i="46" s="1"/>
  <c r="DL202" i="46"/>
  <c r="AW202" i="46" s="1"/>
  <c r="DK202" i="46"/>
  <c r="AV202" i="46" s="1"/>
  <c r="DJ202" i="46"/>
  <c r="AU202" i="46" s="1"/>
  <c r="DI202" i="46"/>
  <c r="DH202" i="46"/>
  <c r="DG202" i="46"/>
  <c r="AR202" i="46" s="1"/>
  <c r="DF202" i="46"/>
  <c r="AQ202" i="46" s="1"/>
  <c r="DE202" i="46"/>
  <c r="AP202" i="46" s="1"/>
  <c r="DD202" i="46"/>
  <c r="AO202" i="46" s="1"/>
  <c r="DC202" i="46"/>
  <c r="AN202" i="46" s="1"/>
  <c r="DB202" i="46"/>
  <c r="AM202" i="46" s="1"/>
  <c r="DA202" i="46"/>
  <c r="AL202" i="46" s="1"/>
  <c r="CZ202" i="46"/>
  <c r="CY202" i="46"/>
  <c r="AJ202" i="46" s="1"/>
  <c r="CX202" i="46"/>
  <c r="AI202" i="46" s="1"/>
  <c r="CW202" i="46"/>
  <c r="AH202" i="46" s="1"/>
  <c r="CV202" i="46"/>
  <c r="AG202" i="46" s="1"/>
  <c r="CU202" i="46"/>
  <c r="AF202" i="46" s="1"/>
  <c r="CT202" i="46"/>
  <c r="AE202" i="46" s="1"/>
  <c r="CS202" i="46"/>
  <c r="AD202" i="46" s="1"/>
  <c r="CR202" i="46"/>
  <c r="CQ202" i="46"/>
  <c r="AB202" i="46" s="1"/>
  <c r="CP202" i="46"/>
  <c r="AA202" i="46" s="1"/>
  <c r="CO202" i="46"/>
  <c r="Z202" i="46" s="1"/>
  <c r="CN202" i="46"/>
  <c r="Y202" i="46" s="1"/>
  <c r="CM202" i="46"/>
  <c r="X202" i="46" s="1"/>
  <c r="CL202" i="46"/>
  <c r="CK202" i="46"/>
  <c r="V202" i="46" s="1"/>
  <c r="CJ202" i="46"/>
  <c r="U202" i="46" s="1"/>
  <c r="CI202" i="46"/>
  <c r="T202" i="46" s="1"/>
  <c r="CH202" i="46"/>
  <c r="S202" i="46" s="1"/>
  <c r="CG202" i="46"/>
  <c r="CF202" i="46"/>
  <c r="Q202" i="46" s="1"/>
  <c r="CE202" i="46"/>
  <c r="P202" i="46" s="1"/>
  <c r="CD202" i="46"/>
  <c r="O202" i="46" s="1"/>
  <c r="CC202" i="46"/>
  <c r="N202" i="46" s="1"/>
  <c r="CB202" i="46"/>
  <c r="CA202" i="46"/>
  <c r="L202" i="46" s="1"/>
  <c r="BZ202" i="46"/>
  <c r="K202" i="46" s="1"/>
  <c r="BY202" i="46"/>
  <c r="J202" i="46" s="1"/>
  <c r="BX202" i="46"/>
  <c r="I202" i="46" s="1"/>
  <c r="BW202" i="46"/>
  <c r="H202" i="46" s="1"/>
  <c r="BV202" i="46"/>
  <c r="G202" i="46" s="1"/>
  <c r="BU202" i="46"/>
  <c r="F202" i="46" s="1"/>
  <c r="BT202" i="46"/>
  <c r="BS202" i="46"/>
  <c r="B202" i="46"/>
  <c r="A202" i="46"/>
  <c r="C202" i="46" s="1"/>
  <c r="C202" i="44" s="1"/>
  <c r="EF201" i="46"/>
  <c r="BQ201" i="46" s="1"/>
  <c r="EE201" i="46"/>
  <c r="BP201" i="46" s="1"/>
  <c r="ED201" i="46"/>
  <c r="BO201" i="46" s="1"/>
  <c r="EC201" i="46"/>
  <c r="EB201" i="46"/>
  <c r="EA201" i="46"/>
  <c r="BL201" i="46" s="1"/>
  <c r="DZ201" i="46"/>
  <c r="DY201" i="46"/>
  <c r="DX201" i="46"/>
  <c r="DW201" i="46"/>
  <c r="BH201" i="46" s="1"/>
  <c r="DV201" i="46"/>
  <c r="BG201" i="46" s="1"/>
  <c r="DU201" i="46"/>
  <c r="DT201" i="46"/>
  <c r="DS201" i="46"/>
  <c r="BD201" i="46" s="1"/>
  <c r="DR201" i="46"/>
  <c r="BC201" i="46" s="1"/>
  <c r="DQ201" i="46"/>
  <c r="DP201" i="46"/>
  <c r="BA201" i="46" s="1"/>
  <c r="DO201" i="46"/>
  <c r="AZ201" i="46" s="1"/>
  <c r="DN201" i="46"/>
  <c r="AY201" i="46" s="1"/>
  <c r="DM201" i="46"/>
  <c r="DL201" i="46"/>
  <c r="DK201" i="46"/>
  <c r="AV201" i="46" s="1"/>
  <c r="DJ201" i="46"/>
  <c r="AU201" i="46" s="1"/>
  <c r="DI201" i="46"/>
  <c r="AT201" i="46" s="1"/>
  <c r="DH201" i="46"/>
  <c r="AS201" i="46" s="1"/>
  <c r="DG201" i="46"/>
  <c r="AR201" i="46" s="1"/>
  <c r="DF201" i="46"/>
  <c r="DE201" i="46"/>
  <c r="DD201" i="46"/>
  <c r="DC201" i="46"/>
  <c r="AN201" i="46" s="1"/>
  <c r="DB201" i="46"/>
  <c r="AM201" i="46" s="1"/>
  <c r="DA201" i="46"/>
  <c r="AL201" i="46" s="1"/>
  <c r="CZ201" i="46"/>
  <c r="CY201" i="46"/>
  <c r="AJ201" i="46" s="1"/>
  <c r="CX201" i="46"/>
  <c r="AI201" i="46" s="1"/>
  <c r="CW201" i="46"/>
  <c r="CV201" i="46"/>
  <c r="CU201" i="46"/>
  <c r="AF201" i="46" s="1"/>
  <c r="CT201" i="46"/>
  <c r="AE201" i="46" s="1"/>
  <c r="CS201" i="46"/>
  <c r="CR201" i="46"/>
  <c r="AC201" i="46" s="1"/>
  <c r="CQ201" i="46"/>
  <c r="AB201" i="46" s="1"/>
  <c r="CP201" i="46"/>
  <c r="AA201" i="46" s="1"/>
  <c r="CO201" i="46"/>
  <c r="CN201" i="46"/>
  <c r="CM201" i="46"/>
  <c r="X201" i="46" s="1"/>
  <c r="CL201" i="46"/>
  <c r="W201" i="46" s="1"/>
  <c r="CK201" i="46"/>
  <c r="V201" i="46" s="1"/>
  <c r="CJ201" i="46"/>
  <c r="CI201" i="46"/>
  <c r="T201" i="46" s="1"/>
  <c r="CH201" i="46"/>
  <c r="CG201" i="46"/>
  <c r="CF201" i="46"/>
  <c r="CE201" i="46"/>
  <c r="P201" i="46" s="1"/>
  <c r="CD201" i="46"/>
  <c r="CC201" i="46"/>
  <c r="N201" i="46" s="1"/>
  <c r="CB201" i="46"/>
  <c r="M201" i="46" s="1"/>
  <c r="CA201" i="46"/>
  <c r="L201" i="46" s="1"/>
  <c r="BZ201" i="46"/>
  <c r="BY201" i="46"/>
  <c r="BX201" i="46"/>
  <c r="BW201" i="46"/>
  <c r="H201" i="46" s="1"/>
  <c r="BV201" i="46"/>
  <c r="G201" i="46" s="1"/>
  <c r="BU201" i="46"/>
  <c r="F201" i="46" s="1"/>
  <c r="BT201" i="46"/>
  <c r="BS201" i="46"/>
  <c r="D201" i="46" s="1"/>
  <c r="B201" i="46"/>
  <c r="B201" i="44" s="1"/>
  <c r="A201" i="46"/>
  <c r="C201" i="46" s="1"/>
  <c r="C201" i="44" s="1"/>
  <c r="EF200" i="46"/>
  <c r="EE200" i="46"/>
  <c r="ED200" i="46"/>
  <c r="BO200" i="46" s="1"/>
  <c r="EC200" i="46"/>
  <c r="BN200" i="46" s="1"/>
  <c r="EB200" i="46"/>
  <c r="BM200" i="46" s="1"/>
  <c r="EA200" i="46"/>
  <c r="BL200" i="46" s="1"/>
  <c r="DZ200" i="46"/>
  <c r="BK200" i="46" s="1"/>
  <c r="DY200" i="46"/>
  <c r="DX200" i="46"/>
  <c r="DW200" i="46"/>
  <c r="BH200" i="46" s="1"/>
  <c r="DV200" i="46"/>
  <c r="BG200" i="46" s="1"/>
  <c r="DU200" i="46"/>
  <c r="BF200" i="46" s="1"/>
  <c r="DT200" i="46"/>
  <c r="BE200" i="46" s="1"/>
  <c r="DS200" i="46"/>
  <c r="BD200" i="46" s="1"/>
  <c r="DR200" i="46"/>
  <c r="BC200" i="46" s="1"/>
  <c r="DQ200" i="46"/>
  <c r="BB200" i="46" s="1"/>
  <c r="DP200" i="46"/>
  <c r="DO200" i="46"/>
  <c r="AZ200" i="46" s="1"/>
  <c r="DN200" i="46"/>
  <c r="AY200" i="46" s="1"/>
  <c r="DM200" i="46"/>
  <c r="DL200" i="46"/>
  <c r="AW200" i="46" s="1"/>
  <c r="DK200" i="46"/>
  <c r="AV200" i="46" s="1"/>
  <c r="DJ200" i="46"/>
  <c r="AU200" i="46" s="1"/>
  <c r="DI200" i="46"/>
  <c r="AT200" i="46" s="1"/>
  <c r="DH200" i="46"/>
  <c r="DG200" i="46"/>
  <c r="AR200" i="46" s="1"/>
  <c r="DF200" i="46"/>
  <c r="AQ200" i="46" s="1"/>
  <c r="DE200" i="46"/>
  <c r="AP200" i="46" s="1"/>
  <c r="DD200" i="46"/>
  <c r="AO200" i="46" s="1"/>
  <c r="DC200" i="46"/>
  <c r="AN200" i="46" s="1"/>
  <c r="DB200" i="46"/>
  <c r="DA200" i="46"/>
  <c r="AL200" i="46" s="1"/>
  <c r="CZ200" i="46"/>
  <c r="CY200" i="46"/>
  <c r="AJ200" i="46" s="1"/>
  <c r="CX200" i="46"/>
  <c r="AI200" i="46" s="1"/>
  <c r="CW200" i="46"/>
  <c r="AH200" i="46" s="1"/>
  <c r="CV200" i="46"/>
  <c r="AG200" i="46" s="1"/>
  <c r="CU200" i="46"/>
  <c r="AF200" i="46" s="1"/>
  <c r="CT200" i="46"/>
  <c r="AE200" i="46" s="1"/>
  <c r="CS200" i="46"/>
  <c r="AD200" i="46" s="1"/>
  <c r="CR200" i="46"/>
  <c r="AC200" i="46" s="1"/>
  <c r="CQ200" i="46"/>
  <c r="AB200" i="46" s="1"/>
  <c r="CP200" i="46"/>
  <c r="AA200" i="46" s="1"/>
  <c r="CO200" i="46"/>
  <c r="Z200" i="46" s="1"/>
  <c r="CN200" i="46"/>
  <c r="Y200" i="46" s="1"/>
  <c r="CM200" i="46"/>
  <c r="X200" i="46" s="1"/>
  <c r="CL200" i="46"/>
  <c r="W200" i="46" s="1"/>
  <c r="CK200" i="46"/>
  <c r="V200" i="46" s="1"/>
  <c r="CJ200" i="46"/>
  <c r="CI200" i="46"/>
  <c r="T200" i="46" s="1"/>
  <c r="CH200" i="46"/>
  <c r="S200" i="46" s="1"/>
  <c r="CG200" i="46"/>
  <c r="R200" i="46" s="1"/>
  <c r="CF200" i="46"/>
  <c r="Q200" i="46" s="1"/>
  <c r="CE200" i="46"/>
  <c r="P200" i="46" s="1"/>
  <c r="CD200" i="46"/>
  <c r="O200" i="46" s="1"/>
  <c r="CC200" i="46"/>
  <c r="N200" i="46" s="1"/>
  <c r="CB200" i="46"/>
  <c r="CA200" i="46"/>
  <c r="L200" i="46" s="1"/>
  <c r="BZ200" i="46"/>
  <c r="K200" i="46" s="1"/>
  <c r="BY200" i="46"/>
  <c r="J200" i="46" s="1"/>
  <c r="BX200" i="46"/>
  <c r="I200" i="46" s="1"/>
  <c r="BW200" i="46"/>
  <c r="H200" i="46" s="1"/>
  <c r="BV200" i="46"/>
  <c r="BU200" i="46"/>
  <c r="F200" i="46" s="1"/>
  <c r="BT200" i="46"/>
  <c r="BS200" i="46"/>
  <c r="B200" i="46"/>
  <c r="B200" i="44" s="1"/>
  <c r="A200" i="46"/>
  <c r="A200" i="44" s="1"/>
  <c r="EF199" i="46"/>
  <c r="BQ199" i="46" s="1"/>
  <c r="EE199" i="46"/>
  <c r="BP199" i="46" s="1"/>
  <c r="ED199" i="46"/>
  <c r="BO199" i="44" s="1"/>
  <c r="EC199" i="46"/>
  <c r="BN199" i="46" s="1"/>
  <c r="EB199" i="46"/>
  <c r="EA199" i="46"/>
  <c r="BL199" i="46" s="1"/>
  <c r="DZ199" i="46"/>
  <c r="BK199" i="46" s="1"/>
  <c r="DY199" i="46"/>
  <c r="DX199" i="46"/>
  <c r="DW199" i="46"/>
  <c r="BH199" i="46" s="1"/>
  <c r="DV199" i="46"/>
  <c r="DU199" i="46"/>
  <c r="BF199" i="46" s="1"/>
  <c r="DT199" i="46"/>
  <c r="DS199" i="46"/>
  <c r="BD199" i="46" s="1"/>
  <c r="DR199" i="46"/>
  <c r="BC199" i="46" s="1"/>
  <c r="DQ199" i="46"/>
  <c r="DP199" i="46"/>
  <c r="DO199" i="46"/>
  <c r="AZ199" i="46" s="1"/>
  <c r="DN199" i="46"/>
  <c r="AY199" i="46" s="1"/>
  <c r="DM199" i="46"/>
  <c r="AX199" i="46" s="1"/>
  <c r="DL199" i="46"/>
  <c r="AW199" i="46" s="1"/>
  <c r="DK199" i="46"/>
  <c r="AV199" i="46" s="1"/>
  <c r="DJ199" i="46"/>
  <c r="AU199" i="46" s="1"/>
  <c r="DI199" i="46"/>
  <c r="DH199" i="46"/>
  <c r="DG199" i="46"/>
  <c r="AR199" i="46" s="1"/>
  <c r="DF199" i="46"/>
  <c r="DE199" i="46"/>
  <c r="AP199" i="46" s="1"/>
  <c r="DD199" i="46"/>
  <c r="DC199" i="46"/>
  <c r="AN199" i="46" s="1"/>
  <c r="DB199" i="46"/>
  <c r="DA199" i="46"/>
  <c r="CZ199" i="46"/>
  <c r="CY199" i="46"/>
  <c r="AJ199" i="46" s="1"/>
  <c r="CX199" i="46"/>
  <c r="CW199" i="46"/>
  <c r="AH199" i="46" s="1"/>
  <c r="CV199" i="46"/>
  <c r="AG199" i="46" s="1"/>
  <c r="CU199" i="46"/>
  <c r="AF199" i="46" s="1"/>
  <c r="CT199" i="46"/>
  <c r="AE199" i="46" s="1"/>
  <c r="CS199" i="46"/>
  <c r="CR199" i="46"/>
  <c r="CQ199" i="46"/>
  <c r="AB199" i="46" s="1"/>
  <c r="CP199" i="46"/>
  <c r="AA199" i="46" s="1"/>
  <c r="CO199" i="46"/>
  <c r="Z199" i="46" s="1"/>
  <c r="CN199" i="46"/>
  <c r="CM199" i="46"/>
  <c r="X199" i="46" s="1"/>
  <c r="CL199" i="46"/>
  <c r="CK199" i="46"/>
  <c r="CJ199" i="46"/>
  <c r="U199" i="46" s="1"/>
  <c r="CI199" i="46"/>
  <c r="T199" i="46" s="1"/>
  <c r="CH199" i="46"/>
  <c r="S199" i="46" s="1"/>
  <c r="CG199" i="46"/>
  <c r="R199" i="46" s="1"/>
  <c r="CF199" i="46"/>
  <c r="CE199" i="46"/>
  <c r="P199" i="46" s="1"/>
  <c r="CD199" i="46"/>
  <c r="O199" i="46" s="1"/>
  <c r="CC199" i="46"/>
  <c r="CB199" i="46"/>
  <c r="CA199" i="46"/>
  <c r="L199" i="46" s="1"/>
  <c r="BZ199" i="46"/>
  <c r="BY199" i="46"/>
  <c r="BX199" i="46"/>
  <c r="BW199" i="46"/>
  <c r="BV199" i="46"/>
  <c r="G199" i="46" s="1"/>
  <c r="BU199" i="46"/>
  <c r="BT199" i="46"/>
  <c r="BS199" i="46"/>
  <c r="D199" i="46" s="1"/>
  <c r="BO199" i="46"/>
  <c r="B199" i="46"/>
  <c r="B199" i="44" s="1"/>
  <c r="A199" i="46"/>
  <c r="C199" i="46" s="1"/>
  <c r="C199" i="44" s="1"/>
  <c r="EF198" i="46"/>
  <c r="BQ198" i="46" s="1"/>
  <c r="EE198" i="46"/>
  <c r="BP198" i="46" s="1"/>
  <c r="ED198" i="46"/>
  <c r="EC198" i="46"/>
  <c r="BN198" i="46" s="1"/>
  <c r="EB198" i="46"/>
  <c r="BM198" i="46" s="1"/>
  <c r="EA198" i="46"/>
  <c r="BL198" i="46" s="1"/>
  <c r="DZ198" i="46"/>
  <c r="BK198" i="46" s="1"/>
  <c r="DY198" i="46"/>
  <c r="DX198" i="46"/>
  <c r="BI198" i="46" s="1"/>
  <c r="DW198" i="46"/>
  <c r="BH198" i="46" s="1"/>
  <c r="DV198" i="46"/>
  <c r="DU198" i="46"/>
  <c r="DT198" i="46"/>
  <c r="BE198" i="46" s="1"/>
  <c r="DS198" i="46"/>
  <c r="BD198" i="46" s="1"/>
  <c r="DR198" i="46"/>
  <c r="BC198" i="46" s="1"/>
  <c r="DQ198" i="46"/>
  <c r="BB198" i="46" s="1"/>
  <c r="DP198" i="46"/>
  <c r="BA198" i="46" s="1"/>
  <c r="DO198" i="46"/>
  <c r="AZ198" i="46" s="1"/>
  <c r="DN198" i="46"/>
  <c r="DM198" i="46"/>
  <c r="AX198" i="46" s="1"/>
  <c r="DL198" i="46"/>
  <c r="AW198" i="46" s="1"/>
  <c r="DK198" i="46"/>
  <c r="AV198" i="46" s="1"/>
  <c r="DJ198" i="46"/>
  <c r="AU198" i="46" s="1"/>
  <c r="DI198" i="46"/>
  <c r="DH198" i="46"/>
  <c r="AS198" i="46" s="1"/>
  <c r="DG198" i="46"/>
  <c r="AR198" i="46" s="1"/>
  <c r="DF198" i="46"/>
  <c r="DE198" i="46"/>
  <c r="AP198" i="46" s="1"/>
  <c r="DD198" i="46"/>
  <c r="AO198" i="46" s="1"/>
  <c r="DC198" i="46"/>
  <c r="DB198" i="46"/>
  <c r="AM198" i="46" s="1"/>
  <c r="DA198" i="46"/>
  <c r="AL198" i="46" s="1"/>
  <c r="CZ198" i="46"/>
  <c r="AK198" i="46" s="1"/>
  <c r="CY198" i="46"/>
  <c r="AJ198" i="46" s="1"/>
  <c r="CX198" i="46"/>
  <c r="CW198" i="46"/>
  <c r="AH198" i="46" s="1"/>
  <c r="CV198" i="46"/>
  <c r="AG198" i="46" s="1"/>
  <c r="CU198" i="46"/>
  <c r="AF198" i="46" s="1"/>
  <c r="CT198" i="46"/>
  <c r="AE198" i="46" s="1"/>
  <c r="CS198" i="46"/>
  <c r="CR198" i="46"/>
  <c r="AC198" i="46" s="1"/>
  <c r="CQ198" i="46"/>
  <c r="AB198" i="46" s="1"/>
  <c r="CP198" i="46"/>
  <c r="CO198" i="46"/>
  <c r="Z198" i="46" s="1"/>
  <c r="CN198" i="46"/>
  <c r="Y198" i="46" s="1"/>
  <c r="CM198" i="46"/>
  <c r="X198" i="46" s="1"/>
  <c r="CL198" i="46"/>
  <c r="W198" i="46" s="1"/>
  <c r="CK198" i="46"/>
  <c r="CJ198" i="46"/>
  <c r="U198" i="46" s="1"/>
  <c r="CI198" i="46"/>
  <c r="T198" i="46" s="1"/>
  <c r="CH198" i="46"/>
  <c r="CG198" i="46"/>
  <c r="CF198" i="46"/>
  <c r="Q198" i="46" s="1"/>
  <c r="CE198" i="46"/>
  <c r="P198" i="46" s="1"/>
  <c r="CD198" i="46"/>
  <c r="O198" i="46" s="1"/>
  <c r="CC198" i="46"/>
  <c r="N198" i="46" s="1"/>
  <c r="CB198" i="46"/>
  <c r="M198" i="46" s="1"/>
  <c r="CA198" i="46"/>
  <c r="L198" i="46" s="1"/>
  <c r="BZ198" i="46"/>
  <c r="BY198" i="46"/>
  <c r="J198" i="46" s="1"/>
  <c r="BX198" i="46"/>
  <c r="I198" i="46" s="1"/>
  <c r="BW198" i="46"/>
  <c r="BV198" i="46"/>
  <c r="G198" i="46" s="1"/>
  <c r="BU198" i="46"/>
  <c r="BT198" i="46"/>
  <c r="E198" i="46" s="1"/>
  <c r="BS198" i="46"/>
  <c r="D198" i="46" s="1"/>
  <c r="B198" i="46"/>
  <c r="B198" i="44" s="1"/>
  <c r="A198" i="46"/>
  <c r="C198" i="46" s="1"/>
  <c r="C198" i="44" s="1"/>
  <c r="EF197" i="46"/>
  <c r="BQ197" i="46" s="1"/>
  <c r="EE197" i="46"/>
  <c r="BP197" i="46" s="1"/>
  <c r="ED197" i="46"/>
  <c r="BO197" i="46" s="1"/>
  <c r="EC197" i="46"/>
  <c r="EB197" i="46"/>
  <c r="EA197" i="46"/>
  <c r="DZ197" i="46"/>
  <c r="BK197" i="46" s="1"/>
  <c r="DY197" i="46"/>
  <c r="DX197" i="46"/>
  <c r="BI197" i="46" s="1"/>
  <c r="DW197" i="46"/>
  <c r="BH197" i="46" s="1"/>
  <c r="DV197" i="46"/>
  <c r="BG197" i="46" s="1"/>
  <c r="DU197" i="46"/>
  <c r="DT197" i="46"/>
  <c r="BE197" i="46" s="1"/>
  <c r="DS197" i="46"/>
  <c r="DR197" i="46"/>
  <c r="DQ197" i="46"/>
  <c r="BB197" i="46" s="1"/>
  <c r="DP197" i="46"/>
  <c r="BA197" i="46" s="1"/>
  <c r="DO197" i="46"/>
  <c r="DN197" i="46"/>
  <c r="DM197" i="46"/>
  <c r="DL197" i="46"/>
  <c r="AW197" i="46" s="1"/>
  <c r="DK197" i="46"/>
  <c r="DJ197" i="46"/>
  <c r="AU197" i="46" s="1"/>
  <c r="DI197" i="46"/>
  <c r="AT197" i="46" s="1"/>
  <c r="DH197" i="46"/>
  <c r="AS197" i="46" s="1"/>
  <c r="DG197" i="46"/>
  <c r="AR197" i="46" s="1"/>
  <c r="DF197" i="46"/>
  <c r="AQ197" i="46" s="1"/>
  <c r="DE197" i="46"/>
  <c r="DD197" i="46"/>
  <c r="AO197" i="46" s="1"/>
  <c r="DC197" i="46"/>
  <c r="DB197" i="46"/>
  <c r="DA197" i="46"/>
  <c r="AL197" i="46" s="1"/>
  <c r="CZ197" i="46"/>
  <c r="AK197" i="46" s="1"/>
  <c r="CY197" i="46"/>
  <c r="CX197" i="46"/>
  <c r="AI197" i="46" s="1"/>
  <c r="CW197" i="46"/>
  <c r="CV197" i="46"/>
  <c r="AG197" i="46" s="1"/>
  <c r="CU197" i="46"/>
  <c r="CT197" i="46"/>
  <c r="CS197" i="46"/>
  <c r="CR197" i="46"/>
  <c r="AC197" i="46" s="1"/>
  <c r="CQ197" i="46"/>
  <c r="AB197" i="46" s="1"/>
  <c r="CP197" i="46"/>
  <c r="AA197" i="46" s="1"/>
  <c r="CO197" i="46"/>
  <c r="CN197" i="46"/>
  <c r="Y197" i="46" s="1"/>
  <c r="CM197" i="46"/>
  <c r="CL197" i="46"/>
  <c r="W197" i="46" s="1"/>
  <c r="CK197" i="46"/>
  <c r="CJ197" i="46"/>
  <c r="U197" i="46" s="1"/>
  <c r="CI197" i="46"/>
  <c r="T197" i="46" s="1"/>
  <c r="CH197" i="46"/>
  <c r="S197" i="46" s="1"/>
  <c r="CG197" i="46"/>
  <c r="CF197" i="46"/>
  <c r="Q197" i="46" s="1"/>
  <c r="CE197" i="46"/>
  <c r="CD197" i="46"/>
  <c r="O197" i="46" s="1"/>
  <c r="CC197" i="46"/>
  <c r="CB197" i="46"/>
  <c r="M197" i="46" s="1"/>
  <c r="CA197" i="46"/>
  <c r="L197" i="46" s="1"/>
  <c r="BZ197" i="46"/>
  <c r="K197" i="46" s="1"/>
  <c r="BY197" i="46"/>
  <c r="BX197" i="46"/>
  <c r="BW197" i="46"/>
  <c r="BV197" i="46"/>
  <c r="BU197" i="46"/>
  <c r="BT197" i="46"/>
  <c r="E197" i="46" s="1"/>
  <c r="BS197" i="46"/>
  <c r="D197" i="46" s="1"/>
  <c r="B197" i="46"/>
  <c r="B197" i="44" s="1"/>
  <c r="A197" i="46"/>
  <c r="EF196" i="46"/>
  <c r="BQ196" i="46" s="1"/>
  <c r="EE196" i="46"/>
  <c r="BP196" i="46" s="1"/>
  <c r="ED196" i="46"/>
  <c r="BO196" i="46" s="1"/>
  <c r="EC196" i="46"/>
  <c r="EB196" i="46"/>
  <c r="BM196" i="46" s="1"/>
  <c r="EA196" i="46"/>
  <c r="DZ196" i="46"/>
  <c r="BK196" i="46" s="1"/>
  <c r="DY196" i="46"/>
  <c r="BJ196" i="46" s="1"/>
  <c r="DX196" i="46"/>
  <c r="BI196" i="46" s="1"/>
  <c r="DW196" i="46"/>
  <c r="BH196" i="46" s="1"/>
  <c r="DV196" i="46"/>
  <c r="BG196" i="46" s="1"/>
  <c r="DU196" i="46"/>
  <c r="BF196" i="46" s="1"/>
  <c r="DT196" i="46"/>
  <c r="BE196" i="46" s="1"/>
  <c r="DS196" i="46"/>
  <c r="DR196" i="46"/>
  <c r="BC196" i="46" s="1"/>
  <c r="DQ196" i="46"/>
  <c r="DP196" i="46"/>
  <c r="DO196" i="46"/>
  <c r="AZ196" i="46" s="1"/>
  <c r="DN196" i="46"/>
  <c r="AY196" i="46" s="1"/>
  <c r="DM196" i="46"/>
  <c r="DL196" i="46"/>
  <c r="AW196" i="46" s="1"/>
  <c r="DK196" i="46"/>
  <c r="DJ196" i="46"/>
  <c r="AU196" i="46" s="1"/>
  <c r="DI196" i="46"/>
  <c r="DH196" i="46"/>
  <c r="AS196" i="46" s="1"/>
  <c r="DG196" i="46"/>
  <c r="AR196" i="46" s="1"/>
  <c r="DF196" i="46"/>
  <c r="DE196" i="46"/>
  <c r="AP196" i="46" s="1"/>
  <c r="DD196" i="46"/>
  <c r="AO196" i="46" s="1"/>
  <c r="DC196" i="46"/>
  <c r="DB196" i="46"/>
  <c r="AM196" i="46" s="1"/>
  <c r="DA196" i="46"/>
  <c r="CZ196" i="46"/>
  <c r="AK196" i="46" s="1"/>
  <c r="CY196" i="46"/>
  <c r="AJ196" i="46" s="1"/>
  <c r="CX196" i="46"/>
  <c r="AI196" i="46" s="1"/>
  <c r="CW196" i="46"/>
  <c r="CV196" i="46"/>
  <c r="AG196" i="46" s="1"/>
  <c r="CU196" i="46"/>
  <c r="CT196" i="46"/>
  <c r="AE196" i="46" s="1"/>
  <c r="CS196" i="46"/>
  <c r="AD196" i="46" s="1"/>
  <c r="CR196" i="46"/>
  <c r="AC196" i="46" s="1"/>
  <c r="CQ196" i="46"/>
  <c r="AB196" i="46" s="1"/>
  <c r="CP196" i="46"/>
  <c r="AA196" i="46" s="1"/>
  <c r="CO196" i="46"/>
  <c r="CN196" i="46"/>
  <c r="Y196" i="46" s="1"/>
  <c r="CM196" i="46"/>
  <c r="CL196" i="46"/>
  <c r="W196" i="46" s="1"/>
  <c r="CK196" i="46"/>
  <c r="CJ196" i="46"/>
  <c r="U196" i="46" s="1"/>
  <c r="CI196" i="46"/>
  <c r="T196" i="46" s="1"/>
  <c r="CH196" i="46"/>
  <c r="CG196" i="46"/>
  <c r="R196" i="46" s="1"/>
  <c r="CF196" i="46"/>
  <c r="Q196" i="46" s="1"/>
  <c r="CE196" i="46"/>
  <c r="CD196" i="46"/>
  <c r="O196" i="46" s="1"/>
  <c r="CC196" i="46"/>
  <c r="N196" i="46" s="1"/>
  <c r="CB196" i="46"/>
  <c r="M196" i="46" s="1"/>
  <c r="CA196" i="46"/>
  <c r="L196" i="46" s="1"/>
  <c r="BZ196" i="46"/>
  <c r="BY196" i="46"/>
  <c r="BX196" i="46"/>
  <c r="I196" i="46" s="1"/>
  <c r="BW196" i="46"/>
  <c r="BV196" i="46"/>
  <c r="G196" i="46" s="1"/>
  <c r="BU196" i="46"/>
  <c r="F196" i="46" s="1"/>
  <c r="BT196" i="46"/>
  <c r="BS196" i="46"/>
  <c r="D196" i="46" s="1"/>
  <c r="B196" i="46"/>
  <c r="B196" i="44" s="1"/>
  <c r="A196" i="46"/>
  <c r="C196" i="46" s="1"/>
  <c r="C196" i="44" s="1"/>
  <c r="EF195" i="46"/>
  <c r="BQ195" i="46" s="1"/>
  <c r="EE195" i="46"/>
  <c r="ED195" i="46"/>
  <c r="BO195" i="46" s="1"/>
  <c r="EC195" i="46"/>
  <c r="EB195" i="46"/>
  <c r="BM195" i="46" s="1"/>
  <c r="EA195" i="46"/>
  <c r="BL195" i="46" s="1"/>
  <c r="DZ195" i="46"/>
  <c r="BK195" i="46" s="1"/>
  <c r="DY195" i="46"/>
  <c r="BJ195" i="46" s="1"/>
  <c r="DX195" i="46"/>
  <c r="BI195" i="46" s="1"/>
  <c r="DW195" i="46"/>
  <c r="BH195" i="46" s="1"/>
  <c r="DV195" i="46"/>
  <c r="BG195" i="46" s="1"/>
  <c r="DU195" i="46"/>
  <c r="DT195" i="46"/>
  <c r="BE195" i="46" s="1"/>
  <c r="DS195" i="46"/>
  <c r="BD195" i="46" s="1"/>
  <c r="DR195" i="46"/>
  <c r="DQ195" i="46"/>
  <c r="BB195" i="46" s="1"/>
  <c r="DP195" i="46"/>
  <c r="BA195" i="46" s="1"/>
  <c r="DO195" i="46"/>
  <c r="AZ195" i="46" s="1"/>
  <c r="DN195" i="46"/>
  <c r="AY195" i="46" s="1"/>
  <c r="DM195" i="46"/>
  <c r="DL195" i="46"/>
  <c r="AW195" i="46" s="1"/>
  <c r="DK195" i="46"/>
  <c r="AV195" i="46" s="1"/>
  <c r="DJ195" i="46"/>
  <c r="AU195" i="46" s="1"/>
  <c r="DI195" i="46"/>
  <c r="AT195" i="46" s="1"/>
  <c r="DH195" i="46"/>
  <c r="AS195" i="46" s="1"/>
  <c r="DG195" i="46"/>
  <c r="AR195" i="46" s="1"/>
  <c r="DF195" i="46"/>
  <c r="AQ195" i="46" s="1"/>
  <c r="DE195" i="46"/>
  <c r="DD195" i="46"/>
  <c r="AO195" i="46" s="1"/>
  <c r="DC195" i="46"/>
  <c r="AN195" i="46" s="1"/>
  <c r="DB195" i="46"/>
  <c r="AM195" i="46" s="1"/>
  <c r="DA195" i="46"/>
  <c r="CZ195" i="46"/>
  <c r="AK195" i="46" s="1"/>
  <c r="CY195" i="46"/>
  <c r="AJ195" i="46" s="1"/>
  <c r="CX195" i="46"/>
  <c r="AI195" i="46" s="1"/>
  <c r="CW195" i="46"/>
  <c r="CV195" i="46"/>
  <c r="AG195" i="46" s="1"/>
  <c r="CU195" i="46"/>
  <c r="AF195" i="46" s="1"/>
  <c r="CT195" i="46"/>
  <c r="AE195" i="46" s="1"/>
  <c r="CS195" i="46"/>
  <c r="AD195" i="46" s="1"/>
  <c r="CR195" i="46"/>
  <c r="AC195" i="46" s="1"/>
  <c r="CQ195" i="46"/>
  <c r="CP195" i="46"/>
  <c r="AA195" i="46" s="1"/>
  <c r="CO195" i="46"/>
  <c r="CN195" i="46"/>
  <c r="Y195" i="46" s="1"/>
  <c r="CM195" i="46"/>
  <c r="X195" i="46" s="1"/>
  <c r="CL195" i="46"/>
  <c r="CK195" i="46"/>
  <c r="V195" i="46" s="1"/>
  <c r="CJ195" i="46"/>
  <c r="U195" i="46" s="1"/>
  <c r="CI195" i="46"/>
  <c r="T195" i="46" s="1"/>
  <c r="CH195" i="46"/>
  <c r="S195" i="46" s="1"/>
  <c r="CG195" i="46"/>
  <c r="CF195" i="46"/>
  <c r="Q195" i="46" s="1"/>
  <c r="CE195" i="46"/>
  <c r="P195" i="46" s="1"/>
  <c r="CD195" i="46"/>
  <c r="O195" i="46" s="1"/>
  <c r="CC195" i="46"/>
  <c r="CB195" i="46"/>
  <c r="M195" i="46" s="1"/>
  <c r="CA195" i="46"/>
  <c r="L195" i="46" s="1"/>
  <c r="BZ195" i="46"/>
  <c r="K195" i="46" s="1"/>
  <c r="BY195" i="46"/>
  <c r="BX195" i="46"/>
  <c r="I195" i="46" s="1"/>
  <c r="BW195" i="46"/>
  <c r="H195" i="46" s="1"/>
  <c r="BV195" i="46"/>
  <c r="G195" i="46" s="1"/>
  <c r="BU195" i="46"/>
  <c r="F195" i="46" s="1"/>
  <c r="BT195" i="46"/>
  <c r="E195" i="46" s="1"/>
  <c r="BS195" i="46"/>
  <c r="D195" i="46" s="1"/>
  <c r="B195" i="46"/>
  <c r="B195" i="44" s="1"/>
  <c r="A195" i="46"/>
  <c r="C195" i="46" s="1"/>
  <c r="C195" i="44" s="1"/>
  <c r="EF194" i="46"/>
  <c r="BQ194" i="46" s="1"/>
  <c r="EE194" i="46"/>
  <c r="BP194" i="46" s="1"/>
  <c r="ED194" i="46"/>
  <c r="BO194" i="46" s="1"/>
  <c r="EC194" i="46"/>
  <c r="EB194" i="46"/>
  <c r="BM194" i="46" s="1"/>
  <c r="EA194" i="46"/>
  <c r="BL194" i="46" s="1"/>
  <c r="DZ194" i="46"/>
  <c r="BK194" i="46" s="1"/>
  <c r="DY194" i="46"/>
  <c r="DX194" i="46"/>
  <c r="BI194" i="46" s="1"/>
  <c r="DW194" i="46"/>
  <c r="BH194" i="46" s="1"/>
  <c r="DV194" i="46"/>
  <c r="BG194" i="46" s="1"/>
  <c r="DU194" i="46"/>
  <c r="DT194" i="46"/>
  <c r="BE194" i="46" s="1"/>
  <c r="DS194" i="46"/>
  <c r="BD194" i="46" s="1"/>
  <c r="DR194" i="46"/>
  <c r="DQ194" i="46"/>
  <c r="DP194" i="46"/>
  <c r="DO194" i="46"/>
  <c r="AZ194" i="46" s="1"/>
  <c r="DN194" i="46"/>
  <c r="DM194" i="46"/>
  <c r="AX194" i="46" s="1"/>
  <c r="DL194" i="46"/>
  <c r="AW194" i="46" s="1"/>
  <c r="DK194" i="46"/>
  <c r="AV194" i="46" s="1"/>
  <c r="DJ194" i="46"/>
  <c r="AU194" i="46" s="1"/>
  <c r="DI194" i="46"/>
  <c r="DH194" i="46"/>
  <c r="AS194" i="46" s="1"/>
  <c r="DG194" i="46"/>
  <c r="AR194" i="46" s="1"/>
  <c r="DF194" i="46"/>
  <c r="DE194" i="46"/>
  <c r="DD194" i="46"/>
  <c r="AO194" i="46" s="1"/>
  <c r="DC194" i="46"/>
  <c r="AN194" i="46" s="1"/>
  <c r="DB194" i="46"/>
  <c r="AM194" i="46" s="1"/>
  <c r="DA194" i="46"/>
  <c r="CZ194" i="46"/>
  <c r="AK194" i="46" s="1"/>
  <c r="CY194" i="46"/>
  <c r="AJ194" i="46" s="1"/>
  <c r="CX194" i="46"/>
  <c r="AI194" i="46" s="1"/>
  <c r="CW194" i="46"/>
  <c r="CV194" i="46"/>
  <c r="AG194" i="46" s="1"/>
  <c r="CU194" i="46"/>
  <c r="AF194" i="46" s="1"/>
  <c r="CT194" i="46"/>
  <c r="AE194" i="46" s="1"/>
  <c r="CS194" i="46"/>
  <c r="CR194" i="46"/>
  <c r="AC194" i="46" s="1"/>
  <c r="CQ194" i="46"/>
  <c r="AB194" i="46" s="1"/>
  <c r="CP194" i="46"/>
  <c r="AA194" i="46" s="1"/>
  <c r="CO194" i="46"/>
  <c r="Z194" i="46" s="1"/>
  <c r="CN194" i="46"/>
  <c r="Y194" i="46" s="1"/>
  <c r="CM194" i="46"/>
  <c r="X194" i="46" s="1"/>
  <c r="CL194" i="46"/>
  <c r="W194" i="46" s="1"/>
  <c r="CK194" i="46"/>
  <c r="V194" i="46" s="1"/>
  <c r="CJ194" i="46"/>
  <c r="U194" i="46" s="1"/>
  <c r="CI194" i="46"/>
  <c r="T194" i="46" s="1"/>
  <c r="CH194" i="46"/>
  <c r="CG194" i="46"/>
  <c r="R194" i="46" s="1"/>
  <c r="CF194" i="46"/>
  <c r="Q194" i="46" s="1"/>
  <c r="CE194" i="46"/>
  <c r="P194" i="46" s="1"/>
  <c r="CD194" i="46"/>
  <c r="O194" i="46" s="1"/>
  <c r="CC194" i="46"/>
  <c r="N194" i="46" s="1"/>
  <c r="CB194" i="46"/>
  <c r="CA194" i="46"/>
  <c r="L194" i="46" s="1"/>
  <c r="BZ194" i="46"/>
  <c r="K194" i="46" s="1"/>
  <c r="BY194" i="46"/>
  <c r="BX194" i="46"/>
  <c r="I194" i="46" s="1"/>
  <c r="BW194" i="46"/>
  <c r="H194" i="46" s="1"/>
  <c r="BV194" i="46"/>
  <c r="G194" i="46" s="1"/>
  <c r="BU194" i="46"/>
  <c r="BT194" i="46"/>
  <c r="E194" i="46" s="1"/>
  <c r="BS194" i="46"/>
  <c r="D194" i="46" s="1"/>
  <c r="B194" i="46"/>
  <c r="B194" i="44" s="1"/>
  <c r="A194" i="46"/>
  <c r="A194" i="44" s="1"/>
  <c r="EF193" i="46"/>
  <c r="BQ193" i="46" s="1"/>
  <c r="EE193" i="46"/>
  <c r="BP193" i="46" s="1"/>
  <c r="ED193" i="46"/>
  <c r="BO193" i="46" s="1"/>
  <c r="EC193" i="46"/>
  <c r="EB193" i="46"/>
  <c r="BM193" i="46" s="1"/>
  <c r="EA193" i="46"/>
  <c r="DZ193" i="46"/>
  <c r="DY193" i="46"/>
  <c r="DX193" i="46"/>
  <c r="BI193" i="46" s="1"/>
  <c r="DW193" i="46"/>
  <c r="BH193" i="46" s="1"/>
  <c r="DV193" i="46"/>
  <c r="BG193" i="46" s="1"/>
  <c r="DU193" i="46"/>
  <c r="DT193" i="46"/>
  <c r="BE193" i="46" s="1"/>
  <c r="DS193" i="46"/>
  <c r="DR193" i="46"/>
  <c r="BC193" i="46" s="1"/>
  <c r="DQ193" i="46"/>
  <c r="BB193" i="46" s="1"/>
  <c r="DP193" i="46"/>
  <c r="BA193" i="46" s="1"/>
  <c r="DO193" i="46"/>
  <c r="DN193" i="46"/>
  <c r="AY193" i="46" s="1"/>
  <c r="DM193" i="46"/>
  <c r="DL193" i="46"/>
  <c r="AW193" i="46" s="1"/>
  <c r="DK193" i="46"/>
  <c r="DJ193" i="46"/>
  <c r="AU193" i="46" s="1"/>
  <c r="DI193" i="46"/>
  <c r="DH193" i="46"/>
  <c r="AS193" i="46" s="1"/>
  <c r="DG193" i="46"/>
  <c r="AR193" i="46" s="1"/>
  <c r="DF193" i="46"/>
  <c r="AQ193" i="46" s="1"/>
  <c r="DE193" i="46"/>
  <c r="DD193" i="46"/>
  <c r="AO193" i="46" s="1"/>
  <c r="DC193" i="46"/>
  <c r="DB193" i="46"/>
  <c r="DA193" i="46"/>
  <c r="AL193" i="46" s="1"/>
  <c r="CZ193" i="46"/>
  <c r="AK193" i="46" s="1"/>
  <c r="CY193" i="46"/>
  <c r="CX193" i="46"/>
  <c r="AI193" i="46" s="1"/>
  <c r="CW193" i="46"/>
  <c r="CV193" i="46"/>
  <c r="AG193" i="46" s="1"/>
  <c r="CU193" i="46"/>
  <c r="CT193" i="46"/>
  <c r="CS193" i="46"/>
  <c r="AD193" i="46" s="1"/>
  <c r="CR193" i="46"/>
  <c r="AC193" i="46" s="1"/>
  <c r="CQ193" i="46"/>
  <c r="AB193" i="46" s="1"/>
  <c r="CP193" i="46"/>
  <c r="AA193" i="46" s="1"/>
  <c r="CO193" i="46"/>
  <c r="CN193" i="46"/>
  <c r="Y193" i="46" s="1"/>
  <c r="CM193" i="46"/>
  <c r="CL193" i="46"/>
  <c r="CK193" i="46"/>
  <c r="V193" i="46" s="1"/>
  <c r="CJ193" i="46"/>
  <c r="U193" i="46" s="1"/>
  <c r="CI193" i="46"/>
  <c r="T193" i="46" s="1"/>
  <c r="CH193" i="46"/>
  <c r="S193" i="46" s="1"/>
  <c r="CG193" i="46"/>
  <c r="CF193" i="46"/>
  <c r="Q193" i="46" s="1"/>
  <c r="CE193" i="46"/>
  <c r="CD193" i="46"/>
  <c r="CC193" i="46"/>
  <c r="CB193" i="46"/>
  <c r="M193" i="46" s="1"/>
  <c r="CA193" i="46"/>
  <c r="L193" i="46" s="1"/>
  <c r="BZ193" i="46"/>
  <c r="BY193" i="46"/>
  <c r="BX193" i="46"/>
  <c r="I193" i="46" s="1"/>
  <c r="BW193" i="46"/>
  <c r="BV193" i="46"/>
  <c r="BU193" i="46"/>
  <c r="F193" i="46" s="1"/>
  <c r="BT193" i="46"/>
  <c r="E193" i="46" s="1"/>
  <c r="BS193" i="46"/>
  <c r="D193" i="46" s="1"/>
  <c r="B193" i="46"/>
  <c r="B193" i="44" s="1"/>
  <c r="A193" i="46"/>
  <c r="C193" i="46" s="1"/>
  <c r="C193" i="44" s="1"/>
  <c r="EF192" i="46"/>
  <c r="BQ192" i="46" s="1"/>
  <c r="EE192" i="46"/>
  <c r="BP192" i="46" s="1"/>
  <c r="ED192" i="46"/>
  <c r="EC192" i="46"/>
  <c r="BN192" i="46" s="1"/>
  <c r="EB192" i="46"/>
  <c r="BM192" i="46" s="1"/>
  <c r="EA192" i="46"/>
  <c r="DZ192" i="46"/>
  <c r="BK192" i="46" s="1"/>
  <c r="DY192" i="46"/>
  <c r="BJ192" i="46" s="1"/>
  <c r="DX192" i="46"/>
  <c r="BI192" i="46" s="1"/>
  <c r="DW192" i="46"/>
  <c r="BH192" i="46" s="1"/>
  <c r="DV192" i="46"/>
  <c r="DU192" i="46"/>
  <c r="BF192" i="46" s="1"/>
  <c r="DT192" i="46"/>
  <c r="BE192" i="46" s="1"/>
  <c r="DS192" i="46"/>
  <c r="DR192" i="46"/>
  <c r="BC192" i="46" s="1"/>
  <c r="DQ192" i="46"/>
  <c r="BB192" i="46" s="1"/>
  <c r="DP192" i="46"/>
  <c r="BA192" i="46" s="1"/>
  <c r="DO192" i="46"/>
  <c r="AZ192" i="46" s="1"/>
  <c r="DN192" i="46"/>
  <c r="AY192" i="46" s="1"/>
  <c r="DM192" i="46"/>
  <c r="DL192" i="46"/>
  <c r="AW192" i="46" s="1"/>
  <c r="DK192" i="46"/>
  <c r="AV192" i="46" s="1"/>
  <c r="DJ192" i="46"/>
  <c r="AU192" i="46" s="1"/>
  <c r="DI192" i="46"/>
  <c r="AT192" i="46" s="1"/>
  <c r="DH192" i="46"/>
  <c r="AS192" i="46" s="1"/>
  <c r="DG192" i="46"/>
  <c r="DF192" i="46"/>
  <c r="AQ192" i="46" s="1"/>
  <c r="DE192" i="46"/>
  <c r="AP192" i="46" s="1"/>
  <c r="DD192" i="46"/>
  <c r="AO192" i="46" s="1"/>
  <c r="DC192" i="46"/>
  <c r="AN192" i="46" s="1"/>
  <c r="DB192" i="46"/>
  <c r="DA192" i="46"/>
  <c r="AL192" i="46" s="1"/>
  <c r="CZ192" i="46"/>
  <c r="AK192" i="46" s="1"/>
  <c r="CY192" i="46"/>
  <c r="AJ192" i="46" s="1"/>
  <c r="CX192" i="46"/>
  <c r="AI192" i="46" s="1"/>
  <c r="CW192" i="46"/>
  <c r="CV192" i="46"/>
  <c r="AG192" i="46" s="1"/>
  <c r="CU192" i="46"/>
  <c r="AF192" i="46" s="1"/>
  <c r="CT192" i="46"/>
  <c r="AE192" i="46" s="1"/>
  <c r="CS192" i="46"/>
  <c r="AD192" i="46" s="1"/>
  <c r="CR192" i="46"/>
  <c r="AC192" i="46" s="1"/>
  <c r="CQ192" i="46"/>
  <c r="AB192" i="46" s="1"/>
  <c r="CP192" i="46"/>
  <c r="AA192" i="46" s="1"/>
  <c r="CO192" i="46"/>
  <c r="CN192" i="46"/>
  <c r="Y192" i="46" s="1"/>
  <c r="CM192" i="46"/>
  <c r="X192" i="46" s="1"/>
  <c r="CL192" i="46"/>
  <c r="W192" i="46" s="1"/>
  <c r="CK192" i="46"/>
  <c r="V192" i="46" s="1"/>
  <c r="CJ192" i="46"/>
  <c r="U192" i="46" s="1"/>
  <c r="CI192" i="46"/>
  <c r="CH192" i="46"/>
  <c r="S192" i="46" s="1"/>
  <c r="CG192" i="46"/>
  <c r="CF192" i="46"/>
  <c r="Q192" i="46" s="1"/>
  <c r="CE192" i="46"/>
  <c r="CD192" i="46"/>
  <c r="CC192" i="46"/>
  <c r="N192" i="46" s="1"/>
  <c r="CB192" i="46"/>
  <c r="M192" i="46" s="1"/>
  <c r="CA192" i="46"/>
  <c r="L192" i="46" s="1"/>
  <c r="BZ192" i="46"/>
  <c r="K192" i="46" s="1"/>
  <c r="BY192" i="46"/>
  <c r="BX192" i="46"/>
  <c r="I192" i="46" s="1"/>
  <c r="BW192" i="46"/>
  <c r="H192" i="46" s="1"/>
  <c r="BV192" i="46"/>
  <c r="G192" i="46" s="1"/>
  <c r="BU192" i="46"/>
  <c r="F192" i="44" s="1"/>
  <c r="BT192" i="46"/>
  <c r="E192" i="46" s="1"/>
  <c r="BS192" i="46"/>
  <c r="D192" i="46" s="1"/>
  <c r="B192" i="46"/>
  <c r="B192" i="44" s="1"/>
  <c r="A192" i="46"/>
  <c r="C192" i="46" s="1"/>
  <c r="C192" i="44" s="1"/>
  <c r="EF191" i="46"/>
  <c r="BQ191" i="46" s="1"/>
  <c r="EE191" i="46"/>
  <c r="ED191" i="46"/>
  <c r="BO191" i="46" s="1"/>
  <c r="EC191" i="46"/>
  <c r="EB191" i="46"/>
  <c r="BM191" i="46" s="1"/>
  <c r="EA191" i="46"/>
  <c r="DZ191" i="46"/>
  <c r="BK191" i="46" s="1"/>
  <c r="DY191" i="46"/>
  <c r="BJ191" i="46" s="1"/>
  <c r="DX191" i="46"/>
  <c r="BI191" i="46" s="1"/>
  <c r="DW191" i="46"/>
  <c r="DV191" i="46"/>
  <c r="BG191" i="46" s="1"/>
  <c r="DU191" i="46"/>
  <c r="DT191" i="46"/>
  <c r="BE191" i="46" s="1"/>
  <c r="DS191" i="46"/>
  <c r="DR191" i="46"/>
  <c r="BC191" i="46" s="1"/>
  <c r="DQ191" i="46"/>
  <c r="DP191" i="46"/>
  <c r="BA191" i="46" s="1"/>
  <c r="DO191" i="46"/>
  <c r="AZ191" i="46" s="1"/>
  <c r="DN191" i="46"/>
  <c r="AY191" i="46" s="1"/>
  <c r="DM191" i="46"/>
  <c r="DL191" i="46"/>
  <c r="AW191" i="46" s="1"/>
  <c r="DK191" i="46"/>
  <c r="DJ191" i="46"/>
  <c r="DI191" i="46"/>
  <c r="AT191" i="46" s="1"/>
  <c r="DH191" i="46"/>
  <c r="AS191" i="46" s="1"/>
  <c r="DG191" i="46"/>
  <c r="AR191" i="46" s="1"/>
  <c r="DF191" i="46"/>
  <c r="AQ191" i="46" s="1"/>
  <c r="DE191" i="46"/>
  <c r="DD191" i="46"/>
  <c r="AO191" i="46" s="1"/>
  <c r="DC191" i="46"/>
  <c r="DB191" i="46"/>
  <c r="AM191" i="46" s="1"/>
  <c r="DA191" i="46"/>
  <c r="CZ191" i="46"/>
  <c r="AK191" i="46" s="1"/>
  <c r="CY191" i="46"/>
  <c r="CX191" i="46"/>
  <c r="AI191" i="46" s="1"/>
  <c r="CW191" i="46"/>
  <c r="CV191" i="46"/>
  <c r="AG191" i="46" s="1"/>
  <c r="CU191" i="46"/>
  <c r="CT191" i="46"/>
  <c r="CS191" i="46"/>
  <c r="AD191" i="46" s="1"/>
  <c r="CR191" i="46"/>
  <c r="AC191" i="46" s="1"/>
  <c r="CQ191" i="46"/>
  <c r="AB191" i="46" s="1"/>
  <c r="CP191" i="46"/>
  <c r="AA191" i="46" s="1"/>
  <c r="CO191" i="46"/>
  <c r="Z191" i="46" s="1"/>
  <c r="CN191" i="46"/>
  <c r="Y191" i="46" s="1"/>
  <c r="CM191" i="46"/>
  <c r="CL191" i="46"/>
  <c r="W191" i="46" s="1"/>
  <c r="CK191" i="46"/>
  <c r="V191" i="46" s="1"/>
  <c r="CJ191" i="46"/>
  <c r="U191" i="46" s="1"/>
  <c r="CI191" i="46"/>
  <c r="T191" i="46" s="1"/>
  <c r="CH191" i="46"/>
  <c r="S191" i="46" s="1"/>
  <c r="CG191" i="46"/>
  <c r="CF191" i="46"/>
  <c r="Q191" i="46" s="1"/>
  <c r="CE191" i="46"/>
  <c r="CD191" i="46"/>
  <c r="O191" i="46" s="1"/>
  <c r="CC191" i="46"/>
  <c r="CB191" i="46"/>
  <c r="M191" i="46" s="1"/>
  <c r="CA191" i="46"/>
  <c r="BZ191" i="46"/>
  <c r="K191" i="46" s="1"/>
  <c r="BY191" i="46"/>
  <c r="BX191" i="46"/>
  <c r="BW191" i="46"/>
  <c r="BV191" i="46"/>
  <c r="BU191" i="46"/>
  <c r="F191" i="46" s="1"/>
  <c r="BT191" i="46"/>
  <c r="E191" i="46" s="1"/>
  <c r="BS191" i="46"/>
  <c r="B191" i="46"/>
  <c r="B191" i="44" s="1"/>
  <c r="A191" i="46"/>
  <c r="EF190" i="46"/>
  <c r="BQ190" i="46" s="1"/>
  <c r="EE190" i="46"/>
  <c r="BP190" i="46" s="1"/>
  <c r="ED190" i="46"/>
  <c r="BO190" i="46" s="1"/>
  <c r="EC190" i="46"/>
  <c r="BN190" i="46" s="1"/>
  <c r="EB190" i="46"/>
  <c r="BM190" i="46" s="1"/>
  <c r="EA190" i="46"/>
  <c r="BL190" i="46" s="1"/>
  <c r="DZ190" i="46"/>
  <c r="BK190" i="46" s="1"/>
  <c r="DY190" i="46"/>
  <c r="DX190" i="46"/>
  <c r="BI190" i="46" s="1"/>
  <c r="DW190" i="46"/>
  <c r="BH190" i="46" s="1"/>
  <c r="DV190" i="46"/>
  <c r="DU190" i="46"/>
  <c r="BF190" i="46" s="1"/>
  <c r="DT190" i="46"/>
  <c r="BE190" i="46" s="1"/>
  <c r="DS190" i="46"/>
  <c r="DR190" i="46"/>
  <c r="BC190" i="46" s="1"/>
  <c r="DQ190" i="46"/>
  <c r="BB190" i="46" s="1"/>
  <c r="DP190" i="46"/>
  <c r="BA190" i="46" s="1"/>
  <c r="DO190" i="46"/>
  <c r="DN190" i="46"/>
  <c r="DM190" i="46"/>
  <c r="AX190" i="46" s="1"/>
  <c r="DL190" i="46"/>
  <c r="AW190" i="46" s="1"/>
  <c r="DK190" i="46"/>
  <c r="DJ190" i="46"/>
  <c r="AU190" i="46" s="1"/>
  <c r="DI190" i="46"/>
  <c r="DH190" i="46"/>
  <c r="AS190" i="46" s="1"/>
  <c r="DG190" i="46"/>
  <c r="AR190" i="46" s="1"/>
  <c r="DF190" i="46"/>
  <c r="AQ190" i="46" s="1"/>
  <c r="DE190" i="46"/>
  <c r="AP190" i="46" s="1"/>
  <c r="DD190" i="46"/>
  <c r="AO190" i="46" s="1"/>
  <c r="DC190" i="46"/>
  <c r="DB190" i="46"/>
  <c r="AM190" i="46" s="1"/>
  <c r="DA190" i="46"/>
  <c r="CZ190" i="46"/>
  <c r="AK190" i="46" s="1"/>
  <c r="CY190" i="46"/>
  <c r="AJ190" i="46" s="1"/>
  <c r="CX190" i="46"/>
  <c r="CW190" i="46"/>
  <c r="AH190" i="46" s="1"/>
  <c r="CV190" i="46"/>
  <c r="AG190" i="46" s="1"/>
  <c r="CU190" i="46"/>
  <c r="CT190" i="46"/>
  <c r="CS190" i="46"/>
  <c r="CR190" i="46"/>
  <c r="AC190" i="46" s="1"/>
  <c r="CQ190" i="46"/>
  <c r="CP190" i="46"/>
  <c r="CO190" i="46"/>
  <c r="Z190" i="46" s="1"/>
  <c r="CN190" i="46"/>
  <c r="Y190" i="46" s="1"/>
  <c r="CM190" i="46"/>
  <c r="CL190" i="46"/>
  <c r="W190" i="46" s="1"/>
  <c r="CK190" i="46"/>
  <c r="CJ190" i="46"/>
  <c r="U190" i="46" s="1"/>
  <c r="CI190" i="46"/>
  <c r="T190" i="46" s="1"/>
  <c r="CH190" i="46"/>
  <c r="CG190" i="46"/>
  <c r="R190" i="46" s="1"/>
  <c r="CF190" i="46"/>
  <c r="Q190" i="46" s="1"/>
  <c r="CE190" i="46"/>
  <c r="P190" i="46" s="1"/>
  <c r="CD190" i="46"/>
  <c r="O190" i="46" s="1"/>
  <c r="CC190" i="46"/>
  <c r="N190" i="46" s="1"/>
  <c r="CB190" i="46"/>
  <c r="M190" i="46" s="1"/>
  <c r="CA190" i="46"/>
  <c r="L190" i="46" s="1"/>
  <c r="BZ190" i="46"/>
  <c r="K190" i="46" s="1"/>
  <c r="BY190" i="46"/>
  <c r="J190" i="46" s="1"/>
  <c r="BX190" i="46"/>
  <c r="I190" i="46" s="1"/>
  <c r="BW190" i="46"/>
  <c r="BV190" i="46"/>
  <c r="G190" i="46" s="1"/>
  <c r="BU190" i="46"/>
  <c r="BT190" i="46"/>
  <c r="E190" i="46" s="1"/>
  <c r="BS190" i="46"/>
  <c r="D190" i="46" s="1"/>
  <c r="B190" i="46"/>
  <c r="B190" i="44" s="1"/>
  <c r="A190" i="46"/>
  <c r="A190" i="44" s="1"/>
  <c r="EF189" i="46"/>
  <c r="BQ189" i="46" s="1"/>
  <c r="EE189" i="46"/>
  <c r="BP189" i="46" s="1"/>
  <c r="ED189" i="46"/>
  <c r="BO189" i="46" s="1"/>
  <c r="EC189" i="46"/>
  <c r="BN189" i="46" s="1"/>
  <c r="EB189" i="46"/>
  <c r="BM189" i="46" s="1"/>
  <c r="EA189" i="46"/>
  <c r="BL189" i="46" s="1"/>
  <c r="DZ189" i="46"/>
  <c r="BK189" i="46" s="1"/>
  <c r="DY189" i="46"/>
  <c r="BJ189" i="46" s="1"/>
  <c r="DX189" i="46"/>
  <c r="BI189" i="46" s="1"/>
  <c r="DW189" i="46"/>
  <c r="DV189" i="46"/>
  <c r="BG189" i="46" s="1"/>
  <c r="DU189" i="46"/>
  <c r="DT189" i="46"/>
  <c r="BE189" i="46" s="1"/>
  <c r="DS189" i="46"/>
  <c r="BD189" i="46" s="1"/>
  <c r="DR189" i="46"/>
  <c r="BC189" i="46" s="1"/>
  <c r="DQ189" i="46"/>
  <c r="DP189" i="46"/>
  <c r="BA189" i="46" s="1"/>
  <c r="DO189" i="46"/>
  <c r="AZ189" i="46" s="1"/>
  <c r="DN189" i="46"/>
  <c r="AY189" i="46" s="1"/>
  <c r="DM189" i="46"/>
  <c r="DL189" i="46"/>
  <c r="AW189" i="46" s="1"/>
  <c r="DK189" i="46"/>
  <c r="DJ189" i="46"/>
  <c r="AU189" i="46" s="1"/>
  <c r="DI189" i="46"/>
  <c r="DH189" i="46"/>
  <c r="AS189" i="46" s="1"/>
  <c r="DG189" i="46"/>
  <c r="AR189" i="46" s="1"/>
  <c r="DF189" i="46"/>
  <c r="AQ189" i="46" s="1"/>
  <c r="DE189" i="46"/>
  <c r="AP189" i="46" s="1"/>
  <c r="DD189" i="46"/>
  <c r="AO189" i="46" s="1"/>
  <c r="DC189" i="46"/>
  <c r="AN189" i="46" s="1"/>
  <c r="DB189" i="46"/>
  <c r="AM189" i="46" s="1"/>
  <c r="DA189" i="46"/>
  <c r="CZ189" i="46"/>
  <c r="AK189" i="46" s="1"/>
  <c r="CY189" i="46"/>
  <c r="AJ189" i="46" s="1"/>
  <c r="CX189" i="46"/>
  <c r="AI189" i="46" s="1"/>
  <c r="CW189" i="46"/>
  <c r="CV189" i="46"/>
  <c r="CU189" i="46"/>
  <c r="AF189" i="46" s="1"/>
  <c r="CT189" i="46"/>
  <c r="CS189" i="46"/>
  <c r="AD189" i="46" s="1"/>
  <c r="CR189" i="46"/>
  <c r="AC189" i="46" s="1"/>
  <c r="CQ189" i="46"/>
  <c r="CP189" i="46"/>
  <c r="AA189" i="46" s="1"/>
  <c r="CO189" i="46"/>
  <c r="CN189" i="46"/>
  <c r="CM189" i="46"/>
  <c r="X189" i="46" s="1"/>
  <c r="CL189" i="46"/>
  <c r="CK189" i="46"/>
  <c r="CJ189" i="46"/>
  <c r="U189" i="46" s="1"/>
  <c r="CI189" i="46"/>
  <c r="T189" i="46" s="1"/>
  <c r="CH189" i="46"/>
  <c r="S189" i="46" s="1"/>
  <c r="CG189" i="46"/>
  <c r="CF189" i="46"/>
  <c r="CE189" i="46"/>
  <c r="P189" i="46" s="1"/>
  <c r="CD189" i="46"/>
  <c r="O189" i="46" s="1"/>
  <c r="CC189" i="46"/>
  <c r="N189" i="46" s="1"/>
  <c r="CB189" i="46"/>
  <c r="M189" i="46" s="1"/>
  <c r="CA189" i="46"/>
  <c r="L189" i="46" s="1"/>
  <c r="BZ189" i="46"/>
  <c r="K189" i="46" s="1"/>
  <c r="BY189" i="46"/>
  <c r="J189" i="46" s="1"/>
  <c r="BX189" i="46"/>
  <c r="BW189" i="46"/>
  <c r="BV189" i="46"/>
  <c r="BU189" i="46"/>
  <c r="BT189" i="46"/>
  <c r="E189" i="46" s="1"/>
  <c r="BS189" i="46"/>
  <c r="B189" i="46"/>
  <c r="B189" i="44" s="1"/>
  <c r="A189" i="46"/>
  <c r="C189" i="46" s="1"/>
  <c r="C189" i="44" s="1"/>
  <c r="EF188" i="46"/>
  <c r="BQ188" i="46" s="1"/>
  <c r="EE188" i="46"/>
  <c r="ED188" i="46"/>
  <c r="BO188" i="46" s="1"/>
  <c r="EC188" i="46"/>
  <c r="EB188" i="46"/>
  <c r="BM188" i="46" s="1"/>
  <c r="EA188" i="46"/>
  <c r="BL188" i="46" s="1"/>
  <c r="DZ188" i="46"/>
  <c r="BK188" i="46" s="1"/>
  <c r="DY188" i="46"/>
  <c r="DX188" i="46"/>
  <c r="BI188" i="46" s="1"/>
  <c r="DW188" i="46"/>
  <c r="DV188" i="46"/>
  <c r="BG188" i="46" s="1"/>
  <c r="DU188" i="46"/>
  <c r="DT188" i="46"/>
  <c r="BE188" i="46" s="1"/>
  <c r="DS188" i="46"/>
  <c r="DR188" i="46"/>
  <c r="BC188" i="46" s="1"/>
  <c r="DQ188" i="46"/>
  <c r="DP188" i="46"/>
  <c r="BA188" i="46" s="1"/>
  <c r="DO188" i="46"/>
  <c r="DN188" i="46"/>
  <c r="AY188" i="46" s="1"/>
  <c r="DM188" i="46"/>
  <c r="DL188" i="46"/>
  <c r="AW188" i="46" s="1"/>
  <c r="DK188" i="46"/>
  <c r="AV188" i="46" s="1"/>
  <c r="DJ188" i="46"/>
  <c r="AU188" i="46" s="1"/>
  <c r="DI188" i="46"/>
  <c r="DH188" i="46"/>
  <c r="AS188" i="46" s="1"/>
  <c r="DG188" i="46"/>
  <c r="DF188" i="46"/>
  <c r="DE188" i="46"/>
  <c r="DD188" i="46"/>
  <c r="AO188" i="46" s="1"/>
  <c r="DC188" i="46"/>
  <c r="AN188" i="46" s="1"/>
  <c r="DB188" i="46"/>
  <c r="AM188" i="46" s="1"/>
  <c r="DA188" i="46"/>
  <c r="AL188" i="46" s="1"/>
  <c r="CZ188" i="46"/>
  <c r="AK188" i="46" s="1"/>
  <c r="CY188" i="46"/>
  <c r="CX188" i="46"/>
  <c r="AI188" i="46" s="1"/>
  <c r="CW188" i="46"/>
  <c r="CV188" i="46"/>
  <c r="AG188" i="46" s="1"/>
  <c r="CU188" i="46"/>
  <c r="AF188" i="46" s="1"/>
  <c r="CT188" i="46"/>
  <c r="AE188" i="46" s="1"/>
  <c r="CS188" i="46"/>
  <c r="CR188" i="46"/>
  <c r="AC188" i="46" s="1"/>
  <c r="CQ188" i="46"/>
  <c r="CP188" i="46"/>
  <c r="AA188" i="46" s="1"/>
  <c r="CO188" i="46"/>
  <c r="CN188" i="46"/>
  <c r="Y188" i="46" s="1"/>
  <c r="CM188" i="46"/>
  <c r="X188" i="46" s="1"/>
  <c r="CL188" i="46"/>
  <c r="W188" i="46" s="1"/>
  <c r="CK188" i="46"/>
  <c r="CJ188" i="46"/>
  <c r="U188" i="46" s="1"/>
  <c r="CI188" i="46"/>
  <c r="CH188" i="46"/>
  <c r="CG188" i="46"/>
  <c r="R188" i="46" s="1"/>
  <c r="CF188" i="46"/>
  <c r="Q188" i="46" s="1"/>
  <c r="CE188" i="46"/>
  <c r="P188" i="46" s="1"/>
  <c r="CD188" i="46"/>
  <c r="CC188" i="46"/>
  <c r="N188" i="46" s="1"/>
  <c r="CB188" i="46"/>
  <c r="M188" i="46" s="1"/>
  <c r="CA188" i="46"/>
  <c r="BZ188" i="46"/>
  <c r="K188" i="46" s="1"/>
  <c r="BY188" i="46"/>
  <c r="BX188" i="46"/>
  <c r="I188" i="46" s="1"/>
  <c r="BW188" i="46"/>
  <c r="H188" i="46" s="1"/>
  <c r="BV188" i="46"/>
  <c r="G188" i="46" s="1"/>
  <c r="BU188" i="46"/>
  <c r="BT188" i="46"/>
  <c r="E188" i="46" s="1"/>
  <c r="BS188" i="46"/>
  <c r="B188" i="46"/>
  <c r="B188" i="44" s="1"/>
  <c r="A188" i="46"/>
  <c r="A188" i="44" s="1"/>
  <c r="EF187" i="46"/>
  <c r="BQ187" i="46" s="1"/>
  <c r="EE187" i="46"/>
  <c r="ED187" i="46"/>
  <c r="BO187" i="46" s="1"/>
  <c r="EC187" i="46"/>
  <c r="BN187" i="46" s="1"/>
  <c r="EB187" i="46"/>
  <c r="EA187" i="46"/>
  <c r="DZ187" i="46"/>
  <c r="BK187" i="46" s="1"/>
  <c r="DY187" i="46"/>
  <c r="DX187" i="46"/>
  <c r="BI187" i="46" s="1"/>
  <c r="DW187" i="46"/>
  <c r="DV187" i="46"/>
  <c r="BG187" i="46" s="1"/>
  <c r="DU187" i="46"/>
  <c r="DT187" i="46"/>
  <c r="BE187" i="46" s="1"/>
  <c r="DS187" i="46"/>
  <c r="DR187" i="46"/>
  <c r="DQ187" i="46"/>
  <c r="DP187" i="46"/>
  <c r="BA187" i="46" s="1"/>
  <c r="DO187" i="46"/>
  <c r="AZ187" i="46" s="1"/>
  <c r="DN187" i="46"/>
  <c r="DM187" i="46"/>
  <c r="DL187" i="46"/>
  <c r="AW187" i="46" s="1"/>
  <c r="DK187" i="46"/>
  <c r="DJ187" i="46"/>
  <c r="AU187" i="46" s="1"/>
  <c r="DI187" i="46"/>
  <c r="AT187" i="46" s="1"/>
  <c r="DH187" i="46"/>
  <c r="AS187" i="46" s="1"/>
  <c r="DG187" i="46"/>
  <c r="AR187" i="46" s="1"/>
  <c r="DF187" i="46"/>
  <c r="DE187" i="46"/>
  <c r="DD187" i="46"/>
  <c r="AO187" i="46" s="1"/>
  <c r="DC187" i="46"/>
  <c r="DB187" i="46"/>
  <c r="DA187" i="46"/>
  <c r="CZ187" i="46"/>
  <c r="AK187" i="46" s="1"/>
  <c r="CY187" i="46"/>
  <c r="CX187" i="46"/>
  <c r="AI187" i="46" s="1"/>
  <c r="CW187" i="46"/>
  <c r="CV187" i="46"/>
  <c r="AG187" i="46" s="1"/>
  <c r="CU187" i="46"/>
  <c r="CT187" i="46"/>
  <c r="CS187" i="46"/>
  <c r="AD187" i="46" s="1"/>
  <c r="CR187" i="46"/>
  <c r="AC187" i="46" s="1"/>
  <c r="CQ187" i="46"/>
  <c r="CP187" i="46"/>
  <c r="AA187" i="46" s="1"/>
  <c r="CO187" i="46"/>
  <c r="CN187" i="46"/>
  <c r="Y187" i="46" s="1"/>
  <c r="CM187" i="46"/>
  <c r="CL187" i="46"/>
  <c r="W187" i="46" s="1"/>
  <c r="CK187" i="46"/>
  <c r="CJ187" i="46"/>
  <c r="U187" i="46" s="1"/>
  <c r="CI187" i="46"/>
  <c r="T187" i="46" s="1"/>
  <c r="CH187" i="46"/>
  <c r="CG187" i="46"/>
  <c r="CF187" i="46"/>
  <c r="Q187" i="46" s="1"/>
  <c r="CE187" i="46"/>
  <c r="CD187" i="46"/>
  <c r="O187" i="46" s="1"/>
  <c r="CC187" i="46"/>
  <c r="N187" i="46" s="1"/>
  <c r="CB187" i="46"/>
  <c r="M187" i="46" s="1"/>
  <c r="CA187" i="46"/>
  <c r="L187" i="46" s="1"/>
  <c r="BZ187" i="46"/>
  <c r="K187" i="46" s="1"/>
  <c r="BY187" i="46"/>
  <c r="BX187" i="46"/>
  <c r="BW187" i="46"/>
  <c r="BV187" i="46"/>
  <c r="G187" i="46" s="1"/>
  <c r="BU187" i="46"/>
  <c r="BT187" i="46"/>
  <c r="E187" i="46" s="1"/>
  <c r="BS187" i="46"/>
  <c r="B187" i="46"/>
  <c r="B187" i="44" s="1"/>
  <c r="A187" i="46"/>
  <c r="C187" i="46" s="1"/>
  <c r="C187" i="44" s="1"/>
  <c r="EF186" i="46"/>
  <c r="BQ186" i="46" s="1"/>
  <c r="EE186" i="46"/>
  <c r="BP186" i="46" s="1"/>
  <c r="ED186" i="46"/>
  <c r="BO186" i="44" s="1"/>
  <c r="EC186" i="46"/>
  <c r="BN186" i="44" s="1"/>
  <c r="EB186" i="46"/>
  <c r="EA186" i="46"/>
  <c r="BL186" i="46" s="1"/>
  <c r="DZ186" i="46"/>
  <c r="BK186" i="46" s="1"/>
  <c r="DY186" i="46"/>
  <c r="DX186" i="46"/>
  <c r="BI186" i="46" s="1"/>
  <c r="DW186" i="46"/>
  <c r="BH186" i="46" s="1"/>
  <c r="DV186" i="46"/>
  <c r="DU186" i="46"/>
  <c r="DT186" i="46"/>
  <c r="DS186" i="46"/>
  <c r="DR186" i="46"/>
  <c r="BC186" i="46" s="1"/>
  <c r="DQ186" i="46"/>
  <c r="DP186" i="46"/>
  <c r="BA186" i="46" s="1"/>
  <c r="DO186" i="46"/>
  <c r="AZ186" i="46" s="1"/>
  <c r="DN186" i="46"/>
  <c r="AY186" i="46" s="1"/>
  <c r="DM186" i="46"/>
  <c r="DL186" i="46"/>
  <c r="DK186" i="46"/>
  <c r="AV186" i="46" s="1"/>
  <c r="DJ186" i="46"/>
  <c r="AU186" i="46" s="1"/>
  <c r="DI186" i="46"/>
  <c r="DH186" i="46"/>
  <c r="AS186" i="46" s="1"/>
  <c r="DG186" i="46"/>
  <c r="AR186" i="46" s="1"/>
  <c r="DF186" i="46"/>
  <c r="AQ186" i="46" s="1"/>
  <c r="DE186" i="46"/>
  <c r="DD186" i="46"/>
  <c r="DC186" i="46"/>
  <c r="AN186" i="46" s="1"/>
  <c r="DB186" i="46"/>
  <c r="AM186" i="46" s="1"/>
  <c r="DA186" i="46"/>
  <c r="CZ186" i="46"/>
  <c r="AK186" i="46" s="1"/>
  <c r="CY186" i="46"/>
  <c r="AJ186" i="46" s="1"/>
  <c r="CX186" i="46"/>
  <c r="AI186" i="46" s="1"/>
  <c r="CW186" i="46"/>
  <c r="CV186" i="46"/>
  <c r="CU186" i="46"/>
  <c r="AF186" i="46" s="1"/>
  <c r="CT186" i="46"/>
  <c r="AE186" i="46" s="1"/>
  <c r="CS186" i="46"/>
  <c r="CR186" i="46"/>
  <c r="AC186" i="46" s="1"/>
  <c r="CQ186" i="46"/>
  <c r="AB186" i="46" s="1"/>
  <c r="CP186" i="46"/>
  <c r="AA186" i="46" s="1"/>
  <c r="CO186" i="46"/>
  <c r="Z186" i="46" s="1"/>
  <c r="CN186" i="46"/>
  <c r="CM186" i="46"/>
  <c r="CL186" i="46"/>
  <c r="CK186" i="46"/>
  <c r="CJ186" i="46"/>
  <c r="U186" i="46" s="1"/>
  <c r="CI186" i="46"/>
  <c r="T186" i="46" s="1"/>
  <c r="CH186" i="46"/>
  <c r="S186" i="46" s="1"/>
  <c r="CG186" i="46"/>
  <c r="CF186" i="46"/>
  <c r="CE186" i="46"/>
  <c r="CD186" i="46"/>
  <c r="O186" i="46" s="1"/>
  <c r="CC186" i="46"/>
  <c r="N186" i="46" s="1"/>
  <c r="CB186" i="46"/>
  <c r="M186" i="46" s="1"/>
  <c r="CA186" i="46"/>
  <c r="L186" i="46" s="1"/>
  <c r="BZ186" i="46"/>
  <c r="K186" i="46" s="1"/>
  <c r="BY186" i="46"/>
  <c r="BX186" i="46"/>
  <c r="BW186" i="46"/>
  <c r="BV186" i="46"/>
  <c r="G186" i="46" s="1"/>
  <c r="BU186" i="46"/>
  <c r="BT186" i="46"/>
  <c r="E186" i="46" s="1"/>
  <c r="BS186" i="46"/>
  <c r="D186" i="46" s="1"/>
  <c r="BO186" i="46"/>
  <c r="BN186" i="46"/>
  <c r="B186" i="46"/>
  <c r="B186" i="44" s="1"/>
  <c r="A186" i="46"/>
  <c r="C186" i="46" s="1"/>
  <c r="C186" i="44" s="1"/>
  <c r="EF185" i="46"/>
  <c r="EE185" i="46"/>
  <c r="ED185" i="46"/>
  <c r="BO185" i="44" s="1"/>
  <c r="EC185" i="46"/>
  <c r="BN185" i="46" s="1"/>
  <c r="EB185" i="46"/>
  <c r="EA185" i="46"/>
  <c r="DZ185" i="46"/>
  <c r="DY185" i="46"/>
  <c r="BJ185" i="46" s="1"/>
  <c r="DX185" i="46"/>
  <c r="DW185" i="46"/>
  <c r="BH185" i="46" s="1"/>
  <c r="DV185" i="46"/>
  <c r="BG185" i="46" s="1"/>
  <c r="DU185" i="46"/>
  <c r="BF185" i="46" s="1"/>
  <c r="DT185" i="46"/>
  <c r="BE185" i="46" s="1"/>
  <c r="DS185" i="46"/>
  <c r="BD185" i="46" s="1"/>
  <c r="DR185" i="46"/>
  <c r="BC185" i="46" s="1"/>
  <c r="DQ185" i="46"/>
  <c r="BB185" i="46" s="1"/>
  <c r="DP185" i="46"/>
  <c r="DO185" i="46"/>
  <c r="DN185" i="46"/>
  <c r="AY185" i="46" s="1"/>
  <c r="DM185" i="46"/>
  <c r="AX185" i="46" s="1"/>
  <c r="DL185" i="46"/>
  <c r="AW185" i="46" s="1"/>
  <c r="DK185" i="46"/>
  <c r="DJ185" i="46"/>
  <c r="AU185" i="46" s="1"/>
  <c r="DI185" i="46"/>
  <c r="DH185" i="46"/>
  <c r="DG185" i="46"/>
  <c r="DF185" i="46"/>
  <c r="AQ185" i="46" s="1"/>
  <c r="DE185" i="46"/>
  <c r="AP185" i="46" s="1"/>
  <c r="DD185" i="46"/>
  <c r="DC185" i="46"/>
  <c r="DB185" i="46"/>
  <c r="AM185" i="46" s="1"/>
  <c r="DA185" i="46"/>
  <c r="AL185" i="46" s="1"/>
  <c r="CZ185" i="46"/>
  <c r="CY185" i="46"/>
  <c r="CX185" i="46"/>
  <c r="AI185" i="46" s="1"/>
  <c r="CW185" i="46"/>
  <c r="AH185" i="46" s="1"/>
  <c r="CV185" i="46"/>
  <c r="AG185" i="46" s="1"/>
  <c r="CU185" i="46"/>
  <c r="CT185" i="46"/>
  <c r="AE185" i="46" s="1"/>
  <c r="CS185" i="46"/>
  <c r="AD185" i="46" s="1"/>
  <c r="CR185" i="46"/>
  <c r="CQ185" i="46"/>
  <c r="CP185" i="46"/>
  <c r="AA185" i="46" s="1"/>
  <c r="CO185" i="46"/>
  <c r="Z185" i="46" s="1"/>
  <c r="CN185" i="46"/>
  <c r="CM185" i="46"/>
  <c r="CL185" i="46"/>
  <c r="W185" i="46" s="1"/>
  <c r="CK185" i="46"/>
  <c r="V185" i="46" s="1"/>
  <c r="CJ185" i="46"/>
  <c r="CI185" i="46"/>
  <c r="T185" i="46" s="1"/>
  <c r="CH185" i="46"/>
  <c r="S185" i="46" s="1"/>
  <c r="CG185" i="46"/>
  <c r="R185" i="46" s="1"/>
  <c r="CF185" i="46"/>
  <c r="Q185" i="46" s="1"/>
  <c r="CE185" i="46"/>
  <c r="CD185" i="46"/>
  <c r="O185" i="46" s="1"/>
  <c r="CC185" i="46"/>
  <c r="CB185" i="46"/>
  <c r="CA185" i="46"/>
  <c r="BZ185" i="46"/>
  <c r="K185" i="46" s="1"/>
  <c r="BY185" i="46"/>
  <c r="J185" i="46" s="1"/>
  <c r="BX185" i="46"/>
  <c r="I185" i="46" s="1"/>
  <c r="BW185" i="46"/>
  <c r="BV185" i="46"/>
  <c r="G185" i="46" s="1"/>
  <c r="BU185" i="46"/>
  <c r="F185" i="46" s="1"/>
  <c r="BT185" i="46"/>
  <c r="BS185" i="46"/>
  <c r="D185" i="46" s="1"/>
  <c r="BO185" i="46"/>
  <c r="B185" i="46"/>
  <c r="B185" i="44" s="1"/>
  <c r="A185" i="46"/>
  <c r="A185" i="44" s="1"/>
  <c r="EF184" i="46"/>
  <c r="EE184" i="46"/>
  <c r="BP184" i="46" s="1"/>
  <c r="ED184" i="46"/>
  <c r="BO184" i="44" s="1"/>
  <c r="EC184" i="46"/>
  <c r="BN184" i="46" s="1"/>
  <c r="EB184" i="46"/>
  <c r="EA184" i="46"/>
  <c r="DZ184" i="46"/>
  <c r="BK184" i="46" s="1"/>
  <c r="DY184" i="46"/>
  <c r="BJ184" i="46" s="1"/>
  <c r="DX184" i="46"/>
  <c r="DW184" i="46"/>
  <c r="BH184" i="46" s="1"/>
  <c r="DV184" i="46"/>
  <c r="BG184" i="46" s="1"/>
  <c r="DU184" i="46"/>
  <c r="DT184" i="46"/>
  <c r="BE184" i="46" s="1"/>
  <c r="DS184" i="46"/>
  <c r="BD184" i="46" s="1"/>
  <c r="DR184" i="46"/>
  <c r="BC184" i="46" s="1"/>
  <c r="DQ184" i="46"/>
  <c r="DP184" i="46"/>
  <c r="DO184" i="46"/>
  <c r="AZ184" i="46" s="1"/>
  <c r="DN184" i="46"/>
  <c r="AY184" i="46" s="1"/>
  <c r="DM184" i="46"/>
  <c r="AX184" i="46" s="1"/>
  <c r="DL184" i="46"/>
  <c r="DK184" i="46"/>
  <c r="AV184" i="46" s="1"/>
  <c r="DJ184" i="46"/>
  <c r="AU184" i="46" s="1"/>
  <c r="DI184" i="46"/>
  <c r="DH184" i="46"/>
  <c r="DG184" i="46"/>
  <c r="AR184" i="46" s="1"/>
  <c r="DF184" i="46"/>
  <c r="DE184" i="46"/>
  <c r="AP184" i="46" s="1"/>
  <c r="DD184" i="46"/>
  <c r="AO184" i="46" s="1"/>
  <c r="DC184" i="46"/>
  <c r="AN184" i="46" s="1"/>
  <c r="DB184" i="46"/>
  <c r="AM184" i="46" s="1"/>
  <c r="DA184" i="46"/>
  <c r="AL184" i="46" s="1"/>
  <c r="CZ184" i="46"/>
  <c r="CY184" i="46"/>
  <c r="CX184" i="46"/>
  <c r="CW184" i="46"/>
  <c r="AH184" i="46" s="1"/>
  <c r="CV184" i="46"/>
  <c r="CU184" i="46"/>
  <c r="AF184" i="46" s="1"/>
  <c r="CT184" i="46"/>
  <c r="AE184" i="46" s="1"/>
  <c r="CS184" i="46"/>
  <c r="AD184" i="46" s="1"/>
  <c r="CR184" i="46"/>
  <c r="CQ184" i="46"/>
  <c r="AB184" i="46" s="1"/>
  <c r="CP184" i="46"/>
  <c r="AA184" i="46" s="1"/>
  <c r="CO184" i="46"/>
  <c r="Z184" i="46" s="1"/>
  <c r="CN184" i="46"/>
  <c r="CM184" i="46"/>
  <c r="X184" i="46" s="1"/>
  <c r="CL184" i="46"/>
  <c r="W184" i="46" s="1"/>
  <c r="CK184" i="46"/>
  <c r="V184" i="46" s="1"/>
  <c r="CJ184" i="46"/>
  <c r="CI184" i="46"/>
  <c r="T184" i="46" s="1"/>
  <c r="CH184" i="46"/>
  <c r="S184" i="46" s="1"/>
  <c r="CG184" i="46"/>
  <c r="R184" i="46" s="1"/>
  <c r="CF184" i="46"/>
  <c r="CE184" i="46"/>
  <c r="P184" i="46" s="1"/>
  <c r="CD184" i="46"/>
  <c r="O184" i="46" s="1"/>
  <c r="CC184" i="46"/>
  <c r="CB184" i="46"/>
  <c r="CA184" i="46"/>
  <c r="L184" i="46" s="1"/>
  <c r="BZ184" i="46"/>
  <c r="K184" i="46" s="1"/>
  <c r="BY184" i="46"/>
  <c r="J184" i="46" s="1"/>
  <c r="BX184" i="46"/>
  <c r="I184" i="46" s="1"/>
  <c r="BW184" i="46"/>
  <c r="H184" i="46" s="1"/>
  <c r="BV184" i="46"/>
  <c r="G184" i="46" s="1"/>
  <c r="BU184" i="46"/>
  <c r="F184" i="46" s="1"/>
  <c r="BT184" i="46"/>
  <c r="BS184" i="46"/>
  <c r="D184" i="46" s="1"/>
  <c r="BO184" i="46"/>
  <c r="B184" i="46"/>
  <c r="B184" i="44" s="1"/>
  <c r="A184" i="46"/>
  <c r="C184" i="46" s="1"/>
  <c r="C184" i="44" s="1"/>
  <c r="EF183" i="46"/>
  <c r="BQ183" i="46" s="1"/>
  <c r="EE183" i="46"/>
  <c r="ED183" i="46"/>
  <c r="EC183" i="46"/>
  <c r="EB183" i="46"/>
  <c r="EA183" i="46"/>
  <c r="BL183" i="46" s="1"/>
  <c r="DZ183" i="46"/>
  <c r="BK183" i="46" s="1"/>
  <c r="DY183" i="46"/>
  <c r="DX183" i="46"/>
  <c r="BI183" i="46" s="1"/>
  <c r="DW183" i="46"/>
  <c r="DV183" i="46"/>
  <c r="BG183" i="46" s="1"/>
  <c r="DU183" i="46"/>
  <c r="DT183" i="46"/>
  <c r="BE183" i="46" s="1"/>
  <c r="DS183" i="46"/>
  <c r="BD183" i="46" s="1"/>
  <c r="DR183" i="46"/>
  <c r="BC183" i="46" s="1"/>
  <c r="DQ183" i="46"/>
  <c r="BB183" i="46" s="1"/>
  <c r="DP183" i="46"/>
  <c r="BA183" i="46" s="1"/>
  <c r="DO183" i="46"/>
  <c r="DN183" i="46"/>
  <c r="DM183" i="46"/>
  <c r="DL183" i="46"/>
  <c r="AW183" i="46" s="1"/>
  <c r="DK183" i="46"/>
  <c r="DJ183" i="46"/>
  <c r="AU183" i="46" s="1"/>
  <c r="DI183" i="46"/>
  <c r="AT183" i="46" s="1"/>
  <c r="DH183" i="46"/>
  <c r="AS183" i="46" s="1"/>
  <c r="DG183" i="46"/>
  <c r="DF183" i="46"/>
  <c r="AQ183" i="46" s="1"/>
  <c r="DE183" i="46"/>
  <c r="DD183" i="46"/>
  <c r="AO183" i="46" s="1"/>
  <c r="DC183" i="46"/>
  <c r="DB183" i="46"/>
  <c r="AM183" i="46" s="1"/>
  <c r="DA183" i="46"/>
  <c r="AL183" i="46" s="1"/>
  <c r="CZ183" i="46"/>
  <c r="CY183" i="46"/>
  <c r="CX183" i="46"/>
  <c r="AI183" i="46" s="1"/>
  <c r="CW183" i="46"/>
  <c r="CV183" i="46"/>
  <c r="AG183" i="46" s="1"/>
  <c r="CU183" i="46"/>
  <c r="AF183" i="46" s="1"/>
  <c r="CT183" i="46"/>
  <c r="AE183" i="46" s="1"/>
  <c r="CS183" i="46"/>
  <c r="CR183" i="46"/>
  <c r="AC183" i="46" s="1"/>
  <c r="CQ183" i="46"/>
  <c r="CP183" i="46"/>
  <c r="CO183" i="46"/>
  <c r="Z183" i="46" s="1"/>
  <c r="CN183" i="46"/>
  <c r="Y183" i="46" s="1"/>
  <c r="CM183" i="46"/>
  <c r="CL183" i="46"/>
  <c r="W183" i="46" s="1"/>
  <c r="CK183" i="46"/>
  <c r="CJ183" i="46"/>
  <c r="U183" i="46" s="1"/>
  <c r="CI183" i="46"/>
  <c r="CH183" i="46"/>
  <c r="CG183" i="46"/>
  <c r="CF183" i="46"/>
  <c r="Q183" i="46" s="1"/>
  <c r="CE183" i="46"/>
  <c r="CD183" i="46"/>
  <c r="CC183" i="46"/>
  <c r="CB183" i="46"/>
  <c r="M183" i="46" s="1"/>
  <c r="CA183" i="46"/>
  <c r="BZ183" i="46"/>
  <c r="K183" i="46" s="1"/>
  <c r="BY183" i="46"/>
  <c r="J183" i="46" s="1"/>
  <c r="BX183" i="46"/>
  <c r="I183" i="46" s="1"/>
  <c r="BW183" i="46"/>
  <c r="BV183" i="46"/>
  <c r="G183" i="46" s="1"/>
  <c r="BU183" i="46"/>
  <c r="F183" i="46" s="1"/>
  <c r="BT183" i="46"/>
  <c r="E183" i="46" s="1"/>
  <c r="BS183" i="46"/>
  <c r="B183" i="46"/>
  <c r="B183" i="44" s="1"/>
  <c r="A183" i="46"/>
  <c r="A183" i="44" s="1"/>
  <c r="EF182" i="46"/>
  <c r="BQ182" i="46" s="1"/>
  <c r="EE182" i="46"/>
  <c r="ED182" i="46"/>
  <c r="EC182" i="46"/>
  <c r="EB182" i="46"/>
  <c r="EA182" i="46"/>
  <c r="BL182" i="46" s="1"/>
  <c r="DZ182" i="46"/>
  <c r="BK182" i="46" s="1"/>
  <c r="DY182" i="46"/>
  <c r="DX182" i="46"/>
  <c r="BI182" i="46" s="1"/>
  <c r="DW182" i="46"/>
  <c r="BH182" i="46" s="1"/>
  <c r="DV182" i="46"/>
  <c r="BG182" i="46" s="1"/>
  <c r="DU182" i="46"/>
  <c r="BF182" i="46" s="1"/>
  <c r="DT182" i="46"/>
  <c r="DS182" i="46"/>
  <c r="BD182" i="46" s="1"/>
  <c r="DR182" i="46"/>
  <c r="BC182" i="46" s="1"/>
  <c r="DQ182" i="46"/>
  <c r="DP182" i="46"/>
  <c r="BA182" i="46" s="1"/>
  <c r="DO182" i="46"/>
  <c r="AZ182" i="46" s="1"/>
  <c r="DN182" i="46"/>
  <c r="AY182" i="46" s="1"/>
  <c r="DM182" i="46"/>
  <c r="DL182" i="46"/>
  <c r="DK182" i="46"/>
  <c r="AV182" i="46" s="1"/>
  <c r="DJ182" i="46"/>
  <c r="AU182" i="46" s="1"/>
  <c r="DI182" i="46"/>
  <c r="DH182" i="46"/>
  <c r="AS182" i="46" s="1"/>
  <c r="DG182" i="46"/>
  <c r="AR182" i="46" s="1"/>
  <c r="DF182" i="46"/>
  <c r="AQ182" i="46" s="1"/>
  <c r="DE182" i="46"/>
  <c r="DD182" i="46"/>
  <c r="DC182" i="46"/>
  <c r="AN182" i="46" s="1"/>
  <c r="DB182" i="46"/>
  <c r="DA182" i="46"/>
  <c r="CZ182" i="46"/>
  <c r="AK182" i="46" s="1"/>
  <c r="CY182" i="46"/>
  <c r="CX182" i="46"/>
  <c r="CW182" i="46"/>
  <c r="AH182" i="46" s="1"/>
  <c r="CV182" i="46"/>
  <c r="CU182" i="46"/>
  <c r="AF182" i="46" s="1"/>
  <c r="CT182" i="46"/>
  <c r="CS182" i="46"/>
  <c r="CR182" i="46"/>
  <c r="AC182" i="46" s="1"/>
  <c r="CQ182" i="46"/>
  <c r="AB182" i="46" s="1"/>
  <c r="CP182" i="46"/>
  <c r="CO182" i="46"/>
  <c r="CN182" i="46"/>
  <c r="CM182" i="46"/>
  <c r="X182" i="46" s="1"/>
  <c r="CL182" i="46"/>
  <c r="CK182" i="46"/>
  <c r="V182" i="46" s="1"/>
  <c r="CJ182" i="46"/>
  <c r="CI182" i="46"/>
  <c r="T182" i="46" s="1"/>
  <c r="CH182" i="46"/>
  <c r="S182" i="46" s="1"/>
  <c r="CG182" i="46"/>
  <c r="CF182" i="46"/>
  <c r="CE182" i="46"/>
  <c r="P182" i="46" s="1"/>
  <c r="CD182" i="46"/>
  <c r="CC182" i="46"/>
  <c r="CB182" i="46"/>
  <c r="M182" i="46" s="1"/>
  <c r="CA182" i="46"/>
  <c r="L182" i="46" s="1"/>
  <c r="BZ182" i="46"/>
  <c r="K182" i="46" s="1"/>
  <c r="BY182" i="46"/>
  <c r="J182" i="46" s="1"/>
  <c r="BX182" i="46"/>
  <c r="BW182" i="46"/>
  <c r="H182" i="46" s="1"/>
  <c r="BV182" i="46"/>
  <c r="BU182" i="46"/>
  <c r="F182" i="46" s="1"/>
  <c r="BT182" i="46"/>
  <c r="E182" i="46" s="1"/>
  <c r="BS182" i="46"/>
  <c r="B182" i="46"/>
  <c r="B182" i="44" s="1"/>
  <c r="A182" i="46"/>
  <c r="A182" i="44" s="1"/>
  <c r="EF181" i="46"/>
  <c r="EE181" i="46"/>
  <c r="BP181" i="46" s="1"/>
  <c r="ED181" i="46"/>
  <c r="BO181" i="46" s="1"/>
  <c r="EC181" i="46"/>
  <c r="EB181" i="46"/>
  <c r="BM181" i="46" s="1"/>
  <c r="EA181" i="46"/>
  <c r="DZ181" i="46"/>
  <c r="BK181" i="46" s="1"/>
  <c r="DY181" i="46"/>
  <c r="DX181" i="46"/>
  <c r="DW181" i="46"/>
  <c r="BH181" i="46" s="1"/>
  <c r="DV181" i="46"/>
  <c r="DU181" i="46"/>
  <c r="DT181" i="46"/>
  <c r="BE181" i="46" s="1"/>
  <c r="DS181" i="46"/>
  <c r="BD181" i="46" s="1"/>
  <c r="DR181" i="46"/>
  <c r="BC181" i="46" s="1"/>
  <c r="DQ181" i="46"/>
  <c r="BB181" i="46" s="1"/>
  <c r="DP181" i="46"/>
  <c r="DO181" i="46"/>
  <c r="AZ181" i="46" s="1"/>
  <c r="DN181" i="46"/>
  <c r="DM181" i="46"/>
  <c r="DL181" i="46"/>
  <c r="AW181" i="46" s="1"/>
  <c r="DK181" i="46"/>
  <c r="AV181" i="46" s="1"/>
  <c r="DJ181" i="46"/>
  <c r="AU181" i="46" s="1"/>
  <c r="DI181" i="46"/>
  <c r="AT181" i="46" s="1"/>
  <c r="DH181" i="46"/>
  <c r="DG181" i="46"/>
  <c r="AR181" i="46" s="1"/>
  <c r="DF181" i="46"/>
  <c r="AQ181" i="46" s="1"/>
  <c r="DE181" i="46"/>
  <c r="DD181" i="46"/>
  <c r="AO181" i="46" s="1"/>
  <c r="DC181" i="46"/>
  <c r="DB181" i="46"/>
  <c r="DA181" i="46"/>
  <c r="CZ181" i="46"/>
  <c r="CY181" i="46"/>
  <c r="AJ181" i="46" s="1"/>
  <c r="CX181" i="46"/>
  <c r="AI181" i="46" s="1"/>
  <c r="CW181" i="46"/>
  <c r="CV181" i="46"/>
  <c r="AG181" i="46" s="1"/>
  <c r="CU181" i="46"/>
  <c r="CT181" i="46"/>
  <c r="AE181" i="46" s="1"/>
  <c r="CS181" i="46"/>
  <c r="CR181" i="46"/>
  <c r="CQ181" i="46"/>
  <c r="AB181" i="46" s="1"/>
  <c r="CP181" i="46"/>
  <c r="AA181" i="46" s="1"/>
  <c r="CO181" i="46"/>
  <c r="Z181" i="46" s="1"/>
  <c r="CN181" i="46"/>
  <c r="Y181" i="46" s="1"/>
  <c r="CM181" i="46"/>
  <c r="CL181" i="46"/>
  <c r="CK181" i="46"/>
  <c r="CJ181" i="46"/>
  <c r="CI181" i="46"/>
  <c r="T181" i="46" s="1"/>
  <c r="CH181" i="46"/>
  <c r="S181" i="46" s="1"/>
  <c r="CG181" i="46"/>
  <c r="CF181" i="46"/>
  <c r="Q181" i="46" s="1"/>
  <c r="CE181" i="46"/>
  <c r="CD181" i="46"/>
  <c r="O181" i="46" s="1"/>
  <c r="CC181" i="46"/>
  <c r="CB181" i="46"/>
  <c r="CA181" i="46"/>
  <c r="L181" i="46" s="1"/>
  <c r="BZ181" i="46"/>
  <c r="K181" i="46" s="1"/>
  <c r="BY181" i="46"/>
  <c r="BX181" i="46"/>
  <c r="I181" i="46" s="1"/>
  <c r="BW181" i="46"/>
  <c r="H181" i="46" s="1"/>
  <c r="BV181" i="46"/>
  <c r="G181" i="46" s="1"/>
  <c r="BU181" i="46"/>
  <c r="BT181" i="46"/>
  <c r="BS181" i="46"/>
  <c r="D181" i="46" s="1"/>
  <c r="B181" i="46"/>
  <c r="B181" i="44" s="1"/>
  <c r="A181" i="46"/>
  <c r="C181" i="46" s="1"/>
  <c r="C181" i="44" s="1"/>
  <c r="EF180" i="46"/>
  <c r="EE180" i="46"/>
  <c r="BP180" i="46" s="1"/>
  <c r="ED180" i="46"/>
  <c r="BO180" i="44" s="1"/>
  <c r="EC180" i="46"/>
  <c r="BN180" i="44" s="1"/>
  <c r="EB180" i="46"/>
  <c r="BM180" i="44" s="1"/>
  <c r="EA180" i="46"/>
  <c r="BL180" i="44" s="1"/>
  <c r="DZ180" i="46"/>
  <c r="BK180" i="44" s="1"/>
  <c r="DY180" i="46"/>
  <c r="BJ180" i="44" s="1"/>
  <c r="DX180" i="46"/>
  <c r="DW180" i="46"/>
  <c r="BH180" i="46" s="1"/>
  <c r="DV180" i="46"/>
  <c r="BG180" i="46" s="1"/>
  <c r="DU180" i="46"/>
  <c r="DT180" i="46"/>
  <c r="BE180" i="46" s="1"/>
  <c r="DS180" i="46"/>
  <c r="BD180" i="46" s="1"/>
  <c r="DR180" i="46"/>
  <c r="BC180" i="46" s="1"/>
  <c r="DQ180" i="46"/>
  <c r="BB180" i="46" s="1"/>
  <c r="DP180" i="46"/>
  <c r="DO180" i="46"/>
  <c r="AZ180" i="46" s="1"/>
  <c r="DN180" i="46"/>
  <c r="AY180" i="46" s="1"/>
  <c r="DM180" i="46"/>
  <c r="DL180" i="46"/>
  <c r="AW180" i="46" s="1"/>
  <c r="DK180" i="46"/>
  <c r="AV180" i="46" s="1"/>
  <c r="DJ180" i="46"/>
  <c r="AU180" i="46" s="1"/>
  <c r="DI180" i="46"/>
  <c r="DH180" i="46"/>
  <c r="DG180" i="46"/>
  <c r="AR180" i="46" s="1"/>
  <c r="DF180" i="46"/>
  <c r="AQ180" i="46" s="1"/>
  <c r="DE180" i="46"/>
  <c r="AP180" i="46" s="1"/>
  <c r="DD180" i="46"/>
  <c r="DC180" i="46"/>
  <c r="AN180" i="46" s="1"/>
  <c r="DB180" i="46"/>
  <c r="DA180" i="46"/>
  <c r="CZ180" i="46"/>
  <c r="CY180" i="46"/>
  <c r="AJ180" i="46" s="1"/>
  <c r="CX180" i="46"/>
  <c r="AI180" i="46" s="1"/>
  <c r="CW180" i="46"/>
  <c r="CV180" i="46"/>
  <c r="AG180" i="46" s="1"/>
  <c r="CU180" i="46"/>
  <c r="AF180" i="46" s="1"/>
  <c r="CT180" i="46"/>
  <c r="AE180" i="46" s="1"/>
  <c r="CS180" i="46"/>
  <c r="AD180" i="46" s="1"/>
  <c r="CR180" i="46"/>
  <c r="CQ180" i="46"/>
  <c r="CP180" i="46"/>
  <c r="AA180" i="46" s="1"/>
  <c r="CO180" i="46"/>
  <c r="CN180" i="46"/>
  <c r="Y180" i="46" s="1"/>
  <c r="CM180" i="46"/>
  <c r="X180" i="46" s="1"/>
  <c r="CL180" i="46"/>
  <c r="CK180" i="46"/>
  <c r="CJ180" i="46"/>
  <c r="CI180" i="46"/>
  <c r="T180" i="46" s="1"/>
  <c r="CH180" i="46"/>
  <c r="CG180" i="46"/>
  <c r="CF180" i="46"/>
  <c r="Q180" i="46" s="1"/>
  <c r="CE180" i="46"/>
  <c r="P180" i="46" s="1"/>
  <c r="CD180" i="46"/>
  <c r="O180" i="46" s="1"/>
  <c r="CC180" i="46"/>
  <c r="N180" i="46" s="1"/>
  <c r="CB180" i="46"/>
  <c r="CA180" i="46"/>
  <c r="L180" i="46" s="1"/>
  <c r="BZ180" i="46"/>
  <c r="K180" i="46" s="1"/>
  <c r="BY180" i="46"/>
  <c r="J180" i="46" s="1"/>
  <c r="BX180" i="46"/>
  <c r="I180" i="46" s="1"/>
  <c r="BW180" i="46"/>
  <c r="H180" i="46" s="1"/>
  <c r="BV180" i="46"/>
  <c r="G180" i="46" s="1"/>
  <c r="BU180" i="46"/>
  <c r="BT180" i="46"/>
  <c r="BS180" i="46"/>
  <c r="BO180" i="46"/>
  <c r="BN180" i="46"/>
  <c r="BM180" i="46"/>
  <c r="BL180" i="46"/>
  <c r="BK180" i="46"/>
  <c r="BJ180" i="46"/>
  <c r="B180" i="46"/>
  <c r="B180" i="44" s="1"/>
  <c r="A180" i="46"/>
  <c r="A180" i="44" s="1"/>
  <c r="EF179" i="46"/>
  <c r="EE179" i="46"/>
  <c r="ED179" i="46"/>
  <c r="BO179" i="46" s="1"/>
  <c r="EC179" i="46"/>
  <c r="BN179" i="46" s="1"/>
  <c r="EB179" i="46"/>
  <c r="EA179" i="46"/>
  <c r="DZ179" i="46"/>
  <c r="BK179" i="46" s="1"/>
  <c r="DY179" i="46"/>
  <c r="DX179" i="46"/>
  <c r="BI179" i="46" s="1"/>
  <c r="DW179" i="46"/>
  <c r="DV179" i="46"/>
  <c r="BG179" i="46" s="1"/>
  <c r="DU179" i="46"/>
  <c r="BF179" i="46" s="1"/>
  <c r="DT179" i="46"/>
  <c r="BE179" i="46" s="1"/>
  <c r="DS179" i="46"/>
  <c r="DR179" i="46"/>
  <c r="BC179" i="46" s="1"/>
  <c r="DQ179" i="46"/>
  <c r="BB179" i="46" s="1"/>
  <c r="DP179" i="46"/>
  <c r="BA179" i="46" s="1"/>
  <c r="DO179" i="46"/>
  <c r="AZ179" i="46" s="1"/>
  <c r="DN179" i="46"/>
  <c r="AY179" i="46" s="1"/>
  <c r="DM179" i="46"/>
  <c r="AX179" i="46" s="1"/>
  <c r="DL179" i="46"/>
  <c r="AW179" i="46" s="1"/>
  <c r="DK179" i="46"/>
  <c r="DJ179" i="46"/>
  <c r="AU179" i="46" s="1"/>
  <c r="DI179" i="46"/>
  <c r="DH179" i="46"/>
  <c r="AS179" i="46" s="1"/>
  <c r="DG179" i="46"/>
  <c r="DF179" i="46"/>
  <c r="AQ179" i="46" s="1"/>
  <c r="DE179" i="46"/>
  <c r="AP179" i="46" s="1"/>
  <c r="DD179" i="46"/>
  <c r="AO179" i="46" s="1"/>
  <c r="DC179" i="46"/>
  <c r="DB179" i="46"/>
  <c r="AM179" i="46" s="1"/>
  <c r="DA179" i="46"/>
  <c r="AL179" i="46" s="1"/>
  <c r="CZ179" i="46"/>
  <c r="AK179" i="46" s="1"/>
  <c r="CY179" i="46"/>
  <c r="AJ179" i="46" s="1"/>
  <c r="CX179" i="46"/>
  <c r="CW179" i="46"/>
  <c r="AH179" i="46" s="1"/>
  <c r="CV179" i="46"/>
  <c r="AG179" i="46" s="1"/>
  <c r="CU179" i="46"/>
  <c r="CT179" i="46"/>
  <c r="AE179" i="46" s="1"/>
  <c r="CS179" i="46"/>
  <c r="AD179" i="46" s="1"/>
  <c r="CR179" i="46"/>
  <c r="AC179" i="46" s="1"/>
  <c r="CQ179" i="46"/>
  <c r="AB179" i="46" s="1"/>
  <c r="CP179" i="46"/>
  <c r="CO179" i="46"/>
  <c r="Z179" i="46" s="1"/>
  <c r="CN179" i="46"/>
  <c r="CM179" i="46"/>
  <c r="CL179" i="46"/>
  <c r="W179" i="46" s="1"/>
  <c r="CK179" i="46"/>
  <c r="V179" i="46" s="1"/>
  <c r="CJ179" i="46"/>
  <c r="U179" i="46" s="1"/>
  <c r="CI179" i="46"/>
  <c r="CH179" i="46"/>
  <c r="S179" i="46" s="1"/>
  <c r="CG179" i="46"/>
  <c r="R179" i="46" s="1"/>
  <c r="CF179" i="46"/>
  <c r="Q179" i="46" s="1"/>
  <c r="CE179" i="46"/>
  <c r="P179" i="46" s="1"/>
  <c r="CD179" i="46"/>
  <c r="O179" i="46" s="1"/>
  <c r="CC179" i="46"/>
  <c r="N179" i="46" s="1"/>
  <c r="CB179" i="46"/>
  <c r="M179" i="46" s="1"/>
  <c r="CA179" i="46"/>
  <c r="BZ179" i="46"/>
  <c r="BY179" i="46"/>
  <c r="J179" i="46" s="1"/>
  <c r="BX179" i="46"/>
  <c r="I179" i="46" s="1"/>
  <c r="BW179" i="46"/>
  <c r="BV179" i="46"/>
  <c r="G179" i="46" s="1"/>
  <c r="BU179" i="46"/>
  <c r="F179" i="46" s="1"/>
  <c r="BT179" i="46"/>
  <c r="E179" i="46" s="1"/>
  <c r="BS179" i="46"/>
  <c r="D179" i="46" s="1"/>
  <c r="B179" i="46"/>
  <c r="B179" i="44" s="1"/>
  <c r="A179" i="46"/>
  <c r="C179" i="46" s="1"/>
  <c r="C179" i="44" s="1"/>
  <c r="EF178" i="46"/>
  <c r="BQ178" i="46" s="1"/>
  <c r="EE178" i="46"/>
  <c r="ED178" i="46"/>
  <c r="BO178" i="44" s="1"/>
  <c r="EC178" i="46"/>
  <c r="BN178" i="46" s="1"/>
  <c r="EB178" i="46"/>
  <c r="EA178" i="46"/>
  <c r="DZ178" i="46"/>
  <c r="BK178" i="46" s="1"/>
  <c r="DY178" i="46"/>
  <c r="BJ178" i="46" s="1"/>
  <c r="DX178" i="46"/>
  <c r="DW178" i="46"/>
  <c r="BH178" i="46" s="1"/>
  <c r="DV178" i="46"/>
  <c r="BG178" i="46" s="1"/>
  <c r="DU178" i="46"/>
  <c r="BF178" i="46" s="1"/>
  <c r="DT178" i="46"/>
  <c r="DS178" i="46"/>
  <c r="BD178" i="46" s="1"/>
  <c r="DR178" i="46"/>
  <c r="DQ178" i="46"/>
  <c r="BB178" i="46" s="1"/>
  <c r="DP178" i="46"/>
  <c r="BA178" i="46" s="1"/>
  <c r="DO178" i="46"/>
  <c r="AZ178" i="46" s="1"/>
  <c r="DN178" i="46"/>
  <c r="AY178" i="46" s="1"/>
  <c r="DM178" i="46"/>
  <c r="AX178" i="46" s="1"/>
  <c r="DL178" i="46"/>
  <c r="DK178" i="46"/>
  <c r="DJ178" i="46"/>
  <c r="AU178" i="46" s="1"/>
  <c r="DI178" i="46"/>
  <c r="AT178" i="46" s="1"/>
  <c r="DH178" i="46"/>
  <c r="DG178" i="46"/>
  <c r="DF178" i="46"/>
  <c r="AQ178" i="46" s="1"/>
  <c r="DE178" i="46"/>
  <c r="AP178" i="46" s="1"/>
  <c r="DD178" i="46"/>
  <c r="DC178" i="46"/>
  <c r="DB178" i="46"/>
  <c r="AM178" i="46" s="1"/>
  <c r="DA178" i="46"/>
  <c r="AL178" i="46" s="1"/>
  <c r="CZ178" i="46"/>
  <c r="AK178" i="46" s="1"/>
  <c r="CY178" i="46"/>
  <c r="CX178" i="46"/>
  <c r="AI178" i="46" s="1"/>
  <c r="CW178" i="46"/>
  <c r="CV178" i="46"/>
  <c r="CU178" i="46"/>
  <c r="AF178" i="46" s="1"/>
  <c r="CT178" i="46"/>
  <c r="CS178" i="46"/>
  <c r="AD178" i="46" s="1"/>
  <c r="CR178" i="46"/>
  <c r="CQ178" i="46"/>
  <c r="AB178" i="46" s="1"/>
  <c r="CP178" i="46"/>
  <c r="AA178" i="46" s="1"/>
  <c r="CO178" i="46"/>
  <c r="Z178" i="46" s="1"/>
  <c r="CN178" i="46"/>
  <c r="CM178" i="46"/>
  <c r="CL178" i="46"/>
  <c r="W178" i="46" s="1"/>
  <c r="CK178" i="46"/>
  <c r="V178" i="46" s="1"/>
  <c r="CJ178" i="46"/>
  <c r="CI178" i="46"/>
  <c r="T178" i="46" s="1"/>
  <c r="CH178" i="46"/>
  <c r="S178" i="46" s="1"/>
  <c r="CG178" i="46"/>
  <c r="CF178" i="46"/>
  <c r="CE178" i="46"/>
  <c r="CD178" i="46"/>
  <c r="O178" i="46" s="1"/>
  <c r="CC178" i="46"/>
  <c r="N178" i="46" s="1"/>
  <c r="CB178" i="46"/>
  <c r="CA178" i="46"/>
  <c r="BZ178" i="46"/>
  <c r="BY178" i="46"/>
  <c r="J178" i="46" s="1"/>
  <c r="BX178" i="46"/>
  <c r="BW178" i="46"/>
  <c r="H178" i="46" s="1"/>
  <c r="BV178" i="46"/>
  <c r="BU178" i="46"/>
  <c r="F178" i="46" s="1"/>
  <c r="BT178" i="46"/>
  <c r="E178" i="46" s="1"/>
  <c r="BS178" i="46"/>
  <c r="D178" i="46" s="1"/>
  <c r="BO178" i="46"/>
  <c r="B178" i="46"/>
  <c r="B178" i="44" s="1"/>
  <c r="A178" i="46"/>
  <c r="EF177" i="46"/>
  <c r="EE177" i="46"/>
  <c r="BP177" i="46" s="1"/>
  <c r="ED177" i="46"/>
  <c r="BO177" i="46" s="1"/>
  <c r="EC177" i="46"/>
  <c r="EB177" i="46"/>
  <c r="BM177" i="46" s="1"/>
  <c r="EA177" i="46"/>
  <c r="DZ177" i="46"/>
  <c r="BK177" i="46" s="1"/>
  <c r="DY177" i="46"/>
  <c r="BJ177" i="46" s="1"/>
  <c r="DX177" i="46"/>
  <c r="DW177" i="46"/>
  <c r="BH177" i="46" s="1"/>
  <c r="DV177" i="46"/>
  <c r="BG177" i="44" s="1"/>
  <c r="DU177" i="46"/>
  <c r="BF177" i="46" s="1"/>
  <c r="DT177" i="46"/>
  <c r="DS177" i="46"/>
  <c r="DR177" i="46"/>
  <c r="DQ177" i="46"/>
  <c r="BB177" i="46" s="1"/>
  <c r="DP177" i="46"/>
  <c r="DO177" i="46"/>
  <c r="AZ177" i="46" s="1"/>
  <c r="DN177" i="46"/>
  <c r="AY177" i="46" s="1"/>
  <c r="DM177" i="46"/>
  <c r="AX177" i="46" s="1"/>
  <c r="DL177" i="46"/>
  <c r="DK177" i="46"/>
  <c r="DJ177" i="46"/>
  <c r="AU177" i="46" s="1"/>
  <c r="DI177" i="46"/>
  <c r="AT177" i="46" s="1"/>
  <c r="DH177" i="46"/>
  <c r="AS177" i="46" s="1"/>
  <c r="DG177" i="46"/>
  <c r="AR177" i="46" s="1"/>
  <c r="DF177" i="46"/>
  <c r="AQ177" i="46" s="1"/>
  <c r="DE177" i="46"/>
  <c r="AP177" i="46" s="1"/>
  <c r="DD177" i="46"/>
  <c r="AO177" i="46" s="1"/>
  <c r="DC177" i="46"/>
  <c r="DB177" i="46"/>
  <c r="DA177" i="46"/>
  <c r="AL177" i="46" s="1"/>
  <c r="CZ177" i="46"/>
  <c r="CY177" i="46"/>
  <c r="CX177" i="46"/>
  <c r="AI177" i="46" s="1"/>
  <c r="CW177" i="46"/>
  <c r="AH177" i="46" s="1"/>
  <c r="CV177" i="46"/>
  <c r="CU177" i="46"/>
  <c r="CT177" i="46"/>
  <c r="CS177" i="46"/>
  <c r="CR177" i="46"/>
  <c r="CQ177" i="46"/>
  <c r="AB177" i="46" s="1"/>
  <c r="CP177" i="46"/>
  <c r="AA177" i="46" s="1"/>
  <c r="CO177" i="46"/>
  <c r="Z177" i="46" s="1"/>
  <c r="CN177" i="46"/>
  <c r="CM177" i="46"/>
  <c r="CL177" i="46"/>
  <c r="W177" i="46" s="1"/>
  <c r="CK177" i="46"/>
  <c r="V177" i="46" s="1"/>
  <c r="CJ177" i="46"/>
  <c r="CI177" i="46"/>
  <c r="T177" i="46" s="1"/>
  <c r="CH177" i="46"/>
  <c r="S177" i="46" s="1"/>
  <c r="CG177" i="46"/>
  <c r="CF177" i="46"/>
  <c r="CE177" i="46"/>
  <c r="CD177" i="46"/>
  <c r="CC177" i="46"/>
  <c r="N177" i="46" s="1"/>
  <c r="CB177" i="46"/>
  <c r="M177" i="46" s="1"/>
  <c r="CA177" i="46"/>
  <c r="BZ177" i="46"/>
  <c r="K177" i="46" s="1"/>
  <c r="BY177" i="46"/>
  <c r="J177" i="46" s="1"/>
  <c r="BX177" i="46"/>
  <c r="BW177" i="46"/>
  <c r="BV177" i="46"/>
  <c r="G177" i="46" s="1"/>
  <c r="BU177" i="46"/>
  <c r="BT177" i="46"/>
  <c r="E177" i="46" s="1"/>
  <c r="BS177" i="46"/>
  <c r="B177" i="46"/>
  <c r="B177" i="44" s="1"/>
  <c r="A177" i="46"/>
  <c r="C177" i="46" s="1"/>
  <c r="C177" i="44" s="1"/>
  <c r="EF176" i="46"/>
  <c r="BQ176" i="46" s="1"/>
  <c r="EE176" i="46"/>
  <c r="ED176" i="46"/>
  <c r="BO176" i="46" s="1"/>
  <c r="EC176" i="46"/>
  <c r="EB176" i="46"/>
  <c r="EA176" i="46"/>
  <c r="BL176" i="46" s="1"/>
  <c r="DZ176" i="46"/>
  <c r="DY176" i="46"/>
  <c r="DX176" i="46"/>
  <c r="DW176" i="46"/>
  <c r="DV176" i="46"/>
  <c r="BG176" i="44" s="1"/>
  <c r="DU176" i="46"/>
  <c r="BF176" i="46" s="1"/>
  <c r="DT176" i="46"/>
  <c r="DS176" i="46"/>
  <c r="BD176" i="46" s="1"/>
  <c r="DR176" i="46"/>
  <c r="DQ176" i="46"/>
  <c r="BB176" i="46" s="1"/>
  <c r="DP176" i="46"/>
  <c r="BA176" i="46" s="1"/>
  <c r="DO176" i="46"/>
  <c r="AZ176" i="46" s="1"/>
  <c r="DN176" i="46"/>
  <c r="AY176" i="46" s="1"/>
  <c r="DM176" i="46"/>
  <c r="AX176" i="46" s="1"/>
  <c r="DL176" i="46"/>
  <c r="DK176" i="46"/>
  <c r="AV176" i="46" s="1"/>
  <c r="DJ176" i="46"/>
  <c r="DI176" i="46"/>
  <c r="DH176" i="46"/>
  <c r="AS176" i="46" s="1"/>
  <c r="DG176" i="46"/>
  <c r="DF176" i="46"/>
  <c r="AQ176" i="46" s="1"/>
  <c r="DE176" i="46"/>
  <c r="AP176" i="46" s="1"/>
  <c r="DD176" i="46"/>
  <c r="AO176" i="46" s="1"/>
  <c r="DC176" i="46"/>
  <c r="AN176" i="46" s="1"/>
  <c r="DB176" i="46"/>
  <c r="DA176" i="46"/>
  <c r="CZ176" i="46"/>
  <c r="AK176" i="46" s="1"/>
  <c r="CY176" i="46"/>
  <c r="CX176" i="46"/>
  <c r="CW176" i="46"/>
  <c r="CV176" i="46"/>
  <c r="AG176" i="46" s="1"/>
  <c r="CU176" i="46"/>
  <c r="AF176" i="46" s="1"/>
  <c r="CT176" i="46"/>
  <c r="CS176" i="46"/>
  <c r="CR176" i="46"/>
  <c r="AC176" i="46" s="1"/>
  <c r="CQ176" i="46"/>
  <c r="AB176" i="46" s="1"/>
  <c r="CP176" i="46"/>
  <c r="AA176" i="46" s="1"/>
  <c r="CO176" i="46"/>
  <c r="Z176" i="46" s="1"/>
  <c r="CN176" i="46"/>
  <c r="CM176" i="46"/>
  <c r="X176" i="46" s="1"/>
  <c r="CL176" i="46"/>
  <c r="CK176" i="46"/>
  <c r="CJ176" i="46"/>
  <c r="U176" i="46" s="1"/>
  <c r="CI176" i="46"/>
  <c r="T176" i="46" s="1"/>
  <c r="CH176" i="46"/>
  <c r="S176" i="46" s="1"/>
  <c r="CG176" i="46"/>
  <c r="CF176" i="46"/>
  <c r="CE176" i="46"/>
  <c r="P176" i="46" s="1"/>
  <c r="CD176" i="46"/>
  <c r="CC176" i="46"/>
  <c r="CB176" i="46"/>
  <c r="M176" i="46" s="1"/>
  <c r="CA176" i="46"/>
  <c r="L176" i="46" s="1"/>
  <c r="BZ176" i="46"/>
  <c r="K176" i="46" s="1"/>
  <c r="BY176" i="46"/>
  <c r="J176" i="46" s="1"/>
  <c r="BX176" i="46"/>
  <c r="BW176" i="46"/>
  <c r="H176" i="46" s="1"/>
  <c r="BV176" i="46"/>
  <c r="BU176" i="46"/>
  <c r="BT176" i="46"/>
  <c r="E176" i="46" s="1"/>
  <c r="BS176" i="46"/>
  <c r="D176" i="46" s="1"/>
  <c r="BG176" i="46"/>
  <c r="B176" i="46"/>
  <c r="B176" i="44" s="1"/>
  <c r="A176" i="46"/>
  <c r="C176" i="46" s="1"/>
  <c r="C176" i="44" s="1"/>
  <c r="EF175" i="46"/>
  <c r="EE175" i="46"/>
  <c r="ED175" i="46"/>
  <c r="EC175" i="46"/>
  <c r="BN175" i="46" s="1"/>
  <c r="EB175" i="46"/>
  <c r="BM175" i="46" s="1"/>
  <c r="EA175" i="46"/>
  <c r="DZ175" i="46"/>
  <c r="BK175" i="46" s="1"/>
  <c r="DY175" i="46"/>
  <c r="DX175" i="46"/>
  <c r="DW175" i="46"/>
  <c r="DV175" i="46"/>
  <c r="DU175" i="46"/>
  <c r="BF175" i="46" s="1"/>
  <c r="DT175" i="46"/>
  <c r="DS175" i="46"/>
  <c r="BD175" i="46" s="1"/>
  <c r="DR175" i="46"/>
  <c r="BC175" i="46" s="1"/>
  <c r="DQ175" i="46"/>
  <c r="DP175" i="46"/>
  <c r="DO175" i="46"/>
  <c r="DN175" i="46"/>
  <c r="DM175" i="46"/>
  <c r="AX175" i="46" s="1"/>
  <c r="DL175" i="46"/>
  <c r="AW175" i="46" s="1"/>
  <c r="DK175" i="46"/>
  <c r="AV175" i="46" s="1"/>
  <c r="DJ175" i="46"/>
  <c r="AU175" i="46" s="1"/>
  <c r="DI175" i="46"/>
  <c r="DH175" i="46"/>
  <c r="DG175" i="46"/>
  <c r="AR175" i="46" s="1"/>
  <c r="DF175" i="46"/>
  <c r="DE175" i="46"/>
  <c r="AP175" i="46" s="1"/>
  <c r="DD175" i="46"/>
  <c r="AO175" i="46" s="1"/>
  <c r="DC175" i="46"/>
  <c r="DB175" i="46"/>
  <c r="AM175" i="46" s="1"/>
  <c r="DA175" i="46"/>
  <c r="CZ175" i="46"/>
  <c r="CY175" i="46"/>
  <c r="AJ175" i="46" s="1"/>
  <c r="CX175" i="46"/>
  <c r="CW175" i="46"/>
  <c r="AH175" i="46" s="1"/>
  <c r="CV175" i="46"/>
  <c r="AG175" i="46" s="1"/>
  <c r="CU175" i="46"/>
  <c r="AF175" i="46" s="1"/>
  <c r="CT175" i="46"/>
  <c r="AE175" i="46" s="1"/>
  <c r="CS175" i="46"/>
  <c r="CR175" i="46"/>
  <c r="CQ175" i="46"/>
  <c r="AB175" i="46" s="1"/>
  <c r="CP175" i="46"/>
  <c r="AA175" i="46" s="1"/>
  <c r="CO175" i="46"/>
  <c r="CN175" i="46"/>
  <c r="Y175" i="46" s="1"/>
  <c r="CM175" i="46"/>
  <c r="X175" i="46" s="1"/>
  <c r="CL175" i="46"/>
  <c r="CK175" i="46"/>
  <c r="CJ175" i="46"/>
  <c r="CI175" i="46"/>
  <c r="T175" i="46" s="1"/>
  <c r="CH175" i="46"/>
  <c r="CG175" i="46"/>
  <c r="R175" i="46" s="1"/>
  <c r="CF175" i="46"/>
  <c r="Q175" i="46" s="1"/>
  <c r="CE175" i="46"/>
  <c r="P175" i="46" s="1"/>
  <c r="CD175" i="46"/>
  <c r="CC175" i="46"/>
  <c r="N175" i="46" s="1"/>
  <c r="CB175" i="46"/>
  <c r="CA175" i="46"/>
  <c r="BZ175" i="46"/>
  <c r="BY175" i="46"/>
  <c r="J175" i="46" s="1"/>
  <c r="BX175" i="46"/>
  <c r="I175" i="46" s="1"/>
  <c r="BW175" i="46"/>
  <c r="BV175" i="46"/>
  <c r="BU175" i="46"/>
  <c r="F175" i="46" s="1"/>
  <c r="BT175" i="46"/>
  <c r="BS175" i="46"/>
  <c r="B175" i="46"/>
  <c r="B175" i="44" s="1"/>
  <c r="A175" i="46"/>
  <c r="C175" i="46" s="1"/>
  <c r="C175" i="44" s="1"/>
  <c r="EF174" i="46"/>
  <c r="EE174" i="46"/>
  <c r="BP174" i="46" s="1"/>
  <c r="ED174" i="46"/>
  <c r="BO174" i="44" s="1"/>
  <c r="EC174" i="46"/>
  <c r="BN174" i="44" s="1"/>
  <c r="EB174" i="46"/>
  <c r="EA174" i="46"/>
  <c r="DZ174" i="46"/>
  <c r="BK174" i="46" s="1"/>
  <c r="DY174" i="46"/>
  <c r="BJ174" i="46" s="1"/>
  <c r="DX174" i="46"/>
  <c r="BI174" i="46" s="1"/>
  <c r="DW174" i="46"/>
  <c r="BH174" i="46" s="1"/>
  <c r="DV174" i="46"/>
  <c r="BG174" i="46" s="1"/>
  <c r="DU174" i="46"/>
  <c r="DT174" i="46"/>
  <c r="DS174" i="46"/>
  <c r="DR174" i="46"/>
  <c r="DQ174" i="46"/>
  <c r="DP174" i="46"/>
  <c r="DO174" i="46"/>
  <c r="AZ174" i="46" s="1"/>
  <c r="DN174" i="46"/>
  <c r="AY174" i="46" s="1"/>
  <c r="DM174" i="46"/>
  <c r="AX174" i="46" s="1"/>
  <c r="DL174" i="46"/>
  <c r="AW174" i="46" s="1"/>
  <c r="DK174" i="46"/>
  <c r="DJ174" i="46"/>
  <c r="AU174" i="46" s="1"/>
  <c r="DI174" i="46"/>
  <c r="AT174" i="46" s="1"/>
  <c r="DH174" i="46"/>
  <c r="AS174" i="46" s="1"/>
  <c r="DG174" i="46"/>
  <c r="AR174" i="46" s="1"/>
  <c r="DF174" i="46"/>
  <c r="AQ174" i="46" s="1"/>
  <c r="DE174" i="46"/>
  <c r="DD174" i="46"/>
  <c r="AO174" i="46" s="1"/>
  <c r="DC174" i="46"/>
  <c r="DB174" i="46"/>
  <c r="AM174" i="46" s="1"/>
  <c r="DA174" i="46"/>
  <c r="AL174" i="46" s="1"/>
  <c r="CZ174" i="46"/>
  <c r="CY174" i="46"/>
  <c r="CX174" i="46"/>
  <c r="CW174" i="46"/>
  <c r="CV174" i="46"/>
  <c r="AG174" i="46" s="1"/>
  <c r="CU174" i="46"/>
  <c r="CT174" i="46"/>
  <c r="AE174" i="46" s="1"/>
  <c r="CS174" i="46"/>
  <c r="AD174" i="46" s="1"/>
  <c r="CR174" i="46"/>
  <c r="AC174" i="46" s="1"/>
  <c r="CQ174" i="46"/>
  <c r="AB174" i="46" s="1"/>
  <c r="CP174" i="46"/>
  <c r="AA174" i="46" s="1"/>
  <c r="CO174" i="46"/>
  <c r="Z174" i="46" s="1"/>
  <c r="CN174" i="46"/>
  <c r="CM174" i="46"/>
  <c r="CL174" i="46"/>
  <c r="CK174" i="46"/>
  <c r="V174" i="46" s="1"/>
  <c r="CJ174" i="46"/>
  <c r="CI174" i="46"/>
  <c r="T174" i="46" s="1"/>
  <c r="CH174" i="46"/>
  <c r="S174" i="46" s="1"/>
  <c r="CG174" i="46"/>
  <c r="CF174" i="46"/>
  <c r="Q174" i="46" s="1"/>
  <c r="CE174" i="46"/>
  <c r="CD174" i="46"/>
  <c r="CC174" i="46"/>
  <c r="N174" i="46" s="1"/>
  <c r="CB174" i="46"/>
  <c r="M174" i="46" s="1"/>
  <c r="CA174" i="46"/>
  <c r="L174" i="46" s="1"/>
  <c r="BZ174" i="46"/>
  <c r="K174" i="46" s="1"/>
  <c r="BY174" i="46"/>
  <c r="BX174" i="46"/>
  <c r="I174" i="46" s="1"/>
  <c r="BW174" i="46"/>
  <c r="BV174" i="46"/>
  <c r="BU174" i="46"/>
  <c r="F174" i="46" s="1"/>
  <c r="BT174" i="46"/>
  <c r="BS174" i="46"/>
  <c r="D174" i="46" s="1"/>
  <c r="BO174" i="46"/>
  <c r="BN174" i="46"/>
  <c r="B174" i="46"/>
  <c r="B174" i="44" s="1"/>
  <c r="A174" i="46"/>
  <c r="A174" i="44" s="1"/>
  <c r="EF173" i="46"/>
  <c r="EE173" i="46"/>
  <c r="BP173" i="46" s="1"/>
  <c r="ED173" i="46"/>
  <c r="BO173" i="46" s="1"/>
  <c r="EC173" i="46"/>
  <c r="BN173" i="46" s="1"/>
  <c r="EB173" i="46"/>
  <c r="BM173" i="46" s="1"/>
  <c r="EA173" i="46"/>
  <c r="DZ173" i="46"/>
  <c r="BK173" i="46" s="1"/>
  <c r="DY173" i="46"/>
  <c r="DX173" i="46"/>
  <c r="DW173" i="46"/>
  <c r="BH173" i="46" s="1"/>
  <c r="DV173" i="46"/>
  <c r="DU173" i="46"/>
  <c r="BF173" i="46" s="1"/>
  <c r="DT173" i="46"/>
  <c r="BE173" i="46" s="1"/>
  <c r="DS173" i="46"/>
  <c r="DR173" i="46"/>
  <c r="BC173" i="46" s="1"/>
  <c r="DQ173" i="46"/>
  <c r="DP173" i="46"/>
  <c r="DO173" i="46"/>
  <c r="AZ173" i="46" s="1"/>
  <c r="DN173" i="46"/>
  <c r="AY173" i="44" s="1"/>
  <c r="DM173" i="46"/>
  <c r="AX173" i="46" s="1"/>
  <c r="DL173" i="46"/>
  <c r="DK173" i="46"/>
  <c r="AV173" i="46" s="1"/>
  <c r="DJ173" i="46"/>
  <c r="AU173" i="46" s="1"/>
  <c r="DI173" i="46"/>
  <c r="AT173" i="46" s="1"/>
  <c r="DH173" i="46"/>
  <c r="DG173" i="46"/>
  <c r="AR173" i="46" s="1"/>
  <c r="DF173" i="46"/>
  <c r="DE173" i="46"/>
  <c r="AP173" i="46" s="1"/>
  <c r="DD173" i="46"/>
  <c r="DC173" i="46"/>
  <c r="DB173" i="46"/>
  <c r="DA173" i="46"/>
  <c r="CZ173" i="46"/>
  <c r="CY173" i="46"/>
  <c r="AJ173" i="46" s="1"/>
  <c r="CX173" i="46"/>
  <c r="CW173" i="46"/>
  <c r="AH173" i="46" s="1"/>
  <c r="CV173" i="46"/>
  <c r="AG173" i="46" s="1"/>
  <c r="CU173" i="46"/>
  <c r="CT173" i="46"/>
  <c r="CS173" i="46"/>
  <c r="AD173" i="46" s="1"/>
  <c r="CR173" i="46"/>
  <c r="CQ173" i="46"/>
  <c r="AB173" i="46" s="1"/>
  <c r="CP173" i="46"/>
  <c r="CO173" i="46"/>
  <c r="Z173" i="46" s="1"/>
  <c r="CN173" i="46"/>
  <c r="Y173" i="46" s="1"/>
  <c r="CM173" i="46"/>
  <c r="X173" i="46" s="1"/>
  <c r="CL173" i="46"/>
  <c r="W173" i="46" s="1"/>
  <c r="CK173" i="46"/>
  <c r="CJ173" i="46"/>
  <c r="CI173" i="46"/>
  <c r="T173" i="46" s="1"/>
  <c r="CH173" i="46"/>
  <c r="CG173" i="46"/>
  <c r="R173" i="46" s="1"/>
  <c r="CF173" i="46"/>
  <c r="CE173" i="46"/>
  <c r="CD173" i="46"/>
  <c r="O173" i="46" s="1"/>
  <c r="CC173" i="46"/>
  <c r="CB173" i="46"/>
  <c r="CA173" i="46"/>
  <c r="L173" i="46" s="1"/>
  <c r="BZ173" i="46"/>
  <c r="BY173" i="46"/>
  <c r="J173" i="46" s="1"/>
  <c r="BX173" i="46"/>
  <c r="BW173" i="46"/>
  <c r="BV173" i="46"/>
  <c r="G173" i="46" s="1"/>
  <c r="BU173" i="46"/>
  <c r="F173" i="46" s="1"/>
  <c r="BT173" i="46"/>
  <c r="BS173" i="46"/>
  <c r="D173" i="46" s="1"/>
  <c r="AY173" i="46"/>
  <c r="B173" i="46"/>
  <c r="B173" i="44" s="1"/>
  <c r="A173" i="46"/>
  <c r="C173" i="46" s="1"/>
  <c r="C173" i="44" s="1"/>
  <c r="EF172" i="46"/>
  <c r="BQ172" i="46" s="1"/>
  <c r="EE172" i="46"/>
  <c r="ED172" i="46"/>
  <c r="BO172" i="44" s="1"/>
  <c r="EC172" i="46"/>
  <c r="BN172" i="44" s="1"/>
  <c r="EB172" i="46"/>
  <c r="BM172" i="46" s="1"/>
  <c r="EA172" i="46"/>
  <c r="DZ172" i="46"/>
  <c r="BK172" i="46" s="1"/>
  <c r="DY172" i="46"/>
  <c r="DX172" i="46"/>
  <c r="DW172" i="46"/>
  <c r="DV172" i="46"/>
  <c r="DU172" i="46"/>
  <c r="DT172" i="46"/>
  <c r="BE172" i="46" s="1"/>
  <c r="DS172" i="46"/>
  <c r="DR172" i="46"/>
  <c r="BC172" i="46" s="1"/>
  <c r="DQ172" i="46"/>
  <c r="BB172" i="46" s="1"/>
  <c r="DP172" i="46"/>
  <c r="DO172" i="46"/>
  <c r="DN172" i="46"/>
  <c r="DM172" i="46"/>
  <c r="DL172" i="46"/>
  <c r="AW172" i="46" s="1"/>
  <c r="DK172" i="46"/>
  <c r="DJ172" i="46"/>
  <c r="DI172" i="46"/>
  <c r="AT172" i="46" s="1"/>
  <c r="DH172" i="46"/>
  <c r="DG172" i="46"/>
  <c r="DF172" i="46"/>
  <c r="DE172" i="46"/>
  <c r="DD172" i="46"/>
  <c r="AO172" i="46" s="1"/>
  <c r="DC172" i="46"/>
  <c r="AN172" i="46" s="1"/>
  <c r="DB172" i="46"/>
  <c r="AM172" i="46" s="1"/>
  <c r="DA172" i="46"/>
  <c r="AL172" i="46" s="1"/>
  <c r="CZ172" i="46"/>
  <c r="CY172" i="46"/>
  <c r="CX172" i="46"/>
  <c r="CW172" i="46"/>
  <c r="CV172" i="46"/>
  <c r="AG172" i="46" s="1"/>
  <c r="CU172" i="46"/>
  <c r="CT172" i="46"/>
  <c r="AE172" i="46" s="1"/>
  <c r="CS172" i="46"/>
  <c r="AD172" i="46" s="1"/>
  <c r="CR172" i="46"/>
  <c r="AC172" i="46" s="1"/>
  <c r="CQ172" i="46"/>
  <c r="CP172" i="46"/>
  <c r="AA172" i="46" s="1"/>
  <c r="CO172" i="46"/>
  <c r="Z172" i="46" s="1"/>
  <c r="CN172" i="46"/>
  <c r="Y172" i="46" s="1"/>
  <c r="CM172" i="46"/>
  <c r="CL172" i="46"/>
  <c r="W172" i="46" s="1"/>
  <c r="CK172" i="46"/>
  <c r="V172" i="46" s="1"/>
  <c r="CJ172" i="46"/>
  <c r="CI172" i="46"/>
  <c r="CH172" i="46"/>
  <c r="S172" i="46" s="1"/>
  <c r="CG172" i="46"/>
  <c r="R172" i="46" s="1"/>
  <c r="CF172" i="46"/>
  <c r="Q172" i="46" s="1"/>
  <c r="CE172" i="46"/>
  <c r="CD172" i="46"/>
  <c r="O172" i="46" s="1"/>
  <c r="CC172" i="46"/>
  <c r="N172" i="46" s="1"/>
  <c r="CB172" i="46"/>
  <c r="CA172" i="46"/>
  <c r="BZ172" i="46"/>
  <c r="K172" i="46" s="1"/>
  <c r="BY172" i="46"/>
  <c r="J172" i="46" s="1"/>
  <c r="BX172" i="46"/>
  <c r="I172" i="46" s="1"/>
  <c r="BW172" i="46"/>
  <c r="H172" i="46" s="1"/>
  <c r="BV172" i="46"/>
  <c r="BU172" i="46"/>
  <c r="F172" i="46" s="1"/>
  <c r="BT172" i="46"/>
  <c r="E172" i="46" s="1"/>
  <c r="BS172" i="46"/>
  <c r="BO172" i="46"/>
  <c r="BN172" i="46"/>
  <c r="B172" i="46"/>
  <c r="B172" i="44" s="1"/>
  <c r="A172" i="46"/>
  <c r="A172" i="44" s="1"/>
  <c r="EF171" i="46"/>
  <c r="BQ171" i="46" s="1"/>
  <c r="EE171" i="46"/>
  <c r="BP171" i="46" s="1"/>
  <c r="ED171" i="46"/>
  <c r="EC171" i="46"/>
  <c r="BN171" i="46" s="1"/>
  <c r="EB171" i="46"/>
  <c r="EA171" i="46"/>
  <c r="DZ171" i="46"/>
  <c r="BK171" i="46" s="1"/>
  <c r="DY171" i="46"/>
  <c r="BJ171" i="46" s="1"/>
  <c r="DX171" i="46"/>
  <c r="BI171" i="46" s="1"/>
  <c r="DW171" i="46"/>
  <c r="DV171" i="46"/>
  <c r="DU171" i="46"/>
  <c r="BF171" i="46" s="1"/>
  <c r="DT171" i="46"/>
  <c r="BE171" i="46" s="1"/>
  <c r="DS171" i="46"/>
  <c r="DR171" i="46"/>
  <c r="BC171" i="46" s="1"/>
  <c r="DQ171" i="46"/>
  <c r="BB171" i="46" s="1"/>
  <c r="DP171" i="46"/>
  <c r="DO171" i="46"/>
  <c r="DN171" i="46"/>
  <c r="DM171" i="46"/>
  <c r="DL171" i="46"/>
  <c r="DK171" i="46"/>
  <c r="DJ171" i="46"/>
  <c r="AU171" i="46" s="1"/>
  <c r="DI171" i="46"/>
  <c r="DH171" i="46"/>
  <c r="AS171" i="46" s="1"/>
  <c r="DG171" i="46"/>
  <c r="AR171" i="46" s="1"/>
  <c r="DF171" i="46"/>
  <c r="DE171" i="46"/>
  <c r="AP171" i="46" s="1"/>
  <c r="DD171" i="46"/>
  <c r="DC171" i="46"/>
  <c r="DB171" i="46"/>
  <c r="AM171" i="46" s="1"/>
  <c r="DA171" i="46"/>
  <c r="AL171" i="46" s="1"/>
  <c r="CZ171" i="46"/>
  <c r="CY171" i="46"/>
  <c r="AJ171" i="46" s="1"/>
  <c r="CX171" i="46"/>
  <c r="CW171" i="46"/>
  <c r="CV171" i="46"/>
  <c r="AG171" i="46" s="1"/>
  <c r="CU171" i="46"/>
  <c r="CT171" i="46"/>
  <c r="AE171" i="46" s="1"/>
  <c r="CS171" i="46"/>
  <c r="CR171" i="46"/>
  <c r="CQ171" i="46"/>
  <c r="CP171" i="46"/>
  <c r="CO171" i="46"/>
  <c r="Z171" i="46" s="1"/>
  <c r="CN171" i="46"/>
  <c r="CM171" i="46"/>
  <c r="CL171" i="46"/>
  <c r="W171" i="46" s="1"/>
  <c r="CK171" i="46"/>
  <c r="V171" i="46" s="1"/>
  <c r="CJ171" i="46"/>
  <c r="U171" i="46" s="1"/>
  <c r="CI171" i="46"/>
  <c r="T171" i="46" s="1"/>
  <c r="CH171" i="46"/>
  <c r="CG171" i="46"/>
  <c r="R171" i="46" s="1"/>
  <c r="CF171" i="46"/>
  <c r="CE171" i="46"/>
  <c r="CD171" i="46"/>
  <c r="O171" i="46" s="1"/>
  <c r="CC171" i="46"/>
  <c r="CB171" i="46"/>
  <c r="M171" i="46" s="1"/>
  <c r="CA171" i="46"/>
  <c r="BZ171" i="46"/>
  <c r="BY171" i="46"/>
  <c r="J171" i="46" s="1"/>
  <c r="BX171" i="46"/>
  <c r="BW171" i="46"/>
  <c r="BV171" i="46"/>
  <c r="G171" i="46" s="1"/>
  <c r="BU171" i="46"/>
  <c r="F171" i="46" s="1"/>
  <c r="BT171" i="46"/>
  <c r="BS171" i="46"/>
  <c r="D171" i="46" s="1"/>
  <c r="B171" i="46"/>
  <c r="B171" i="44" s="1"/>
  <c r="A171" i="46"/>
  <c r="C171" i="46" s="1"/>
  <c r="C171" i="44" s="1"/>
  <c r="EF170" i="46"/>
  <c r="EE170" i="46"/>
  <c r="BP170" i="46" s="1"/>
  <c r="ED170" i="46"/>
  <c r="BO170" i="46" s="1"/>
  <c r="EC170" i="46"/>
  <c r="EB170" i="46"/>
  <c r="BM170" i="46" s="1"/>
  <c r="EA170" i="46"/>
  <c r="BL170" i="46" s="1"/>
  <c r="DZ170" i="46"/>
  <c r="DY170" i="46"/>
  <c r="BJ170" i="46" s="1"/>
  <c r="DX170" i="46"/>
  <c r="BI170" i="46" s="1"/>
  <c r="DW170" i="46"/>
  <c r="BH170" i="46" s="1"/>
  <c r="DV170" i="46"/>
  <c r="BG170" i="46" s="1"/>
  <c r="DU170" i="46"/>
  <c r="BF170" i="46" s="1"/>
  <c r="DT170" i="46"/>
  <c r="BE170" i="46" s="1"/>
  <c r="DS170" i="46"/>
  <c r="BD170" i="46" s="1"/>
  <c r="DR170" i="46"/>
  <c r="BC170" i="46" s="1"/>
  <c r="DQ170" i="46"/>
  <c r="DP170" i="46"/>
  <c r="BA170" i="46" s="1"/>
  <c r="DO170" i="46"/>
  <c r="AZ170" i="46" s="1"/>
  <c r="DN170" i="46"/>
  <c r="AY170" i="46" s="1"/>
  <c r="DM170" i="46"/>
  <c r="AX170" i="46" s="1"/>
  <c r="DL170" i="46"/>
  <c r="AW170" i="46" s="1"/>
  <c r="DK170" i="46"/>
  <c r="DJ170" i="46"/>
  <c r="DI170" i="46"/>
  <c r="AT170" i="46" s="1"/>
  <c r="DH170" i="46"/>
  <c r="AS170" i="46" s="1"/>
  <c r="DG170" i="46"/>
  <c r="AR170" i="46" s="1"/>
  <c r="DF170" i="46"/>
  <c r="AQ170" i="46" s="1"/>
  <c r="DE170" i="46"/>
  <c r="DD170" i="46"/>
  <c r="DC170" i="46"/>
  <c r="AN170" i="46" s="1"/>
  <c r="DB170" i="46"/>
  <c r="DA170" i="46"/>
  <c r="AL170" i="46" s="1"/>
  <c r="CZ170" i="46"/>
  <c r="AK170" i="46" s="1"/>
  <c r="CY170" i="46"/>
  <c r="AJ170" i="46" s="1"/>
  <c r="CX170" i="46"/>
  <c r="AI170" i="46" s="1"/>
  <c r="CW170" i="46"/>
  <c r="AH170" i="46" s="1"/>
  <c r="CV170" i="46"/>
  <c r="AG170" i="46" s="1"/>
  <c r="CU170" i="46"/>
  <c r="AF170" i="46" s="1"/>
  <c r="CT170" i="46"/>
  <c r="AE170" i="46" s="1"/>
  <c r="CS170" i="46"/>
  <c r="AD170" i="46" s="1"/>
  <c r="CR170" i="46"/>
  <c r="CQ170" i="46"/>
  <c r="AB170" i="46" s="1"/>
  <c r="CP170" i="46"/>
  <c r="AA170" i="46" s="1"/>
  <c r="CO170" i="46"/>
  <c r="Z170" i="46" s="1"/>
  <c r="CN170" i="46"/>
  <c r="Y170" i="46" s="1"/>
  <c r="CM170" i="46"/>
  <c r="X170" i="46" s="1"/>
  <c r="CL170" i="46"/>
  <c r="CK170" i="46"/>
  <c r="CJ170" i="46"/>
  <c r="U170" i="46" s="1"/>
  <c r="CI170" i="46"/>
  <c r="T170" i="46" s="1"/>
  <c r="CH170" i="46"/>
  <c r="S170" i="46" s="1"/>
  <c r="CG170" i="46"/>
  <c r="CF170" i="46"/>
  <c r="Q170" i="46" s="1"/>
  <c r="CE170" i="46"/>
  <c r="P170" i="46" s="1"/>
  <c r="CD170" i="46"/>
  <c r="CC170" i="46"/>
  <c r="N170" i="46" s="1"/>
  <c r="CB170" i="46"/>
  <c r="CA170" i="46"/>
  <c r="L170" i="46" s="1"/>
  <c r="BZ170" i="46"/>
  <c r="K170" i="46" s="1"/>
  <c r="BY170" i="46"/>
  <c r="BX170" i="46"/>
  <c r="I170" i="46" s="1"/>
  <c r="BW170" i="46"/>
  <c r="H170" i="46" s="1"/>
  <c r="BV170" i="46"/>
  <c r="BU170" i="46"/>
  <c r="F170" i="46" s="1"/>
  <c r="BT170" i="46"/>
  <c r="E170" i="46" s="1"/>
  <c r="BS170" i="46"/>
  <c r="D170" i="46" s="1"/>
  <c r="B170" i="46"/>
  <c r="B170" i="44" s="1"/>
  <c r="A170" i="46"/>
  <c r="C170" i="46" s="1"/>
  <c r="C170" i="44" s="1"/>
  <c r="EF169" i="46"/>
  <c r="BQ169" i="46" s="1"/>
  <c r="EE169" i="46"/>
  <c r="BP169" i="46" s="1"/>
  <c r="ED169" i="46"/>
  <c r="EC169" i="46"/>
  <c r="EB169" i="46"/>
  <c r="EA169" i="46"/>
  <c r="DZ169" i="46"/>
  <c r="BK169" i="46" s="1"/>
  <c r="DY169" i="46"/>
  <c r="DX169" i="46"/>
  <c r="BI169" i="46" s="1"/>
  <c r="DW169" i="46"/>
  <c r="DV169" i="46"/>
  <c r="DU169" i="46"/>
  <c r="DT169" i="46"/>
  <c r="DS169" i="46"/>
  <c r="BD169" i="46" s="1"/>
  <c r="DR169" i="46"/>
  <c r="BC169" i="46" s="1"/>
  <c r="DQ169" i="46"/>
  <c r="BB169" i="46" s="1"/>
  <c r="DP169" i="46"/>
  <c r="BA169" i="46" s="1"/>
  <c r="DO169" i="46"/>
  <c r="AZ169" i="46" s="1"/>
  <c r="DN169" i="46"/>
  <c r="DM169" i="46"/>
  <c r="DL169" i="46"/>
  <c r="DK169" i="46"/>
  <c r="DJ169" i="46"/>
  <c r="AU169" i="46" s="1"/>
  <c r="DI169" i="46"/>
  <c r="AT169" i="46" s="1"/>
  <c r="DH169" i="46"/>
  <c r="DG169" i="46"/>
  <c r="AR169" i="46" s="1"/>
  <c r="DF169" i="46"/>
  <c r="DE169" i="46"/>
  <c r="DD169" i="46"/>
  <c r="DC169" i="46"/>
  <c r="AN169" i="46" s="1"/>
  <c r="DB169" i="46"/>
  <c r="AM169" i="46" s="1"/>
  <c r="DA169" i="46"/>
  <c r="AL169" i="46" s="1"/>
  <c r="CZ169" i="46"/>
  <c r="AK169" i="46" s="1"/>
  <c r="CY169" i="46"/>
  <c r="AJ169" i="46" s="1"/>
  <c r="CX169" i="46"/>
  <c r="CW169" i="46"/>
  <c r="CV169" i="46"/>
  <c r="CU169" i="46"/>
  <c r="AF169" i="46" s="1"/>
  <c r="CT169" i="46"/>
  <c r="AE169" i="46" s="1"/>
  <c r="CS169" i="46"/>
  <c r="AD169" i="46" s="1"/>
  <c r="CR169" i="46"/>
  <c r="AC169" i="46" s="1"/>
  <c r="CQ169" i="46"/>
  <c r="AB169" i="46" s="1"/>
  <c r="CP169" i="46"/>
  <c r="CO169" i="46"/>
  <c r="CN169" i="46"/>
  <c r="Y169" i="46" s="1"/>
  <c r="CM169" i="46"/>
  <c r="X169" i="46" s="1"/>
  <c r="CL169" i="46"/>
  <c r="W169" i="46" s="1"/>
  <c r="CK169" i="46"/>
  <c r="CJ169" i="46"/>
  <c r="U169" i="46" s="1"/>
  <c r="CI169" i="46"/>
  <c r="CH169" i="46"/>
  <c r="CG169" i="46"/>
  <c r="CF169" i="46"/>
  <c r="CE169" i="46"/>
  <c r="CD169" i="46"/>
  <c r="O169" i="46" s="1"/>
  <c r="CC169" i="46"/>
  <c r="N169" i="46" s="1"/>
  <c r="CB169" i="46"/>
  <c r="M169" i="46" s="1"/>
  <c r="CA169" i="46"/>
  <c r="L169" i="46" s="1"/>
  <c r="BZ169" i="46"/>
  <c r="K169" i="46" s="1"/>
  <c r="BY169" i="46"/>
  <c r="BX169" i="46"/>
  <c r="BW169" i="46"/>
  <c r="H169" i="46" s="1"/>
  <c r="BV169" i="46"/>
  <c r="G169" i="46" s="1"/>
  <c r="BU169" i="46"/>
  <c r="BT169" i="46"/>
  <c r="E169" i="46" s="1"/>
  <c r="BS169" i="46"/>
  <c r="D169" i="46" s="1"/>
  <c r="B169" i="46"/>
  <c r="B169" i="44" s="1"/>
  <c r="A169" i="46"/>
  <c r="C169" i="46" s="1"/>
  <c r="C169" i="44" s="1"/>
  <c r="EF168" i="46"/>
  <c r="BQ168" i="46" s="1"/>
  <c r="EE168" i="46"/>
  <c r="BP168" i="46" s="1"/>
  <c r="ED168" i="46"/>
  <c r="BO168" i="44" s="1"/>
  <c r="EC168" i="46"/>
  <c r="BN168" i="44" s="1"/>
  <c r="EB168" i="46"/>
  <c r="BM168" i="44" s="1"/>
  <c r="EA168" i="46"/>
  <c r="DZ168" i="46"/>
  <c r="DY168" i="46"/>
  <c r="BJ168" i="46" s="1"/>
  <c r="DX168" i="46"/>
  <c r="DW168" i="46"/>
  <c r="BH168" i="46" s="1"/>
  <c r="DV168" i="46"/>
  <c r="BG168" i="46" s="1"/>
  <c r="DU168" i="46"/>
  <c r="DT168" i="46"/>
  <c r="BE168" i="46" s="1"/>
  <c r="DS168" i="46"/>
  <c r="BD168" i="46" s="1"/>
  <c r="DR168" i="46"/>
  <c r="BC168" i="46" s="1"/>
  <c r="DQ168" i="46"/>
  <c r="BB168" i="46" s="1"/>
  <c r="DP168" i="46"/>
  <c r="DO168" i="46"/>
  <c r="AZ168" i="46" s="1"/>
  <c r="DN168" i="46"/>
  <c r="AY168" i="46" s="1"/>
  <c r="DM168" i="46"/>
  <c r="DL168" i="46"/>
  <c r="AW168" i="46" s="1"/>
  <c r="DK168" i="46"/>
  <c r="AV168" i="46" s="1"/>
  <c r="DJ168" i="46"/>
  <c r="DI168" i="46"/>
  <c r="DH168" i="46"/>
  <c r="DG168" i="46"/>
  <c r="AR168" i="46" s="1"/>
  <c r="DF168" i="46"/>
  <c r="AQ168" i="46" s="1"/>
  <c r="DE168" i="46"/>
  <c r="DD168" i="46"/>
  <c r="DC168" i="46"/>
  <c r="DB168" i="46"/>
  <c r="DA168" i="46"/>
  <c r="AL168" i="46" s="1"/>
  <c r="CZ168" i="46"/>
  <c r="AK168" i="46" s="1"/>
  <c r="CY168" i="46"/>
  <c r="AJ168" i="46" s="1"/>
  <c r="CX168" i="46"/>
  <c r="AI168" i="46" s="1"/>
  <c r="CW168" i="46"/>
  <c r="CV168" i="46"/>
  <c r="CU168" i="46"/>
  <c r="AF168" i="46" s="1"/>
  <c r="CT168" i="46"/>
  <c r="AE168" i="46" s="1"/>
  <c r="CS168" i="46"/>
  <c r="AD168" i="46" s="1"/>
  <c r="CR168" i="46"/>
  <c r="CQ168" i="46"/>
  <c r="CP168" i="46"/>
  <c r="AA168" i="46" s="1"/>
  <c r="CO168" i="46"/>
  <c r="CN168" i="46"/>
  <c r="Y168" i="46" s="1"/>
  <c r="CM168" i="46"/>
  <c r="X168" i="46" s="1"/>
  <c r="CL168" i="46"/>
  <c r="CK168" i="46"/>
  <c r="CJ168" i="46"/>
  <c r="U168" i="46" s="1"/>
  <c r="CI168" i="46"/>
  <c r="CH168" i="46"/>
  <c r="S168" i="46" s="1"/>
  <c r="CG168" i="46"/>
  <c r="CF168" i="46"/>
  <c r="Q168" i="46" s="1"/>
  <c r="CE168" i="46"/>
  <c r="P168" i="46" s="1"/>
  <c r="CD168" i="46"/>
  <c r="CC168" i="46"/>
  <c r="CB168" i="46"/>
  <c r="M168" i="46" s="1"/>
  <c r="CA168" i="46"/>
  <c r="L168" i="46" s="1"/>
  <c r="BZ168" i="46"/>
  <c r="K168" i="46" s="1"/>
  <c r="BY168" i="46"/>
  <c r="BX168" i="46"/>
  <c r="I168" i="46" s="1"/>
  <c r="BW168" i="46"/>
  <c r="H168" i="46" s="1"/>
  <c r="BV168" i="46"/>
  <c r="BU168" i="46"/>
  <c r="F168" i="46" s="1"/>
  <c r="BT168" i="46"/>
  <c r="E168" i="46" s="1"/>
  <c r="BS168" i="46"/>
  <c r="D168" i="46" s="1"/>
  <c r="BO168" i="46"/>
  <c r="BN168" i="46"/>
  <c r="BM168" i="46"/>
  <c r="B168" i="46"/>
  <c r="B168" i="44" s="1"/>
  <c r="A168" i="46"/>
  <c r="A168" i="44" s="1"/>
  <c r="EF167" i="46"/>
  <c r="EE167" i="46"/>
  <c r="ED167" i="46"/>
  <c r="BO167" i="46" s="1"/>
  <c r="EC167" i="46"/>
  <c r="BN167" i="46" s="1"/>
  <c r="EB167" i="46"/>
  <c r="EA167" i="46"/>
  <c r="BL167" i="46" s="1"/>
  <c r="DZ167" i="46"/>
  <c r="BK167" i="46" s="1"/>
  <c r="DY167" i="46"/>
  <c r="DX167" i="46"/>
  <c r="BI167" i="46" s="1"/>
  <c r="DW167" i="46"/>
  <c r="BH167" i="46" s="1"/>
  <c r="DV167" i="46"/>
  <c r="BG167" i="46" s="1"/>
  <c r="DU167" i="46"/>
  <c r="BF167" i="46" s="1"/>
  <c r="DT167" i="46"/>
  <c r="DS167" i="46"/>
  <c r="BD167" i="46" s="1"/>
  <c r="DR167" i="46"/>
  <c r="BC167" i="46" s="1"/>
  <c r="DQ167" i="46"/>
  <c r="BB167" i="46" s="1"/>
  <c r="DP167" i="46"/>
  <c r="DO167" i="46"/>
  <c r="AZ167" i="46" s="1"/>
  <c r="DN167" i="46"/>
  <c r="AY167" i="46" s="1"/>
  <c r="DM167" i="46"/>
  <c r="AX167" i="46" s="1"/>
  <c r="DL167" i="46"/>
  <c r="DK167" i="46"/>
  <c r="AV167" i="46" s="1"/>
  <c r="DJ167" i="46"/>
  <c r="DI167" i="46"/>
  <c r="DH167" i="46"/>
  <c r="AS167" i="46" s="1"/>
  <c r="DG167" i="46"/>
  <c r="AR167" i="46" s="1"/>
  <c r="DF167" i="46"/>
  <c r="AQ167" i="46" s="1"/>
  <c r="DE167" i="46"/>
  <c r="AP167" i="46" s="1"/>
  <c r="DD167" i="46"/>
  <c r="DC167" i="46"/>
  <c r="DB167" i="46"/>
  <c r="AM167" i="46" s="1"/>
  <c r="DA167" i="46"/>
  <c r="CZ167" i="46"/>
  <c r="CY167" i="46"/>
  <c r="CX167" i="46"/>
  <c r="AI167" i="46" s="1"/>
  <c r="CW167" i="46"/>
  <c r="AH167" i="46" s="1"/>
  <c r="CV167" i="46"/>
  <c r="CU167" i="46"/>
  <c r="CT167" i="46"/>
  <c r="CS167" i="46"/>
  <c r="CR167" i="46"/>
  <c r="AC167" i="46" s="1"/>
  <c r="CQ167" i="46"/>
  <c r="AB167" i="46" s="1"/>
  <c r="CP167" i="46"/>
  <c r="AA167" i="46" s="1"/>
  <c r="CO167" i="46"/>
  <c r="Z167" i="46" s="1"/>
  <c r="CN167" i="46"/>
  <c r="CM167" i="46"/>
  <c r="X167" i="46" s="1"/>
  <c r="CL167" i="46"/>
  <c r="CK167" i="46"/>
  <c r="V167" i="46" s="1"/>
  <c r="CJ167" i="46"/>
  <c r="U167" i="46" s="1"/>
  <c r="CI167" i="46"/>
  <c r="CH167" i="46"/>
  <c r="S167" i="46" s="1"/>
  <c r="CG167" i="46"/>
  <c r="R167" i="46" s="1"/>
  <c r="CF167" i="46"/>
  <c r="CE167" i="46"/>
  <c r="P167" i="46" s="1"/>
  <c r="CD167" i="46"/>
  <c r="O167" i="46" s="1"/>
  <c r="CC167" i="46"/>
  <c r="CB167" i="46"/>
  <c r="M167" i="46" s="1"/>
  <c r="CA167" i="46"/>
  <c r="BZ167" i="46"/>
  <c r="K167" i="46" s="1"/>
  <c r="BY167" i="46"/>
  <c r="J167" i="46" s="1"/>
  <c r="BX167" i="46"/>
  <c r="I167" i="46" s="1"/>
  <c r="BW167" i="46"/>
  <c r="BV167" i="46"/>
  <c r="G167" i="46" s="1"/>
  <c r="BU167" i="46"/>
  <c r="F167" i="46" s="1"/>
  <c r="BT167" i="46"/>
  <c r="BS167" i="46"/>
  <c r="D167" i="46" s="1"/>
  <c r="B167" i="46"/>
  <c r="B167" i="44" s="1"/>
  <c r="A167" i="46"/>
  <c r="A167" i="44" s="1"/>
  <c r="EF166" i="46"/>
  <c r="EE166" i="46"/>
  <c r="ED166" i="46"/>
  <c r="BO166" i="46" s="1"/>
  <c r="EC166" i="46"/>
  <c r="EB166" i="46"/>
  <c r="BM166" i="46" s="1"/>
  <c r="EA166" i="46"/>
  <c r="BL166" i="46" s="1"/>
  <c r="DZ166" i="46"/>
  <c r="BK166" i="46" s="1"/>
  <c r="DY166" i="46"/>
  <c r="BJ166" i="46" s="1"/>
  <c r="DX166" i="46"/>
  <c r="DW166" i="46"/>
  <c r="BH166" i="46" s="1"/>
  <c r="DV166" i="46"/>
  <c r="BG166" i="46" s="1"/>
  <c r="DU166" i="46"/>
  <c r="BF166" i="46" s="1"/>
  <c r="DT166" i="46"/>
  <c r="DS166" i="46"/>
  <c r="BD166" i="46" s="1"/>
  <c r="DR166" i="46"/>
  <c r="BC166" i="46" s="1"/>
  <c r="DQ166" i="46"/>
  <c r="BB166" i="46" s="1"/>
  <c r="DP166" i="46"/>
  <c r="DO166" i="46"/>
  <c r="AZ166" i="46" s="1"/>
  <c r="DN166" i="46"/>
  <c r="DM166" i="46"/>
  <c r="DL166" i="46"/>
  <c r="AW166" i="46" s="1"/>
  <c r="DK166" i="46"/>
  <c r="AV166" i="46" s="1"/>
  <c r="DJ166" i="46"/>
  <c r="AU166" i="46" s="1"/>
  <c r="DI166" i="46"/>
  <c r="AT166" i="46" s="1"/>
  <c r="DH166" i="46"/>
  <c r="DG166" i="46"/>
  <c r="AR166" i="46" s="1"/>
  <c r="DF166" i="46"/>
  <c r="AQ166" i="46" s="1"/>
  <c r="DE166" i="46"/>
  <c r="AP166" i="46" s="1"/>
  <c r="DD166" i="46"/>
  <c r="AO166" i="46" s="1"/>
  <c r="DC166" i="46"/>
  <c r="DB166" i="46"/>
  <c r="AM166" i="46" s="1"/>
  <c r="DA166" i="46"/>
  <c r="AL166" i="46" s="1"/>
  <c r="CZ166" i="46"/>
  <c r="CY166" i="46"/>
  <c r="AJ166" i="46" s="1"/>
  <c r="CX166" i="46"/>
  <c r="AI166" i="46" s="1"/>
  <c r="CW166" i="46"/>
  <c r="CV166" i="46"/>
  <c r="AG166" i="46" s="1"/>
  <c r="CU166" i="46"/>
  <c r="AF166" i="46" s="1"/>
  <c r="CT166" i="46"/>
  <c r="AE166" i="46" s="1"/>
  <c r="CS166" i="46"/>
  <c r="CR166" i="46"/>
  <c r="AC166" i="46" s="1"/>
  <c r="CQ166" i="46"/>
  <c r="CP166" i="46"/>
  <c r="CO166" i="46"/>
  <c r="CN166" i="46"/>
  <c r="Y166" i="46" s="1"/>
  <c r="CM166" i="46"/>
  <c r="CL166" i="46"/>
  <c r="W166" i="46" s="1"/>
  <c r="CK166" i="46"/>
  <c r="CJ166" i="46"/>
  <c r="CI166" i="46"/>
  <c r="T166" i="46" s="1"/>
  <c r="CH166" i="46"/>
  <c r="S166" i="46" s="1"/>
  <c r="CG166" i="46"/>
  <c r="CF166" i="46"/>
  <c r="CE166" i="46"/>
  <c r="CD166" i="46"/>
  <c r="O166" i="46" s="1"/>
  <c r="CC166" i="46"/>
  <c r="CB166" i="46"/>
  <c r="CA166" i="46"/>
  <c r="L166" i="46" s="1"/>
  <c r="BZ166" i="46"/>
  <c r="BY166" i="46"/>
  <c r="BX166" i="46"/>
  <c r="I166" i="46" s="1"/>
  <c r="BW166" i="46"/>
  <c r="H166" i="46" s="1"/>
  <c r="BV166" i="46"/>
  <c r="G166" i="46" s="1"/>
  <c r="BU166" i="46"/>
  <c r="BT166" i="46"/>
  <c r="BS166" i="46"/>
  <c r="D166" i="46" s="1"/>
  <c r="B166" i="46"/>
  <c r="B166" i="44" s="1"/>
  <c r="A166" i="46"/>
  <c r="EF165" i="46"/>
  <c r="BQ165" i="46" s="1"/>
  <c r="EE165" i="46"/>
  <c r="ED165" i="46"/>
  <c r="BO165" i="46" s="1"/>
  <c r="EC165" i="46"/>
  <c r="BN165" i="46" s="1"/>
  <c r="EB165" i="46"/>
  <c r="EA165" i="46"/>
  <c r="DZ165" i="46"/>
  <c r="BK165" i="46" s="1"/>
  <c r="DY165" i="46"/>
  <c r="DX165" i="46"/>
  <c r="BI165" i="46" s="1"/>
  <c r="DW165" i="46"/>
  <c r="DV165" i="46"/>
  <c r="BG165" i="46" s="1"/>
  <c r="DU165" i="46"/>
  <c r="DT165" i="46"/>
  <c r="DS165" i="46"/>
  <c r="BD165" i="46" s="1"/>
  <c r="DR165" i="46"/>
  <c r="BC165" i="46" s="1"/>
  <c r="DQ165" i="46"/>
  <c r="DP165" i="46"/>
  <c r="BA165" i="46" s="1"/>
  <c r="DO165" i="46"/>
  <c r="DN165" i="46"/>
  <c r="AY165" i="46" s="1"/>
  <c r="DM165" i="46"/>
  <c r="AX165" i="46" s="1"/>
  <c r="DL165" i="46"/>
  <c r="DK165" i="46"/>
  <c r="AV165" i="46" s="1"/>
  <c r="DJ165" i="46"/>
  <c r="AU165" i="46" s="1"/>
  <c r="DI165" i="46"/>
  <c r="AT165" i="46" s="1"/>
  <c r="DH165" i="46"/>
  <c r="AS165" i="46" s="1"/>
  <c r="DG165" i="46"/>
  <c r="DF165" i="46"/>
  <c r="AQ165" i="46" s="1"/>
  <c r="DE165" i="46"/>
  <c r="DD165" i="46"/>
  <c r="AO165" i="46" s="1"/>
  <c r="DC165" i="46"/>
  <c r="AN165" i="46" s="1"/>
  <c r="DB165" i="46"/>
  <c r="DA165" i="46"/>
  <c r="AL165" i="46" s="1"/>
  <c r="CZ165" i="46"/>
  <c r="CY165" i="46"/>
  <c r="CX165" i="46"/>
  <c r="AI165" i="46" s="1"/>
  <c r="CW165" i="46"/>
  <c r="AH165" i="46" s="1"/>
  <c r="CV165" i="46"/>
  <c r="CU165" i="46"/>
  <c r="CT165" i="46"/>
  <c r="AE165" i="46" s="1"/>
  <c r="CS165" i="46"/>
  <c r="CR165" i="46"/>
  <c r="CQ165" i="46"/>
  <c r="CP165" i="46"/>
  <c r="AA165" i="46" s="1"/>
  <c r="CO165" i="46"/>
  <c r="CN165" i="46"/>
  <c r="CM165" i="46"/>
  <c r="X165" i="46" s="1"/>
  <c r="CL165" i="46"/>
  <c r="CK165" i="46"/>
  <c r="CJ165" i="46"/>
  <c r="U165" i="46" s="1"/>
  <c r="CI165" i="46"/>
  <c r="CH165" i="46"/>
  <c r="S165" i="46" s="1"/>
  <c r="CG165" i="46"/>
  <c r="R165" i="46" s="1"/>
  <c r="CF165" i="46"/>
  <c r="Q165" i="46" s="1"/>
  <c r="CE165" i="46"/>
  <c r="P165" i="46" s="1"/>
  <c r="CD165" i="46"/>
  <c r="O165" i="46" s="1"/>
  <c r="CC165" i="46"/>
  <c r="N165" i="46" s="1"/>
  <c r="CB165" i="46"/>
  <c r="M165" i="46" s="1"/>
  <c r="CA165" i="46"/>
  <c r="L165" i="46" s="1"/>
  <c r="BZ165" i="46"/>
  <c r="K165" i="46" s="1"/>
  <c r="BY165" i="46"/>
  <c r="BX165" i="46"/>
  <c r="I165" i="46" s="1"/>
  <c r="BW165" i="46"/>
  <c r="H165" i="46" s="1"/>
  <c r="BV165" i="46"/>
  <c r="BU165" i="46"/>
  <c r="BT165" i="46"/>
  <c r="E165" i="46" s="1"/>
  <c r="BS165" i="46"/>
  <c r="D165" i="46" s="1"/>
  <c r="B165" i="46"/>
  <c r="B165" i="44" s="1"/>
  <c r="A165" i="46"/>
  <c r="C165" i="46" s="1"/>
  <c r="C165" i="44" s="1"/>
  <c r="EF164" i="46"/>
  <c r="EE164" i="46"/>
  <c r="ED164" i="46"/>
  <c r="BO164" i="44" s="1"/>
  <c r="EC164" i="46"/>
  <c r="BN164" i="46" s="1"/>
  <c r="EB164" i="46"/>
  <c r="BM164" i="46" s="1"/>
  <c r="EA164" i="46"/>
  <c r="DZ164" i="46"/>
  <c r="DY164" i="46"/>
  <c r="DX164" i="46"/>
  <c r="DW164" i="46"/>
  <c r="BH164" i="46" s="1"/>
  <c r="DV164" i="46"/>
  <c r="DU164" i="46"/>
  <c r="DT164" i="46"/>
  <c r="DS164" i="46"/>
  <c r="BD164" i="46" s="1"/>
  <c r="DR164" i="46"/>
  <c r="DQ164" i="46"/>
  <c r="BB164" i="46" s="1"/>
  <c r="DP164" i="46"/>
  <c r="DO164" i="46"/>
  <c r="AZ164" i="46" s="1"/>
  <c r="DN164" i="46"/>
  <c r="AY164" i="46" s="1"/>
  <c r="DM164" i="46"/>
  <c r="AX164" i="46" s="1"/>
  <c r="DL164" i="46"/>
  <c r="DK164" i="46"/>
  <c r="AV164" i="46" s="1"/>
  <c r="DJ164" i="46"/>
  <c r="DI164" i="46"/>
  <c r="DH164" i="46"/>
  <c r="DG164" i="46"/>
  <c r="AR164" i="46" s="1"/>
  <c r="DF164" i="46"/>
  <c r="AQ164" i="46" s="1"/>
  <c r="DE164" i="46"/>
  <c r="DD164" i="46"/>
  <c r="AO164" i="46" s="1"/>
  <c r="DC164" i="46"/>
  <c r="AN164" i="46" s="1"/>
  <c r="DB164" i="46"/>
  <c r="DA164" i="46"/>
  <c r="CZ164" i="46"/>
  <c r="CY164" i="46"/>
  <c r="AJ164" i="46" s="1"/>
  <c r="CX164" i="46"/>
  <c r="CW164" i="46"/>
  <c r="CV164" i="46"/>
  <c r="AG164" i="46" s="1"/>
  <c r="CU164" i="46"/>
  <c r="AF164" i="46" s="1"/>
  <c r="CT164" i="46"/>
  <c r="CS164" i="46"/>
  <c r="CR164" i="46"/>
  <c r="AC164" i="46" s="1"/>
  <c r="CQ164" i="46"/>
  <c r="AB164" i="46" s="1"/>
  <c r="CP164" i="46"/>
  <c r="AA164" i="46" s="1"/>
  <c r="CO164" i="46"/>
  <c r="CN164" i="46"/>
  <c r="Y164" i="46" s="1"/>
  <c r="CM164" i="46"/>
  <c r="CL164" i="46"/>
  <c r="CK164" i="46"/>
  <c r="CJ164" i="46"/>
  <c r="CI164" i="46"/>
  <c r="T164" i="46" s="1"/>
  <c r="CH164" i="46"/>
  <c r="S164" i="46" s="1"/>
  <c r="CG164" i="46"/>
  <c r="R164" i="46" s="1"/>
  <c r="CF164" i="46"/>
  <c r="Q164" i="46" s="1"/>
  <c r="CE164" i="46"/>
  <c r="P164" i="46" s="1"/>
  <c r="CD164" i="46"/>
  <c r="CC164" i="46"/>
  <c r="N164" i="46" s="1"/>
  <c r="CB164" i="46"/>
  <c r="CA164" i="46"/>
  <c r="L164" i="46" s="1"/>
  <c r="BZ164" i="46"/>
  <c r="BY164" i="46"/>
  <c r="BX164" i="46"/>
  <c r="I164" i="46" s="1"/>
  <c r="BW164" i="46"/>
  <c r="H164" i="46" s="1"/>
  <c r="BV164" i="46"/>
  <c r="BU164" i="46"/>
  <c r="BT164" i="46"/>
  <c r="BS164" i="46"/>
  <c r="D164" i="46" s="1"/>
  <c r="BO164" i="46"/>
  <c r="B164" i="46"/>
  <c r="B164" i="44" s="1"/>
  <c r="A164" i="46"/>
  <c r="C164" i="46" s="1"/>
  <c r="C164" i="44" s="1"/>
  <c r="EF163" i="46"/>
  <c r="BQ163" i="46" s="1"/>
  <c r="EE163" i="46"/>
  <c r="ED163" i="46"/>
  <c r="EC163" i="46"/>
  <c r="EB163" i="46"/>
  <c r="EA163" i="46"/>
  <c r="BL163" i="46" s="1"/>
  <c r="DZ163" i="46"/>
  <c r="DY163" i="46"/>
  <c r="BJ163" i="46" s="1"/>
  <c r="DX163" i="46"/>
  <c r="DW163" i="46"/>
  <c r="DV163" i="46"/>
  <c r="DU163" i="46"/>
  <c r="DT163" i="46"/>
  <c r="BE163" i="46" s="1"/>
  <c r="DS163" i="46"/>
  <c r="DR163" i="46"/>
  <c r="DQ163" i="46"/>
  <c r="BB163" i="46" s="1"/>
  <c r="DP163" i="46"/>
  <c r="BA163" i="46" s="1"/>
  <c r="DO163" i="46"/>
  <c r="DN163" i="46"/>
  <c r="DM163" i="46"/>
  <c r="DL163" i="46"/>
  <c r="AW163" i="46" s="1"/>
  <c r="DK163" i="46"/>
  <c r="AV163" i="46" s="1"/>
  <c r="DJ163" i="46"/>
  <c r="DI163" i="46"/>
  <c r="AT163" i="46" s="1"/>
  <c r="DH163" i="46"/>
  <c r="AS163" i="46" s="1"/>
  <c r="DG163" i="46"/>
  <c r="DF163" i="46"/>
  <c r="DE163" i="46"/>
  <c r="DD163" i="46"/>
  <c r="AO163" i="46" s="1"/>
  <c r="DC163" i="46"/>
  <c r="AN163" i="46" s="1"/>
  <c r="DB163" i="46"/>
  <c r="DA163" i="46"/>
  <c r="AL163" i="46" s="1"/>
  <c r="CZ163" i="46"/>
  <c r="CY163" i="46"/>
  <c r="CX163" i="46"/>
  <c r="CW163" i="46"/>
  <c r="CV163" i="46"/>
  <c r="CU163" i="46"/>
  <c r="AF163" i="46" s="1"/>
  <c r="CT163" i="46"/>
  <c r="AE163" i="46" s="1"/>
  <c r="CS163" i="46"/>
  <c r="CR163" i="46"/>
  <c r="AC163" i="46" s="1"/>
  <c r="CQ163" i="46"/>
  <c r="CP163" i="46"/>
  <c r="CO163" i="46"/>
  <c r="CN163" i="46"/>
  <c r="Y163" i="46" s="1"/>
  <c r="CM163" i="46"/>
  <c r="CL163" i="46"/>
  <c r="CK163" i="46"/>
  <c r="V163" i="46" s="1"/>
  <c r="CJ163" i="46"/>
  <c r="U163" i="46" s="1"/>
  <c r="CI163" i="46"/>
  <c r="CH163" i="46"/>
  <c r="CG163" i="46"/>
  <c r="CF163" i="46"/>
  <c r="CE163" i="46"/>
  <c r="P163" i="46" s="1"/>
  <c r="CD163" i="46"/>
  <c r="O163" i="46" s="1"/>
  <c r="CC163" i="46"/>
  <c r="CB163" i="46"/>
  <c r="M163" i="46" s="1"/>
  <c r="CA163" i="46"/>
  <c r="BZ163" i="46"/>
  <c r="BY163" i="46"/>
  <c r="BX163" i="46"/>
  <c r="BW163" i="46"/>
  <c r="H163" i="46" s="1"/>
  <c r="BV163" i="46"/>
  <c r="BU163" i="46"/>
  <c r="F163" i="46" s="1"/>
  <c r="BT163" i="46"/>
  <c r="BS163" i="46"/>
  <c r="B163" i="46"/>
  <c r="B163" i="44" s="1"/>
  <c r="A163" i="46"/>
  <c r="EF162" i="46"/>
  <c r="BQ162" i="46" s="1"/>
  <c r="EE162" i="46"/>
  <c r="BP162" i="46" s="1"/>
  <c r="ED162" i="46"/>
  <c r="BO162" i="46" s="1"/>
  <c r="EC162" i="46"/>
  <c r="BN162" i="46" s="1"/>
  <c r="EB162" i="46"/>
  <c r="EA162" i="46"/>
  <c r="BL162" i="46" s="1"/>
  <c r="DZ162" i="46"/>
  <c r="BK162" i="46" s="1"/>
  <c r="DY162" i="46"/>
  <c r="DX162" i="46"/>
  <c r="BI162" i="46" s="1"/>
  <c r="DW162" i="46"/>
  <c r="BH162" i="46" s="1"/>
  <c r="DV162" i="46"/>
  <c r="DU162" i="46"/>
  <c r="DT162" i="46"/>
  <c r="BE162" i="46" s="1"/>
  <c r="DS162" i="46"/>
  <c r="BD162" i="46" s="1"/>
  <c r="DR162" i="46"/>
  <c r="BC162" i="46" s="1"/>
  <c r="DQ162" i="46"/>
  <c r="BB162" i="46" s="1"/>
  <c r="DP162" i="46"/>
  <c r="DO162" i="46"/>
  <c r="DN162" i="46"/>
  <c r="DM162" i="46"/>
  <c r="AX162" i="46" s="1"/>
  <c r="DL162" i="46"/>
  <c r="DK162" i="46"/>
  <c r="AV162" i="46" s="1"/>
  <c r="DJ162" i="46"/>
  <c r="DI162" i="46"/>
  <c r="DH162" i="46"/>
  <c r="AS162" i="46" s="1"/>
  <c r="DG162" i="46"/>
  <c r="AR162" i="46" s="1"/>
  <c r="DF162" i="46"/>
  <c r="DE162" i="46"/>
  <c r="AP162" i="46" s="1"/>
  <c r="DD162" i="46"/>
  <c r="AO162" i="46" s="1"/>
  <c r="DC162" i="46"/>
  <c r="AN162" i="46" s="1"/>
  <c r="DB162" i="46"/>
  <c r="AM162" i="46" s="1"/>
  <c r="DA162" i="46"/>
  <c r="CZ162" i="46"/>
  <c r="AK162" i="46" s="1"/>
  <c r="CY162" i="46"/>
  <c r="AJ162" i="46" s="1"/>
  <c r="CX162" i="46"/>
  <c r="AI162" i="46" s="1"/>
  <c r="CW162" i="46"/>
  <c r="CV162" i="46"/>
  <c r="AG162" i="46" s="1"/>
  <c r="CU162" i="46"/>
  <c r="AF162" i="46" s="1"/>
  <c r="CT162" i="46"/>
  <c r="CS162" i="46"/>
  <c r="CR162" i="46"/>
  <c r="AC162" i="46" s="1"/>
  <c r="CQ162" i="46"/>
  <c r="AB162" i="46" s="1"/>
  <c r="CP162" i="46"/>
  <c r="AA162" i="46" s="1"/>
  <c r="CO162" i="46"/>
  <c r="Z162" i="46" s="1"/>
  <c r="CN162" i="46"/>
  <c r="Y162" i="46" s="1"/>
  <c r="CM162" i="46"/>
  <c r="X162" i="46" s="1"/>
  <c r="CL162" i="46"/>
  <c r="CK162" i="46"/>
  <c r="CJ162" i="46"/>
  <c r="CI162" i="46"/>
  <c r="T162" i="46" s="1"/>
  <c r="CH162" i="46"/>
  <c r="CG162" i="46"/>
  <c r="R162" i="46" s="1"/>
  <c r="CF162" i="46"/>
  <c r="CE162" i="46"/>
  <c r="P162" i="46" s="1"/>
  <c r="CD162" i="46"/>
  <c r="CC162" i="46"/>
  <c r="CB162" i="46"/>
  <c r="M162" i="46" s="1"/>
  <c r="CA162" i="46"/>
  <c r="L162" i="46" s="1"/>
  <c r="BZ162" i="46"/>
  <c r="BY162" i="46"/>
  <c r="BX162" i="46"/>
  <c r="I162" i="46" s="1"/>
  <c r="BW162" i="46"/>
  <c r="H162" i="46" s="1"/>
  <c r="BV162" i="46"/>
  <c r="BU162" i="46"/>
  <c r="BT162" i="46"/>
  <c r="E162" i="46" s="1"/>
  <c r="BS162" i="46"/>
  <c r="D162" i="46" s="1"/>
  <c r="B162" i="46"/>
  <c r="B162" i="44" s="1"/>
  <c r="A162" i="46"/>
  <c r="A162" i="44" s="1"/>
  <c r="EF161" i="46"/>
  <c r="EE161" i="46"/>
  <c r="ED161" i="46"/>
  <c r="EC161" i="46"/>
  <c r="EB161" i="46"/>
  <c r="EA161" i="46"/>
  <c r="BL161" i="46" s="1"/>
  <c r="DZ161" i="46"/>
  <c r="BK161" i="46" s="1"/>
  <c r="DY161" i="46"/>
  <c r="BJ161" i="46" s="1"/>
  <c r="DX161" i="46"/>
  <c r="DW161" i="46"/>
  <c r="DV161" i="46"/>
  <c r="BG161" i="46" s="1"/>
  <c r="DU161" i="46"/>
  <c r="DT161" i="46"/>
  <c r="BE161" i="46" s="1"/>
  <c r="DS161" i="46"/>
  <c r="BD161" i="46" s="1"/>
  <c r="DR161" i="46"/>
  <c r="DQ161" i="46"/>
  <c r="DP161" i="46"/>
  <c r="DO161" i="46"/>
  <c r="DN161" i="46"/>
  <c r="DM161" i="46"/>
  <c r="DL161" i="46"/>
  <c r="AW161" i="46" s="1"/>
  <c r="DK161" i="46"/>
  <c r="AV161" i="46" s="1"/>
  <c r="DJ161" i="46"/>
  <c r="AU161" i="46" s="1"/>
  <c r="DI161" i="46"/>
  <c r="AT161" i="46" s="1"/>
  <c r="DH161" i="46"/>
  <c r="DG161" i="46"/>
  <c r="DF161" i="46"/>
  <c r="AQ161" i="46" s="1"/>
  <c r="DE161" i="46"/>
  <c r="AP161" i="46" s="1"/>
  <c r="DD161" i="46"/>
  <c r="AO161" i="46" s="1"/>
  <c r="DC161" i="46"/>
  <c r="DB161" i="46"/>
  <c r="DA161" i="46"/>
  <c r="CZ161" i="46"/>
  <c r="CY161" i="46"/>
  <c r="CX161" i="46"/>
  <c r="CW161" i="46"/>
  <c r="CV161" i="46"/>
  <c r="CU161" i="46"/>
  <c r="AF161" i="46" s="1"/>
  <c r="CT161" i="46"/>
  <c r="CS161" i="46"/>
  <c r="CR161" i="46"/>
  <c r="CQ161" i="46"/>
  <c r="CP161" i="46"/>
  <c r="AA161" i="46" s="1"/>
  <c r="CO161" i="46"/>
  <c r="Z161" i="46" s="1"/>
  <c r="CN161" i="46"/>
  <c r="Y161" i="46" s="1"/>
  <c r="CM161" i="46"/>
  <c r="X161" i="46" s="1"/>
  <c r="CL161" i="46"/>
  <c r="CK161" i="46"/>
  <c r="V161" i="46" s="1"/>
  <c r="CJ161" i="46"/>
  <c r="U161" i="46" s="1"/>
  <c r="CI161" i="46"/>
  <c r="CH161" i="46"/>
  <c r="CG161" i="46"/>
  <c r="R161" i="46" s="1"/>
  <c r="CF161" i="46"/>
  <c r="Q161" i="46" s="1"/>
  <c r="CE161" i="46"/>
  <c r="P161" i="46" s="1"/>
  <c r="CD161" i="46"/>
  <c r="CC161" i="46"/>
  <c r="N161" i="46" s="1"/>
  <c r="CB161" i="46"/>
  <c r="M161" i="46" s="1"/>
  <c r="CA161" i="46"/>
  <c r="BZ161" i="46"/>
  <c r="K161" i="46" s="1"/>
  <c r="BY161" i="46"/>
  <c r="BX161" i="46"/>
  <c r="I161" i="46" s="1"/>
  <c r="BW161" i="46"/>
  <c r="H161" i="46" s="1"/>
  <c r="BV161" i="46"/>
  <c r="BU161" i="46"/>
  <c r="F161" i="46" s="1"/>
  <c r="BT161" i="46"/>
  <c r="BS161" i="46"/>
  <c r="B161" i="46"/>
  <c r="B161" i="44" s="1"/>
  <c r="A161" i="46"/>
  <c r="C161" i="46" s="1"/>
  <c r="C161" i="44" s="1"/>
  <c r="EF160" i="46"/>
  <c r="EE160" i="46"/>
  <c r="BP160" i="46" s="1"/>
  <c r="ED160" i="46"/>
  <c r="BO160" i="44" s="1"/>
  <c r="EC160" i="46"/>
  <c r="EB160" i="46"/>
  <c r="EA160" i="46"/>
  <c r="DZ160" i="46"/>
  <c r="BK160" i="46" s="1"/>
  <c r="DY160" i="46"/>
  <c r="BJ160" i="46" s="1"/>
  <c r="DX160" i="46"/>
  <c r="BI160" i="46" s="1"/>
  <c r="DW160" i="46"/>
  <c r="BH160" i="46" s="1"/>
  <c r="DV160" i="46"/>
  <c r="BG160" i="46" s="1"/>
  <c r="DU160" i="46"/>
  <c r="DT160" i="46"/>
  <c r="DS160" i="46"/>
  <c r="BD160" i="46" s="1"/>
  <c r="DR160" i="46"/>
  <c r="DQ160" i="46"/>
  <c r="DP160" i="46"/>
  <c r="BA160" i="46" s="1"/>
  <c r="DO160" i="46"/>
  <c r="AZ160" i="46" s="1"/>
  <c r="DN160" i="46"/>
  <c r="DM160" i="46"/>
  <c r="DL160" i="46"/>
  <c r="AW160" i="46" s="1"/>
  <c r="DK160" i="46"/>
  <c r="AV160" i="46" s="1"/>
  <c r="DJ160" i="46"/>
  <c r="DI160" i="46"/>
  <c r="DH160" i="46"/>
  <c r="AS160" i="46" s="1"/>
  <c r="DG160" i="46"/>
  <c r="DF160" i="46"/>
  <c r="DE160" i="46"/>
  <c r="DD160" i="46"/>
  <c r="DC160" i="46"/>
  <c r="AN160" i="46" s="1"/>
  <c r="DB160" i="46"/>
  <c r="DA160" i="46"/>
  <c r="AL160" i="46" s="1"/>
  <c r="CZ160" i="46"/>
  <c r="AK160" i="46" s="1"/>
  <c r="CY160" i="46"/>
  <c r="AJ160" i="46" s="1"/>
  <c r="CX160" i="46"/>
  <c r="AI160" i="46" s="1"/>
  <c r="CW160" i="46"/>
  <c r="CV160" i="46"/>
  <c r="AG160" i="46" s="1"/>
  <c r="CU160" i="46"/>
  <c r="CT160" i="46"/>
  <c r="CS160" i="46"/>
  <c r="CR160" i="46"/>
  <c r="AC160" i="46" s="1"/>
  <c r="CQ160" i="46"/>
  <c r="AB160" i="46" s="1"/>
  <c r="CP160" i="46"/>
  <c r="AA160" i="46" s="1"/>
  <c r="CO160" i="46"/>
  <c r="CN160" i="46"/>
  <c r="CM160" i="46"/>
  <c r="CL160" i="46"/>
  <c r="CK160" i="46"/>
  <c r="CJ160" i="46"/>
  <c r="U160" i="46" s="1"/>
  <c r="CI160" i="46"/>
  <c r="T160" i="46" s="1"/>
  <c r="CH160" i="46"/>
  <c r="CG160" i="46"/>
  <c r="CF160" i="46"/>
  <c r="Q160" i="46" s="1"/>
  <c r="CE160" i="46"/>
  <c r="CD160" i="46"/>
  <c r="CC160" i="46"/>
  <c r="CB160" i="46"/>
  <c r="M160" i="46" s="1"/>
  <c r="CA160" i="46"/>
  <c r="L160" i="46" s="1"/>
  <c r="BZ160" i="46"/>
  <c r="BY160" i="46"/>
  <c r="BX160" i="46"/>
  <c r="I160" i="46" s="1"/>
  <c r="BW160" i="46"/>
  <c r="H160" i="46" s="1"/>
  <c r="BV160" i="46"/>
  <c r="BU160" i="46"/>
  <c r="BT160" i="46"/>
  <c r="BS160" i="46"/>
  <c r="D160" i="46" s="1"/>
  <c r="BO160" i="46"/>
  <c r="B160" i="46"/>
  <c r="B160" i="44" s="1"/>
  <c r="A160" i="46"/>
  <c r="A160" i="44" s="1"/>
  <c r="EF159" i="46"/>
  <c r="BQ159" i="46" s="1"/>
  <c r="EE159" i="46"/>
  <c r="ED159" i="46"/>
  <c r="EC159" i="46"/>
  <c r="EB159" i="46"/>
  <c r="BM159" i="46" s="1"/>
  <c r="EA159" i="46"/>
  <c r="DZ159" i="46"/>
  <c r="BK159" i="46" s="1"/>
  <c r="DY159" i="46"/>
  <c r="BJ159" i="46" s="1"/>
  <c r="DX159" i="46"/>
  <c r="BI159" i="46" s="1"/>
  <c r="DW159" i="46"/>
  <c r="DV159" i="46"/>
  <c r="DU159" i="46"/>
  <c r="BF159" i="46" s="1"/>
  <c r="DT159" i="46"/>
  <c r="BE159" i="46" s="1"/>
  <c r="DS159" i="46"/>
  <c r="DR159" i="46"/>
  <c r="BC159" i="46" s="1"/>
  <c r="DQ159" i="46"/>
  <c r="BB159" i="46" s="1"/>
  <c r="DP159" i="46"/>
  <c r="BA159" i="46" s="1"/>
  <c r="DO159" i="46"/>
  <c r="AZ159" i="46" s="1"/>
  <c r="DN159" i="46"/>
  <c r="DM159" i="46"/>
  <c r="DL159" i="46"/>
  <c r="AW159" i="46" s="1"/>
  <c r="DK159" i="46"/>
  <c r="AV159" i="46" s="1"/>
  <c r="DJ159" i="46"/>
  <c r="AU159" i="46" s="1"/>
  <c r="DI159" i="46"/>
  <c r="DH159" i="46"/>
  <c r="AS159" i="46" s="1"/>
  <c r="DG159" i="46"/>
  <c r="DF159" i="46"/>
  <c r="DE159" i="46"/>
  <c r="AP159" i="46" s="1"/>
  <c r="DD159" i="46"/>
  <c r="AO159" i="46" s="1"/>
  <c r="DC159" i="46"/>
  <c r="DB159" i="46"/>
  <c r="DA159" i="46"/>
  <c r="CZ159" i="46"/>
  <c r="AK159" i="46" s="1"/>
  <c r="CY159" i="46"/>
  <c r="AJ159" i="46" s="1"/>
  <c r="CX159" i="46"/>
  <c r="CW159" i="46"/>
  <c r="AH159" i="46" s="1"/>
  <c r="CV159" i="46"/>
  <c r="CU159" i="46"/>
  <c r="CT159" i="46"/>
  <c r="AE159" i="46" s="1"/>
  <c r="CS159" i="46"/>
  <c r="CR159" i="46"/>
  <c r="AC159" i="46" s="1"/>
  <c r="CQ159" i="46"/>
  <c r="CP159" i="46"/>
  <c r="CO159" i="46"/>
  <c r="Z159" i="46" s="1"/>
  <c r="CN159" i="46"/>
  <c r="Y159" i="46" s="1"/>
  <c r="CM159" i="46"/>
  <c r="CL159" i="46"/>
  <c r="CK159" i="46"/>
  <c r="V159" i="46" s="1"/>
  <c r="CJ159" i="46"/>
  <c r="U159" i="46" s="1"/>
  <c r="CI159" i="46"/>
  <c r="T159" i="46" s="1"/>
  <c r="CH159" i="46"/>
  <c r="S159" i="46" s="1"/>
  <c r="CG159" i="46"/>
  <c r="R159" i="46" s="1"/>
  <c r="CF159" i="46"/>
  <c r="Q159" i="46" s="1"/>
  <c r="CE159" i="46"/>
  <c r="CD159" i="46"/>
  <c r="O159" i="46" s="1"/>
  <c r="CC159" i="46"/>
  <c r="CB159" i="46"/>
  <c r="M159" i="46" s="1"/>
  <c r="CA159" i="46"/>
  <c r="BZ159" i="46"/>
  <c r="K159" i="46" s="1"/>
  <c r="BY159" i="46"/>
  <c r="J159" i="46" s="1"/>
  <c r="BX159" i="46"/>
  <c r="I159" i="46" s="1"/>
  <c r="BW159" i="46"/>
  <c r="H159" i="46" s="1"/>
  <c r="BV159" i="46"/>
  <c r="G159" i="46" s="1"/>
  <c r="BU159" i="46"/>
  <c r="BT159" i="46"/>
  <c r="E159" i="46" s="1"/>
  <c r="BS159" i="46"/>
  <c r="B159" i="46"/>
  <c r="B159" i="44" s="1"/>
  <c r="A159" i="46"/>
  <c r="C159" i="46" s="1"/>
  <c r="C159" i="44" s="1"/>
  <c r="EF158" i="46"/>
  <c r="BQ158" i="46" s="1"/>
  <c r="EE158" i="46"/>
  <c r="BP158" i="46" s="1"/>
  <c r="ED158" i="46"/>
  <c r="BO158" i="44" s="1"/>
  <c r="EC158" i="46"/>
  <c r="EB158" i="46"/>
  <c r="BM158" i="46" s="1"/>
  <c r="EA158" i="46"/>
  <c r="BL158" i="46" s="1"/>
  <c r="DZ158" i="46"/>
  <c r="BK158" i="46" s="1"/>
  <c r="DY158" i="46"/>
  <c r="DX158" i="46"/>
  <c r="BI158" i="46" s="1"/>
  <c r="DW158" i="46"/>
  <c r="DV158" i="46"/>
  <c r="DU158" i="46"/>
  <c r="DT158" i="46"/>
  <c r="BE158" i="46" s="1"/>
  <c r="DS158" i="46"/>
  <c r="DR158" i="46"/>
  <c r="DQ158" i="46"/>
  <c r="BB158" i="46" s="1"/>
  <c r="DP158" i="46"/>
  <c r="BA158" i="46" s="1"/>
  <c r="DO158" i="46"/>
  <c r="DN158" i="46"/>
  <c r="AY158" i="46" s="1"/>
  <c r="DM158" i="46"/>
  <c r="DL158" i="46"/>
  <c r="AW158" i="46" s="1"/>
  <c r="DK158" i="46"/>
  <c r="DJ158" i="46"/>
  <c r="DI158" i="46"/>
  <c r="AT158" i="46" s="1"/>
  <c r="DH158" i="46"/>
  <c r="DG158" i="46"/>
  <c r="AR158" i="46" s="1"/>
  <c r="DF158" i="46"/>
  <c r="AQ158" i="46" s="1"/>
  <c r="DE158" i="46"/>
  <c r="DD158" i="46"/>
  <c r="AO158" i="46" s="1"/>
  <c r="DC158" i="46"/>
  <c r="DB158" i="46"/>
  <c r="DA158" i="46"/>
  <c r="AL158" i="46" s="1"/>
  <c r="CZ158" i="46"/>
  <c r="AK158" i="46" s="1"/>
  <c r="CY158" i="46"/>
  <c r="CX158" i="46"/>
  <c r="AI158" i="46" s="1"/>
  <c r="CW158" i="46"/>
  <c r="CV158" i="46"/>
  <c r="AG158" i="46" s="1"/>
  <c r="CU158" i="46"/>
  <c r="CT158" i="46"/>
  <c r="CS158" i="46"/>
  <c r="CR158" i="46"/>
  <c r="AC158" i="46" s="1"/>
  <c r="CQ158" i="46"/>
  <c r="AB158" i="46" s="1"/>
  <c r="CP158" i="46"/>
  <c r="AA158" i="46" s="1"/>
  <c r="CO158" i="46"/>
  <c r="CN158" i="46"/>
  <c r="Y158" i="46" s="1"/>
  <c r="CM158" i="46"/>
  <c r="CL158" i="46"/>
  <c r="W158" i="46" s="1"/>
  <c r="CK158" i="46"/>
  <c r="V158" i="46" s="1"/>
  <c r="CJ158" i="46"/>
  <c r="CI158" i="46"/>
  <c r="CH158" i="46"/>
  <c r="CG158" i="46"/>
  <c r="CF158" i="46"/>
  <c r="Q158" i="46" s="1"/>
  <c r="CE158" i="46"/>
  <c r="CD158" i="46"/>
  <c r="CC158" i="46"/>
  <c r="N158" i="46" s="1"/>
  <c r="CB158" i="46"/>
  <c r="M158" i="46" s="1"/>
  <c r="CA158" i="46"/>
  <c r="L158" i="46" s="1"/>
  <c r="BZ158" i="46"/>
  <c r="K158" i="46" s="1"/>
  <c r="BY158" i="46"/>
  <c r="BX158" i="46"/>
  <c r="I158" i="46" s="1"/>
  <c r="BW158" i="46"/>
  <c r="BV158" i="46"/>
  <c r="BU158" i="46"/>
  <c r="F158" i="46" s="1"/>
  <c r="BT158" i="46"/>
  <c r="E158" i="46" s="1"/>
  <c r="BS158" i="46"/>
  <c r="BO158" i="46"/>
  <c r="B158" i="46"/>
  <c r="B158" i="44" s="1"/>
  <c r="A158" i="46"/>
  <c r="C158" i="46" s="1"/>
  <c r="C158" i="44" s="1"/>
  <c r="EF157" i="46"/>
  <c r="EE157" i="46"/>
  <c r="ED157" i="46"/>
  <c r="BO157" i="46" s="1"/>
  <c r="EC157" i="46"/>
  <c r="EB157" i="46"/>
  <c r="BM157" i="46" s="1"/>
  <c r="EA157" i="46"/>
  <c r="BL157" i="46" s="1"/>
  <c r="DZ157" i="46"/>
  <c r="DY157" i="46"/>
  <c r="DX157" i="46"/>
  <c r="DW157" i="46"/>
  <c r="DV157" i="46"/>
  <c r="BG157" i="46" s="1"/>
  <c r="DU157" i="46"/>
  <c r="BF157" i="46" s="1"/>
  <c r="DT157" i="46"/>
  <c r="DS157" i="46"/>
  <c r="BD157" i="46" s="1"/>
  <c r="DR157" i="46"/>
  <c r="BC157" i="46" s="1"/>
  <c r="DQ157" i="46"/>
  <c r="DP157" i="46"/>
  <c r="DO157" i="46"/>
  <c r="AZ157" i="46" s="1"/>
  <c r="DN157" i="46"/>
  <c r="AY157" i="46" s="1"/>
  <c r="DM157" i="46"/>
  <c r="AX157" i="46" s="1"/>
  <c r="DL157" i="46"/>
  <c r="DK157" i="46"/>
  <c r="DJ157" i="46"/>
  <c r="DI157" i="46"/>
  <c r="DH157" i="46"/>
  <c r="DG157" i="46"/>
  <c r="DF157" i="46"/>
  <c r="DE157" i="46"/>
  <c r="DD157" i="46"/>
  <c r="DC157" i="46"/>
  <c r="AN157" i="46" s="1"/>
  <c r="DB157" i="46"/>
  <c r="DA157" i="46"/>
  <c r="CZ157" i="46"/>
  <c r="AK157" i="46" s="1"/>
  <c r="CY157" i="46"/>
  <c r="AJ157" i="46" s="1"/>
  <c r="CX157" i="46"/>
  <c r="CW157" i="46"/>
  <c r="AH157" i="46" s="1"/>
  <c r="CV157" i="46"/>
  <c r="AG157" i="46" s="1"/>
  <c r="CU157" i="46"/>
  <c r="AF157" i="46" s="1"/>
  <c r="CT157" i="46"/>
  <c r="CS157" i="46"/>
  <c r="CR157" i="46"/>
  <c r="CQ157" i="46"/>
  <c r="CP157" i="46"/>
  <c r="AA157" i="46" s="1"/>
  <c r="CO157" i="46"/>
  <c r="Z157" i="46" s="1"/>
  <c r="CN157" i="46"/>
  <c r="Y157" i="46" s="1"/>
  <c r="CM157" i="46"/>
  <c r="X157" i="46" s="1"/>
  <c r="CL157" i="46"/>
  <c r="W157" i="46" s="1"/>
  <c r="CK157" i="46"/>
  <c r="CJ157" i="46"/>
  <c r="CI157" i="46"/>
  <c r="CH157" i="46"/>
  <c r="S157" i="46" s="1"/>
  <c r="CG157" i="46"/>
  <c r="R157" i="46" s="1"/>
  <c r="CF157" i="46"/>
  <c r="CE157" i="46"/>
  <c r="CD157" i="46"/>
  <c r="CC157" i="46"/>
  <c r="CB157" i="46"/>
  <c r="CA157" i="46"/>
  <c r="BZ157" i="46"/>
  <c r="K157" i="46" s="1"/>
  <c r="BY157" i="46"/>
  <c r="J157" i="46" s="1"/>
  <c r="BX157" i="46"/>
  <c r="BW157" i="46"/>
  <c r="H157" i="46" s="1"/>
  <c r="BV157" i="46"/>
  <c r="BU157" i="46"/>
  <c r="BT157" i="46"/>
  <c r="BS157" i="46"/>
  <c r="D157" i="46" s="1"/>
  <c r="B157" i="46"/>
  <c r="B157" i="44" s="1"/>
  <c r="A157" i="46"/>
  <c r="C157" i="46" s="1"/>
  <c r="C157" i="44" s="1"/>
  <c r="EF156" i="46"/>
  <c r="EE156" i="46"/>
  <c r="BP156" i="46" s="1"/>
  <c r="ED156" i="46"/>
  <c r="BO156" i="44" s="1"/>
  <c r="EC156" i="46"/>
  <c r="EB156" i="46"/>
  <c r="EA156" i="46"/>
  <c r="DZ156" i="46"/>
  <c r="DY156" i="46"/>
  <c r="BJ156" i="46" s="1"/>
  <c r="DX156" i="46"/>
  <c r="DW156" i="46"/>
  <c r="BH156" i="46" s="1"/>
  <c r="DV156" i="46"/>
  <c r="DU156" i="46"/>
  <c r="DT156" i="46"/>
  <c r="DS156" i="46"/>
  <c r="DR156" i="46"/>
  <c r="BC156" i="46" s="1"/>
  <c r="DQ156" i="46"/>
  <c r="BB156" i="46" s="1"/>
  <c r="DP156" i="46"/>
  <c r="BA156" i="46" s="1"/>
  <c r="DO156" i="46"/>
  <c r="AZ156" i="46" s="1"/>
  <c r="DN156" i="46"/>
  <c r="AY156" i="46" s="1"/>
  <c r="DM156" i="46"/>
  <c r="DL156" i="46"/>
  <c r="DK156" i="46"/>
  <c r="DJ156" i="46"/>
  <c r="DI156" i="46"/>
  <c r="AT156" i="46" s="1"/>
  <c r="DH156" i="46"/>
  <c r="DG156" i="46"/>
  <c r="AR156" i="46" s="1"/>
  <c r="DF156" i="46"/>
  <c r="DE156" i="46"/>
  <c r="DD156" i="46"/>
  <c r="DC156" i="46"/>
  <c r="DB156" i="46"/>
  <c r="AM156" i="46" s="1"/>
  <c r="DA156" i="46"/>
  <c r="AL156" i="46" s="1"/>
  <c r="CZ156" i="46"/>
  <c r="AK156" i="46" s="1"/>
  <c r="CY156" i="46"/>
  <c r="CX156" i="46"/>
  <c r="CW156" i="46"/>
  <c r="CV156" i="46"/>
  <c r="CU156" i="46"/>
  <c r="CT156" i="46"/>
  <c r="AE156" i="46" s="1"/>
  <c r="CS156" i="46"/>
  <c r="CR156" i="46"/>
  <c r="AC156" i="46" s="1"/>
  <c r="CQ156" i="46"/>
  <c r="AB156" i="46" s="1"/>
  <c r="CP156" i="46"/>
  <c r="CO156" i="46"/>
  <c r="CN156" i="46"/>
  <c r="CM156" i="46"/>
  <c r="CL156" i="46"/>
  <c r="W156" i="46" s="1"/>
  <c r="CK156" i="46"/>
  <c r="V156" i="46" s="1"/>
  <c r="CJ156" i="46"/>
  <c r="CI156" i="46"/>
  <c r="T156" i="46" s="1"/>
  <c r="CH156" i="46"/>
  <c r="CG156" i="46"/>
  <c r="CF156" i="46"/>
  <c r="CE156" i="46"/>
  <c r="CD156" i="46"/>
  <c r="O156" i="46" s="1"/>
  <c r="CC156" i="46"/>
  <c r="N156" i="46" s="1"/>
  <c r="CB156" i="46"/>
  <c r="CA156" i="46"/>
  <c r="BZ156" i="46"/>
  <c r="K156" i="46" s="1"/>
  <c r="BY156" i="46"/>
  <c r="BX156" i="46"/>
  <c r="BW156" i="46"/>
  <c r="BV156" i="46"/>
  <c r="G156" i="46" s="1"/>
  <c r="BU156" i="46"/>
  <c r="F156" i="46" s="1"/>
  <c r="BT156" i="46"/>
  <c r="BS156" i="46"/>
  <c r="D156" i="46" s="1"/>
  <c r="BO156" i="46"/>
  <c r="B156" i="46"/>
  <c r="B156" i="44" s="1"/>
  <c r="A156" i="46"/>
  <c r="C156" i="46" s="1"/>
  <c r="C156" i="44" s="1"/>
  <c r="EF155" i="46"/>
  <c r="BQ155" i="46" s="1"/>
  <c r="EE155" i="46"/>
  <c r="ED155" i="46"/>
  <c r="BO155" i="46" s="1"/>
  <c r="EC155" i="46"/>
  <c r="EB155" i="46"/>
  <c r="BM155" i="46" s="1"/>
  <c r="EA155" i="46"/>
  <c r="BL155" i="46" s="1"/>
  <c r="DZ155" i="46"/>
  <c r="BK155" i="46" s="1"/>
  <c r="DY155" i="46"/>
  <c r="DX155" i="46"/>
  <c r="BI155" i="46" s="1"/>
  <c r="DW155" i="46"/>
  <c r="DV155" i="46"/>
  <c r="BG155" i="46" s="1"/>
  <c r="DU155" i="46"/>
  <c r="DT155" i="46"/>
  <c r="DS155" i="46"/>
  <c r="DR155" i="46"/>
  <c r="BC155" i="46" s="1"/>
  <c r="DQ155" i="46"/>
  <c r="BB155" i="46" s="1"/>
  <c r="DP155" i="46"/>
  <c r="BA155" i="46" s="1"/>
  <c r="DO155" i="46"/>
  <c r="AZ155" i="46" s="1"/>
  <c r="DN155" i="46"/>
  <c r="AY155" i="46" s="1"/>
  <c r="DM155" i="46"/>
  <c r="DL155" i="46"/>
  <c r="DK155" i="46"/>
  <c r="AV155" i="46" s="1"/>
  <c r="DJ155" i="46"/>
  <c r="AU155" i="46" s="1"/>
  <c r="DI155" i="46"/>
  <c r="DH155" i="46"/>
  <c r="DG155" i="46"/>
  <c r="AR155" i="46" s="1"/>
  <c r="DF155" i="46"/>
  <c r="AQ155" i="46" s="1"/>
  <c r="DE155" i="46"/>
  <c r="DD155" i="46"/>
  <c r="AO155" i="46" s="1"/>
  <c r="DC155" i="46"/>
  <c r="AN155" i="46" s="1"/>
  <c r="DB155" i="46"/>
  <c r="AM155" i="46" s="1"/>
  <c r="DA155" i="46"/>
  <c r="CZ155" i="46"/>
  <c r="CY155" i="46"/>
  <c r="AJ155" i="46" s="1"/>
  <c r="CX155" i="46"/>
  <c r="AI155" i="46" s="1"/>
  <c r="CW155" i="46"/>
  <c r="AH155" i="46" s="1"/>
  <c r="CV155" i="46"/>
  <c r="AG155" i="46" s="1"/>
  <c r="CU155" i="46"/>
  <c r="CT155" i="46"/>
  <c r="AE155" i="46" s="1"/>
  <c r="CS155" i="46"/>
  <c r="CR155" i="46"/>
  <c r="CQ155" i="46"/>
  <c r="CP155" i="46"/>
  <c r="AA155" i="46" s="1"/>
  <c r="CO155" i="46"/>
  <c r="CN155" i="46"/>
  <c r="Y155" i="46" s="1"/>
  <c r="CM155" i="46"/>
  <c r="CL155" i="46"/>
  <c r="W155" i="46" s="1"/>
  <c r="CK155" i="46"/>
  <c r="CJ155" i="46"/>
  <c r="CI155" i="46"/>
  <c r="T155" i="46" s="1"/>
  <c r="CH155" i="46"/>
  <c r="S155" i="46" s="1"/>
  <c r="CG155" i="46"/>
  <c r="CF155" i="46"/>
  <c r="Q155" i="46" s="1"/>
  <c r="CE155" i="46"/>
  <c r="P155" i="46" s="1"/>
  <c r="CD155" i="46"/>
  <c r="O155" i="46" s="1"/>
  <c r="CC155" i="46"/>
  <c r="CB155" i="46"/>
  <c r="CA155" i="46"/>
  <c r="L155" i="46" s="1"/>
  <c r="BZ155" i="46"/>
  <c r="K155" i="46" s="1"/>
  <c r="BY155" i="46"/>
  <c r="BX155" i="46"/>
  <c r="I155" i="46" s="1"/>
  <c r="BW155" i="46"/>
  <c r="BV155" i="46"/>
  <c r="G155" i="46" s="1"/>
  <c r="BU155" i="46"/>
  <c r="F155" i="46" s="1"/>
  <c r="BT155" i="46"/>
  <c r="BS155" i="46"/>
  <c r="D155" i="46" s="1"/>
  <c r="B155" i="46"/>
  <c r="B155" i="44" s="1"/>
  <c r="A155" i="46"/>
  <c r="A155" i="44" s="1"/>
  <c r="EF154" i="46"/>
  <c r="BQ154" i="46" s="1"/>
  <c r="EE154" i="46"/>
  <c r="BP154" i="46" s="1"/>
  <c r="ED154" i="46"/>
  <c r="BO154" i="44" s="1"/>
  <c r="EC154" i="46"/>
  <c r="EB154" i="46"/>
  <c r="EA154" i="46"/>
  <c r="BL154" i="46" s="1"/>
  <c r="DZ154" i="46"/>
  <c r="BK154" i="46" s="1"/>
  <c r="DY154" i="46"/>
  <c r="BJ154" i="46" s="1"/>
  <c r="DX154" i="46"/>
  <c r="BI154" i="46" s="1"/>
  <c r="DW154" i="46"/>
  <c r="BH154" i="46" s="1"/>
  <c r="DV154" i="46"/>
  <c r="DU154" i="46"/>
  <c r="DT154" i="46"/>
  <c r="DS154" i="46"/>
  <c r="DR154" i="46"/>
  <c r="BC154" i="46" s="1"/>
  <c r="DQ154" i="46"/>
  <c r="BB154" i="46" s="1"/>
  <c r="DP154" i="46"/>
  <c r="BA154" i="46" s="1"/>
  <c r="DO154" i="46"/>
  <c r="DN154" i="46"/>
  <c r="AY154" i="46" s="1"/>
  <c r="DM154" i="46"/>
  <c r="DL154" i="46"/>
  <c r="DK154" i="46"/>
  <c r="AV154" i="46" s="1"/>
  <c r="DJ154" i="46"/>
  <c r="AU154" i="46" s="1"/>
  <c r="DI154" i="46"/>
  <c r="AT154" i="46" s="1"/>
  <c r="DH154" i="46"/>
  <c r="AS154" i="46" s="1"/>
  <c r="DG154" i="46"/>
  <c r="DF154" i="46"/>
  <c r="AQ154" i="46" s="1"/>
  <c r="DE154" i="46"/>
  <c r="AP154" i="46" s="1"/>
  <c r="DD154" i="46"/>
  <c r="DC154" i="46"/>
  <c r="AN154" i="46" s="1"/>
  <c r="DB154" i="46"/>
  <c r="AM154" i="46" s="1"/>
  <c r="DA154" i="46"/>
  <c r="AL154" i="46" s="1"/>
  <c r="CZ154" i="46"/>
  <c r="AK154" i="46" s="1"/>
  <c r="CY154" i="46"/>
  <c r="CX154" i="46"/>
  <c r="AI154" i="46" s="1"/>
  <c r="CW154" i="46"/>
  <c r="CV154" i="46"/>
  <c r="CU154" i="46"/>
  <c r="AF154" i="46" s="1"/>
  <c r="CT154" i="46"/>
  <c r="AE154" i="46" s="1"/>
  <c r="CS154" i="46"/>
  <c r="AD154" i="46" s="1"/>
  <c r="CR154" i="46"/>
  <c r="AC154" i="46" s="1"/>
  <c r="CQ154" i="46"/>
  <c r="CP154" i="46"/>
  <c r="CO154" i="46"/>
  <c r="CN154" i="46"/>
  <c r="Y154" i="46" s="1"/>
  <c r="CM154" i="46"/>
  <c r="X154" i="46" s="1"/>
  <c r="CL154" i="46"/>
  <c r="W154" i="46" s="1"/>
  <c r="CK154" i="46"/>
  <c r="CJ154" i="46"/>
  <c r="U154" i="46" s="1"/>
  <c r="CI154" i="46"/>
  <c r="CH154" i="46"/>
  <c r="CG154" i="46"/>
  <c r="CF154" i="46"/>
  <c r="CE154" i="46"/>
  <c r="P154" i="46" s="1"/>
  <c r="CD154" i="46"/>
  <c r="O154" i="46" s="1"/>
  <c r="CC154" i="46"/>
  <c r="CB154" i="46"/>
  <c r="M154" i="46" s="1"/>
  <c r="CA154" i="46"/>
  <c r="BZ154" i="46"/>
  <c r="K154" i="46" s="1"/>
  <c r="BY154" i="46"/>
  <c r="BX154" i="46"/>
  <c r="BW154" i="46"/>
  <c r="BV154" i="46"/>
  <c r="G154" i="46" s="1"/>
  <c r="BU154" i="46"/>
  <c r="BT154" i="46"/>
  <c r="E154" i="46" s="1"/>
  <c r="BS154" i="46"/>
  <c r="BO154" i="46"/>
  <c r="B154" i="46"/>
  <c r="B154" i="44" s="1"/>
  <c r="A154" i="46"/>
  <c r="EF153" i="46"/>
  <c r="BQ153" i="46" s="1"/>
  <c r="EE153" i="46"/>
  <c r="BP153" i="46" s="1"/>
  <c r="ED153" i="46"/>
  <c r="BO153" i="46" s="1"/>
  <c r="EC153" i="46"/>
  <c r="BN153" i="46" s="1"/>
  <c r="EB153" i="46"/>
  <c r="BM153" i="46" s="1"/>
  <c r="EA153" i="46"/>
  <c r="DZ153" i="46"/>
  <c r="DY153" i="46"/>
  <c r="DX153" i="46"/>
  <c r="BI153" i="46" s="1"/>
  <c r="DW153" i="46"/>
  <c r="BH153" i="46" s="1"/>
  <c r="DV153" i="46"/>
  <c r="DU153" i="46"/>
  <c r="BF153" i="46" s="1"/>
  <c r="DT153" i="46"/>
  <c r="DS153" i="46"/>
  <c r="DR153" i="46"/>
  <c r="DQ153" i="46"/>
  <c r="DP153" i="46"/>
  <c r="DO153" i="46"/>
  <c r="AZ153" i="46" s="1"/>
  <c r="DN153" i="46"/>
  <c r="DM153" i="46"/>
  <c r="AX153" i="46" s="1"/>
  <c r="DL153" i="46"/>
  <c r="AW153" i="46" s="1"/>
  <c r="DK153" i="46"/>
  <c r="DJ153" i="46"/>
  <c r="DI153" i="46"/>
  <c r="AT153" i="46" s="1"/>
  <c r="DH153" i="46"/>
  <c r="DG153" i="46"/>
  <c r="AR153" i="46" s="1"/>
  <c r="DF153" i="46"/>
  <c r="DE153" i="46"/>
  <c r="AP153" i="46" s="1"/>
  <c r="DD153" i="46"/>
  <c r="AO153" i="46" s="1"/>
  <c r="DC153" i="46"/>
  <c r="DB153" i="46"/>
  <c r="DA153" i="46"/>
  <c r="CZ153" i="46"/>
  <c r="AK153" i="46" s="1"/>
  <c r="CY153" i="46"/>
  <c r="CX153" i="46"/>
  <c r="CW153" i="46"/>
  <c r="CV153" i="46"/>
  <c r="CU153" i="46"/>
  <c r="CT153" i="46"/>
  <c r="AE153" i="46" s="1"/>
  <c r="CS153" i="46"/>
  <c r="AD153" i="46" s="1"/>
  <c r="CR153" i="46"/>
  <c r="AC153" i="46" s="1"/>
  <c r="CQ153" i="46"/>
  <c r="AB153" i="46" s="1"/>
  <c r="CP153" i="46"/>
  <c r="CO153" i="46"/>
  <c r="Z153" i="46" s="1"/>
  <c r="CN153" i="46"/>
  <c r="Y153" i="46" s="1"/>
  <c r="CM153" i="46"/>
  <c r="CL153" i="46"/>
  <c r="CK153" i="46"/>
  <c r="CJ153" i="46"/>
  <c r="U153" i="46" s="1"/>
  <c r="CI153" i="46"/>
  <c r="T153" i="46" s="1"/>
  <c r="CH153" i="46"/>
  <c r="CG153" i="46"/>
  <c r="R153" i="46" s="1"/>
  <c r="CF153" i="46"/>
  <c r="CE153" i="46"/>
  <c r="CD153" i="46"/>
  <c r="O153" i="46" s="1"/>
  <c r="CC153" i="46"/>
  <c r="CB153" i="46"/>
  <c r="M153" i="46" s="1"/>
  <c r="CA153" i="46"/>
  <c r="BZ153" i="46"/>
  <c r="BY153" i="46"/>
  <c r="J153" i="46" s="1"/>
  <c r="BX153" i="46"/>
  <c r="I153" i="46" s="1"/>
  <c r="BW153" i="46"/>
  <c r="BV153" i="46"/>
  <c r="BU153" i="46"/>
  <c r="F153" i="46" s="1"/>
  <c r="BT153" i="46"/>
  <c r="E153" i="46" s="1"/>
  <c r="BS153" i="46"/>
  <c r="D153" i="46" s="1"/>
  <c r="B153" i="46"/>
  <c r="B153" i="44" s="1"/>
  <c r="A153" i="46"/>
  <c r="C153" i="46" s="1"/>
  <c r="C153" i="44" s="1"/>
  <c r="EF152" i="46"/>
  <c r="BQ152" i="46" s="1"/>
  <c r="EE152" i="46"/>
  <c r="ED152" i="46"/>
  <c r="BO152" i="44" s="1"/>
  <c r="EC152" i="46"/>
  <c r="BN152" i="46" s="1"/>
  <c r="EB152" i="46"/>
  <c r="BM152" i="46" s="1"/>
  <c r="EA152" i="46"/>
  <c r="DZ152" i="46"/>
  <c r="DY152" i="46"/>
  <c r="BJ152" i="46" s="1"/>
  <c r="DX152" i="46"/>
  <c r="BI152" i="46" s="1"/>
  <c r="DW152" i="46"/>
  <c r="DV152" i="46"/>
  <c r="DU152" i="46"/>
  <c r="DT152" i="46"/>
  <c r="BE152" i="46" s="1"/>
  <c r="DS152" i="46"/>
  <c r="BD152" i="46" s="1"/>
  <c r="DR152" i="46"/>
  <c r="DQ152" i="46"/>
  <c r="DP152" i="46"/>
  <c r="BA152" i="46" s="1"/>
  <c r="DO152" i="46"/>
  <c r="AZ152" i="46" s="1"/>
  <c r="DN152" i="46"/>
  <c r="AY152" i="46" s="1"/>
  <c r="DM152" i="46"/>
  <c r="DL152" i="46"/>
  <c r="AW152" i="46" s="1"/>
  <c r="DK152" i="46"/>
  <c r="AV152" i="46" s="1"/>
  <c r="DJ152" i="46"/>
  <c r="AU152" i="46" s="1"/>
  <c r="DI152" i="46"/>
  <c r="AT152" i="46" s="1"/>
  <c r="DH152" i="46"/>
  <c r="AS152" i="46" s="1"/>
  <c r="DG152" i="46"/>
  <c r="AR152" i="46" s="1"/>
  <c r="DF152" i="46"/>
  <c r="DE152" i="46"/>
  <c r="AP152" i="46" s="1"/>
  <c r="DD152" i="46"/>
  <c r="AO152" i="46" s="1"/>
  <c r="DC152" i="46"/>
  <c r="AN152" i="46" s="1"/>
  <c r="DB152" i="46"/>
  <c r="DA152" i="46"/>
  <c r="AL152" i="46" s="1"/>
  <c r="CZ152" i="46"/>
  <c r="AK152" i="46" s="1"/>
  <c r="CY152" i="46"/>
  <c r="AJ152" i="46" s="1"/>
  <c r="CX152" i="46"/>
  <c r="AI152" i="46" s="1"/>
  <c r="CW152" i="46"/>
  <c r="AH152" i="46" s="1"/>
  <c r="CV152" i="46"/>
  <c r="AG152" i="46" s="1"/>
  <c r="CU152" i="46"/>
  <c r="AF152" i="46" s="1"/>
  <c r="CT152" i="46"/>
  <c r="CS152" i="46"/>
  <c r="AD152" i="46" s="1"/>
  <c r="CR152" i="46"/>
  <c r="AC152" i="46" s="1"/>
  <c r="CQ152" i="46"/>
  <c r="CP152" i="46"/>
  <c r="CO152" i="46"/>
  <c r="CN152" i="46"/>
  <c r="Y152" i="46" s="1"/>
  <c r="CM152" i="46"/>
  <c r="CL152" i="46"/>
  <c r="CK152" i="46"/>
  <c r="CJ152" i="46"/>
  <c r="U152" i="46" s="1"/>
  <c r="CI152" i="46"/>
  <c r="CH152" i="46"/>
  <c r="CG152" i="46"/>
  <c r="R152" i="46" s="1"/>
  <c r="CF152" i="46"/>
  <c r="Q152" i="46" s="1"/>
  <c r="CE152" i="46"/>
  <c r="P152" i="46" s="1"/>
  <c r="CD152" i="46"/>
  <c r="CC152" i="46"/>
  <c r="N152" i="46" s="1"/>
  <c r="CB152" i="46"/>
  <c r="M152" i="46" s="1"/>
  <c r="CA152" i="46"/>
  <c r="BZ152" i="46"/>
  <c r="BY152" i="46"/>
  <c r="BX152" i="46"/>
  <c r="I152" i="46" s="1"/>
  <c r="BW152" i="46"/>
  <c r="H152" i="46" s="1"/>
  <c r="BV152" i="46"/>
  <c r="BU152" i="46"/>
  <c r="BT152" i="46"/>
  <c r="E152" i="46" s="1"/>
  <c r="BS152" i="46"/>
  <c r="D152" i="46" s="1"/>
  <c r="BO152" i="46"/>
  <c r="B152" i="46"/>
  <c r="B152" i="44" s="1"/>
  <c r="A152" i="46"/>
  <c r="A152" i="44" s="1"/>
  <c r="EF151" i="46"/>
  <c r="BQ151" i="46" s="1"/>
  <c r="EE151" i="46"/>
  <c r="ED151" i="46"/>
  <c r="BO151" i="46" s="1"/>
  <c r="EC151" i="46"/>
  <c r="EB151" i="46"/>
  <c r="EA151" i="46"/>
  <c r="DZ151" i="46"/>
  <c r="DY151" i="46"/>
  <c r="BJ151" i="46" s="1"/>
  <c r="DX151" i="46"/>
  <c r="BI151" i="46" s="1"/>
  <c r="DW151" i="46"/>
  <c r="DV151" i="46"/>
  <c r="BG151" i="46" s="1"/>
  <c r="DU151" i="46"/>
  <c r="DT151" i="46"/>
  <c r="BE151" i="46" s="1"/>
  <c r="DS151" i="46"/>
  <c r="DR151" i="46"/>
  <c r="DQ151" i="46"/>
  <c r="BB151" i="46" s="1"/>
  <c r="DP151" i="46"/>
  <c r="BA151" i="46" s="1"/>
  <c r="DO151" i="46"/>
  <c r="DN151" i="46"/>
  <c r="DM151" i="46"/>
  <c r="DL151" i="46"/>
  <c r="AW151" i="46" s="1"/>
  <c r="DK151" i="46"/>
  <c r="DJ151" i="46"/>
  <c r="DI151" i="46"/>
  <c r="AT151" i="46" s="1"/>
  <c r="DH151" i="46"/>
  <c r="DG151" i="46"/>
  <c r="DF151" i="46"/>
  <c r="DE151" i="46"/>
  <c r="DD151" i="46"/>
  <c r="AO151" i="46" s="1"/>
  <c r="DC151" i="46"/>
  <c r="DB151" i="46"/>
  <c r="DA151" i="46"/>
  <c r="CZ151" i="46"/>
  <c r="AK151" i="46" s="1"/>
  <c r="CY151" i="46"/>
  <c r="CX151" i="46"/>
  <c r="AI151" i="46" s="1"/>
  <c r="CW151" i="46"/>
  <c r="CV151" i="46"/>
  <c r="CU151" i="46"/>
  <c r="CT151" i="46"/>
  <c r="AE151" i="46" s="1"/>
  <c r="CS151" i="46"/>
  <c r="AD151" i="46" s="1"/>
  <c r="CR151" i="46"/>
  <c r="CQ151" i="46"/>
  <c r="AB151" i="46" s="1"/>
  <c r="CP151" i="46"/>
  <c r="AA151" i="46" s="1"/>
  <c r="CO151" i="46"/>
  <c r="CN151" i="46"/>
  <c r="CM151" i="46"/>
  <c r="CL151" i="46"/>
  <c r="W151" i="46" s="1"/>
  <c r="CK151" i="46"/>
  <c r="V151" i="46" s="1"/>
  <c r="CJ151" i="46"/>
  <c r="U151" i="46" s="1"/>
  <c r="CI151" i="46"/>
  <c r="CH151" i="46"/>
  <c r="CG151" i="46"/>
  <c r="CF151" i="46"/>
  <c r="Q151" i="46" s="1"/>
  <c r="CE151" i="46"/>
  <c r="CD151" i="46"/>
  <c r="CC151" i="46"/>
  <c r="N151" i="46" s="1"/>
  <c r="CB151" i="46"/>
  <c r="M151" i="46" s="1"/>
  <c r="CA151" i="46"/>
  <c r="BZ151" i="46"/>
  <c r="K151" i="46" s="1"/>
  <c r="BY151" i="46"/>
  <c r="BX151" i="46"/>
  <c r="I151" i="46" s="1"/>
  <c r="BW151" i="46"/>
  <c r="BV151" i="46"/>
  <c r="G151" i="46" s="1"/>
  <c r="BU151" i="46"/>
  <c r="F151" i="46" s="1"/>
  <c r="BT151" i="46"/>
  <c r="E151" i="46" s="1"/>
  <c r="BS151" i="46"/>
  <c r="D151" i="46" s="1"/>
  <c r="B151" i="46"/>
  <c r="B151" i="44" s="1"/>
  <c r="A151" i="46"/>
  <c r="C151" i="46" s="1"/>
  <c r="C151" i="44" s="1"/>
  <c r="EF150" i="46"/>
  <c r="BQ150" i="46" s="1"/>
  <c r="EE150" i="46"/>
  <c r="ED150" i="46"/>
  <c r="EC150" i="46"/>
  <c r="BN150" i="46" s="1"/>
  <c r="EB150" i="46"/>
  <c r="BM150" i="46" s="1"/>
  <c r="EA150" i="46"/>
  <c r="DZ150" i="46"/>
  <c r="DY150" i="46"/>
  <c r="DX150" i="46"/>
  <c r="DW150" i="46"/>
  <c r="DV150" i="46"/>
  <c r="BG150" i="46" s="1"/>
  <c r="DU150" i="46"/>
  <c r="BF150" i="46" s="1"/>
  <c r="DT150" i="46"/>
  <c r="BE150" i="46" s="1"/>
  <c r="DS150" i="46"/>
  <c r="DR150" i="46"/>
  <c r="BC150" i="46" s="1"/>
  <c r="DQ150" i="46"/>
  <c r="DP150" i="46"/>
  <c r="DO150" i="46"/>
  <c r="DN150" i="46"/>
  <c r="DM150" i="46"/>
  <c r="AX150" i="46" s="1"/>
  <c r="DL150" i="46"/>
  <c r="AW150" i="46" s="1"/>
  <c r="DK150" i="46"/>
  <c r="DJ150" i="46"/>
  <c r="AU150" i="46" s="1"/>
  <c r="DI150" i="46"/>
  <c r="DH150" i="46"/>
  <c r="DG150" i="46"/>
  <c r="DF150" i="46"/>
  <c r="DE150" i="46"/>
  <c r="AP150" i="46" s="1"/>
  <c r="DD150" i="46"/>
  <c r="AO150" i="46" s="1"/>
  <c r="DC150" i="46"/>
  <c r="AN150" i="46" s="1"/>
  <c r="DB150" i="46"/>
  <c r="AM150" i="46" s="1"/>
  <c r="DA150" i="46"/>
  <c r="CZ150" i="46"/>
  <c r="AK150" i="46" s="1"/>
  <c r="CY150" i="46"/>
  <c r="CX150" i="46"/>
  <c r="CW150" i="46"/>
  <c r="CV150" i="46"/>
  <c r="AG150" i="46" s="1"/>
  <c r="CU150" i="46"/>
  <c r="CT150" i="46"/>
  <c r="CS150" i="46"/>
  <c r="CR150" i="46"/>
  <c r="AC150" i="46" s="1"/>
  <c r="CQ150" i="46"/>
  <c r="CP150" i="46"/>
  <c r="CO150" i="46"/>
  <c r="Z150" i="46" s="1"/>
  <c r="CN150" i="46"/>
  <c r="Y150" i="46" s="1"/>
  <c r="CM150" i="46"/>
  <c r="CL150" i="46"/>
  <c r="W150" i="46" s="1"/>
  <c r="CK150" i="46"/>
  <c r="CJ150" i="46"/>
  <c r="CI150" i="46"/>
  <c r="T150" i="46" s="1"/>
  <c r="CH150" i="46"/>
  <c r="CG150" i="46"/>
  <c r="R150" i="46" s="1"/>
  <c r="CF150" i="46"/>
  <c r="CE150" i="46"/>
  <c r="P150" i="46" s="1"/>
  <c r="CD150" i="46"/>
  <c r="CC150" i="46"/>
  <c r="CB150" i="46"/>
  <c r="CA150" i="46"/>
  <c r="BZ150" i="46"/>
  <c r="BY150" i="46"/>
  <c r="BX150" i="46"/>
  <c r="I150" i="46" s="1"/>
  <c r="BW150" i="46"/>
  <c r="BV150" i="46"/>
  <c r="G150" i="46" s="1"/>
  <c r="BU150" i="46"/>
  <c r="BT150" i="46"/>
  <c r="BS150" i="46"/>
  <c r="D150" i="46" s="1"/>
  <c r="B150" i="46"/>
  <c r="B150" i="44" s="1"/>
  <c r="A150" i="46"/>
  <c r="A150" i="44" s="1"/>
  <c r="EF149" i="46"/>
  <c r="BQ149" i="46" s="1"/>
  <c r="EE149" i="46"/>
  <c r="ED149" i="46"/>
  <c r="BO149" i="46" s="1"/>
  <c r="EC149" i="46"/>
  <c r="BN149" i="46" s="1"/>
  <c r="EB149" i="46"/>
  <c r="BM149" i="46" s="1"/>
  <c r="EA149" i="46"/>
  <c r="BL149" i="46" s="1"/>
  <c r="DZ149" i="46"/>
  <c r="DY149" i="46"/>
  <c r="BJ149" i="46" s="1"/>
  <c r="DX149" i="46"/>
  <c r="BI149" i="46" s="1"/>
  <c r="DW149" i="46"/>
  <c r="DV149" i="46"/>
  <c r="BG149" i="46" s="1"/>
  <c r="DU149" i="46"/>
  <c r="BF149" i="46" s="1"/>
  <c r="DT149" i="46"/>
  <c r="BE149" i="46" s="1"/>
  <c r="DS149" i="46"/>
  <c r="DR149" i="46"/>
  <c r="DQ149" i="46"/>
  <c r="BB149" i="46" s="1"/>
  <c r="DP149" i="46"/>
  <c r="DO149" i="46"/>
  <c r="DN149" i="46"/>
  <c r="DM149" i="46"/>
  <c r="AX149" i="46" s="1"/>
  <c r="DL149" i="46"/>
  <c r="DK149" i="46"/>
  <c r="DJ149" i="46"/>
  <c r="DI149" i="46"/>
  <c r="AT149" i="46" s="1"/>
  <c r="DH149" i="46"/>
  <c r="AS149" i="46" s="1"/>
  <c r="DG149" i="46"/>
  <c r="AR149" i="46" s="1"/>
  <c r="DF149" i="46"/>
  <c r="AQ149" i="46" s="1"/>
  <c r="DE149" i="46"/>
  <c r="AP149" i="46" s="1"/>
  <c r="DD149" i="46"/>
  <c r="DC149" i="46"/>
  <c r="DB149" i="46"/>
  <c r="DA149" i="46"/>
  <c r="CZ149" i="46"/>
  <c r="AK149" i="46" s="1"/>
  <c r="CY149" i="46"/>
  <c r="CX149" i="46"/>
  <c r="AI149" i="46" s="1"/>
  <c r="CW149" i="46"/>
  <c r="AH149" i="46" s="1"/>
  <c r="CV149" i="46"/>
  <c r="CU149" i="46"/>
  <c r="CT149" i="46"/>
  <c r="CS149" i="46"/>
  <c r="AD149" i="46" s="1"/>
  <c r="CR149" i="46"/>
  <c r="AC149" i="46" s="1"/>
  <c r="CQ149" i="46"/>
  <c r="CP149" i="46"/>
  <c r="AA149" i="46" s="1"/>
  <c r="CO149" i="46"/>
  <c r="Z149" i="46" s="1"/>
  <c r="CN149" i="46"/>
  <c r="Y149" i="46" s="1"/>
  <c r="CM149" i="46"/>
  <c r="CL149" i="46"/>
  <c r="CK149" i="46"/>
  <c r="V149" i="46" s="1"/>
  <c r="CJ149" i="46"/>
  <c r="U149" i="46" s="1"/>
  <c r="CI149" i="46"/>
  <c r="CH149" i="46"/>
  <c r="S149" i="46" s="1"/>
  <c r="CG149" i="46"/>
  <c r="R149" i="46" s="1"/>
  <c r="CF149" i="46"/>
  <c r="Q149" i="46" s="1"/>
  <c r="CE149" i="46"/>
  <c r="CD149" i="46"/>
  <c r="CC149" i="46"/>
  <c r="N149" i="46" s="1"/>
  <c r="CB149" i="46"/>
  <c r="M149" i="46" s="1"/>
  <c r="CA149" i="46"/>
  <c r="BZ149" i="46"/>
  <c r="K149" i="46" s="1"/>
  <c r="BY149" i="46"/>
  <c r="J149" i="46" s="1"/>
  <c r="BX149" i="46"/>
  <c r="I149" i="46" s="1"/>
  <c r="BW149" i="46"/>
  <c r="H149" i="46" s="1"/>
  <c r="BV149" i="46"/>
  <c r="BU149" i="46"/>
  <c r="F149" i="46" s="1"/>
  <c r="BT149" i="46"/>
  <c r="E149" i="46" s="1"/>
  <c r="BS149" i="46"/>
  <c r="B149" i="46"/>
  <c r="B149" i="44" s="1"/>
  <c r="A149" i="46"/>
  <c r="A147" i="27" s="1"/>
  <c r="EF148" i="46"/>
  <c r="EE148" i="46"/>
  <c r="ED148" i="46"/>
  <c r="BO148" i="44" s="1"/>
  <c r="EC148" i="46"/>
  <c r="BN148" i="46" s="1"/>
  <c r="EB148" i="46"/>
  <c r="BM148" i="46" s="1"/>
  <c r="EA148" i="46"/>
  <c r="DZ148" i="46"/>
  <c r="DY148" i="46"/>
  <c r="BJ148" i="46" s="1"/>
  <c r="DX148" i="46"/>
  <c r="BI148" i="46" s="1"/>
  <c r="DW148" i="46"/>
  <c r="BH148" i="46" s="1"/>
  <c r="DV148" i="46"/>
  <c r="DU148" i="46"/>
  <c r="DT148" i="46"/>
  <c r="BE148" i="46" s="1"/>
  <c r="DS148" i="46"/>
  <c r="BD148" i="46" s="1"/>
  <c r="DR148" i="46"/>
  <c r="BC148" i="46" s="1"/>
  <c r="DQ148" i="46"/>
  <c r="BB148" i="46" s="1"/>
  <c r="DP148" i="46"/>
  <c r="DO148" i="46"/>
  <c r="DN148" i="46"/>
  <c r="DM148" i="46"/>
  <c r="AX148" i="46" s="1"/>
  <c r="DL148" i="46"/>
  <c r="AW148" i="46" s="1"/>
  <c r="DK148" i="46"/>
  <c r="DJ148" i="46"/>
  <c r="AU148" i="46" s="1"/>
  <c r="DI148" i="46"/>
  <c r="AT148" i="46" s="1"/>
  <c r="DH148" i="46"/>
  <c r="AS148" i="46" s="1"/>
  <c r="DG148" i="46"/>
  <c r="DF148" i="46"/>
  <c r="DE148" i="46"/>
  <c r="AP148" i="46" s="1"/>
  <c r="DD148" i="46"/>
  <c r="AO148" i="46" s="1"/>
  <c r="DC148" i="46"/>
  <c r="DB148" i="46"/>
  <c r="AM148" i="46" s="1"/>
  <c r="DA148" i="46"/>
  <c r="AL148" i="46" s="1"/>
  <c r="CZ148" i="46"/>
  <c r="AK148" i="46" s="1"/>
  <c r="CY148" i="46"/>
  <c r="CX148" i="46"/>
  <c r="CW148" i="46"/>
  <c r="AH148" i="46" s="1"/>
  <c r="CV148" i="46"/>
  <c r="AG148" i="46" s="1"/>
  <c r="CU148" i="46"/>
  <c r="AF148" i="46" s="1"/>
  <c r="CT148" i="46"/>
  <c r="AE148" i="46" s="1"/>
  <c r="CS148" i="46"/>
  <c r="AD148" i="46" s="1"/>
  <c r="CR148" i="46"/>
  <c r="CQ148" i="46"/>
  <c r="CP148" i="46"/>
  <c r="AA148" i="46" s="1"/>
  <c r="CO148" i="46"/>
  <c r="Z148" i="46" s="1"/>
  <c r="CN148" i="46"/>
  <c r="Y148" i="46" s="1"/>
  <c r="CM148" i="46"/>
  <c r="CL148" i="46"/>
  <c r="W148" i="46" s="1"/>
  <c r="CK148" i="46"/>
  <c r="V148" i="46" s="1"/>
  <c r="CJ148" i="46"/>
  <c r="CI148" i="46"/>
  <c r="CH148" i="46"/>
  <c r="CG148" i="46"/>
  <c r="R148" i="46" s="1"/>
  <c r="CF148" i="46"/>
  <c r="Q148" i="46" s="1"/>
  <c r="CE148" i="46"/>
  <c r="CD148" i="46"/>
  <c r="CC148" i="46"/>
  <c r="N148" i="46" s="1"/>
  <c r="CB148" i="46"/>
  <c r="M148" i="46" s="1"/>
  <c r="CA148" i="46"/>
  <c r="L148" i="46" s="1"/>
  <c r="BZ148" i="46"/>
  <c r="K148" i="46" s="1"/>
  <c r="BY148" i="46"/>
  <c r="BX148" i="46"/>
  <c r="I148" i="46" s="1"/>
  <c r="BW148" i="46"/>
  <c r="BV148" i="46"/>
  <c r="G148" i="46" s="1"/>
  <c r="BU148" i="46"/>
  <c r="F148" i="46" s="1"/>
  <c r="BT148" i="46"/>
  <c r="BS148" i="46"/>
  <c r="BO148" i="46"/>
  <c r="B148" i="46"/>
  <c r="B148" i="44" s="1"/>
  <c r="A148" i="46"/>
  <c r="A146" i="27" s="1"/>
  <c r="EF147" i="46"/>
  <c r="EE147" i="46"/>
  <c r="BP147" i="46" s="1"/>
  <c r="ED147" i="46"/>
  <c r="BO147" i="46" s="1"/>
  <c r="EC147" i="46"/>
  <c r="EB147" i="46"/>
  <c r="EA147" i="46"/>
  <c r="DZ147" i="46"/>
  <c r="DY147" i="46"/>
  <c r="DX147" i="46"/>
  <c r="BI147" i="46" s="1"/>
  <c r="DW147" i="46"/>
  <c r="BH147" i="46" s="1"/>
  <c r="DV147" i="46"/>
  <c r="DU147" i="46"/>
  <c r="BF147" i="46" s="1"/>
  <c r="DT147" i="46"/>
  <c r="BE147" i="46" s="1"/>
  <c r="DS147" i="46"/>
  <c r="BD147" i="46" s="1"/>
  <c r="DR147" i="46"/>
  <c r="BC147" i="46" s="1"/>
  <c r="DQ147" i="46"/>
  <c r="DP147" i="46"/>
  <c r="DO147" i="46"/>
  <c r="AZ147" i="46" s="1"/>
  <c r="DN147" i="46"/>
  <c r="AY147" i="46" s="1"/>
  <c r="DM147" i="46"/>
  <c r="DL147" i="46"/>
  <c r="AW147" i="46" s="1"/>
  <c r="DK147" i="46"/>
  <c r="DJ147" i="46"/>
  <c r="AU147" i="46" s="1"/>
  <c r="DI147" i="46"/>
  <c r="AT147" i="46" s="1"/>
  <c r="DH147" i="46"/>
  <c r="DG147" i="46"/>
  <c r="AR147" i="46" s="1"/>
  <c r="DF147" i="46"/>
  <c r="AQ147" i="46" s="1"/>
  <c r="DE147" i="46"/>
  <c r="DD147" i="46"/>
  <c r="AO147" i="46" s="1"/>
  <c r="DC147" i="46"/>
  <c r="AN147" i="46" s="1"/>
  <c r="DB147" i="46"/>
  <c r="AM147" i="46" s="1"/>
  <c r="DA147" i="46"/>
  <c r="AL147" i="46" s="1"/>
  <c r="CZ147" i="46"/>
  <c r="CY147" i="46"/>
  <c r="AJ147" i="46" s="1"/>
  <c r="CX147" i="46"/>
  <c r="CW147" i="46"/>
  <c r="AH147" i="46" s="1"/>
  <c r="CV147" i="46"/>
  <c r="AG147" i="46" s="1"/>
  <c r="CU147" i="46"/>
  <c r="CT147" i="46"/>
  <c r="AE147" i="46" s="1"/>
  <c r="CS147" i="46"/>
  <c r="AD147" i="46" s="1"/>
  <c r="CR147" i="46"/>
  <c r="AC147" i="46" s="1"/>
  <c r="CQ147" i="46"/>
  <c r="AB147" i="46" s="1"/>
  <c r="CP147" i="46"/>
  <c r="CO147" i="46"/>
  <c r="Z147" i="46" s="1"/>
  <c r="CN147" i="46"/>
  <c r="Y147" i="46" s="1"/>
  <c r="CM147" i="46"/>
  <c r="CL147" i="46"/>
  <c r="W147" i="46" s="1"/>
  <c r="CK147" i="46"/>
  <c r="V147" i="46" s="1"/>
  <c r="CJ147" i="46"/>
  <c r="CI147" i="46"/>
  <c r="T147" i="46" s="1"/>
  <c r="CH147" i="46"/>
  <c r="CG147" i="46"/>
  <c r="CF147" i="46"/>
  <c r="Q147" i="46" s="1"/>
  <c r="CE147" i="46"/>
  <c r="CD147" i="46"/>
  <c r="O147" i="46" s="1"/>
  <c r="CC147" i="46"/>
  <c r="CB147" i="46"/>
  <c r="CA147" i="46"/>
  <c r="L147" i="46" s="1"/>
  <c r="BZ147" i="46"/>
  <c r="K147" i="46" s="1"/>
  <c r="BY147" i="46"/>
  <c r="J147" i="46" s="1"/>
  <c r="BX147" i="46"/>
  <c r="I147" i="46" s="1"/>
  <c r="BW147" i="46"/>
  <c r="H147" i="46" s="1"/>
  <c r="BV147" i="46"/>
  <c r="G147" i="46" s="1"/>
  <c r="BU147" i="46"/>
  <c r="F147" i="46" s="1"/>
  <c r="BT147" i="46"/>
  <c r="BS147" i="46"/>
  <c r="B147" i="46"/>
  <c r="B147" i="44" s="1"/>
  <c r="A147" i="46"/>
  <c r="A145" i="27" s="1"/>
  <c r="EF146" i="46"/>
  <c r="EE146" i="46"/>
  <c r="ED146" i="46"/>
  <c r="BO146" i="44" s="1"/>
  <c r="EC146" i="46"/>
  <c r="EB146" i="46"/>
  <c r="EA146" i="46"/>
  <c r="BL146" i="46" s="1"/>
  <c r="DZ146" i="46"/>
  <c r="BK146" i="46" s="1"/>
  <c r="DY146" i="46"/>
  <c r="DX146" i="46"/>
  <c r="DW146" i="46"/>
  <c r="BH146" i="46" s="1"/>
  <c r="DV146" i="46"/>
  <c r="BG146" i="46" s="1"/>
  <c r="DU146" i="46"/>
  <c r="DT146" i="46"/>
  <c r="BE146" i="46" s="1"/>
  <c r="DS146" i="46"/>
  <c r="DR146" i="46"/>
  <c r="DQ146" i="46"/>
  <c r="BB146" i="46" s="1"/>
  <c r="DP146" i="46"/>
  <c r="DO146" i="46"/>
  <c r="DN146" i="46"/>
  <c r="AY146" i="46" s="1"/>
  <c r="DM146" i="46"/>
  <c r="DL146" i="46"/>
  <c r="DK146" i="46"/>
  <c r="DJ146" i="46"/>
  <c r="DI146" i="46"/>
  <c r="AT146" i="46" s="1"/>
  <c r="DH146" i="46"/>
  <c r="DG146" i="46"/>
  <c r="DF146" i="46"/>
  <c r="AQ146" i="46" s="1"/>
  <c r="DE146" i="46"/>
  <c r="DD146" i="46"/>
  <c r="DC146" i="46"/>
  <c r="AN146" i="46" s="1"/>
  <c r="DB146" i="46"/>
  <c r="DA146" i="46"/>
  <c r="CZ146" i="46"/>
  <c r="CY146" i="46"/>
  <c r="CX146" i="46"/>
  <c r="AI146" i="46" s="1"/>
  <c r="CW146" i="46"/>
  <c r="CV146" i="46"/>
  <c r="CU146" i="46"/>
  <c r="AF146" i="46" s="1"/>
  <c r="CT146" i="46"/>
  <c r="AE146" i="46" s="1"/>
  <c r="CS146" i="46"/>
  <c r="AD146" i="46" s="1"/>
  <c r="CR146" i="46"/>
  <c r="AC146" i="46" s="1"/>
  <c r="CQ146" i="46"/>
  <c r="CP146" i="46"/>
  <c r="AA146" i="46" s="1"/>
  <c r="CO146" i="46"/>
  <c r="CN146" i="46"/>
  <c r="CM146" i="46"/>
  <c r="CL146" i="46"/>
  <c r="W146" i="46" s="1"/>
  <c r="CK146" i="46"/>
  <c r="CJ146" i="46"/>
  <c r="CI146" i="46"/>
  <c r="CH146" i="46"/>
  <c r="S146" i="46" s="1"/>
  <c r="CG146" i="46"/>
  <c r="CF146" i="46"/>
  <c r="CE146" i="46"/>
  <c r="P146" i="46" s="1"/>
  <c r="CD146" i="46"/>
  <c r="CC146" i="46"/>
  <c r="CB146" i="46"/>
  <c r="CA146" i="46"/>
  <c r="BZ146" i="46"/>
  <c r="K146" i="46" s="1"/>
  <c r="BY146" i="46"/>
  <c r="BX146" i="46"/>
  <c r="BW146" i="46"/>
  <c r="H146" i="46" s="1"/>
  <c r="BV146" i="46"/>
  <c r="G146" i="46" s="1"/>
  <c r="BU146" i="46"/>
  <c r="F146" i="46" s="1"/>
  <c r="BT146" i="46"/>
  <c r="BS146" i="46"/>
  <c r="D146" i="46" s="1"/>
  <c r="BO146" i="46"/>
  <c r="B146" i="46"/>
  <c r="B146" i="44" s="1"/>
  <c r="A146" i="46"/>
  <c r="A144" i="27" s="1"/>
  <c r="EF145" i="46"/>
  <c r="EE145" i="46"/>
  <c r="ED145" i="46"/>
  <c r="EC145" i="46"/>
  <c r="EB145" i="46"/>
  <c r="EA145" i="46"/>
  <c r="BL145" i="46" s="1"/>
  <c r="DZ145" i="46"/>
  <c r="BK145" i="46" s="1"/>
  <c r="DY145" i="46"/>
  <c r="DX145" i="46"/>
  <c r="BI145" i="46" s="1"/>
  <c r="DW145" i="46"/>
  <c r="DV145" i="46"/>
  <c r="DU145" i="46"/>
  <c r="DT145" i="46"/>
  <c r="DS145" i="46"/>
  <c r="BD145" i="46" s="1"/>
  <c r="DR145" i="46"/>
  <c r="DQ145" i="46"/>
  <c r="DP145" i="46"/>
  <c r="BA145" i="46" s="1"/>
  <c r="DO145" i="46"/>
  <c r="DN145" i="46"/>
  <c r="AY145" i="46" s="1"/>
  <c r="DM145" i="46"/>
  <c r="AX145" i="46" s="1"/>
  <c r="DL145" i="46"/>
  <c r="AW145" i="46" s="1"/>
  <c r="DK145" i="46"/>
  <c r="AV145" i="46" s="1"/>
  <c r="DJ145" i="46"/>
  <c r="AU145" i="46" s="1"/>
  <c r="DI145" i="46"/>
  <c r="DH145" i="46"/>
  <c r="AS145" i="46" s="1"/>
  <c r="DG145" i="46"/>
  <c r="DF145" i="46"/>
  <c r="DE145" i="46"/>
  <c r="DD145" i="46"/>
  <c r="DC145" i="46"/>
  <c r="AN145" i="46" s="1"/>
  <c r="DB145" i="46"/>
  <c r="AM145" i="46" s="1"/>
  <c r="DA145" i="46"/>
  <c r="CZ145" i="46"/>
  <c r="AK145" i="46" s="1"/>
  <c r="CY145" i="46"/>
  <c r="CX145" i="46"/>
  <c r="CW145" i="46"/>
  <c r="AH145" i="46" s="1"/>
  <c r="CV145" i="46"/>
  <c r="CU145" i="46"/>
  <c r="AF145" i="46" s="1"/>
  <c r="CT145" i="46"/>
  <c r="AE145" i="46" s="1"/>
  <c r="CS145" i="46"/>
  <c r="CR145" i="46"/>
  <c r="AC145" i="46" s="1"/>
  <c r="CQ145" i="46"/>
  <c r="CP145" i="46"/>
  <c r="CO145" i="46"/>
  <c r="CN145" i="46"/>
  <c r="CM145" i="46"/>
  <c r="X145" i="46" s="1"/>
  <c r="CL145" i="46"/>
  <c r="W145" i="46" s="1"/>
  <c r="CK145" i="46"/>
  <c r="CJ145" i="46"/>
  <c r="CI145" i="46"/>
  <c r="CH145" i="46"/>
  <c r="S145" i="46" s="1"/>
  <c r="CG145" i="46"/>
  <c r="CF145" i="46"/>
  <c r="Q145" i="46" s="1"/>
  <c r="CE145" i="46"/>
  <c r="P145" i="46" s="1"/>
  <c r="CD145" i="46"/>
  <c r="O145" i="46" s="1"/>
  <c r="CC145" i="46"/>
  <c r="N145" i="46" s="1"/>
  <c r="CB145" i="46"/>
  <c r="CA145" i="46"/>
  <c r="BZ145" i="46"/>
  <c r="K145" i="46" s="1"/>
  <c r="BY145" i="46"/>
  <c r="J145" i="46" s="1"/>
  <c r="BX145" i="46"/>
  <c r="I145" i="46" s="1"/>
  <c r="BW145" i="46"/>
  <c r="BV145" i="46"/>
  <c r="BU145" i="46"/>
  <c r="BT145" i="46"/>
  <c r="BS145" i="46"/>
  <c r="B145" i="46"/>
  <c r="B145" i="44" s="1"/>
  <c r="A145" i="46"/>
  <c r="EF144" i="46"/>
  <c r="BQ144" i="46" s="1"/>
  <c r="EE144" i="46"/>
  <c r="BP144" i="46" s="1"/>
  <c r="ED144" i="46"/>
  <c r="BO144" i="44" s="1"/>
  <c r="EC144" i="46"/>
  <c r="EB144" i="46"/>
  <c r="BM144" i="46" s="1"/>
  <c r="EA144" i="46"/>
  <c r="DZ144" i="46"/>
  <c r="DY144" i="46"/>
  <c r="DX144" i="46"/>
  <c r="DW144" i="46"/>
  <c r="DV144" i="46"/>
  <c r="BG144" i="46" s="1"/>
  <c r="DU144" i="46"/>
  <c r="DT144" i="46"/>
  <c r="DS144" i="46"/>
  <c r="DR144" i="46"/>
  <c r="BC144" i="46" s="1"/>
  <c r="DQ144" i="46"/>
  <c r="BB144" i="46" s="1"/>
  <c r="DP144" i="46"/>
  <c r="BA144" i="46" s="1"/>
  <c r="DO144" i="46"/>
  <c r="AZ144" i="46" s="1"/>
  <c r="DN144" i="46"/>
  <c r="AY144" i="46" s="1"/>
  <c r="DM144" i="46"/>
  <c r="DL144" i="46"/>
  <c r="AW144" i="46" s="1"/>
  <c r="DK144" i="46"/>
  <c r="DJ144" i="46"/>
  <c r="AU144" i="46" s="1"/>
  <c r="DI144" i="46"/>
  <c r="DH144" i="46"/>
  <c r="AS144" i="46" s="1"/>
  <c r="DG144" i="46"/>
  <c r="AR144" i="46" s="1"/>
  <c r="DF144" i="46"/>
  <c r="DE144" i="46"/>
  <c r="AP144" i="46" s="1"/>
  <c r="DD144" i="46"/>
  <c r="DC144" i="46"/>
  <c r="DB144" i="46"/>
  <c r="DA144" i="46"/>
  <c r="CZ144" i="46"/>
  <c r="AK144" i="46" s="1"/>
  <c r="CY144" i="46"/>
  <c r="CX144" i="46"/>
  <c r="AI144" i="46" s="1"/>
  <c r="CW144" i="46"/>
  <c r="AH144" i="46" s="1"/>
  <c r="CV144" i="46"/>
  <c r="AG144" i="46" s="1"/>
  <c r="CU144" i="46"/>
  <c r="CT144" i="46"/>
  <c r="CS144" i="46"/>
  <c r="CR144" i="46"/>
  <c r="CQ144" i="46"/>
  <c r="AB144" i="46" s="1"/>
  <c r="CP144" i="46"/>
  <c r="AA144" i="46" s="1"/>
  <c r="CO144" i="46"/>
  <c r="CN144" i="46"/>
  <c r="CM144" i="46"/>
  <c r="CL144" i="46"/>
  <c r="CK144" i="46"/>
  <c r="CJ144" i="46"/>
  <c r="CI144" i="46"/>
  <c r="T144" i="46" s="1"/>
  <c r="CH144" i="46"/>
  <c r="S144" i="46" s="1"/>
  <c r="CG144" i="46"/>
  <c r="R144" i="46" s="1"/>
  <c r="CF144" i="46"/>
  <c r="Q144" i="46" s="1"/>
  <c r="CE144" i="46"/>
  <c r="CD144" i="46"/>
  <c r="O144" i="46" s="1"/>
  <c r="CC144" i="46"/>
  <c r="CB144" i="46"/>
  <c r="CA144" i="46"/>
  <c r="BZ144" i="46"/>
  <c r="K144" i="46" s="1"/>
  <c r="BY144" i="46"/>
  <c r="BX144" i="46"/>
  <c r="BW144" i="46"/>
  <c r="BV144" i="46"/>
  <c r="G144" i="46" s="1"/>
  <c r="BU144" i="46"/>
  <c r="BT144" i="46"/>
  <c r="E144" i="46" s="1"/>
  <c r="BS144" i="46"/>
  <c r="D144" i="46" s="1"/>
  <c r="BO144" i="46"/>
  <c r="B144" i="46"/>
  <c r="B144" i="44" s="1"/>
  <c r="A144" i="46"/>
  <c r="A142" i="27" s="1"/>
  <c r="EF143" i="46"/>
  <c r="EE143" i="46"/>
  <c r="ED143" i="46"/>
  <c r="BO143" i="46" s="1"/>
  <c r="EC143" i="46"/>
  <c r="EB143" i="46"/>
  <c r="EA143" i="46"/>
  <c r="DZ143" i="46"/>
  <c r="BK143" i="46" s="1"/>
  <c r="DY143" i="46"/>
  <c r="BJ143" i="46" s="1"/>
  <c r="DX143" i="46"/>
  <c r="DW143" i="46"/>
  <c r="BH143" i="46" s="1"/>
  <c r="DV143" i="46"/>
  <c r="BG143" i="44" s="1"/>
  <c r="DU143" i="46"/>
  <c r="DT143" i="46"/>
  <c r="BE143" i="46" s="1"/>
  <c r="DS143" i="46"/>
  <c r="BD143" i="46" s="1"/>
  <c r="DR143" i="46"/>
  <c r="DQ143" i="46"/>
  <c r="DP143" i="46"/>
  <c r="DO143" i="46"/>
  <c r="AZ143" i="46" s="1"/>
  <c r="DN143" i="46"/>
  <c r="AY143" i="46" s="1"/>
  <c r="DM143" i="46"/>
  <c r="AX143" i="44" s="1"/>
  <c r="DL143" i="46"/>
  <c r="AW143" i="46" s="1"/>
  <c r="DK143" i="46"/>
  <c r="AV143" i="46" s="1"/>
  <c r="DJ143" i="46"/>
  <c r="DI143" i="46"/>
  <c r="DH143" i="46"/>
  <c r="DG143" i="46"/>
  <c r="AR143" i="46" s="1"/>
  <c r="DF143" i="46"/>
  <c r="DE143" i="46"/>
  <c r="DD143" i="46"/>
  <c r="AO143" i="46" s="1"/>
  <c r="DC143" i="46"/>
  <c r="AN143" i="46" s="1"/>
  <c r="DB143" i="46"/>
  <c r="AM143" i="46" s="1"/>
  <c r="DA143" i="46"/>
  <c r="AL143" i="46" s="1"/>
  <c r="CZ143" i="46"/>
  <c r="CY143" i="46"/>
  <c r="CX143" i="46"/>
  <c r="CW143" i="46"/>
  <c r="AH143" i="46" s="1"/>
  <c r="CV143" i="46"/>
  <c r="AG143" i="46" s="1"/>
  <c r="CU143" i="46"/>
  <c r="AF143" i="46" s="1"/>
  <c r="CT143" i="46"/>
  <c r="CS143" i="46"/>
  <c r="AD143" i="46" s="1"/>
  <c r="CR143" i="46"/>
  <c r="CQ143" i="46"/>
  <c r="CP143" i="46"/>
  <c r="AA143" i="46" s="1"/>
  <c r="CO143" i="46"/>
  <c r="Z143" i="46" s="1"/>
  <c r="CN143" i="46"/>
  <c r="CM143" i="46"/>
  <c r="X143" i="46" s="1"/>
  <c r="CL143" i="46"/>
  <c r="CK143" i="46"/>
  <c r="V143" i="46" s="1"/>
  <c r="CJ143" i="46"/>
  <c r="CI143" i="46"/>
  <c r="T143" i="46" s="1"/>
  <c r="CH143" i="46"/>
  <c r="CG143" i="46"/>
  <c r="CF143" i="46"/>
  <c r="Q143" i="46" s="1"/>
  <c r="CE143" i="46"/>
  <c r="CD143" i="46"/>
  <c r="CC143" i="46"/>
  <c r="N143" i="46" s="1"/>
  <c r="CB143" i="46"/>
  <c r="CA143" i="46"/>
  <c r="BZ143" i="46"/>
  <c r="BY143" i="46"/>
  <c r="J143" i="46" s="1"/>
  <c r="BX143" i="46"/>
  <c r="I143" i="46" s="1"/>
  <c r="BW143" i="46"/>
  <c r="H143" i="46" s="1"/>
  <c r="BV143" i="46"/>
  <c r="BU143" i="46"/>
  <c r="BT143" i="46"/>
  <c r="BS143" i="46"/>
  <c r="BG143" i="46"/>
  <c r="B143" i="46"/>
  <c r="B143" i="44" s="1"/>
  <c r="A143" i="46"/>
  <c r="A141" i="27" s="1"/>
  <c r="EF142" i="46"/>
  <c r="BQ142" i="46" s="1"/>
  <c r="EE142" i="46"/>
  <c r="BP142" i="46" s="1"/>
  <c r="ED142" i="46"/>
  <c r="EC142" i="46"/>
  <c r="BN142" i="46" s="1"/>
  <c r="EB142" i="46"/>
  <c r="BM142" i="46" s="1"/>
  <c r="EA142" i="46"/>
  <c r="BL142" i="46" s="1"/>
  <c r="DZ142" i="46"/>
  <c r="DY142" i="46"/>
  <c r="DX142" i="46"/>
  <c r="DW142" i="46"/>
  <c r="BH142" i="46" s="1"/>
  <c r="DV142" i="46"/>
  <c r="DU142" i="46"/>
  <c r="DT142" i="46"/>
  <c r="DS142" i="46"/>
  <c r="DR142" i="46"/>
  <c r="BC142" i="46" s="1"/>
  <c r="DQ142" i="46"/>
  <c r="BB142" i="46" s="1"/>
  <c r="DP142" i="46"/>
  <c r="BA142" i="46" s="1"/>
  <c r="DO142" i="46"/>
  <c r="AZ142" i="46" s="1"/>
  <c r="DN142" i="46"/>
  <c r="DM142" i="46"/>
  <c r="AX142" i="46" s="1"/>
  <c r="DL142" i="46"/>
  <c r="DK142" i="46"/>
  <c r="DJ142" i="46"/>
  <c r="AU142" i="46" s="1"/>
  <c r="DI142" i="46"/>
  <c r="DH142" i="46"/>
  <c r="DG142" i="46"/>
  <c r="DF142" i="46"/>
  <c r="DE142" i="46"/>
  <c r="AP142" i="46" s="1"/>
  <c r="DD142" i="46"/>
  <c r="DC142" i="46"/>
  <c r="DB142" i="46"/>
  <c r="AM142" i="46" s="1"/>
  <c r="DA142" i="46"/>
  <c r="AL142" i="46" s="1"/>
  <c r="CZ142" i="46"/>
  <c r="AK142" i="46" s="1"/>
  <c r="CY142" i="46"/>
  <c r="AJ142" i="46" s="1"/>
  <c r="CX142" i="46"/>
  <c r="CW142" i="46"/>
  <c r="AH142" i="46" s="1"/>
  <c r="CV142" i="46"/>
  <c r="CU142" i="46"/>
  <c r="AF142" i="46" s="1"/>
  <c r="CT142" i="46"/>
  <c r="AE142" i="46" s="1"/>
  <c r="CS142" i="46"/>
  <c r="AD142" i="46" s="1"/>
  <c r="CR142" i="46"/>
  <c r="CQ142" i="46"/>
  <c r="AB142" i="46" s="1"/>
  <c r="CP142" i="46"/>
  <c r="CO142" i="46"/>
  <c r="CN142" i="46"/>
  <c r="CM142" i="46"/>
  <c r="CL142" i="46"/>
  <c r="W142" i="46" s="1"/>
  <c r="CK142" i="46"/>
  <c r="V142" i="46" s="1"/>
  <c r="CJ142" i="46"/>
  <c r="U142" i="46" s="1"/>
  <c r="CI142" i="46"/>
  <c r="T142" i="46" s="1"/>
  <c r="CH142" i="46"/>
  <c r="CG142" i="46"/>
  <c r="CF142" i="46"/>
  <c r="CE142" i="46"/>
  <c r="CD142" i="46"/>
  <c r="O142" i="46" s="1"/>
  <c r="CC142" i="46"/>
  <c r="N142" i="46" s="1"/>
  <c r="CB142" i="46"/>
  <c r="M142" i="46" s="1"/>
  <c r="CA142" i="46"/>
  <c r="L142" i="46" s="1"/>
  <c r="BZ142" i="46"/>
  <c r="BY142" i="46"/>
  <c r="BX142" i="46"/>
  <c r="BW142" i="46"/>
  <c r="H142" i="46" s="1"/>
  <c r="BV142" i="46"/>
  <c r="G142" i="46" s="1"/>
  <c r="BU142" i="46"/>
  <c r="BT142" i="46"/>
  <c r="BS142" i="46"/>
  <c r="D142" i="46" s="1"/>
  <c r="B142" i="46"/>
  <c r="B142" i="44" s="1"/>
  <c r="A142" i="46"/>
  <c r="EF141" i="46"/>
  <c r="EE141" i="46"/>
  <c r="ED141" i="46"/>
  <c r="BO141" i="46" s="1"/>
  <c r="EC141" i="46"/>
  <c r="EB141" i="46"/>
  <c r="EA141" i="46"/>
  <c r="DZ141" i="46"/>
  <c r="DY141" i="46"/>
  <c r="DX141" i="46"/>
  <c r="DW141" i="46"/>
  <c r="DV141" i="46"/>
  <c r="BG141" i="46" s="1"/>
  <c r="DU141" i="46"/>
  <c r="DT141" i="46"/>
  <c r="DS141" i="46"/>
  <c r="BD141" i="46" s="1"/>
  <c r="DR141" i="46"/>
  <c r="BC141" i="46" s="1"/>
  <c r="DQ141" i="46"/>
  <c r="DP141" i="46"/>
  <c r="BA141" i="46" s="1"/>
  <c r="DO141" i="46"/>
  <c r="AZ141" i="46" s="1"/>
  <c r="DN141" i="46"/>
  <c r="AY141" i="46" s="1"/>
  <c r="DM141" i="46"/>
  <c r="DL141" i="46"/>
  <c r="DK141" i="46"/>
  <c r="AV141" i="46" s="1"/>
  <c r="DJ141" i="46"/>
  <c r="DI141" i="46"/>
  <c r="AT141" i="46" s="1"/>
  <c r="DH141" i="46"/>
  <c r="DG141" i="46"/>
  <c r="DF141" i="46"/>
  <c r="AQ141" i="46" s="1"/>
  <c r="DE141" i="46"/>
  <c r="DD141" i="46"/>
  <c r="DC141" i="46"/>
  <c r="AN141" i="46" s="1"/>
  <c r="DB141" i="46"/>
  <c r="DA141" i="46"/>
  <c r="CZ141" i="46"/>
  <c r="CY141" i="46"/>
  <c r="CX141" i="46"/>
  <c r="AI141" i="46" s="1"/>
  <c r="CW141" i="46"/>
  <c r="CV141" i="46"/>
  <c r="CU141" i="46"/>
  <c r="CT141" i="46"/>
  <c r="CS141" i="46"/>
  <c r="CR141" i="46"/>
  <c r="AC141" i="46" s="1"/>
  <c r="CQ141" i="46"/>
  <c r="CP141" i="46"/>
  <c r="AA141" i="46" s="1"/>
  <c r="CO141" i="46"/>
  <c r="CN141" i="46"/>
  <c r="CM141" i="46"/>
  <c r="X141" i="46" s="1"/>
  <c r="CL141" i="46"/>
  <c r="CK141" i="46"/>
  <c r="V141" i="46" s="1"/>
  <c r="CJ141" i="46"/>
  <c r="CI141" i="46"/>
  <c r="CH141" i="46"/>
  <c r="S141" i="46" s="1"/>
  <c r="CG141" i="46"/>
  <c r="CF141" i="46"/>
  <c r="CE141" i="46"/>
  <c r="CD141" i="46"/>
  <c r="CC141" i="46"/>
  <c r="CB141" i="46"/>
  <c r="CA141" i="46"/>
  <c r="BZ141" i="46"/>
  <c r="K141" i="46" s="1"/>
  <c r="BY141" i="46"/>
  <c r="BX141" i="46"/>
  <c r="I141" i="46" s="1"/>
  <c r="BW141" i="46"/>
  <c r="H141" i="46" s="1"/>
  <c r="BV141" i="46"/>
  <c r="BU141" i="46"/>
  <c r="BT141" i="46"/>
  <c r="E141" i="46" s="1"/>
  <c r="BS141" i="46"/>
  <c r="B141" i="46"/>
  <c r="B141" i="44" s="1"/>
  <c r="A141" i="46"/>
  <c r="A139" i="27" s="1"/>
  <c r="EF140" i="46"/>
  <c r="EE140" i="46"/>
  <c r="BP140" i="46" s="1"/>
  <c r="ED140" i="46"/>
  <c r="EC140" i="46"/>
  <c r="EB140" i="46"/>
  <c r="EA140" i="46"/>
  <c r="DZ140" i="46"/>
  <c r="BK140" i="46" s="1"/>
  <c r="DY140" i="46"/>
  <c r="BJ140" i="46" s="1"/>
  <c r="DX140" i="46"/>
  <c r="DW140" i="46"/>
  <c r="BH140" i="46" s="1"/>
  <c r="DV140" i="46"/>
  <c r="DU140" i="46"/>
  <c r="DT140" i="46"/>
  <c r="DS140" i="46"/>
  <c r="DR140" i="46"/>
  <c r="BC140" i="46" s="1"/>
  <c r="DQ140" i="46"/>
  <c r="DP140" i="46"/>
  <c r="DO140" i="46"/>
  <c r="AZ140" i="46" s="1"/>
  <c r="DN140" i="46"/>
  <c r="DM140" i="46"/>
  <c r="AX140" i="46" s="1"/>
  <c r="DL140" i="46"/>
  <c r="DK140" i="46"/>
  <c r="DJ140" i="46"/>
  <c r="AU140" i="46" s="1"/>
  <c r="DI140" i="46"/>
  <c r="AT140" i="46" s="1"/>
  <c r="DH140" i="46"/>
  <c r="DG140" i="46"/>
  <c r="AR140" i="46" s="1"/>
  <c r="DF140" i="46"/>
  <c r="DE140" i="46"/>
  <c r="DD140" i="46"/>
  <c r="DC140" i="46"/>
  <c r="DB140" i="46"/>
  <c r="AM140" i="46" s="1"/>
  <c r="DA140" i="46"/>
  <c r="AL140" i="46" s="1"/>
  <c r="CZ140" i="46"/>
  <c r="AK140" i="46" s="1"/>
  <c r="CY140" i="46"/>
  <c r="AJ140" i="46" s="1"/>
  <c r="CX140" i="46"/>
  <c r="CW140" i="46"/>
  <c r="AH140" i="46" s="1"/>
  <c r="CV140" i="46"/>
  <c r="AG140" i="46" s="1"/>
  <c r="CU140" i="46"/>
  <c r="CT140" i="46"/>
  <c r="AE140" i="46" s="1"/>
  <c r="CS140" i="46"/>
  <c r="CR140" i="46"/>
  <c r="CQ140" i="46"/>
  <c r="AB140" i="46" s="1"/>
  <c r="CP140" i="46"/>
  <c r="CO140" i="46"/>
  <c r="CN140" i="46"/>
  <c r="CM140" i="46"/>
  <c r="CL140" i="46"/>
  <c r="W140" i="46" s="1"/>
  <c r="CK140" i="46"/>
  <c r="V140" i="46" s="1"/>
  <c r="CJ140" i="46"/>
  <c r="CI140" i="46"/>
  <c r="CH140" i="46"/>
  <c r="CG140" i="46"/>
  <c r="CF140" i="46"/>
  <c r="CE140" i="46"/>
  <c r="CD140" i="46"/>
  <c r="O140" i="46" s="1"/>
  <c r="CC140" i="46"/>
  <c r="N140" i="46" s="1"/>
  <c r="CB140" i="46"/>
  <c r="M140" i="46" s="1"/>
  <c r="CA140" i="46"/>
  <c r="BZ140" i="46"/>
  <c r="BY140" i="46"/>
  <c r="J140" i="46" s="1"/>
  <c r="BX140" i="46"/>
  <c r="I140" i="46" s="1"/>
  <c r="BW140" i="46"/>
  <c r="H140" i="46" s="1"/>
  <c r="BV140" i="46"/>
  <c r="G140" i="46" s="1"/>
  <c r="BU140" i="46"/>
  <c r="F140" i="46" s="1"/>
  <c r="BT140" i="46"/>
  <c r="BS140" i="46"/>
  <c r="D140" i="46" s="1"/>
  <c r="B140" i="46"/>
  <c r="B140" i="44" s="1"/>
  <c r="A140" i="46"/>
  <c r="A138" i="27" s="1"/>
  <c r="EF139" i="46"/>
  <c r="EE139" i="46"/>
  <c r="ED139" i="46"/>
  <c r="BO139" i="44" s="1"/>
  <c r="EC139" i="46"/>
  <c r="BN139" i="46" s="1"/>
  <c r="EB139" i="46"/>
  <c r="BM139" i="46" s="1"/>
  <c r="EA139" i="46"/>
  <c r="BL139" i="46" s="1"/>
  <c r="DZ139" i="46"/>
  <c r="BK139" i="46" s="1"/>
  <c r="DY139" i="46"/>
  <c r="DX139" i="46"/>
  <c r="BI139" i="46" s="1"/>
  <c r="DW139" i="46"/>
  <c r="BH139" i="46" s="1"/>
  <c r="DV139" i="46"/>
  <c r="BG139" i="46" s="1"/>
  <c r="DU139" i="46"/>
  <c r="DT139" i="46"/>
  <c r="DS139" i="46"/>
  <c r="BD139" i="46" s="1"/>
  <c r="DR139" i="46"/>
  <c r="BC139" i="46" s="1"/>
  <c r="DQ139" i="46"/>
  <c r="DP139" i="46"/>
  <c r="DO139" i="46"/>
  <c r="DN139" i="46"/>
  <c r="AY139" i="46" s="1"/>
  <c r="DM139" i="46"/>
  <c r="AX139" i="46" s="1"/>
  <c r="DL139" i="46"/>
  <c r="DK139" i="46"/>
  <c r="AV139" i="46" s="1"/>
  <c r="DJ139" i="46"/>
  <c r="AU139" i="46" s="1"/>
  <c r="DI139" i="46"/>
  <c r="DH139" i="46"/>
  <c r="DG139" i="46"/>
  <c r="DF139" i="46"/>
  <c r="AQ139" i="46" s="1"/>
  <c r="DE139" i="46"/>
  <c r="AP139" i="46" s="1"/>
  <c r="DD139" i="46"/>
  <c r="AO139" i="46" s="1"/>
  <c r="DC139" i="46"/>
  <c r="DB139" i="46"/>
  <c r="AM139" i="46" s="1"/>
  <c r="DA139" i="46"/>
  <c r="AL139" i="46" s="1"/>
  <c r="CZ139" i="46"/>
  <c r="AK139" i="46" s="1"/>
  <c r="CY139" i="46"/>
  <c r="CX139" i="46"/>
  <c r="AI139" i="46" s="1"/>
  <c r="CW139" i="46"/>
  <c r="AH139" i="46" s="1"/>
  <c r="CV139" i="46"/>
  <c r="CU139" i="46"/>
  <c r="AF139" i="46" s="1"/>
  <c r="CT139" i="46"/>
  <c r="AE139" i="46" s="1"/>
  <c r="CS139" i="46"/>
  <c r="CR139" i="46"/>
  <c r="CQ139" i="46"/>
  <c r="CP139" i="46"/>
  <c r="AA139" i="46" s="1"/>
  <c r="CO139" i="46"/>
  <c r="Z139" i="46" s="1"/>
  <c r="CN139" i="46"/>
  <c r="CM139" i="46"/>
  <c r="CL139" i="46"/>
  <c r="W139" i="46" s="1"/>
  <c r="CK139" i="46"/>
  <c r="CJ139" i="46"/>
  <c r="CI139" i="46"/>
  <c r="CH139" i="46"/>
  <c r="S139" i="46" s="1"/>
  <c r="CG139" i="46"/>
  <c r="R139" i="46" s="1"/>
  <c r="CF139" i="46"/>
  <c r="CE139" i="46"/>
  <c r="P139" i="46" s="1"/>
  <c r="CD139" i="46"/>
  <c r="O139" i="46" s="1"/>
  <c r="CC139" i="46"/>
  <c r="CB139" i="46"/>
  <c r="M139" i="46" s="1"/>
  <c r="CA139" i="46"/>
  <c r="BZ139" i="46"/>
  <c r="K139" i="46" s="1"/>
  <c r="BY139" i="46"/>
  <c r="J139" i="46" s="1"/>
  <c r="BX139" i="46"/>
  <c r="BW139" i="46"/>
  <c r="H139" i="46" s="1"/>
  <c r="BV139" i="46"/>
  <c r="G139" i="46" s="1"/>
  <c r="BU139" i="46"/>
  <c r="BT139" i="46"/>
  <c r="BS139" i="46"/>
  <c r="BO139" i="46"/>
  <c r="B139" i="46"/>
  <c r="B139" i="44" s="1"/>
  <c r="A139" i="46"/>
  <c r="C139" i="46" s="1"/>
  <c r="C139" i="44" s="1"/>
  <c r="EF138" i="46"/>
  <c r="BQ138" i="46" s="1"/>
  <c r="EE138" i="46"/>
  <c r="ED138" i="46"/>
  <c r="BO138" i="46" s="1"/>
  <c r="EC138" i="46"/>
  <c r="EB138" i="46"/>
  <c r="EA138" i="46"/>
  <c r="DZ138" i="46"/>
  <c r="BK138" i="46" s="1"/>
  <c r="DY138" i="46"/>
  <c r="DX138" i="46"/>
  <c r="DW138" i="46"/>
  <c r="DV138" i="46"/>
  <c r="DU138" i="46"/>
  <c r="DT138" i="46"/>
  <c r="BE138" i="46" s="1"/>
  <c r="DS138" i="46"/>
  <c r="DR138" i="46"/>
  <c r="DQ138" i="46"/>
  <c r="BB138" i="46" s="1"/>
  <c r="DP138" i="46"/>
  <c r="BA138" i="46" s="1"/>
  <c r="DO138" i="46"/>
  <c r="AZ138" i="46" s="1"/>
  <c r="DN138" i="46"/>
  <c r="AY138" i="46" s="1"/>
  <c r="DM138" i="46"/>
  <c r="DL138" i="46"/>
  <c r="DK138" i="46"/>
  <c r="AV138" i="46" s="1"/>
  <c r="DJ138" i="46"/>
  <c r="AU138" i="46" s="1"/>
  <c r="DI138" i="46"/>
  <c r="AT138" i="46" s="1"/>
  <c r="DH138" i="46"/>
  <c r="DG138" i="46"/>
  <c r="AR138" i="46" s="1"/>
  <c r="DF138" i="46"/>
  <c r="AQ138" i="46" s="1"/>
  <c r="DE138" i="46"/>
  <c r="DD138" i="46"/>
  <c r="DC138" i="46"/>
  <c r="AN138" i="46" s="1"/>
  <c r="DB138" i="46"/>
  <c r="AM138" i="46" s="1"/>
  <c r="DA138" i="46"/>
  <c r="CZ138" i="46"/>
  <c r="AK138" i="46" s="1"/>
  <c r="CY138" i="46"/>
  <c r="AJ138" i="46" s="1"/>
  <c r="CX138" i="46"/>
  <c r="CW138" i="46"/>
  <c r="CV138" i="46"/>
  <c r="CU138" i="46"/>
  <c r="AF138" i="46" s="1"/>
  <c r="CT138" i="46"/>
  <c r="AE138" i="46" s="1"/>
  <c r="CS138" i="46"/>
  <c r="CR138" i="46"/>
  <c r="AC138" i="46" s="1"/>
  <c r="CQ138" i="46"/>
  <c r="AB138" i="46" s="1"/>
  <c r="CP138" i="46"/>
  <c r="CO138" i="46"/>
  <c r="CN138" i="46"/>
  <c r="CM138" i="46"/>
  <c r="X138" i="46" s="1"/>
  <c r="CL138" i="46"/>
  <c r="W138" i="46" s="1"/>
  <c r="CK138" i="46"/>
  <c r="CJ138" i="46"/>
  <c r="CI138" i="46"/>
  <c r="T138" i="46" s="1"/>
  <c r="CH138" i="46"/>
  <c r="S138" i="46" s="1"/>
  <c r="CG138" i="46"/>
  <c r="CF138" i="46"/>
  <c r="CE138" i="46"/>
  <c r="P138" i="46" s="1"/>
  <c r="CD138" i="46"/>
  <c r="O138" i="46" s="1"/>
  <c r="CC138" i="46"/>
  <c r="N138" i="46" s="1"/>
  <c r="CB138" i="46"/>
  <c r="CA138" i="46"/>
  <c r="L138" i="46" s="1"/>
  <c r="BZ138" i="46"/>
  <c r="K138" i="46" s="1"/>
  <c r="BY138" i="46"/>
  <c r="J138" i="46" s="1"/>
  <c r="BX138" i="46"/>
  <c r="I138" i="46" s="1"/>
  <c r="BW138" i="46"/>
  <c r="H138" i="46" s="1"/>
  <c r="BV138" i="46"/>
  <c r="G138" i="46" s="1"/>
  <c r="BU138" i="46"/>
  <c r="BT138" i="46"/>
  <c r="E138" i="46" s="1"/>
  <c r="BS138" i="46"/>
  <c r="D138" i="46" s="1"/>
  <c r="B138" i="46"/>
  <c r="B138" i="44" s="1"/>
  <c r="A138" i="46"/>
  <c r="C138" i="46" s="1"/>
  <c r="C138" i="44" s="1"/>
  <c r="EF137" i="46"/>
  <c r="BQ137" i="46" s="1"/>
  <c r="EE137" i="46"/>
  <c r="BP137" i="46" s="1"/>
  <c r="ED137" i="46"/>
  <c r="BO137" i="46" s="1"/>
  <c r="EC137" i="46"/>
  <c r="BN137" i="46" s="1"/>
  <c r="EB137" i="46"/>
  <c r="BM137" i="46" s="1"/>
  <c r="EA137" i="46"/>
  <c r="BL137" i="46" s="1"/>
  <c r="DZ137" i="46"/>
  <c r="DY137" i="46"/>
  <c r="DX137" i="46"/>
  <c r="DW137" i="46"/>
  <c r="BH137" i="46" s="1"/>
  <c r="DV137" i="46"/>
  <c r="BG137" i="46" s="1"/>
  <c r="DU137" i="46"/>
  <c r="DT137" i="46"/>
  <c r="BE137" i="46" s="1"/>
  <c r="DS137" i="46"/>
  <c r="BD137" i="46" s="1"/>
  <c r="DR137" i="46"/>
  <c r="DQ137" i="46"/>
  <c r="BB137" i="46" s="1"/>
  <c r="DP137" i="46"/>
  <c r="BA137" i="46" s="1"/>
  <c r="DO137" i="46"/>
  <c r="AZ137" i="46" s="1"/>
  <c r="DN137" i="46"/>
  <c r="AY137" i="46" s="1"/>
  <c r="DM137" i="46"/>
  <c r="AX137" i="46" s="1"/>
  <c r="DL137" i="46"/>
  <c r="DK137" i="46"/>
  <c r="AV137" i="46" s="1"/>
  <c r="DJ137" i="46"/>
  <c r="AU137" i="46" s="1"/>
  <c r="DI137" i="46"/>
  <c r="DH137" i="46"/>
  <c r="DG137" i="46"/>
  <c r="AR137" i="46" s="1"/>
  <c r="DF137" i="46"/>
  <c r="AQ137" i="46" s="1"/>
  <c r="DE137" i="46"/>
  <c r="DD137" i="46"/>
  <c r="DC137" i="46"/>
  <c r="AN137" i="46" s="1"/>
  <c r="DB137" i="46"/>
  <c r="AM137" i="46" s="1"/>
  <c r="DA137" i="46"/>
  <c r="CZ137" i="46"/>
  <c r="AK137" i="46" s="1"/>
  <c r="CY137" i="46"/>
  <c r="AJ137" i="46" s="1"/>
  <c r="CX137" i="46"/>
  <c r="AI137" i="46" s="1"/>
  <c r="CW137" i="46"/>
  <c r="CV137" i="46"/>
  <c r="CU137" i="46"/>
  <c r="AF137" i="46" s="1"/>
  <c r="CT137" i="46"/>
  <c r="CS137" i="46"/>
  <c r="CR137" i="46"/>
  <c r="CQ137" i="46"/>
  <c r="AB137" i="46" s="1"/>
  <c r="CP137" i="46"/>
  <c r="AA137" i="46" s="1"/>
  <c r="CO137" i="46"/>
  <c r="CN137" i="46"/>
  <c r="Y137" i="46" s="1"/>
  <c r="CM137" i="46"/>
  <c r="X137" i="46" s="1"/>
  <c r="CL137" i="46"/>
  <c r="CK137" i="46"/>
  <c r="CJ137" i="46"/>
  <c r="CI137" i="46"/>
  <c r="T137" i="46" s="1"/>
  <c r="CH137" i="46"/>
  <c r="S137" i="46" s="1"/>
  <c r="CG137" i="46"/>
  <c r="CF137" i="46"/>
  <c r="Q137" i="46" s="1"/>
  <c r="CE137" i="46"/>
  <c r="P137" i="46" s="1"/>
  <c r="CD137" i="46"/>
  <c r="O137" i="46" s="1"/>
  <c r="CC137" i="46"/>
  <c r="CB137" i="46"/>
  <c r="CA137" i="46"/>
  <c r="L137" i="46" s="1"/>
  <c r="BZ137" i="46"/>
  <c r="K137" i="46" s="1"/>
  <c r="BY137" i="46"/>
  <c r="BX137" i="46"/>
  <c r="I137" i="46" s="1"/>
  <c r="BW137" i="46"/>
  <c r="H137" i="46" s="1"/>
  <c r="BV137" i="46"/>
  <c r="G137" i="46" s="1"/>
  <c r="BU137" i="46"/>
  <c r="F137" i="46" s="1"/>
  <c r="BT137" i="46"/>
  <c r="BS137" i="46"/>
  <c r="D137" i="46" s="1"/>
  <c r="B137" i="46"/>
  <c r="B137" i="44" s="1"/>
  <c r="A137" i="46"/>
  <c r="A137" i="44" s="1"/>
  <c r="EF136" i="46"/>
  <c r="EE136" i="46"/>
  <c r="ED136" i="46"/>
  <c r="BO136" i="44" s="1"/>
  <c r="EC136" i="46"/>
  <c r="EB136" i="46"/>
  <c r="EA136" i="46"/>
  <c r="BL136" i="46" s="1"/>
  <c r="DZ136" i="46"/>
  <c r="DY136" i="46"/>
  <c r="DX136" i="46"/>
  <c r="DW136" i="46"/>
  <c r="DV136" i="46"/>
  <c r="BG136" i="46" s="1"/>
  <c r="DU136" i="46"/>
  <c r="DT136" i="46"/>
  <c r="DS136" i="46"/>
  <c r="BD136" i="46" s="1"/>
  <c r="DR136" i="46"/>
  <c r="BC136" i="46" s="1"/>
  <c r="DQ136" i="46"/>
  <c r="BB136" i="46" s="1"/>
  <c r="DP136" i="46"/>
  <c r="DO136" i="46"/>
  <c r="DN136" i="46"/>
  <c r="AY136" i="46" s="1"/>
  <c r="DM136" i="46"/>
  <c r="DL136" i="46"/>
  <c r="AW136" i="46" s="1"/>
  <c r="DK136" i="46"/>
  <c r="AV136" i="46" s="1"/>
  <c r="DJ136" i="46"/>
  <c r="AU136" i="46" s="1"/>
  <c r="DI136" i="46"/>
  <c r="DH136" i="46"/>
  <c r="DG136" i="46"/>
  <c r="DF136" i="46"/>
  <c r="DE136" i="46"/>
  <c r="AP136" i="46" s="1"/>
  <c r="DD136" i="46"/>
  <c r="DC136" i="46"/>
  <c r="AN136" i="46" s="1"/>
  <c r="DB136" i="46"/>
  <c r="DA136" i="46"/>
  <c r="CZ136" i="46"/>
  <c r="AK136" i="46" s="1"/>
  <c r="CY136" i="46"/>
  <c r="CX136" i="46"/>
  <c r="AI136" i="46" s="1"/>
  <c r="CW136" i="46"/>
  <c r="CV136" i="46"/>
  <c r="AG136" i="46" s="1"/>
  <c r="CU136" i="46"/>
  <c r="AF136" i="46" s="1"/>
  <c r="CT136" i="46"/>
  <c r="AE136" i="46" s="1"/>
  <c r="CS136" i="46"/>
  <c r="CR136" i="46"/>
  <c r="AC136" i="46" s="1"/>
  <c r="CQ136" i="46"/>
  <c r="CP136" i="46"/>
  <c r="AA136" i="46" s="1"/>
  <c r="CO136" i="46"/>
  <c r="CN136" i="46"/>
  <c r="CM136" i="46"/>
  <c r="X136" i="46" s="1"/>
  <c r="CL136" i="46"/>
  <c r="W136" i="46" s="1"/>
  <c r="CK136" i="46"/>
  <c r="CJ136" i="46"/>
  <c r="CI136" i="46"/>
  <c r="CH136" i="46"/>
  <c r="CG136" i="46"/>
  <c r="R136" i="46" s="1"/>
  <c r="CF136" i="46"/>
  <c r="CE136" i="46"/>
  <c r="P136" i="46" s="1"/>
  <c r="CD136" i="46"/>
  <c r="O136" i="46" s="1"/>
  <c r="CC136" i="46"/>
  <c r="CB136" i="46"/>
  <c r="M136" i="46" s="1"/>
  <c r="CA136" i="46"/>
  <c r="BZ136" i="46"/>
  <c r="BY136" i="46"/>
  <c r="BX136" i="46"/>
  <c r="BW136" i="46"/>
  <c r="H136" i="46" s="1"/>
  <c r="BV136" i="46"/>
  <c r="G136" i="46" s="1"/>
  <c r="BU136" i="46"/>
  <c r="BT136" i="46"/>
  <c r="E136" i="46" s="1"/>
  <c r="BS136" i="46"/>
  <c r="BO136" i="46"/>
  <c r="B136" i="46"/>
  <c r="B136" i="44" s="1"/>
  <c r="A136" i="46"/>
  <c r="EF135" i="46"/>
  <c r="BQ135" i="46" s="1"/>
  <c r="EE135" i="46"/>
  <c r="BP135" i="46" s="1"/>
  <c r="ED135" i="46"/>
  <c r="EC135" i="46"/>
  <c r="EB135" i="46"/>
  <c r="EA135" i="46"/>
  <c r="DZ135" i="46"/>
  <c r="DY135" i="46"/>
  <c r="DX135" i="46"/>
  <c r="BI135" i="46" s="1"/>
  <c r="DW135" i="46"/>
  <c r="BH135" i="46" s="1"/>
  <c r="DV135" i="46"/>
  <c r="DU135" i="46"/>
  <c r="BF135" i="46" s="1"/>
  <c r="DT135" i="46"/>
  <c r="DS135" i="46"/>
  <c r="BD135" i="46" s="1"/>
  <c r="DR135" i="46"/>
  <c r="DQ135" i="46"/>
  <c r="BB135" i="46" s="1"/>
  <c r="DP135" i="46"/>
  <c r="BA135" i="46" s="1"/>
  <c r="DO135" i="46"/>
  <c r="AZ135" i="46" s="1"/>
  <c r="DN135" i="46"/>
  <c r="DM135" i="46"/>
  <c r="AX135" i="46" s="1"/>
  <c r="DL135" i="46"/>
  <c r="DK135" i="46"/>
  <c r="AV135" i="46" s="1"/>
  <c r="DJ135" i="46"/>
  <c r="DI135" i="46"/>
  <c r="DH135" i="46"/>
  <c r="AS135" i="46" s="1"/>
  <c r="DG135" i="46"/>
  <c r="DF135" i="46"/>
  <c r="DE135" i="46"/>
  <c r="DD135" i="46"/>
  <c r="DC135" i="46"/>
  <c r="AN135" i="46" s="1"/>
  <c r="DB135" i="46"/>
  <c r="DA135" i="46"/>
  <c r="CZ135" i="46"/>
  <c r="AK135" i="46" s="1"/>
  <c r="CY135" i="46"/>
  <c r="AJ135" i="46" s="1"/>
  <c r="CX135" i="46"/>
  <c r="CW135" i="46"/>
  <c r="AH135" i="46" s="1"/>
  <c r="CV135" i="46"/>
  <c r="CU135" i="46"/>
  <c r="CT135" i="46"/>
  <c r="CS135" i="46"/>
  <c r="CR135" i="46"/>
  <c r="AC135" i="46" s="1"/>
  <c r="CQ135" i="46"/>
  <c r="AB135" i="46" s="1"/>
  <c r="CP135" i="46"/>
  <c r="CO135" i="46"/>
  <c r="CN135" i="46"/>
  <c r="CM135" i="46"/>
  <c r="CL135" i="46"/>
  <c r="CK135" i="46"/>
  <c r="CJ135" i="46"/>
  <c r="U135" i="46" s="1"/>
  <c r="CI135" i="46"/>
  <c r="T135" i="46" s="1"/>
  <c r="CH135" i="46"/>
  <c r="S135" i="46" s="1"/>
  <c r="CG135" i="46"/>
  <c r="CF135" i="46"/>
  <c r="CE135" i="46"/>
  <c r="P135" i="46" s="1"/>
  <c r="CD135" i="46"/>
  <c r="CC135" i="46"/>
  <c r="CB135" i="46"/>
  <c r="M135" i="46" s="1"/>
  <c r="CA135" i="46"/>
  <c r="L135" i="46" s="1"/>
  <c r="BZ135" i="46"/>
  <c r="BY135" i="46"/>
  <c r="J135" i="46" s="1"/>
  <c r="BX135" i="46"/>
  <c r="BW135" i="46"/>
  <c r="H135" i="46" s="1"/>
  <c r="BV135" i="46"/>
  <c r="BU135" i="46"/>
  <c r="F135" i="46" s="1"/>
  <c r="BT135" i="46"/>
  <c r="E135" i="46" s="1"/>
  <c r="BS135" i="46"/>
  <c r="D135" i="46" s="1"/>
  <c r="B135" i="46"/>
  <c r="B135" i="44" s="1"/>
  <c r="A135" i="46"/>
  <c r="A133" i="27" s="1"/>
  <c r="EF134" i="46"/>
  <c r="BQ134" i="46" s="1"/>
  <c r="EE134" i="46"/>
  <c r="ED134" i="46"/>
  <c r="EC134" i="46"/>
  <c r="EB134" i="46"/>
  <c r="BM134" i="46" s="1"/>
  <c r="EA134" i="46"/>
  <c r="BL134" i="46" s="1"/>
  <c r="DZ134" i="46"/>
  <c r="DY134" i="46"/>
  <c r="BJ134" i="46" s="1"/>
  <c r="DX134" i="46"/>
  <c r="BI134" i="46" s="1"/>
  <c r="DW134" i="46"/>
  <c r="BH134" i="46" s="1"/>
  <c r="DV134" i="46"/>
  <c r="DU134" i="46"/>
  <c r="DT134" i="46"/>
  <c r="BE134" i="46" s="1"/>
  <c r="DS134" i="46"/>
  <c r="BD134" i="46" s="1"/>
  <c r="DR134" i="46"/>
  <c r="DQ134" i="46"/>
  <c r="BB134" i="46" s="1"/>
  <c r="DP134" i="46"/>
  <c r="BA134" i="46" s="1"/>
  <c r="DO134" i="46"/>
  <c r="DN134" i="46"/>
  <c r="DM134" i="46"/>
  <c r="DL134" i="46"/>
  <c r="AW134" i="46" s="1"/>
  <c r="DK134" i="46"/>
  <c r="AV134" i="46" s="1"/>
  <c r="DJ134" i="46"/>
  <c r="AU134" i="46" s="1"/>
  <c r="DI134" i="46"/>
  <c r="DH134" i="46"/>
  <c r="AS134" i="46" s="1"/>
  <c r="DG134" i="46"/>
  <c r="DF134" i="46"/>
  <c r="DE134" i="46"/>
  <c r="DD134" i="46"/>
  <c r="AO134" i="46" s="1"/>
  <c r="DC134" i="46"/>
  <c r="AN134" i="46" s="1"/>
  <c r="DB134" i="46"/>
  <c r="DA134" i="46"/>
  <c r="AL134" i="46" s="1"/>
  <c r="CZ134" i="46"/>
  <c r="AK134" i="46" s="1"/>
  <c r="CY134" i="46"/>
  <c r="CX134" i="46"/>
  <c r="CW134" i="46"/>
  <c r="CV134" i="46"/>
  <c r="AG134" i="46" s="1"/>
  <c r="CU134" i="46"/>
  <c r="AF134" i="46" s="1"/>
  <c r="CT134" i="46"/>
  <c r="AE134" i="46" s="1"/>
  <c r="CS134" i="46"/>
  <c r="AD134" i="46" s="1"/>
  <c r="CR134" i="46"/>
  <c r="AC134" i="46" s="1"/>
  <c r="CQ134" i="46"/>
  <c r="CP134" i="46"/>
  <c r="CO134" i="46"/>
  <c r="CN134" i="46"/>
  <c r="Y134" i="46" s="1"/>
  <c r="CM134" i="46"/>
  <c r="X134" i="46" s="1"/>
  <c r="CL134" i="46"/>
  <c r="W134" i="46" s="1"/>
  <c r="CK134" i="46"/>
  <c r="CJ134" i="46"/>
  <c r="U134" i="46" s="1"/>
  <c r="CI134" i="46"/>
  <c r="T134" i="46" s="1"/>
  <c r="CH134" i="46"/>
  <c r="S134" i="46" s="1"/>
  <c r="CG134" i="46"/>
  <c r="CF134" i="46"/>
  <c r="Q134" i="46" s="1"/>
  <c r="CE134" i="46"/>
  <c r="P134" i="46" s="1"/>
  <c r="CD134" i="46"/>
  <c r="CC134" i="46"/>
  <c r="N134" i="46" s="1"/>
  <c r="CB134" i="46"/>
  <c r="M134" i="46" s="1"/>
  <c r="CA134" i="46"/>
  <c r="BZ134" i="46"/>
  <c r="K134" i="46" s="1"/>
  <c r="BY134" i="46"/>
  <c r="BX134" i="46"/>
  <c r="BW134" i="46"/>
  <c r="H134" i="46" s="1"/>
  <c r="BV134" i="46"/>
  <c r="BU134" i="46"/>
  <c r="BT134" i="46"/>
  <c r="E134" i="46" s="1"/>
  <c r="BS134" i="46"/>
  <c r="B134" i="46"/>
  <c r="B134" i="44" s="1"/>
  <c r="A134" i="46"/>
  <c r="EF133" i="46"/>
  <c r="BQ133" i="46" s="1"/>
  <c r="EE133" i="46"/>
  <c r="BP133" i="46" s="1"/>
  <c r="ED133" i="46"/>
  <c r="EC133" i="46"/>
  <c r="BN133" i="46" s="1"/>
  <c r="EB133" i="46"/>
  <c r="BM133" i="46" s="1"/>
  <c r="EA133" i="46"/>
  <c r="BL133" i="46" s="1"/>
  <c r="DZ133" i="46"/>
  <c r="DY133" i="46"/>
  <c r="DX133" i="46"/>
  <c r="BI133" i="46" s="1"/>
  <c r="DW133" i="46"/>
  <c r="BH133" i="46" s="1"/>
  <c r="DV133" i="46"/>
  <c r="DU133" i="46"/>
  <c r="DT133" i="46"/>
  <c r="BE133" i="46" s="1"/>
  <c r="DS133" i="46"/>
  <c r="BD133" i="46" s="1"/>
  <c r="DR133" i="46"/>
  <c r="BC133" i="46" s="1"/>
  <c r="DQ133" i="46"/>
  <c r="BB133" i="46" s="1"/>
  <c r="DP133" i="46"/>
  <c r="BA133" i="46" s="1"/>
  <c r="DO133" i="46"/>
  <c r="AZ133" i="46" s="1"/>
  <c r="DN133" i="46"/>
  <c r="DM133" i="46"/>
  <c r="DL133" i="46"/>
  <c r="AW133" i="46" s="1"/>
  <c r="DK133" i="46"/>
  <c r="DJ133" i="46"/>
  <c r="DI133" i="46"/>
  <c r="DH133" i="46"/>
  <c r="AS133" i="46" s="1"/>
  <c r="DG133" i="46"/>
  <c r="AR133" i="46" s="1"/>
  <c r="DF133" i="46"/>
  <c r="DE133" i="46"/>
  <c r="AP133" i="46" s="1"/>
  <c r="DD133" i="46"/>
  <c r="AO133" i="46" s="1"/>
  <c r="DC133" i="46"/>
  <c r="AN133" i="46" s="1"/>
  <c r="DB133" i="46"/>
  <c r="DA133" i="46"/>
  <c r="CZ133" i="46"/>
  <c r="AK133" i="46" s="1"/>
  <c r="CY133" i="46"/>
  <c r="AJ133" i="46" s="1"/>
  <c r="CX133" i="46"/>
  <c r="AI133" i="46" s="1"/>
  <c r="CW133" i="46"/>
  <c r="CV133" i="46"/>
  <c r="AG133" i="46" s="1"/>
  <c r="CU133" i="46"/>
  <c r="CT133" i="46"/>
  <c r="AE133" i="46" s="1"/>
  <c r="CS133" i="46"/>
  <c r="CR133" i="46"/>
  <c r="CQ133" i="46"/>
  <c r="AB133" i="46" s="1"/>
  <c r="CP133" i="46"/>
  <c r="CO133" i="46"/>
  <c r="Z133" i="46" s="1"/>
  <c r="CN133" i="46"/>
  <c r="Y133" i="46" s="1"/>
  <c r="CM133" i="46"/>
  <c r="X133" i="46" s="1"/>
  <c r="CL133" i="46"/>
  <c r="CK133" i="46"/>
  <c r="CJ133" i="46"/>
  <c r="U133" i="46" s="1"/>
  <c r="CI133" i="46"/>
  <c r="CH133" i="46"/>
  <c r="CG133" i="46"/>
  <c r="R133" i="46" s="1"/>
  <c r="CF133" i="46"/>
  <c r="Q133" i="46" s="1"/>
  <c r="CE133" i="46"/>
  <c r="CD133" i="46"/>
  <c r="CC133" i="46"/>
  <c r="CB133" i="46"/>
  <c r="M133" i="46" s="1"/>
  <c r="CA133" i="46"/>
  <c r="L133" i="46" s="1"/>
  <c r="BZ133" i="46"/>
  <c r="K133" i="46" s="1"/>
  <c r="BY133" i="46"/>
  <c r="BX133" i="46"/>
  <c r="I133" i="46" s="1"/>
  <c r="BW133" i="46"/>
  <c r="H133" i="46" s="1"/>
  <c r="BV133" i="46"/>
  <c r="BU133" i="46"/>
  <c r="BT133" i="46"/>
  <c r="BS133" i="46"/>
  <c r="D133" i="46" s="1"/>
  <c r="B133" i="46"/>
  <c r="B133" i="44" s="1"/>
  <c r="A133" i="46"/>
  <c r="A131" i="27" s="1"/>
  <c r="EF132" i="46"/>
  <c r="BQ132" i="46" s="1"/>
  <c r="EE132" i="46"/>
  <c r="ED132" i="46"/>
  <c r="BO132" i="44" s="1"/>
  <c r="EC132" i="46"/>
  <c r="BN132" i="44" s="1"/>
  <c r="EB132" i="46"/>
  <c r="BM132" i="46" s="1"/>
  <c r="EA132" i="46"/>
  <c r="BL132" i="46" s="1"/>
  <c r="DZ132" i="46"/>
  <c r="DY132" i="46"/>
  <c r="BJ132" i="46" s="1"/>
  <c r="DX132" i="46"/>
  <c r="BI132" i="46" s="1"/>
  <c r="DW132" i="46"/>
  <c r="DV132" i="46"/>
  <c r="BG132" i="46" s="1"/>
  <c r="DU132" i="46"/>
  <c r="DT132" i="46"/>
  <c r="BE132" i="46" s="1"/>
  <c r="DS132" i="46"/>
  <c r="DR132" i="46"/>
  <c r="BC132" i="46" s="1"/>
  <c r="DQ132" i="46"/>
  <c r="DP132" i="46"/>
  <c r="BA132" i="44" s="1"/>
  <c r="DO132" i="46"/>
  <c r="DN132" i="46"/>
  <c r="DM132" i="46"/>
  <c r="DL132" i="46"/>
  <c r="DK132" i="46"/>
  <c r="AV132" i="46" s="1"/>
  <c r="DJ132" i="46"/>
  <c r="DI132" i="46"/>
  <c r="AT132" i="46" s="1"/>
  <c r="DH132" i="46"/>
  <c r="AS132" i="46" s="1"/>
  <c r="DG132" i="46"/>
  <c r="AR132" i="46" s="1"/>
  <c r="DF132" i="46"/>
  <c r="AQ132" i="46" s="1"/>
  <c r="DE132" i="46"/>
  <c r="DD132" i="46"/>
  <c r="AO132" i="46" s="1"/>
  <c r="DC132" i="46"/>
  <c r="DB132" i="46"/>
  <c r="AM132" i="46" s="1"/>
  <c r="DA132" i="46"/>
  <c r="CZ132" i="46"/>
  <c r="AK132" i="46" s="1"/>
  <c r="CY132" i="46"/>
  <c r="AJ132" i="46" s="1"/>
  <c r="CX132" i="46"/>
  <c r="CW132" i="46"/>
  <c r="CV132" i="46"/>
  <c r="AG132" i="46" s="1"/>
  <c r="CU132" i="46"/>
  <c r="AF132" i="46" s="1"/>
  <c r="CT132" i="46"/>
  <c r="CS132" i="46"/>
  <c r="AD132" i="46" s="1"/>
  <c r="CR132" i="46"/>
  <c r="AC132" i="46" s="1"/>
  <c r="CQ132" i="46"/>
  <c r="CP132" i="46"/>
  <c r="CO132" i="46"/>
  <c r="CN132" i="46"/>
  <c r="Y132" i="46" s="1"/>
  <c r="CM132" i="46"/>
  <c r="X132" i="46" s="1"/>
  <c r="CL132" i="46"/>
  <c r="CK132" i="46"/>
  <c r="CJ132" i="46"/>
  <c r="U132" i="46" s="1"/>
  <c r="CI132" i="46"/>
  <c r="T132" i="46" s="1"/>
  <c r="CH132" i="46"/>
  <c r="CG132" i="46"/>
  <c r="CF132" i="46"/>
  <c r="Q132" i="46" s="1"/>
  <c r="CE132" i="46"/>
  <c r="CD132" i="46"/>
  <c r="O132" i="46" s="1"/>
  <c r="CC132" i="46"/>
  <c r="N132" i="46" s="1"/>
  <c r="CB132" i="46"/>
  <c r="M132" i="46" s="1"/>
  <c r="CA132" i="46"/>
  <c r="L132" i="46" s="1"/>
  <c r="BZ132" i="46"/>
  <c r="BY132" i="46"/>
  <c r="BX132" i="46"/>
  <c r="BW132" i="46"/>
  <c r="H132" i="46" s="1"/>
  <c r="BV132" i="46"/>
  <c r="G132" i="46" s="1"/>
  <c r="BU132" i="46"/>
  <c r="BT132" i="46"/>
  <c r="E132" i="46" s="1"/>
  <c r="BS132" i="46"/>
  <c r="D132" i="46" s="1"/>
  <c r="BO132" i="46"/>
  <c r="BN132" i="46"/>
  <c r="B132" i="46"/>
  <c r="B132" i="44" s="1"/>
  <c r="A132" i="46"/>
  <c r="A130" i="27" s="1"/>
  <c r="EF131" i="46"/>
  <c r="EE131" i="46"/>
  <c r="ED131" i="46"/>
  <c r="EC131" i="46"/>
  <c r="BN131" i="46" s="1"/>
  <c r="EB131" i="46"/>
  <c r="BM131" i="46" s="1"/>
  <c r="EA131" i="46"/>
  <c r="DZ131" i="46"/>
  <c r="BK131" i="46" s="1"/>
  <c r="DY131" i="46"/>
  <c r="BJ131" i="46" s="1"/>
  <c r="DX131" i="46"/>
  <c r="DW131" i="46"/>
  <c r="DV131" i="46"/>
  <c r="DU131" i="46"/>
  <c r="BF131" i="46" s="1"/>
  <c r="DT131" i="46"/>
  <c r="DS131" i="46"/>
  <c r="DR131" i="46"/>
  <c r="DQ131" i="46"/>
  <c r="BB131" i="46" s="1"/>
  <c r="DP131" i="46"/>
  <c r="DO131" i="46"/>
  <c r="DN131" i="46"/>
  <c r="DM131" i="46"/>
  <c r="DL131" i="46"/>
  <c r="DK131" i="46"/>
  <c r="DJ131" i="46"/>
  <c r="AU131" i="46" s="1"/>
  <c r="DI131" i="46"/>
  <c r="AT131" i="46" s="1"/>
  <c r="DH131" i="46"/>
  <c r="DG131" i="46"/>
  <c r="DF131" i="46"/>
  <c r="DE131" i="46"/>
  <c r="AP131" i="46" s="1"/>
  <c r="DD131" i="46"/>
  <c r="DC131" i="46"/>
  <c r="DB131" i="46"/>
  <c r="AM131" i="46" s="1"/>
  <c r="DA131" i="46"/>
  <c r="AL131" i="46" s="1"/>
  <c r="CZ131" i="46"/>
  <c r="CY131" i="46"/>
  <c r="CX131" i="46"/>
  <c r="CW131" i="46"/>
  <c r="AH131" i="46" s="1"/>
  <c r="CV131" i="46"/>
  <c r="AG131" i="46" s="1"/>
  <c r="CU131" i="46"/>
  <c r="CT131" i="46"/>
  <c r="CS131" i="46"/>
  <c r="AD131" i="46" s="1"/>
  <c r="CR131" i="46"/>
  <c r="AC131" i="46" s="1"/>
  <c r="CQ131" i="46"/>
  <c r="CP131" i="46"/>
  <c r="CO131" i="46"/>
  <c r="Z131" i="46" s="1"/>
  <c r="CN131" i="46"/>
  <c r="Y131" i="46" s="1"/>
  <c r="CM131" i="46"/>
  <c r="CL131" i="46"/>
  <c r="W131" i="46" s="1"/>
  <c r="CK131" i="46"/>
  <c r="V131" i="46" s="1"/>
  <c r="CJ131" i="46"/>
  <c r="CI131" i="46"/>
  <c r="CH131" i="46"/>
  <c r="CG131" i="46"/>
  <c r="CF131" i="46"/>
  <c r="Q131" i="46" s="1"/>
  <c r="CE131" i="46"/>
  <c r="CD131" i="46"/>
  <c r="O131" i="46" s="1"/>
  <c r="CC131" i="46"/>
  <c r="N131" i="46" s="1"/>
  <c r="CB131" i="46"/>
  <c r="CA131" i="46"/>
  <c r="BZ131" i="46"/>
  <c r="BY131" i="46"/>
  <c r="J131" i="46" s="1"/>
  <c r="BX131" i="46"/>
  <c r="BW131" i="46"/>
  <c r="BV131" i="46"/>
  <c r="BU131" i="46"/>
  <c r="F131" i="46" s="1"/>
  <c r="BT131" i="46"/>
  <c r="E131" i="46" s="1"/>
  <c r="BS131" i="46"/>
  <c r="B131" i="46"/>
  <c r="B131" i="44" s="1"/>
  <c r="A131" i="46"/>
  <c r="EF130" i="46"/>
  <c r="BQ130" i="46" s="1"/>
  <c r="EE130" i="46"/>
  <c r="ED130" i="46"/>
  <c r="BO130" i="46" s="1"/>
  <c r="EC130" i="46"/>
  <c r="EB130" i="46"/>
  <c r="EA130" i="46"/>
  <c r="DZ130" i="46"/>
  <c r="DY130" i="46"/>
  <c r="DX130" i="46"/>
  <c r="DW130" i="46"/>
  <c r="BH130" i="46" s="1"/>
  <c r="DV130" i="46"/>
  <c r="DU130" i="46"/>
  <c r="BF130" i="46" s="1"/>
  <c r="DT130" i="46"/>
  <c r="BE130" i="46" s="1"/>
  <c r="DS130" i="46"/>
  <c r="DR130" i="46"/>
  <c r="DQ130" i="46"/>
  <c r="BB130" i="46" s="1"/>
  <c r="DP130" i="46"/>
  <c r="BA130" i="46" s="1"/>
  <c r="DO130" i="46"/>
  <c r="DN130" i="46"/>
  <c r="AY130" i="46" s="1"/>
  <c r="DM130" i="46"/>
  <c r="DL130" i="46"/>
  <c r="AW130" i="46" s="1"/>
  <c r="DK130" i="46"/>
  <c r="DJ130" i="46"/>
  <c r="DI130" i="46"/>
  <c r="AT130" i="46" s="1"/>
  <c r="DH130" i="46"/>
  <c r="DG130" i="46"/>
  <c r="DF130" i="46"/>
  <c r="AQ130" i="46" s="1"/>
  <c r="DE130" i="46"/>
  <c r="AP130" i="46" s="1"/>
  <c r="DD130" i="46"/>
  <c r="DC130" i="46"/>
  <c r="DB130" i="46"/>
  <c r="AM130" i="46" s="1"/>
  <c r="DA130" i="46"/>
  <c r="CZ130" i="46"/>
  <c r="AK130" i="46" s="1"/>
  <c r="CY130" i="46"/>
  <c r="CX130" i="46"/>
  <c r="AI130" i="46" s="1"/>
  <c r="CW130" i="46"/>
  <c r="CV130" i="46"/>
  <c r="CU130" i="46"/>
  <c r="CT130" i="46"/>
  <c r="CS130" i="46"/>
  <c r="AD130" i="46" s="1"/>
  <c r="CR130" i="46"/>
  <c r="CQ130" i="46"/>
  <c r="CP130" i="46"/>
  <c r="CO130" i="46"/>
  <c r="Z130" i="46" s="1"/>
  <c r="CN130" i="46"/>
  <c r="Y130" i="46" s="1"/>
  <c r="CM130" i="46"/>
  <c r="CL130" i="46"/>
  <c r="CK130" i="46"/>
  <c r="V130" i="46" s="1"/>
  <c r="CJ130" i="46"/>
  <c r="U130" i="46" s="1"/>
  <c r="CI130" i="46"/>
  <c r="CH130" i="46"/>
  <c r="S130" i="46" s="1"/>
  <c r="CG130" i="46"/>
  <c r="R130" i="46" s="1"/>
  <c r="CF130" i="46"/>
  <c r="CE130" i="46"/>
  <c r="CD130" i="46"/>
  <c r="CC130" i="46"/>
  <c r="CB130" i="46"/>
  <c r="CA130" i="46"/>
  <c r="BZ130" i="46"/>
  <c r="BY130" i="46"/>
  <c r="J130" i="46" s="1"/>
  <c r="BX130" i="46"/>
  <c r="BW130" i="46"/>
  <c r="BV130" i="46"/>
  <c r="G130" i="46" s="1"/>
  <c r="BU130" i="46"/>
  <c r="BT130" i="46"/>
  <c r="BS130" i="46"/>
  <c r="B130" i="46"/>
  <c r="B130" i="44" s="1"/>
  <c r="A130" i="46"/>
  <c r="A128" i="27" s="1"/>
  <c r="EF129" i="46"/>
  <c r="EE129" i="46"/>
  <c r="ED129" i="46"/>
  <c r="BO129" i="44" s="1"/>
  <c r="EC129" i="46"/>
  <c r="EB129" i="46"/>
  <c r="EA129" i="46"/>
  <c r="DZ129" i="46"/>
  <c r="BK129" i="46" s="1"/>
  <c r="DY129" i="46"/>
  <c r="BJ129" i="46" s="1"/>
  <c r="DX129" i="46"/>
  <c r="BI129" i="46" s="1"/>
  <c r="DW129" i="46"/>
  <c r="DV129" i="46"/>
  <c r="DU129" i="46"/>
  <c r="DT129" i="46"/>
  <c r="BE129" i="46" s="1"/>
  <c r="DS129" i="46"/>
  <c r="DR129" i="46"/>
  <c r="BC129" i="46" s="1"/>
  <c r="DQ129" i="46"/>
  <c r="BB129" i="46" s="1"/>
  <c r="DP129" i="46"/>
  <c r="DO129" i="46"/>
  <c r="DN129" i="46"/>
  <c r="DM129" i="46"/>
  <c r="AX129" i="46" s="1"/>
  <c r="DL129" i="46"/>
  <c r="AW129" i="46" s="1"/>
  <c r="DK129" i="46"/>
  <c r="DJ129" i="46"/>
  <c r="AU129" i="46" s="1"/>
  <c r="DI129" i="46"/>
  <c r="AT129" i="46" s="1"/>
  <c r="DH129" i="46"/>
  <c r="DG129" i="46"/>
  <c r="DF129" i="46"/>
  <c r="DE129" i="46"/>
  <c r="DD129" i="46"/>
  <c r="DC129" i="46"/>
  <c r="DB129" i="46"/>
  <c r="AM129" i="46" s="1"/>
  <c r="DA129" i="46"/>
  <c r="CZ129" i="46"/>
  <c r="AK129" i="46" s="1"/>
  <c r="CY129" i="46"/>
  <c r="CX129" i="46"/>
  <c r="CW129" i="46"/>
  <c r="CV129" i="46"/>
  <c r="CU129" i="46"/>
  <c r="CT129" i="46"/>
  <c r="AE129" i="46" s="1"/>
  <c r="CS129" i="46"/>
  <c r="AD129" i="46" s="1"/>
  <c r="CR129" i="46"/>
  <c r="CQ129" i="46"/>
  <c r="CP129" i="46"/>
  <c r="CO129" i="46"/>
  <c r="Z129" i="46" s="1"/>
  <c r="CN129" i="46"/>
  <c r="Y129" i="46" s="1"/>
  <c r="CM129" i="46"/>
  <c r="CL129" i="46"/>
  <c r="W129" i="46" s="1"/>
  <c r="CK129" i="46"/>
  <c r="CJ129" i="46"/>
  <c r="CI129" i="46"/>
  <c r="CH129" i="46"/>
  <c r="S129" i="46" s="1"/>
  <c r="CG129" i="46"/>
  <c r="CF129" i="46"/>
  <c r="CE129" i="46"/>
  <c r="CD129" i="46"/>
  <c r="CC129" i="46"/>
  <c r="N129" i="46" s="1"/>
  <c r="CB129" i="46"/>
  <c r="CA129" i="46"/>
  <c r="BZ129" i="46"/>
  <c r="BY129" i="46"/>
  <c r="BX129" i="46"/>
  <c r="BW129" i="46"/>
  <c r="BV129" i="46"/>
  <c r="G129" i="46" s="1"/>
  <c r="BU129" i="46"/>
  <c r="F129" i="46" s="1"/>
  <c r="BT129" i="46"/>
  <c r="BS129" i="46"/>
  <c r="BO129" i="46"/>
  <c r="B129" i="46"/>
  <c r="B129" i="44" s="1"/>
  <c r="A129" i="46"/>
  <c r="EF128" i="46"/>
  <c r="EE128" i="46"/>
  <c r="BP128" i="46" s="1"/>
  <c r="ED128" i="46"/>
  <c r="EC128" i="46"/>
  <c r="BN128" i="46" s="1"/>
  <c r="EB128" i="46"/>
  <c r="BM128" i="46" s="1"/>
  <c r="EA128" i="46"/>
  <c r="DZ128" i="46"/>
  <c r="DY128" i="46"/>
  <c r="BJ128" i="46" s="1"/>
  <c r="DX128" i="46"/>
  <c r="DW128" i="46"/>
  <c r="BH128" i="46" s="1"/>
  <c r="DV128" i="46"/>
  <c r="BG128" i="46" s="1"/>
  <c r="DU128" i="46"/>
  <c r="DT128" i="46"/>
  <c r="BE128" i="46" s="1"/>
  <c r="DS128" i="46"/>
  <c r="DR128" i="46"/>
  <c r="BC128" i="46" s="1"/>
  <c r="DQ128" i="46"/>
  <c r="DP128" i="46"/>
  <c r="DO128" i="46"/>
  <c r="AZ128" i="46" s="1"/>
  <c r="DN128" i="46"/>
  <c r="DM128" i="46"/>
  <c r="AX128" i="46" s="1"/>
  <c r="DL128" i="46"/>
  <c r="DK128" i="46"/>
  <c r="DJ128" i="46"/>
  <c r="DI128" i="46"/>
  <c r="DH128" i="46"/>
  <c r="DG128" i="46"/>
  <c r="AR128" i="46" s="1"/>
  <c r="DF128" i="46"/>
  <c r="DE128" i="46"/>
  <c r="AP128" i="46" s="1"/>
  <c r="DD128" i="46"/>
  <c r="DC128" i="46"/>
  <c r="DB128" i="46"/>
  <c r="DA128" i="46"/>
  <c r="CZ128" i="46"/>
  <c r="CY128" i="46"/>
  <c r="AJ128" i="46" s="1"/>
  <c r="CX128" i="46"/>
  <c r="AI128" i="46" s="1"/>
  <c r="CW128" i="46"/>
  <c r="CV128" i="46"/>
  <c r="AG128" i="46" s="1"/>
  <c r="CU128" i="46"/>
  <c r="AF128" i="46" s="1"/>
  <c r="CT128" i="46"/>
  <c r="AE128" i="46" s="1"/>
  <c r="CS128" i="46"/>
  <c r="AD128" i="46" s="1"/>
  <c r="CR128" i="46"/>
  <c r="CQ128" i="46"/>
  <c r="AB128" i="46" s="1"/>
  <c r="CP128" i="46"/>
  <c r="CO128" i="46"/>
  <c r="CN128" i="46"/>
  <c r="Y128" i="46" s="1"/>
  <c r="CM128" i="46"/>
  <c r="X128" i="46" s="1"/>
  <c r="CL128" i="46"/>
  <c r="W128" i="46" s="1"/>
  <c r="CK128" i="46"/>
  <c r="CJ128" i="46"/>
  <c r="CI128" i="46"/>
  <c r="T128" i="46" s="1"/>
  <c r="CH128" i="46"/>
  <c r="S128" i="46" s="1"/>
  <c r="CG128" i="46"/>
  <c r="R128" i="46" s="1"/>
  <c r="CF128" i="46"/>
  <c r="Q128" i="46" s="1"/>
  <c r="CE128" i="46"/>
  <c r="CD128" i="46"/>
  <c r="CC128" i="46"/>
  <c r="CB128" i="46"/>
  <c r="CA128" i="46"/>
  <c r="L128" i="46" s="1"/>
  <c r="BZ128" i="46"/>
  <c r="BY128" i="46"/>
  <c r="BX128" i="46"/>
  <c r="BW128" i="46"/>
  <c r="BV128" i="46"/>
  <c r="BU128" i="46"/>
  <c r="F128" i="46" s="1"/>
  <c r="BT128" i="46"/>
  <c r="BS128" i="46"/>
  <c r="D128" i="46" s="1"/>
  <c r="B128" i="46"/>
  <c r="B128" i="44" s="1"/>
  <c r="A128" i="46"/>
  <c r="A128" i="44" s="1"/>
  <c r="EF127" i="46"/>
  <c r="BQ127" i="46" s="1"/>
  <c r="EE127" i="46"/>
  <c r="ED127" i="46"/>
  <c r="BO127" i="44" s="1"/>
  <c r="EC127" i="46"/>
  <c r="BN127" i="44" s="1"/>
  <c r="EB127" i="46"/>
  <c r="BM127" i="44" s="1"/>
  <c r="EA127" i="46"/>
  <c r="BL127" i="46" s="1"/>
  <c r="DZ127" i="46"/>
  <c r="BK127" i="46" s="1"/>
  <c r="DY127" i="46"/>
  <c r="BJ127" i="46" s="1"/>
  <c r="DX127" i="46"/>
  <c r="BI127" i="46" s="1"/>
  <c r="DW127" i="46"/>
  <c r="DV127" i="46"/>
  <c r="DU127" i="46"/>
  <c r="BF127" i="46" s="1"/>
  <c r="DT127" i="46"/>
  <c r="DS127" i="46"/>
  <c r="DR127" i="46"/>
  <c r="BC127" i="46" s="1"/>
  <c r="DQ127" i="46"/>
  <c r="DP127" i="46"/>
  <c r="BA127" i="46" s="1"/>
  <c r="DO127" i="46"/>
  <c r="DN127" i="46"/>
  <c r="AY127" i="46" s="1"/>
  <c r="DM127" i="46"/>
  <c r="DL127" i="46"/>
  <c r="DK127" i="46"/>
  <c r="AV127" i="46" s="1"/>
  <c r="DJ127" i="46"/>
  <c r="AU127" i="46" s="1"/>
  <c r="DI127" i="46"/>
  <c r="DH127" i="46"/>
  <c r="DG127" i="46"/>
  <c r="DF127" i="46"/>
  <c r="DE127" i="46"/>
  <c r="AP127" i="46" s="1"/>
  <c r="DD127" i="46"/>
  <c r="DC127" i="46"/>
  <c r="DB127" i="46"/>
  <c r="AM127" i="46" s="1"/>
  <c r="DA127" i="46"/>
  <c r="CZ127" i="46"/>
  <c r="AK127" i="46" s="1"/>
  <c r="CY127" i="46"/>
  <c r="CX127" i="46"/>
  <c r="CW127" i="46"/>
  <c r="AH127" i="46" s="1"/>
  <c r="CV127" i="46"/>
  <c r="CU127" i="46"/>
  <c r="AF127" i="46" s="1"/>
  <c r="CT127" i="46"/>
  <c r="AE127" i="46" s="1"/>
  <c r="CS127" i="46"/>
  <c r="CR127" i="46"/>
  <c r="AC127" i="46" s="1"/>
  <c r="CQ127" i="46"/>
  <c r="CP127" i="46"/>
  <c r="CO127" i="46"/>
  <c r="CN127" i="46"/>
  <c r="CM127" i="46"/>
  <c r="X127" i="46" s="1"/>
  <c r="CL127" i="46"/>
  <c r="CK127" i="46"/>
  <c r="CJ127" i="46"/>
  <c r="CI127" i="46"/>
  <c r="CH127" i="46"/>
  <c r="CG127" i="46"/>
  <c r="R127" i="46" s="1"/>
  <c r="CF127" i="46"/>
  <c r="CE127" i="46"/>
  <c r="P127" i="46" s="1"/>
  <c r="CD127" i="46"/>
  <c r="O127" i="46" s="1"/>
  <c r="CC127" i="46"/>
  <c r="N127" i="46" s="1"/>
  <c r="CB127" i="46"/>
  <c r="M127" i="46" s="1"/>
  <c r="CA127" i="46"/>
  <c r="BZ127" i="46"/>
  <c r="K127" i="46" s="1"/>
  <c r="BY127" i="46"/>
  <c r="J127" i="46" s="1"/>
  <c r="BX127" i="46"/>
  <c r="BW127" i="46"/>
  <c r="BV127" i="46"/>
  <c r="BU127" i="46"/>
  <c r="BT127" i="46"/>
  <c r="E127" i="46" s="1"/>
  <c r="BS127" i="46"/>
  <c r="BO127" i="46"/>
  <c r="BN127" i="46"/>
  <c r="BM127" i="46"/>
  <c r="B127" i="46"/>
  <c r="B127" i="44" s="1"/>
  <c r="A127" i="46"/>
  <c r="A125" i="27" s="1"/>
  <c r="EF126" i="46"/>
  <c r="EE126" i="46"/>
  <c r="ED126" i="46"/>
  <c r="EC126" i="46"/>
  <c r="BN126" i="46" s="1"/>
  <c r="EB126" i="46"/>
  <c r="EA126" i="46"/>
  <c r="DZ126" i="46"/>
  <c r="BK126" i="46" s="1"/>
  <c r="DY126" i="46"/>
  <c r="BJ126" i="46" s="1"/>
  <c r="DX126" i="46"/>
  <c r="DW126" i="46"/>
  <c r="DV126" i="46"/>
  <c r="DU126" i="46"/>
  <c r="DT126" i="46"/>
  <c r="DS126" i="46"/>
  <c r="DR126" i="46"/>
  <c r="BC126" i="46" s="1"/>
  <c r="DQ126" i="46"/>
  <c r="BB126" i="46" s="1"/>
  <c r="DP126" i="46"/>
  <c r="DO126" i="46"/>
  <c r="DN126" i="46"/>
  <c r="DM126" i="46"/>
  <c r="DL126" i="46"/>
  <c r="DK126" i="46"/>
  <c r="DJ126" i="46"/>
  <c r="DI126" i="46"/>
  <c r="AT126" i="46" s="1"/>
  <c r="DH126" i="46"/>
  <c r="DG126" i="46"/>
  <c r="DF126" i="46"/>
  <c r="DE126" i="46"/>
  <c r="DD126" i="46"/>
  <c r="DC126" i="46"/>
  <c r="AN126" i="46" s="1"/>
  <c r="DB126" i="46"/>
  <c r="AM126" i="46" s="1"/>
  <c r="DA126" i="46"/>
  <c r="AL126" i="46" s="1"/>
  <c r="CZ126" i="46"/>
  <c r="CY126" i="46"/>
  <c r="CX126" i="46"/>
  <c r="CW126" i="46"/>
  <c r="AH126" i="46" s="1"/>
  <c r="CV126" i="46"/>
  <c r="CU126" i="46"/>
  <c r="CT126" i="46"/>
  <c r="AE126" i="46" s="1"/>
  <c r="CS126" i="46"/>
  <c r="CR126" i="46"/>
  <c r="AC126" i="46" s="1"/>
  <c r="CQ126" i="46"/>
  <c r="CP126" i="46"/>
  <c r="CO126" i="46"/>
  <c r="CN126" i="46"/>
  <c r="CM126" i="46"/>
  <c r="CL126" i="46"/>
  <c r="W126" i="46" s="1"/>
  <c r="CK126" i="46"/>
  <c r="CJ126" i="46"/>
  <c r="CI126" i="46"/>
  <c r="CH126" i="46"/>
  <c r="CG126" i="46"/>
  <c r="CF126" i="46"/>
  <c r="CE126" i="46"/>
  <c r="CD126" i="46"/>
  <c r="O126" i="46" s="1"/>
  <c r="CC126" i="46"/>
  <c r="N126" i="46" s="1"/>
  <c r="CB126" i="46"/>
  <c r="M126" i="46" s="1"/>
  <c r="CA126" i="46"/>
  <c r="BZ126" i="46"/>
  <c r="BY126" i="46"/>
  <c r="BX126" i="46"/>
  <c r="I126" i="46" s="1"/>
  <c r="BW126" i="46"/>
  <c r="BV126" i="46"/>
  <c r="G126" i="46" s="1"/>
  <c r="BU126" i="46"/>
  <c r="BT126" i="46"/>
  <c r="BS126" i="46"/>
  <c r="B126" i="46"/>
  <c r="B126" i="44" s="1"/>
  <c r="A126" i="46"/>
  <c r="A124" i="27" s="1"/>
  <c r="EF125" i="46"/>
  <c r="BQ125" i="46" s="1"/>
  <c r="EE125" i="46"/>
  <c r="ED125" i="46"/>
  <c r="EC125" i="46"/>
  <c r="EB125" i="46"/>
  <c r="BM125" i="46" s="1"/>
  <c r="EA125" i="46"/>
  <c r="DZ125" i="46"/>
  <c r="BK125" i="46" s="1"/>
  <c r="DY125" i="46"/>
  <c r="BJ125" i="46" s="1"/>
  <c r="DX125" i="46"/>
  <c r="DW125" i="46"/>
  <c r="DV125" i="46"/>
  <c r="BG125" i="46" s="1"/>
  <c r="DU125" i="46"/>
  <c r="DT125" i="46"/>
  <c r="BE125" i="46" s="1"/>
  <c r="DS125" i="46"/>
  <c r="DR125" i="46"/>
  <c r="DQ125" i="46"/>
  <c r="BB125" i="46" s="1"/>
  <c r="DP125" i="46"/>
  <c r="DO125" i="46"/>
  <c r="DN125" i="46"/>
  <c r="AY125" i="46" s="1"/>
  <c r="DM125" i="46"/>
  <c r="DL125" i="46"/>
  <c r="DK125" i="46"/>
  <c r="DJ125" i="46"/>
  <c r="DI125" i="46"/>
  <c r="DH125" i="46"/>
  <c r="DG125" i="46"/>
  <c r="DF125" i="46"/>
  <c r="AQ125" i="46" s="1"/>
  <c r="DE125" i="46"/>
  <c r="DD125" i="46"/>
  <c r="DC125" i="46"/>
  <c r="DB125" i="46"/>
  <c r="DA125" i="46"/>
  <c r="AL125" i="46" s="1"/>
  <c r="CZ125" i="46"/>
  <c r="AK125" i="46" s="1"/>
  <c r="CY125" i="46"/>
  <c r="AJ125" i="46" s="1"/>
  <c r="CX125" i="46"/>
  <c r="AI125" i="46" s="1"/>
  <c r="CW125" i="46"/>
  <c r="AH125" i="46" s="1"/>
  <c r="CV125" i="46"/>
  <c r="CU125" i="46"/>
  <c r="CT125" i="46"/>
  <c r="CS125" i="46"/>
  <c r="AD125" i="46" s="1"/>
  <c r="CR125" i="46"/>
  <c r="CQ125" i="46"/>
  <c r="CP125" i="46"/>
  <c r="CO125" i="46"/>
  <c r="CN125" i="46"/>
  <c r="CM125" i="46"/>
  <c r="CL125" i="46"/>
  <c r="CK125" i="46"/>
  <c r="CJ125" i="46"/>
  <c r="CI125" i="46"/>
  <c r="CH125" i="46"/>
  <c r="S125" i="46" s="1"/>
  <c r="CG125" i="46"/>
  <c r="CF125" i="46"/>
  <c r="CE125" i="46"/>
  <c r="CD125" i="46"/>
  <c r="CC125" i="46"/>
  <c r="N125" i="46" s="1"/>
  <c r="CB125" i="46"/>
  <c r="CA125" i="46"/>
  <c r="BZ125" i="46"/>
  <c r="K125" i="46" s="1"/>
  <c r="BY125" i="46"/>
  <c r="J125" i="46" s="1"/>
  <c r="BX125" i="46"/>
  <c r="BW125" i="46"/>
  <c r="BV125" i="46"/>
  <c r="G125" i="46" s="1"/>
  <c r="BU125" i="46"/>
  <c r="F125" i="46" s="1"/>
  <c r="BT125" i="46"/>
  <c r="E125" i="46" s="1"/>
  <c r="BS125" i="46"/>
  <c r="B125" i="46"/>
  <c r="B125" i="44" s="1"/>
  <c r="A125" i="46"/>
  <c r="A123" i="27" s="1"/>
  <c r="EF124" i="46"/>
  <c r="EE124" i="46"/>
  <c r="ED124" i="46"/>
  <c r="BO124" i="44" s="1"/>
  <c r="EC124" i="46"/>
  <c r="BN124" i="46" s="1"/>
  <c r="EB124" i="46"/>
  <c r="EA124" i="46"/>
  <c r="DZ124" i="46"/>
  <c r="BK124" i="46" s="1"/>
  <c r="DY124" i="46"/>
  <c r="BJ124" i="46" s="1"/>
  <c r="DX124" i="46"/>
  <c r="DW124" i="46"/>
  <c r="DV124" i="46"/>
  <c r="DU124" i="46"/>
  <c r="BF124" i="46" s="1"/>
  <c r="DT124" i="46"/>
  <c r="DS124" i="46"/>
  <c r="DR124" i="46"/>
  <c r="BC124" i="46" s="1"/>
  <c r="DQ124" i="46"/>
  <c r="BB124" i="46" s="1"/>
  <c r="DP124" i="46"/>
  <c r="DO124" i="46"/>
  <c r="DN124" i="46"/>
  <c r="DM124" i="46"/>
  <c r="DL124" i="46"/>
  <c r="DK124" i="46"/>
  <c r="DJ124" i="46"/>
  <c r="AU124" i="46" s="1"/>
  <c r="DI124" i="46"/>
  <c r="DH124" i="46"/>
  <c r="AS124" i="46" s="1"/>
  <c r="DG124" i="46"/>
  <c r="DF124" i="46"/>
  <c r="DE124" i="46"/>
  <c r="AP124" i="46" s="1"/>
  <c r="DD124" i="46"/>
  <c r="AO124" i="46" s="1"/>
  <c r="DC124" i="46"/>
  <c r="AN124" i="46" s="1"/>
  <c r="DB124" i="46"/>
  <c r="AM124" i="46" s="1"/>
  <c r="DA124" i="46"/>
  <c r="CZ124" i="46"/>
  <c r="CY124" i="46"/>
  <c r="CX124" i="46"/>
  <c r="CW124" i="46"/>
  <c r="AH124" i="46" s="1"/>
  <c r="CV124" i="46"/>
  <c r="CU124" i="46"/>
  <c r="CT124" i="46"/>
  <c r="AE124" i="46" s="1"/>
  <c r="CS124" i="46"/>
  <c r="AD124" i="46" s="1"/>
  <c r="CR124" i="46"/>
  <c r="AC124" i="46" s="1"/>
  <c r="CQ124" i="46"/>
  <c r="CP124" i="46"/>
  <c r="CO124" i="46"/>
  <c r="CN124" i="46"/>
  <c r="CM124" i="46"/>
  <c r="CL124" i="46"/>
  <c r="W124" i="46" s="1"/>
  <c r="CK124" i="46"/>
  <c r="CJ124" i="46"/>
  <c r="CI124" i="46"/>
  <c r="CH124" i="46"/>
  <c r="CG124" i="46"/>
  <c r="R124" i="46" s="1"/>
  <c r="CF124" i="46"/>
  <c r="CE124" i="46"/>
  <c r="CD124" i="46"/>
  <c r="CC124" i="46"/>
  <c r="N124" i="46" s="1"/>
  <c r="CB124" i="46"/>
  <c r="CA124" i="46"/>
  <c r="BZ124" i="46"/>
  <c r="BY124" i="46"/>
  <c r="J124" i="46" s="1"/>
  <c r="BX124" i="46"/>
  <c r="I124" i="46" s="1"/>
  <c r="BW124" i="46"/>
  <c r="H124" i="46" s="1"/>
  <c r="BV124" i="46"/>
  <c r="G124" i="46" s="1"/>
  <c r="BU124" i="46"/>
  <c r="F124" i="46" s="1"/>
  <c r="BT124" i="46"/>
  <c r="BS124" i="46"/>
  <c r="B124" i="46"/>
  <c r="B124" i="44" s="1"/>
  <c r="A124" i="46"/>
  <c r="C124" i="46" s="1"/>
  <c r="C124" i="44" s="1"/>
  <c r="EF123" i="46"/>
  <c r="EE123" i="46"/>
  <c r="BP123" i="46" s="1"/>
  <c r="ED123" i="46"/>
  <c r="EC123" i="46"/>
  <c r="BN123" i="46" s="1"/>
  <c r="EB123" i="46"/>
  <c r="EA123" i="46"/>
  <c r="DZ123" i="46"/>
  <c r="BK123" i="46" s="1"/>
  <c r="DY123" i="46"/>
  <c r="BJ123" i="46" s="1"/>
  <c r="DX123" i="46"/>
  <c r="DW123" i="46"/>
  <c r="BH123" i="46" s="1"/>
  <c r="DV123" i="46"/>
  <c r="BG123" i="44" s="1"/>
  <c r="DU123" i="46"/>
  <c r="DT123" i="46"/>
  <c r="DS123" i="46"/>
  <c r="DR123" i="46"/>
  <c r="DQ123" i="46"/>
  <c r="DP123" i="46"/>
  <c r="DO123" i="46"/>
  <c r="AZ123" i="46" s="1"/>
  <c r="DN123" i="46"/>
  <c r="AY123" i="46" s="1"/>
  <c r="DM123" i="46"/>
  <c r="AX123" i="46" s="1"/>
  <c r="DL123" i="46"/>
  <c r="DK123" i="46"/>
  <c r="DJ123" i="46"/>
  <c r="AU123" i="46" s="1"/>
  <c r="DI123" i="46"/>
  <c r="DH123" i="46"/>
  <c r="DG123" i="46"/>
  <c r="AR123" i="46" s="1"/>
  <c r="DF123" i="46"/>
  <c r="AQ123" i="46" s="1"/>
  <c r="DE123" i="46"/>
  <c r="DD123" i="46"/>
  <c r="DC123" i="46"/>
  <c r="AN123" i="46" s="1"/>
  <c r="DB123" i="46"/>
  <c r="AM123" i="46" s="1"/>
  <c r="DA123" i="46"/>
  <c r="CZ123" i="46"/>
  <c r="CY123" i="46"/>
  <c r="AJ123" i="46" s="1"/>
  <c r="CX123" i="46"/>
  <c r="CW123" i="46"/>
  <c r="AH123" i="46" s="1"/>
  <c r="CV123" i="46"/>
  <c r="CU123" i="46"/>
  <c r="CT123" i="46"/>
  <c r="CS123" i="46"/>
  <c r="CR123" i="46"/>
  <c r="CQ123" i="46"/>
  <c r="AB123" i="46" s="1"/>
  <c r="CP123" i="46"/>
  <c r="AA123" i="46" s="1"/>
  <c r="CO123" i="46"/>
  <c r="Z123" i="46" s="1"/>
  <c r="CN123" i="46"/>
  <c r="CM123" i="46"/>
  <c r="CL123" i="46"/>
  <c r="W123" i="46" s="1"/>
  <c r="CK123" i="46"/>
  <c r="CJ123" i="46"/>
  <c r="CI123" i="46"/>
  <c r="T123" i="46" s="1"/>
  <c r="CH123" i="46"/>
  <c r="S123" i="46" s="1"/>
  <c r="CG123" i="46"/>
  <c r="R123" i="46" s="1"/>
  <c r="CF123" i="46"/>
  <c r="CE123" i="46"/>
  <c r="CD123" i="46"/>
  <c r="O123" i="46" s="1"/>
  <c r="CC123" i="46"/>
  <c r="CB123" i="46"/>
  <c r="CA123" i="46"/>
  <c r="BZ123" i="46"/>
  <c r="BY123" i="46"/>
  <c r="BX123" i="46"/>
  <c r="BW123" i="46"/>
  <c r="H123" i="46" s="1"/>
  <c r="BV123" i="46"/>
  <c r="BU123" i="46"/>
  <c r="BT123" i="46"/>
  <c r="BS123" i="46"/>
  <c r="D123" i="46" s="1"/>
  <c r="BG123" i="46"/>
  <c r="B123" i="46"/>
  <c r="B123" i="44" s="1"/>
  <c r="A123" i="46"/>
  <c r="A121" i="29" s="1"/>
  <c r="EF122" i="46"/>
  <c r="EE122" i="46"/>
  <c r="BP122" i="46" s="1"/>
  <c r="ED122" i="46"/>
  <c r="BO122" i="44" s="1"/>
  <c r="EC122" i="46"/>
  <c r="EB122" i="46"/>
  <c r="BM122" i="46" s="1"/>
  <c r="EA122" i="46"/>
  <c r="BL122" i="46" s="1"/>
  <c r="DZ122" i="46"/>
  <c r="DY122" i="46"/>
  <c r="DX122" i="46"/>
  <c r="DW122" i="46"/>
  <c r="BH122" i="46" s="1"/>
  <c r="DV122" i="46"/>
  <c r="DU122" i="46"/>
  <c r="DT122" i="46"/>
  <c r="BE122" i="46" s="1"/>
  <c r="DS122" i="46"/>
  <c r="DR122" i="46"/>
  <c r="DQ122" i="46"/>
  <c r="DP122" i="46"/>
  <c r="DO122" i="46"/>
  <c r="AZ122" i="46" s="1"/>
  <c r="DN122" i="46"/>
  <c r="DM122" i="46"/>
  <c r="DL122" i="46"/>
  <c r="AW122" i="46" s="1"/>
  <c r="DK122" i="46"/>
  <c r="AV122" i="46" s="1"/>
  <c r="DJ122" i="46"/>
  <c r="DI122" i="46"/>
  <c r="DH122" i="46"/>
  <c r="DG122" i="46"/>
  <c r="AR122" i="46" s="1"/>
  <c r="DF122" i="46"/>
  <c r="DE122" i="46"/>
  <c r="DD122" i="46"/>
  <c r="AO122" i="46" s="1"/>
  <c r="DC122" i="46"/>
  <c r="AN122" i="46" s="1"/>
  <c r="DB122" i="46"/>
  <c r="DA122" i="46"/>
  <c r="CZ122" i="46"/>
  <c r="CY122" i="46"/>
  <c r="CX122" i="46"/>
  <c r="CW122" i="46"/>
  <c r="CV122" i="46"/>
  <c r="AG122" i="46" s="1"/>
  <c r="CU122" i="46"/>
  <c r="CT122" i="46"/>
  <c r="AE122" i="46" s="1"/>
  <c r="CS122" i="46"/>
  <c r="CR122" i="46"/>
  <c r="CQ122" i="46"/>
  <c r="AB122" i="46" s="1"/>
  <c r="CP122" i="46"/>
  <c r="AA122" i="46" s="1"/>
  <c r="CO122" i="46"/>
  <c r="CN122" i="46"/>
  <c r="Y122" i="46" s="1"/>
  <c r="CM122" i="46"/>
  <c r="X122" i="46" s="1"/>
  <c r="CL122" i="46"/>
  <c r="CK122" i="46"/>
  <c r="CJ122" i="46"/>
  <c r="CI122" i="46"/>
  <c r="T122" i="46" s="1"/>
  <c r="CH122" i="46"/>
  <c r="CG122" i="46"/>
  <c r="CF122" i="46"/>
  <c r="Q122" i="46" s="1"/>
  <c r="CE122" i="46"/>
  <c r="P122" i="46" s="1"/>
  <c r="CD122" i="46"/>
  <c r="CC122" i="46"/>
  <c r="CB122" i="46"/>
  <c r="CA122" i="46"/>
  <c r="BZ122" i="46"/>
  <c r="BY122" i="46"/>
  <c r="BX122" i="46"/>
  <c r="BW122" i="46"/>
  <c r="H122" i="46" s="1"/>
  <c r="BV122" i="46"/>
  <c r="G122" i="46" s="1"/>
  <c r="BU122" i="46"/>
  <c r="BT122" i="46"/>
  <c r="BS122" i="46"/>
  <c r="D122" i="46" s="1"/>
  <c r="BO122" i="46"/>
  <c r="B122" i="46"/>
  <c r="B122" i="44" s="1"/>
  <c r="A122" i="46"/>
  <c r="C122" i="46" s="1"/>
  <c r="C122" i="44" s="1"/>
  <c r="EF121" i="46"/>
  <c r="BQ121" i="46" s="1"/>
  <c r="EE121" i="46"/>
  <c r="BP121" i="46" s="1"/>
  <c r="ED121" i="46"/>
  <c r="BO121" i="44" s="1"/>
  <c r="EC121" i="46"/>
  <c r="BN121" i="44" s="1"/>
  <c r="EB121" i="46"/>
  <c r="BM121" i="44" s="1"/>
  <c r="EA121" i="46"/>
  <c r="BL121" i="44" s="1"/>
  <c r="DZ121" i="46"/>
  <c r="DY121" i="46"/>
  <c r="BJ121" i="46" s="1"/>
  <c r="DX121" i="46"/>
  <c r="DW121" i="46"/>
  <c r="DV121" i="46"/>
  <c r="DU121" i="46"/>
  <c r="DT121" i="46"/>
  <c r="DS121" i="46"/>
  <c r="BD121" i="46" s="1"/>
  <c r="DR121" i="46"/>
  <c r="BC121" i="44" s="1"/>
  <c r="DQ121" i="46"/>
  <c r="BB121" i="44" s="1"/>
  <c r="DP121" i="46"/>
  <c r="DO121" i="46"/>
  <c r="AZ121" i="46" s="1"/>
  <c r="DN121" i="46"/>
  <c r="DM121" i="46"/>
  <c r="DL121" i="46"/>
  <c r="AW121" i="46" s="1"/>
  <c r="DK121" i="46"/>
  <c r="AV121" i="46" s="1"/>
  <c r="DJ121" i="46"/>
  <c r="DI121" i="46"/>
  <c r="AT121" i="46" s="1"/>
  <c r="DH121" i="46"/>
  <c r="AS121" i="46" s="1"/>
  <c r="DG121" i="46"/>
  <c r="DF121" i="46"/>
  <c r="DE121" i="46"/>
  <c r="DD121" i="46"/>
  <c r="DC121" i="46"/>
  <c r="DB121" i="46"/>
  <c r="DA121" i="46"/>
  <c r="AL121" i="46" s="1"/>
  <c r="CZ121" i="46"/>
  <c r="AK121" i="46" s="1"/>
  <c r="CY121" i="46"/>
  <c r="CX121" i="46"/>
  <c r="CW121" i="46"/>
  <c r="CV121" i="46"/>
  <c r="CU121" i="46"/>
  <c r="CT121" i="46"/>
  <c r="CS121" i="46"/>
  <c r="CR121" i="46"/>
  <c r="CQ121" i="46"/>
  <c r="AB121" i="46" s="1"/>
  <c r="CP121" i="46"/>
  <c r="CO121" i="46"/>
  <c r="CN121" i="46"/>
  <c r="Y121" i="46" s="1"/>
  <c r="CM121" i="46"/>
  <c r="X121" i="46" s="1"/>
  <c r="CL121" i="46"/>
  <c r="CK121" i="46"/>
  <c r="V121" i="46" s="1"/>
  <c r="CJ121" i="46"/>
  <c r="U121" i="46" s="1"/>
  <c r="CI121" i="46"/>
  <c r="T121" i="46" s="1"/>
  <c r="CH121" i="46"/>
  <c r="CG121" i="46"/>
  <c r="CF121" i="46"/>
  <c r="CE121" i="46"/>
  <c r="P121" i="46" s="1"/>
  <c r="CD121" i="46"/>
  <c r="CC121" i="46"/>
  <c r="N121" i="46" s="1"/>
  <c r="CB121" i="46"/>
  <c r="M121" i="46" s="1"/>
  <c r="CA121" i="46"/>
  <c r="BZ121" i="46"/>
  <c r="BY121" i="46"/>
  <c r="BX121" i="46"/>
  <c r="BW121" i="46"/>
  <c r="BV121" i="46"/>
  <c r="BU121" i="46"/>
  <c r="F121" i="46" s="1"/>
  <c r="BT121" i="46"/>
  <c r="BS121" i="46"/>
  <c r="D121" i="46" s="1"/>
  <c r="BO121" i="46"/>
  <c r="B121" i="46"/>
  <c r="B121" i="44" s="1"/>
  <c r="A121" i="46"/>
  <c r="C121" i="46" s="1"/>
  <c r="C121" i="44" s="1"/>
  <c r="EF120" i="46"/>
  <c r="EE120" i="46"/>
  <c r="ED120" i="46"/>
  <c r="BO120" i="46" s="1"/>
  <c r="EC120" i="46"/>
  <c r="EB120" i="46"/>
  <c r="EA120" i="46"/>
  <c r="BL120" i="46" s="1"/>
  <c r="DZ120" i="46"/>
  <c r="BK120" i="46" s="1"/>
  <c r="DY120" i="46"/>
  <c r="DX120" i="46"/>
  <c r="DW120" i="46"/>
  <c r="DV120" i="46"/>
  <c r="DU120" i="46"/>
  <c r="BF120" i="46" s="1"/>
  <c r="DT120" i="46"/>
  <c r="BE120" i="46" s="1"/>
  <c r="DS120" i="46"/>
  <c r="BD120" i="46" s="1"/>
  <c r="DR120" i="46"/>
  <c r="DQ120" i="46"/>
  <c r="DP120" i="46"/>
  <c r="DO120" i="46"/>
  <c r="AZ120" i="46" s="1"/>
  <c r="DN120" i="46"/>
  <c r="AY120" i="44" s="1"/>
  <c r="DM120" i="46"/>
  <c r="DL120" i="46"/>
  <c r="AW120" i="46" s="1"/>
  <c r="DK120" i="46"/>
  <c r="AV120" i="46" s="1"/>
  <c r="DJ120" i="46"/>
  <c r="DI120" i="46"/>
  <c r="AT120" i="46" s="1"/>
  <c r="DH120" i="46"/>
  <c r="DG120" i="46"/>
  <c r="DF120" i="46"/>
  <c r="DE120" i="46"/>
  <c r="AP120" i="46" s="1"/>
  <c r="DD120" i="46"/>
  <c r="DC120" i="46"/>
  <c r="DB120" i="46"/>
  <c r="AM120" i="46" s="1"/>
  <c r="DA120" i="46"/>
  <c r="AL120" i="46" s="1"/>
  <c r="CZ120" i="46"/>
  <c r="CY120" i="46"/>
  <c r="CX120" i="46"/>
  <c r="AI120" i="46" s="1"/>
  <c r="CW120" i="46"/>
  <c r="CV120" i="46"/>
  <c r="CU120" i="46"/>
  <c r="CT120" i="46"/>
  <c r="AE120" i="46" s="1"/>
  <c r="CS120" i="46"/>
  <c r="CR120" i="46"/>
  <c r="CQ120" i="46"/>
  <c r="CP120" i="46"/>
  <c r="AA120" i="46" s="1"/>
  <c r="CO120" i="46"/>
  <c r="Z120" i="46" s="1"/>
  <c r="CN120" i="46"/>
  <c r="CM120" i="46"/>
  <c r="X120" i="46" s="1"/>
  <c r="CL120" i="46"/>
  <c r="W120" i="46" s="1"/>
  <c r="CK120" i="46"/>
  <c r="V120" i="46" s="1"/>
  <c r="CJ120" i="46"/>
  <c r="CI120" i="46"/>
  <c r="CH120" i="46"/>
  <c r="CG120" i="46"/>
  <c r="CF120" i="46"/>
  <c r="CE120" i="46"/>
  <c r="P120" i="46" s="1"/>
  <c r="CD120" i="46"/>
  <c r="CC120" i="46"/>
  <c r="CB120" i="46"/>
  <c r="CA120" i="46"/>
  <c r="BZ120" i="46"/>
  <c r="K120" i="46" s="1"/>
  <c r="BY120" i="46"/>
  <c r="J120" i="46" s="1"/>
  <c r="BX120" i="46"/>
  <c r="BW120" i="46"/>
  <c r="H120" i="46" s="1"/>
  <c r="BV120" i="46"/>
  <c r="G120" i="46" s="1"/>
  <c r="BU120" i="46"/>
  <c r="BT120" i="46"/>
  <c r="BS120" i="46"/>
  <c r="AY120" i="46"/>
  <c r="B120" i="46"/>
  <c r="B120" i="44" s="1"/>
  <c r="A120" i="46"/>
  <c r="EF119" i="46"/>
  <c r="EE119" i="46"/>
  <c r="BP119" i="46" s="1"/>
  <c r="ED119" i="46"/>
  <c r="BO119" i="44" s="1"/>
  <c r="EC119" i="46"/>
  <c r="BN119" i="44" s="1"/>
  <c r="EB119" i="46"/>
  <c r="BM119" i="44" s="1"/>
  <c r="EA119" i="46"/>
  <c r="BL119" i="46" s="1"/>
  <c r="DZ119" i="46"/>
  <c r="DY119" i="46"/>
  <c r="DX119" i="46"/>
  <c r="BI119" i="46" s="1"/>
  <c r="DW119" i="46"/>
  <c r="BH119" i="46" s="1"/>
  <c r="DV119" i="46"/>
  <c r="BG119" i="46" s="1"/>
  <c r="DU119" i="46"/>
  <c r="DT119" i="46"/>
  <c r="DS119" i="46"/>
  <c r="BD119" i="46" s="1"/>
  <c r="DR119" i="46"/>
  <c r="DQ119" i="46"/>
  <c r="DP119" i="46"/>
  <c r="BA119" i="46" s="1"/>
  <c r="DO119" i="46"/>
  <c r="DN119" i="46"/>
  <c r="DM119" i="46"/>
  <c r="DL119" i="46"/>
  <c r="DK119" i="46"/>
  <c r="AV119" i="46" s="1"/>
  <c r="DJ119" i="46"/>
  <c r="DI119" i="46"/>
  <c r="DH119" i="46"/>
  <c r="AS119" i="46" s="1"/>
  <c r="DG119" i="46"/>
  <c r="AR119" i="46" s="1"/>
  <c r="DF119" i="46"/>
  <c r="AQ119" i="46" s="1"/>
  <c r="DE119" i="46"/>
  <c r="DD119" i="46"/>
  <c r="DC119" i="46"/>
  <c r="AN119" i="46" s="1"/>
  <c r="DB119" i="46"/>
  <c r="DA119" i="46"/>
  <c r="CZ119" i="46"/>
  <c r="AK119" i="46" s="1"/>
  <c r="CY119" i="46"/>
  <c r="AJ119" i="46" s="1"/>
  <c r="CX119" i="46"/>
  <c r="CW119" i="46"/>
  <c r="CV119" i="46"/>
  <c r="CU119" i="46"/>
  <c r="CT119" i="46"/>
  <c r="AE119" i="46" s="1"/>
  <c r="CS119" i="46"/>
  <c r="CR119" i="46"/>
  <c r="AC119" i="46" s="1"/>
  <c r="CQ119" i="46"/>
  <c r="CP119" i="46"/>
  <c r="CO119" i="46"/>
  <c r="CN119" i="46"/>
  <c r="CM119" i="46"/>
  <c r="CL119" i="46"/>
  <c r="CK119" i="46"/>
  <c r="CJ119" i="46"/>
  <c r="U119" i="46" s="1"/>
  <c r="CI119" i="46"/>
  <c r="T119" i="46" s="1"/>
  <c r="CH119" i="46"/>
  <c r="S119" i="46" s="1"/>
  <c r="CG119" i="46"/>
  <c r="CF119" i="46"/>
  <c r="Q119" i="46" s="1"/>
  <c r="CE119" i="46"/>
  <c r="P119" i="46" s="1"/>
  <c r="CD119" i="46"/>
  <c r="CC119" i="46"/>
  <c r="CB119" i="46"/>
  <c r="M119" i="46" s="1"/>
  <c r="CA119" i="46"/>
  <c r="BZ119" i="46"/>
  <c r="BY119" i="46"/>
  <c r="BX119" i="46"/>
  <c r="BW119" i="46"/>
  <c r="BV119" i="46"/>
  <c r="G119" i="46" s="1"/>
  <c r="BU119" i="46"/>
  <c r="BT119" i="46"/>
  <c r="BS119" i="46"/>
  <c r="BO119" i="46"/>
  <c r="B119" i="46"/>
  <c r="B119" i="44" s="1"/>
  <c r="A119" i="46"/>
  <c r="EF118" i="46"/>
  <c r="EE118" i="46"/>
  <c r="BP118" i="46" s="1"/>
  <c r="ED118" i="46"/>
  <c r="BO118" i="46" s="1"/>
  <c r="EC118" i="46"/>
  <c r="EB118" i="46"/>
  <c r="EA118" i="46"/>
  <c r="DZ118" i="46"/>
  <c r="DY118" i="46"/>
  <c r="BJ118" i="46" s="1"/>
  <c r="DX118" i="46"/>
  <c r="DW118" i="46"/>
  <c r="BH118" i="46" s="1"/>
  <c r="DV118" i="46"/>
  <c r="BG118" i="46" s="1"/>
  <c r="DU118" i="46"/>
  <c r="DT118" i="46"/>
  <c r="DS118" i="46"/>
  <c r="DR118" i="46"/>
  <c r="DQ118" i="46"/>
  <c r="DP118" i="46"/>
  <c r="DO118" i="46"/>
  <c r="AZ118" i="46" s="1"/>
  <c r="DN118" i="46"/>
  <c r="DM118" i="46"/>
  <c r="DL118" i="46"/>
  <c r="DK118" i="46"/>
  <c r="AV118" i="46" s="1"/>
  <c r="DJ118" i="46"/>
  <c r="AU118" i="46" s="1"/>
  <c r="DI118" i="46"/>
  <c r="DH118" i="46"/>
  <c r="DG118" i="46"/>
  <c r="AR118" i="46" s="1"/>
  <c r="DF118" i="46"/>
  <c r="AQ118" i="46" s="1"/>
  <c r="DE118" i="46"/>
  <c r="AP118" i="46" s="1"/>
  <c r="DD118" i="46"/>
  <c r="DC118" i="46"/>
  <c r="DB118" i="46"/>
  <c r="AM118" i="46" s="1"/>
  <c r="DA118" i="46"/>
  <c r="CZ118" i="46"/>
  <c r="CY118" i="46"/>
  <c r="AJ118" i="46" s="1"/>
  <c r="CX118" i="46"/>
  <c r="CW118" i="46"/>
  <c r="AH118" i="46" s="1"/>
  <c r="CV118" i="46"/>
  <c r="CU118" i="46"/>
  <c r="CT118" i="46"/>
  <c r="CS118" i="46"/>
  <c r="CR118" i="46"/>
  <c r="CQ118" i="46"/>
  <c r="AB118" i="46" s="1"/>
  <c r="CP118" i="46"/>
  <c r="AA118" i="46" s="1"/>
  <c r="CO118" i="46"/>
  <c r="CN118" i="46"/>
  <c r="CM118" i="46"/>
  <c r="CL118" i="46"/>
  <c r="W118" i="46" s="1"/>
  <c r="CK118" i="46"/>
  <c r="V118" i="46" s="1"/>
  <c r="CJ118" i="46"/>
  <c r="CI118" i="46"/>
  <c r="T118" i="46" s="1"/>
  <c r="CH118" i="46"/>
  <c r="S118" i="46" s="1"/>
  <c r="CG118" i="46"/>
  <c r="R118" i="46" s="1"/>
  <c r="CF118" i="46"/>
  <c r="CE118" i="46"/>
  <c r="CD118" i="46"/>
  <c r="CC118" i="46"/>
  <c r="CB118" i="46"/>
  <c r="CA118" i="46"/>
  <c r="L118" i="46" s="1"/>
  <c r="BZ118" i="46"/>
  <c r="K118" i="46" s="1"/>
  <c r="BY118" i="46"/>
  <c r="BX118" i="46"/>
  <c r="BW118" i="46"/>
  <c r="BV118" i="46"/>
  <c r="BU118" i="46"/>
  <c r="BT118" i="46"/>
  <c r="BS118" i="46"/>
  <c r="D118" i="46" s="1"/>
  <c r="B118" i="46"/>
  <c r="B118" i="44" s="1"/>
  <c r="A118" i="46"/>
  <c r="EF117" i="46"/>
  <c r="EE117" i="46"/>
  <c r="ED117" i="46"/>
  <c r="EC117" i="46"/>
  <c r="EB117" i="46"/>
  <c r="EA117" i="46"/>
  <c r="DZ117" i="46"/>
  <c r="DY117" i="46"/>
  <c r="DX117" i="46"/>
  <c r="DW117" i="46"/>
  <c r="DV117" i="46"/>
  <c r="BG117" i="46" s="1"/>
  <c r="DU117" i="46"/>
  <c r="BF117" i="46" s="1"/>
  <c r="DT117" i="46"/>
  <c r="DS117" i="46"/>
  <c r="BD117" i="46" s="1"/>
  <c r="DR117" i="46"/>
  <c r="BC117" i="46" s="1"/>
  <c r="DQ117" i="46"/>
  <c r="BB117" i="46" s="1"/>
  <c r="DP117" i="46"/>
  <c r="DO117" i="46"/>
  <c r="DN117" i="46"/>
  <c r="DM117" i="46"/>
  <c r="DL117" i="46"/>
  <c r="DK117" i="46"/>
  <c r="AV117" i="46" s="1"/>
  <c r="DJ117" i="46"/>
  <c r="AU117" i="46" s="1"/>
  <c r="DI117" i="46"/>
  <c r="DH117" i="46"/>
  <c r="DG117" i="46"/>
  <c r="DF117" i="46"/>
  <c r="DE117" i="46"/>
  <c r="DD117" i="46"/>
  <c r="DC117" i="46"/>
  <c r="AN117" i="46" s="1"/>
  <c r="DB117" i="46"/>
  <c r="DA117" i="46"/>
  <c r="AL117" i="46" s="1"/>
  <c r="CZ117" i="46"/>
  <c r="CY117" i="46"/>
  <c r="CX117" i="46"/>
  <c r="AI117" i="46" s="1"/>
  <c r="CW117" i="46"/>
  <c r="CV117" i="46"/>
  <c r="CU117" i="46"/>
  <c r="AF117" i="46" s="1"/>
  <c r="CT117" i="46"/>
  <c r="AE117" i="46" s="1"/>
  <c r="CS117" i="46"/>
  <c r="CR117" i="46"/>
  <c r="CQ117" i="46"/>
  <c r="CP117" i="46"/>
  <c r="AA117" i="46" s="1"/>
  <c r="CO117" i="46"/>
  <c r="Z117" i="46" s="1"/>
  <c r="CN117" i="46"/>
  <c r="CM117" i="46"/>
  <c r="X117" i="46" s="1"/>
  <c r="CL117" i="46"/>
  <c r="W117" i="46" s="1"/>
  <c r="CK117" i="46"/>
  <c r="CJ117" i="46"/>
  <c r="CI117" i="46"/>
  <c r="CH117" i="46"/>
  <c r="CG117" i="46"/>
  <c r="CF117" i="46"/>
  <c r="CE117" i="46"/>
  <c r="P117" i="46" s="1"/>
  <c r="CD117" i="46"/>
  <c r="CC117" i="46"/>
  <c r="N117" i="46" s="1"/>
  <c r="CB117" i="46"/>
  <c r="CA117" i="46"/>
  <c r="BZ117" i="46"/>
  <c r="K117" i="46" s="1"/>
  <c r="BY117" i="46"/>
  <c r="BX117" i="46"/>
  <c r="BW117" i="46"/>
  <c r="H117" i="46" s="1"/>
  <c r="BV117" i="46"/>
  <c r="G117" i="46" s="1"/>
  <c r="BU117" i="46"/>
  <c r="BT117" i="46"/>
  <c r="BS117" i="46"/>
  <c r="D117" i="46" s="1"/>
  <c r="B117" i="46"/>
  <c r="B117" i="44" s="1"/>
  <c r="A117" i="46"/>
  <c r="EF116" i="46"/>
  <c r="EE116" i="46"/>
  <c r="BP116" i="46" s="1"/>
  <c r="ED116" i="46"/>
  <c r="BO116" i="46" s="1"/>
  <c r="EC116" i="46"/>
  <c r="EB116" i="46"/>
  <c r="BM116" i="46" s="1"/>
  <c r="EA116" i="46"/>
  <c r="DZ116" i="46"/>
  <c r="BK116" i="46" s="1"/>
  <c r="DY116" i="46"/>
  <c r="DX116" i="46"/>
  <c r="BI116" i="46" s="1"/>
  <c r="DW116" i="46"/>
  <c r="BH116" i="46" s="1"/>
  <c r="DV116" i="46"/>
  <c r="DU116" i="46"/>
  <c r="BF116" i="46" s="1"/>
  <c r="DT116" i="46"/>
  <c r="DS116" i="46"/>
  <c r="DR116" i="46"/>
  <c r="BC116" i="46" s="1"/>
  <c r="DQ116" i="46"/>
  <c r="DP116" i="46"/>
  <c r="DO116" i="46"/>
  <c r="AZ116" i="46" s="1"/>
  <c r="DN116" i="46"/>
  <c r="DM116" i="46"/>
  <c r="DL116" i="46"/>
  <c r="DK116" i="46"/>
  <c r="DJ116" i="46"/>
  <c r="AU116" i="46" s="1"/>
  <c r="DI116" i="46"/>
  <c r="DH116" i="46"/>
  <c r="AS116" i="46" s="1"/>
  <c r="DG116" i="46"/>
  <c r="AR116" i="46" s="1"/>
  <c r="DF116" i="46"/>
  <c r="AQ116" i="46" s="1"/>
  <c r="DE116" i="46"/>
  <c r="AP116" i="46" s="1"/>
  <c r="DD116" i="46"/>
  <c r="AO116" i="46" s="1"/>
  <c r="DC116" i="46"/>
  <c r="DB116" i="46"/>
  <c r="DA116" i="46"/>
  <c r="CZ116" i="46"/>
  <c r="CY116" i="46"/>
  <c r="AJ116" i="46" s="1"/>
  <c r="CX116" i="46"/>
  <c r="AI116" i="46" s="1"/>
  <c r="CW116" i="46"/>
  <c r="CV116" i="46"/>
  <c r="AG116" i="46" s="1"/>
  <c r="CU116" i="46"/>
  <c r="CT116" i="46"/>
  <c r="CS116" i="46"/>
  <c r="CR116" i="46"/>
  <c r="CQ116" i="46"/>
  <c r="AB116" i="46" s="1"/>
  <c r="CP116" i="46"/>
  <c r="CO116" i="46"/>
  <c r="CN116" i="46"/>
  <c r="Y116" i="46" s="1"/>
  <c r="CM116" i="46"/>
  <c r="CL116" i="46"/>
  <c r="W116" i="46" s="1"/>
  <c r="CK116" i="46"/>
  <c r="CJ116" i="46"/>
  <c r="CI116" i="46"/>
  <c r="T116" i="46" s="1"/>
  <c r="CH116" i="46"/>
  <c r="S116" i="46" s="1"/>
  <c r="CG116" i="46"/>
  <c r="CF116" i="46"/>
  <c r="Q116" i="46" s="1"/>
  <c r="CE116" i="46"/>
  <c r="CD116" i="46"/>
  <c r="CC116" i="46"/>
  <c r="N116" i="46" s="1"/>
  <c r="CB116" i="46"/>
  <c r="M116" i="46" s="1"/>
  <c r="CA116" i="46"/>
  <c r="L116" i="46" s="1"/>
  <c r="BZ116" i="46"/>
  <c r="BY116" i="46"/>
  <c r="BX116" i="46"/>
  <c r="I116" i="46" s="1"/>
  <c r="BW116" i="46"/>
  <c r="BV116" i="46"/>
  <c r="G116" i="46" s="1"/>
  <c r="BU116" i="46"/>
  <c r="BT116" i="46"/>
  <c r="BS116" i="46"/>
  <c r="D116" i="46" s="1"/>
  <c r="B116" i="46"/>
  <c r="B116" i="44" s="1"/>
  <c r="A116" i="46"/>
  <c r="A114" i="27" s="1"/>
  <c r="EF115" i="46"/>
  <c r="BQ115" i="46" s="1"/>
  <c r="EE115" i="46"/>
  <c r="ED115" i="46"/>
  <c r="BO115" i="44" s="1"/>
  <c r="EC115" i="46"/>
  <c r="BN115" i="46" s="1"/>
  <c r="EB115" i="46"/>
  <c r="EA115" i="46"/>
  <c r="BL115" i="46" s="1"/>
  <c r="DZ115" i="46"/>
  <c r="BK115" i="46" s="1"/>
  <c r="DY115" i="46"/>
  <c r="BJ115" i="46" s="1"/>
  <c r="DX115" i="46"/>
  <c r="BI115" i="46" s="1"/>
  <c r="DW115" i="46"/>
  <c r="DV115" i="46"/>
  <c r="BG115" i="46" s="1"/>
  <c r="DU115" i="46"/>
  <c r="DT115" i="46"/>
  <c r="DS115" i="46"/>
  <c r="BD115" i="46" s="1"/>
  <c r="DR115" i="46"/>
  <c r="BC115" i="46" s="1"/>
  <c r="DQ115" i="46"/>
  <c r="BB115" i="46" s="1"/>
  <c r="DP115" i="46"/>
  <c r="BA115" i="46" s="1"/>
  <c r="DO115" i="46"/>
  <c r="DN115" i="46"/>
  <c r="AY115" i="46" s="1"/>
  <c r="DM115" i="46"/>
  <c r="AX115" i="46" s="1"/>
  <c r="DL115" i="46"/>
  <c r="DK115" i="46"/>
  <c r="AV115" i="46" s="1"/>
  <c r="DJ115" i="46"/>
  <c r="DI115" i="46"/>
  <c r="DH115" i="46"/>
  <c r="AS115" i="46" s="1"/>
  <c r="DG115" i="46"/>
  <c r="DF115" i="46"/>
  <c r="DE115" i="46"/>
  <c r="AP115" i="46" s="1"/>
  <c r="DD115" i="46"/>
  <c r="DC115" i="46"/>
  <c r="AN115" i="46" s="1"/>
  <c r="DB115" i="46"/>
  <c r="DA115" i="46"/>
  <c r="CZ115" i="46"/>
  <c r="AK115" i="46" s="1"/>
  <c r="CY115" i="46"/>
  <c r="CX115" i="46"/>
  <c r="AI115" i="46" s="1"/>
  <c r="CW115" i="46"/>
  <c r="AH115" i="44" s="1"/>
  <c r="CV115" i="46"/>
  <c r="CU115" i="46"/>
  <c r="AF115" i="46" s="1"/>
  <c r="CT115" i="46"/>
  <c r="AE115" i="46" s="1"/>
  <c r="CS115" i="46"/>
  <c r="AD115" i="46" s="1"/>
  <c r="CR115" i="46"/>
  <c r="CQ115" i="46"/>
  <c r="CP115" i="46"/>
  <c r="AA115" i="46" s="1"/>
  <c r="CO115" i="46"/>
  <c r="CN115" i="46"/>
  <c r="Y115" i="44" s="1"/>
  <c r="CM115" i="46"/>
  <c r="X115" i="46" s="1"/>
  <c r="CL115" i="46"/>
  <c r="CK115" i="46"/>
  <c r="CJ115" i="46"/>
  <c r="U115" i="46" s="1"/>
  <c r="CI115" i="46"/>
  <c r="CH115" i="46"/>
  <c r="S115" i="46" s="1"/>
  <c r="CG115" i="46"/>
  <c r="CF115" i="46"/>
  <c r="CE115" i="46"/>
  <c r="P115" i="46" s="1"/>
  <c r="CD115" i="46"/>
  <c r="O115" i="46" s="1"/>
  <c r="CC115" i="46"/>
  <c r="CB115" i="46"/>
  <c r="M115" i="46" s="1"/>
  <c r="CA115" i="46"/>
  <c r="BZ115" i="46"/>
  <c r="BY115" i="46"/>
  <c r="J115" i="46" s="1"/>
  <c r="BX115" i="46"/>
  <c r="I115" i="46" s="1"/>
  <c r="BW115" i="46"/>
  <c r="H115" i="46" s="1"/>
  <c r="BV115" i="46"/>
  <c r="G115" i="46" s="1"/>
  <c r="BU115" i="46"/>
  <c r="F115" i="46" s="1"/>
  <c r="BT115" i="46"/>
  <c r="E115" i="46" s="1"/>
  <c r="BS115" i="46"/>
  <c r="BO115" i="46"/>
  <c r="AH115" i="46"/>
  <c r="B115" i="46"/>
  <c r="B115" i="44" s="1"/>
  <c r="A115" i="46"/>
  <c r="A113" i="27" s="1"/>
  <c r="EF114" i="46"/>
  <c r="EE114" i="46"/>
  <c r="ED114" i="46"/>
  <c r="EC114" i="46"/>
  <c r="EB114" i="46"/>
  <c r="EA114" i="46"/>
  <c r="DZ114" i="46"/>
  <c r="BK114" i="46" s="1"/>
  <c r="DY114" i="46"/>
  <c r="DX114" i="46"/>
  <c r="DW114" i="46"/>
  <c r="DV114" i="46"/>
  <c r="DU114" i="46"/>
  <c r="BF114" i="46" s="1"/>
  <c r="DT114" i="46"/>
  <c r="DS114" i="46"/>
  <c r="DR114" i="46"/>
  <c r="BC114" i="46" s="1"/>
  <c r="DQ114" i="46"/>
  <c r="BB114" i="46" s="1"/>
  <c r="DP114" i="46"/>
  <c r="DO114" i="46"/>
  <c r="DN114" i="46"/>
  <c r="DM114" i="46"/>
  <c r="DL114" i="46"/>
  <c r="AW114" i="46" s="1"/>
  <c r="DK114" i="46"/>
  <c r="DJ114" i="46"/>
  <c r="AU114" i="46" s="1"/>
  <c r="DI114" i="46"/>
  <c r="DH114" i="46"/>
  <c r="DG114" i="46"/>
  <c r="DF114" i="46"/>
  <c r="DE114" i="46"/>
  <c r="DD114" i="46"/>
  <c r="AO114" i="46" s="1"/>
  <c r="DC114" i="46"/>
  <c r="AN114" i="46" s="1"/>
  <c r="DB114" i="46"/>
  <c r="AM114" i="46" s="1"/>
  <c r="DA114" i="46"/>
  <c r="AL114" i="46" s="1"/>
  <c r="CZ114" i="46"/>
  <c r="CY114" i="46"/>
  <c r="CX114" i="46"/>
  <c r="AI114" i="46" s="1"/>
  <c r="CW114" i="46"/>
  <c r="AH114" i="46" s="1"/>
  <c r="CV114" i="46"/>
  <c r="AG114" i="46" s="1"/>
  <c r="CU114" i="46"/>
  <c r="CT114" i="46"/>
  <c r="AE114" i="46" s="1"/>
  <c r="CS114" i="46"/>
  <c r="AD114" i="46" s="1"/>
  <c r="CR114" i="46"/>
  <c r="CQ114" i="46"/>
  <c r="CP114" i="46"/>
  <c r="CO114" i="46"/>
  <c r="Z114" i="46" s="1"/>
  <c r="CN114" i="46"/>
  <c r="CM114" i="46"/>
  <c r="CL114" i="46"/>
  <c r="W114" i="46" s="1"/>
  <c r="CK114" i="46"/>
  <c r="CJ114" i="46"/>
  <c r="U114" i="46" s="1"/>
  <c r="CI114" i="46"/>
  <c r="CH114" i="46"/>
  <c r="CG114" i="46"/>
  <c r="R114" i="46" s="1"/>
  <c r="CF114" i="46"/>
  <c r="CE114" i="46"/>
  <c r="CD114" i="46"/>
  <c r="O114" i="46" s="1"/>
  <c r="CC114" i="46"/>
  <c r="CB114" i="46"/>
  <c r="M114" i="46" s="1"/>
  <c r="CA114" i="46"/>
  <c r="BZ114" i="46"/>
  <c r="BY114" i="46"/>
  <c r="J114" i="46" s="1"/>
  <c r="BX114" i="46"/>
  <c r="I114" i="46" s="1"/>
  <c r="BW114" i="46"/>
  <c r="BV114" i="46"/>
  <c r="G114" i="46" s="1"/>
  <c r="BU114" i="46"/>
  <c r="F114" i="46" s="1"/>
  <c r="BT114" i="46"/>
  <c r="BS114" i="46"/>
  <c r="B114" i="46"/>
  <c r="B114" i="44" s="1"/>
  <c r="A114" i="46"/>
  <c r="A112" i="27" s="1"/>
  <c r="EF113" i="46"/>
  <c r="EE113" i="46"/>
  <c r="ED113" i="46"/>
  <c r="BO113" i="46" s="1"/>
  <c r="EC113" i="46"/>
  <c r="EB113" i="46"/>
  <c r="EA113" i="46"/>
  <c r="DZ113" i="46"/>
  <c r="DY113" i="46"/>
  <c r="BJ113" i="46" s="1"/>
  <c r="DX113" i="46"/>
  <c r="DW113" i="46"/>
  <c r="DV113" i="46"/>
  <c r="BG113" i="46" s="1"/>
  <c r="DU113" i="46"/>
  <c r="DT113" i="46"/>
  <c r="DS113" i="46"/>
  <c r="DR113" i="46"/>
  <c r="DQ113" i="46"/>
  <c r="BB113" i="46" s="1"/>
  <c r="DP113" i="46"/>
  <c r="DO113" i="46"/>
  <c r="DN113" i="46"/>
  <c r="AY113" i="46" s="1"/>
  <c r="DM113" i="46"/>
  <c r="AX113" i="46" s="1"/>
  <c r="DL113" i="46"/>
  <c r="AW113" i="46" s="1"/>
  <c r="DK113" i="46"/>
  <c r="DJ113" i="46"/>
  <c r="DI113" i="46"/>
  <c r="DH113" i="46"/>
  <c r="AS113" i="46" s="1"/>
  <c r="DG113" i="46"/>
  <c r="AR113" i="46" s="1"/>
  <c r="DF113" i="46"/>
  <c r="AQ113" i="46" s="1"/>
  <c r="DE113" i="46"/>
  <c r="DD113" i="46"/>
  <c r="DC113" i="46"/>
  <c r="DB113" i="46"/>
  <c r="DA113" i="46"/>
  <c r="CZ113" i="46"/>
  <c r="CY113" i="46"/>
  <c r="CX113" i="46"/>
  <c r="AI113" i="46" s="1"/>
  <c r="CW113" i="46"/>
  <c r="CV113" i="46"/>
  <c r="AG113" i="46" s="1"/>
  <c r="CU113" i="46"/>
  <c r="CT113" i="46"/>
  <c r="AE113" i="46" s="1"/>
  <c r="CS113" i="46"/>
  <c r="AD113" i="46" s="1"/>
  <c r="CR113" i="46"/>
  <c r="AC113" i="46" s="1"/>
  <c r="CQ113" i="46"/>
  <c r="CP113" i="46"/>
  <c r="CO113" i="46"/>
  <c r="Z113" i="46" s="1"/>
  <c r="CN113" i="46"/>
  <c r="CM113" i="46"/>
  <c r="CL113" i="46"/>
  <c r="CK113" i="46"/>
  <c r="CJ113" i="46"/>
  <c r="CI113" i="46"/>
  <c r="CH113" i="46"/>
  <c r="S113" i="46" s="1"/>
  <c r="CG113" i="46"/>
  <c r="R113" i="46" s="1"/>
  <c r="CF113" i="46"/>
  <c r="Q113" i="46" s="1"/>
  <c r="CE113" i="46"/>
  <c r="CD113" i="46"/>
  <c r="CC113" i="46"/>
  <c r="CB113" i="46"/>
  <c r="CA113" i="46"/>
  <c r="BZ113" i="46"/>
  <c r="K113" i="46" s="1"/>
  <c r="BY113" i="46"/>
  <c r="BX113" i="46"/>
  <c r="BW113" i="46"/>
  <c r="BV113" i="46"/>
  <c r="BU113" i="46"/>
  <c r="F113" i="46" s="1"/>
  <c r="BT113" i="46"/>
  <c r="BS113" i="46"/>
  <c r="D113" i="46" s="1"/>
  <c r="B113" i="46"/>
  <c r="B113" i="44" s="1"/>
  <c r="A113" i="46"/>
  <c r="A111" i="27" s="1"/>
  <c r="EF112" i="46"/>
  <c r="EE112" i="46"/>
  <c r="BP112" i="46" s="1"/>
  <c r="ED112" i="46"/>
  <c r="EC112" i="46"/>
  <c r="BN112" i="46" s="1"/>
  <c r="EB112" i="46"/>
  <c r="BM112" i="46" s="1"/>
  <c r="EA112" i="46"/>
  <c r="BL112" i="46" s="1"/>
  <c r="DZ112" i="46"/>
  <c r="BK112" i="46" s="1"/>
  <c r="DY112" i="46"/>
  <c r="DX112" i="46"/>
  <c r="DW112" i="46"/>
  <c r="BH112" i="46" s="1"/>
  <c r="DV112" i="46"/>
  <c r="DU112" i="46"/>
  <c r="BF112" i="46" s="1"/>
  <c r="DT112" i="46"/>
  <c r="BE112" i="46" s="1"/>
  <c r="DS112" i="46"/>
  <c r="DR112" i="46"/>
  <c r="BC112" i="46" s="1"/>
  <c r="DQ112" i="46"/>
  <c r="BB112" i="46" s="1"/>
  <c r="DP112" i="46"/>
  <c r="DO112" i="46"/>
  <c r="AZ112" i="46" s="1"/>
  <c r="DN112" i="46"/>
  <c r="DM112" i="46"/>
  <c r="DL112" i="46"/>
  <c r="DK112" i="46"/>
  <c r="AV112" i="46" s="1"/>
  <c r="DJ112" i="46"/>
  <c r="DI112" i="46"/>
  <c r="DH112" i="46"/>
  <c r="DG112" i="46"/>
  <c r="AR112" i="46" s="1"/>
  <c r="DF112" i="46"/>
  <c r="DE112" i="46"/>
  <c r="AP112" i="46" s="1"/>
  <c r="DD112" i="46"/>
  <c r="DC112" i="46"/>
  <c r="DB112" i="46"/>
  <c r="AM112" i="46" s="1"/>
  <c r="DA112" i="46"/>
  <c r="AL112" i="46" s="1"/>
  <c r="CZ112" i="46"/>
  <c r="CY112" i="46"/>
  <c r="AJ112" i="46" s="1"/>
  <c r="CX112" i="46"/>
  <c r="CW112" i="46"/>
  <c r="AH112" i="46" s="1"/>
  <c r="CV112" i="46"/>
  <c r="CU112" i="46"/>
  <c r="AF112" i="46" s="1"/>
  <c r="CT112" i="46"/>
  <c r="AE112" i="46" s="1"/>
  <c r="CS112" i="46"/>
  <c r="AD112" i="46" s="1"/>
  <c r="CR112" i="46"/>
  <c r="CQ112" i="46"/>
  <c r="AB112" i="46" s="1"/>
  <c r="CP112" i="46"/>
  <c r="CO112" i="46"/>
  <c r="Z112" i="46" s="1"/>
  <c r="CN112" i="46"/>
  <c r="Y112" i="46" s="1"/>
  <c r="CM112" i="46"/>
  <c r="CL112" i="46"/>
  <c r="W112" i="46" s="1"/>
  <c r="CK112" i="46"/>
  <c r="CJ112" i="46"/>
  <c r="CI112" i="46"/>
  <c r="T112" i="46" s="1"/>
  <c r="CH112" i="46"/>
  <c r="CG112" i="46"/>
  <c r="CF112" i="46"/>
  <c r="Q112" i="46" s="1"/>
  <c r="CE112" i="46"/>
  <c r="P112" i="46" s="1"/>
  <c r="CD112" i="46"/>
  <c r="O112" i="46" s="1"/>
  <c r="CC112" i="46"/>
  <c r="N112" i="46" s="1"/>
  <c r="CB112" i="46"/>
  <c r="CA112" i="46"/>
  <c r="BZ112" i="46"/>
  <c r="BY112" i="46"/>
  <c r="J112" i="46" s="1"/>
  <c r="BX112" i="46"/>
  <c r="BW112" i="46"/>
  <c r="BV112" i="46"/>
  <c r="G112" i="46" s="1"/>
  <c r="BU112" i="46"/>
  <c r="F112" i="46" s="1"/>
  <c r="BT112" i="46"/>
  <c r="BS112" i="46"/>
  <c r="D112" i="46" s="1"/>
  <c r="B112" i="46"/>
  <c r="B112" i="44" s="1"/>
  <c r="A112" i="46"/>
  <c r="A110" i="27" s="1"/>
  <c r="EF111" i="46"/>
  <c r="EE111" i="46"/>
  <c r="ED111" i="46"/>
  <c r="EC111" i="46"/>
  <c r="EB111" i="46"/>
  <c r="EA111" i="46"/>
  <c r="DZ111" i="46"/>
  <c r="DY111" i="46"/>
  <c r="BJ111" i="46" s="1"/>
  <c r="DX111" i="46"/>
  <c r="DW111" i="46"/>
  <c r="DV111" i="46"/>
  <c r="BG111" i="46" s="1"/>
  <c r="DU111" i="46"/>
  <c r="BF111" i="46" s="1"/>
  <c r="DT111" i="46"/>
  <c r="DS111" i="46"/>
  <c r="BD111" i="46" s="1"/>
  <c r="DR111" i="46"/>
  <c r="DQ111" i="46"/>
  <c r="DP111" i="46"/>
  <c r="BA111" i="46" s="1"/>
  <c r="DO111" i="46"/>
  <c r="AZ111" i="46" s="1"/>
  <c r="DN111" i="46"/>
  <c r="AY111" i="46" s="1"/>
  <c r="DM111" i="46"/>
  <c r="AX111" i="46" s="1"/>
  <c r="DL111" i="46"/>
  <c r="DK111" i="46"/>
  <c r="AV111" i="46" s="1"/>
  <c r="DJ111" i="46"/>
  <c r="DI111" i="46"/>
  <c r="DH111" i="46"/>
  <c r="DG111" i="46"/>
  <c r="DF111" i="46"/>
  <c r="AQ111" i="46" s="1"/>
  <c r="DE111" i="46"/>
  <c r="DD111" i="46"/>
  <c r="DC111" i="46"/>
  <c r="AN111" i="46" s="1"/>
  <c r="DB111" i="46"/>
  <c r="DA111" i="46"/>
  <c r="CZ111" i="46"/>
  <c r="CY111" i="46"/>
  <c r="CX111" i="46"/>
  <c r="AI111" i="46" s="1"/>
  <c r="CW111" i="46"/>
  <c r="AH111" i="46" s="1"/>
  <c r="CV111" i="46"/>
  <c r="CU111" i="46"/>
  <c r="AF111" i="46" s="1"/>
  <c r="CT111" i="46"/>
  <c r="CS111" i="46"/>
  <c r="CR111" i="46"/>
  <c r="CQ111" i="46"/>
  <c r="CP111" i="46"/>
  <c r="AA111" i="46" s="1"/>
  <c r="CO111" i="46"/>
  <c r="Z111" i="46" s="1"/>
  <c r="CN111" i="46"/>
  <c r="CM111" i="46"/>
  <c r="CL111" i="46"/>
  <c r="CK111" i="46"/>
  <c r="CJ111" i="46"/>
  <c r="U111" i="46" s="1"/>
  <c r="CI111" i="46"/>
  <c r="CH111" i="46"/>
  <c r="S111" i="46" s="1"/>
  <c r="CG111" i="46"/>
  <c r="CF111" i="46"/>
  <c r="CE111" i="46"/>
  <c r="P111" i="46" s="1"/>
  <c r="CD111" i="46"/>
  <c r="CC111" i="46"/>
  <c r="CB111" i="46"/>
  <c r="M111" i="46" s="1"/>
  <c r="CA111" i="46"/>
  <c r="L111" i="46" s="1"/>
  <c r="BZ111" i="46"/>
  <c r="BY111" i="46"/>
  <c r="BX111" i="46"/>
  <c r="BW111" i="46"/>
  <c r="H111" i="46" s="1"/>
  <c r="BV111" i="46"/>
  <c r="BU111" i="46"/>
  <c r="F111" i="46" s="1"/>
  <c r="BT111" i="46"/>
  <c r="BS111" i="46"/>
  <c r="B111" i="46"/>
  <c r="B111" i="44" s="1"/>
  <c r="A111" i="46"/>
  <c r="A109" i="29" s="1"/>
  <c r="EF110" i="46"/>
  <c r="EE110" i="46"/>
  <c r="ED110" i="46"/>
  <c r="EC110" i="46"/>
  <c r="EB110" i="46"/>
  <c r="EA110" i="46"/>
  <c r="BL110" i="46" s="1"/>
  <c r="DZ110" i="46"/>
  <c r="BK110" i="46" s="1"/>
  <c r="DY110" i="46"/>
  <c r="DX110" i="46"/>
  <c r="BI110" i="46" s="1"/>
  <c r="DW110" i="46"/>
  <c r="BH110" i="46" s="1"/>
  <c r="DV110" i="46"/>
  <c r="DU110" i="46"/>
  <c r="BF110" i="46" s="1"/>
  <c r="DT110" i="46"/>
  <c r="BE110" i="46" s="1"/>
  <c r="DS110" i="46"/>
  <c r="BD110" i="46" s="1"/>
  <c r="DR110" i="46"/>
  <c r="BC110" i="46" s="1"/>
  <c r="DQ110" i="46"/>
  <c r="DP110" i="46"/>
  <c r="DO110" i="46"/>
  <c r="AZ110" i="46" s="1"/>
  <c r="DN110" i="46"/>
  <c r="DM110" i="46"/>
  <c r="DL110" i="46"/>
  <c r="DK110" i="46"/>
  <c r="AV110" i="46" s="1"/>
  <c r="DJ110" i="46"/>
  <c r="AU110" i="46" s="1"/>
  <c r="DI110" i="46"/>
  <c r="DH110" i="46"/>
  <c r="DG110" i="46"/>
  <c r="DF110" i="46"/>
  <c r="DE110" i="46"/>
  <c r="DD110" i="46"/>
  <c r="DC110" i="46"/>
  <c r="DB110" i="46"/>
  <c r="AM110" i="46" s="1"/>
  <c r="DA110" i="46"/>
  <c r="CZ110" i="46"/>
  <c r="AK110" i="46" s="1"/>
  <c r="CY110" i="46"/>
  <c r="AJ110" i="46" s="1"/>
  <c r="CX110" i="46"/>
  <c r="CW110" i="46"/>
  <c r="AH110" i="46" s="1"/>
  <c r="CV110" i="46"/>
  <c r="CU110" i="46"/>
  <c r="CT110" i="46"/>
  <c r="AE110" i="46" s="1"/>
  <c r="CS110" i="46"/>
  <c r="CR110" i="46"/>
  <c r="CQ110" i="46"/>
  <c r="CP110" i="46"/>
  <c r="CO110" i="46"/>
  <c r="CN110" i="46"/>
  <c r="CM110" i="46"/>
  <c r="X110" i="46" s="1"/>
  <c r="CL110" i="46"/>
  <c r="W110" i="46" s="1"/>
  <c r="CK110" i="46"/>
  <c r="CJ110" i="46"/>
  <c r="U110" i="46" s="1"/>
  <c r="CI110" i="46"/>
  <c r="CH110" i="46"/>
  <c r="CG110" i="46"/>
  <c r="CF110" i="46"/>
  <c r="Q110" i="46" s="1"/>
  <c r="CE110" i="46"/>
  <c r="CD110" i="46"/>
  <c r="O110" i="46" s="1"/>
  <c r="CC110" i="46"/>
  <c r="CB110" i="46"/>
  <c r="CA110" i="46"/>
  <c r="L110" i="46" s="1"/>
  <c r="BZ110" i="46"/>
  <c r="BY110" i="46"/>
  <c r="BX110" i="46"/>
  <c r="I110" i="46" s="1"/>
  <c r="BW110" i="46"/>
  <c r="BV110" i="46"/>
  <c r="G110" i="46" s="1"/>
  <c r="BU110" i="46"/>
  <c r="BT110" i="46"/>
  <c r="E110" i="46" s="1"/>
  <c r="BS110" i="46"/>
  <c r="B110" i="46"/>
  <c r="B110" i="44" s="1"/>
  <c r="A110" i="46"/>
  <c r="EF109" i="46"/>
  <c r="EE109" i="46"/>
  <c r="ED109" i="46"/>
  <c r="BO109" i="46" s="1"/>
  <c r="EC109" i="46"/>
  <c r="EB109" i="46"/>
  <c r="BM109" i="46" s="1"/>
  <c r="EA109" i="46"/>
  <c r="BL109" i="46" s="1"/>
  <c r="DZ109" i="46"/>
  <c r="DY109" i="46"/>
  <c r="DX109" i="46"/>
  <c r="DW109" i="46"/>
  <c r="DV109" i="46"/>
  <c r="BG109" i="46" s="1"/>
  <c r="DU109" i="46"/>
  <c r="DT109" i="46"/>
  <c r="BE109" i="46" s="1"/>
  <c r="DS109" i="46"/>
  <c r="BD109" i="46" s="1"/>
  <c r="DR109" i="46"/>
  <c r="DQ109" i="46"/>
  <c r="BB109" i="46" s="1"/>
  <c r="DP109" i="46"/>
  <c r="DO109" i="46"/>
  <c r="DN109" i="46"/>
  <c r="AY109" i="46" s="1"/>
  <c r="DM109" i="46"/>
  <c r="DL109" i="46"/>
  <c r="AW109" i="46" s="1"/>
  <c r="DK109" i="46"/>
  <c r="AV109" i="46" s="1"/>
  <c r="DJ109" i="46"/>
  <c r="DI109" i="46"/>
  <c r="DH109" i="46"/>
  <c r="AS109" i="46" s="1"/>
  <c r="DG109" i="46"/>
  <c r="AR109" i="46" s="1"/>
  <c r="DF109" i="46"/>
  <c r="AQ109" i="46" s="1"/>
  <c r="DE109" i="46"/>
  <c r="DD109" i="46"/>
  <c r="DC109" i="46"/>
  <c r="DB109" i="46"/>
  <c r="DA109" i="46"/>
  <c r="AL109" i="46" s="1"/>
  <c r="CZ109" i="46"/>
  <c r="AK109" i="46" s="1"/>
  <c r="CY109" i="46"/>
  <c r="CX109" i="46"/>
  <c r="AI109" i="46" s="1"/>
  <c r="CW109" i="46"/>
  <c r="CV109" i="46"/>
  <c r="AG109" i="46" s="1"/>
  <c r="CU109" i="46"/>
  <c r="AF109" i="46" s="1"/>
  <c r="CT109" i="46"/>
  <c r="CS109" i="46"/>
  <c r="AD109" i="46" s="1"/>
  <c r="CR109" i="46"/>
  <c r="CQ109" i="46"/>
  <c r="AB109" i="46" s="1"/>
  <c r="CP109" i="46"/>
  <c r="AA109" i="46" s="1"/>
  <c r="CO109" i="46"/>
  <c r="CN109" i="46"/>
  <c r="CM109" i="46"/>
  <c r="X109" i="46" s="1"/>
  <c r="CL109" i="46"/>
  <c r="CK109" i="46"/>
  <c r="V109" i="46" s="1"/>
  <c r="CJ109" i="46"/>
  <c r="CI109" i="46"/>
  <c r="CH109" i="46"/>
  <c r="S109" i="46" s="1"/>
  <c r="CG109" i="46"/>
  <c r="CF109" i="46"/>
  <c r="Q109" i="46" s="1"/>
  <c r="CE109" i="46"/>
  <c r="P109" i="46" s="1"/>
  <c r="CD109" i="46"/>
  <c r="CC109" i="46"/>
  <c r="N109" i="46" s="1"/>
  <c r="CB109" i="46"/>
  <c r="M109" i="46" s="1"/>
  <c r="CA109" i="46"/>
  <c r="BZ109" i="46"/>
  <c r="K109" i="46" s="1"/>
  <c r="BY109" i="46"/>
  <c r="BX109" i="46"/>
  <c r="I109" i="46" s="1"/>
  <c r="BW109" i="46"/>
  <c r="H109" i="46" s="1"/>
  <c r="BV109" i="46"/>
  <c r="BU109" i="46"/>
  <c r="F109" i="46" s="1"/>
  <c r="BT109" i="46"/>
  <c r="E109" i="46" s="1"/>
  <c r="BS109" i="46"/>
  <c r="B109" i="46"/>
  <c r="B109" i="44" s="1"/>
  <c r="A109" i="46"/>
  <c r="A107" i="29" s="1"/>
  <c r="EF108" i="46"/>
  <c r="EE108" i="46"/>
  <c r="BP108" i="46" s="1"/>
  <c r="ED108" i="46"/>
  <c r="BO108" i="46" s="1"/>
  <c r="EC108" i="46"/>
  <c r="BN108" i="46" s="1"/>
  <c r="EB108" i="46"/>
  <c r="EA108" i="46"/>
  <c r="DZ108" i="46"/>
  <c r="BK108" i="46" s="1"/>
  <c r="DY108" i="46"/>
  <c r="DX108" i="46"/>
  <c r="BI108" i="46" s="1"/>
  <c r="DW108" i="46"/>
  <c r="BH108" i="46" s="1"/>
  <c r="DV108" i="46"/>
  <c r="DU108" i="46"/>
  <c r="DT108" i="46"/>
  <c r="DS108" i="46"/>
  <c r="DR108" i="46"/>
  <c r="BC108" i="46" s="1"/>
  <c r="DQ108" i="46"/>
  <c r="DP108" i="46"/>
  <c r="DO108" i="46"/>
  <c r="AZ108" i="46" s="1"/>
  <c r="DN108" i="46"/>
  <c r="DM108" i="46"/>
  <c r="AX108" i="46" s="1"/>
  <c r="DL108" i="46"/>
  <c r="AW108" i="46" s="1"/>
  <c r="DK108" i="46"/>
  <c r="AV108" i="46" s="1"/>
  <c r="DJ108" i="46"/>
  <c r="AU108" i="46" s="1"/>
  <c r="DI108" i="46"/>
  <c r="DH108" i="46"/>
  <c r="AS108" i="46" s="1"/>
  <c r="DG108" i="46"/>
  <c r="DF108" i="46"/>
  <c r="DE108" i="46"/>
  <c r="AP108" i="46" s="1"/>
  <c r="DD108" i="46"/>
  <c r="DC108" i="46"/>
  <c r="DB108" i="46"/>
  <c r="AM108" i="46" s="1"/>
  <c r="DA108" i="46"/>
  <c r="CZ108" i="46"/>
  <c r="CY108" i="46"/>
  <c r="CX108" i="46"/>
  <c r="CW108" i="46"/>
  <c r="AH108" i="46" s="1"/>
  <c r="CV108" i="46"/>
  <c r="CU108" i="46"/>
  <c r="CT108" i="46"/>
  <c r="AE108" i="46" s="1"/>
  <c r="CS108" i="46"/>
  <c r="CR108" i="46"/>
  <c r="CQ108" i="46"/>
  <c r="AB108" i="46" s="1"/>
  <c r="CP108" i="46"/>
  <c r="CO108" i="46"/>
  <c r="Z108" i="46" s="1"/>
  <c r="CN108" i="46"/>
  <c r="CM108" i="46"/>
  <c r="X108" i="46" s="1"/>
  <c r="CL108" i="46"/>
  <c r="W108" i="46" s="1"/>
  <c r="CK108" i="46"/>
  <c r="CJ108" i="46"/>
  <c r="CI108" i="46"/>
  <c r="T108" i="46" s="1"/>
  <c r="CH108" i="46"/>
  <c r="CG108" i="46"/>
  <c r="R108" i="46" s="1"/>
  <c r="CF108" i="46"/>
  <c r="Q108" i="46" s="1"/>
  <c r="CE108" i="46"/>
  <c r="CD108" i="46"/>
  <c r="O108" i="46" s="1"/>
  <c r="CC108" i="46"/>
  <c r="CB108" i="46"/>
  <c r="CA108" i="46"/>
  <c r="BZ108" i="46"/>
  <c r="BY108" i="46"/>
  <c r="J108" i="46" s="1"/>
  <c r="BX108" i="46"/>
  <c r="I108" i="46" s="1"/>
  <c r="BW108" i="46"/>
  <c r="BV108" i="46"/>
  <c r="G108" i="46" s="1"/>
  <c r="BU108" i="46"/>
  <c r="BT108" i="46"/>
  <c r="E108" i="46" s="1"/>
  <c r="BS108" i="46"/>
  <c r="B108" i="46"/>
  <c r="B108" i="44" s="1"/>
  <c r="A108" i="46"/>
  <c r="A106" i="27" s="1"/>
  <c r="EF107" i="46"/>
  <c r="EE107" i="46"/>
  <c r="ED107" i="46"/>
  <c r="EC107" i="46"/>
  <c r="EB107" i="46"/>
  <c r="BM107" i="46" s="1"/>
  <c r="EA107" i="46"/>
  <c r="BL107" i="46" s="1"/>
  <c r="DZ107" i="46"/>
  <c r="DY107" i="46"/>
  <c r="BJ107" i="46" s="1"/>
  <c r="DX107" i="46"/>
  <c r="BI107" i="46" s="1"/>
  <c r="DW107" i="46"/>
  <c r="DV107" i="46"/>
  <c r="BG107" i="46" s="1"/>
  <c r="DU107" i="46"/>
  <c r="DT107" i="46"/>
  <c r="BE107" i="46" s="1"/>
  <c r="DS107" i="46"/>
  <c r="BD107" i="46" s="1"/>
  <c r="DR107" i="46"/>
  <c r="DQ107" i="46"/>
  <c r="DP107" i="46"/>
  <c r="DO107" i="46"/>
  <c r="DN107" i="46"/>
  <c r="AY107" i="46" s="1"/>
  <c r="DM107" i="46"/>
  <c r="DL107" i="46"/>
  <c r="AW107" i="46" s="1"/>
  <c r="DK107" i="46"/>
  <c r="AV107" i="46" s="1"/>
  <c r="DJ107" i="46"/>
  <c r="DI107" i="46"/>
  <c r="AT107" i="46" s="1"/>
  <c r="DH107" i="46"/>
  <c r="DG107" i="46"/>
  <c r="DF107" i="46"/>
  <c r="AQ107" i="46" s="1"/>
  <c r="DE107" i="46"/>
  <c r="DD107" i="46"/>
  <c r="AO107" i="46" s="1"/>
  <c r="DC107" i="46"/>
  <c r="DB107" i="46"/>
  <c r="DA107" i="46"/>
  <c r="CZ107" i="46"/>
  <c r="CY107" i="46"/>
  <c r="CX107" i="46"/>
  <c r="AI107" i="46" s="1"/>
  <c r="CW107" i="46"/>
  <c r="CV107" i="46"/>
  <c r="CU107" i="46"/>
  <c r="CT107" i="46"/>
  <c r="CS107" i="46"/>
  <c r="AD107" i="46" s="1"/>
  <c r="CR107" i="46"/>
  <c r="CQ107" i="46"/>
  <c r="CP107" i="46"/>
  <c r="AA107" i="46" s="1"/>
  <c r="CO107" i="46"/>
  <c r="CN107" i="46"/>
  <c r="CM107" i="46"/>
  <c r="X107" i="46" s="1"/>
  <c r="CL107" i="46"/>
  <c r="CK107" i="46"/>
  <c r="CJ107" i="46"/>
  <c r="U107" i="46" s="1"/>
  <c r="CI107" i="46"/>
  <c r="T107" i="46" s="1"/>
  <c r="CH107" i="46"/>
  <c r="S107" i="46" s="1"/>
  <c r="CG107" i="46"/>
  <c r="CF107" i="46"/>
  <c r="CE107" i="46"/>
  <c r="P107" i="46" s="1"/>
  <c r="CD107" i="46"/>
  <c r="CC107" i="46"/>
  <c r="CB107" i="46"/>
  <c r="M107" i="46" s="1"/>
  <c r="CA107" i="46"/>
  <c r="L107" i="46" s="1"/>
  <c r="BZ107" i="46"/>
  <c r="BY107" i="46"/>
  <c r="BX107" i="46"/>
  <c r="BW107" i="46"/>
  <c r="BV107" i="46"/>
  <c r="G107" i="46" s="1"/>
  <c r="BU107" i="46"/>
  <c r="BT107" i="46"/>
  <c r="BS107" i="46"/>
  <c r="B107" i="46"/>
  <c r="B107" i="44" s="1"/>
  <c r="A107" i="46"/>
  <c r="A105" i="29" s="1"/>
  <c r="EF106" i="46"/>
  <c r="BQ106" i="46" s="1"/>
  <c r="EE106" i="46"/>
  <c r="BP106" i="46" s="1"/>
  <c r="ED106" i="46"/>
  <c r="BO106" i="44" s="1"/>
  <c r="EC106" i="46"/>
  <c r="BN106" i="44" s="1"/>
  <c r="EB106" i="46"/>
  <c r="EA106" i="46"/>
  <c r="DZ106" i="46"/>
  <c r="BK106" i="46" s="1"/>
  <c r="DY106" i="46"/>
  <c r="DX106" i="46"/>
  <c r="DW106" i="46"/>
  <c r="BH106" i="46" s="1"/>
  <c r="DV106" i="46"/>
  <c r="DU106" i="46"/>
  <c r="DT106" i="46"/>
  <c r="DS106" i="46"/>
  <c r="DR106" i="46"/>
  <c r="BC106" i="46" s="1"/>
  <c r="DQ106" i="46"/>
  <c r="DP106" i="46"/>
  <c r="DO106" i="46"/>
  <c r="AZ106" i="46" s="1"/>
  <c r="DN106" i="46"/>
  <c r="DM106" i="46"/>
  <c r="DL106" i="46"/>
  <c r="AW106" i="46" s="1"/>
  <c r="DK106" i="46"/>
  <c r="DJ106" i="46"/>
  <c r="AU106" i="46" s="1"/>
  <c r="DI106" i="46"/>
  <c r="DH106" i="46"/>
  <c r="AS106" i="46" s="1"/>
  <c r="DG106" i="46"/>
  <c r="AR106" i="46" s="1"/>
  <c r="DF106" i="46"/>
  <c r="DE106" i="46"/>
  <c r="AP106" i="46" s="1"/>
  <c r="DD106" i="46"/>
  <c r="AO106" i="46" s="1"/>
  <c r="DC106" i="46"/>
  <c r="DB106" i="46"/>
  <c r="AM106" i="46" s="1"/>
  <c r="DA106" i="46"/>
  <c r="CZ106" i="46"/>
  <c r="CY106" i="46"/>
  <c r="AJ106" i="46" s="1"/>
  <c r="CX106" i="46"/>
  <c r="CW106" i="46"/>
  <c r="CV106" i="46"/>
  <c r="AG106" i="46" s="1"/>
  <c r="CU106" i="46"/>
  <c r="CT106" i="46"/>
  <c r="AE106" i="46" s="1"/>
  <c r="CS106" i="46"/>
  <c r="CR106" i="46"/>
  <c r="AC106" i="46" s="1"/>
  <c r="CQ106" i="46"/>
  <c r="AB106" i="46" s="1"/>
  <c r="CP106" i="46"/>
  <c r="CO106" i="46"/>
  <c r="Z106" i="46" s="1"/>
  <c r="CN106" i="46"/>
  <c r="Y106" i="46" s="1"/>
  <c r="CM106" i="46"/>
  <c r="CL106" i="46"/>
  <c r="CK106" i="46"/>
  <c r="CJ106" i="46"/>
  <c r="CI106" i="46"/>
  <c r="T106" i="46" s="1"/>
  <c r="CH106" i="46"/>
  <c r="CG106" i="46"/>
  <c r="CF106" i="46"/>
  <c r="CE106" i="46"/>
  <c r="CD106" i="46"/>
  <c r="CC106" i="46"/>
  <c r="CB106" i="46"/>
  <c r="M106" i="46" s="1"/>
  <c r="CA106" i="46"/>
  <c r="L106" i="46" s="1"/>
  <c r="BZ106" i="46"/>
  <c r="BY106" i="46"/>
  <c r="J106" i="46" s="1"/>
  <c r="BX106" i="46"/>
  <c r="BW106" i="46"/>
  <c r="BV106" i="46"/>
  <c r="G106" i="46" s="1"/>
  <c r="BU106" i="46"/>
  <c r="BT106" i="46"/>
  <c r="BS106" i="46"/>
  <c r="BO106" i="46"/>
  <c r="BN106" i="46"/>
  <c r="B106" i="46"/>
  <c r="B106" i="44" s="1"/>
  <c r="A106" i="46"/>
  <c r="C106" i="46" s="1"/>
  <c r="C106" i="44" s="1"/>
  <c r="EF105" i="46"/>
  <c r="BQ105" i="46" s="1"/>
  <c r="EE105" i="46"/>
  <c r="ED105" i="46"/>
  <c r="EC105" i="46"/>
  <c r="BN105" i="46" s="1"/>
  <c r="EB105" i="46"/>
  <c r="EA105" i="46"/>
  <c r="BL105" i="46" s="1"/>
  <c r="DZ105" i="46"/>
  <c r="DY105" i="46"/>
  <c r="DX105" i="46"/>
  <c r="BI105" i="46" s="1"/>
  <c r="DW105" i="46"/>
  <c r="DV105" i="46"/>
  <c r="BG105" i="46" s="1"/>
  <c r="DU105" i="46"/>
  <c r="BF105" i="46" s="1"/>
  <c r="DT105" i="46"/>
  <c r="DS105" i="46"/>
  <c r="DR105" i="46"/>
  <c r="BC105" i="46" s="1"/>
  <c r="DQ105" i="46"/>
  <c r="BB105" i="46" s="1"/>
  <c r="DP105" i="46"/>
  <c r="DO105" i="46"/>
  <c r="DN105" i="46"/>
  <c r="AY105" i="46" s="1"/>
  <c r="DM105" i="46"/>
  <c r="AX105" i="46" s="1"/>
  <c r="DL105" i="46"/>
  <c r="AW105" i="46" s="1"/>
  <c r="DK105" i="46"/>
  <c r="AV105" i="46" s="1"/>
  <c r="DJ105" i="46"/>
  <c r="DI105" i="46"/>
  <c r="DH105" i="46"/>
  <c r="AS105" i="46" s="1"/>
  <c r="DG105" i="46"/>
  <c r="DF105" i="46"/>
  <c r="AQ105" i="46" s="1"/>
  <c r="DE105" i="46"/>
  <c r="AP105" i="46" s="1"/>
  <c r="DD105" i="46"/>
  <c r="DC105" i="46"/>
  <c r="DB105" i="46"/>
  <c r="AM105" i="46" s="1"/>
  <c r="DA105" i="46"/>
  <c r="CZ105" i="46"/>
  <c r="AK105" i="46" s="1"/>
  <c r="CY105" i="46"/>
  <c r="CX105" i="46"/>
  <c r="CW105" i="46"/>
  <c r="AH105" i="46" s="1"/>
  <c r="CV105" i="46"/>
  <c r="CU105" i="46"/>
  <c r="AF105" i="46" s="1"/>
  <c r="CT105" i="46"/>
  <c r="CS105" i="46"/>
  <c r="AD105" i="46" s="1"/>
  <c r="CR105" i="46"/>
  <c r="AC105" i="46" s="1"/>
  <c r="CQ105" i="46"/>
  <c r="CP105" i="46"/>
  <c r="CO105" i="46"/>
  <c r="Z105" i="46" s="1"/>
  <c r="CN105" i="46"/>
  <c r="CM105" i="46"/>
  <c r="X105" i="46" s="1"/>
  <c r="CL105" i="46"/>
  <c r="CK105" i="46"/>
  <c r="CJ105" i="46"/>
  <c r="U105" i="46" s="1"/>
  <c r="CI105" i="46"/>
  <c r="CH105" i="46"/>
  <c r="CG105" i="46"/>
  <c r="R105" i="46" s="1"/>
  <c r="CF105" i="46"/>
  <c r="CE105" i="46"/>
  <c r="P105" i="46" s="1"/>
  <c r="CD105" i="46"/>
  <c r="O105" i="46" s="1"/>
  <c r="CC105" i="46"/>
  <c r="CB105" i="46"/>
  <c r="M105" i="46" s="1"/>
  <c r="CA105" i="46"/>
  <c r="BZ105" i="46"/>
  <c r="K105" i="46" s="1"/>
  <c r="BY105" i="46"/>
  <c r="J105" i="46" s="1"/>
  <c r="BX105" i="46"/>
  <c r="BW105" i="46"/>
  <c r="H105" i="46" s="1"/>
  <c r="BV105" i="46"/>
  <c r="BU105" i="46"/>
  <c r="F105" i="46" s="1"/>
  <c r="BT105" i="46"/>
  <c r="E105" i="46" s="1"/>
  <c r="BS105" i="46"/>
  <c r="B105" i="46"/>
  <c r="B105" i="44" s="1"/>
  <c r="A105" i="46"/>
  <c r="A103" i="27" s="1"/>
  <c r="EF104" i="46"/>
  <c r="EE104" i="46"/>
  <c r="BP104" i="46" s="1"/>
  <c r="ED104" i="46"/>
  <c r="BO104" i="44" s="1"/>
  <c r="EC104" i="46"/>
  <c r="EB104" i="46"/>
  <c r="BM104" i="46" s="1"/>
  <c r="EA104" i="46"/>
  <c r="DZ104" i="46"/>
  <c r="BK104" i="46" s="1"/>
  <c r="DY104" i="46"/>
  <c r="BJ104" i="46" s="1"/>
  <c r="DX104" i="46"/>
  <c r="DW104" i="46"/>
  <c r="BH104" i="46" s="1"/>
  <c r="DV104" i="46"/>
  <c r="BG104" i="46" s="1"/>
  <c r="DU104" i="46"/>
  <c r="DT104" i="46"/>
  <c r="BE104" i="46" s="1"/>
  <c r="DS104" i="46"/>
  <c r="DR104" i="46"/>
  <c r="DQ104" i="46"/>
  <c r="DP104" i="46"/>
  <c r="DO104" i="46"/>
  <c r="DN104" i="46"/>
  <c r="DM104" i="46"/>
  <c r="AX104" i="46" s="1"/>
  <c r="DL104" i="46"/>
  <c r="AW104" i="46" s="1"/>
  <c r="DK104" i="46"/>
  <c r="DJ104" i="46"/>
  <c r="DI104" i="46"/>
  <c r="DH104" i="46"/>
  <c r="DG104" i="46"/>
  <c r="DF104" i="46"/>
  <c r="AQ104" i="46" s="1"/>
  <c r="DE104" i="46"/>
  <c r="DD104" i="46"/>
  <c r="AO104" i="46" s="1"/>
  <c r="DC104" i="46"/>
  <c r="DB104" i="46"/>
  <c r="AM104" i="46" s="1"/>
  <c r="DA104" i="46"/>
  <c r="AL104" i="46" s="1"/>
  <c r="CZ104" i="46"/>
  <c r="CY104" i="46"/>
  <c r="AJ104" i="46" s="1"/>
  <c r="CX104" i="46"/>
  <c r="CW104" i="46"/>
  <c r="AH104" i="46" s="1"/>
  <c r="CV104" i="46"/>
  <c r="AG104" i="46" s="1"/>
  <c r="CU104" i="46"/>
  <c r="CT104" i="46"/>
  <c r="AE104" i="46" s="1"/>
  <c r="CS104" i="46"/>
  <c r="AD104" i="46" s="1"/>
  <c r="CR104" i="46"/>
  <c r="AC104" i="46" s="1"/>
  <c r="CQ104" i="46"/>
  <c r="CP104" i="46"/>
  <c r="AA104" i="46" s="1"/>
  <c r="CO104" i="46"/>
  <c r="CN104" i="46"/>
  <c r="Y104" i="46" s="1"/>
  <c r="CM104" i="46"/>
  <c r="CL104" i="46"/>
  <c r="W104" i="46" s="1"/>
  <c r="CK104" i="46"/>
  <c r="V104" i="46" s="1"/>
  <c r="CJ104" i="46"/>
  <c r="CI104" i="46"/>
  <c r="CH104" i="46"/>
  <c r="S104" i="46" s="1"/>
  <c r="CG104" i="46"/>
  <c r="CF104" i="46"/>
  <c r="Q104" i="46" s="1"/>
  <c r="CE104" i="46"/>
  <c r="CD104" i="46"/>
  <c r="CC104" i="46"/>
  <c r="N104" i="46" s="1"/>
  <c r="CB104" i="46"/>
  <c r="CA104" i="46"/>
  <c r="L104" i="46" s="1"/>
  <c r="BZ104" i="46"/>
  <c r="BY104" i="46"/>
  <c r="BX104" i="46"/>
  <c r="I104" i="46" s="1"/>
  <c r="BW104" i="46"/>
  <c r="BV104" i="46"/>
  <c r="BU104" i="46"/>
  <c r="F104" i="46" s="1"/>
  <c r="BT104" i="46"/>
  <c r="BS104" i="46"/>
  <c r="BO104" i="46"/>
  <c r="B104" i="46"/>
  <c r="B104" i="44" s="1"/>
  <c r="A104" i="46"/>
  <c r="A102" i="27" s="1"/>
  <c r="EF103" i="46"/>
  <c r="BQ103" i="46" s="1"/>
  <c r="EE103" i="46"/>
  <c r="BP103" i="46" s="1"/>
  <c r="ED103" i="46"/>
  <c r="BO103" i="46" s="1"/>
  <c r="EC103" i="46"/>
  <c r="EB103" i="46"/>
  <c r="EA103" i="46"/>
  <c r="BL103" i="46" s="1"/>
  <c r="DZ103" i="46"/>
  <c r="DY103" i="46"/>
  <c r="BJ103" i="46" s="1"/>
  <c r="DX103" i="46"/>
  <c r="BI103" i="46" s="1"/>
  <c r="DW103" i="46"/>
  <c r="DV103" i="46"/>
  <c r="BG103" i="46" s="1"/>
  <c r="DU103" i="46"/>
  <c r="DT103" i="46"/>
  <c r="DS103" i="46"/>
  <c r="BD103" i="46" s="1"/>
  <c r="DR103" i="46"/>
  <c r="BC103" i="46" s="1"/>
  <c r="DQ103" i="46"/>
  <c r="BB103" i="46" s="1"/>
  <c r="DP103" i="46"/>
  <c r="BA103" i="46" s="1"/>
  <c r="DO103" i="46"/>
  <c r="DN103" i="46"/>
  <c r="DM103" i="46"/>
  <c r="DL103" i="46"/>
  <c r="DK103" i="46"/>
  <c r="DJ103" i="46"/>
  <c r="DI103" i="46"/>
  <c r="AT103" i="46" s="1"/>
  <c r="DH103" i="46"/>
  <c r="AS103" i="46" s="1"/>
  <c r="DG103" i="46"/>
  <c r="DF103" i="46"/>
  <c r="AQ103" i="46" s="1"/>
  <c r="DE103" i="46"/>
  <c r="DD103" i="46"/>
  <c r="DC103" i="46"/>
  <c r="DB103" i="46"/>
  <c r="DA103" i="46"/>
  <c r="CZ103" i="46"/>
  <c r="AK103" i="46" s="1"/>
  <c r="CY103" i="46"/>
  <c r="AJ103" i="46" s="1"/>
  <c r="CX103" i="46"/>
  <c r="AI103" i="46" s="1"/>
  <c r="CW103" i="46"/>
  <c r="CV103" i="46"/>
  <c r="AG103" i="46" s="1"/>
  <c r="CU103" i="46"/>
  <c r="AF103" i="46" s="1"/>
  <c r="CT103" i="46"/>
  <c r="CS103" i="46"/>
  <c r="AD103" i="46" s="1"/>
  <c r="CR103" i="46"/>
  <c r="AC103" i="46" s="1"/>
  <c r="CQ103" i="46"/>
  <c r="CP103" i="46"/>
  <c r="AA103" i="46" s="1"/>
  <c r="CO103" i="46"/>
  <c r="CN103" i="46"/>
  <c r="CM103" i="46"/>
  <c r="X103" i="46" s="1"/>
  <c r="CL103" i="46"/>
  <c r="CK103" i="46"/>
  <c r="V103" i="46" s="1"/>
  <c r="CJ103" i="46"/>
  <c r="U103" i="46" s="1"/>
  <c r="CI103" i="46"/>
  <c r="CH103" i="46"/>
  <c r="S103" i="46" s="1"/>
  <c r="CG103" i="46"/>
  <c r="CF103" i="46"/>
  <c r="CE103" i="46"/>
  <c r="P103" i="46" s="1"/>
  <c r="CD103" i="46"/>
  <c r="CC103" i="46"/>
  <c r="N103" i="46" s="1"/>
  <c r="CB103" i="46"/>
  <c r="M103" i="46" s="1"/>
  <c r="CA103" i="46"/>
  <c r="L103" i="46" s="1"/>
  <c r="BZ103" i="46"/>
  <c r="K103" i="46" s="1"/>
  <c r="BY103" i="46"/>
  <c r="BX103" i="46"/>
  <c r="BW103" i="46"/>
  <c r="H103" i="46" s="1"/>
  <c r="BV103" i="46"/>
  <c r="BU103" i="46"/>
  <c r="F103" i="46" s="1"/>
  <c r="BT103" i="46"/>
  <c r="E103" i="46" s="1"/>
  <c r="BS103" i="46"/>
  <c r="D103" i="46" s="1"/>
  <c r="B103" i="46"/>
  <c r="B103" i="44" s="1"/>
  <c r="A103" i="46"/>
  <c r="A101" i="27" s="1"/>
  <c r="EF102" i="46"/>
  <c r="EE102" i="46"/>
  <c r="ED102" i="46"/>
  <c r="EC102" i="46"/>
  <c r="EB102" i="46"/>
  <c r="BM102" i="46" s="1"/>
  <c r="EA102" i="46"/>
  <c r="DZ102" i="46"/>
  <c r="BK102" i="46" s="1"/>
  <c r="DY102" i="46"/>
  <c r="BJ102" i="46" s="1"/>
  <c r="DX102" i="46"/>
  <c r="BI102" i="46" s="1"/>
  <c r="DW102" i="46"/>
  <c r="DV102" i="46"/>
  <c r="DU102" i="46"/>
  <c r="DT102" i="46"/>
  <c r="DS102" i="46"/>
  <c r="BD102" i="46" s="1"/>
  <c r="DR102" i="46"/>
  <c r="BC102" i="46" s="1"/>
  <c r="DQ102" i="46"/>
  <c r="DP102" i="46"/>
  <c r="DO102" i="46"/>
  <c r="AZ102" i="46" s="1"/>
  <c r="DN102" i="46"/>
  <c r="DM102" i="46"/>
  <c r="DL102" i="46"/>
  <c r="AW102" i="46" s="1"/>
  <c r="DK102" i="46"/>
  <c r="DJ102" i="46"/>
  <c r="AU102" i="46" s="1"/>
  <c r="DI102" i="46"/>
  <c r="DH102" i="46"/>
  <c r="AS102" i="46" s="1"/>
  <c r="DG102" i="46"/>
  <c r="AR102" i="46" s="1"/>
  <c r="DF102" i="46"/>
  <c r="AQ102" i="46" s="1"/>
  <c r="DE102" i="46"/>
  <c r="DD102" i="46"/>
  <c r="AO102" i="46" s="1"/>
  <c r="DC102" i="46"/>
  <c r="AN102" i="46" s="1"/>
  <c r="DB102" i="46"/>
  <c r="AM102" i="46" s="1"/>
  <c r="DA102" i="46"/>
  <c r="CZ102" i="46"/>
  <c r="AK102" i="46" s="1"/>
  <c r="CY102" i="46"/>
  <c r="AJ102" i="46" s="1"/>
  <c r="CX102" i="46"/>
  <c r="CW102" i="46"/>
  <c r="CV102" i="46"/>
  <c r="AG102" i="46" s="1"/>
  <c r="CU102" i="46"/>
  <c r="AF102" i="46" s="1"/>
  <c r="CT102" i="46"/>
  <c r="AE102" i="46" s="1"/>
  <c r="CS102" i="46"/>
  <c r="CR102" i="46"/>
  <c r="CQ102" i="46"/>
  <c r="CP102" i="46"/>
  <c r="CO102" i="46"/>
  <c r="CN102" i="46"/>
  <c r="CM102" i="46"/>
  <c r="X102" i="46" s="1"/>
  <c r="CL102" i="46"/>
  <c r="W102" i="46" s="1"/>
  <c r="CK102" i="46"/>
  <c r="CJ102" i="46"/>
  <c r="U102" i="46" s="1"/>
  <c r="CI102" i="46"/>
  <c r="CH102" i="46"/>
  <c r="S102" i="46" s="1"/>
  <c r="CG102" i="46"/>
  <c r="CF102" i="46"/>
  <c r="Q102" i="46" s="1"/>
  <c r="CE102" i="46"/>
  <c r="CD102" i="46"/>
  <c r="O102" i="46" s="1"/>
  <c r="CC102" i="46"/>
  <c r="CB102" i="46"/>
  <c r="M102" i="46" s="1"/>
  <c r="CA102" i="46"/>
  <c r="L102" i="46" s="1"/>
  <c r="BZ102" i="46"/>
  <c r="BY102" i="46"/>
  <c r="BX102" i="46"/>
  <c r="I102" i="46" s="1"/>
  <c r="BW102" i="46"/>
  <c r="BV102" i="46"/>
  <c r="G102" i="46" s="1"/>
  <c r="BU102" i="46"/>
  <c r="BT102" i="46"/>
  <c r="BS102" i="46"/>
  <c r="B102" i="46"/>
  <c r="B102" i="44" s="1"/>
  <c r="A102" i="46"/>
  <c r="A100" i="29" s="1"/>
  <c r="EF101" i="46"/>
  <c r="EE101" i="46"/>
  <c r="BP101" i="46" s="1"/>
  <c r="ED101" i="46"/>
  <c r="BO101" i="44" s="1"/>
  <c r="EC101" i="46"/>
  <c r="EB101" i="46"/>
  <c r="EA101" i="46"/>
  <c r="DZ101" i="46"/>
  <c r="DY101" i="46"/>
  <c r="DX101" i="46"/>
  <c r="BI101" i="46" s="1"/>
  <c r="DW101" i="46"/>
  <c r="DV101" i="46"/>
  <c r="DU101" i="46"/>
  <c r="BF101" i="46" s="1"/>
  <c r="DT101" i="46"/>
  <c r="DS101" i="46"/>
  <c r="BD101" i="46" s="1"/>
  <c r="DR101" i="46"/>
  <c r="BC101" i="46" s="1"/>
  <c r="DQ101" i="46"/>
  <c r="DP101" i="46"/>
  <c r="DO101" i="46"/>
  <c r="AZ101" i="46" s="1"/>
  <c r="DN101" i="46"/>
  <c r="AY101" i="46" s="1"/>
  <c r="DM101" i="46"/>
  <c r="DL101" i="46"/>
  <c r="DK101" i="46"/>
  <c r="AV101" i="46" s="1"/>
  <c r="DJ101" i="46"/>
  <c r="DI101" i="46"/>
  <c r="DH101" i="46"/>
  <c r="AS101" i="46" s="1"/>
  <c r="DG101" i="46"/>
  <c r="DF101" i="46"/>
  <c r="AQ101" i="46" s="1"/>
  <c r="DE101" i="46"/>
  <c r="DD101" i="46"/>
  <c r="AO101" i="46" s="1"/>
  <c r="DC101" i="46"/>
  <c r="AN101" i="46" s="1"/>
  <c r="DB101" i="46"/>
  <c r="AM101" i="46" s="1"/>
  <c r="DA101" i="46"/>
  <c r="CZ101" i="46"/>
  <c r="CY101" i="46"/>
  <c r="AJ101" i="46" s="1"/>
  <c r="CX101" i="46"/>
  <c r="AI101" i="46" s="1"/>
  <c r="CW101" i="46"/>
  <c r="CV101" i="46"/>
  <c r="CU101" i="46"/>
  <c r="AF101" i="46" s="1"/>
  <c r="CT101" i="46"/>
  <c r="CS101" i="46"/>
  <c r="CR101" i="46"/>
  <c r="AC101" i="46" s="1"/>
  <c r="CQ101" i="46"/>
  <c r="AB101" i="46" s="1"/>
  <c r="CP101" i="46"/>
  <c r="AA101" i="46" s="1"/>
  <c r="CO101" i="46"/>
  <c r="CN101" i="46"/>
  <c r="Y101" i="46" s="1"/>
  <c r="CM101" i="46"/>
  <c r="CL101" i="46"/>
  <c r="W101" i="46" s="1"/>
  <c r="CK101" i="46"/>
  <c r="CJ101" i="46"/>
  <c r="CI101" i="46"/>
  <c r="CH101" i="46"/>
  <c r="S101" i="46" s="1"/>
  <c r="CG101" i="46"/>
  <c r="R101" i="46" s="1"/>
  <c r="CF101" i="46"/>
  <c r="CE101" i="46"/>
  <c r="CD101" i="46"/>
  <c r="CC101" i="46"/>
  <c r="CB101" i="46"/>
  <c r="M101" i="46" s="1"/>
  <c r="CA101" i="46"/>
  <c r="L101" i="46" s="1"/>
  <c r="BZ101" i="46"/>
  <c r="K101" i="46" s="1"/>
  <c r="BY101" i="46"/>
  <c r="J101" i="46" s="1"/>
  <c r="BX101" i="46"/>
  <c r="BW101" i="46"/>
  <c r="H101" i="46" s="1"/>
  <c r="BV101" i="46"/>
  <c r="BU101" i="46"/>
  <c r="BT101" i="46"/>
  <c r="BS101" i="46"/>
  <c r="BO101" i="46"/>
  <c r="B101" i="46"/>
  <c r="B101" i="44" s="1"/>
  <c r="A101" i="46"/>
  <c r="A99" i="27" s="1"/>
  <c r="EF100" i="46"/>
  <c r="BQ100" i="46" s="1"/>
  <c r="EE100" i="46"/>
  <c r="ED100" i="46"/>
  <c r="BO100" i="44" s="1"/>
  <c r="EC100" i="46"/>
  <c r="BN100" i="46" s="1"/>
  <c r="EB100" i="46"/>
  <c r="BM100" i="46" s="1"/>
  <c r="EA100" i="46"/>
  <c r="DZ100" i="46"/>
  <c r="DY100" i="46"/>
  <c r="DX100" i="46"/>
  <c r="BI100" i="46" s="1"/>
  <c r="DW100" i="46"/>
  <c r="BH100" i="46" s="1"/>
  <c r="DV100" i="46"/>
  <c r="BG100" i="46" s="1"/>
  <c r="DU100" i="46"/>
  <c r="BF100" i="46" s="1"/>
  <c r="DT100" i="46"/>
  <c r="BE100" i="46" s="1"/>
  <c r="DS100" i="46"/>
  <c r="BD100" i="46" s="1"/>
  <c r="DR100" i="46"/>
  <c r="BC100" i="46" s="1"/>
  <c r="DQ100" i="46"/>
  <c r="BB100" i="46" s="1"/>
  <c r="DP100" i="46"/>
  <c r="DO100" i="46"/>
  <c r="DN100" i="46"/>
  <c r="AY100" i="46" s="1"/>
  <c r="DM100" i="46"/>
  <c r="DL100" i="46"/>
  <c r="AW100" i="46" s="1"/>
  <c r="DK100" i="46"/>
  <c r="AV100" i="46" s="1"/>
  <c r="DJ100" i="46"/>
  <c r="AU100" i="46" s="1"/>
  <c r="DI100" i="46"/>
  <c r="AT100" i="46" s="1"/>
  <c r="DH100" i="46"/>
  <c r="AS100" i="46" s="1"/>
  <c r="DG100" i="46"/>
  <c r="AR100" i="46" s="1"/>
  <c r="DF100" i="46"/>
  <c r="AQ100" i="46" s="1"/>
  <c r="DE100" i="46"/>
  <c r="AP100" i="46" s="1"/>
  <c r="DD100" i="46"/>
  <c r="AO100" i="46" s="1"/>
  <c r="DC100" i="46"/>
  <c r="AN100" i="46" s="1"/>
  <c r="DB100" i="46"/>
  <c r="DA100" i="46"/>
  <c r="CZ100" i="46"/>
  <c r="AK100" i="46" s="1"/>
  <c r="CY100" i="46"/>
  <c r="AJ100" i="46" s="1"/>
  <c r="CX100" i="46"/>
  <c r="AI100" i="46" s="1"/>
  <c r="CW100" i="46"/>
  <c r="CV100" i="46"/>
  <c r="AG100" i="46" s="1"/>
  <c r="CU100" i="46"/>
  <c r="AF100" i="46" s="1"/>
  <c r="CT100" i="46"/>
  <c r="CS100" i="46"/>
  <c r="AD100" i="46" s="1"/>
  <c r="CR100" i="46"/>
  <c r="AC100" i="46" s="1"/>
  <c r="CQ100" i="46"/>
  <c r="AB100" i="46" s="1"/>
  <c r="CP100" i="46"/>
  <c r="AA100" i="46" s="1"/>
  <c r="CO100" i="46"/>
  <c r="Z100" i="46" s="1"/>
  <c r="CN100" i="46"/>
  <c r="Y100" i="46" s="1"/>
  <c r="CM100" i="46"/>
  <c r="X100" i="46" s="1"/>
  <c r="CL100" i="46"/>
  <c r="CK100" i="46"/>
  <c r="CJ100" i="46"/>
  <c r="CI100" i="46"/>
  <c r="CH100" i="46"/>
  <c r="S100" i="46" s="1"/>
  <c r="CG100" i="46"/>
  <c r="R100" i="46" s="1"/>
  <c r="CF100" i="46"/>
  <c r="Q100" i="46" s="1"/>
  <c r="CE100" i="46"/>
  <c r="P100" i="46" s="1"/>
  <c r="CD100" i="46"/>
  <c r="CC100" i="46"/>
  <c r="CB100" i="46"/>
  <c r="CA100" i="46"/>
  <c r="L100" i="46" s="1"/>
  <c r="BZ100" i="46"/>
  <c r="K100" i="46" s="1"/>
  <c r="BY100" i="46"/>
  <c r="BX100" i="46"/>
  <c r="I100" i="46" s="1"/>
  <c r="BW100" i="46"/>
  <c r="H100" i="46" s="1"/>
  <c r="BV100" i="46"/>
  <c r="BU100" i="46"/>
  <c r="BT100" i="46"/>
  <c r="E100" i="46" s="1"/>
  <c r="BS100" i="46"/>
  <c r="BO100" i="46"/>
  <c r="B100" i="46"/>
  <c r="B100" i="44" s="1"/>
  <c r="A100" i="46"/>
  <c r="A98" i="27" s="1"/>
  <c r="EF99" i="46"/>
  <c r="BQ99" i="46" s="1"/>
  <c r="EE99" i="46"/>
  <c r="ED99" i="46"/>
  <c r="EC99" i="46"/>
  <c r="BN99" i="46" s="1"/>
  <c r="EB99" i="46"/>
  <c r="EA99" i="46"/>
  <c r="DZ99" i="46"/>
  <c r="BK99" i="46" s="1"/>
  <c r="DY99" i="46"/>
  <c r="DX99" i="46"/>
  <c r="BI99" i="46" s="1"/>
  <c r="DW99" i="46"/>
  <c r="DV99" i="46"/>
  <c r="DU99" i="46"/>
  <c r="BF99" i="46" s="1"/>
  <c r="DT99" i="46"/>
  <c r="DS99" i="46"/>
  <c r="DR99" i="46"/>
  <c r="BC99" i="46" s="1"/>
  <c r="DQ99" i="46"/>
  <c r="BB99" i="46" s="1"/>
  <c r="DP99" i="46"/>
  <c r="BA99" i="46" s="1"/>
  <c r="DO99" i="46"/>
  <c r="DN99" i="46"/>
  <c r="DM99" i="46"/>
  <c r="DL99" i="46"/>
  <c r="DK99" i="46"/>
  <c r="DJ99" i="46"/>
  <c r="DI99" i="46"/>
  <c r="DH99" i="46"/>
  <c r="AS99" i="46" s="1"/>
  <c r="DG99" i="46"/>
  <c r="DF99" i="46"/>
  <c r="DE99" i="46"/>
  <c r="AP99" i="46" s="1"/>
  <c r="DD99" i="46"/>
  <c r="DC99" i="46"/>
  <c r="DB99" i="46"/>
  <c r="DA99" i="46"/>
  <c r="AL99" i="46" s="1"/>
  <c r="CZ99" i="46"/>
  <c r="AK99" i="46" s="1"/>
  <c r="CY99" i="46"/>
  <c r="CX99" i="46"/>
  <c r="AI99" i="46" s="1"/>
  <c r="CW99" i="46"/>
  <c r="AH99" i="46" s="1"/>
  <c r="CV99" i="46"/>
  <c r="CU99" i="46"/>
  <c r="CT99" i="46"/>
  <c r="AE99" i="46" s="1"/>
  <c r="CS99" i="46"/>
  <c r="CR99" i="46"/>
  <c r="AC99" i="46" s="1"/>
  <c r="CQ99" i="46"/>
  <c r="CP99" i="46"/>
  <c r="CO99" i="46"/>
  <c r="CN99" i="46"/>
  <c r="CM99" i="46"/>
  <c r="CL99" i="46"/>
  <c r="CK99" i="46"/>
  <c r="V99" i="46" s="1"/>
  <c r="CJ99" i="46"/>
  <c r="U99" i="46" s="1"/>
  <c r="CI99" i="46"/>
  <c r="CH99" i="46"/>
  <c r="CG99" i="46"/>
  <c r="CF99" i="46"/>
  <c r="Q99" i="46" s="1"/>
  <c r="CE99" i="46"/>
  <c r="CD99" i="46"/>
  <c r="CC99" i="46"/>
  <c r="N99" i="46" s="1"/>
  <c r="CB99" i="46"/>
  <c r="M99" i="46" s="1"/>
  <c r="CA99" i="46"/>
  <c r="BZ99" i="46"/>
  <c r="K99" i="46" s="1"/>
  <c r="BY99" i="46"/>
  <c r="BX99" i="46"/>
  <c r="BW99" i="46"/>
  <c r="BV99" i="46"/>
  <c r="G99" i="46" s="1"/>
  <c r="BU99" i="46"/>
  <c r="BT99" i="46"/>
  <c r="E99" i="46" s="1"/>
  <c r="BS99" i="46"/>
  <c r="B99" i="46"/>
  <c r="B99" i="44" s="1"/>
  <c r="A99" i="46"/>
  <c r="A97" i="27" s="1"/>
  <c r="EF98" i="46"/>
  <c r="BQ98" i="46" s="1"/>
  <c r="EE98" i="46"/>
  <c r="ED98" i="46"/>
  <c r="BO98" i="46" s="1"/>
  <c r="EC98" i="46"/>
  <c r="EB98" i="46"/>
  <c r="BM98" i="46" s="1"/>
  <c r="EA98" i="46"/>
  <c r="BL98" i="46" s="1"/>
  <c r="DZ98" i="46"/>
  <c r="BK98" i="46" s="1"/>
  <c r="DY98" i="46"/>
  <c r="BJ98" i="46" s="1"/>
  <c r="DX98" i="46"/>
  <c r="BI98" i="46" s="1"/>
  <c r="DW98" i="46"/>
  <c r="DV98" i="46"/>
  <c r="DU98" i="46"/>
  <c r="BF98" i="46" s="1"/>
  <c r="DT98" i="46"/>
  <c r="BE98" i="46" s="1"/>
  <c r="DS98" i="46"/>
  <c r="DR98" i="46"/>
  <c r="BC98" i="46" s="1"/>
  <c r="DQ98" i="46"/>
  <c r="DP98" i="46"/>
  <c r="DO98" i="46"/>
  <c r="DN98" i="46"/>
  <c r="AY98" i="46" s="1"/>
  <c r="DM98" i="46"/>
  <c r="DL98" i="46"/>
  <c r="AW98" i="46" s="1"/>
  <c r="DK98" i="46"/>
  <c r="DJ98" i="46"/>
  <c r="AU98" i="46" s="1"/>
  <c r="DI98" i="46"/>
  <c r="DH98" i="46"/>
  <c r="DG98" i="46"/>
  <c r="DF98" i="46"/>
  <c r="AQ98" i="46" s="1"/>
  <c r="DE98" i="46"/>
  <c r="AP98" i="46" s="1"/>
  <c r="DD98" i="46"/>
  <c r="AO98" i="46" s="1"/>
  <c r="DC98" i="46"/>
  <c r="DB98" i="46"/>
  <c r="DA98" i="46"/>
  <c r="AL98" i="46" s="1"/>
  <c r="CZ98" i="46"/>
  <c r="AK98" i="46" s="1"/>
  <c r="CY98" i="46"/>
  <c r="CX98" i="46"/>
  <c r="CW98" i="46"/>
  <c r="CV98" i="46"/>
  <c r="AG98" i="46" s="1"/>
  <c r="CU98" i="46"/>
  <c r="CT98" i="46"/>
  <c r="AE98" i="46" s="1"/>
  <c r="CS98" i="46"/>
  <c r="AD98" i="46" s="1"/>
  <c r="CR98" i="46"/>
  <c r="CQ98" i="46"/>
  <c r="CP98" i="46"/>
  <c r="AA98" i="46" s="1"/>
  <c r="CO98" i="46"/>
  <c r="CN98" i="46"/>
  <c r="Y98" i="46" s="1"/>
  <c r="CM98" i="46"/>
  <c r="X98" i="46" s="1"/>
  <c r="CL98" i="46"/>
  <c r="W98" i="46" s="1"/>
  <c r="CK98" i="46"/>
  <c r="CJ98" i="46"/>
  <c r="CI98" i="46"/>
  <c r="CH98" i="46"/>
  <c r="S98" i="46" s="1"/>
  <c r="CG98" i="46"/>
  <c r="CF98" i="46"/>
  <c r="CE98" i="46"/>
  <c r="CD98" i="46"/>
  <c r="O98" i="46" s="1"/>
  <c r="CC98" i="46"/>
  <c r="CB98" i="46"/>
  <c r="M98" i="46" s="1"/>
  <c r="CA98" i="46"/>
  <c r="BZ98" i="46"/>
  <c r="BY98" i="46"/>
  <c r="BX98" i="46"/>
  <c r="I98" i="46" s="1"/>
  <c r="BW98" i="46"/>
  <c r="BV98" i="46"/>
  <c r="G98" i="46" s="1"/>
  <c r="BU98" i="46"/>
  <c r="F98" i="46" s="1"/>
  <c r="BT98" i="46"/>
  <c r="E98" i="46" s="1"/>
  <c r="BS98" i="46"/>
  <c r="B98" i="46"/>
  <c r="B98" i="44" s="1"/>
  <c r="A98" i="46"/>
  <c r="A96" i="27" s="1"/>
  <c r="EF97" i="46"/>
  <c r="BQ97" i="46" s="1"/>
  <c r="EE97" i="46"/>
  <c r="ED97" i="46"/>
  <c r="BO97" i="44" s="1"/>
  <c r="EC97" i="46"/>
  <c r="BN97" i="46" s="1"/>
  <c r="EB97" i="46"/>
  <c r="EA97" i="46"/>
  <c r="DZ97" i="46"/>
  <c r="BK97" i="46" s="1"/>
  <c r="DY97" i="46"/>
  <c r="BJ97" i="46" s="1"/>
  <c r="DX97" i="46"/>
  <c r="DW97" i="46"/>
  <c r="DV97" i="46"/>
  <c r="DU97" i="46"/>
  <c r="BF97" i="46" s="1"/>
  <c r="DT97" i="46"/>
  <c r="DS97" i="46"/>
  <c r="DR97" i="46"/>
  <c r="DQ97" i="46"/>
  <c r="BB97" i="46" s="1"/>
  <c r="DP97" i="46"/>
  <c r="BA97" i="46" s="1"/>
  <c r="DO97" i="46"/>
  <c r="DN97" i="46"/>
  <c r="DM97" i="46"/>
  <c r="DL97" i="46"/>
  <c r="DK97" i="46"/>
  <c r="DJ97" i="46"/>
  <c r="AU97" i="46" s="1"/>
  <c r="DI97" i="46"/>
  <c r="AT97" i="46" s="1"/>
  <c r="DH97" i="46"/>
  <c r="AS97" i="46" s="1"/>
  <c r="DG97" i="46"/>
  <c r="DF97" i="46"/>
  <c r="DE97" i="46"/>
  <c r="DD97" i="46"/>
  <c r="AO97" i="46" s="1"/>
  <c r="DC97" i="46"/>
  <c r="DB97" i="46"/>
  <c r="AM97" i="46" s="1"/>
  <c r="DA97" i="46"/>
  <c r="CZ97" i="46"/>
  <c r="AK97" i="46" s="1"/>
  <c r="CY97" i="46"/>
  <c r="CX97" i="46"/>
  <c r="AI97" i="46" s="1"/>
  <c r="CW97" i="46"/>
  <c r="AH97" i="46" s="1"/>
  <c r="CV97" i="46"/>
  <c r="AG97" i="46" s="1"/>
  <c r="CU97" i="46"/>
  <c r="CT97" i="46"/>
  <c r="CS97" i="46"/>
  <c r="AD97" i="46" s="1"/>
  <c r="CR97" i="46"/>
  <c r="CQ97" i="46"/>
  <c r="CP97" i="46"/>
  <c r="AA97" i="46" s="1"/>
  <c r="CO97" i="46"/>
  <c r="Z97" i="46" s="1"/>
  <c r="CN97" i="46"/>
  <c r="CM97" i="46"/>
  <c r="CL97" i="46"/>
  <c r="CK97" i="46"/>
  <c r="V97" i="46" s="1"/>
  <c r="CJ97" i="46"/>
  <c r="U97" i="46" s="1"/>
  <c r="CI97" i="46"/>
  <c r="CH97" i="46"/>
  <c r="S97" i="46" s="1"/>
  <c r="CG97" i="46"/>
  <c r="R97" i="46" s="1"/>
  <c r="CF97" i="46"/>
  <c r="Q97" i="46" s="1"/>
  <c r="CE97" i="46"/>
  <c r="CD97" i="46"/>
  <c r="O97" i="46" s="1"/>
  <c r="CC97" i="46"/>
  <c r="CB97" i="46"/>
  <c r="M97" i="46" s="1"/>
  <c r="CA97" i="46"/>
  <c r="BZ97" i="46"/>
  <c r="BY97" i="46"/>
  <c r="BX97" i="46"/>
  <c r="BW97" i="46"/>
  <c r="BV97" i="46"/>
  <c r="G97" i="46" s="1"/>
  <c r="BU97" i="46"/>
  <c r="F97" i="46" s="1"/>
  <c r="BT97" i="46"/>
  <c r="E97" i="46" s="1"/>
  <c r="BS97" i="46"/>
  <c r="B97" i="46"/>
  <c r="B97" i="44" s="1"/>
  <c r="A97" i="46"/>
  <c r="A97" i="44" s="1"/>
  <c r="EF96" i="46"/>
  <c r="EE96" i="46"/>
  <c r="ED96" i="46"/>
  <c r="BO96" i="44" s="1"/>
  <c r="EC96" i="46"/>
  <c r="BN96" i="46" s="1"/>
  <c r="EB96" i="46"/>
  <c r="EA96" i="46"/>
  <c r="DZ96" i="46"/>
  <c r="BK96" i="46" s="1"/>
  <c r="DY96" i="46"/>
  <c r="DX96" i="46"/>
  <c r="DW96" i="46"/>
  <c r="DV96" i="46"/>
  <c r="BG96" i="46" s="1"/>
  <c r="DU96" i="46"/>
  <c r="BF96" i="46" s="1"/>
  <c r="DT96" i="46"/>
  <c r="BE96" i="46" s="1"/>
  <c r="DS96" i="46"/>
  <c r="BD96" i="46" s="1"/>
  <c r="DR96" i="46"/>
  <c r="BC96" i="46" s="1"/>
  <c r="DQ96" i="46"/>
  <c r="DP96" i="46"/>
  <c r="DO96" i="46"/>
  <c r="AZ96" i="46" s="1"/>
  <c r="DN96" i="46"/>
  <c r="AY96" i="46" s="1"/>
  <c r="DM96" i="46"/>
  <c r="DL96" i="46"/>
  <c r="DK96" i="46"/>
  <c r="DJ96" i="46"/>
  <c r="AU96" i="46" s="1"/>
  <c r="DI96" i="46"/>
  <c r="DH96" i="46"/>
  <c r="DG96" i="46"/>
  <c r="AR96" i="46" s="1"/>
  <c r="DF96" i="46"/>
  <c r="DE96" i="46"/>
  <c r="AP96" i="46" s="1"/>
  <c r="DD96" i="46"/>
  <c r="DC96" i="46"/>
  <c r="DB96" i="46"/>
  <c r="DA96" i="46"/>
  <c r="CZ96" i="46"/>
  <c r="CY96" i="46"/>
  <c r="CX96" i="46"/>
  <c r="AI96" i="46" s="1"/>
  <c r="CW96" i="46"/>
  <c r="AH96" i="46" s="1"/>
  <c r="CV96" i="46"/>
  <c r="CU96" i="46"/>
  <c r="CT96" i="46"/>
  <c r="AE96" i="46" s="1"/>
  <c r="CS96" i="46"/>
  <c r="AD96" i="46" s="1"/>
  <c r="CR96" i="46"/>
  <c r="CQ96" i="46"/>
  <c r="AB96" i="46" s="1"/>
  <c r="CP96" i="46"/>
  <c r="CO96" i="46"/>
  <c r="Z96" i="46" s="1"/>
  <c r="CN96" i="46"/>
  <c r="CM96" i="46"/>
  <c r="CL96" i="46"/>
  <c r="W96" i="46" s="1"/>
  <c r="CK96" i="46"/>
  <c r="CJ96" i="46"/>
  <c r="CI96" i="46"/>
  <c r="T96" i="46" s="1"/>
  <c r="CH96" i="46"/>
  <c r="CG96" i="46"/>
  <c r="R96" i="46" s="1"/>
  <c r="CF96" i="46"/>
  <c r="CE96" i="46"/>
  <c r="P96" i="46" s="1"/>
  <c r="CD96" i="46"/>
  <c r="O96" i="46" s="1"/>
  <c r="CC96" i="46"/>
  <c r="N96" i="46" s="1"/>
  <c r="CB96" i="46"/>
  <c r="CA96" i="46"/>
  <c r="BZ96" i="46"/>
  <c r="BY96" i="46"/>
  <c r="J96" i="46" s="1"/>
  <c r="BX96" i="46"/>
  <c r="BW96" i="46"/>
  <c r="H96" i="46" s="1"/>
  <c r="BV96" i="46"/>
  <c r="BU96" i="46"/>
  <c r="BT96" i="46"/>
  <c r="BS96" i="46"/>
  <c r="D96" i="46" s="1"/>
  <c r="BO96" i="46"/>
  <c r="B96" i="46"/>
  <c r="B96" i="44" s="1"/>
  <c r="A96" i="46"/>
  <c r="EF95" i="46"/>
  <c r="BQ95" i="46" s="1"/>
  <c r="EE95" i="46"/>
  <c r="BP95" i="46" s="1"/>
  <c r="ED95" i="46"/>
  <c r="EC95" i="46"/>
  <c r="BN95" i="46" s="1"/>
  <c r="EB95" i="46"/>
  <c r="BM95" i="46" s="1"/>
  <c r="EA95" i="46"/>
  <c r="BL95" i="46" s="1"/>
  <c r="DZ95" i="46"/>
  <c r="BK95" i="46" s="1"/>
  <c r="DY95" i="46"/>
  <c r="DX95" i="46"/>
  <c r="DW95" i="46"/>
  <c r="DV95" i="46"/>
  <c r="DU95" i="46"/>
  <c r="DT95" i="46"/>
  <c r="DS95" i="46"/>
  <c r="DR95" i="46"/>
  <c r="BC95" i="46" s="1"/>
  <c r="DQ95" i="46"/>
  <c r="DP95" i="46"/>
  <c r="BA95" i="46" s="1"/>
  <c r="DO95" i="46"/>
  <c r="DN95" i="46"/>
  <c r="DM95" i="46"/>
  <c r="AX95" i="46" s="1"/>
  <c r="DL95" i="46"/>
  <c r="AW95" i="46" s="1"/>
  <c r="DK95" i="46"/>
  <c r="DJ95" i="46"/>
  <c r="AU95" i="46" s="1"/>
  <c r="DI95" i="46"/>
  <c r="DH95" i="46"/>
  <c r="DG95" i="46"/>
  <c r="AR95" i="46" s="1"/>
  <c r="DF95" i="46"/>
  <c r="DE95" i="46"/>
  <c r="AP95" i="46" s="1"/>
  <c r="DD95" i="46"/>
  <c r="DC95" i="46"/>
  <c r="DB95" i="46"/>
  <c r="AM95" i="46" s="1"/>
  <c r="DA95" i="46"/>
  <c r="CZ95" i="46"/>
  <c r="AK95" i="46" s="1"/>
  <c r="CY95" i="46"/>
  <c r="AJ95" i="46" s="1"/>
  <c r="CX95" i="46"/>
  <c r="CW95" i="46"/>
  <c r="CV95" i="46"/>
  <c r="CU95" i="46"/>
  <c r="CT95" i="46"/>
  <c r="AE95" i="46" s="1"/>
  <c r="CS95" i="46"/>
  <c r="CR95" i="46"/>
  <c r="CQ95" i="46"/>
  <c r="CP95" i="46"/>
  <c r="CO95" i="46"/>
  <c r="Z95" i="46" s="1"/>
  <c r="CN95" i="46"/>
  <c r="Y95" i="46" s="1"/>
  <c r="CM95" i="46"/>
  <c r="CL95" i="46"/>
  <c r="W95" i="46" s="1"/>
  <c r="CK95" i="46"/>
  <c r="CJ95" i="46"/>
  <c r="CI95" i="46"/>
  <c r="T95" i="46" s="1"/>
  <c r="CH95" i="46"/>
  <c r="CG95" i="46"/>
  <c r="CF95" i="46"/>
  <c r="Q95" i="46" s="1"/>
  <c r="CE95" i="46"/>
  <c r="CD95" i="46"/>
  <c r="O95" i="46" s="1"/>
  <c r="CC95" i="46"/>
  <c r="CB95" i="46"/>
  <c r="M95" i="46" s="1"/>
  <c r="CA95" i="46"/>
  <c r="L95" i="46" s="1"/>
  <c r="BZ95" i="46"/>
  <c r="BY95" i="46"/>
  <c r="BX95" i="46"/>
  <c r="BW95" i="46"/>
  <c r="BV95" i="46"/>
  <c r="G95" i="46" s="1"/>
  <c r="BU95" i="46"/>
  <c r="BT95" i="46"/>
  <c r="BS95" i="46"/>
  <c r="D95" i="46" s="1"/>
  <c r="B95" i="46"/>
  <c r="B95" i="44" s="1"/>
  <c r="A95" i="46"/>
  <c r="A93" i="27" s="1"/>
  <c r="EF94" i="46"/>
  <c r="BQ94" i="46" s="1"/>
  <c r="EE94" i="46"/>
  <c r="BP94" i="46" s="1"/>
  <c r="ED94" i="46"/>
  <c r="BO94" i="46" s="1"/>
  <c r="EC94" i="46"/>
  <c r="EB94" i="46"/>
  <c r="BM94" i="46" s="1"/>
  <c r="EA94" i="46"/>
  <c r="BL94" i="46" s="1"/>
  <c r="DZ94" i="46"/>
  <c r="DY94" i="46"/>
  <c r="BJ94" i="46" s="1"/>
  <c r="DX94" i="46"/>
  <c r="DW94" i="46"/>
  <c r="DV94" i="46"/>
  <c r="BG94" i="46" s="1"/>
  <c r="DU94" i="46"/>
  <c r="DT94" i="46"/>
  <c r="BE94" i="46" s="1"/>
  <c r="DS94" i="46"/>
  <c r="DR94" i="46"/>
  <c r="DQ94" i="46"/>
  <c r="DP94" i="46"/>
  <c r="BA94" i="46" s="1"/>
  <c r="DO94" i="46"/>
  <c r="AZ94" i="46" s="1"/>
  <c r="DN94" i="46"/>
  <c r="AY94" i="46" s="1"/>
  <c r="DM94" i="46"/>
  <c r="DL94" i="46"/>
  <c r="AW94" i="46" s="1"/>
  <c r="DK94" i="46"/>
  <c r="AV94" i="46" s="1"/>
  <c r="DJ94" i="46"/>
  <c r="DI94" i="46"/>
  <c r="DH94" i="46"/>
  <c r="AS94" i="46" s="1"/>
  <c r="DG94" i="46"/>
  <c r="DF94" i="46"/>
  <c r="AQ94" i="46" s="1"/>
  <c r="DE94" i="46"/>
  <c r="DD94" i="46"/>
  <c r="AO94" i="46" s="1"/>
  <c r="DC94" i="46"/>
  <c r="AN94" i="46" s="1"/>
  <c r="DB94" i="46"/>
  <c r="DA94" i="46"/>
  <c r="AL94" i="46" s="1"/>
  <c r="CZ94" i="46"/>
  <c r="CY94" i="46"/>
  <c r="AJ94" i="46" s="1"/>
  <c r="CX94" i="46"/>
  <c r="AI94" i="44" s="1"/>
  <c r="CW94" i="46"/>
  <c r="CV94" i="46"/>
  <c r="CU94" i="46"/>
  <c r="AF94" i="46" s="1"/>
  <c r="CT94" i="46"/>
  <c r="CS94" i="46"/>
  <c r="AD94" i="46" s="1"/>
  <c r="CR94" i="46"/>
  <c r="CQ94" i="46"/>
  <c r="CP94" i="46"/>
  <c r="AA94" i="46" s="1"/>
  <c r="CO94" i="46"/>
  <c r="CN94" i="46"/>
  <c r="Y94" i="46" s="1"/>
  <c r="CM94" i="46"/>
  <c r="X94" i="46" s="1"/>
  <c r="CL94" i="46"/>
  <c r="CK94" i="46"/>
  <c r="V94" i="46" s="1"/>
  <c r="CJ94" i="46"/>
  <c r="U94" i="46" s="1"/>
  <c r="CI94" i="46"/>
  <c r="T94" i="46" s="1"/>
  <c r="CH94" i="46"/>
  <c r="S94" i="46" s="1"/>
  <c r="CG94" i="46"/>
  <c r="CF94" i="46"/>
  <c r="Q94" i="46" s="1"/>
  <c r="CE94" i="46"/>
  <c r="P94" i="46" s="1"/>
  <c r="CD94" i="46"/>
  <c r="CC94" i="46"/>
  <c r="CB94" i="46"/>
  <c r="CA94" i="46"/>
  <c r="BZ94" i="46"/>
  <c r="K94" i="46" s="1"/>
  <c r="BY94" i="46"/>
  <c r="BX94" i="46"/>
  <c r="BW94" i="46"/>
  <c r="H94" i="46" s="1"/>
  <c r="BV94" i="46"/>
  <c r="BU94" i="46"/>
  <c r="BT94" i="46"/>
  <c r="E94" i="46" s="1"/>
  <c r="BS94" i="46"/>
  <c r="D94" i="46" s="1"/>
  <c r="AI94" i="46"/>
  <c r="B94" i="46"/>
  <c r="B94" i="44" s="1"/>
  <c r="A94" i="46"/>
  <c r="EF93" i="46"/>
  <c r="EE93" i="46"/>
  <c r="ED93" i="46"/>
  <c r="BO93" i="46" s="1"/>
  <c r="EC93" i="46"/>
  <c r="BN93" i="46" s="1"/>
  <c r="EB93" i="46"/>
  <c r="EA93" i="46"/>
  <c r="BL93" i="46" s="1"/>
  <c r="DZ93" i="46"/>
  <c r="DY93" i="46"/>
  <c r="BJ93" i="46" s="1"/>
  <c r="DX93" i="46"/>
  <c r="BI93" i="46" s="1"/>
  <c r="DW93" i="46"/>
  <c r="DV93" i="46"/>
  <c r="DU93" i="46"/>
  <c r="DT93" i="46"/>
  <c r="BE93" i="46" s="1"/>
  <c r="DS93" i="46"/>
  <c r="BD93" i="46" s="1"/>
  <c r="DR93" i="46"/>
  <c r="DQ93" i="46"/>
  <c r="BB93" i="46" s="1"/>
  <c r="DP93" i="46"/>
  <c r="BA93" i="46" s="1"/>
  <c r="DO93" i="46"/>
  <c r="DN93" i="46"/>
  <c r="AY93" i="46" s="1"/>
  <c r="DM93" i="46"/>
  <c r="AX93" i="46" s="1"/>
  <c r="DL93" i="46"/>
  <c r="AW93" i="46" s="1"/>
  <c r="DK93" i="46"/>
  <c r="AV93" i="46" s="1"/>
  <c r="DJ93" i="46"/>
  <c r="DI93" i="46"/>
  <c r="DH93" i="46"/>
  <c r="DG93" i="46"/>
  <c r="DF93" i="46"/>
  <c r="DE93" i="46"/>
  <c r="DD93" i="46"/>
  <c r="AO93" i="46" s="1"/>
  <c r="DC93" i="46"/>
  <c r="AN93" i="46" s="1"/>
  <c r="DB93" i="46"/>
  <c r="DA93" i="46"/>
  <c r="CZ93" i="46"/>
  <c r="AK93" i="46" s="1"/>
  <c r="CY93" i="46"/>
  <c r="CX93" i="46"/>
  <c r="AI93" i="46" s="1"/>
  <c r="CW93" i="46"/>
  <c r="AH93" i="46" s="1"/>
  <c r="CV93" i="46"/>
  <c r="CU93" i="46"/>
  <c r="AF93" i="46" s="1"/>
  <c r="CT93" i="46"/>
  <c r="CS93" i="46"/>
  <c r="AD93" i="46" s="1"/>
  <c r="CR93" i="46"/>
  <c r="AC93" i="46" s="1"/>
  <c r="CQ93" i="46"/>
  <c r="CP93" i="46"/>
  <c r="AA93" i="46" s="1"/>
  <c r="CO93" i="46"/>
  <c r="CN93" i="46"/>
  <c r="Y93" i="46" s="1"/>
  <c r="CM93" i="46"/>
  <c r="CL93" i="46"/>
  <c r="CK93" i="46"/>
  <c r="V93" i="46" s="1"/>
  <c r="CJ93" i="46"/>
  <c r="CI93" i="46"/>
  <c r="CH93" i="46"/>
  <c r="CG93" i="46"/>
  <c r="CF93" i="46"/>
  <c r="Q93" i="46" s="1"/>
  <c r="CE93" i="46"/>
  <c r="CD93" i="46"/>
  <c r="CC93" i="46"/>
  <c r="CB93" i="46"/>
  <c r="M93" i="46" s="1"/>
  <c r="CA93" i="46"/>
  <c r="BZ93" i="46"/>
  <c r="K93" i="46" s="1"/>
  <c r="BY93" i="46"/>
  <c r="J93" i="46" s="1"/>
  <c r="BX93" i="46"/>
  <c r="I93" i="46" s="1"/>
  <c r="BW93" i="46"/>
  <c r="BV93" i="46"/>
  <c r="BU93" i="46"/>
  <c r="BT93" i="46"/>
  <c r="E93" i="46" s="1"/>
  <c r="BS93" i="46"/>
  <c r="B93" i="46"/>
  <c r="B93" i="44" s="1"/>
  <c r="A93" i="46"/>
  <c r="A91" i="27" s="1"/>
  <c r="EF92" i="46"/>
  <c r="BQ92" i="46" s="1"/>
  <c r="EE92" i="46"/>
  <c r="BP92" i="46" s="1"/>
  <c r="ED92" i="46"/>
  <c r="EC92" i="46"/>
  <c r="EB92" i="46"/>
  <c r="BM92" i="46" s="1"/>
  <c r="EA92" i="46"/>
  <c r="BL92" i="46" s="1"/>
  <c r="DZ92" i="46"/>
  <c r="DY92" i="46"/>
  <c r="DX92" i="46"/>
  <c r="BI92" i="46" s="1"/>
  <c r="DW92" i="46"/>
  <c r="DV92" i="46"/>
  <c r="DU92" i="46"/>
  <c r="DT92" i="46"/>
  <c r="DS92" i="46"/>
  <c r="BD92" i="46" s="1"/>
  <c r="DR92" i="46"/>
  <c r="BC92" i="46" s="1"/>
  <c r="DQ92" i="46"/>
  <c r="BB92" i="46" s="1"/>
  <c r="DP92" i="46"/>
  <c r="DO92" i="46"/>
  <c r="AZ92" i="46" s="1"/>
  <c r="DN92" i="46"/>
  <c r="DM92" i="46"/>
  <c r="DL92" i="46"/>
  <c r="AW92" i="46" s="1"/>
  <c r="DK92" i="46"/>
  <c r="AV92" i="46" s="1"/>
  <c r="DJ92" i="46"/>
  <c r="DI92" i="46"/>
  <c r="DH92" i="46"/>
  <c r="AS92" i="46" s="1"/>
  <c r="DG92" i="46"/>
  <c r="DF92" i="46"/>
  <c r="AQ92" i="46" s="1"/>
  <c r="DE92" i="46"/>
  <c r="DD92" i="46"/>
  <c r="AO92" i="46" s="1"/>
  <c r="DC92" i="46"/>
  <c r="AN92" i="46" s="1"/>
  <c r="DB92" i="46"/>
  <c r="AM92" i="46" s="1"/>
  <c r="DA92" i="46"/>
  <c r="AL92" i="46" s="1"/>
  <c r="CZ92" i="46"/>
  <c r="CY92" i="46"/>
  <c r="CX92" i="46"/>
  <c r="CW92" i="46"/>
  <c r="AH92" i="46" s="1"/>
  <c r="CV92" i="46"/>
  <c r="AG92" i="46" s="1"/>
  <c r="CU92" i="46"/>
  <c r="AF92" i="46" s="1"/>
  <c r="CT92" i="46"/>
  <c r="CS92" i="46"/>
  <c r="AD92" i="46" s="1"/>
  <c r="CR92" i="46"/>
  <c r="CQ92" i="46"/>
  <c r="CP92" i="46"/>
  <c r="CO92" i="46"/>
  <c r="Z92" i="46" s="1"/>
  <c r="CN92" i="46"/>
  <c r="CM92" i="46"/>
  <c r="X92" i="46" s="1"/>
  <c r="CL92" i="46"/>
  <c r="CK92" i="46"/>
  <c r="V92" i="46" s="1"/>
  <c r="CJ92" i="46"/>
  <c r="CI92" i="46"/>
  <c r="T92" i="46" s="1"/>
  <c r="CH92" i="46"/>
  <c r="CG92" i="46"/>
  <c r="CF92" i="46"/>
  <c r="Q92" i="46" s="1"/>
  <c r="CE92" i="46"/>
  <c r="P92" i="46" s="1"/>
  <c r="CD92" i="46"/>
  <c r="O92" i="46" s="1"/>
  <c r="CC92" i="46"/>
  <c r="N92" i="46" s="1"/>
  <c r="CB92" i="46"/>
  <c r="M92" i="46" s="1"/>
  <c r="CA92" i="46"/>
  <c r="L92" i="46" s="1"/>
  <c r="BZ92" i="46"/>
  <c r="BY92" i="46"/>
  <c r="BX92" i="46"/>
  <c r="I92" i="46" s="1"/>
  <c r="BW92" i="46"/>
  <c r="H92" i="46" s="1"/>
  <c r="BV92" i="46"/>
  <c r="BU92" i="46"/>
  <c r="BT92" i="46"/>
  <c r="BS92" i="46"/>
  <c r="D92" i="46" s="1"/>
  <c r="B92" i="46"/>
  <c r="B92" i="44" s="1"/>
  <c r="A92" i="46"/>
  <c r="A90" i="27" s="1"/>
  <c r="EF91" i="46"/>
  <c r="BQ91" i="46" s="1"/>
  <c r="EE91" i="46"/>
  <c r="BP91" i="46" s="1"/>
  <c r="ED91" i="46"/>
  <c r="EC91" i="46"/>
  <c r="BN91" i="46" s="1"/>
  <c r="EB91" i="46"/>
  <c r="BM91" i="46" s="1"/>
  <c r="EA91" i="46"/>
  <c r="DZ91" i="46"/>
  <c r="DY91" i="46"/>
  <c r="DX91" i="46"/>
  <c r="BI91" i="46" s="1"/>
  <c r="DW91" i="46"/>
  <c r="BH91" i="46" s="1"/>
  <c r="DV91" i="46"/>
  <c r="BG91" i="46" s="1"/>
  <c r="DU91" i="46"/>
  <c r="DT91" i="46"/>
  <c r="DS91" i="46"/>
  <c r="DR91" i="46"/>
  <c r="DQ91" i="46"/>
  <c r="BB91" i="46" s="1"/>
  <c r="DP91" i="46"/>
  <c r="BA91" i="46" s="1"/>
  <c r="DO91" i="46"/>
  <c r="AZ91" i="46" s="1"/>
  <c r="DN91" i="46"/>
  <c r="DM91" i="46"/>
  <c r="DL91" i="46"/>
  <c r="AW91" i="46" s="1"/>
  <c r="DK91" i="46"/>
  <c r="DJ91" i="46"/>
  <c r="DI91" i="46"/>
  <c r="DH91" i="46"/>
  <c r="DG91" i="46"/>
  <c r="AR91" i="46" s="1"/>
  <c r="DF91" i="46"/>
  <c r="AQ91" i="46" s="1"/>
  <c r="DE91" i="46"/>
  <c r="AP91" i="46" s="1"/>
  <c r="DD91" i="46"/>
  <c r="AO91" i="46" s="1"/>
  <c r="DC91" i="46"/>
  <c r="AN91" i="46" s="1"/>
  <c r="DB91" i="46"/>
  <c r="DA91" i="46"/>
  <c r="AL91" i="46" s="1"/>
  <c r="CZ91" i="46"/>
  <c r="AK91" i="46" s="1"/>
  <c r="CY91" i="46"/>
  <c r="AJ91" i="46" s="1"/>
  <c r="CX91" i="46"/>
  <c r="AI91" i="46" s="1"/>
  <c r="CW91" i="46"/>
  <c r="CV91" i="46"/>
  <c r="CU91" i="46"/>
  <c r="AF91" i="46" s="1"/>
  <c r="CT91" i="46"/>
  <c r="CS91" i="46"/>
  <c r="CR91" i="46"/>
  <c r="AC91" i="46" s="1"/>
  <c r="CQ91" i="46"/>
  <c r="AB91" i="46" s="1"/>
  <c r="CP91" i="46"/>
  <c r="CO91" i="46"/>
  <c r="Z91" i="46" s="1"/>
  <c r="CN91" i="46"/>
  <c r="Y91" i="46" s="1"/>
  <c r="CM91" i="46"/>
  <c r="X91" i="46" s="1"/>
  <c r="CL91" i="46"/>
  <c r="CK91" i="46"/>
  <c r="CJ91" i="46"/>
  <c r="CI91" i="46"/>
  <c r="T91" i="46" s="1"/>
  <c r="CH91" i="46"/>
  <c r="S91" i="46" s="1"/>
  <c r="CG91" i="46"/>
  <c r="CF91" i="46"/>
  <c r="Q91" i="46" s="1"/>
  <c r="CE91" i="46"/>
  <c r="CD91" i="46"/>
  <c r="CC91" i="46"/>
  <c r="N91" i="46" s="1"/>
  <c r="CB91" i="46"/>
  <c r="M91" i="46" s="1"/>
  <c r="CA91" i="46"/>
  <c r="L91" i="46" s="1"/>
  <c r="BZ91" i="46"/>
  <c r="BY91" i="46"/>
  <c r="BX91" i="46"/>
  <c r="I91" i="46" s="1"/>
  <c r="BW91" i="46"/>
  <c r="BV91" i="46"/>
  <c r="BU91" i="46"/>
  <c r="BT91" i="46"/>
  <c r="E91" i="46" s="1"/>
  <c r="BS91" i="46"/>
  <c r="D91" i="46" s="1"/>
  <c r="B91" i="46"/>
  <c r="B91" i="44" s="1"/>
  <c r="A91" i="46"/>
  <c r="A89" i="27" s="1"/>
  <c r="EF90" i="46"/>
  <c r="BQ90" i="46" s="1"/>
  <c r="EE90" i="46"/>
  <c r="ED90" i="46"/>
  <c r="BO90" i="44" s="1"/>
  <c r="EC90" i="46"/>
  <c r="BN90" i="44" s="1"/>
  <c r="EB90" i="46"/>
  <c r="BM90" i="44" s="1"/>
  <c r="EA90" i="46"/>
  <c r="DZ90" i="46"/>
  <c r="DY90" i="46"/>
  <c r="BJ90" i="46" s="1"/>
  <c r="DX90" i="46"/>
  <c r="BI90" i="46" s="1"/>
  <c r="DW90" i="46"/>
  <c r="BH90" i="46" s="1"/>
  <c r="DV90" i="46"/>
  <c r="DU90" i="46"/>
  <c r="DT90" i="46"/>
  <c r="BE90" i="46" s="1"/>
  <c r="DS90" i="46"/>
  <c r="DR90" i="46"/>
  <c r="DQ90" i="46"/>
  <c r="DP90" i="46"/>
  <c r="DO90" i="46"/>
  <c r="AZ90" i="46" s="1"/>
  <c r="DN90" i="46"/>
  <c r="DM90" i="46"/>
  <c r="AX90" i="46" s="1"/>
  <c r="DL90" i="46"/>
  <c r="AW90" i="46" s="1"/>
  <c r="DK90" i="46"/>
  <c r="DJ90" i="46"/>
  <c r="AU90" i="46" s="1"/>
  <c r="DI90" i="46"/>
  <c r="DH90" i="46"/>
  <c r="AS90" i="46" s="1"/>
  <c r="DG90" i="46"/>
  <c r="AR90" i="46" s="1"/>
  <c r="DF90" i="46"/>
  <c r="DE90" i="46"/>
  <c r="DD90" i="46"/>
  <c r="DC90" i="46"/>
  <c r="DB90" i="46"/>
  <c r="DA90" i="46"/>
  <c r="AL90" i="46" s="1"/>
  <c r="CZ90" i="46"/>
  <c r="CY90" i="46"/>
  <c r="CX90" i="46"/>
  <c r="CW90" i="46"/>
  <c r="AH90" i="46" s="1"/>
  <c r="CV90" i="46"/>
  <c r="AG90" i="46" s="1"/>
  <c r="CU90" i="46"/>
  <c r="CT90" i="46"/>
  <c r="CS90" i="46"/>
  <c r="CR90" i="46"/>
  <c r="AC90" i="46" s="1"/>
  <c r="CQ90" i="46"/>
  <c r="CP90" i="46"/>
  <c r="CO90" i="46"/>
  <c r="CN90" i="46"/>
  <c r="Y90" i="46" s="1"/>
  <c r="CM90" i="46"/>
  <c r="CL90" i="46"/>
  <c r="CK90" i="46"/>
  <c r="V90" i="46" s="1"/>
  <c r="CJ90" i="46"/>
  <c r="CI90" i="46"/>
  <c r="CH90" i="46"/>
  <c r="CG90" i="46"/>
  <c r="CF90" i="46"/>
  <c r="CE90" i="46"/>
  <c r="CD90" i="46"/>
  <c r="CC90" i="46"/>
  <c r="CB90" i="46"/>
  <c r="CA90" i="46"/>
  <c r="BZ90" i="46"/>
  <c r="BY90" i="46"/>
  <c r="J90" i="46" s="1"/>
  <c r="BX90" i="46"/>
  <c r="BW90" i="46"/>
  <c r="BV90" i="46"/>
  <c r="BU90" i="46"/>
  <c r="BT90" i="46"/>
  <c r="E90" i="46" s="1"/>
  <c r="BS90" i="46"/>
  <c r="BO90" i="46"/>
  <c r="BN90" i="46"/>
  <c r="BM90" i="46"/>
  <c r="B90" i="46"/>
  <c r="B90" i="44" s="1"/>
  <c r="A90" i="46"/>
  <c r="A90" i="44" s="1"/>
  <c r="EF89" i="46"/>
  <c r="BQ89" i="46" s="1"/>
  <c r="EE89" i="46"/>
  <c r="ED89" i="46"/>
  <c r="EC89" i="46"/>
  <c r="EB89" i="46"/>
  <c r="EA89" i="46"/>
  <c r="DZ89" i="46"/>
  <c r="BK89" i="46" s="1"/>
  <c r="DY89" i="46"/>
  <c r="BJ89" i="46" s="1"/>
  <c r="DX89" i="46"/>
  <c r="BI89" i="46" s="1"/>
  <c r="DW89" i="46"/>
  <c r="BH89" i="46" s="1"/>
  <c r="DV89" i="46"/>
  <c r="DU89" i="46"/>
  <c r="DT89" i="46"/>
  <c r="DS89" i="46"/>
  <c r="BD89" i="46" s="1"/>
  <c r="DR89" i="46"/>
  <c r="BC89" i="46" s="1"/>
  <c r="DQ89" i="46"/>
  <c r="DP89" i="46"/>
  <c r="DO89" i="46"/>
  <c r="AZ89" i="46" s="1"/>
  <c r="DN89" i="46"/>
  <c r="DM89" i="46"/>
  <c r="DL89" i="46"/>
  <c r="AW89" i="46" s="1"/>
  <c r="DK89" i="46"/>
  <c r="AV89" i="46" s="1"/>
  <c r="DJ89" i="46"/>
  <c r="AU89" i="46" s="1"/>
  <c r="DI89" i="46"/>
  <c r="AT89" i="46" s="1"/>
  <c r="DH89" i="46"/>
  <c r="AS89" i="46" s="1"/>
  <c r="DG89" i="46"/>
  <c r="DF89" i="46"/>
  <c r="DE89" i="46"/>
  <c r="DD89" i="46"/>
  <c r="DC89" i="46"/>
  <c r="AN89" i="46" s="1"/>
  <c r="DB89" i="46"/>
  <c r="AM89" i="46" s="1"/>
  <c r="DA89" i="46"/>
  <c r="CZ89" i="46"/>
  <c r="CY89" i="46"/>
  <c r="CX89" i="46"/>
  <c r="AI89" i="46" s="1"/>
  <c r="CW89" i="46"/>
  <c r="CV89" i="46"/>
  <c r="AG89" i="46" s="1"/>
  <c r="CU89" i="46"/>
  <c r="CT89" i="46"/>
  <c r="AE89" i="46" s="1"/>
  <c r="CS89" i="46"/>
  <c r="AD89" i="46" s="1"/>
  <c r="CR89" i="46"/>
  <c r="AC89" i="46" s="1"/>
  <c r="CQ89" i="46"/>
  <c r="CP89" i="46"/>
  <c r="AA89" i="46" s="1"/>
  <c r="CO89" i="46"/>
  <c r="CN89" i="46"/>
  <c r="CM89" i="46"/>
  <c r="X89" i="46" s="1"/>
  <c r="CL89" i="46"/>
  <c r="W89" i="46" s="1"/>
  <c r="CK89" i="46"/>
  <c r="V89" i="46" s="1"/>
  <c r="CJ89" i="46"/>
  <c r="U89" i="46" s="1"/>
  <c r="CI89" i="46"/>
  <c r="T89" i="46" s="1"/>
  <c r="CH89" i="46"/>
  <c r="S89" i="46" s="1"/>
  <c r="CG89" i="46"/>
  <c r="CF89" i="46"/>
  <c r="CE89" i="46"/>
  <c r="P89" i="46" s="1"/>
  <c r="CD89" i="46"/>
  <c r="O89" i="46" s="1"/>
  <c r="CC89" i="46"/>
  <c r="CB89" i="46"/>
  <c r="M89" i="46" s="1"/>
  <c r="CA89" i="46"/>
  <c r="BZ89" i="46"/>
  <c r="BY89" i="46"/>
  <c r="BX89" i="46"/>
  <c r="BW89" i="46"/>
  <c r="H89" i="46" s="1"/>
  <c r="BV89" i="46"/>
  <c r="G89" i="46" s="1"/>
  <c r="BU89" i="46"/>
  <c r="F89" i="46" s="1"/>
  <c r="BT89" i="46"/>
  <c r="E89" i="46" s="1"/>
  <c r="BS89" i="46"/>
  <c r="D89" i="46" s="1"/>
  <c r="B89" i="46"/>
  <c r="B89" i="44" s="1"/>
  <c r="A89" i="46"/>
  <c r="EF88" i="46"/>
  <c r="BQ88" i="46" s="1"/>
  <c r="EE88" i="46"/>
  <c r="BP88" i="46" s="1"/>
  <c r="ED88" i="46"/>
  <c r="EC88" i="46"/>
  <c r="EB88" i="46"/>
  <c r="BM88" i="46" s="1"/>
  <c r="EA88" i="46"/>
  <c r="BL88" i="46" s="1"/>
  <c r="DZ88" i="46"/>
  <c r="BK88" i="46" s="1"/>
  <c r="DY88" i="46"/>
  <c r="DX88" i="46"/>
  <c r="BI88" i="46" s="1"/>
  <c r="DW88" i="46"/>
  <c r="DV88" i="46"/>
  <c r="DU88" i="46"/>
  <c r="BF88" i="46" s="1"/>
  <c r="DT88" i="46"/>
  <c r="BE88" i="46" s="1"/>
  <c r="DS88" i="46"/>
  <c r="BD88" i="46" s="1"/>
  <c r="DR88" i="46"/>
  <c r="BC88" i="46" s="1"/>
  <c r="DQ88" i="46"/>
  <c r="DP88" i="46"/>
  <c r="DO88" i="46"/>
  <c r="AZ88" i="46" s="1"/>
  <c r="DN88" i="46"/>
  <c r="DM88" i="46"/>
  <c r="DL88" i="46"/>
  <c r="AW88" i="46" s="1"/>
  <c r="DK88" i="46"/>
  <c r="DJ88" i="46"/>
  <c r="AU88" i="46" s="1"/>
  <c r="DI88" i="46"/>
  <c r="DH88" i="46"/>
  <c r="DG88" i="46"/>
  <c r="AR88" i="46" s="1"/>
  <c r="DF88" i="46"/>
  <c r="DE88" i="46"/>
  <c r="DD88" i="46"/>
  <c r="DC88" i="46"/>
  <c r="AN88" i="46" s="1"/>
  <c r="DB88" i="46"/>
  <c r="AM88" i="46" s="1"/>
  <c r="DA88" i="46"/>
  <c r="CZ88" i="46"/>
  <c r="CY88" i="46"/>
  <c r="AJ88" i="46" s="1"/>
  <c r="CX88" i="46"/>
  <c r="CW88" i="46"/>
  <c r="CV88" i="46"/>
  <c r="AG88" i="46" s="1"/>
  <c r="CU88" i="46"/>
  <c r="CT88" i="46"/>
  <c r="CS88" i="46"/>
  <c r="CR88" i="46"/>
  <c r="AC88" i="46" s="1"/>
  <c r="CQ88" i="46"/>
  <c r="AB88" i="46" s="1"/>
  <c r="CP88" i="46"/>
  <c r="CO88" i="46"/>
  <c r="CN88" i="46"/>
  <c r="Y88" i="46" s="1"/>
  <c r="CM88" i="46"/>
  <c r="CL88" i="46"/>
  <c r="CK88" i="46"/>
  <c r="CJ88" i="46"/>
  <c r="U88" i="46" s="1"/>
  <c r="CI88" i="46"/>
  <c r="CH88" i="46"/>
  <c r="CG88" i="46"/>
  <c r="R88" i="46" s="1"/>
  <c r="CF88" i="46"/>
  <c r="Q88" i="46" s="1"/>
  <c r="CE88" i="46"/>
  <c r="CD88" i="46"/>
  <c r="CC88" i="46"/>
  <c r="CB88" i="46"/>
  <c r="M88" i="46" s="1"/>
  <c r="CA88" i="46"/>
  <c r="L88" i="46" s="1"/>
  <c r="BZ88" i="46"/>
  <c r="BY88" i="46"/>
  <c r="BX88" i="46"/>
  <c r="BW88" i="46"/>
  <c r="BV88" i="46"/>
  <c r="BU88" i="46"/>
  <c r="BT88" i="46"/>
  <c r="BS88" i="46"/>
  <c r="D88" i="46" s="1"/>
  <c r="B88" i="46"/>
  <c r="B88" i="44" s="1"/>
  <c r="A88" i="46"/>
  <c r="EF87" i="46"/>
  <c r="BQ87" i="46" s="1"/>
  <c r="EE87" i="46"/>
  <c r="ED87" i="46"/>
  <c r="BO87" i="44" s="1"/>
  <c r="EC87" i="46"/>
  <c r="BN87" i="44" s="1"/>
  <c r="EB87" i="46"/>
  <c r="BM87" i="46" s="1"/>
  <c r="EA87" i="46"/>
  <c r="BL87" i="46" s="1"/>
  <c r="DZ87" i="46"/>
  <c r="DY87" i="46"/>
  <c r="BJ87" i="46" s="1"/>
  <c r="DX87" i="46"/>
  <c r="DW87" i="46"/>
  <c r="BH87" i="46" s="1"/>
  <c r="DV87" i="46"/>
  <c r="BG87" i="46" s="1"/>
  <c r="DU87" i="46"/>
  <c r="DT87" i="46"/>
  <c r="BE87" i="46" s="1"/>
  <c r="DS87" i="46"/>
  <c r="DR87" i="46"/>
  <c r="DQ87" i="46"/>
  <c r="BB87" i="46" s="1"/>
  <c r="DP87" i="46"/>
  <c r="DO87" i="46"/>
  <c r="AZ87" i="46" s="1"/>
  <c r="DN87" i="46"/>
  <c r="AY87" i="46" s="1"/>
  <c r="DM87" i="46"/>
  <c r="DL87" i="46"/>
  <c r="AW87" i="46" s="1"/>
  <c r="DK87" i="46"/>
  <c r="AV87" i="46" s="1"/>
  <c r="DJ87" i="46"/>
  <c r="DI87" i="46"/>
  <c r="AT87" i="46" s="1"/>
  <c r="DH87" i="46"/>
  <c r="AS87" i="46" s="1"/>
  <c r="DG87" i="46"/>
  <c r="DF87" i="46"/>
  <c r="DE87" i="46"/>
  <c r="DD87" i="46"/>
  <c r="DC87" i="46"/>
  <c r="DB87" i="46"/>
  <c r="DA87" i="46"/>
  <c r="CZ87" i="46"/>
  <c r="AK87" i="46" s="1"/>
  <c r="CY87" i="46"/>
  <c r="CX87" i="46"/>
  <c r="AI87" i="46" s="1"/>
  <c r="CW87" i="46"/>
  <c r="CV87" i="46"/>
  <c r="CU87" i="46"/>
  <c r="AF87" i="46" s="1"/>
  <c r="CT87" i="46"/>
  <c r="CS87" i="46"/>
  <c r="CR87" i="46"/>
  <c r="AC87" i="46" s="1"/>
  <c r="CQ87" i="46"/>
  <c r="CP87" i="46"/>
  <c r="CO87" i="46"/>
  <c r="CN87" i="46"/>
  <c r="CM87" i="46"/>
  <c r="X87" i="46" s="1"/>
  <c r="CL87" i="46"/>
  <c r="CK87" i="46"/>
  <c r="V87" i="46" s="1"/>
  <c r="CJ87" i="46"/>
  <c r="CI87" i="46"/>
  <c r="T87" i="46" s="1"/>
  <c r="CH87" i="46"/>
  <c r="CG87" i="46"/>
  <c r="CF87" i="46"/>
  <c r="CE87" i="46"/>
  <c r="CD87" i="46"/>
  <c r="CC87" i="46"/>
  <c r="N87" i="46" s="1"/>
  <c r="CB87" i="46"/>
  <c r="CA87" i="46"/>
  <c r="L87" i="46" s="1"/>
  <c r="BZ87" i="46"/>
  <c r="K87" i="46" s="1"/>
  <c r="BY87" i="46"/>
  <c r="BX87" i="46"/>
  <c r="BW87" i="46"/>
  <c r="BV87" i="46"/>
  <c r="BU87" i="46"/>
  <c r="BT87" i="46"/>
  <c r="E87" i="46" s="1"/>
  <c r="BS87" i="46"/>
  <c r="D87" i="46" s="1"/>
  <c r="BO87" i="46"/>
  <c r="BN87" i="46"/>
  <c r="B87" i="46"/>
  <c r="B87" i="44" s="1"/>
  <c r="A87" i="46"/>
  <c r="A85" i="27" s="1"/>
  <c r="EF86" i="46"/>
  <c r="BQ86" i="46" s="1"/>
  <c r="EE86" i="46"/>
  <c r="BP86" i="46" s="1"/>
  <c r="ED86" i="46"/>
  <c r="BO86" i="46" s="1"/>
  <c r="EC86" i="46"/>
  <c r="EB86" i="46"/>
  <c r="EA86" i="46"/>
  <c r="DZ86" i="46"/>
  <c r="DY86" i="46"/>
  <c r="BJ86" i="46" s="1"/>
  <c r="DX86" i="46"/>
  <c r="BI86" i="46" s="1"/>
  <c r="DW86" i="46"/>
  <c r="BH86" i="46" s="1"/>
  <c r="DV86" i="46"/>
  <c r="DU86" i="46"/>
  <c r="BF86" i="46" s="1"/>
  <c r="DT86" i="46"/>
  <c r="DS86" i="46"/>
  <c r="DR86" i="46"/>
  <c r="DQ86" i="46"/>
  <c r="BB86" i="46" s="1"/>
  <c r="DP86" i="46"/>
  <c r="BA86" i="46" s="1"/>
  <c r="DO86" i="46"/>
  <c r="DN86" i="46"/>
  <c r="AY86" i="46" s="1"/>
  <c r="DM86" i="46"/>
  <c r="AX86" i="46" s="1"/>
  <c r="DL86" i="46"/>
  <c r="AW86" i="46" s="1"/>
  <c r="DK86" i="46"/>
  <c r="DJ86" i="46"/>
  <c r="DI86" i="46"/>
  <c r="AT86" i="46" s="1"/>
  <c r="DH86" i="46"/>
  <c r="AS86" i="46" s="1"/>
  <c r="DG86" i="46"/>
  <c r="AR86" i="46" s="1"/>
  <c r="DF86" i="46"/>
  <c r="AQ86" i="46" s="1"/>
  <c r="DE86" i="46"/>
  <c r="AP86" i="46" s="1"/>
  <c r="DD86" i="46"/>
  <c r="AO86" i="46" s="1"/>
  <c r="DC86" i="46"/>
  <c r="DB86" i="46"/>
  <c r="AM86" i="46" s="1"/>
  <c r="DA86" i="46"/>
  <c r="AL86" i="46" s="1"/>
  <c r="CZ86" i="46"/>
  <c r="AK86" i="46" s="1"/>
  <c r="CY86" i="46"/>
  <c r="CX86" i="46"/>
  <c r="CW86" i="46"/>
  <c r="AH86" i="46" s="1"/>
  <c r="CV86" i="46"/>
  <c r="AG86" i="46" s="1"/>
  <c r="CU86" i="46"/>
  <c r="CT86" i="46"/>
  <c r="CS86" i="46"/>
  <c r="CR86" i="46"/>
  <c r="AC86" i="46" s="1"/>
  <c r="CQ86" i="46"/>
  <c r="CP86" i="46"/>
  <c r="AA86" i="46" s="1"/>
  <c r="CO86" i="46"/>
  <c r="Z86" i="46" s="1"/>
  <c r="CN86" i="46"/>
  <c r="Y86" i="46" s="1"/>
  <c r="CM86" i="46"/>
  <c r="CL86" i="46"/>
  <c r="CK86" i="46"/>
  <c r="V86" i="46" s="1"/>
  <c r="CJ86" i="46"/>
  <c r="U86" i="46" s="1"/>
  <c r="CI86" i="46"/>
  <c r="T86" i="46" s="1"/>
  <c r="CH86" i="46"/>
  <c r="S86" i="46" s="1"/>
  <c r="CG86" i="46"/>
  <c r="CF86" i="46"/>
  <c r="CE86" i="46"/>
  <c r="CD86" i="46"/>
  <c r="CC86" i="46"/>
  <c r="N86" i="46" s="1"/>
  <c r="CB86" i="46"/>
  <c r="M86" i="46" s="1"/>
  <c r="CA86" i="46"/>
  <c r="BZ86" i="46"/>
  <c r="BY86" i="46"/>
  <c r="BX86" i="46"/>
  <c r="BW86" i="46"/>
  <c r="BV86" i="46"/>
  <c r="BU86" i="46"/>
  <c r="F86" i="46" s="1"/>
  <c r="BT86" i="46"/>
  <c r="E86" i="46" s="1"/>
  <c r="BS86" i="46"/>
  <c r="B86" i="46"/>
  <c r="B86" i="44" s="1"/>
  <c r="A86" i="46"/>
  <c r="A84" i="27" s="1"/>
  <c r="EF85" i="46"/>
  <c r="BQ85" i="46" s="1"/>
  <c r="EE85" i="46"/>
  <c r="ED85" i="46"/>
  <c r="EC85" i="46"/>
  <c r="EB85" i="46"/>
  <c r="EA85" i="46"/>
  <c r="BL85" i="46" s="1"/>
  <c r="DZ85" i="46"/>
  <c r="BK85" i="46" s="1"/>
  <c r="DY85" i="46"/>
  <c r="BJ85" i="46" s="1"/>
  <c r="DX85" i="46"/>
  <c r="BI85" i="46" s="1"/>
  <c r="DW85" i="46"/>
  <c r="DV85" i="46"/>
  <c r="DU85" i="46"/>
  <c r="DT85" i="46"/>
  <c r="DS85" i="46"/>
  <c r="DR85" i="46"/>
  <c r="DQ85" i="46"/>
  <c r="BB85" i="46" s="1"/>
  <c r="DP85" i="46"/>
  <c r="BA85" i="46" s="1"/>
  <c r="DO85" i="46"/>
  <c r="DN85" i="46"/>
  <c r="DM85" i="46"/>
  <c r="AX85" i="46" s="1"/>
  <c r="DL85" i="46"/>
  <c r="DK85" i="46"/>
  <c r="AV85" i="46" s="1"/>
  <c r="DJ85" i="46"/>
  <c r="DI85" i="46"/>
  <c r="DH85" i="46"/>
  <c r="AS85" i="46" s="1"/>
  <c r="DG85" i="46"/>
  <c r="DF85" i="46"/>
  <c r="AQ85" i="46" s="1"/>
  <c r="DE85" i="46"/>
  <c r="AP85" i="46" s="1"/>
  <c r="DD85" i="46"/>
  <c r="DC85" i="46"/>
  <c r="DB85" i="46"/>
  <c r="AM85" i="46" s="1"/>
  <c r="DA85" i="46"/>
  <c r="AL85" i="46" s="1"/>
  <c r="CZ85" i="46"/>
  <c r="CY85" i="46"/>
  <c r="CX85" i="46"/>
  <c r="AI85" i="46" s="1"/>
  <c r="CW85" i="46"/>
  <c r="AH85" i="46" s="1"/>
  <c r="CV85" i="46"/>
  <c r="CU85" i="46"/>
  <c r="AF85" i="46" s="1"/>
  <c r="CT85" i="46"/>
  <c r="CS85" i="46"/>
  <c r="AD85" i="46" s="1"/>
  <c r="CR85" i="46"/>
  <c r="CQ85" i="46"/>
  <c r="CP85" i="46"/>
  <c r="CO85" i="46"/>
  <c r="CN85" i="46"/>
  <c r="CM85" i="46"/>
  <c r="CL85" i="46"/>
  <c r="CK85" i="46"/>
  <c r="V85" i="46" s="1"/>
  <c r="CJ85" i="46"/>
  <c r="CI85" i="46"/>
  <c r="CH85" i="46"/>
  <c r="CG85" i="46"/>
  <c r="R85" i="46" s="1"/>
  <c r="CF85" i="46"/>
  <c r="CE85" i="46"/>
  <c r="P85" i="46" s="1"/>
  <c r="CD85" i="46"/>
  <c r="O85" i="46" s="1"/>
  <c r="CC85" i="46"/>
  <c r="CB85" i="46"/>
  <c r="M85" i="46" s="1"/>
  <c r="CA85" i="46"/>
  <c r="BZ85" i="46"/>
  <c r="BY85" i="46"/>
  <c r="BX85" i="46"/>
  <c r="BW85" i="46"/>
  <c r="H85" i="46" s="1"/>
  <c r="BV85" i="46"/>
  <c r="G85" i="46" s="1"/>
  <c r="BU85" i="46"/>
  <c r="BT85" i="46"/>
  <c r="E85" i="46" s="1"/>
  <c r="BS85" i="46"/>
  <c r="B85" i="46"/>
  <c r="B85" i="44" s="1"/>
  <c r="A85" i="46"/>
  <c r="A83" i="27" s="1"/>
  <c r="EF84" i="46"/>
  <c r="EE84" i="46"/>
  <c r="ED84" i="46"/>
  <c r="EC84" i="46"/>
  <c r="BN84" i="46" s="1"/>
  <c r="EB84" i="46"/>
  <c r="BM84" i="46" s="1"/>
  <c r="EA84" i="46"/>
  <c r="DZ84" i="46"/>
  <c r="DY84" i="46"/>
  <c r="BJ84" i="46" s="1"/>
  <c r="DX84" i="46"/>
  <c r="DW84" i="46"/>
  <c r="BH84" i="46" s="1"/>
  <c r="DV84" i="46"/>
  <c r="BG84" i="46" s="1"/>
  <c r="DU84" i="46"/>
  <c r="DT84" i="46"/>
  <c r="DS84" i="46"/>
  <c r="DR84" i="46"/>
  <c r="BC84" i="46" s="1"/>
  <c r="DQ84" i="46"/>
  <c r="BB84" i="46" s="1"/>
  <c r="DP84" i="46"/>
  <c r="DO84" i="46"/>
  <c r="AZ84" i="46" s="1"/>
  <c r="DN84" i="46"/>
  <c r="DM84" i="46"/>
  <c r="AX84" i="46" s="1"/>
  <c r="DL84" i="46"/>
  <c r="DK84" i="46"/>
  <c r="DJ84" i="46"/>
  <c r="DI84" i="46"/>
  <c r="DH84" i="46"/>
  <c r="DG84" i="46"/>
  <c r="AR84" i="46" s="1"/>
  <c r="DF84" i="46"/>
  <c r="AQ84" i="46" s="1"/>
  <c r="DE84" i="46"/>
  <c r="DD84" i="46"/>
  <c r="DC84" i="46"/>
  <c r="DB84" i="46"/>
  <c r="AM84" i="46" s="1"/>
  <c r="DA84" i="46"/>
  <c r="AL84" i="46" s="1"/>
  <c r="CZ84" i="46"/>
  <c r="CY84" i="46"/>
  <c r="CX84" i="46"/>
  <c r="AI84" i="46" s="1"/>
  <c r="CW84" i="46"/>
  <c r="AH84" i="46" s="1"/>
  <c r="CV84" i="46"/>
  <c r="AG84" i="46" s="1"/>
  <c r="CU84" i="46"/>
  <c r="CT84" i="46"/>
  <c r="CS84" i="46"/>
  <c r="AD84" i="46" s="1"/>
  <c r="CR84" i="46"/>
  <c r="CQ84" i="46"/>
  <c r="CP84" i="46"/>
  <c r="AA84" i="46" s="1"/>
  <c r="CO84" i="46"/>
  <c r="CN84" i="46"/>
  <c r="Y84" i="46" s="1"/>
  <c r="CM84" i="46"/>
  <c r="X84" i="46" s="1"/>
  <c r="CL84" i="46"/>
  <c r="CK84" i="46"/>
  <c r="CJ84" i="46"/>
  <c r="CI84" i="46"/>
  <c r="T84" i="46" s="1"/>
  <c r="CH84" i="46"/>
  <c r="CG84" i="46"/>
  <c r="R84" i="46" s="1"/>
  <c r="CF84" i="46"/>
  <c r="Q84" i="46" s="1"/>
  <c r="CE84" i="46"/>
  <c r="CD84" i="46"/>
  <c r="O84" i="46" s="1"/>
  <c r="CC84" i="46"/>
  <c r="N84" i="46" s="1"/>
  <c r="CB84" i="46"/>
  <c r="CA84" i="46"/>
  <c r="BZ84" i="46"/>
  <c r="BY84" i="46"/>
  <c r="BX84" i="46"/>
  <c r="I84" i="46" s="1"/>
  <c r="BW84" i="46"/>
  <c r="BV84" i="46"/>
  <c r="BU84" i="46"/>
  <c r="BT84" i="46"/>
  <c r="BS84" i="46"/>
  <c r="D84" i="46" s="1"/>
  <c r="B84" i="46"/>
  <c r="B84" i="44" s="1"/>
  <c r="A84" i="46"/>
  <c r="A84" i="44" s="1"/>
  <c r="EF83" i="46"/>
  <c r="EE83" i="46"/>
  <c r="ED83" i="46"/>
  <c r="EC83" i="46"/>
  <c r="BN83" i="46" s="1"/>
  <c r="EB83" i="46"/>
  <c r="EA83" i="46"/>
  <c r="BL83" i="46" s="1"/>
  <c r="DZ83" i="46"/>
  <c r="BK83" i="46" s="1"/>
  <c r="DY83" i="46"/>
  <c r="BJ83" i="46" s="1"/>
  <c r="DX83" i="46"/>
  <c r="DW83" i="46"/>
  <c r="DV83" i="46"/>
  <c r="DU83" i="46"/>
  <c r="DT83" i="46"/>
  <c r="DS83" i="46"/>
  <c r="BD83" i="46" s="1"/>
  <c r="DR83" i="46"/>
  <c r="DQ83" i="46"/>
  <c r="BB83" i="46" s="1"/>
  <c r="DP83" i="46"/>
  <c r="BA83" i="46" s="1"/>
  <c r="DO83" i="46"/>
  <c r="DN83" i="46"/>
  <c r="AY83" i="44" s="1"/>
  <c r="DM83" i="46"/>
  <c r="DL83" i="46"/>
  <c r="DK83" i="46"/>
  <c r="DJ83" i="46"/>
  <c r="AU83" i="46" s="1"/>
  <c r="DI83" i="46"/>
  <c r="AT83" i="46" s="1"/>
  <c r="DH83" i="46"/>
  <c r="AS83" i="46" s="1"/>
  <c r="DG83" i="46"/>
  <c r="DF83" i="46"/>
  <c r="DE83" i="46"/>
  <c r="DD83" i="46"/>
  <c r="DC83" i="46"/>
  <c r="AN83" i="46" s="1"/>
  <c r="DB83" i="46"/>
  <c r="AM83" i="46" s="1"/>
  <c r="DA83" i="46"/>
  <c r="AL83" i="46" s="1"/>
  <c r="CZ83" i="46"/>
  <c r="AK83" i="46" s="1"/>
  <c r="CY83" i="46"/>
  <c r="CX83" i="46"/>
  <c r="CW83" i="46"/>
  <c r="CV83" i="46"/>
  <c r="CU83" i="46"/>
  <c r="AF83" i="46" s="1"/>
  <c r="CT83" i="46"/>
  <c r="CS83" i="46"/>
  <c r="CR83" i="46"/>
  <c r="AC83" i="46" s="1"/>
  <c r="CQ83" i="46"/>
  <c r="CP83" i="46"/>
  <c r="CO83" i="46"/>
  <c r="CN83" i="46"/>
  <c r="CM83" i="46"/>
  <c r="CL83" i="46"/>
  <c r="W83" i="46" s="1"/>
  <c r="CK83" i="46"/>
  <c r="V83" i="46" s="1"/>
  <c r="CJ83" i="46"/>
  <c r="U83" i="46" s="1"/>
  <c r="CI83" i="46"/>
  <c r="CH83" i="46"/>
  <c r="CG83" i="46"/>
  <c r="CF83" i="46"/>
  <c r="CE83" i="46"/>
  <c r="P83" i="46" s="1"/>
  <c r="CD83" i="46"/>
  <c r="O83" i="46" s="1"/>
  <c r="CC83" i="46"/>
  <c r="N83" i="46" s="1"/>
  <c r="CB83" i="46"/>
  <c r="CA83" i="46"/>
  <c r="BZ83" i="46"/>
  <c r="BY83" i="46"/>
  <c r="BX83" i="46"/>
  <c r="BW83" i="46"/>
  <c r="H83" i="46" s="1"/>
  <c r="BV83" i="46"/>
  <c r="BU83" i="46"/>
  <c r="F83" i="46" s="1"/>
  <c r="BT83" i="46"/>
  <c r="BS83" i="46"/>
  <c r="B83" i="46"/>
  <c r="B83" i="44" s="1"/>
  <c r="A83" i="46"/>
  <c r="A81" i="29" s="1"/>
  <c r="EF82" i="46"/>
  <c r="BQ82" i="46" s="1"/>
  <c r="EE82" i="46"/>
  <c r="ED82" i="46"/>
  <c r="BO82" i="46" s="1"/>
  <c r="EC82" i="46"/>
  <c r="BN82" i="46" s="1"/>
  <c r="EB82" i="46"/>
  <c r="EA82" i="46"/>
  <c r="DZ82" i="46"/>
  <c r="DY82" i="46"/>
  <c r="BJ82" i="46" s="1"/>
  <c r="DX82" i="46"/>
  <c r="BI82" i="46" s="1"/>
  <c r="DW82" i="46"/>
  <c r="BH82" i="46" s="1"/>
  <c r="DV82" i="46"/>
  <c r="DU82" i="46"/>
  <c r="BF82" i="46" s="1"/>
  <c r="DT82" i="46"/>
  <c r="DS82" i="46"/>
  <c r="DR82" i="46"/>
  <c r="DQ82" i="46"/>
  <c r="BB82" i="46" s="1"/>
  <c r="DP82" i="46"/>
  <c r="BA82" i="46" s="1"/>
  <c r="DO82" i="46"/>
  <c r="AZ82" i="46" s="1"/>
  <c r="DN82" i="46"/>
  <c r="AY82" i="46" s="1"/>
  <c r="DM82" i="46"/>
  <c r="AX82" i="46" s="1"/>
  <c r="DL82" i="46"/>
  <c r="DK82" i="46"/>
  <c r="DJ82" i="46"/>
  <c r="AU82" i="46" s="1"/>
  <c r="DI82" i="46"/>
  <c r="AT82" i="46" s="1"/>
  <c r="DH82" i="46"/>
  <c r="AS82" i="46" s="1"/>
  <c r="DG82" i="46"/>
  <c r="AR82" i="46" s="1"/>
  <c r="DF82" i="46"/>
  <c r="AQ82" i="46" s="1"/>
  <c r="DE82" i="46"/>
  <c r="AP82" i="46" s="1"/>
  <c r="DD82" i="46"/>
  <c r="DC82" i="46"/>
  <c r="AN82" i="46" s="1"/>
  <c r="DB82" i="46"/>
  <c r="AM82" i="46" s="1"/>
  <c r="DA82" i="46"/>
  <c r="AL82" i="46" s="1"/>
  <c r="CZ82" i="46"/>
  <c r="AK82" i="46" s="1"/>
  <c r="CY82" i="46"/>
  <c r="CX82" i="46"/>
  <c r="AI82" i="46" s="1"/>
  <c r="CW82" i="46"/>
  <c r="CV82" i="46"/>
  <c r="CU82" i="46"/>
  <c r="AF82" i="46" s="1"/>
  <c r="CT82" i="46"/>
  <c r="AE82" i="46" s="1"/>
  <c r="CS82" i="46"/>
  <c r="AD82" i="46" s="1"/>
  <c r="CR82" i="46"/>
  <c r="CQ82" i="46"/>
  <c r="CP82" i="46"/>
  <c r="AA82" i="46" s="1"/>
  <c r="CO82" i="46"/>
  <c r="Z82" i="46" s="1"/>
  <c r="CN82" i="46"/>
  <c r="CM82" i="46"/>
  <c r="CL82" i="46"/>
  <c r="W82" i="46" s="1"/>
  <c r="CK82" i="46"/>
  <c r="V82" i="46" s="1"/>
  <c r="CJ82" i="46"/>
  <c r="U82" i="46" s="1"/>
  <c r="CI82" i="46"/>
  <c r="CH82" i="46"/>
  <c r="CG82" i="46"/>
  <c r="CF82" i="46"/>
  <c r="CE82" i="46"/>
  <c r="P82" i="46" s="1"/>
  <c r="CD82" i="46"/>
  <c r="CC82" i="46"/>
  <c r="N82" i="46" s="1"/>
  <c r="CB82" i="46"/>
  <c r="M82" i="46" s="1"/>
  <c r="CA82" i="46"/>
  <c r="L82" i="46" s="1"/>
  <c r="BZ82" i="46"/>
  <c r="K82" i="46" s="1"/>
  <c r="BY82" i="46"/>
  <c r="J82" i="46" s="1"/>
  <c r="BX82" i="46"/>
  <c r="BW82" i="46"/>
  <c r="H82" i="46" s="1"/>
  <c r="BV82" i="46"/>
  <c r="G82" i="46" s="1"/>
  <c r="BU82" i="46"/>
  <c r="F82" i="46" s="1"/>
  <c r="BT82" i="46"/>
  <c r="E82" i="46" s="1"/>
  <c r="BS82" i="46"/>
  <c r="D82" i="46" s="1"/>
  <c r="B82" i="46"/>
  <c r="B82" i="44" s="1"/>
  <c r="A82" i="46"/>
  <c r="EF81" i="46"/>
  <c r="EE81" i="46"/>
  <c r="ED81" i="46"/>
  <c r="BO81" i="44" s="1"/>
  <c r="EC81" i="46"/>
  <c r="BN81" i="46" s="1"/>
  <c r="EB81" i="46"/>
  <c r="EA81" i="46"/>
  <c r="BL81" i="46" s="1"/>
  <c r="DZ81" i="46"/>
  <c r="BK81" i="46" s="1"/>
  <c r="DY81" i="46"/>
  <c r="BJ81" i="46" s="1"/>
  <c r="DX81" i="46"/>
  <c r="DW81" i="46"/>
  <c r="DV81" i="46"/>
  <c r="DU81" i="46"/>
  <c r="BF81" i="46" s="1"/>
  <c r="DT81" i="46"/>
  <c r="DS81" i="46"/>
  <c r="DR81" i="46"/>
  <c r="BC81" i="46" s="1"/>
  <c r="DQ81" i="46"/>
  <c r="DP81" i="46"/>
  <c r="DO81" i="46"/>
  <c r="DN81" i="46"/>
  <c r="AY81" i="46" s="1"/>
  <c r="DM81" i="46"/>
  <c r="AX81" i="46" s="1"/>
  <c r="DL81" i="46"/>
  <c r="DK81" i="46"/>
  <c r="AV81" i="46" s="1"/>
  <c r="DJ81" i="46"/>
  <c r="AU81" i="46" s="1"/>
  <c r="DI81" i="46"/>
  <c r="DH81" i="46"/>
  <c r="DG81" i="46"/>
  <c r="AR81" i="46" s="1"/>
  <c r="DF81" i="46"/>
  <c r="AQ81" i="46" s="1"/>
  <c r="DE81" i="46"/>
  <c r="AP81" i="46" s="1"/>
  <c r="DD81" i="46"/>
  <c r="AO81" i="46" s="1"/>
  <c r="DC81" i="46"/>
  <c r="AN81" i="46" s="1"/>
  <c r="DB81" i="46"/>
  <c r="AM81" i="46" s="1"/>
  <c r="DA81" i="46"/>
  <c r="CZ81" i="46"/>
  <c r="CY81" i="46"/>
  <c r="CX81" i="46"/>
  <c r="CW81" i="46"/>
  <c r="AH81" i="46" s="1"/>
  <c r="CV81" i="46"/>
  <c r="CU81" i="46"/>
  <c r="AF81" i="46" s="1"/>
  <c r="CT81" i="46"/>
  <c r="CS81" i="46"/>
  <c r="AD81" i="46" s="1"/>
  <c r="CR81" i="46"/>
  <c r="CQ81" i="46"/>
  <c r="AB81" i="46" s="1"/>
  <c r="CP81" i="46"/>
  <c r="AA81" i="46" s="1"/>
  <c r="CO81" i="46"/>
  <c r="Z81" i="46" s="1"/>
  <c r="CN81" i="46"/>
  <c r="CM81" i="46"/>
  <c r="CL81" i="46"/>
  <c r="W81" i="46" s="1"/>
  <c r="CK81" i="46"/>
  <c r="V81" i="46" s="1"/>
  <c r="CJ81" i="46"/>
  <c r="CI81" i="46"/>
  <c r="T81" i="46" s="1"/>
  <c r="CH81" i="46"/>
  <c r="S81" i="46" s="1"/>
  <c r="CG81" i="46"/>
  <c r="R81" i="46" s="1"/>
  <c r="CF81" i="46"/>
  <c r="CE81" i="46"/>
  <c r="CD81" i="46"/>
  <c r="CC81" i="46"/>
  <c r="CB81" i="46"/>
  <c r="CA81" i="46"/>
  <c r="L81" i="46" s="1"/>
  <c r="BZ81" i="46"/>
  <c r="BY81" i="46"/>
  <c r="J81" i="46" s="1"/>
  <c r="BX81" i="46"/>
  <c r="BW81" i="46"/>
  <c r="H81" i="46" s="1"/>
  <c r="BV81" i="46"/>
  <c r="BU81" i="46"/>
  <c r="BT81" i="46"/>
  <c r="BS81" i="46"/>
  <c r="BO81" i="46"/>
  <c r="B81" i="46"/>
  <c r="B81" i="44" s="1"/>
  <c r="A81" i="46"/>
  <c r="A79" i="27" s="1"/>
  <c r="EF80" i="46"/>
  <c r="BQ80" i="46" s="1"/>
  <c r="EE80" i="46"/>
  <c r="BP80" i="46" s="1"/>
  <c r="ED80" i="46"/>
  <c r="EC80" i="46"/>
  <c r="EB80" i="46"/>
  <c r="BM80" i="46" s="1"/>
  <c r="EA80" i="46"/>
  <c r="BL80" i="46" s="1"/>
  <c r="DZ80" i="46"/>
  <c r="DY80" i="46"/>
  <c r="DX80" i="46"/>
  <c r="BI80" i="46" s="1"/>
  <c r="DW80" i="46"/>
  <c r="BH80" i="46" s="1"/>
  <c r="DV80" i="46"/>
  <c r="DU80" i="46"/>
  <c r="DT80" i="46"/>
  <c r="DS80" i="46"/>
  <c r="DR80" i="46"/>
  <c r="DQ80" i="46"/>
  <c r="DP80" i="46"/>
  <c r="DO80" i="46"/>
  <c r="AZ80" i="46" s="1"/>
  <c r="DN80" i="46"/>
  <c r="DM80" i="46"/>
  <c r="DL80" i="46"/>
  <c r="AW80" i="46" s="1"/>
  <c r="DK80" i="46"/>
  <c r="DJ80" i="46"/>
  <c r="DI80" i="46"/>
  <c r="DH80" i="46"/>
  <c r="DG80" i="46"/>
  <c r="DF80" i="46"/>
  <c r="DE80" i="46"/>
  <c r="DD80" i="46"/>
  <c r="AO80" i="46" s="1"/>
  <c r="DC80" i="46"/>
  <c r="DB80" i="46"/>
  <c r="DA80" i="46"/>
  <c r="AL80" i="46" s="1"/>
  <c r="CZ80" i="46"/>
  <c r="AK80" i="46" s="1"/>
  <c r="CY80" i="46"/>
  <c r="AJ80" i="46" s="1"/>
  <c r="CX80" i="46"/>
  <c r="CW80" i="46"/>
  <c r="CV80" i="46"/>
  <c r="CU80" i="46"/>
  <c r="CT80" i="46"/>
  <c r="CS80" i="46"/>
  <c r="AD80" i="46" s="1"/>
  <c r="CR80" i="46"/>
  <c r="CQ80" i="46"/>
  <c r="AB80" i="46" s="1"/>
  <c r="CP80" i="46"/>
  <c r="CO80" i="46"/>
  <c r="CN80" i="46"/>
  <c r="Y80" i="46" s="1"/>
  <c r="CM80" i="46"/>
  <c r="CL80" i="46"/>
  <c r="CK80" i="46"/>
  <c r="V80" i="46" s="1"/>
  <c r="CJ80" i="46"/>
  <c r="U80" i="46" s="1"/>
  <c r="CI80" i="46"/>
  <c r="CH80" i="46"/>
  <c r="CG80" i="46"/>
  <c r="CF80" i="46"/>
  <c r="CE80" i="46"/>
  <c r="P80" i="46" s="1"/>
  <c r="CD80" i="46"/>
  <c r="CC80" i="46"/>
  <c r="CB80" i="46"/>
  <c r="CA80" i="46"/>
  <c r="L80" i="46" s="1"/>
  <c r="BZ80" i="46"/>
  <c r="BY80" i="46"/>
  <c r="BX80" i="46"/>
  <c r="I80" i="46" s="1"/>
  <c r="BW80" i="46"/>
  <c r="H80" i="46" s="1"/>
  <c r="BV80" i="46"/>
  <c r="BU80" i="46"/>
  <c r="F80" i="46" s="1"/>
  <c r="BT80" i="46"/>
  <c r="BS80" i="46"/>
  <c r="B80" i="46"/>
  <c r="B80" i="44" s="1"/>
  <c r="A80" i="46"/>
  <c r="EF79" i="46"/>
  <c r="BQ79" i="46" s="1"/>
  <c r="EE79" i="46"/>
  <c r="ED79" i="46"/>
  <c r="EC79" i="46"/>
  <c r="BN79" i="46" s="1"/>
  <c r="EB79" i="46"/>
  <c r="BM79" i="46" s="1"/>
  <c r="EA79" i="46"/>
  <c r="BL79" i="46" s="1"/>
  <c r="DZ79" i="46"/>
  <c r="DY79" i="46"/>
  <c r="DX79" i="46"/>
  <c r="DW79" i="46"/>
  <c r="DV79" i="46"/>
  <c r="DU79" i="46"/>
  <c r="BF79" i="46" s="1"/>
  <c r="DT79" i="46"/>
  <c r="BE79" i="46" s="1"/>
  <c r="DS79" i="46"/>
  <c r="BD79" i="46" s="1"/>
  <c r="DR79" i="46"/>
  <c r="DQ79" i="46"/>
  <c r="DP79" i="46"/>
  <c r="DO79" i="46"/>
  <c r="AZ79" i="46" s="1"/>
  <c r="DN79" i="46"/>
  <c r="DM79" i="46"/>
  <c r="AX79" i="46" s="1"/>
  <c r="DL79" i="46"/>
  <c r="AW79" i="46" s="1"/>
  <c r="DK79" i="46"/>
  <c r="AV79" i="46" s="1"/>
  <c r="DJ79" i="46"/>
  <c r="DI79" i="46"/>
  <c r="DH79" i="46"/>
  <c r="DG79" i="46"/>
  <c r="DF79" i="46"/>
  <c r="DE79" i="46"/>
  <c r="AP79" i="46" s="1"/>
  <c r="DD79" i="46"/>
  <c r="AO79" i="46" s="1"/>
  <c r="DC79" i="46"/>
  <c r="DB79" i="46"/>
  <c r="DA79" i="46"/>
  <c r="CZ79" i="46"/>
  <c r="AK79" i="46" s="1"/>
  <c r="CY79" i="46"/>
  <c r="AJ79" i="46" s="1"/>
  <c r="CX79" i="46"/>
  <c r="CW79" i="46"/>
  <c r="CV79" i="46"/>
  <c r="CU79" i="46"/>
  <c r="CT79" i="46"/>
  <c r="CS79" i="46"/>
  <c r="CR79" i="46"/>
  <c r="CQ79" i="46"/>
  <c r="AB79" i="46" s="1"/>
  <c r="CP79" i="46"/>
  <c r="CO79" i="46"/>
  <c r="Z79" i="46" s="1"/>
  <c r="CN79" i="46"/>
  <c r="CM79" i="46"/>
  <c r="X79" i="46" s="1"/>
  <c r="CL79" i="46"/>
  <c r="CK79" i="46"/>
  <c r="CJ79" i="46"/>
  <c r="U79" i="46" s="1"/>
  <c r="CI79" i="46"/>
  <c r="CH79" i="46"/>
  <c r="S79" i="46" s="1"/>
  <c r="CG79" i="46"/>
  <c r="CF79" i="46"/>
  <c r="CE79" i="46"/>
  <c r="P79" i="46" s="1"/>
  <c r="CD79" i="46"/>
  <c r="CC79" i="46"/>
  <c r="CB79" i="46"/>
  <c r="CA79" i="46"/>
  <c r="BZ79" i="46"/>
  <c r="K79" i="46" s="1"/>
  <c r="BY79" i="46"/>
  <c r="J79" i="46" s="1"/>
  <c r="BX79" i="46"/>
  <c r="BW79" i="46"/>
  <c r="BV79" i="46"/>
  <c r="BU79" i="46"/>
  <c r="BT79" i="46"/>
  <c r="BS79" i="46"/>
  <c r="D79" i="46" s="1"/>
  <c r="B79" i="46"/>
  <c r="B79" i="44" s="1"/>
  <c r="A79" i="46"/>
  <c r="C79" i="46" s="1"/>
  <c r="C79" i="44" s="1"/>
  <c r="EF78" i="46"/>
  <c r="BQ78" i="46" s="1"/>
  <c r="EE78" i="46"/>
  <c r="ED78" i="46"/>
  <c r="EC78" i="46"/>
  <c r="EB78" i="46"/>
  <c r="BM78" i="46" s="1"/>
  <c r="EA78" i="46"/>
  <c r="BL78" i="46" s="1"/>
  <c r="DZ78" i="46"/>
  <c r="DY78" i="46"/>
  <c r="DX78" i="46"/>
  <c r="DW78" i="46"/>
  <c r="BH78" i="46" s="1"/>
  <c r="DV78" i="46"/>
  <c r="DU78" i="46"/>
  <c r="DT78" i="46"/>
  <c r="DS78" i="46"/>
  <c r="DR78" i="46"/>
  <c r="DQ78" i="46"/>
  <c r="DP78" i="46"/>
  <c r="DO78" i="46"/>
  <c r="AZ78" i="46" s="1"/>
  <c r="DN78" i="46"/>
  <c r="DM78" i="46"/>
  <c r="DL78" i="46"/>
  <c r="AW78" i="46" s="1"/>
  <c r="DK78" i="46"/>
  <c r="DJ78" i="46"/>
  <c r="DI78" i="46"/>
  <c r="AT78" i="46" s="1"/>
  <c r="DH78" i="46"/>
  <c r="AS78" i="46" s="1"/>
  <c r="DG78" i="46"/>
  <c r="AR78" i="46" s="1"/>
  <c r="DF78" i="46"/>
  <c r="DE78" i="46"/>
  <c r="DD78" i="46"/>
  <c r="DC78" i="46"/>
  <c r="DB78" i="46"/>
  <c r="DA78" i="46"/>
  <c r="AL78" i="46" s="1"/>
  <c r="CZ78" i="46"/>
  <c r="AK78" i="46" s="1"/>
  <c r="CY78" i="46"/>
  <c r="AJ78" i="46" s="1"/>
  <c r="CX78" i="46"/>
  <c r="CW78" i="46"/>
  <c r="CV78" i="46"/>
  <c r="AG78" i="46" s="1"/>
  <c r="CU78" i="46"/>
  <c r="CT78" i="46"/>
  <c r="CS78" i="46"/>
  <c r="AD78" i="46" s="1"/>
  <c r="CR78" i="46"/>
  <c r="CQ78" i="46"/>
  <c r="CP78" i="46"/>
  <c r="CO78" i="46"/>
  <c r="CN78" i="46"/>
  <c r="Y78" i="46" s="1"/>
  <c r="CM78" i="46"/>
  <c r="X78" i="46" s="1"/>
  <c r="CL78" i="46"/>
  <c r="CK78" i="46"/>
  <c r="CJ78" i="46"/>
  <c r="CI78" i="46"/>
  <c r="T78" i="46" s="1"/>
  <c r="CH78" i="46"/>
  <c r="CG78" i="46"/>
  <c r="CF78" i="46"/>
  <c r="Q78" i="46" s="1"/>
  <c r="CE78" i="46"/>
  <c r="CD78" i="46"/>
  <c r="CC78" i="46"/>
  <c r="N78" i="46" s="1"/>
  <c r="CB78" i="46"/>
  <c r="M78" i="46" s="1"/>
  <c r="CA78" i="46"/>
  <c r="BZ78" i="46"/>
  <c r="BY78" i="46"/>
  <c r="BX78" i="46"/>
  <c r="I78" i="46" s="1"/>
  <c r="BW78" i="46"/>
  <c r="BV78" i="46"/>
  <c r="BU78" i="46"/>
  <c r="F78" i="46" s="1"/>
  <c r="BT78" i="46"/>
  <c r="E78" i="46" s="1"/>
  <c r="BS78" i="46"/>
  <c r="D78" i="46" s="1"/>
  <c r="B78" i="46"/>
  <c r="B78" i="44" s="1"/>
  <c r="A78" i="46"/>
  <c r="EF77" i="46"/>
  <c r="EE77" i="46"/>
  <c r="BP77" i="46" s="1"/>
  <c r="ED77" i="46"/>
  <c r="EC77" i="46"/>
  <c r="BN77" i="46" s="1"/>
  <c r="EB77" i="46"/>
  <c r="BM77" i="46" s="1"/>
  <c r="EA77" i="46"/>
  <c r="BL77" i="46" s="1"/>
  <c r="DZ77" i="46"/>
  <c r="DY77" i="46"/>
  <c r="BJ77" i="46" s="1"/>
  <c r="DX77" i="46"/>
  <c r="DW77" i="46"/>
  <c r="DV77" i="46"/>
  <c r="DU77" i="46"/>
  <c r="BF77" i="46" s="1"/>
  <c r="DT77" i="46"/>
  <c r="BE77" i="46" s="1"/>
  <c r="DS77" i="46"/>
  <c r="BD77" i="46" s="1"/>
  <c r="DR77" i="46"/>
  <c r="DQ77" i="46"/>
  <c r="DP77" i="46"/>
  <c r="BA77" i="46" s="1"/>
  <c r="DO77" i="46"/>
  <c r="DN77" i="46"/>
  <c r="DM77" i="46"/>
  <c r="DL77" i="46"/>
  <c r="DK77" i="46"/>
  <c r="AV77" i="46" s="1"/>
  <c r="DJ77" i="46"/>
  <c r="DI77" i="46"/>
  <c r="DH77" i="46"/>
  <c r="AS77" i="46" s="1"/>
  <c r="DG77" i="46"/>
  <c r="AR77" i="46" s="1"/>
  <c r="DF77" i="46"/>
  <c r="DE77" i="46"/>
  <c r="AP77" i="46" s="1"/>
  <c r="DD77" i="46"/>
  <c r="DC77" i="46"/>
  <c r="DB77" i="46"/>
  <c r="DA77" i="46"/>
  <c r="CZ77" i="46"/>
  <c r="AK77" i="46" s="1"/>
  <c r="CY77" i="46"/>
  <c r="CX77" i="46"/>
  <c r="CW77" i="46"/>
  <c r="AH77" i="46" s="1"/>
  <c r="CV77" i="46"/>
  <c r="AG77" i="46" s="1"/>
  <c r="CU77" i="46"/>
  <c r="AF77" i="46" s="1"/>
  <c r="CT77" i="46"/>
  <c r="CS77" i="46"/>
  <c r="CR77" i="46"/>
  <c r="CQ77" i="46"/>
  <c r="AB77" i="46" s="1"/>
  <c r="CP77" i="46"/>
  <c r="CO77" i="46"/>
  <c r="Z77" i="46" s="1"/>
  <c r="CN77" i="46"/>
  <c r="CM77" i="46"/>
  <c r="X77" i="46" s="1"/>
  <c r="CL77" i="46"/>
  <c r="CK77" i="46"/>
  <c r="CJ77" i="46"/>
  <c r="U77" i="46" s="1"/>
  <c r="CI77" i="46"/>
  <c r="T77" i="46" s="1"/>
  <c r="CH77" i="46"/>
  <c r="CG77" i="46"/>
  <c r="CF77" i="46"/>
  <c r="Q77" i="46" s="1"/>
  <c r="CE77" i="46"/>
  <c r="P77" i="46" s="1"/>
  <c r="CD77" i="46"/>
  <c r="CC77" i="46"/>
  <c r="CB77" i="46"/>
  <c r="CA77" i="46"/>
  <c r="BZ77" i="46"/>
  <c r="BY77" i="46"/>
  <c r="J77" i="46" s="1"/>
  <c r="BX77" i="46"/>
  <c r="I77" i="46" s="1"/>
  <c r="BW77" i="46"/>
  <c r="BV77" i="46"/>
  <c r="BU77" i="46"/>
  <c r="BT77" i="46"/>
  <c r="BS77" i="46"/>
  <c r="B77" i="46"/>
  <c r="B77" i="44" s="1"/>
  <c r="A77" i="46"/>
  <c r="EF76" i="46"/>
  <c r="EE76" i="46"/>
  <c r="BP76" i="46" s="1"/>
  <c r="ED76" i="46"/>
  <c r="EC76" i="46"/>
  <c r="EB76" i="46"/>
  <c r="BM76" i="46" s="1"/>
  <c r="EA76" i="46"/>
  <c r="BL76" i="46" s="1"/>
  <c r="DZ76" i="46"/>
  <c r="BK76" i="46" s="1"/>
  <c r="DY76" i="46"/>
  <c r="DX76" i="46"/>
  <c r="DW76" i="46"/>
  <c r="BH76" i="46" s="1"/>
  <c r="DV76" i="46"/>
  <c r="DU76" i="46"/>
  <c r="DT76" i="46"/>
  <c r="DS76" i="46"/>
  <c r="BD76" i="46" s="1"/>
  <c r="DR76" i="46"/>
  <c r="BC76" i="46" s="1"/>
  <c r="DQ76" i="46"/>
  <c r="BB76" i="46" s="1"/>
  <c r="DP76" i="46"/>
  <c r="DO76" i="46"/>
  <c r="AZ76" i="46" s="1"/>
  <c r="DN76" i="46"/>
  <c r="DM76" i="46"/>
  <c r="DL76" i="46"/>
  <c r="AW76" i="46" s="1"/>
  <c r="DK76" i="46"/>
  <c r="DJ76" i="46"/>
  <c r="AU76" i="46" s="1"/>
  <c r="DI76" i="46"/>
  <c r="AT76" i="46" s="1"/>
  <c r="DH76" i="46"/>
  <c r="AS76" i="46" s="1"/>
  <c r="DG76" i="46"/>
  <c r="DF76" i="46"/>
  <c r="DE76" i="46"/>
  <c r="DD76" i="46"/>
  <c r="DC76" i="46"/>
  <c r="AN76" i="46" s="1"/>
  <c r="DB76" i="46"/>
  <c r="AM76" i="46" s="1"/>
  <c r="DA76" i="46"/>
  <c r="AL76" i="46" s="1"/>
  <c r="CZ76" i="46"/>
  <c r="AK76" i="46" s="1"/>
  <c r="CY76" i="46"/>
  <c r="AJ76" i="46" s="1"/>
  <c r="CX76" i="46"/>
  <c r="CW76" i="46"/>
  <c r="AH76" i="46" s="1"/>
  <c r="CV76" i="46"/>
  <c r="AG76" i="46" s="1"/>
  <c r="CU76" i="46"/>
  <c r="AF76" i="46" s="1"/>
  <c r="CT76" i="46"/>
  <c r="AE76" i="46" s="1"/>
  <c r="CS76" i="46"/>
  <c r="AD76" i="46" s="1"/>
  <c r="CR76" i="46"/>
  <c r="CQ76" i="46"/>
  <c r="CP76" i="46"/>
  <c r="CO76" i="46"/>
  <c r="CN76" i="46"/>
  <c r="CM76" i="46"/>
  <c r="X76" i="46" s="1"/>
  <c r="CL76" i="46"/>
  <c r="W76" i="46" s="1"/>
  <c r="CK76" i="46"/>
  <c r="CJ76" i="46"/>
  <c r="CI76" i="46"/>
  <c r="T76" i="46" s="1"/>
  <c r="CH76" i="46"/>
  <c r="CG76" i="46"/>
  <c r="CF76" i="46"/>
  <c r="CE76" i="46"/>
  <c r="CD76" i="46"/>
  <c r="O76" i="46" s="1"/>
  <c r="CC76" i="46"/>
  <c r="N76" i="46" s="1"/>
  <c r="CB76" i="46"/>
  <c r="CA76" i="46"/>
  <c r="BZ76" i="46"/>
  <c r="BY76" i="46"/>
  <c r="BX76" i="46"/>
  <c r="BW76" i="46"/>
  <c r="H76" i="46" s="1"/>
  <c r="BV76" i="46"/>
  <c r="G76" i="46" s="1"/>
  <c r="BU76" i="46"/>
  <c r="F76" i="46" s="1"/>
  <c r="BT76" i="46"/>
  <c r="E76" i="46" s="1"/>
  <c r="BS76" i="46"/>
  <c r="B76" i="46"/>
  <c r="B76" i="44" s="1"/>
  <c r="A76" i="46"/>
  <c r="EF75" i="46"/>
  <c r="EE75" i="46"/>
  <c r="BP75" i="46" s="1"/>
  <c r="ED75" i="46"/>
  <c r="BO75" i="46" s="1"/>
  <c r="EC75" i="46"/>
  <c r="BN75" i="46" s="1"/>
  <c r="EB75" i="46"/>
  <c r="BM75" i="46" s="1"/>
  <c r="EA75" i="46"/>
  <c r="DZ75" i="46"/>
  <c r="DY75" i="46"/>
  <c r="DX75" i="46"/>
  <c r="BI75" i="46" s="1"/>
  <c r="DW75" i="46"/>
  <c r="DV75" i="46"/>
  <c r="BG75" i="46" s="1"/>
  <c r="DU75" i="46"/>
  <c r="BF75" i="46" s="1"/>
  <c r="DT75" i="46"/>
  <c r="DS75" i="46"/>
  <c r="BD75" i="46" s="1"/>
  <c r="DR75" i="46"/>
  <c r="DQ75" i="46"/>
  <c r="DP75" i="46"/>
  <c r="DO75" i="46"/>
  <c r="AZ75" i="46" s="1"/>
  <c r="DN75" i="46"/>
  <c r="AY75" i="46" s="1"/>
  <c r="DM75" i="46"/>
  <c r="AX75" i="46" s="1"/>
  <c r="DL75" i="46"/>
  <c r="DK75" i="46"/>
  <c r="DJ75" i="46"/>
  <c r="DI75" i="46"/>
  <c r="DH75" i="46"/>
  <c r="AS75" i="46" s="1"/>
  <c r="DG75" i="46"/>
  <c r="AR75" i="46" s="1"/>
  <c r="DF75" i="46"/>
  <c r="AQ75" i="46" s="1"/>
  <c r="DE75" i="46"/>
  <c r="DD75" i="46"/>
  <c r="AO75" i="46" s="1"/>
  <c r="DC75" i="46"/>
  <c r="AN75" i="46" s="1"/>
  <c r="DB75" i="46"/>
  <c r="DA75" i="46"/>
  <c r="CZ75" i="46"/>
  <c r="CY75" i="46"/>
  <c r="CX75" i="46"/>
  <c r="AI75" i="46" s="1"/>
  <c r="CW75" i="46"/>
  <c r="CV75" i="46"/>
  <c r="CU75" i="46"/>
  <c r="CT75" i="46"/>
  <c r="CS75" i="46"/>
  <c r="CR75" i="46"/>
  <c r="AC75" i="46" s="1"/>
  <c r="CQ75" i="46"/>
  <c r="CP75" i="46"/>
  <c r="AA75" i="46" s="1"/>
  <c r="CO75" i="46"/>
  <c r="Z75" i="46" s="1"/>
  <c r="CN75" i="46"/>
  <c r="Y75" i="46" s="1"/>
  <c r="CM75" i="46"/>
  <c r="X75" i="46" s="1"/>
  <c r="CL75" i="46"/>
  <c r="CK75" i="46"/>
  <c r="CJ75" i="46"/>
  <c r="CI75" i="46"/>
  <c r="T75" i="46" s="1"/>
  <c r="CH75" i="46"/>
  <c r="S75" i="46" s="1"/>
  <c r="CG75" i="46"/>
  <c r="CF75" i="46"/>
  <c r="CE75" i="46"/>
  <c r="P75" i="46" s="1"/>
  <c r="CD75" i="46"/>
  <c r="CC75" i="46"/>
  <c r="CB75" i="46"/>
  <c r="CA75" i="46"/>
  <c r="BZ75" i="46"/>
  <c r="K75" i="46" s="1"/>
  <c r="BY75" i="46"/>
  <c r="J75" i="46" s="1"/>
  <c r="BX75" i="46"/>
  <c r="I75" i="46" s="1"/>
  <c r="BW75" i="46"/>
  <c r="H75" i="46" s="1"/>
  <c r="BV75" i="46"/>
  <c r="BU75" i="46"/>
  <c r="BT75" i="46"/>
  <c r="E75" i="46" s="1"/>
  <c r="BS75" i="46"/>
  <c r="B75" i="46"/>
  <c r="B75" i="44" s="1"/>
  <c r="A75" i="46"/>
  <c r="EF74" i="46"/>
  <c r="BQ74" i="46" s="1"/>
  <c r="EE74" i="46"/>
  <c r="ED74" i="46"/>
  <c r="EC74" i="46"/>
  <c r="BN74" i="46" s="1"/>
  <c r="EB74" i="46"/>
  <c r="EA74" i="46"/>
  <c r="BL74" i="46" s="1"/>
  <c r="DZ74" i="46"/>
  <c r="DY74" i="46"/>
  <c r="BJ74" i="46" s="1"/>
  <c r="DX74" i="46"/>
  <c r="DW74" i="46"/>
  <c r="DV74" i="46"/>
  <c r="DU74" i="46"/>
  <c r="DT74" i="46"/>
  <c r="DS74" i="46"/>
  <c r="BD74" i="46" s="1"/>
  <c r="DR74" i="46"/>
  <c r="DQ74" i="46"/>
  <c r="BB74" i="46" s="1"/>
  <c r="DP74" i="46"/>
  <c r="DO74" i="46"/>
  <c r="DN74" i="46"/>
  <c r="DM74" i="46"/>
  <c r="DL74" i="46"/>
  <c r="DK74" i="46"/>
  <c r="DJ74" i="46"/>
  <c r="DI74" i="46"/>
  <c r="DH74" i="46"/>
  <c r="AS74" i="46" s="1"/>
  <c r="DG74" i="46"/>
  <c r="DF74" i="46"/>
  <c r="DE74" i="46"/>
  <c r="DD74" i="46"/>
  <c r="DC74" i="46"/>
  <c r="DB74" i="46"/>
  <c r="DA74" i="46"/>
  <c r="CZ74" i="46"/>
  <c r="AK74" i="46" s="1"/>
  <c r="CY74" i="46"/>
  <c r="AJ74" i="46" s="1"/>
  <c r="CX74" i="46"/>
  <c r="CW74" i="46"/>
  <c r="CV74" i="46"/>
  <c r="CU74" i="46"/>
  <c r="AF74" i="46" s="1"/>
  <c r="CT74" i="46"/>
  <c r="CS74" i="46"/>
  <c r="AD74" i="46" s="1"/>
  <c r="CR74" i="46"/>
  <c r="AC74" i="46" s="1"/>
  <c r="CQ74" i="46"/>
  <c r="AB74" i="46" s="1"/>
  <c r="CP74" i="46"/>
  <c r="CO74" i="46"/>
  <c r="CN74" i="46"/>
  <c r="CM74" i="46"/>
  <c r="CL74" i="46"/>
  <c r="CK74" i="46"/>
  <c r="V74" i="46" s="1"/>
  <c r="CJ74" i="46"/>
  <c r="CI74" i="46"/>
  <c r="T74" i="46" s="1"/>
  <c r="CH74" i="46"/>
  <c r="CG74" i="46"/>
  <c r="CF74" i="46"/>
  <c r="CE74" i="46"/>
  <c r="CD74" i="46"/>
  <c r="CC74" i="46"/>
  <c r="N74" i="46" s="1"/>
  <c r="CB74" i="46"/>
  <c r="M74" i="46" s="1"/>
  <c r="CA74" i="46"/>
  <c r="L74" i="46" s="1"/>
  <c r="BZ74" i="46"/>
  <c r="BY74" i="46"/>
  <c r="BX74" i="46"/>
  <c r="BW74" i="46"/>
  <c r="BV74" i="46"/>
  <c r="BU74" i="46"/>
  <c r="BT74" i="46"/>
  <c r="BS74" i="46"/>
  <c r="D74" i="46" s="1"/>
  <c r="B74" i="46"/>
  <c r="B74" i="44" s="1"/>
  <c r="A74" i="46"/>
  <c r="A72" i="27" s="1"/>
  <c r="EF73" i="46"/>
  <c r="EE73" i="46"/>
  <c r="ED73" i="46"/>
  <c r="EC73" i="46"/>
  <c r="BN73" i="46" s="1"/>
  <c r="EB73" i="46"/>
  <c r="BM73" i="46" s="1"/>
  <c r="EA73" i="46"/>
  <c r="DZ73" i="46"/>
  <c r="DY73" i="46"/>
  <c r="DX73" i="46"/>
  <c r="DW73" i="46"/>
  <c r="DV73" i="46"/>
  <c r="DU73" i="46"/>
  <c r="BF73" i="46" s="1"/>
  <c r="DT73" i="46"/>
  <c r="BE73" i="46" s="1"/>
  <c r="DS73" i="46"/>
  <c r="BD73" i="46" s="1"/>
  <c r="DR73" i="46"/>
  <c r="DQ73" i="46"/>
  <c r="DP73" i="46"/>
  <c r="BA73" i="46" s="1"/>
  <c r="DO73" i="46"/>
  <c r="DN73" i="46"/>
  <c r="DM73" i="46"/>
  <c r="DL73" i="46"/>
  <c r="AW73" i="46" s="1"/>
  <c r="DK73" i="46"/>
  <c r="DJ73" i="46"/>
  <c r="DI73" i="46"/>
  <c r="DH73" i="46"/>
  <c r="DG73" i="46"/>
  <c r="AR73" i="46" s="1"/>
  <c r="DF73" i="46"/>
  <c r="DE73" i="46"/>
  <c r="AP73" i="46" s="1"/>
  <c r="DD73" i="46"/>
  <c r="AO73" i="46" s="1"/>
  <c r="DC73" i="46"/>
  <c r="AN73" i="46" s="1"/>
  <c r="DB73" i="46"/>
  <c r="DA73" i="46"/>
  <c r="CZ73" i="46"/>
  <c r="AK73" i="46" s="1"/>
  <c r="CY73" i="46"/>
  <c r="CX73" i="46"/>
  <c r="CW73" i="46"/>
  <c r="AH73" i="46" s="1"/>
  <c r="CV73" i="46"/>
  <c r="CU73" i="46"/>
  <c r="AF73" i="46" s="1"/>
  <c r="CT73" i="46"/>
  <c r="CS73" i="46"/>
  <c r="CR73" i="46"/>
  <c r="AC73" i="46" s="1"/>
  <c r="CQ73" i="46"/>
  <c r="CP73" i="46"/>
  <c r="CO73" i="46"/>
  <c r="CN73" i="46"/>
  <c r="CM73" i="46"/>
  <c r="X73" i="46" s="1"/>
  <c r="CL73" i="46"/>
  <c r="CK73" i="46"/>
  <c r="CJ73" i="46"/>
  <c r="CI73" i="46"/>
  <c r="CH73" i="46"/>
  <c r="CG73" i="46"/>
  <c r="CF73" i="46"/>
  <c r="CE73" i="46"/>
  <c r="CD73" i="46"/>
  <c r="CC73" i="46"/>
  <c r="CB73" i="46"/>
  <c r="M73" i="46" s="1"/>
  <c r="CA73" i="46"/>
  <c r="BZ73" i="46"/>
  <c r="BY73" i="46"/>
  <c r="BX73" i="46"/>
  <c r="I73" i="46" s="1"/>
  <c r="BW73" i="46"/>
  <c r="H73" i="46" s="1"/>
  <c r="BV73" i="46"/>
  <c r="BU73" i="46"/>
  <c r="BT73" i="46"/>
  <c r="BS73" i="46"/>
  <c r="B73" i="46"/>
  <c r="B73" i="44" s="1"/>
  <c r="A73" i="46"/>
  <c r="A73" i="44" s="1"/>
  <c r="EF72" i="46"/>
  <c r="BQ72" i="46" s="1"/>
  <c r="EE72" i="46"/>
  <c r="BP72" i="46" s="1"/>
  <c r="ED72" i="46"/>
  <c r="EC72" i="46"/>
  <c r="BN72" i="46" s="1"/>
  <c r="EB72" i="46"/>
  <c r="BM72" i="46" s="1"/>
  <c r="EA72" i="46"/>
  <c r="DZ72" i="46"/>
  <c r="BK72" i="46" s="1"/>
  <c r="DY72" i="46"/>
  <c r="BJ72" i="46" s="1"/>
  <c r="DX72" i="46"/>
  <c r="BI72" i="46" s="1"/>
  <c r="DW72" i="46"/>
  <c r="DV72" i="46"/>
  <c r="DU72" i="46"/>
  <c r="DT72" i="46"/>
  <c r="DS72" i="46"/>
  <c r="DR72" i="46"/>
  <c r="BC72" i="46" s="1"/>
  <c r="DQ72" i="46"/>
  <c r="DP72" i="46"/>
  <c r="BA72" i="46" s="1"/>
  <c r="DO72" i="46"/>
  <c r="AZ72" i="46" s="1"/>
  <c r="DN72" i="46"/>
  <c r="DM72" i="46"/>
  <c r="DL72" i="46"/>
  <c r="DK72" i="46"/>
  <c r="AV72" i="46" s="1"/>
  <c r="DJ72" i="46"/>
  <c r="AU72" i="46" s="1"/>
  <c r="DI72" i="46"/>
  <c r="DH72" i="46"/>
  <c r="AS72" i="46" s="1"/>
  <c r="DG72" i="46"/>
  <c r="DF72" i="46"/>
  <c r="DE72" i="46"/>
  <c r="DD72" i="46"/>
  <c r="DC72" i="46"/>
  <c r="AN72" i="46" s="1"/>
  <c r="DB72" i="46"/>
  <c r="AM72" i="46" s="1"/>
  <c r="DA72" i="46"/>
  <c r="AL72" i="46" s="1"/>
  <c r="CZ72" i="46"/>
  <c r="CY72" i="46"/>
  <c r="CX72" i="46"/>
  <c r="CW72" i="46"/>
  <c r="CV72" i="46"/>
  <c r="CU72" i="46"/>
  <c r="AF72" i="46" s="1"/>
  <c r="CT72" i="46"/>
  <c r="AE72" i="46" s="1"/>
  <c r="CS72" i="46"/>
  <c r="AD72" i="46" s="1"/>
  <c r="CR72" i="46"/>
  <c r="CQ72" i="46"/>
  <c r="CP72" i="46"/>
  <c r="CO72" i="46"/>
  <c r="CN72" i="46"/>
  <c r="Y72" i="46" s="1"/>
  <c r="CM72" i="46"/>
  <c r="X72" i="46" s="1"/>
  <c r="CL72" i="46"/>
  <c r="W72" i="46" s="1"/>
  <c r="CK72" i="46"/>
  <c r="CJ72" i="46"/>
  <c r="U72" i="46" s="1"/>
  <c r="CI72" i="46"/>
  <c r="CH72" i="46"/>
  <c r="CG72" i="46"/>
  <c r="CF72" i="46"/>
  <c r="Q72" i="46" s="1"/>
  <c r="CE72" i="46"/>
  <c r="P72" i="46" s="1"/>
  <c r="CD72" i="46"/>
  <c r="O72" i="46" s="1"/>
  <c r="CC72" i="46"/>
  <c r="CB72" i="46"/>
  <c r="M72" i="46" s="1"/>
  <c r="CA72" i="46"/>
  <c r="BZ72" i="46"/>
  <c r="BY72" i="46"/>
  <c r="BX72" i="46"/>
  <c r="BW72" i="46"/>
  <c r="H72" i="46" s="1"/>
  <c r="BV72" i="46"/>
  <c r="G72" i="46" s="1"/>
  <c r="BU72" i="46"/>
  <c r="F72" i="46" s="1"/>
  <c r="BT72" i="46"/>
  <c r="E72" i="46" s="1"/>
  <c r="BS72" i="46"/>
  <c r="B72" i="46"/>
  <c r="B72" i="44" s="1"/>
  <c r="A72" i="46"/>
  <c r="EF71" i="46"/>
  <c r="EE71" i="46"/>
  <c r="ED71" i="46"/>
  <c r="BO71" i="46" s="1"/>
  <c r="EC71" i="46"/>
  <c r="EB71" i="46"/>
  <c r="BM71" i="46" s="1"/>
  <c r="EA71" i="46"/>
  <c r="BL71" i="46" s="1"/>
  <c r="DZ71" i="46"/>
  <c r="DY71" i="46"/>
  <c r="DX71" i="46"/>
  <c r="DW71" i="46"/>
  <c r="DV71" i="46"/>
  <c r="BG71" i="46" s="1"/>
  <c r="DU71" i="46"/>
  <c r="DT71" i="46"/>
  <c r="BE71" i="46" s="1"/>
  <c r="DS71" i="46"/>
  <c r="DR71" i="46"/>
  <c r="DQ71" i="46"/>
  <c r="DP71" i="46"/>
  <c r="DO71" i="46"/>
  <c r="DN71" i="46"/>
  <c r="AY71" i="46" s="1"/>
  <c r="DM71" i="46"/>
  <c r="DL71" i="46"/>
  <c r="AW71" i="46" s="1"/>
  <c r="DK71" i="46"/>
  <c r="DJ71" i="46"/>
  <c r="DI71" i="46"/>
  <c r="DH71" i="46"/>
  <c r="DG71" i="46"/>
  <c r="AR71" i="46" s="1"/>
  <c r="DF71" i="46"/>
  <c r="AQ71" i="46" s="1"/>
  <c r="DE71" i="46"/>
  <c r="DD71" i="46"/>
  <c r="DC71" i="46"/>
  <c r="AN71" i="46" s="1"/>
  <c r="DB71" i="46"/>
  <c r="AM71" i="46" s="1"/>
  <c r="DA71" i="46"/>
  <c r="CZ71" i="46"/>
  <c r="AK71" i="46" s="1"/>
  <c r="CY71" i="46"/>
  <c r="CX71" i="46"/>
  <c r="AI71" i="46" s="1"/>
  <c r="CW71" i="46"/>
  <c r="CV71" i="46"/>
  <c r="AG71" i="46" s="1"/>
  <c r="CU71" i="46"/>
  <c r="AF71" i="46" s="1"/>
  <c r="CT71" i="46"/>
  <c r="CS71" i="46"/>
  <c r="AD71" i="46" s="1"/>
  <c r="CR71" i="46"/>
  <c r="CQ71" i="46"/>
  <c r="AB71" i="46" s="1"/>
  <c r="CP71" i="46"/>
  <c r="AA71" i="46" s="1"/>
  <c r="CO71" i="46"/>
  <c r="CN71" i="46"/>
  <c r="Y71" i="46" s="1"/>
  <c r="CM71" i="46"/>
  <c r="CL71" i="46"/>
  <c r="CK71" i="46"/>
  <c r="CJ71" i="46"/>
  <c r="CI71" i="46"/>
  <c r="CH71" i="46"/>
  <c r="S71" i="46" s="1"/>
  <c r="CG71" i="46"/>
  <c r="CF71" i="46"/>
  <c r="Q71" i="46" s="1"/>
  <c r="CE71" i="46"/>
  <c r="CD71" i="46"/>
  <c r="CC71" i="46"/>
  <c r="CB71" i="46"/>
  <c r="M71" i="46" s="1"/>
  <c r="CA71" i="46"/>
  <c r="L71" i="46" s="1"/>
  <c r="BZ71" i="46"/>
  <c r="K71" i="46" s="1"/>
  <c r="BY71" i="46"/>
  <c r="J71" i="46" s="1"/>
  <c r="BX71" i="46"/>
  <c r="BW71" i="46"/>
  <c r="H71" i="46" s="1"/>
  <c r="BV71" i="46"/>
  <c r="BU71" i="46"/>
  <c r="BT71" i="46"/>
  <c r="E71" i="46" s="1"/>
  <c r="BS71" i="46"/>
  <c r="D71" i="46" s="1"/>
  <c r="B71" i="46"/>
  <c r="B71" i="44" s="1"/>
  <c r="A71" i="46"/>
  <c r="A69" i="27" s="1"/>
  <c r="EF70" i="46"/>
  <c r="EE70" i="46"/>
  <c r="ED70" i="46"/>
  <c r="EC70" i="46"/>
  <c r="EB70" i="46"/>
  <c r="BM70" i="46" s="1"/>
  <c r="EA70" i="46"/>
  <c r="DZ70" i="46"/>
  <c r="DY70" i="46"/>
  <c r="DX70" i="46"/>
  <c r="BI70" i="46" s="1"/>
  <c r="DW70" i="46"/>
  <c r="BH70" i="46" s="1"/>
  <c r="DV70" i="46"/>
  <c r="DU70" i="46"/>
  <c r="DT70" i="46"/>
  <c r="BE70" i="46" s="1"/>
  <c r="DS70" i="46"/>
  <c r="BD70" i="46" s="1"/>
  <c r="DR70" i="46"/>
  <c r="DQ70" i="46"/>
  <c r="BB70" i="46" s="1"/>
  <c r="DP70" i="46"/>
  <c r="BA70" i="46" s="1"/>
  <c r="DO70" i="46"/>
  <c r="DN70" i="46"/>
  <c r="DM70" i="46"/>
  <c r="DL70" i="46"/>
  <c r="DK70" i="46"/>
  <c r="DJ70" i="46"/>
  <c r="DI70" i="46"/>
  <c r="DH70" i="46"/>
  <c r="AS70" i="46" s="1"/>
  <c r="DG70" i="46"/>
  <c r="DF70" i="46"/>
  <c r="DE70" i="46"/>
  <c r="DD70" i="46"/>
  <c r="DC70" i="46"/>
  <c r="DB70" i="46"/>
  <c r="DA70" i="46"/>
  <c r="AL70" i="46" s="1"/>
  <c r="CZ70" i="46"/>
  <c r="CY70" i="46"/>
  <c r="CX70" i="46"/>
  <c r="AI70" i="46" s="1"/>
  <c r="CW70" i="46"/>
  <c r="CV70" i="46"/>
  <c r="AG70" i="46" s="1"/>
  <c r="CU70" i="46"/>
  <c r="CT70" i="46"/>
  <c r="CS70" i="46"/>
  <c r="AD70" i="46" s="1"/>
  <c r="CR70" i="46"/>
  <c r="AC70" i="46" s="1"/>
  <c r="CQ70" i="46"/>
  <c r="CP70" i="46"/>
  <c r="CO70" i="46"/>
  <c r="CN70" i="46"/>
  <c r="CM70" i="46"/>
  <c r="X70" i="46" s="1"/>
  <c r="CL70" i="46"/>
  <c r="CK70" i="46"/>
  <c r="V70" i="46" s="1"/>
  <c r="CJ70" i="46"/>
  <c r="U70" i="46" s="1"/>
  <c r="CI70" i="46"/>
  <c r="T70" i="46" s="1"/>
  <c r="CH70" i="46"/>
  <c r="CG70" i="46"/>
  <c r="R70" i="46" s="1"/>
  <c r="CF70" i="46"/>
  <c r="CE70" i="46"/>
  <c r="P70" i="46" s="1"/>
  <c r="CD70" i="46"/>
  <c r="CC70" i="46"/>
  <c r="N70" i="46" s="1"/>
  <c r="CB70" i="46"/>
  <c r="CA70" i="46"/>
  <c r="BZ70" i="46"/>
  <c r="BY70" i="46"/>
  <c r="BX70" i="46"/>
  <c r="BW70" i="46"/>
  <c r="BV70" i="46"/>
  <c r="BU70" i="46"/>
  <c r="F70" i="46" s="1"/>
  <c r="BT70" i="46"/>
  <c r="E70" i="46" s="1"/>
  <c r="BS70" i="46"/>
  <c r="B70" i="46"/>
  <c r="B70" i="44" s="1"/>
  <c r="A70" i="46"/>
  <c r="EF69" i="46"/>
  <c r="EE69" i="46"/>
  <c r="BP69" i="46" s="1"/>
  <c r="ED69" i="46"/>
  <c r="EC69" i="46"/>
  <c r="EB69" i="46"/>
  <c r="BM69" i="46" s="1"/>
  <c r="EA69" i="46"/>
  <c r="DZ69" i="46"/>
  <c r="DY69" i="46"/>
  <c r="DX69" i="46"/>
  <c r="BI69" i="46" s="1"/>
  <c r="DW69" i="46"/>
  <c r="DV69" i="46"/>
  <c r="BG69" i="44" s="1"/>
  <c r="DU69" i="46"/>
  <c r="BF69" i="46" s="1"/>
  <c r="DT69" i="46"/>
  <c r="DS69" i="46"/>
  <c r="BD69" i="46" s="1"/>
  <c r="DR69" i="46"/>
  <c r="BC69" i="46" s="1"/>
  <c r="DQ69" i="46"/>
  <c r="DP69" i="46"/>
  <c r="DO69" i="46"/>
  <c r="AZ69" i="46" s="1"/>
  <c r="DN69" i="46"/>
  <c r="DM69" i="46"/>
  <c r="AX69" i="46" s="1"/>
  <c r="DL69" i="46"/>
  <c r="AW69" i="46" s="1"/>
  <c r="DK69" i="46"/>
  <c r="DJ69" i="46"/>
  <c r="DI69" i="46"/>
  <c r="DH69" i="46"/>
  <c r="DG69" i="46"/>
  <c r="DF69" i="46"/>
  <c r="DE69" i="46"/>
  <c r="AP69" i="46" s="1"/>
  <c r="DD69" i="46"/>
  <c r="AO69" i="46" s="1"/>
  <c r="DC69" i="46"/>
  <c r="DB69" i="46"/>
  <c r="DA69" i="46"/>
  <c r="CZ69" i="46"/>
  <c r="CY69" i="46"/>
  <c r="AJ69" i="46" s="1"/>
  <c r="CX69" i="46"/>
  <c r="CW69" i="46"/>
  <c r="CV69" i="46"/>
  <c r="CU69" i="46"/>
  <c r="AF69" i="46" s="1"/>
  <c r="CT69" i="46"/>
  <c r="CS69" i="46"/>
  <c r="CR69" i="46"/>
  <c r="CQ69" i="46"/>
  <c r="AB69" i="46" s="1"/>
  <c r="CP69" i="46"/>
  <c r="CO69" i="46"/>
  <c r="CN69" i="46"/>
  <c r="Y69" i="46" s="1"/>
  <c r="CM69" i="46"/>
  <c r="CL69" i="46"/>
  <c r="CK69" i="46"/>
  <c r="CJ69" i="46"/>
  <c r="CI69" i="46"/>
  <c r="CH69" i="46"/>
  <c r="CG69" i="46"/>
  <c r="R69" i="46" s="1"/>
  <c r="CF69" i="46"/>
  <c r="Q69" i="46" s="1"/>
  <c r="CE69" i="46"/>
  <c r="CD69" i="46"/>
  <c r="CC69" i="46"/>
  <c r="CB69" i="46"/>
  <c r="CA69" i="46"/>
  <c r="BZ69" i="46"/>
  <c r="BY69" i="46"/>
  <c r="BX69" i="46"/>
  <c r="I69" i="46" s="1"/>
  <c r="BW69" i="46"/>
  <c r="H69" i="46" s="1"/>
  <c r="BV69" i="46"/>
  <c r="BU69" i="46"/>
  <c r="BT69" i="46"/>
  <c r="E69" i="46" s="1"/>
  <c r="BS69" i="46"/>
  <c r="D69" i="46" s="1"/>
  <c r="B69" i="46"/>
  <c r="B69" i="44" s="1"/>
  <c r="A69" i="46"/>
  <c r="A67" i="27" s="1"/>
  <c r="EF68" i="46"/>
  <c r="EE68" i="46"/>
  <c r="ED68" i="46"/>
  <c r="EC68" i="46"/>
  <c r="EB68" i="46"/>
  <c r="BM68" i="46" s="1"/>
  <c r="EA68" i="46"/>
  <c r="BL68" i="46" s="1"/>
  <c r="DZ68" i="46"/>
  <c r="DY68" i="46"/>
  <c r="BJ68" i="46" s="1"/>
  <c r="DX68" i="46"/>
  <c r="BI68" i="46" s="1"/>
  <c r="DW68" i="46"/>
  <c r="DV68" i="46"/>
  <c r="DU68" i="46"/>
  <c r="BF68" i="46" s="1"/>
  <c r="DT68" i="46"/>
  <c r="BE68" i="46" s="1"/>
  <c r="DS68" i="46"/>
  <c r="BD68" i="46" s="1"/>
  <c r="DR68" i="46"/>
  <c r="BC68" i="46" s="1"/>
  <c r="DQ68" i="46"/>
  <c r="BB68" i="46" s="1"/>
  <c r="DP68" i="46"/>
  <c r="DO68" i="46"/>
  <c r="DN68" i="46"/>
  <c r="DM68" i="46"/>
  <c r="DL68" i="46"/>
  <c r="DK68" i="46"/>
  <c r="AV68" i="46" s="1"/>
  <c r="DJ68" i="46"/>
  <c r="AU68" i="46" s="1"/>
  <c r="DI68" i="46"/>
  <c r="AT68" i="46" s="1"/>
  <c r="DH68" i="46"/>
  <c r="AS68" i="46" s="1"/>
  <c r="DG68" i="46"/>
  <c r="DF68" i="46"/>
  <c r="DE68" i="46"/>
  <c r="DD68" i="46"/>
  <c r="AO68" i="46" s="1"/>
  <c r="DC68" i="46"/>
  <c r="AN68" i="46" s="1"/>
  <c r="DB68" i="46"/>
  <c r="AM68" i="46" s="1"/>
  <c r="DA68" i="46"/>
  <c r="CZ68" i="46"/>
  <c r="AK68" i="46" s="1"/>
  <c r="CY68" i="46"/>
  <c r="CX68" i="46"/>
  <c r="AI68" i="46" s="1"/>
  <c r="CW68" i="46"/>
  <c r="AH68" i="46" s="1"/>
  <c r="CV68" i="46"/>
  <c r="CU68" i="46"/>
  <c r="AF68" i="46" s="1"/>
  <c r="CT68" i="46"/>
  <c r="AE68" i="46" s="1"/>
  <c r="CS68" i="46"/>
  <c r="CR68" i="46"/>
  <c r="CQ68" i="46"/>
  <c r="CP68" i="46"/>
  <c r="CO68" i="46"/>
  <c r="CN68" i="46"/>
  <c r="Y68" i="46" s="1"/>
  <c r="CM68" i="46"/>
  <c r="X68" i="46" s="1"/>
  <c r="CL68" i="46"/>
  <c r="W68" i="46" s="1"/>
  <c r="CK68" i="46"/>
  <c r="V68" i="46" s="1"/>
  <c r="CJ68" i="46"/>
  <c r="CI68" i="46"/>
  <c r="CH68" i="46"/>
  <c r="CG68" i="46"/>
  <c r="R68" i="46" s="1"/>
  <c r="CF68" i="46"/>
  <c r="CE68" i="46"/>
  <c r="P68" i="46" s="1"/>
  <c r="CD68" i="46"/>
  <c r="CC68" i="46"/>
  <c r="N68" i="46" s="1"/>
  <c r="CB68" i="46"/>
  <c r="M68" i="46" s="1"/>
  <c r="CA68" i="46"/>
  <c r="L68" i="46" s="1"/>
  <c r="BZ68" i="46"/>
  <c r="BY68" i="46"/>
  <c r="BX68" i="46"/>
  <c r="BW68" i="46"/>
  <c r="H68" i="46" s="1"/>
  <c r="BV68" i="46"/>
  <c r="G68" i="46" s="1"/>
  <c r="BU68" i="46"/>
  <c r="F68" i="46" s="1"/>
  <c r="BT68" i="46"/>
  <c r="BS68" i="46"/>
  <c r="B68" i="46"/>
  <c r="B68" i="44" s="1"/>
  <c r="A68" i="46"/>
  <c r="A66" i="27" s="1"/>
  <c r="EF67" i="46"/>
  <c r="EE67" i="46"/>
  <c r="ED67" i="46"/>
  <c r="BO67" i="44" s="1"/>
  <c r="EC67" i="46"/>
  <c r="BN67" i="46" s="1"/>
  <c r="EB67" i="46"/>
  <c r="EA67" i="46"/>
  <c r="DZ67" i="46"/>
  <c r="DY67" i="46"/>
  <c r="DX67" i="46"/>
  <c r="DW67" i="46"/>
  <c r="DV67" i="46"/>
  <c r="BG67" i="46" s="1"/>
  <c r="DU67" i="46"/>
  <c r="BF67" i="44" s="1"/>
  <c r="DT67" i="46"/>
  <c r="BE67" i="46" s="1"/>
  <c r="DS67" i="46"/>
  <c r="DR67" i="46"/>
  <c r="DQ67" i="46"/>
  <c r="DP67" i="46"/>
  <c r="DO67" i="46"/>
  <c r="DN67" i="46"/>
  <c r="AY67" i="46" s="1"/>
  <c r="DM67" i="46"/>
  <c r="AX67" i="46" s="1"/>
  <c r="DL67" i="46"/>
  <c r="DK67" i="46"/>
  <c r="DJ67" i="46"/>
  <c r="DI67" i="46"/>
  <c r="DH67" i="46"/>
  <c r="AS67" i="46" s="1"/>
  <c r="DG67" i="46"/>
  <c r="DF67" i="46"/>
  <c r="DE67" i="46"/>
  <c r="AP67" i="46" s="1"/>
  <c r="DD67" i="46"/>
  <c r="DC67" i="46"/>
  <c r="DB67" i="46"/>
  <c r="DA67" i="46"/>
  <c r="CZ67" i="46"/>
  <c r="CY67" i="46"/>
  <c r="CX67" i="46"/>
  <c r="AI67" i="46" s="1"/>
  <c r="CW67" i="46"/>
  <c r="AH67" i="46" s="1"/>
  <c r="CV67" i="46"/>
  <c r="AG67" i="46" s="1"/>
  <c r="CU67" i="46"/>
  <c r="AF67" i="46" s="1"/>
  <c r="CT67" i="46"/>
  <c r="CS67" i="46"/>
  <c r="AD67" i="46" s="1"/>
  <c r="CR67" i="46"/>
  <c r="CQ67" i="46"/>
  <c r="CP67" i="46"/>
  <c r="CO67" i="46"/>
  <c r="Z67" i="46" s="1"/>
  <c r="CN67" i="46"/>
  <c r="CM67" i="46"/>
  <c r="CL67" i="46"/>
  <c r="CK67" i="46"/>
  <c r="CJ67" i="46"/>
  <c r="CI67" i="46"/>
  <c r="CH67" i="46"/>
  <c r="CG67" i="46"/>
  <c r="R67" i="46" s="1"/>
  <c r="CF67" i="46"/>
  <c r="CE67" i="46"/>
  <c r="CD67" i="46"/>
  <c r="CC67" i="46"/>
  <c r="CB67" i="46"/>
  <c r="CA67" i="46"/>
  <c r="BZ67" i="46"/>
  <c r="K67" i="46" s="1"/>
  <c r="BY67" i="46"/>
  <c r="J67" i="46" s="1"/>
  <c r="BX67" i="46"/>
  <c r="I67" i="46" s="1"/>
  <c r="BW67" i="46"/>
  <c r="BV67" i="46"/>
  <c r="BU67" i="46"/>
  <c r="F67" i="46" s="1"/>
  <c r="BT67" i="46"/>
  <c r="BS67" i="46"/>
  <c r="BO67" i="46"/>
  <c r="BF67" i="46"/>
  <c r="B67" i="46"/>
  <c r="B67" i="44" s="1"/>
  <c r="A67" i="46"/>
  <c r="A65" i="27" s="1"/>
  <c r="EF66" i="46"/>
  <c r="EE66" i="46"/>
  <c r="ED66" i="46"/>
  <c r="EC66" i="46"/>
  <c r="BN66" i="46" s="1"/>
  <c r="EB66" i="46"/>
  <c r="BM66" i="46" s="1"/>
  <c r="EA66" i="46"/>
  <c r="DZ66" i="46"/>
  <c r="BK66" i="46" s="1"/>
  <c r="DY66" i="46"/>
  <c r="DX66" i="46"/>
  <c r="DW66" i="46"/>
  <c r="DV66" i="46"/>
  <c r="DU66" i="46"/>
  <c r="BF66" i="46" s="1"/>
  <c r="DT66" i="46"/>
  <c r="BE66" i="46" s="1"/>
  <c r="DS66" i="46"/>
  <c r="DR66" i="46"/>
  <c r="DQ66" i="46"/>
  <c r="DP66" i="46"/>
  <c r="DO66" i="46"/>
  <c r="AZ66" i="46" s="1"/>
  <c r="DN66" i="46"/>
  <c r="AY66" i="46" s="1"/>
  <c r="DM66" i="46"/>
  <c r="AX66" i="46" s="1"/>
  <c r="DL66" i="46"/>
  <c r="DK66" i="46"/>
  <c r="DJ66" i="46"/>
  <c r="AU66" i="46" s="1"/>
  <c r="DI66" i="46"/>
  <c r="DH66" i="46"/>
  <c r="DG66" i="46"/>
  <c r="DF66" i="46"/>
  <c r="DE66" i="46"/>
  <c r="AP66" i="46" s="1"/>
  <c r="DD66" i="46"/>
  <c r="DC66" i="46"/>
  <c r="AN66" i="46" s="1"/>
  <c r="DB66" i="46"/>
  <c r="DA66" i="46"/>
  <c r="CZ66" i="46"/>
  <c r="CY66" i="46"/>
  <c r="AJ66" i="46" s="1"/>
  <c r="CX66" i="46"/>
  <c r="AI66" i="46" s="1"/>
  <c r="CW66" i="46"/>
  <c r="AH66" i="46" s="1"/>
  <c r="CV66" i="46"/>
  <c r="AG66" i="46" s="1"/>
  <c r="CU66" i="46"/>
  <c r="AF66" i="46" s="1"/>
  <c r="CT66" i="46"/>
  <c r="AE66" i="46" s="1"/>
  <c r="CS66" i="46"/>
  <c r="CR66" i="46"/>
  <c r="CQ66" i="46"/>
  <c r="CP66" i="46"/>
  <c r="CO66" i="46"/>
  <c r="Z66" i="46" s="1"/>
  <c r="CN66" i="46"/>
  <c r="Y66" i="46" s="1"/>
  <c r="CM66" i="46"/>
  <c r="X66" i="46" s="1"/>
  <c r="CL66" i="46"/>
  <c r="CK66" i="46"/>
  <c r="V66" i="46" s="1"/>
  <c r="CJ66" i="46"/>
  <c r="CI66" i="46"/>
  <c r="CH66" i="46"/>
  <c r="S66" i="46" s="1"/>
  <c r="CG66" i="46"/>
  <c r="R66" i="46" s="1"/>
  <c r="CF66" i="46"/>
  <c r="CE66" i="46"/>
  <c r="P66" i="46" s="1"/>
  <c r="CD66" i="46"/>
  <c r="CC66" i="46"/>
  <c r="CB66" i="46"/>
  <c r="CA66" i="46"/>
  <c r="BZ66" i="46"/>
  <c r="BY66" i="46"/>
  <c r="J66" i="46" s="1"/>
  <c r="BX66" i="46"/>
  <c r="I66" i="46" s="1"/>
  <c r="BW66" i="46"/>
  <c r="H66" i="46" s="1"/>
  <c r="BV66" i="46"/>
  <c r="G66" i="46" s="1"/>
  <c r="BU66" i="46"/>
  <c r="BT66" i="46"/>
  <c r="BS66" i="46"/>
  <c r="B66" i="46"/>
  <c r="B66" i="44" s="1"/>
  <c r="A66" i="46"/>
  <c r="A64" i="27" s="1"/>
  <c r="EF65" i="46"/>
  <c r="BQ65" i="46" s="1"/>
  <c r="EE65" i="46"/>
  <c r="BP65" i="46" s="1"/>
  <c r="ED65" i="46"/>
  <c r="EC65" i="46"/>
  <c r="EB65" i="46"/>
  <c r="BM65" i="46" s="1"/>
  <c r="EA65" i="46"/>
  <c r="DZ65" i="46"/>
  <c r="BK65" i="46" s="1"/>
  <c r="DY65" i="46"/>
  <c r="BJ65" i="46" s="1"/>
  <c r="DX65" i="46"/>
  <c r="DW65" i="46"/>
  <c r="BH65" i="46" s="1"/>
  <c r="DV65" i="46"/>
  <c r="DU65" i="46"/>
  <c r="DT65" i="46"/>
  <c r="DS65" i="46"/>
  <c r="BD65" i="46" s="1"/>
  <c r="DR65" i="46"/>
  <c r="BC65" i="46" s="1"/>
  <c r="DQ65" i="46"/>
  <c r="BB65" i="46" s="1"/>
  <c r="DP65" i="46"/>
  <c r="BA65" i="46" s="1"/>
  <c r="DO65" i="46"/>
  <c r="AZ65" i="46" s="1"/>
  <c r="DN65" i="46"/>
  <c r="DM65" i="46"/>
  <c r="DL65" i="46"/>
  <c r="DK65" i="46"/>
  <c r="DJ65" i="46"/>
  <c r="AU65" i="46" s="1"/>
  <c r="DI65" i="46"/>
  <c r="AT65" i="46" s="1"/>
  <c r="DH65" i="46"/>
  <c r="AS65" i="46" s="1"/>
  <c r="DG65" i="46"/>
  <c r="DF65" i="46"/>
  <c r="AQ65" i="46" s="1"/>
  <c r="DE65" i="46"/>
  <c r="DD65" i="46"/>
  <c r="DC65" i="46"/>
  <c r="AN65" i="46" s="1"/>
  <c r="DB65" i="46"/>
  <c r="AM65" i="46" s="1"/>
  <c r="DA65" i="46"/>
  <c r="CZ65" i="46"/>
  <c r="CY65" i="46"/>
  <c r="AJ65" i="46" s="1"/>
  <c r="CX65" i="46"/>
  <c r="AI65" i="46" s="1"/>
  <c r="CW65" i="46"/>
  <c r="AH65" i="46" s="1"/>
  <c r="CV65" i="46"/>
  <c r="CU65" i="46"/>
  <c r="CT65" i="46"/>
  <c r="AE65" i="46" s="1"/>
  <c r="CS65" i="46"/>
  <c r="CR65" i="46"/>
  <c r="AC65" i="46" s="1"/>
  <c r="CQ65" i="46"/>
  <c r="AB65" i="46" s="1"/>
  <c r="CP65" i="46"/>
  <c r="CO65" i="46"/>
  <c r="CN65" i="46"/>
  <c r="CM65" i="46"/>
  <c r="X65" i="46" s="1"/>
  <c r="CL65" i="46"/>
  <c r="W65" i="46" s="1"/>
  <c r="CK65" i="46"/>
  <c r="V65" i="46" s="1"/>
  <c r="CJ65" i="46"/>
  <c r="CI65" i="46"/>
  <c r="T65" i="46" s="1"/>
  <c r="CH65" i="46"/>
  <c r="S65" i="46" s="1"/>
  <c r="CG65" i="46"/>
  <c r="CF65" i="46"/>
  <c r="CE65" i="46"/>
  <c r="CD65" i="46"/>
  <c r="O65" i="46" s="1"/>
  <c r="CC65" i="46"/>
  <c r="CB65" i="46"/>
  <c r="M65" i="46" s="1"/>
  <c r="CA65" i="46"/>
  <c r="L65" i="46" s="1"/>
  <c r="BZ65" i="46"/>
  <c r="K65" i="46" s="1"/>
  <c r="BY65" i="46"/>
  <c r="BX65" i="46"/>
  <c r="BW65" i="46"/>
  <c r="BV65" i="46"/>
  <c r="G65" i="46" s="1"/>
  <c r="BU65" i="46"/>
  <c r="BT65" i="46"/>
  <c r="BS65" i="46"/>
  <c r="B65" i="46"/>
  <c r="B65" i="44" s="1"/>
  <c r="A65" i="46"/>
  <c r="EF64" i="46"/>
  <c r="EE64" i="46"/>
  <c r="BP64" i="46" s="1"/>
  <c r="ED64" i="46"/>
  <c r="EC64" i="46"/>
  <c r="EB64" i="46"/>
  <c r="BM64" i="46" s="1"/>
  <c r="EA64" i="46"/>
  <c r="BL64" i="46" s="1"/>
  <c r="DZ64" i="46"/>
  <c r="BK64" i="46" s="1"/>
  <c r="DY64" i="46"/>
  <c r="DX64" i="46"/>
  <c r="DW64" i="46"/>
  <c r="DV64" i="46"/>
  <c r="DU64" i="46"/>
  <c r="DT64" i="46"/>
  <c r="BE64" i="46" s="1"/>
  <c r="DS64" i="46"/>
  <c r="DR64" i="46"/>
  <c r="DQ64" i="46"/>
  <c r="BB64" i="46" s="1"/>
  <c r="DP64" i="46"/>
  <c r="DO64" i="46"/>
  <c r="AZ64" i="46" s="1"/>
  <c r="DN64" i="46"/>
  <c r="DM64" i="46"/>
  <c r="AX64" i="46" s="1"/>
  <c r="DL64" i="46"/>
  <c r="DK64" i="46"/>
  <c r="AV64" i="46" s="1"/>
  <c r="DJ64" i="46"/>
  <c r="AU64" i="46" s="1"/>
  <c r="DI64" i="46"/>
  <c r="DH64" i="46"/>
  <c r="DG64" i="46"/>
  <c r="DF64" i="46"/>
  <c r="DE64" i="46"/>
  <c r="AP64" i="46" s="1"/>
  <c r="DD64" i="46"/>
  <c r="DC64" i="46"/>
  <c r="AN64" i="46" s="1"/>
  <c r="DB64" i="46"/>
  <c r="DA64" i="46"/>
  <c r="CZ64" i="46"/>
  <c r="CY64" i="46"/>
  <c r="AJ64" i="46" s="1"/>
  <c r="CX64" i="46"/>
  <c r="CW64" i="46"/>
  <c r="CV64" i="46"/>
  <c r="AG64" i="46" s="1"/>
  <c r="CU64" i="46"/>
  <c r="AF64" i="46" s="1"/>
  <c r="CT64" i="46"/>
  <c r="CS64" i="46"/>
  <c r="CR64" i="46"/>
  <c r="CQ64" i="46"/>
  <c r="CP64" i="46"/>
  <c r="CO64" i="46"/>
  <c r="CN64" i="46"/>
  <c r="Y64" i="46" s="1"/>
  <c r="CM64" i="46"/>
  <c r="X64" i="46" s="1"/>
  <c r="CL64" i="46"/>
  <c r="CK64" i="46"/>
  <c r="CJ64" i="46"/>
  <c r="CI64" i="46"/>
  <c r="T64" i="46" s="1"/>
  <c r="CH64" i="46"/>
  <c r="CG64" i="46"/>
  <c r="CF64" i="46"/>
  <c r="Q64" i="46" s="1"/>
  <c r="CE64" i="46"/>
  <c r="P64" i="46" s="1"/>
  <c r="CD64" i="46"/>
  <c r="CC64" i="46"/>
  <c r="CB64" i="46"/>
  <c r="CA64" i="46"/>
  <c r="L64" i="46" s="1"/>
  <c r="BZ64" i="46"/>
  <c r="BY64" i="46"/>
  <c r="BX64" i="46"/>
  <c r="I64" i="46" s="1"/>
  <c r="BW64" i="46"/>
  <c r="BV64" i="46"/>
  <c r="G64" i="46" s="1"/>
  <c r="BU64" i="46"/>
  <c r="BT64" i="46"/>
  <c r="BS64" i="46"/>
  <c r="D64" i="46" s="1"/>
  <c r="B64" i="46"/>
  <c r="B64" i="44" s="1"/>
  <c r="A64" i="46"/>
  <c r="A64" i="44" s="1"/>
  <c r="EF63" i="46"/>
  <c r="EE63" i="46"/>
  <c r="BP63" i="46" s="1"/>
  <c r="ED63" i="46"/>
  <c r="BO63" i="44" s="1"/>
  <c r="EC63" i="46"/>
  <c r="EB63" i="46"/>
  <c r="EA63" i="46"/>
  <c r="BL63" i="46" s="1"/>
  <c r="DZ63" i="46"/>
  <c r="BK63" i="46" s="1"/>
  <c r="DY63" i="46"/>
  <c r="BJ63" i="46" s="1"/>
  <c r="DX63" i="46"/>
  <c r="DW63" i="46"/>
  <c r="DV63" i="46"/>
  <c r="DU63" i="46"/>
  <c r="DT63" i="46"/>
  <c r="DS63" i="46"/>
  <c r="DR63" i="46"/>
  <c r="BC63" i="46" s="1"/>
  <c r="DQ63" i="46"/>
  <c r="DP63" i="46"/>
  <c r="BA63" i="46" s="1"/>
  <c r="DO63" i="46"/>
  <c r="AZ63" i="46" s="1"/>
  <c r="DN63" i="46"/>
  <c r="DM63" i="46"/>
  <c r="DL63" i="46"/>
  <c r="DK63" i="46"/>
  <c r="DJ63" i="46"/>
  <c r="DI63" i="46"/>
  <c r="DH63" i="46"/>
  <c r="DG63" i="46"/>
  <c r="DF63" i="46"/>
  <c r="AQ63" i="44" s="1"/>
  <c r="DE63" i="46"/>
  <c r="DD63" i="46"/>
  <c r="DC63" i="46"/>
  <c r="DB63" i="46"/>
  <c r="DA63" i="46"/>
  <c r="AL63" i="46" s="1"/>
  <c r="CZ63" i="46"/>
  <c r="AK63" i="46" s="1"/>
  <c r="CY63" i="46"/>
  <c r="AJ63" i="46" s="1"/>
  <c r="CX63" i="46"/>
  <c r="CW63" i="46"/>
  <c r="CV63" i="46"/>
  <c r="CU63" i="46"/>
  <c r="CT63" i="46"/>
  <c r="AE63" i="46" s="1"/>
  <c r="CS63" i="46"/>
  <c r="AD63" i="46" s="1"/>
  <c r="CR63" i="46"/>
  <c r="CQ63" i="46"/>
  <c r="AB63" i="46" s="1"/>
  <c r="CP63" i="46"/>
  <c r="CO63" i="46"/>
  <c r="CN63" i="46"/>
  <c r="Y63" i="46" s="1"/>
  <c r="CM63" i="46"/>
  <c r="CL63" i="46"/>
  <c r="W63" i="46" s="1"/>
  <c r="CK63" i="46"/>
  <c r="CJ63" i="46"/>
  <c r="CI63" i="46"/>
  <c r="T63" i="46" s="1"/>
  <c r="CH63" i="46"/>
  <c r="CG63" i="46"/>
  <c r="CF63" i="46"/>
  <c r="CE63" i="46"/>
  <c r="P63" i="46" s="1"/>
  <c r="CD63" i="46"/>
  <c r="CC63" i="46"/>
  <c r="CB63" i="46"/>
  <c r="M63" i="46" s="1"/>
  <c r="CA63" i="46"/>
  <c r="L63" i="46" s="1"/>
  <c r="BZ63" i="46"/>
  <c r="BY63" i="46"/>
  <c r="BX63" i="46"/>
  <c r="BW63" i="46"/>
  <c r="BV63" i="46"/>
  <c r="BU63" i="46"/>
  <c r="F63" i="46" s="1"/>
  <c r="BT63" i="46"/>
  <c r="E63" i="46" s="1"/>
  <c r="BS63" i="46"/>
  <c r="B63" i="46"/>
  <c r="B63" i="44" s="1"/>
  <c r="A63" i="46"/>
  <c r="EF62" i="46"/>
  <c r="BQ62" i="46" s="1"/>
  <c r="EE62" i="46"/>
  <c r="BP62" i="46" s="1"/>
  <c r="ED62" i="46"/>
  <c r="BO62" i="46" s="1"/>
  <c r="EC62" i="46"/>
  <c r="EB62" i="46"/>
  <c r="BM62" i="46" s="1"/>
  <c r="EA62" i="46"/>
  <c r="DZ62" i="46"/>
  <c r="DY62" i="46"/>
  <c r="DX62" i="46"/>
  <c r="BI62" i="46" s="1"/>
  <c r="DW62" i="46"/>
  <c r="BH62" i="46" s="1"/>
  <c r="DV62" i="46"/>
  <c r="BG62" i="46" s="1"/>
  <c r="DU62" i="46"/>
  <c r="DT62" i="46"/>
  <c r="DS62" i="46"/>
  <c r="DR62" i="46"/>
  <c r="DQ62" i="46"/>
  <c r="DP62" i="46"/>
  <c r="DO62" i="46"/>
  <c r="AZ62" i="46" s="1"/>
  <c r="DN62" i="46"/>
  <c r="AY62" i="46" s="1"/>
  <c r="DM62" i="46"/>
  <c r="AX62" i="46" s="1"/>
  <c r="DL62" i="46"/>
  <c r="DK62" i="46"/>
  <c r="DJ62" i="46"/>
  <c r="AU62" i="46" s="1"/>
  <c r="DI62" i="46"/>
  <c r="DH62" i="46"/>
  <c r="AS62" i="46" s="1"/>
  <c r="DG62" i="46"/>
  <c r="AR62" i="46" s="1"/>
  <c r="DF62" i="46"/>
  <c r="DE62" i="46"/>
  <c r="AP62" i="46" s="1"/>
  <c r="DD62" i="46"/>
  <c r="DC62" i="46"/>
  <c r="AN62" i="46" s="1"/>
  <c r="DB62" i="46"/>
  <c r="DA62" i="46"/>
  <c r="CZ62" i="46"/>
  <c r="CY62" i="46"/>
  <c r="CX62" i="46"/>
  <c r="CW62" i="46"/>
  <c r="AH62" i="46" s="1"/>
  <c r="CV62" i="46"/>
  <c r="AG62" i="46" s="1"/>
  <c r="CU62" i="46"/>
  <c r="AF62" i="46" s="1"/>
  <c r="CT62" i="46"/>
  <c r="CS62" i="46"/>
  <c r="CR62" i="46"/>
  <c r="CQ62" i="46"/>
  <c r="CP62" i="46"/>
  <c r="CO62" i="46"/>
  <c r="CN62" i="46"/>
  <c r="CM62" i="46"/>
  <c r="CL62" i="46"/>
  <c r="W62" i="46" s="1"/>
  <c r="CK62" i="46"/>
  <c r="CJ62" i="46"/>
  <c r="CI62" i="46"/>
  <c r="CH62" i="46"/>
  <c r="CG62" i="46"/>
  <c r="R62" i="46" s="1"/>
  <c r="CF62" i="46"/>
  <c r="CE62" i="46"/>
  <c r="CD62" i="46"/>
  <c r="CC62" i="46"/>
  <c r="CB62" i="46"/>
  <c r="M62" i="46" s="1"/>
  <c r="CA62" i="46"/>
  <c r="BZ62" i="46"/>
  <c r="BY62" i="46"/>
  <c r="J62" i="46" s="1"/>
  <c r="BX62" i="46"/>
  <c r="BW62" i="46"/>
  <c r="BV62" i="46"/>
  <c r="BU62" i="46"/>
  <c r="BT62" i="46"/>
  <c r="E62" i="46" s="1"/>
  <c r="BS62" i="46"/>
  <c r="B62" i="46"/>
  <c r="B62" i="44" s="1"/>
  <c r="A62" i="46"/>
  <c r="A60" i="27" s="1"/>
  <c r="EF61" i="46"/>
  <c r="EE61" i="46"/>
  <c r="ED61" i="46"/>
  <c r="EC61" i="46"/>
  <c r="EB61" i="46"/>
  <c r="EA61" i="46"/>
  <c r="BL61" i="46" s="1"/>
  <c r="DZ61" i="46"/>
  <c r="BK61" i="46" s="1"/>
  <c r="DY61" i="46"/>
  <c r="BJ61" i="46" s="1"/>
  <c r="DX61" i="46"/>
  <c r="DW61" i="46"/>
  <c r="DV61" i="46"/>
  <c r="DU61" i="46"/>
  <c r="DT61" i="46"/>
  <c r="BE61" i="46" s="1"/>
  <c r="DS61" i="46"/>
  <c r="BD61" i="46" s="1"/>
  <c r="DR61" i="46"/>
  <c r="BC61" i="46" s="1"/>
  <c r="DQ61" i="46"/>
  <c r="DP61" i="46"/>
  <c r="DO61" i="46"/>
  <c r="DN61" i="46"/>
  <c r="DM61" i="46"/>
  <c r="DL61" i="46"/>
  <c r="AW61" i="46" s="1"/>
  <c r="DK61" i="46"/>
  <c r="AV61" i="46" s="1"/>
  <c r="DJ61" i="46"/>
  <c r="DI61" i="46"/>
  <c r="AT61" i="46" s="1"/>
  <c r="DH61" i="46"/>
  <c r="DG61" i="46"/>
  <c r="DF61" i="46"/>
  <c r="AQ61" i="46" s="1"/>
  <c r="DE61" i="46"/>
  <c r="DD61" i="46"/>
  <c r="AO61" i="46" s="1"/>
  <c r="DC61" i="46"/>
  <c r="AN61" i="46" s="1"/>
  <c r="DB61" i="46"/>
  <c r="DA61" i="46"/>
  <c r="CZ61" i="46"/>
  <c r="CY61" i="46"/>
  <c r="CX61" i="46"/>
  <c r="CW61" i="46"/>
  <c r="AH61" i="46" s="1"/>
  <c r="CV61" i="46"/>
  <c r="AG61" i="46" s="1"/>
  <c r="CU61" i="46"/>
  <c r="AF61" i="46" s="1"/>
  <c r="CT61" i="46"/>
  <c r="AE61" i="46" s="1"/>
  <c r="CS61" i="46"/>
  <c r="AD61" i="46" s="1"/>
  <c r="CR61" i="46"/>
  <c r="AC61" i="46" s="1"/>
  <c r="CQ61" i="46"/>
  <c r="AB61" i="46" s="1"/>
  <c r="CP61" i="46"/>
  <c r="CO61" i="46"/>
  <c r="CN61" i="46"/>
  <c r="CM61" i="46"/>
  <c r="X61" i="46" s="1"/>
  <c r="CL61" i="46"/>
  <c r="CK61" i="46"/>
  <c r="CJ61" i="46"/>
  <c r="CI61" i="46"/>
  <c r="CH61" i="46"/>
  <c r="CG61" i="46"/>
  <c r="CF61" i="46"/>
  <c r="Q61" i="46" s="1"/>
  <c r="CE61" i="46"/>
  <c r="P61" i="46" s="1"/>
  <c r="CD61" i="46"/>
  <c r="O61" i="46" s="1"/>
  <c r="CC61" i="46"/>
  <c r="CB61" i="46"/>
  <c r="M61" i="46" s="1"/>
  <c r="CA61" i="46"/>
  <c r="BZ61" i="46"/>
  <c r="BY61" i="46"/>
  <c r="BX61" i="46"/>
  <c r="BW61" i="46"/>
  <c r="H61" i="46" s="1"/>
  <c r="BV61" i="46"/>
  <c r="BU61" i="46"/>
  <c r="BT61" i="46"/>
  <c r="E61" i="46" s="1"/>
  <c r="BS61" i="46"/>
  <c r="B61" i="46"/>
  <c r="B61" i="44" s="1"/>
  <c r="A61" i="46"/>
  <c r="EF60" i="46"/>
  <c r="EE60" i="46"/>
  <c r="BP60" i="46" s="1"/>
  <c r="ED60" i="46"/>
  <c r="EC60" i="46"/>
  <c r="EB60" i="46"/>
  <c r="EA60" i="46"/>
  <c r="DZ60" i="46"/>
  <c r="DY60" i="46"/>
  <c r="DX60" i="46"/>
  <c r="DW60" i="46"/>
  <c r="BH60" i="46" s="1"/>
  <c r="DV60" i="46"/>
  <c r="BG60" i="46" s="1"/>
  <c r="DU60" i="46"/>
  <c r="DT60" i="46"/>
  <c r="BE60" i="46" s="1"/>
  <c r="DS60" i="46"/>
  <c r="DR60" i="46"/>
  <c r="DQ60" i="46"/>
  <c r="DP60" i="46"/>
  <c r="DO60" i="46"/>
  <c r="AZ60" i="46" s="1"/>
  <c r="DN60" i="46"/>
  <c r="AY60" i="46" s="1"/>
  <c r="DM60" i="46"/>
  <c r="AX60" i="46" s="1"/>
  <c r="DL60" i="46"/>
  <c r="AW60" i="46" s="1"/>
  <c r="DK60" i="46"/>
  <c r="DJ60" i="46"/>
  <c r="DI60" i="46"/>
  <c r="DH60" i="46"/>
  <c r="DG60" i="46"/>
  <c r="AR60" i="46" s="1"/>
  <c r="DF60" i="46"/>
  <c r="DE60" i="46"/>
  <c r="DD60" i="46"/>
  <c r="DC60" i="46"/>
  <c r="DB60" i="46"/>
  <c r="DA60" i="46"/>
  <c r="CZ60" i="46"/>
  <c r="AK60" i="46" s="1"/>
  <c r="CY60" i="46"/>
  <c r="AJ60" i="46" s="1"/>
  <c r="CX60" i="46"/>
  <c r="CW60" i="46"/>
  <c r="AH60" i="46" s="1"/>
  <c r="CV60" i="46"/>
  <c r="AG60" i="46" s="1"/>
  <c r="CU60" i="46"/>
  <c r="CT60" i="46"/>
  <c r="CS60" i="46"/>
  <c r="CR60" i="46"/>
  <c r="CQ60" i="46"/>
  <c r="AB60" i="46" s="1"/>
  <c r="CP60" i="46"/>
  <c r="CO60" i="46"/>
  <c r="CN60" i="46"/>
  <c r="Y60" i="46" s="1"/>
  <c r="CM60" i="46"/>
  <c r="X60" i="46" s="1"/>
  <c r="CL60" i="46"/>
  <c r="CK60" i="46"/>
  <c r="CJ60" i="46"/>
  <c r="U60" i="46" s="1"/>
  <c r="CI60" i="46"/>
  <c r="T60" i="46" s="1"/>
  <c r="CH60" i="46"/>
  <c r="CG60" i="46"/>
  <c r="CF60" i="46"/>
  <c r="Q60" i="46" s="1"/>
  <c r="CE60" i="46"/>
  <c r="CD60" i="46"/>
  <c r="CC60" i="46"/>
  <c r="CB60" i="46"/>
  <c r="M60" i="46" s="1"/>
  <c r="CA60" i="46"/>
  <c r="L60" i="46" s="1"/>
  <c r="BZ60" i="46"/>
  <c r="BY60" i="46"/>
  <c r="BX60" i="46"/>
  <c r="BW60" i="46"/>
  <c r="BV60" i="46"/>
  <c r="BU60" i="46"/>
  <c r="BT60" i="46"/>
  <c r="BS60" i="46"/>
  <c r="D60" i="46" s="1"/>
  <c r="B60" i="46"/>
  <c r="B60" i="44" s="1"/>
  <c r="A60" i="46"/>
  <c r="A58" i="27" s="1"/>
  <c r="EF59" i="46"/>
  <c r="EE59" i="46"/>
  <c r="ED59" i="46"/>
  <c r="EC59" i="46"/>
  <c r="EB59" i="46"/>
  <c r="EA59" i="46"/>
  <c r="DZ59" i="46"/>
  <c r="BK59" i="46" s="1"/>
  <c r="DY59" i="46"/>
  <c r="DX59" i="46"/>
  <c r="DW59" i="46"/>
  <c r="DV59" i="46"/>
  <c r="DU59" i="46"/>
  <c r="DT59" i="46"/>
  <c r="DS59" i="46"/>
  <c r="DR59" i="46"/>
  <c r="DQ59" i="46"/>
  <c r="BB59" i="46" s="1"/>
  <c r="DP59" i="46"/>
  <c r="DO59" i="46"/>
  <c r="AZ59" i="46" s="1"/>
  <c r="DN59" i="46"/>
  <c r="DM59" i="46"/>
  <c r="DL59" i="46"/>
  <c r="AW59" i="46" s="1"/>
  <c r="DK59" i="46"/>
  <c r="DJ59" i="46"/>
  <c r="AU59" i="46" s="1"/>
  <c r="DI59" i="46"/>
  <c r="AT59" i="46" s="1"/>
  <c r="DH59" i="46"/>
  <c r="AS59" i="46" s="1"/>
  <c r="DG59" i="46"/>
  <c r="DF59" i="46"/>
  <c r="DE59" i="46"/>
  <c r="DD59" i="46"/>
  <c r="DC59" i="46"/>
  <c r="DB59" i="46"/>
  <c r="DA59" i="46"/>
  <c r="AL59" i="46" s="1"/>
  <c r="CZ59" i="46"/>
  <c r="AK59" i="46" s="1"/>
  <c r="CY59" i="46"/>
  <c r="AJ59" i="46" s="1"/>
  <c r="CX59" i="46"/>
  <c r="CW59" i="46"/>
  <c r="CV59" i="46"/>
  <c r="AG59" i="46" s="1"/>
  <c r="CU59" i="46"/>
  <c r="CT59" i="46"/>
  <c r="CS59" i="46"/>
  <c r="CR59" i="46"/>
  <c r="CQ59" i="46"/>
  <c r="CP59" i="46"/>
  <c r="CO59" i="46"/>
  <c r="CN59" i="46"/>
  <c r="CM59" i="46"/>
  <c r="CL59" i="46"/>
  <c r="CK59" i="46"/>
  <c r="CJ59" i="46"/>
  <c r="CI59" i="46"/>
  <c r="T59" i="46" s="1"/>
  <c r="CH59" i="46"/>
  <c r="CG59" i="46"/>
  <c r="CF59" i="46"/>
  <c r="Q59" i="46" s="1"/>
  <c r="CE59" i="46"/>
  <c r="CD59" i="46"/>
  <c r="CC59" i="46"/>
  <c r="N59" i="46" s="1"/>
  <c r="CB59" i="46"/>
  <c r="CA59" i="46"/>
  <c r="L59" i="46" s="1"/>
  <c r="BZ59" i="46"/>
  <c r="BY59" i="46"/>
  <c r="BX59" i="46"/>
  <c r="BW59" i="46"/>
  <c r="BV59" i="46"/>
  <c r="G59" i="46" s="1"/>
  <c r="BU59" i="46"/>
  <c r="F59" i="46" s="1"/>
  <c r="BT59" i="46"/>
  <c r="BS59" i="46"/>
  <c r="B59" i="46"/>
  <c r="B59" i="44" s="1"/>
  <c r="A59" i="46"/>
  <c r="A57" i="27" s="1"/>
  <c r="EF58" i="46"/>
  <c r="EE58" i="46"/>
  <c r="ED58" i="46"/>
  <c r="BO58" i="44" s="1"/>
  <c r="EC58" i="46"/>
  <c r="BN58" i="44" s="1"/>
  <c r="EB58" i="46"/>
  <c r="EA58" i="46"/>
  <c r="DZ58" i="46"/>
  <c r="DY58" i="46"/>
  <c r="DX58" i="46"/>
  <c r="DW58" i="46"/>
  <c r="DV58" i="46"/>
  <c r="DU58" i="46"/>
  <c r="DT58" i="46"/>
  <c r="BE58" i="46" s="1"/>
  <c r="DS58" i="46"/>
  <c r="BD58" i="46" s="1"/>
  <c r="DR58" i="46"/>
  <c r="DQ58" i="46"/>
  <c r="DP58" i="46"/>
  <c r="DO58" i="46"/>
  <c r="DN58" i="46"/>
  <c r="AY58" i="46" s="1"/>
  <c r="DM58" i="46"/>
  <c r="DL58" i="46"/>
  <c r="DK58" i="46"/>
  <c r="AV58" i="46" s="1"/>
  <c r="DJ58" i="46"/>
  <c r="DI58" i="46"/>
  <c r="DH58" i="46"/>
  <c r="AS58" i="46" s="1"/>
  <c r="DG58" i="46"/>
  <c r="DF58" i="46"/>
  <c r="DE58" i="46"/>
  <c r="AP58" i="46" s="1"/>
  <c r="DD58" i="46"/>
  <c r="AO58" i="46" s="1"/>
  <c r="DC58" i="46"/>
  <c r="AN58" i="46" s="1"/>
  <c r="DB58" i="46"/>
  <c r="DA58" i="46"/>
  <c r="CZ58" i="46"/>
  <c r="AK58" i="46" s="1"/>
  <c r="CY58" i="46"/>
  <c r="CX58" i="46"/>
  <c r="CW58" i="46"/>
  <c r="CV58" i="46"/>
  <c r="AG58" i="46" s="1"/>
  <c r="CU58" i="46"/>
  <c r="AF58" i="46" s="1"/>
  <c r="CT58" i="46"/>
  <c r="CS58" i="46"/>
  <c r="CR58" i="46"/>
  <c r="AC58" i="46" s="1"/>
  <c r="CQ58" i="46"/>
  <c r="CP58" i="46"/>
  <c r="CO58" i="46"/>
  <c r="CN58" i="46"/>
  <c r="CM58" i="46"/>
  <c r="CL58" i="46"/>
  <c r="CK58" i="46"/>
  <c r="CJ58" i="46"/>
  <c r="CI58" i="46"/>
  <c r="CH58" i="46"/>
  <c r="S58" i="46" s="1"/>
  <c r="CG58" i="46"/>
  <c r="CF58" i="46"/>
  <c r="CE58" i="46"/>
  <c r="P58" i="46" s="1"/>
  <c r="CD58" i="46"/>
  <c r="CC58" i="46"/>
  <c r="CB58" i="46"/>
  <c r="CA58" i="46"/>
  <c r="BZ58" i="46"/>
  <c r="K58" i="46" s="1"/>
  <c r="BY58" i="46"/>
  <c r="BX58" i="46"/>
  <c r="BW58" i="46"/>
  <c r="BV58" i="46"/>
  <c r="BU58" i="46"/>
  <c r="BT58" i="46"/>
  <c r="E58" i="46" s="1"/>
  <c r="BS58" i="46"/>
  <c r="BO58" i="46"/>
  <c r="BN58" i="46"/>
  <c r="B58" i="46"/>
  <c r="B58" i="44" s="1"/>
  <c r="A58" i="46"/>
  <c r="A56" i="27" s="1"/>
  <c r="EF57" i="46"/>
  <c r="BQ57" i="46" s="1"/>
  <c r="EE57" i="46"/>
  <c r="ED57" i="46"/>
  <c r="EC57" i="46"/>
  <c r="BN57" i="46" s="1"/>
  <c r="EB57" i="46"/>
  <c r="EA57" i="46"/>
  <c r="DZ57" i="46"/>
  <c r="DY57" i="46"/>
  <c r="DX57" i="46"/>
  <c r="DW57" i="46"/>
  <c r="DV57" i="46"/>
  <c r="DU57" i="46"/>
  <c r="BF57" i="46" s="1"/>
  <c r="DT57" i="46"/>
  <c r="BE57" i="46" s="1"/>
  <c r="DS57" i="46"/>
  <c r="DR57" i="46"/>
  <c r="BC57" i="46" s="1"/>
  <c r="DQ57" i="46"/>
  <c r="BB57" i="46" s="1"/>
  <c r="DP57" i="46"/>
  <c r="DO57" i="46"/>
  <c r="DN57" i="46"/>
  <c r="AY57" i="46" s="1"/>
  <c r="DM57" i="46"/>
  <c r="AX57" i="46" s="1"/>
  <c r="DL57" i="46"/>
  <c r="AW57" i="46" s="1"/>
  <c r="DK57" i="46"/>
  <c r="AV57" i="46" s="1"/>
  <c r="DJ57" i="46"/>
  <c r="AU57" i="46" s="1"/>
  <c r="DI57" i="46"/>
  <c r="DH57" i="46"/>
  <c r="DG57" i="46"/>
  <c r="DF57" i="46"/>
  <c r="DE57" i="46"/>
  <c r="AP57" i="46" s="1"/>
  <c r="DD57" i="46"/>
  <c r="DC57" i="46"/>
  <c r="AN57" i="46" s="1"/>
  <c r="DB57" i="46"/>
  <c r="DA57" i="46"/>
  <c r="CZ57" i="46"/>
  <c r="CY57" i="46"/>
  <c r="CX57" i="46"/>
  <c r="AI57" i="46" s="1"/>
  <c r="CW57" i="46"/>
  <c r="AH57" i="46" s="1"/>
  <c r="CV57" i="46"/>
  <c r="AG57" i="46" s="1"/>
  <c r="CU57" i="46"/>
  <c r="AF57" i="46" s="1"/>
  <c r="CT57" i="46"/>
  <c r="AE57" i="46" s="1"/>
  <c r="CS57" i="46"/>
  <c r="CR57" i="46"/>
  <c r="CQ57" i="46"/>
  <c r="CP57" i="46"/>
  <c r="CO57" i="46"/>
  <c r="Z57" i="46" s="1"/>
  <c r="CN57" i="46"/>
  <c r="CM57" i="46"/>
  <c r="CL57" i="46"/>
  <c r="W57" i="46" s="1"/>
  <c r="CK57" i="46"/>
  <c r="V57" i="46" s="1"/>
  <c r="CJ57" i="46"/>
  <c r="CI57" i="46"/>
  <c r="T57" i="46" s="1"/>
  <c r="CH57" i="46"/>
  <c r="S57" i="46" s="1"/>
  <c r="CG57" i="46"/>
  <c r="R57" i="46" s="1"/>
  <c r="CF57" i="46"/>
  <c r="Q57" i="46" s="1"/>
  <c r="CE57" i="46"/>
  <c r="CD57" i="46"/>
  <c r="CC57" i="46"/>
  <c r="N57" i="46" s="1"/>
  <c r="CB57" i="46"/>
  <c r="M57" i="46" s="1"/>
  <c r="CA57" i="46"/>
  <c r="BZ57" i="46"/>
  <c r="K57" i="46" s="1"/>
  <c r="BY57" i="46"/>
  <c r="J57" i="46" s="1"/>
  <c r="BX57" i="46"/>
  <c r="I57" i="46" s="1"/>
  <c r="BW57" i="46"/>
  <c r="BV57" i="46"/>
  <c r="G57" i="46" s="1"/>
  <c r="BU57" i="46"/>
  <c r="F57" i="46" s="1"/>
  <c r="BT57" i="46"/>
  <c r="BS57" i="46"/>
  <c r="B57" i="46"/>
  <c r="B57" i="44" s="1"/>
  <c r="A57" i="46"/>
  <c r="A57" i="44" s="1"/>
  <c r="EF56" i="46"/>
  <c r="BQ56" i="46" s="1"/>
  <c r="EE56" i="46"/>
  <c r="ED56" i="46"/>
  <c r="BO56" i="44" s="1"/>
  <c r="EC56" i="46"/>
  <c r="BN56" i="44" s="1"/>
  <c r="EB56" i="46"/>
  <c r="EA56" i="46"/>
  <c r="DZ56" i="46"/>
  <c r="DY56" i="46"/>
  <c r="DX56" i="46"/>
  <c r="BI56" i="46" s="1"/>
  <c r="DW56" i="46"/>
  <c r="BH56" i="46" s="1"/>
  <c r="DV56" i="46"/>
  <c r="DU56" i="46"/>
  <c r="BF56" i="46" s="1"/>
  <c r="DT56" i="46"/>
  <c r="DS56" i="46"/>
  <c r="DR56" i="46"/>
  <c r="DQ56" i="46"/>
  <c r="DP56" i="46"/>
  <c r="DO56" i="46"/>
  <c r="DN56" i="46"/>
  <c r="AY56" i="46" s="1"/>
  <c r="DM56" i="46"/>
  <c r="AX56" i="46" s="1"/>
  <c r="DL56" i="46"/>
  <c r="DK56" i="46"/>
  <c r="DJ56" i="46"/>
  <c r="DI56" i="46"/>
  <c r="DH56" i="46"/>
  <c r="AS56" i="46" s="1"/>
  <c r="DG56" i="46"/>
  <c r="DF56" i="46"/>
  <c r="DE56" i="46"/>
  <c r="DD56" i="46"/>
  <c r="DC56" i="46"/>
  <c r="DB56" i="46"/>
  <c r="AM56" i="46" s="1"/>
  <c r="DA56" i="46"/>
  <c r="CZ56" i="46"/>
  <c r="AK56" i="46" s="1"/>
  <c r="CY56" i="46"/>
  <c r="CX56" i="46"/>
  <c r="AI56" i="46" s="1"/>
  <c r="CW56" i="46"/>
  <c r="AH56" i="46" s="1"/>
  <c r="CV56" i="46"/>
  <c r="CU56" i="46"/>
  <c r="CT56" i="46"/>
  <c r="AE56" i="46" s="1"/>
  <c r="CS56" i="46"/>
  <c r="CR56" i="46"/>
  <c r="CQ56" i="46"/>
  <c r="CP56" i="46"/>
  <c r="AA56" i="46" s="1"/>
  <c r="CO56" i="46"/>
  <c r="CN56" i="46"/>
  <c r="CM56" i="46"/>
  <c r="CL56" i="46"/>
  <c r="CK56" i="46"/>
  <c r="CJ56" i="46"/>
  <c r="U56" i="46" s="1"/>
  <c r="CI56" i="46"/>
  <c r="CH56" i="46"/>
  <c r="CG56" i="46"/>
  <c r="CF56" i="46"/>
  <c r="CE56" i="46"/>
  <c r="CD56" i="46"/>
  <c r="CC56" i="46"/>
  <c r="CB56" i="46"/>
  <c r="M56" i="46" s="1"/>
  <c r="CA56" i="46"/>
  <c r="BZ56" i="46"/>
  <c r="BY56" i="46"/>
  <c r="BX56" i="46"/>
  <c r="BW56" i="46"/>
  <c r="BV56" i="46"/>
  <c r="BU56" i="46"/>
  <c r="BT56" i="46"/>
  <c r="E56" i="46" s="1"/>
  <c r="BS56" i="46"/>
  <c r="B56" i="46"/>
  <c r="B56" i="44" s="1"/>
  <c r="A56" i="46"/>
  <c r="A54" i="27" s="1"/>
  <c r="EF55" i="46"/>
  <c r="EE55" i="46"/>
  <c r="BP55" i="46" s="1"/>
  <c r="ED55" i="46"/>
  <c r="BO55" i="46" s="1"/>
  <c r="EC55" i="46"/>
  <c r="EB55" i="46"/>
  <c r="EA55" i="46"/>
  <c r="DZ55" i="46"/>
  <c r="DY55" i="46"/>
  <c r="BJ55" i="46" s="1"/>
  <c r="DX55" i="46"/>
  <c r="BI55" i="46" s="1"/>
  <c r="DW55" i="46"/>
  <c r="BH55" i="46" s="1"/>
  <c r="DV55" i="46"/>
  <c r="DU55" i="46"/>
  <c r="DT55" i="46"/>
  <c r="BE55" i="46" s="1"/>
  <c r="DS55" i="46"/>
  <c r="BD55" i="46" s="1"/>
  <c r="DR55" i="46"/>
  <c r="DQ55" i="46"/>
  <c r="DP55" i="46"/>
  <c r="BA55" i="46" s="1"/>
  <c r="DO55" i="46"/>
  <c r="AZ55" i="46" s="1"/>
  <c r="DN55" i="46"/>
  <c r="AY55" i="46" s="1"/>
  <c r="DM55" i="46"/>
  <c r="AX55" i="46" s="1"/>
  <c r="DL55" i="46"/>
  <c r="AW55" i="46" s="1"/>
  <c r="DK55" i="46"/>
  <c r="DJ55" i="46"/>
  <c r="DI55" i="46"/>
  <c r="DH55" i="46"/>
  <c r="DG55" i="46"/>
  <c r="AR55" i="46" s="1"/>
  <c r="DF55" i="46"/>
  <c r="AQ55" i="46" s="1"/>
  <c r="DE55" i="46"/>
  <c r="DD55" i="46"/>
  <c r="AO55" i="46" s="1"/>
  <c r="DC55" i="46"/>
  <c r="DB55" i="46"/>
  <c r="DA55" i="46"/>
  <c r="CZ55" i="46"/>
  <c r="AK55" i="46" s="1"/>
  <c r="CY55" i="46"/>
  <c r="AJ55" i="46" s="1"/>
  <c r="CX55" i="46"/>
  <c r="AI55" i="46" s="1"/>
  <c r="CW55" i="46"/>
  <c r="AH55" i="46" s="1"/>
  <c r="CV55" i="46"/>
  <c r="AG55" i="46" s="1"/>
  <c r="CU55" i="46"/>
  <c r="CT55" i="46"/>
  <c r="CS55" i="46"/>
  <c r="CR55" i="46"/>
  <c r="CQ55" i="46"/>
  <c r="AB55" i="46" s="1"/>
  <c r="CP55" i="46"/>
  <c r="AA55" i="46" s="1"/>
  <c r="CO55" i="46"/>
  <c r="CN55" i="46"/>
  <c r="Y55" i="46" s="1"/>
  <c r="CM55" i="46"/>
  <c r="X55" i="46" s="1"/>
  <c r="CL55" i="46"/>
  <c r="CK55" i="46"/>
  <c r="CJ55" i="46"/>
  <c r="U55" i="46" s="1"/>
  <c r="CI55" i="46"/>
  <c r="T55" i="46" s="1"/>
  <c r="CH55" i="46"/>
  <c r="CG55" i="46"/>
  <c r="CF55" i="46"/>
  <c r="Q55" i="46" s="1"/>
  <c r="CE55" i="46"/>
  <c r="CD55" i="46"/>
  <c r="O55" i="46" s="1"/>
  <c r="CC55" i="46"/>
  <c r="CB55" i="46"/>
  <c r="M55" i="46" s="1"/>
  <c r="CA55" i="46"/>
  <c r="L55" i="46" s="1"/>
  <c r="BZ55" i="46"/>
  <c r="K55" i="46" s="1"/>
  <c r="BY55" i="46"/>
  <c r="BX55" i="46"/>
  <c r="I55" i="46" s="1"/>
  <c r="BW55" i="46"/>
  <c r="BV55" i="46"/>
  <c r="BU55" i="46"/>
  <c r="BT55" i="46"/>
  <c r="BS55" i="46"/>
  <c r="D55" i="46" s="1"/>
  <c r="B55" i="46"/>
  <c r="B55" i="44" s="1"/>
  <c r="A55" i="46"/>
  <c r="A53" i="27" s="1"/>
  <c r="EF54" i="46"/>
  <c r="BQ54" i="46" s="1"/>
  <c r="EE54" i="46"/>
  <c r="ED54" i="46"/>
  <c r="EC54" i="46"/>
  <c r="EB54" i="46"/>
  <c r="EA54" i="46"/>
  <c r="BL54" i="46" s="1"/>
  <c r="DZ54" i="46"/>
  <c r="DY54" i="46"/>
  <c r="DX54" i="46"/>
  <c r="BI54" i="46" s="1"/>
  <c r="DW54" i="46"/>
  <c r="DV54" i="46"/>
  <c r="DU54" i="46"/>
  <c r="DT54" i="46"/>
  <c r="DS54" i="46"/>
  <c r="BD54" i="46" s="1"/>
  <c r="DR54" i="46"/>
  <c r="BC54" i="46" s="1"/>
  <c r="DQ54" i="46"/>
  <c r="BB54" i="46" s="1"/>
  <c r="DP54" i="46"/>
  <c r="BA54" i="46" s="1"/>
  <c r="DO54" i="46"/>
  <c r="AZ54" i="46" s="1"/>
  <c r="DN54" i="46"/>
  <c r="DM54" i="46"/>
  <c r="DL54" i="46"/>
  <c r="DK54" i="46"/>
  <c r="AV54" i="46" s="1"/>
  <c r="DJ54" i="46"/>
  <c r="AU54" i="46" s="1"/>
  <c r="DI54" i="46"/>
  <c r="DH54" i="46"/>
  <c r="DG54" i="46"/>
  <c r="DF54" i="46"/>
  <c r="DE54" i="46"/>
  <c r="DD54" i="46"/>
  <c r="DC54" i="46"/>
  <c r="AN54" i="46" s="1"/>
  <c r="DB54" i="46"/>
  <c r="DA54" i="46"/>
  <c r="CZ54" i="46"/>
  <c r="CY54" i="46"/>
  <c r="CX54" i="46"/>
  <c r="CW54" i="46"/>
  <c r="CV54" i="46"/>
  <c r="CU54" i="46"/>
  <c r="AF54" i="46" s="1"/>
  <c r="CT54" i="46"/>
  <c r="AE54" i="46" s="1"/>
  <c r="CS54" i="46"/>
  <c r="AD54" i="46" s="1"/>
  <c r="CR54" i="46"/>
  <c r="CQ54" i="46"/>
  <c r="AB54" i="46" s="1"/>
  <c r="CP54" i="46"/>
  <c r="CO54" i="46"/>
  <c r="CN54" i="46"/>
  <c r="CM54" i="46"/>
  <c r="X54" i="46" s="1"/>
  <c r="CL54" i="46"/>
  <c r="CK54" i="46"/>
  <c r="V54" i="46" s="1"/>
  <c r="CJ54" i="46"/>
  <c r="CI54" i="46"/>
  <c r="CH54" i="46"/>
  <c r="CG54" i="46"/>
  <c r="CF54" i="46"/>
  <c r="Q54" i="46" s="1"/>
  <c r="CE54" i="46"/>
  <c r="P54" i="46" s="1"/>
  <c r="CD54" i="46"/>
  <c r="O54" i="46" s="1"/>
  <c r="CC54" i="46"/>
  <c r="N54" i="46" s="1"/>
  <c r="CB54" i="46"/>
  <c r="M54" i="46" s="1"/>
  <c r="CA54" i="46"/>
  <c r="BZ54" i="46"/>
  <c r="BY54" i="46"/>
  <c r="BX54" i="46"/>
  <c r="BW54" i="46"/>
  <c r="H54" i="46" s="1"/>
  <c r="BV54" i="46"/>
  <c r="BU54" i="46"/>
  <c r="F54" i="46" s="1"/>
  <c r="BT54" i="46"/>
  <c r="BS54" i="46"/>
  <c r="D54" i="46" s="1"/>
  <c r="B54" i="46"/>
  <c r="B54" i="44" s="1"/>
  <c r="A54" i="46"/>
  <c r="A54" i="44" s="1"/>
  <c r="EF53" i="46"/>
  <c r="EE53" i="46"/>
  <c r="ED53" i="46"/>
  <c r="BO53" i="44" s="1"/>
  <c r="EC53" i="46"/>
  <c r="EB53" i="46"/>
  <c r="BM53" i="46" s="1"/>
  <c r="EA53" i="46"/>
  <c r="DZ53" i="46"/>
  <c r="DY53" i="46"/>
  <c r="DX53" i="46"/>
  <c r="DW53" i="46"/>
  <c r="DV53" i="46"/>
  <c r="DU53" i="46"/>
  <c r="BF53" i="46" s="1"/>
  <c r="DT53" i="46"/>
  <c r="DS53" i="46"/>
  <c r="DR53" i="46"/>
  <c r="DQ53" i="46"/>
  <c r="DP53" i="46"/>
  <c r="DO53" i="46"/>
  <c r="DN53" i="46"/>
  <c r="DM53" i="46"/>
  <c r="AX53" i="46" s="1"/>
  <c r="DL53" i="46"/>
  <c r="DK53" i="46"/>
  <c r="AV53" i="46" s="1"/>
  <c r="DJ53" i="46"/>
  <c r="DI53" i="46"/>
  <c r="DH53" i="46"/>
  <c r="AS53" i="46" s="1"/>
  <c r="DG53" i="46"/>
  <c r="DF53" i="46"/>
  <c r="AQ53" i="46" s="1"/>
  <c r="DE53" i="46"/>
  <c r="DD53" i="46"/>
  <c r="AO53" i="46" s="1"/>
  <c r="DC53" i="46"/>
  <c r="DB53" i="46"/>
  <c r="DA53" i="46"/>
  <c r="CZ53" i="46"/>
  <c r="AK53" i="46" s="1"/>
  <c r="CY53" i="46"/>
  <c r="CX53" i="46"/>
  <c r="CW53" i="46"/>
  <c r="CV53" i="46"/>
  <c r="AG53" i="46" s="1"/>
  <c r="CU53" i="46"/>
  <c r="AF53" i="46" s="1"/>
  <c r="CT53" i="46"/>
  <c r="CS53" i="46"/>
  <c r="CR53" i="46"/>
  <c r="AC53" i="46" s="1"/>
  <c r="CQ53" i="46"/>
  <c r="CP53" i="46"/>
  <c r="CO53" i="46"/>
  <c r="CN53" i="46"/>
  <c r="Y53" i="46" s="1"/>
  <c r="CM53" i="46"/>
  <c r="X53" i="46" s="1"/>
  <c r="CL53" i="46"/>
  <c r="CK53" i="46"/>
  <c r="CJ53" i="46"/>
  <c r="U53" i="46" s="1"/>
  <c r="CI53" i="46"/>
  <c r="CH53" i="46"/>
  <c r="CG53" i="46"/>
  <c r="CF53" i="46"/>
  <c r="Q53" i="46" s="1"/>
  <c r="CE53" i="46"/>
  <c r="CD53" i="46"/>
  <c r="CC53" i="46"/>
  <c r="CB53" i="46"/>
  <c r="CA53" i="46"/>
  <c r="BZ53" i="46"/>
  <c r="K53" i="46" s="1"/>
  <c r="BY53" i="46"/>
  <c r="J53" i="46" s="1"/>
  <c r="BX53" i="46"/>
  <c r="I53" i="46" s="1"/>
  <c r="BW53" i="46"/>
  <c r="BV53" i="46"/>
  <c r="BU53" i="46"/>
  <c r="BT53" i="46"/>
  <c r="BS53" i="46"/>
  <c r="BO53" i="46"/>
  <c r="B53" i="46"/>
  <c r="B53" i="44" s="1"/>
  <c r="A53" i="46"/>
  <c r="C53" i="46" s="1"/>
  <c r="C53" i="44" s="1"/>
  <c r="EF52" i="46"/>
  <c r="BQ52" i="46" s="1"/>
  <c r="EE52" i="46"/>
  <c r="ED52" i="46"/>
  <c r="EC52" i="46"/>
  <c r="EB52" i="46"/>
  <c r="BM52" i="46" s="1"/>
  <c r="EA52" i="46"/>
  <c r="BL52" i="46" s="1"/>
  <c r="DZ52" i="46"/>
  <c r="DY52" i="46"/>
  <c r="BJ52" i="46" s="1"/>
  <c r="DX52" i="46"/>
  <c r="DW52" i="46"/>
  <c r="DV52" i="46"/>
  <c r="DU52" i="46"/>
  <c r="DT52" i="46"/>
  <c r="BE52" i="46" s="1"/>
  <c r="DS52" i="46"/>
  <c r="DR52" i="46"/>
  <c r="BC52" i="46" s="1"/>
  <c r="DQ52" i="46"/>
  <c r="BB52" i="46" s="1"/>
  <c r="DP52" i="46"/>
  <c r="BA52" i="46" s="1"/>
  <c r="DO52" i="46"/>
  <c r="DN52" i="46"/>
  <c r="DM52" i="46"/>
  <c r="DL52" i="46"/>
  <c r="AW52" i="46" s="1"/>
  <c r="DK52" i="46"/>
  <c r="DJ52" i="46"/>
  <c r="AU52" i="46" s="1"/>
  <c r="DI52" i="46"/>
  <c r="DH52" i="46"/>
  <c r="DG52" i="46"/>
  <c r="DF52" i="46"/>
  <c r="DE52" i="46"/>
  <c r="AP52" i="46" s="1"/>
  <c r="DD52" i="46"/>
  <c r="AO52" i="46" s="1"/>
  <c r="DC52" i="46"/>
  <c r="DB52" i="46"/>
  <c r="AM52" i="46" s="1"/>
  <c r="DA52" i="46"/>
  <c r="CZ52" i="46"/>
  <c r="CY52" i="46"/>
  <c r="CX52" i="46"/>
  <c r="CW52" i="46"/>
  <c r="CV52" i="46"/>
  <c r="AG52" i="46" s="1"/>
  <c r="CU52" i="46"/>
  <c r="CT52" i="46"/>
  <c r="AE52" i="46" s="1"/>
  <c r="CS52" i="46"/>
  <c r="CR52" i="46"/>
  <c r="CQ52" i="46"/>
  <c r="CP52" i="46"/>
  <c r="CO52" i="46"/>
  <c r="Z52" i="46" s="1"/>
  <c r="CN52" i="46"/>
  <c r="Y52" i="46" s="1"/>
  <c r="CM52" i="46"/>
  <c r="X52" i="46" s="1"/>
  <c r="CL52" i="46"/>
  <c r="CK52" i="46"/>
  <c r="V52" i="46" s="1"/>
  <c r="CJ52" i="46"/>
  <c r="CI52" i="46"/>
  <c r="CH52" i="46"/>
  <c r="CG52" i="46"/>
  <c r="R52" i="46" s="1"/>
  <c r="CF52" i="46"/>
  <c r="Q52" i="46" s="1"/>
  <c r="CE52" i="46"/>
  <c r="CD52" i="46"/>
  <c r="CC52" i="46"/>
  <c r="CB52" i="46"/>
  <c r="CA52" i="46"/>
  <c r="BZ52" i="46"/>
  <c r="BY52" i="46"/>
  <c r="J52" i="46" s="1"/>
  <c r="BX52" i="46"/>
  <c r="I52" i="46" s="1"/>
  <c r="BW52" i="46"/>
  <c r="H52" i="46" s="1"/>
  <c r="BV52" i="46"/>
  <c r="G52" i="46" s="1"/>
  <c r="BU52" i="46"/>
  <c r="BT52" i="46"/>
  <c r="BS52" i="46"/>
  <c r="D52" i="46" s="1"/>
  <c r="B52" i="46"/>
  <c r="B52" i="44" s="1"/>
  <c r="A52" i="46"/>
  <c r="A50" i="27" s="1"/>
  <c r="EF51" i="46"/>
  <c r="BQ51" i="46" s="1"/>
  <c r="EE51" i="46"/>
  <c r="BP51" i="46" s="1"/>
  <c r="ED51" i="46"/>
  <c r="BO51" i="44" s="1"/>
  <c r="EC51" i="46"/>
  <c r="BN51" i="44" s="1"/>
  <c r="EB51" i="46"/>
  <c r="EA51" i="46"/>
  <c r="DZ51" i="46"/>
  <c r="DY51" i="46"/>
  <c r="DX51" i="46"/>
  <c r="BI51" i="46" s="1"/>
  <c r="DW51" i="46"/>
  <c r="DV51" i="46"/>
  <c r="BG51" i="46" s="1"/>
  <c r="DU51" i="46"/>
  <c r="DT51" i="46"/>
  <c r="DS51" i="46"/>
  <c r="DR51" i="46"/>
  <c r="DQ51" i="46"/>
  <c r="BB51" i="46" s="1"/>
  <c r="DP51" i="46"/>
  <c r="BA51" i="46" s="1"/>
  <c r="DO51" i="46"/>
  <c r="DN51" i="46"/>
  <c r="AY51" i="46" s="1"/>
  <c r="DM51" i="46"/>
  <c r="AX51" i="46" s="1"/>
  <c r="DL51" i="46"/>
  <c r="AW51" i="46" s="1"/>
  <c r="DK51" i="46"/>
  <c r="DJ51" i="46"/>
  <c r="DI51" i="46"/>
  <c r="DH51" i="46"/>
  <c r="AS51" i="46" s="1"/>
  <c r="DG51" i="46"/>
  <c r="AR51" i="46" s="1"/>
  <c r="DF51" i="46"/>
  <c r="DE51" i="46"/>
  <c r="DD51" i="46"/>
  <c r="AO51" i="46" s="1"/>
  <c r="DC51" i="46"/>
  <c r="DB51" i="46"/>
  <c r="DA51" i="46"/>
  <c r="CZ51" i="46"/>
  <c r="AK51" i="46" s="1"/>
  <c r="CY51" i="46"/>
  <c r="CX51" i="46"/>
  <c r="CW51" i="46"/>
  <c r="AH51" i="46" s="1"/>
  <c r="CV51" i="46"/>
  <c r="CU51" i="46"/>
  <c r="CT51" i="46"/>
  <c r="CS51" i="46"/>
  <c r="AD51" i="46" s="1"/>
  <c r="CR51" i="46"/>
  <c r="AC51" i="46" s="1"/>
  <c r="CQ51" i="46"/>
  <c r="AB51" i="46" s="1"/>
  <c r="CP51" i="46"/>
  <c r="CO51" i="46"/>
  <c r="Z51" i="46" s="1"/>
  <c r="CN51" i="46"/>
  <c r="CM51" i="46"/>
  <c r="CL51" i="46"/>
  <c r="CK51" i="46"/>
  <c r="CJ51" i="46"/>
  <c r="U51" i="46" s="1"/>
  <c r="CI51" i="46"/>
  <c r="CH51" i="46"/>
  <c r="S51" i="46" s="1"/>
  <c r="CG51" i="46"/>
  <c r="CF51" i="46"/>
  <c r="CE51" i="46"/>
  <c r="CD51" i="46"/>
  <c r="CC51" i="46"/>
  <c r="N51" i="46" s="1"/>
  <c r="CB51" i="46"/>
  <c r="M51" i="46" s="1"/>
  <c r="CA51" i="46"/>
  <c r="BZ51" i="46"/>
  <c r="K51" i="46" s="1"/>
  <c r="BY51" i="46"/>
  <c r="BX51" i="46"/>
  <c r="I51" i="46" s="1"/>
  <c r="BW51" i="46"/>
  <c r="BV51" i="46"/>
  <c r="BU51" i="46"/>
  <c r="BT51" i="46"/>
  <c r="E51" i="46" s="1"/>
  <c r="BS51" i="46"/>
  <c r="D51" i="46" s="1"/>
  <c r="B51" i="46"/>
  <c r="B51" i="44" s="1"/>
  <c r="A51" i="46"/>
  <c r="A49" i="27" s="1"/>
  <c r="EF50" i="46"/>
  <c r="EE50" i="46"/>
  <c r="BP50" i="46" s="1"/>
  <c r="ED50" i="46"/>
  <c r="EC50" i="46"/>
  <c r="BN50" i="46" s="1"/>
  <c r="EB50" i="46"/>
  <c r="BM50" i="46" s="1"/>
  <c r="EA50" i="46"/>
  <c r="BL50" i="46" s="1"/>
  <c r="DZ50" i="46"/>
  <c r="DY50" i="46"/>
  <c r="DX50" i="46"/>
  <c r="DW50" i="46"/>
  <c r="BH50" i="46" s="1"/>
  <c r="DV50" i="46"/>
  <c r="BG50" i="46" s="1"/>
  <c r="DU50" i="46"/>
  <c r="BF50" i="46" s="1"/>
  <c r="DT50" i="46"/>
  <c r="DS50" i="46"/>
  <c r="DR50" i="46"/>
  <c r="BC50" i="46" s="1"/>
  <c r="DQ50" i="46"/>
  <c r="DP50" i="46"/>
  <c r="DO50" i="46"/>
  <c r="DN50" i="46"/>
  <c r="AY50" i="46" s="1"/>
  <c r="DM50" i="46"/>
  <c r="AX50" i="46" s="1"/>
  <c r="DL50" i="46"/>
  <c r="DK50" i="46"/>
  <c r="DJ50" i="46"/>
  <c r="AU50" i="46" s="1"/>
  <c r="DI50" i="46"/>
  <c r="DH50" i="46"/>
  <c r="DG50" i="46"/>
  <c r="DF50" i="46"/>
  <c r="AQ50" i="46" s="1"/>
  <c r="DE50" i="46"/>
  <c r="AP50" i="46" s="1"/>
  <c r="DD50" i="46"/>
  <c r="AO50" i="46" s="1"/>
  <c r="DC50" i="46"/>
  <c r="DB50" i="46"/>
  <c r="AM50" i="46" s="1"/>
  <c r="DA50" i="46"/>
  <c r="CZ50" i="46"/>
  <c r="AK50" i="46" s="1"/>
  <c r="CY50" i="46"/>
  <c r="AJ50" i="46" s="1"/>
  <c r="CX50" i="46"/>
  <c r="AI50" i="46" s="1"/>
  <c r="CW50" i="46"/>
  <c r="AH50" i="46" s="1"/>
  <c r="CV50" i="46"/>
  <c r="CU50" i="46"/>
  <c r="AF50" i="46" s="1"/>
  <c r="CT50" i="46"/>
  <c r="AE50" i="46" s="1"/>
  <c r="CS50" i="46"/>
  <c r="CR50" i="46"/>
  <c r="CQ50" i="46"/>
  <c r="CP50" i="46"/>
  <c r="AA50" i="46" s="1"/>
  <c r="CO50" i="46"/>
  <c r="Z50" i="46" s="1"/>
  <c r="CN50" i="46"/>
  <c r="Y50" i="46" s="1"/>
  <c r="CM50" i="46"/>
  <c r="CL50" i="46"/>
  <c r="CK50" i="46"/>
  <c r="CJ50" i="46"/>
  <c r="CI50" i="46"/>
  <c r="CH50" i="46"/>
  <c r="CG50" i="46"/>
  <c r="R50" i="46" s="1"/>
  <c r="CF50" i="46"/>
  <c r="Q50" i="46" s="1"/>
  <c r="CE50" i="46"/>
  <c r="CD50" i="46"/>
  <c r="CC50" i="46"/>
  <c r="CB50" i="46"/>
  <c r="CA50" i="46"/>
  <c r="L50" i="46" s="1"/>
  <c r="BZ50" i="46"/>
  <c r="BY50" i="46"/>
  <c r="J50" i="46" s="1"/>
  <c r="BX50" i="46"/>
  <c r="BW50" i="46"/>
  <c r="BV50" i="46"/>
  <c r="BU50" i="46"/>
  <c r="BT50" i="46"/>
  <c r="BS50" i="46"/>
  <c r="B50" i="46"/>
  <c r="B50" i="44" s="1"/>
  <c r="A50" i="46"/>
  <c r="A48" i="27" s="1"/>
  <c r="EF49" i="46"/>
  <c r="BQ49" i="46" s="1"/>
  <c r="EE49" i="46"/>
  <c r="ED49" i="46"/>
  <c r="BO49" i="44" s="1"/>
  <c r="EC49" i="46"/>
  <c r="BN49" i="44" s="1"/>
  <c r="EB49" i="46"/>
  <c r="EA49" i="46"/>
  <c r="BL49" i="46" s="1"/>
  <c r="DZ49" i="46"/>
  <c r="BK49" i="46" s="1"/>
  <c r="DY49" i="46"/>
  <c r="BJ49" i="46" s="1"/>
  <c r="DX49" i="46"/>
  <c r="BI49" i="46" s="1"/>
  <c r="DW49" i="46"/>
  <c r="BH49" i="46" s="1"/>
  <c r="DV49" i="46"/>
  <c r="DU49" i="46"/>
  <c r="DT49" i="46"/>
  <c r="DS49" i="46"/>
  <c r="BD49" i="46" s="1"/>
  <c r="DR49" i="46"/>
  <c r="BC49" i="46" s="1"/>
  <c r="DQ49" i="46"/>
  <c r="BB49" i="46" s="1"/>
  <c r="DP49" i="46"/>
  <c r="DO49" i="46"/>
  <c r="DN49" i="46"/>
  <c r="AY49" i="46" s="1"/>
  <c r="DM49" i="46"/>
  <c r="DL49" i="46"/>
  <c r="DK49" i="46"/>
  <c r="DJ49" i="46"/>
  <c r="AU49" i="46" s="1"/>
  <c r="DI49" i="46"/>
  <c r="DH49" i="46"/>
  <c r="AS49" i="46" s="1"/>
  <c r="DG49" i="46"/>
  <c r="DF49" i="46"/>
  <c r="DE49" i="46"/>
  <c r="AP49" i="46" s="1"/>
  <c r="DD49" i="46"/>
  <c r="DC49" i="46"/>
  <c r="DB49" i="46"/>
  <c r="AM49" i="46" s="1"/>
  <c r="DA49" i="46"/>
  <c r="CZ49" i="46"/>
  <c r="CY49" i="46"/>
  <c r="CX49" i="46"/>
  <c r="AI49" i="46" s="1"/>
  <c r="CW49" i="46"/>
  <c r="CV49" i="46"/>
  <c r="CU49" i="46"/>
  <c r="CT49" i="46"/>
  <c r="AE49" i="46" s="1"/>
  <c r="CS49" i="46"/>
  <c r="AD49" i="46" s="1"/>
  <c r="CR49" i="46"/>
  <c r="AC49" i="46" s="1"/>
  <c r="CQ49" i="46"/>
  <c r="CP49" i="46"/>
  <c r="AA49" i="46" s="1"/>
  <c r="CO49" i="46"/>
  <c r="CN49" i="46"/>
  <c r="CM49" i="46"/>
  <c r="X49" i="46" s="1"/>
  <c r="CL49" i="46"/>
  <c r="W49" i="46" s="1"/>
  <c r="CK49" i="46"/>
  <c r="V49" i="46" s="1"/>
  <c r="CJ49" i="46"/>
  <c r="U49" i="46" s="1"/>
  <c r="CI49" i="46"/>
  <c r="CH49" i="46"/>
  <c r="S49" i="46" s="1"/>
  <c r="CG49" i="46"/>
  <c r="CF49" i="46"/>
  <c r="CE49" i="46"/>
  <c r="P49" i="46" s="1"/>
  <c r="CD49" i="46"/>
  <c r="O49" i="46" s="1"/>
  <c r="CC49" i="46"/>
  <c r="CB49" i="46"/>
  <c r="M49" i="46" s="1"/>
  <c r="CA49" i="46"/>
  <c r="BZ49" i="46"/>
  <c r="BY49" i="46"/>
  <c r="J49" i="46" s="1"/>
  <c r="BX49" i="46"/>
  <c r="BW49" i="46"/>
  <c r="H49" i="46" s="1"/>
  <c r="BV49" i="46"/>
  <c r="G49" i="46" s="1"/>
  <c r="BU49" i="46"/>
  <c r="BT49" i="46"/>
  <c r="BS49" i="46"/>
  <c r="D49" i="46" s="1"/>
  <c r="B49" i="46"/>
  <c r="B49" i="44" s="1"/>
  <c r="A49" i="46"/>
  <c r="A47" i="27" s="1"/>
  <c r="EF48" i="46"/>
  <c r="BQ48" i="46" s="1"/>
  <c r="EE48" i="46"/>
  <c r="ED48" i="46"/>
  <c r="BO48" i="46" s="1"/>
  <c r="EC48" i="46"/>
  <c r="EB48" i="46"/>
  <c r="BM48" i="44" s="1"/>
  <c r="EA48" i="46"/>
  <c r="BL48" i="46" s="1"/>
  <c r="DZ48" i="46"/>
  <c r="DY48" i="46"/>
  <c r="DX48" i="46"/>
  <c r="DW48" i="46"/>
  <c r="BH48" i="46" s="1"/>
  <c r="DV48" i="46"/>
  <c r="BG48" i="46" s="1"/>
  <c r="DU48" i="46"/>
  <c r="BF48" i="46" s="1"/>
  <c r="DT48" i="46"/>
  <c r="DS48" i="46"/>
  <c r="DR48" i="46"/>
  <c r="DQ48" i="46"/>
  <c r="DP48" i="46"/>
  <c r="DO48" i="46"/>
  <c r="AZ48" i="46" s="1"/>
  <c r="DN48" i="46"/>
  <c r="DM48" i="46"/>
  <c r="DL48" i="46"/>
  <c r="DK48" i="46"/>
  <c r="DJ48" i="46"/>
  <c r="DI48" i="46"/>
  <c r="AT48" i="46" s="1"/>
  <c r="DH48" i="46"/>
  <c r="AS48" i="46" s="1"/>
  <c r="DG48" i="46"/>
  <c r="AR48" i="46" s="1"/>
  <c r="DF48" i="46"/>
  <c r="AQ48" i="46" s="1"/>
  <c r="DE48" i="46"/>
  <c r="DD48" i="46"/>
  <c r="DC48" i="46"/>
  <c r="DB48" i="46"/>
  <c r="DA48" i="46"/>
  <c r="AL48" i="46" s="1"/>
  <c r="CZ48" i="46"/>
  <c r="AK48" i="46" s="1"/>
  <c r="CY48" i="46"/>
  <c r="CX48" i="46"/>
  <c r="AI48" i="46" s="1"/>
  <c r="CW48" i="46"/>
  <c r="CV48" i="46"/>
  <c r="CU48" i="46"/>
  <c r="CT48" i="46"/>
  <c r="CS48" i="46"/>
  <c r="CR48" i="46"/>
  <c r="AC48" i="46" s="1"/>
  <c r="CQ48" i="46"/>
  <c r="CP48" i="46"/>
  <c r="AA48" i="46" s="1"/>
  <c r="CO48" i="46"/>
  <c r="CN48" i="46"/>
  <c r="CM48" i="46"/>
  <c r="CL48" i="46"/>
  <c r="CK48" i="46"/>
  <c r="V48" i="46" s="1"/>
  <c r="CJ48" i="46"/>
  <c r="U48" i="46" s="1"/>
  <c r="CI48" i="46"/>
  <c r="CH48" i="46"/>
  <c r="CG48" i="46"/>
  <c r="R48" i="46" s="1"/>
  <c r="CF48" i="46"/>
  <c r="CE48" i="46"/>
  <c r="CD48" i="46"/>
  <c r="CC48" i="46"/>
  <c r="N48" i="46" s="1"/>
  <c r="CB48" i="46"/>
  <c r="M48" i="46" s="1"/>
  <c r="CA48" i="46"/>
  <c r="L48" i="46" s="1"/>
  <c r="BZ48" i="46"/>
  <c r="K48" i="46" s="1"/>
  <c r="BY48" i="46"/>
  <c r="BX48" i="46"/>
  <c r="BW48" i="46"/>
  <c r="BV48" i="46"/>
  <c r="BU48" i="46"/>
  <c r="F48" i="46" s="1"/>
  <c r="BT48" i="46"/>
  <c r="E48" i="46" s="1"/>
  <c r="BS48" i="46"/>
  <c r="B48" i="46"/>
  <c r="B48" i="44" s="1"/>
  <c r="A48" i="46"/>
  <c r="A46" i="27" s="1"/>
  <c r="EF47" i="46"/>
  <c r="EE47" i="46"/>
  <c r="ED47" i="46"/>
  <c r="EC47" i="46"/>
  <c r="EB47" i="46"/>
  <c r="BM47" i="46" s="1"/>
  <c r="EA47" i="46"/>
  <c r="DZ47" i="46"/>
  <c r="BK47" i="46" s="1"/>
  <c r="DY47" i="46"/>
  <c r="BJ47" i="46" s="1"/>
  <c r="DX47" i="46"/>
  <c r="BI47" i="46" s="1"/>
  <c r="DW47" i="46"/>
  <c r="DV47" i="46"/>
  <c r="DU47" i="46"/>
  <c r="BF47" i="46" s="1"/>
  <c r="DT47" i="46"/>
  <c r="BE47" i="46" s="1"/>
  <c r="DS47" i="46"/>
  <c r="DR47" i="46"/>
  <c r="DQ47" i="46"/>
  <c r="DP47" i="46"/>
  <c r="BA47" i="46" s="1"/>
  <c r="DO47" i="46"/>
  <c r="DN47" i="46"/>
  <c r="DM47" i="46"/>
  <c r="AX47" i="46" s="1"/>
  <c r="DL47" i="46"/>
  <c r="AW47" i="46" s="1"/>
  <c r="DK47" i="46"/>
  <c r="DJ47" i="46"/>
  <c r="AU47" i="46" s="1"/>
  <c r="DI47" i="46"/>
  <c r="AT47" i="46" s="1"/>
  <c r="DH47" i="46"/>
  <c r="AS47" i="46" s="1"/>
  <c r="DG47" i="46"/>
  <c r="DF47" i="46"/>
  <c r="DE47" i="46"/>
  <c r="DD47" i="46"/>
  <c r="AO47" i="46" s="1"/>
  <c r="DC47" i="46"/>
  <c r="DB47" i="46"/>
  <c r="AM47" i="46" s="1"/>
  <c r="DA47" i="46"/>
  <c r="CZ47" i="46"/>
  <c r="CY47" i="46"/>
  <c r="CX47" i="46"/>
  <c r="CW47" i="46"/>
  <c r="AH47" i="46" s="1"/>
  <c r="CV47" i="46"/>
  <c r="AG47" i="46" s="1"/>
  <c r="CU47" i="46"/>
  <c r="CT47" i="46"/>
  <c r="CS47" i="46"/>
  <c r="CR47" i="46"/>
  <c r="AC47" i="46" s="1"/>
  <c r="CQ47" i="46"/>
  <c r="CP47" i="46"/>
  <c r="CO47" i="46"/>
  <c r="Z47" i="46" s="1"/>
  <c r="CN47" i="46"/>
  <c r="Y47" i="46" s="1"/>
  <c r="CM47" i="46"/>
  <c r="CL47" i="46"/>
  <c r="CK47" i="46"/>
  <c r="V47" i="46" s="1"/>
  <c r="CJ47" i="46"/>
  <c r="CI47" i="46"/>
  <c r="CH47" i="46"/>
  <c r="CG47" i="46"/>
  <c r="R47" i="46" s="1"/>
  <c r="CF47" i="46"/>
  <c r="Q47" i="46" s="1"/>
  <c r="CE47" i="46"/>
  <c r="P47" i="46" s="1"/>
  <c r="CD47" i="46"/>
  <c r="O47" i="46" s="1"/>
  <c r="CC47" i="46"/>
  <c r="N47" i="46" s="1"/>
  <c r="CB47" i="46"/>
  <c r="M47" i="46" s="1"/>
  <c r="CA47" i="46"/>
  <c r="BZ47" i="46"/>
  <c r="BY47" i="46"/>
  <c r="BX47" i="46"/>
  <c r="I47" i="46" s="1"/>
  <c r="BW47" i="46"/>
  <c r="BV47" i="46"/>
  <c r="BU47" i="46"/>
  <c r="F47" i="46" s="1"/>
  <c r="BT47" i="46"/>
  <c r="BS47" i="46"/>
  <c r="B47" i="46"/>
  <c r="B47" i="44" s="1"/>
  <c r="A47" i="46"/>
  <c r="A45" i="29" s="1"/>
  <c r="EF46" i="46"/>
  <c r="EE46" i="46"/>
  <c r="ED46" i="46"/>
  <c r="BO46" i="44" s="1"/>
  <c r="EC46" i="46"/>
  <c r="BN46" i="46" s="1"/>
  <c r="EB46" i="46"/>
  <c r="BM46" i="46" s="1"/>
  <c r="EA46" i="46"/>
  <c r="DZ46" i="46"/>
  <c r="DY46" i="46"/>
  <c r="DX46" i="46"/>
  <c r="DW46" i="46"/>
  <c r="DV46" i="46"/>
  <c r="BG46" i="46" s="1"/>
  <c r="DU46" i="46"/>
  <c r="DT46" i="46"/>
  <c r="DS46" i="46"/>
  <c r="DR46" i="46"/>
  <c r="DQ46" i="46"/>
  <c r="DP46" i="46"/>
  <c r="DO46" i="46"/>
  <c r="AZ46" i="46" s="1"/>
  <c r="DN46" i="46"/>
  <c r="DM46" i="46"/>
  <c r="AX46" i="44" s="1"/>
  <c r="DL46" i="46"/>
  <c r="AW46" i="46" s="1"/>
  <c r="DK46" i="46"/>
  <c r="DJ46" i="46"/>
  <c r="DI46" i="46"/>
  <c r="AT46" i="46" s="1"/>
  <c r="DH46" i="46"/>
  <c r="DG46" i="46"/>
  <c r="DF46" i="46"/>
  <c r="DE46" i="46"/>
  <c r="DD46" i="46"/>
  <c r="AO46" i="46" s="1"/>
  <c r="DC46" i="46"/>
  <c r="DB46" i="46"/>
  <c r="DA46" i="46"/>
  <c r="CZ46" i="46"/>
  <c r="CY46" i="46"/>
  <c r="CX46" i="46"/>
  <c r="AI46" i="46" s="1"/>
  <c r="CW46" i="46"/>
  <c r="AH46" i="46" s="1"/>
  <c r="CV46" i="46"/>
  <c r="CU46" i="46"/>
  <c r="CT46" i="46"/>
  <c r="CS46" i="46"/>
  <c r="CR46" i="46"/>
  <c r="CQ46" i="46"/>
  <c r="CP46" i="46"/>
  <c r="CO46" i="46"/>
  <c r="Z46" i="46" s="1"/>
  <c r="CN46" i="46"/>
  <c r="Y46" i="46" s="1"/>
  <c r="CM46" i="46"/>
  <c r="X46" i="46" s="1"/>
  <c r="CL46" i="46"/>
  <c r="CK46" i="46"/>
  <c r="CJ46" i="46"/>
  <c r="CI46" i="46"/>
  <c r="T46" i="46" s="1"/>
  <c r="CH46" i="46"/>
  <c r="CG46" i="46"/>
  <c r="R46" i="46" s="1"/>
  <c r="CF46" i="46"/>
  <c r="CE46" i="46"/>
  <c r="CD46" i="46"/>
  <c r="CC46" i="46"/>
  <c r="CB46" i="46"/>
  <c r="CA46" i="46"/>
  <c r="L46" i="46" s="1"/>
  <c r="BZ46" i="46"/>
  <c r="BY46" i="46"/>
  <c r="J46" i="46" s="1"/>
  <c r="BX46" i="46"/>
  <c r="BW46" i="46"/>
  <c r="BV46" i="46"/>
  <c r="BU46" i="46"/>
  <c r="F46" i="46" s="1"/>
  <c r="BT46" i="46"/>
  <c r="BS46" i="46"/>
  <c r="BO46" i="46"/>
  <c r="AX46" i="46"/>
  <c r="B46" i="46"/>
  <c r="B46" i="44" s="1"/>
  <c r="A46" i="46"/>
  <c r="EF45" i="46"/>
  <c r="EE45" i="46"/>
  <c r="ED45" i="46"/>
  <c r="BO45" i="44" s="1"/>
  <c r="EC45" i="46"/>
  <c r="BN45" i="46" s="1"/>
  <c r="EB45" i="46"/>
  <c r="BM45" i="46" s="1"/>
  <c r="EA45" i="46"/>
  <c r="DZ45" i="46"/>
  <c r="BK45" i="46" s="1"/>
  <c r="DY45" i="46"/>
  <c r="DX45" i="46"/>
  <c r="DW45" i="46"/>
  <c r="BH45" i="46" s="1"/>
  <c r="DV45" i="46"/>
  <c r="BG45" i="46" s="1"/>
  <c r="DU45" i="46"/>
  <c r="DT45" i="46"/>
  <c r="BE45" i="46" s="1"/>
  <c r="DS45" i="46"/>
  <c r="BD45" i="46" s="1"/>
  <c r="DR45" i="46"/>
  <c r="BC45" i="46" s="1"/>
  <c r="DQ45" i="46"/>
  <c r="DP45" i="46"/>
  <c r="DO45" i="46"/>
  <c r="AZ45" i="46" s="1"/>
  <c r="DN45" i="46"/>
  <c r="AY45" i="46" s="1"/>
  <c r="DM45" i="46"/>
  <c r="DL45" i="46"/>
  <c r="DK45" i="46"/>
  <c r="AV45" i="46" s="1"/>
  <c r="DJ45" i="46"/>
  <c r="AU45" i="46" s="1"/>
  <c r="DI45" i="46"/>
  <c r="DH45" i="46"/>
  <c r="DG45" i="46"/>
  <c r="AR45" i="46" s="1"/>
  <c r="DF45" i="46"/>
  <c r="AQ45" i="46" s="1"/>
  <c r="DE45" i="46"/>
  <c r="DD45" i="46"/>
  <c r="DC45" i="46"/>
  <c r="DB45" i="46"/>
  <c r="DA45" i="46"/>
  <c r="CZ45" i="46"/>
  <c r="CY45" i="46"/>
  <c r="AJ45" i="46" s="1"/>
  <c r="CX45" i="46"/>
  <c r="AI45" i="46" s="1"/>
  <c r="CW45" i="46"/>
  <c r="AH45" i="46" s="1"/>
  <c r="CV45" i="46"/>
  <c r="CU45" i="46"/>
  <c r="AF45" i="46" s="1"/>
  <c r="CT45" i="46"/>
  <c r="CS45" i="46"/>
  <c r="AD45" i="46" s="1"/>
  <c r="CR45" i="46"/>
  <c r="CQ45" i="46"/>
  <c r="CP45" i="46"/>
  <c r="AA45" i="46" s="1"/>
  <c r="CO45" i="46"/>
  <c r="Z45" i="46" s="1"/>
  <c r="CN45" i="46"/>
  <c r="CM45" i="46"/>
  <c r="X45" i="46" s="1"/>
  <c r="CL45" i="46"/>
  <c r="CK45" i="46"/>
  <c r="CJ45" i="46"/>
  <c r="CI45" i="46"/>
  <c r="CH45" i="46"/>
  <c r="CG45" i="46"/>
  <c r="CF45" i="46"/>
  <c r="Q45" i="46" s="1"/>
  <c r="CE45" i="46"/>
  <c r="P45" i="46" s="1"/>
  <c r="CD45" i="46"/>
  <c r="CC45" i="46"/>
  <c r="CB45" i="46"/>
  <c r="CA45" i="46"/>
  <c r="L45" i="46" s="1"/>
  <c r="BZ45" i="46"/>
  <c r="BY45" i="46"/>
  <c r="J45" i="46" s="1"/>
  <c r="BX45" i="46"/>
  <c r="BW45" i="46"/>
  <c r="H45" i="46" s="1"/>
  <c r="BV45" i="46"/>
  <c r="G45" i="46" s="1"/>
  <c r="BU45" i="46"/>
  <c r="BT45" i="46"/>
  <c r="BS45" i="46"/>
  <c r="BO45" i="46"/>
  <c r="B45" i="46"/>
  <c r="B45" i="44" s="1"/>
  <c r="A45" i="46"/>
  <c r="A43" i="27" s="1"/>
  <c r="EF44" i="46"/>
  <c r="EE44" i="46"/>
  <c r="ED44" i="46"/>
  <c r="EC44" i="46"/>
  <c r="EB44" i="46"/>
  <c r="EA44" i="46"/>
  <c r="DZ44" i="46"/>
  <c r="BK44" i="46" s="1"/>
  <c r="DY44" i="46"/>
  <c r="BJ44" i="46" s="1"/>
  <c r="DX44" i="46"/>
  <c r="DW44" i="46"/>
  <c r="DV44" i="46"/>
  <c r="DU44" i="46"/>
  <c r="DT44" i="46"/>
  <c r="DS44" i="46"/>
  <c r="DR44" i="46"/>
  <c r="DQ44" i="46"/>
  <c r="BB44" i="46" s="1"/>
  <c r="DP44" i="46"/>
  <c r="DO44" i="46"/>
  <c r="AZ44" i="46" s="1"/>
  <c r="DN44" i="46"/>
  <c r="DM44" i="46"/>
  <c r="DL44" i="46"/>
  <c r="AW44" i="46" s="1"/>
  <c r="DK44" i="46"/>
  <c r="DJ44" i="46"/>
  <c r="AU44" i="46" s="1"/>
  <c r="DI44" i="46"/>
  <c r="DH44" i="46"/>
  <c r="AS44" i="46" s="1"/>
  <c r="DG44" i="46"/>
  <c r="AR44" i="46" s="1"/>
  <c r="DF44" i="46"/>
  <c r="DE44" i="46"/>
  <c r="DD44" i="46"/>
  <c r="DC44" i="46"/>
  <c r="AN44" i="46" s="1"/>
  <c r="DB44" i="46"/>
  <c r="DA44" i="46"/>
  <c r="AL44" i="46" s="1"/>
  <c r="CZ44" i="46"/>
  <c r="AK44" i="46" s="1"/>
  <c r="CY44" i="46"/>
  <c r="CX44" i="46"/>
  <c r="CW44" i="46"/>
  <c r="CV44" i="46"/>
  <c r="CU44" i="46"/>
  <c r="CT44" i="46"/>
  <c r="CS44" i="46"/>
  <c r="CR44" i="46"/>
  <c r="AC44" i="46" s="1"/>
  <c r="CQ44" i="46"/>
  <c r="AB44" i="46" s="1"/>
  <c r="CP44" i="46"/>
  <c r="CO44" i="46"/>
  <c r="CN44" i="46"/>
  <c r="CM44" i="46"/>
  <c r="X44" i="46" s="1"/>
  <c r="CL44" i="46"/>
  <c r="CK44" i="46"/>
  <c r="V44" i="46" s="1"/>
  <c r="CJ44" i="46"/>
  <c r="U44" i="46" s="1"/>
  <c r="CI44" i="46"/>
  <c r="T44" i="46" s="1"/>
  <c r="CH44" i="46"/>
  <c r="CG44" i="46"/>
  <c r="CF44" i="46"/>
  <c r="CE44" i="46"/>
  <c r="CD44" i="46"/>
  <c r="O44" i="46" s="1"/>
  <c r="CC44" i="46"/>
  <c r="CB44" i="46"/>
  <c r="M44" i="46" s="1"/>
  <c r="CA44" i="46"/>
  <c r="BZ44" i="46"/>
  <c r="BY44" i="46"/>
  <c r="BX44" i="46"/>
  <c r="I44" i="46" s="1"/>
  <c r="BW44" i="46"/>
  <c r="BV44" i="46"/>
  <c r="BU44" i="46"/>
  <c r="BT44" i="46"/>
  <c r="E44" i="46" s="1"/>
  <c r="BS44" i="46"/>
  <c r="D44" i="46" s="1"/>
  <c r="B44" i="46"/>
  <c r="B44" i="44" s="1"/>
  <c r="A44" i="46"/>
  <c r="C44" i="46" s="1"/>
  <c r="C44" i="44" s="1"/>
  <c r="EF43" i="46"/>
  <c r="EE43" i="46"/>
  <c r="ED43" i="46"/>
  <c r="BO43" i="44" s="1"/>
  <c r="EC43" i="46"/>
  <c r="EB43" i="46"/>
  <c r="BM43" i="46" s="1"/>
  <c r="EA43" i="46"/>
  <c r="DZ43" i="46"/>
  <c r="DY43" i="46"/>
  <c r="DX43" i="46"/>
  <c r="BI43" i="46" s="1"/>
  <c r="DW43" i="46"/>
  <c r="BH43" i="46" s="1"/>
  <c r="DV43" i="46"/>
  <c r="DU43" i="46"/>
  <c r="DT43" i="46"/>
  <c r="BE43" i="46" s="1"/>
  <c r="DS43" i="46"/>
  <c r="BD43" i="46" s="1"/>
  <c r="DR43" i="46"/>
  <c r="DQ43" i="46"/>
  <c r="DP43" i="46"/>
  <c r="DO43" i="46"/>
  <c r="AZ43" i="46" s="1"/>
  <c r="DN43" i="46"/>
  <c r="DM43" i="46"/>
  <c r="AX43" i="46" s="1"/>
  <c r="DL43" i="46"/>
  <c r="AW43" i="46" s="1"/>
  <c r="DK43" i="46"/>
  <c r="AV43" i="46" s="1"/>
  <c r="DJ43" i="46"/>
  <c r="DI43" i="46"/>
  <c r="DH43" i="46"/>
  <c r="DG43" i="46"/>
  <c r="DF43" i="46"/>
  <c r="DE43" i="46"/>
  <c r="AP43" i="46" s="1"/>
  <c r="DD43" i="46"/>
  <c r="DC43" i="46"/>
  <c r="AN43" i="46" s="1"/>
  <c r="DB43" i="46"/>
  <c r="DA43" i="46"/>
  <c r="CZ43" i="46"/>
  <c r="CY43" i="46"/>
  <c r="AJ43" i="46" s="1"/>
  <c r="CX43" i="46"/>
  <c r="AI43" i="46" s="1"/>
  <c r="CW43" i="46"/>
  <c r="AH43" i="46" s="1"/>
  <c r="CV43" i="46"/>
  <c r="AG43" i="46" s="1"/>
  <c r="CU43" i="46"/>
  <c r="AF43" i="46" s="1"/>
  <c r="CT43" i="46"/>
  <c r="CS43" i="46"/>
  <c r="CR43" i="46"/>
  <c r="AC43" i="46" s="1"/>
  <c r="CQ43" i="46"/>
  <c r="AB43" i="46" s="1"/>
  <c r="CP43" i="46"/>
  <c r="CO43" i="46"/>
  <c r="CN43" i="46"/>
  <c r="Y43" i="46" s="1"/>
  <c r="CM43" i="46"/>
  <c r="X43" i="46" s="1"/>
  <c r="CL43" i="46"/>
  <c r="CK43" i="46"/>
  <c r="CJ43" i="46"/>
  <c r="U43" i="46" s="1"/>
  <c r="CI43" i="46"/>
  <c r="T43" i="46" s="1"/>
  <c r="CH43" i="46"/>
  <c r="S43" i="46" s="1"/>
  <c r="CG43" i="46"/>
  <c r="CF43" i="46"/>
  <c r="Q43" i="46" s="1"/>
  <c r="CE43" i="46"/>
  <c r="CD43" i="46"/>
  <c r="CC43" i="46"/>
  <c r="CB43" i="46"/>
  <c r="M43" i="46" s="1"/>
  <c r="CA43" i="46"/>
  <c r="L43" i="46" s="1"/>
  <c r="BZ43" i="46"/>
  <c r="BY43" i="46"/>
  <c r="BX43" i="46"/>
  <c r="I43" i="46" s="1"/>
  <c r="BW43" i="46"/>
  <c r="BV43" i="46"/>
  <c r="BU43" i="46"/>
  <c r="BT43" i="46"/>
  <c r="BS43" i="46"/>
  <c r="B43" i="46"/>
  <c r="B43" i="44" s="1"/>
  <c r="A43" i="46"/>
  <c r="A41" i="27" s="1"/>
  <c r="EF42" i="46"/>
  <c r="EE42" i="46"/>
  <c r="ED42" i="46"/>
  <c r="EC42" i="46"/>
  <c r="EB42" i="46"/>
  <c r="EA42" i="46"/>
  <c r="DZ42" i="46"/>
  <c r="BK42" i="46" s="1"/>
  <c r="DY42" i="46"/>
  <c r="BJ42" i="46" s="1"/>
  <c r="DX42" i="46"/>
  <c r="BI42" i="46" s="1"/>
  <c r="DW42" i="46"/>
  <c r="DV42" i="46"/>
  <c r="DU42" i="46"/>
  <c r="DT42" i="46"/>
  <c r="BE42" i="46" s="1"/>
  <c r="DS42" i="46"/>
  <c r="DR42" i="46"/>
  <c r="BC42" i="46" s="1"/>
  <c r="DQ42" i="46"/>
  <c r="DP42" i="46"/>
  <c r="BA42" i="46" s="1"/>
  <c r="DO42" i="46"/>
  <c r="AZ42" i="46" s="1"/>
  <c r="DN42" i="46"/>
  <c r="DM42" i="46"/>
  <c r="DL42" i="46"/>
  <c r="AW42" i="46" s="1"/>
  <c r="DK42" i="46"/>
  <c r="DJ42" i="46"/>
  <c r="DI42" i="46"/>
  <c r="AT42" i="46" s="1"/>
  <c r="DH42" i="46"/>
  <c r="AS42" i="46" s="1"/>
  <c r="DG42" i="46"/>
  <c r="DF42" i="46"/>
  <c r="DE42" i="46"/>
  <c r="DD42" i="46"/>
  <c r="AO42" i="46" s="1"/>
  <c r="DC42" i="46"/>
  <c r="AN42" i="46" s="1"/>
  <c r="DB42" i="46"/>
  <c r="DA42" i="46"/>
  <c r="AL42" i="46" s="1"/>
  <c r="CZ42" i="46"/>
  <c r="AK42" i="46" s="1"/>
  <c r="CY42" i="46"/>
  <c r="CX42" i="46"/>
  <c r="CW42" i="46"/>
  <c r="CV42" i="46"/>
  <c r="AG42" i="46" s="1"/>
  <c r="CU42" i="46"/>
  <c r="CT42" i="46"/>
  <c r="CS42" i="46"/>
  <c r="AD42" i="46" s="1"/>
  <c r="CR42" i="46"/>
  <c r="CQ42" i="46"/>
  <c r="CP42" i="46"/>
  <c r="CO42" i="46"/>
  <c r="CN42" i="46"/>
  <c r="CM42" i="46"/>
  <c r="CL42" i="46"/>
  <c r="W42" i="46" s="1"/>
  <c r="CK42" i="46"/>
  <c r="V42" i="46" s="1"/>
  <c r="CJ42" i="46"/>
  <c r="CI42" i="46"/>
  <c r="CH42" i="46"/>
  <c r="CG42" i="46"/>
  <c r="CF42" i="46"/>
  <c r="Q42" i="46" s="1"/>
  <c r="CE42" i="46"/>
  <c r="P42" i="46" s="1"/>
  <c r="CD42" i="46"/>
  <c r="O42" i="46" s="1"/>
  <c r="CC42" i="46"/>
  <c r="N42" i="46" s="1"/>
  <c r="CB42" i="46"/>
  <c r="M42" i="46" s="1"/>
  <c r="CA42" i="46"/>
  <c r="BZ42" i="46"/>
  <c r="BY42" i="46"/>
  <c r="J42" i="46" s="1"/>
  <c r="BX42" i="46"/>
  <c r="I42" i="46" s="1"/>
  <c r="BW42" i="46"/>
  <c r="H42" i="46" s="1"/>
  <c r="BV42" i="46"/>
  <c r="BU42" i="46"/>
  <c r="BT42" i="46"/>
  <c r="E42" i="46" s="1"/>
  <c r="BS42" i="46"/>
  <c r="B42" i="46"/>
  <c r="B42" i="44" s="1"/>
  <c r="A42" i="46"/>
  <c r="A40" i="29" s="1"/>
  <c r="EF41" i="46"/>
  <c r="EE41" i="46"/>
  <c r="ED41" i="46"/>
  <c r="BO41" i="44" s="1"/>
  <c r="EC41" i="46"/>
  <c r="BN41" i="44" s="1"/>
  <c r="EB41" i="46"/>
  <c r="EA41" i="46"/>
  <c r="DZ41" i="46"/>
  <c r="DY41" i="46"/>
  <c r="BJ41" i="46" s="1"/>
  <c r="DX41" i="46"/>
  <c r="DW41" i="46"/>
  <c r="DV41" i="46"/>
  <c r="BG41" i="46" s="1"/>
  <c r="DU41" i="46"/>
  <c r="BF41" i="46" s="1"/>
  <c r="DT41" i="46"/>
  <c r="DS41" i="46"/>
  <c r="DR41" i="46"/>
  <c r="DQ41" i="46"/>
  <c r="BB41" i="46" s="1"/>
  <c r="DP41" i="46"/>
  <c r="DO41" i="46"/>
  <c r="AZ41" i="46" s="1"/>
  <c r="DN41" i="46"/>
  <c r="DM41" i="46"/>
  <c r="DL41" i="46"/>
  <c r="DK41" i="46"/>
  <c r="DJ41" i="46"/>
  <c r="DI41" i="46"/>
  <c r="DH41" i="46"/>
  <c r="AS41" i="46" s="1"/>
  <c r="DG41" i="46"/>
  <c r="DF41" i="46"/>
  <c r="AQ41" i="46" s="1"/>
  <c r="DE41" i="46"/>
  <c r="AP41" i="46" s="1"/>
  <c r="DD41" i="46"/>
  <c r="AO41" i="46" s="1"/>
  <c r="DC41" i="46"/>
  <c r="DB41" i="46"/>
  <c r="DA41" i="46"/>
  <c r="CZ41" i="46"/>
  <c r="CY41" i="46"/>
  <c r="CX41" i="46"/>
  <c r="CW41" i="46"/>
  <c r="AH41" i="46" s="1"/>
  <c r="CV41" i="46"/>
  <c r="CU41" i="46"/>
  <c r="CT41" i="46"/>
  <c r="CS41" i="46"/>
  <c r="AD41" i="46" s="1"/>
  <c r="CR41" i="46"/>
  <c r="CQ41" i="46"/>
  <c r="AB41" i="46" s="1"/>
  <c r="CP41" i="46"/>
  <c r="AA41" i="46" s="1"/>
  <c r="CO41" i="46"/>
  <c r="Z41" i="46" s="1"/>
  <c r="CN41" i="46"/>
  <c r="CM41" i="46"/>
  <c r="CL41" i="46"/>
  <c r="CK41" i="46"/>
  <c r="CJ41" i="46"/>
  <c r="CI41" i="46"/>
  <c r="T41" i="46" s="1"/>
  <c r="CH41" i="46"/>
  <c r="CG41" i="46"/>
  <c r="R41" i="46" s="1"/>
  <c r="CF41" i="46"/>
  <c r="Q41" i="46" s="1"/>
  <c r="CE41" i="46"/>
  <c r="P41" i="46" s="1"/>
  <c r="CD41" i="46"/>
  <c r="CC41" i="46"/>
  <c r="CB41" i="46"/>
  <c r="CA41" i="46"/>
  <c r="BZ41" i="46"/>
  <c r="K41" i="46" s="1"/>
  <c r="BY41" i="46"/>
  <c r="J41" i="46" s="1"/>
  <c r="BX41" i="46"/>
  <c r="BW41" i="46"/>
  <c r="H41" i="46" s="1"/>
  <c r="BV41" i="46"/>
  <c r="BU41" i="46"/>
  <c r="F41" i="46" s="1"/>
  <c r="BT41" i="46"/>
  <c r="E41" i="46" s="1"/>
  <c r="BS41" i="46"/>
  <c r="B41" i="46"/>
  <c r="B41" i="44" s="1"/>
  <c r="A41" i="46"/>
  <c r="A39" i="27" s="1"/>
  <c r="EF40" i="46"/>
  <c r="EE40" i="46"/>
  <c r="ED40" i="46"/>
  <c r="BO40" i="46" s="1"/>
  <c r="EC40" i="46"/>
  <c r="EB40" i="46"/>
  <c r="EA40" i="46"/>
  <c r="BL40" i="46" s="1"/>
  <c r="DZ40" i="46"/>
  <c r="DY40" i="46"/>
  <c r="DX40" i="46"/>
  <c r="DW40" i="46"/>
  <c r="DV40" i="46"/>
  <c r="DU40" i="46"/>
  <c r="DT40" i="46"/>
  <c r="BE40" i="46" s="1"/>
  <c r="DS40" i="46"/>
  <c r="BD40" i="46" s="1"/>
  <c r="DR40" i="46"/>
  <c r="DQ40" i="46"/>
  <c r="BB40" i="46" s="1"/>
  <c r="DP40" i="46"/>
  <c r="DO40" i="46"/>
  <c r="DN40" i="46"/>
  <c r="AY40" i="46" s="1"/>
  <c r="DM40" i="46"/>
  <c r="DL40" i="46"/>
  <c r="DK40" i="46"/>
  <c r="AV40" i="46" s="1"/>
  <c r="DJ40" i="46"/>
  <c r="DI40" i="46"/>
  <c r="AT40" i="46" s="1"/>
  <c r="DH40" i="46"/>
  <c r="DG40" i="46"/>
  <c r="DF40" i="46"/>
  <c r="AQ40" i="46" s="1"/>
  <c r="DE40" i="46"/>
  <c r="DD40" i="46"/>
  <c r="AO40" i="46" s="1"/>
  <c r="DC40" i="46"/>
  <c r="AN40" i="46" s="1"/>
  <c r="DB40" i="46"/>
  <c r="DA40" i="46"/>
  <c r="CZ40" i="46"/>
  <c r="CY40" i="46"/>
  <c r="CX40" i="46"/>
  <c r="CW40" i="46"/>
  <c r="AH40" i="46" s="1"/>
  <c r="CV40" i="46"/>
  <c r="CU40" i="46"/>
  <c r="CT40" i="46"/>
  <c r="CS40" i="46"/>
  <c r="CR40" i="46"/>
  <c r="CQ40" i="46"/>
  <c r="AB40" i="46" s="1"/>
  <c r="CP40" i="46"/>
  <c r="AA40" i="46" s="1"/>
  <c r="CO40" i="46"/>
  <c r="CN40" i="46"/>
  <c r="Y40" i="46" s="1"/>
  <c r="CM40" i="46"/>
  <c r="X40" i="46" s="1"/>
  <c r="CL40" i="46"/>
  <c r="W40" i="46" s="1"/>
  <c r="CK40" i="46"/>
  <c r="CJ40" i="46"/>
  <c r="CI40" i="46"/>
  <c r="CH40" i="46"/>
  <c r="CG40" i="46"/>
  <c r="CF40" i="46"/>
  <c r="CE40" i="46"/>
  <c r="CD40" i="46"/>
  <c r="O40" i="46" s="1"/>
  <c r="CC40" i="46"/>
  <c r="CB40" i="46"/>
  <c r="CA40" i="46"/>
  <c r="L40" i="46" s="1"/>
  <c r="BZ40" i="46"/>
  <c r="K40" i="46" s="1"/>
  <c r="BY40" i="46"/>
  <c r="BX40" i="46"/>
  <c r="BW40" i="46"/>
  <c r="BV40" i="46"/>
  <c r="BU40" i="46"/>
  <c r="BT40" i="46"/>
  <c r="BS40" i="46"/>
  <c r="B40" i="46"/>
  <c r="B40" i="44" s="1"/>
  <c r="A40" i="46"/>
  <c r="EF39" i="46"/>
  <c r="BQ39" i="46" s="1"/>
  <c r="EE39" i="46"/>
  <c r="BP39" i="46" s="1"/>
  <c r="ED39" i="46"/>
  <c r="BO39" i="44" s="1"/>
  <c r="EC39" i="46"/>
  <c r="EB39" i="46"/>
  <c r="EA39" i="46"/>
  <c r="DZ39" i="46"/>
  <c r="BK39" i="46" s="1"/>
  <c r="DY39" i="46"/>
  <c r="BJ39" i="46" s="1"/>
  <c r="DX39" i="46"/>
  <c r="DW39" i="46"/>
  <c r="DV39" i="46"/>
  <c r="DU39" i="46"/>
  <c r="DT39" i="46"/>
  <c r="DS39" i="46"/>
  <c r="BD39" i="46" s="1"/>
  <c r="DR39" i="46"/>
  <c r="BC39" i="46" s="1"/>
  <c r="DQ39" i="46"/>
  <c r="BB39" i="46" s="1"/>
  <c r="DP39" i="46"/>
  <c r="BA39" i="46" s="1"/>
  <c r="DO39" i="46"/>
  <c r="AZ39" i="46" s="1"/>
  <c r="DN39" i="46"/>
  <c r="DM39" i="46"/>
  <c r="DL39" i="46"/>
  <c r="DK39" i="46"/>
  <c r="DJ39" i="46"/>
  <c r="DI39" i="46"/>
  <c r="AT39" i="46" s="1"/>
  <c r="DH39" i="46"/>
  <c r="DG39" i="46"/>
  <c r="DF39" i="46"/>
  <c r="DE39" i="46"/>
  <c r="DD39" i="46"/>
  <c r="DC39" i="46"/>
  <c r="DB39" i="46"/>
  <c r="DA39" i="46"/>
  <c r="CZ39" i="46"/>
  <c r="AK39" i="46" s="1"/>
  <c r="CY39" i="46"/>
  <c r="CX39" i="46"/>
  <c r="AI39" i="46" s="1"/>
  <c r="CW39" i="46"/>
  <c r="CV39" i="46"/>
  <c r="CU39" i="46"/>
  <c r="AF39" i="46" s="1"/>
  <c r="CT39" i="46"/>
  <c r="AE39" i="46" s="1"/>
  <c r="CS39" i="46"/>
  <c r="AD39" i="46" s="1"/>
  <c r="CR39" i="46"/>
  <c r="CQ39" i="46"/>
  <c r="AB39" i="46" s="1"/>
  <c r="CP39" i="46"/>
  <c r="AA39" i="46" s="1"/>
  <c r="CO39" i="46"/>
  <c r="Z39" i="46" s="1"/>
  <c r="CN39" i="46"/>
  <c r="CM39" i="46"/>
  <c r="X39" i="46" s="1"/>
  <c r="CL39" i="46"/>
  <c r="CK39" i="46"/>
  <c r="V39" i="46" s="1"/>
  <c r="CJ39" i="46"/>
  <c r="U39" i="46" s="1"/>
  <c r="CI39" i="46"/>
  <c r="T39" i="46" s="1"/>
  <c r="CH39" i="46"/>
  <c r="CG39" i="46"/>
  <c r="R39" i="46" s="1"/>
  <c r="CF39" i="46"/>
  <c r="CE39" i="46"/>
  <c r="CD39" i="46"/>
  <c r="CC39" i="46"/>
  <c r="N39" i="46" s="1"/>
  <c r="CB39" i="46"/>
  <c r="M39" i="46" s="1"/>
  <c r="CA39" i="46"/>
  <c r="L39" i="46" s="1"/>
  <c r="BZ39" i="46"/>
  <c r="BY39" i="46"/>
  <c r="BX39" i="46"/>
  <c r="BW39" i="46"/>
  <c r="BV39" i="46"/>
  <c r="G39" i="46" s="1"/>
  <c r="BU39" i="46"/>
  <c r="BT39" i="46"/>
  <c r="E39" i="46" s="1"/>
  <c r="BS39" i="46"/>
  <c r="D39" i="46" s="1"/>
  <c r="BO39" i="46"/>
  <c r="B39" i="46"/>
  <c r="B39" i="44" s="1"/>
  <c r="A39" i="46"/>
  <c r="C39" i="46" s="1"/>
  <c r="C39" i="44" s="1"/>
  <c r="EF38" i="46"/>
  <c r="EE38" i="46"/>
  <c r="ED38" i="46"/>
  <c r="EC38" i="46"/>
  <c r="BN38" i="46" s="1"/>
  <c r="EB38" i="46"/>
  <c r="EA38" i="46"/>
  <c r="DZ38" i="46"/>
  <c r="DY38" i="46"/>
  <c r="DX38" i="46"/>
  <c r="DW38" i="46"/>
  <c r="BH38" i="46" s="1"/>
  <c r="DV38" i="46"/>
  <c r="BG38" i="46" s="1"/>
  <c r="DU38" i="46"/>
  <c r="BF38" i="46" s="1"/>
  <c r="DT38" i="46"/>
  <c r="DS38" i="46"/>
  <c r="DR38" i="46"/>
  <c r="DQ38" i="46"/>
  <c r="DP38" i="46"/>
  <c r="DO38" i="46"/>
  <c r="DN38" i="46"/>
  <c r="AY38" i="46" s="1"/>
  <c r="DM38" i="46"/>
  <c r="DL38" i="46"/>
  <c r="AW38" i="46" s="1"/>
  <c r="DK38" i="46"/>
  <c r="AV38" i="46" s="1"/>
  <c r="DJ38" i="46"/>
  <c r="AU38" i="46" s="1"/>
  <c r="DI38" i="46"/>
  <c r="DH38" i="46"/>
  <c r="DG38" i="46"/>
  <c r="AR38" i="46" s="1"/>
  <c r="DF38" i="46"/>
  <c r="AQ38" i="46" s="1"/>
  <c r="DE38" i="46"/>
  <c r="AP38" i="46" s="1"/>
  <c r="DD38" i="46"/>
  <c r="AO38" i="46" s="1"/>
  <c r="DC38" i="46"/>
  <c r="DB38" i="46"/>
  <c r="AM38" i="46" s="1"/>
  <c r="DA38" i="46"/>
  <c r="CZ38" i="46"/>
  <c r="CY38" i="46"/>
  <c r="CX38" i="46"/>
  <c r="CW38" i="46"/>
  <c r="CV38" i="46"/>
  <c r="CU38" i="46"/>
  <c r="AF38" i="46" s="1"/>
  <c r="CT38" i="46"/>
  <c r="CS38" i="46"/>
  <c r="CR38" i="46"/>
  <c r="AC38" i="46" s="1"/>
  <c r="CQ38" i="46"/>
  <c r="CP38" i="46"/>
  <c r="AA38" i="46" s="1"/>
  <c r="CO38" i="46"/>
  <c r="Z38" i="46" s="1"/>
  <c r="CN38" i="46"/>
  <c r="CM38" i="46"/>
  <c r="CL38" i="46"/>
  <c r="CK38" i="46"/>
  <c r="CJ38" i="46"/>
  <c r="CI38" i="46"/>
  <c r="CH38" i="46"/>
  <c r="S38" i="46" s="1"/>
  <c r="CG38" i="46"/>
  <c r="R38" i="46" s="1"/>
  <c r="CF38" i="46"/>
  <c r="Q38" i="46" s="1"/>
  <c r="CE38" i="46"/>
  <c r="CD38" i="46"/>
  <c r="CC38" i="46"/>
  <c r="CB38" i="46"/>
  <c r="CA38" i="46"/>
  <c r="L38" i="46" s="1"/>
  <c r="BZ38" i="46"/>
  <c r="BY38" i="46"/>
  <c r="J38" i="46" s="1"/>
  <c r="BX38" i="46"/>
  <c r="BW38" i="46"/>
  <c r="BV38" i="46"/>
  <c r="BU38" i="46"/>
  <c r="BT38" i="46"/>
  <c r="E38" i="46" s="1"/>
  <c r="BS38" i="46"/>
  <c r="D38" i="46" s="1"/>
  <c r="B38" i="46"/>
  <c r="B38" i="44" s="1"/>
  <c r="A38" i="46"/>
  <c r="EF37" i="46"/>
  <c r="EE37" i="46"/>
  <c r="ED37" i="46"/>
  <c r="BO37" i="44" s="1"/>
  <c r="EC37" i="46"/>
  <c r="BN37" i="44" s="1"/>
  <c r="EB37" i="46"/>
  <c r="BM37" i="44" s="1"/>
  <c r="EA37" i="46"/>
  <c r="BL37" i="46" s="1"/>
  <c r="DZ37" i="46"/>
  <c r="DY37" i="46"/>
  <c r="DX37" i="46"/>
  <c r="BI37" i="46" s="1"/>
  <c r="DW37" i="46"/>
  <c r="DV37" i="46"/>
  <c r="DU37" i="46"/>
  <c r="DT37" i="46"/>
  <c r="DS37" i="46"/>
  <c r="DR37" i="46"/>
  <c r="BC37" i="46" s="1"/>
  <c r="DQ37" i="46"/>
  <c r="DP37" i="46"/>
  <c r="BA37" i="46" s="1"/>
  <c r="DO37" i="46"/>
  <c r="DN37" i="46"/>
  <c r="DM37" i="46"/>
  <c r="DL37" i="46"/>
  <c r="AW37" i="46" s="1"/>
  <c r="DK37" i="46"/>
  <c r="DJ37" i="46"/>
  <c r="DI37" i="46"/>
  <c r="DH37" i="46"/>
  <c r="AS37" i="46" s="1"/>
  <c r="DG37" i="46"/>
  <c r="AR37" i="46" s="1"/>
  <c r="DF37" i="46"/>
  <c r="DE37" i="46"/>
  <c r="DD37" i="46"/>
  <c r="AO37" i="46" s="1"/>
  <c r="DC37" i="46"/>
  <c r="DB37" i="46"/>
  <c r="DA37" i="46"/>
  <c r="CZ37" i="46"/>
  <c r="CY37" i="46"/>
  <c r="AJ37" i="46" s="1"/>
  <c r="CX37" i="46"/>
  <c r="AI37" i="46" s="1"/>
  <c r="CW37" i="46"/>
  <c r="CV37" i="46"/>
  <c r="AG37" i="46" s="1"/>
  <c r="CU37" i="46"/>
  <c r="AF37" i="46" s="1"/>
  <c r="CT37" i="46"/>
  <c r="CS37" i="46"/>
  <c r="CR37" i="46"/>
  <c r="CQ37" i="46"/>
  <c r="AB37" i="46" s="1"/>
  <c r="CP37" i="46"/>
  <c r="CO37" i="46"/>
  <c r="CN37" i="46"/>
  <c r="Y37" i="46" s="1"/>
  <c r="CM37" i="46"/>
  <c r="X37" i="46" s="1"/>
  <c r="CL37" i="46"/>
  <c r="CK37" i="46"/>
  <c r="V37" i="44" s="1"/>
  <c r="CJ37" i="46"/>
  <c r="U37" i="46" s="1"/>
  <c r="CI37" i="46"/>
  <c r="CH37" i="46"/>
  <c r="CG37" i="46"/>
  <c r="CF37" i="46"/>
  <c r="Q37" i="46" s="1"/>
  <c r="CE37" i="46"/>
  <c r="CD37" i="46"/>
  <c r="CC37" i="46"/>
  <c r="CB37" i="46"/>
  <c r="CA37" i="46"/>
  <c r="BZ37" i="46"/>
  <c r="K37" i="46" s="1"/>
  <c r="BY37" i="46"/>
  <c r="BX37" i="46"/>
  <c r="BW37" i="46"/>
  <c r="H37" i="46" s="1"/>
  <c r="BV37" i="46"/>
  <c r="G37" i="46" s="1"/>
  <c r="BU37" i="46"/>
  <c r="BT37" i="46"/>
  <c r="BS37" i="46"/>
  <c r="D37" i="46" s="1"/>
  <c r="B37" i="46"/>
  <c r="B37" i="44" s="1"/>
  <c r="A37" i="46"/>
  <c r="A35" i="27" s="1"/>
  <c r="EF36" i="46"/>
  <c r="EE36" i="46"/>
  <c r="ED36" i="46"/>
  <c r="EC36" i="46"/>
  <c r="BN36" i="46" s="1"/>
  <c r="EB36" i="46"/>
  <c r="EA36" i="46"/>
  <c r="DZ36" i="46"/>
  <c r="DY36" i="46"/>
  <c r="DX36" i="46"/>
  <c r="BI36" i="46" s="1"/>
  <c r="DW36" i="46"/>
  <c r="DV36" i="46"/>
  <c r="DU36" i="46"/>
  <c r="DT36" i="46"/>
  <c r="DS36" i="46"/>
  <c r="BD36" i="46" s="1"/>
  <c r="DR36" i="46"/>
  <c r="DQ36" i="46"/>
  <c r="DP36" i="46"/>
  <c r="BA36" i="46" s="1"/>
  <c r="DO36" i="46"/>
  <c r="DN36" i="46"/>
  <c r="DM36" i="46"/>
  <c r="DL36" i="46"/>
  <c r="DK36" i="46"/>
  <c r="DJ36" i="46"/>
  <c r="DI36" i="46"/>
  <c r="DH36" i="46"/>
  <c r="DG36" i="46"/>
  <c r="AR36" i="46" s="1"/>
  <c r="DF36" i="46"/>
  <c r="AQ36" i="46" s="1"/>
  <c r="DE36" i="46"/>
  <c r="DD36" i="46"/>
  <c r="DC36" i="46"/>
  <c r="AN36" i="46" s="1"/>
  <c r="DB36" i="46"/>
  <c r="DA36" i="46"/>
  <c r="CZ36" i="46"/>
  <c r="AK36" i="46" s="1"/>
  <c r="CY36" i="46"/>
  <c r="CX36" i="46"/>
  <c r="CW36" i="46"/>
  <c r="AH36" i="46" s="1"/>
  <c r="CV36" i="46"/>
  <c r="CU36" i="46"/>
  <c r="CT36" i="46"/>
  <c r="CS36" i="46"/>
  <c r="AD36" i="46" s="1"/>
  <c r="CR36" i="46"/>
  <c r="AC36" i="46" s="1"/>
  <c r="CQ36" i="46"/>
  <c r="AB36" i="46" s="1"/>
  <c r="CP36" i="46"/>
  <c r="AA36" i="46" s="1"/>
  <c r="CO36" i="46"/>
  <c r="CN36" i="46"/>
  <c r="CM36" i="46"/>
  <c r="CL36" i="46"/>
  <c r="CK36" i="46"/>
  <c r="CJ36" i="46"/>
  <c r="CI36" i="46"/>
  <c r="CH36" i="46"/>
  <c r="CG36" i="46"/>
  <c r="CF36" i="46"/>
  <c r="CE36" i="46"/>
  <c r="P36" i="46" s="1"/>
  <c r="CD36" i="46"/>
  <c r="CC36" i="46"/>
  <c r="CB36" i="46"/>
  <c r="CA36" i="46"/>
  <c r="L36" i="46" s="1"/>
  <c r="BZ36" i="46"/>
  <c r="BY36" i="46"/>
  <c r="BX36" i="46"/>
  <c r="BW36" i="46"/>
  <c r="H36" i="46" s="1"/>
  <c r="BV36" i="46"/>
  <c r="BU36" i="46"/>
  <c r="BT36" i="46"/>
  <c r="BS36" i="46"/>
  <c r="D36" i="46" s="1"/>
  <c r="B36" i="46"/>
  <c r="B36" i="44" s="1"/>
  <c r="A36" i="46"/>
  <c r="EF35" i="46"/>
  <c r="EE35" i="46"/>
  <c r="BP35" i="46" s="1"/>
  <c r="ED35" i="46"/>
  <c r="BO35" i="44" s="1"/>
  <c r="EC35" i="46"/>
  <c r="BN35" i="44" s="1"/>
  <c r="EB35" i="46"/>
  <c r="EA35" i="46"/>
  <c r="BL35" i="46" s="1"/>
  <c r="DZ35" i="46"/>
  <c r="DY35" i="46"/>
  <c r="DX35" i="46"/>
  <c r="DW35" i="46"/>
  <c r="BH35" i="46" s="1"/>
  <c r="DV35" i="46"/>
  <c r="BG35" i="46" s="1"/>
  <c r="DU35" i="46"/>
  <c r="BF35" i="46" s="1"/>
  <c r="DT35" i="46"/>
  <c r="DS35" i="46"/>
  <c r="BD35" i="46" s="1"/>
  <c r="DR35" i="46"/>
  <c r="BC35" i="46" s="1"/>
  <c r="DQ35" i="46"/>
  <c r="DP35" i="46"/>
  <c r="DO35" i="46"/>
  <c r="DN35" i="46"/>
  <c r="AY35" i="46" s="1"/>
  <c r="DM35" i="46"/>
  <c r="AX35" i="46" s="1"/>
  <c r="DL35" i="46"/>
  <c r="DK35" i="46"/>
  <c r="AV35" i="46" s="1"/>
  <c r="DJ35" i="46"/>
  <c r="DI35" i="46"/>
  <c r="AT35" i="46" s="1"/>
  <c r="DH35" i="46"/>
  <c r="DG35" i="46"/>
  <c r="DF35" i="46"/>
  <c r="AQ35" i="46" s="1"/>
  <c r="DE35" i="46"/>
  <c r="AP35" i="46" s="1"/>
  <c r="DD35" i="46"/>
  <c r="DC35" i="46"/>
  <c r="AN35" i="46" s="1"/>
  <c r="DB35" i="46"/>
  <c r="DA35" i="46"/>
  <c r="CZ35" i="46"/>
  <c r="CY35" i="46"/>
  <c r="AJ35" i="46" s="1"/>
  <c r="CX35" i="46"/>
  <c r="AI35" i="46" s="1"/>
  <c r="CW35" i="46"/>
  <c r="AH35" i="46" s="1"/>
  <c r="CV35" i="46"/>
  <c r="CU35" i="46"/>
  <c r="AF35" i="46" s="1"/>
  <c r="CT35" i="46"/>
  <c r="CS35" i="46"/>
  <c r="CR35" i="46"/>
  <c r="AC35" i="46" s="1"/>
  <c r="CQ35" i="46"/>
  <c r="AB35" i="46" s="1"/>
  <c r="CP35" i="46"/>
  <c r="AA35" i="46" s="1"/>
  <c r="CO35" i="46"/>
  <c r="CN35" i="46"/>
  <c r="Y35" i="46" s="1"/>
  <c r="CM35" i="46"/>
  <c r="X35" i="46" s="1"/>
  <c r="CL35" i="46"/>
  <c r="CK35" i="46"/>
  <c r="CJ35" i="46"/>
  <c r="CI35" i="46"/>
  <c r="CH35" i="46"/>
  <c r="S35" i="46" s="1"/>
  <c r="CG35" i="46"/>
  <c r="CF35" i="46"/>
  <c r="CE35" i="46"/>
  <c r="P35" i="46" s="1"/>
  <c r="CD35" i="46"/>
  <c r="CC35" i="46"/>
  <c r="N35" i="46" s="1"/>
  <c r="CB35" i="46"/>
  <c r="CA35" i="46"/>
  <c r="BZ35" i="46"/>
  <c r="BY35" i="46"/>
  <c r="BX35" i="46"/>
  <c r="I35" i="46" s="1"/>
  <c r="BW35" i="46"/>
  <c r="H35" i="46" s="1"/>
  <c r="BV35" i="46"/>
  <c r="G35" i="46" s="1"/>
  <c r="BU35" i="46"/>
  <c r="BT35" i="46"/>
  <c r="BS35" i="46"/>
  <c r="B35" i="46"/>
  <c r="B35" i="44" s="1"/>
  <c r="A35" i="46"/>
  <c r="A33" i="27" s="1"/>
  <c r="EF34" i="46"/>
  <c r="BQ34" i="46" s="1"/>
  <c r="EE34" i="46"/>
  <c r="BP34" i="46" s="1"/>
  <c r="ED34" i="46"/>
  <c r="BO34" i="44" s="1"/>
  <c r="EC34" i="46"/>
  <c r="EB34" i="46"/>
  <c r="BM34" i="46" s="1"/>
  <c r="EA34" i="46"/>
  <c r="DZ34" i="46"/>
  <c r="BK34" i="46" s="1"/>
  <c r="DY34" i="46"/>
  <c r="DX34" i="46"/>
  <c r="BI34" i="46" s="1"/>
  <c r="DW34" i="46"/>
  <c r="DV34" i="46"/>
  <c r="DU34" i="46"/>
  <c r="DT34" i="46"/>
  <c r="BE34" i="46" s="1"/>
  <c r="DS34" i="46"/>
  <c r="DR34" i="46"/>
  <c r="BC34" i="46" s="1"/>
  <c r="DQ34" i="46"/>
  <c r="DP34" i="46"/>
  <c r="BA34" i="46" s="1"/>
  <c r="DO34" i="46"/>
  <c r="DN34" i="46"/>
  <c r="DM34" i="46"/>
  <c r="AX34" i="46" s="1"/>
  <c r="DL34" i="46"/>
  <c r="AW34" i="46" s="1"/>
  <c r="DK34" i="46"/>
  <c r="AV34" i="46" s="1"/>
  <c r="DJ34" i="46"/>
  <c r="DI34" i="46"/>
  <c r="DH34" i="46"/>
  <c r="AS34" i="46" s="1"/>
  <c r="DG34" i="46"/>
  <c r="AR34" i="46" s="1"/>
  <c r="DF34" i="46"/>
  <c r="DE34" i="46"/>
  <c r="DD34" i="46"/>
  <c r="DC34" i="46"/>
  <c r="DB34" i="46"/>
  <c r="AM34" i="46" s="1"/>
  <c r="DA34" i="46"/>
  <c r="CZ34" i="46"/>
  <c r="AK34" i="46" s="1"/>
  <c r="CY34" i="46"/>
  <c r="CX34" i="46"/>
  <c r="CW34" i="46"/>
  <c r="AH34" i="46" s="1"/>
  <c r="CV34" i="46"/>
  <c r="AG34" i="46" s="1"/>
  <c r="CU34" i="46"/>
  <c r="CT34" i="46"/>
  <c r="AE34" i="46" s="1"/>
  <c r="CS34" i="46"/>
  <c r="AD34" i="46" s="1"/>
  <c r="CR34" i="46"/>
  <c r="AC34" i="46" s="1"/>
  <c r="CQ34" i="46"/>
  <c r="CP34" i="46"/>
  <c r="CO34" i="46"/>
  <c r="CN34" i="46"/>
  <c r="Y34" i="46" s="1"/>
  <c r="CM34" i="46"/>
  <c r="CL34" i="46"/>
  <c r="CK34" i="46"/>
  <c r="V34" i="46" s="1"/>
  <c r="CJ34" i="46"/>
  <c r="U34" i="44" s="1"/>
  <c r="CI34" i="46"/>
  <c r="CH34" i="46"/>
  <c r="CG34" i="46"/>
  <c r="R34" i="46" s="1"/>
  <c r="CF34" i="46"/>
  <c r="Q34" i="46" s="1"/>
  <c r="CE34" i="46"/>
  <c r="P34" i="46" s="1"/>
  <c r="CD34" i="46"/>
  <c r="CC34" i="46"/>
  <c r="CB34" i="46"/>
  <c r="M34" i="46" s="1"/>
  <c r="CA34" i="46"/>
  <c r="BZ34" i="46"/>
  <c r="BY34" i="46"/>
  <c r="BX34" i="46"/>
  <c r="I34" i="46" s="1"/>
  <c r="BW34" i="46"/>
  <c r="H34" i="46" s="1"/>
  <c r="BV34" i="46"/>
  <c r="BU34" i="46"/>
  <c r="BT34" i="46"/>
  <c r="E34" i="46" s="1"/>
  <c r="BS34" i="46"/>
  <c r="BO34" i="46"/>
  <c r="B34" i="46"/>
  <c r="B34" i="44" s="1"/>
  <c r="A34" i="46"/>
  <c r="A32" i="27" s="1"/>
  <c r="EF33" i="46"/>
  <c r="BQ33" i="46" s="1"/>
  <c r="EE33" i="46"/>
  <c r="BP33" i="46" s="1"/>
  <c r="ED33" i="46"/>
  <c r="BO33" i="46" s="1"/>
  <c r="EC33" i="46"/>
  <c r="EB33" i="46"/>
  <c r="EA33" i="46"/>
  <c r="DZ33" i="46"/>
  <c r="DY33" i="46"/>
  <c r="BJ33" i="46" s="1"/>
  <c r="DX33" i="46"/>
  <c r="BI33" i="46" s="1"/>
  <c r="DW33" i="46"/>
  <c r="BH33" i="46" s="1"/>
  <c r="DV33" i="46"/>
  <c r="BG33" i="46" s="1"/>
  <c r="DU33" i="46"/>
  <c r="DT33" i="46"/>
  <c r="DS33" i="46"/>
  <c r="DR33" i="46"/>
  <c r="DQ33" i="46"/>
  <c r="BB33" i="46" s="1"/>
  <c r="DP33" i="46"/>
  <c r="DO33" i="46"/>
  <c r="DN33" i="46"/>
  <c r="DM33" i="46"/>
  <c r="AX33" i="46" s="1"/>
  <c r="DL33" i="46"/>
  <c r="DK33" i="46"/>
  <c r="DJ33" i="46"/>
  <c r="AU33" i="46" s="1"/>
  <c r="DI33" i="46"/>
  <c r="AT33" i="46" s="1"/>
  <c r="DH33" i="46"/>
  <c r="AS33" i="46" s="1"/>
  <c r="DG33" i="46"/>
  <c r="DF33" i="46"/>
  <c r="DE33" i="46"/>
  <c r="DD33" i="46"/>
  <c r="DC33" i="46"/>
  <c r="DB33" i="46"/>
  <c r="DA33" i="46"/>
  <c r="CZ33" i="46"/>
  <c r="CY33" i="46"/>
  <c r="AJ33" i="46" s="1"/>
  <c r="CX33" i="46"/>
  <c r="AI33" i="46" s="1"/>
  <c r="CW33" i="46"/>
  <c r="AH33" i="46" s="1"/>
  <c r="CV33" i="46"/>
  <c r="CU33" i="46"/>
  <c r="CT33" i="46"/>
  <c r="CS33" i="46"/>
  <c r="AD33" i="46" s="1"/>
  <c r="CR33" i="46"/>
  <c r="CQ33" i="46"/>
  <c r="CP33" i="46"/>
  <c r="CO33" i="46"/>
  <c r="Z33" i="46" s="1"/>
  <c r="CN33" i="46"/>
  <c r="CM33" i="46"/>
  <c r="CL33" i="46"/>
  <c r="CK33" i="46"/>
  <c r="V33" i="46" s="1"/>
  <c r="CJ33" i="46"/>
  <c r="CI33" i="46"/>
  <c r="CH33" i="46"/>
  <c r="CG33" i="46"/>
  <c r="R33" i="46" s="1"/>
  <c r="CF33" i="46"/>
  <c r="CE33" i="46"/>
  <c r="CD33" i="46"/>
  <c r="CC33" i="46"/>
  <c r="CB33" i="46"/>
  <c r="CA33" i="46"/>
  <c r="L33" i="46" s="1"/>
  <c r="BZ33" i="46"/>
  <c r="K33" i="46" s="1"/>
  <c r="BY33" i="46"/>
  <c r="J33" i="46" s="1"/>
  <c r="BX33" i="46"/>
  <c r="BW33" i="46"/>
  <c r="BV33" i="46"/>
  <c r="BU33" i="46"/>
  <c r="F33" i="46" s="1"/>
  <c r="BT33" i="46"/>
  <c r="BS33" i="46"/>
  <c r="B33" i="46"/>
  <c r="B33" i="44" s="1"/>
  <c r="A33" i="46"/>
  <c r="A33" i="44" s="1"/>
  <c r="EF32" i="46"/>
  <c r="EE32" i="46"/>
  <c r="ED32" i="46"/>
  <c r="BO32" i="46" s="1"/>
  <c r="EC32" i="46"/>
  <c r="EB32" i="46"/>
  <c r="EA32" i="46"/>
  <c r="BL32" i="46" s="1"/>
  <c r="DZ32" i="46"/>
  <c r="DY32" i="46"/>
  <c r="BJ32" i="46" s="1"/>
  <c r="DX32" i="46"/>
  <c r="DW32" i="46"/>
  <c r="DV32" i="46"/>
  <c r="BG32" i="46" s="1"/>
  <c r="DU32" i="46"/>
  <c r="BF32" i="46" s="1"/>
  <c r="DT32" i="46"/>
  <c r="BE32" i="46" s="1"/>
  <c r="DS32" i="46"/>
  <c r="DR32" i="46"/>
  <c r="BC32" i="46" s="1"/>
  <c r="DQ32" i="46"/>
  <c r="DP32" i="46"/>
  <c r="DO32" i="46"/>
  <c r="DN32" i="46"/>
  <c r="DM32" i="46"/>
  <c r="AX32" i="46" s="1"/>
  <c r="DL32" i="46"/>
  <c r="DK32" i="46"/>
  <c r="DJ32" i="46"/>
  <c r="AU32" i="46" s="1"/>
  <c r="DI32" i="46"/>
  <c r="DH32" i="46"/>
  <c r="DG32" i="46"/>
  <c r="DF32" i="46"/>
  <c r="AQ32" i="46" s="1"/>
  <c r="DE32" i="46"/>
  <c r="AP32" i="46" s="1"/>
  <c r="DD32" i="46"/>
  <c r="DC32" i="46"/>
  <c r="DB32" i="46"/>
  <c r="AM32" i="46" s="1"/>
  <c r="DA32" i="46"/>
  <c r="AL32" i="46" s="1"/>
  <c r="CZ32" i="46"/>
  <c r="CY32" i="46"/>
  <c r="CX32" i="46"/>
  <c r="AI32" i="46" s="1"/>
  <c r="CW32" i="46"/>
  <c r="AH32" i="46" s="1"/>
  <c r="CV32" i="46"/>
  <c r="CU32" i="46"/>
  <c r="AF32" i="46" s="1"/>
  <c r="CT32" i="46"/>
  <c r="CS32" i="46"/>
  <c r="AD32" i="46" s="1"/>
  <c r="CR32" i="46"/>
  <c r="AC32" i="46" s="1"/>
  <c r="CQ32" i="46"/>
  <c r="CP32" i="46"/>
  <c r="AA32" i="46" s="1"/>
  <c r="CO32" i="46"/>
  <c r="CN32" i="46"/>
  <c r="CM32" i="46"/>
  <c r="X32" i="46" s="1"/>
  <c r="CL32" i="46"/>
  <c r="W32" i="46" s="1"/>
  <c r="CK32" i="46"/>
  <c r="CJ32" i="46"/>
  <c r="CI32" i="46"/>
  <c r="CH32" i="46"/>
  <c r="CG32" i="46"/>
  <c r="R32" i="46" s="1"/>
  <c r="CF32" i="46"/>
  <c r="Q32" i="46" s="1"/>
  <c r="CE32" i="46"/>
  <c r="P32" i="46" s="1"/>
  <c r="CD32" i="46"/>
  <c r="CC32" i="46"/>
  <c r="CB32" i="46"/>
  <c r="CA32" i="46"/>
  <c r="BZ32" i="46"/>
  <c r="K32" i="46" s="1"/>
  <c r="BY32" i="46"/>
  <c r="J32" i="46" s="1"/>
  <c r="BX32" i="46"/>
  <c r="BW32" i="46"/>
  <c r="H32" i="46" s="1"/>
  <c r="BV32" i="46"/>
  <c r="G32" i="46" s="1"/>
  <c r="BU32" i="46"/>
  <c r="F32" i="46" s="1"/>
  <c r="BT32" i="46"/>
  <c r="BS32" i="46"/>
  <c r="B32" i="46"/>
  <c r="B32" i="44" s="1"/>
  <c r="A32" i="46"/>
  <c r="A30" i="27" s="1"/>
  <c r="EF31" i="46"/>
  <c r="EE31" i="46"/>
  <c r="ED31" i="46"/>
  <c r="EC31" i="46"/>
  <c r="EB31" i="46"/>
  <c r="BM31" i="46" s="1"/>
  <c r="EA31" i="46"/>
  <c r="DZ31" i="46"/>
  <c r="DY31" i="46"/>
  <c r="BJ31" i="46" s="1"/>
  <c r="DX31" i="46"/>
  <c r="DW31" i="46"/>
  <c r="BH31" i="46" s="1"/>
  <c r="DV31" i="46"/>
  <c r="BG31" i="46" s="1"/>
  <c r="DU31" i="46"/>
  <c r="BF31" i="46" s="1"/>
  <c r="DT31" i="46"/>
  <c r="DS31" i="46"/>
  <c r="DR31" i="46"/>
  <c r="BC31" i="46" s="1"/>
  <c r="DQ31" i="46"/>
  <c r="BB31" i="46" s="1"/>
  <c r="DP31" i="46"/>
  <c r="BA31" i="46" s="1"/>
  <c r="DO31" i="46"/>
  <c r="AZ31" i="46" s="1"/>
  <c r="DN31" i="46"/>
  <c r="DM31" i="46"/>
  <c r="DL31" i="46"/>
  <c r="DK31" i="46"/>
  <c r="DJ31" i="46"/>
  <c r="DI31" i="46"/>
  <c r="AT31" i="46" s="1"/>
  <c r="DH31" i="46"/>
  <c r="AS31" i="46" s="1"/>
  <c r="DG31" i="46"/>
  <c r="AR31" i="46" s="1"/>
  <c r="DF31" i="46"/>
  <c r="DE31" i="46"/>
  <c r="AP31" i="46" s="1"/>
  <c r="DD31" i="46"/>
  <c r="DC31" i="46"/>
  <c r="DB31" i="46"/>
  <c r="AM31" i="46" s="1"/>
  <c r="DA31" i="46"/>
  <c r="AL31" i="46" s="1"/>
  <c r="CZ31" i="46"/>
  <c r="AK31" i="46" s="1"/>
  <c r="CY31" i="46"/>
  <c r="AJ31" i="46" s="1"/>
  <c r="CX31" i="46"/>
  <c r="CW31" i="46"/>
  <c r="CV31" i="46"/>
  <c r="AG31" i="46" s="1"/>
  <c r="CU31" i="46"/>
  <c r="CT31" i="46"/>
  <c r="CS31" i="46"/>
  <c r="AD31" i="46" s="1"/>
  <c r="CR31" i="46"/>
  <c r="AC31" i="46" s="1"/>
  <c r="CQ31" i="46"/>
  <c r="AB31" i="46" s="1"/>
  <c r="CP31" i="46"/>
  <c r="CO31" i="46"/>
  <c r="CN31" i="46"/>
  <c r="CM31" i="46"/>
  <c r="CL31" i="46"/>
  <c r="CK31" i="46"/>
  <c r="V31" i="46" s="1"/>
  <c r="CJ31" i="46"/>
  <c r="U31" i="46" s="1"/>
  <c r="CI31" i="46"/>
  <c r="CH31" i="46"/>
  <c r="CG31" i="46"/>
  <c r="CF31" i="46"/>
  <c r="CE31" i="46"/>
  <c r="CD31" i="46"/>
  <c r="CC31" i="46"/>
  <c r="N31" i="46" s="1"/>
  <c r="CB31" i="46"/>
  <c r="M31" i="46" s="1"/>
  <c r="CA31" i="46"/>
  <c r="BZ31" i="46"/>
  <c r="K31" i="46" s="1"/>
  <c r="BY31" i="46"/>
  <c r="J31" i="46" s="1"/>
  <c r="BX31" i="46"/>
  <c r="BW31" i="46"/>
  <c r="BV31" i="46"/>
  <c r="BU31" i="46"/>
  <c r="F31" i="46" s="1"/>
  <c r="BT31" i="46"/>
  <c r="BS31" i="46"/>
  <c r="D31" i="46" s="1"/>
  <c r="B31" i="46"/>
  <c r="B31" i="44" s="1"/>
  <c r="A31" i="46"/>
  <c r="A31" i="44" s="1"/>
  <c r="EF30" i="46"/>
  <c r="EE30" i="46"/>
  <c r="ED30" i="46"/>
  <c r="EC30" i="46"/>
  <c r="BN30" i="46" s="1"/>
  <c r="EB30" i="46"/>
  <c r="EA30" i="46"/>
  <c r="BL30" i="46" s="1"/>
  <c r="DZ30" i="46"/>
  <c r="DY30" i="46"/>
  <c r="DX30" i="46"/>
  <c r="DW30" i="46"/>
  <c r="DV30" i="46"/>
  <c r="DU30" i="46"/>
  <c r="BF30" i="46" s="1"/>
  <c r="DT30" i="46"/>
  <c r="DS30" i="46"/>
  <c r="BD30" i="46" s="1"/>
  <c r="DR30" i="46"/>
  <c r="BC30" i="46" s="1"/>
  <c r="DQ30" i="46"/>
  <c r="DP30" i="46"/>
  <c r="DO30" i="46"/>
  <c r="DN30" i="46"/>
  <c r="AY30" i="46" s="1"/>
  <c r="DM30" i="46"/>
  <c r="AX30" i="46" s="1"/>
  <c r="DL30" i="46"/>
  <c r="DK30" i="46"/>
  <c r="DJ30" i="46"/>
  <c r="AU30" i="46" s="1"/>
  <c r="DI30" i="46"/>
  <c r="AT30" i="46" s="1"/>
  <c r="DH30" i="46"/>
  <c r="AS30" i="46" s="1"/>
  <c r="DG30" i="46"/>
  <c r="AR30" i="46" s="1"/>
  <c r="DF30" i="46"/>
  <c r="AQ30" i="44" s="1"/>
  <c r="DE30" i="46"/>
  <c r="AP30" i="46" s="1"/>
  <c r="DD30" i="46"/>
  <c r="DC30" i="46"/>
  <c r="DB30" i="46"/>
  <c r="DA30" i="46"/>
  <c r="CZ30" i="46"/>
  <c r="AK30" i="46" s="1"/>
  <c r="CY30" i="46"/>
  <c r="CX30" i="46"/>
  <c r="AI30" i="46" s="1"/>
  <c r="CW30" i="46"/>
  <c r="AH30" i="46" s="1"/>
  <c r="CV30" i="46"/>
  <c r="AG30" i="46" s="1"/>
  <c r="CU30" i="46"/>
  <c r="CT30" i="46"/>
  <c r="CS30" i="46"/>
  <c r="CR30" i="46"/>
  <c r="CQ30" i="46"/>
  <c r="CP30" i="46"/>
  <c r="CO30" i="46"/>
  <c r="Z30" i="46" s="1"/>
  <c r="CN30" i="46"/>
  <c r="CM30" i="46"/>
  <c r="X30" i="46" s="1"/>
  <c r="CL30" i="46"/>
  <c r="CK30" i="46"/>
  <c r="CJ30" i="46"/>
  <c r="CI30" i="46"/>
  <c r="CH30" i="46"/>
  <c r="CG30" i="46"/>
  <c r="R30" i="46" s="1"/>
  <c r="CF30" i="46"/>
  <c r="CE30" i="46"/>
  <c r="CD30" i="46"/>
  <c r="O30" i="46" s="1"/>
  <c r="CC30" i="46"/>
  <c r="N30" i="46" s="1"/>
  <c r="CB30" i="46"/>
  <c r="CA30" i="46"/>
  <c r="BZ30" i="46"/>
  <c r="K30" i="46" s="1"/>
  <c r="BY30" i="46"/>
  <c r="J30" i="44" s="1"/>
  <c r="BX30" i="46"/>
  <c r="BW30" i="46"/>
  <c r="H30" i="46" s="1"/>
  <c r="BV30" i="46"/>
  <c r="BU30" i="46"/>
  <c r="BT30" i="46"/>
  <c r="E30" i="46" s="1"/>
  <c r="BS30" i="46"/>
  <c r="AQ30" i="46"/>
  <c r="B30" i="46"/>
  <c r="B30" i="44" s="1"/>
  <c r="A30" i="46"/>
  <c r="A28" i="27" s="1"/>
  <c r="EF29" i="46"/>
  <c r="EE29" i="46"/>
  <c r="BP29" i="46" s="1"/>
  <c r="ED29" i="46"/>
  <c r="EC29" i="46"/>
  <c r="EB29" i="46"/>
  <c r="EA29" i="46"/>
  <c r="BL29" i="46" s="1"/>
  <c r="DZ29" i="46"/>
  <c r="DY29" i="46"/>
  <c r="DX29" i="46"/>
  <c r="DW29" i="46"/>
  <c r="DV29" i="46"/>
  <c r="BG29" i="46" s="1"/>
  <c r="DU29" i="46"/>
  <c r="DT29" i="46"/>
  <c r="BE29" i="46" s="1"/>
  <c r="DS29" i="46"/>
  <c r="BD29" i="46" s="1"/>
  <c r="DR29" i="46"/>
  <c r="BC29" i="46" s="1"/>
  <c r="DQ29" i="46"/>
  <c r="DP29" i="46"/>
  <c r="BA29" i="46" s="1"/>
  <c r="DO29" i="46"/>
  <c r="DN29" i="46"/>
  <c r="DM29" i="46"/>
  <c r="DL29" i="46"/>
  <c r="DK29" i="46"/>
  <c r="DJ29" i="46"/>
  <c r="AU29" i="46" s="1"/>
  <c r="DI29" i="46"/>
  <c r="DH29" i="46"/>
  <c r="AS29" i="46" s="1"/>
  <c r="DG29" i="46"/>
  <c r="AR29" i="46" s="1"/>
  <c r="DF29" i="46"/>
  <c r="DE29" i="46"/>
  <c r="DD29" i="46"/>
  <c r="DC29" i="46"/>
  <c r="AN29" i="46" s="1"/>
  <c r="DB29" i="46"/>
  <c r="AM29" i="46" s="1"/>
  <c r="DA29" i="46"/>
  <c r="CZ29" i="46"/>
  <c r="CY29" i="46"/>
  <c r="CX29" i="46"/>
  <c r="CW29" i="46"/>
  <c r="CV29" i="46"/>
  <c r="CU29" i="46"/>
  <c r="CT29" i="46"/>
  <c r="CS29" i="46"/>
  <c r="CR29" i="46"/>
  <c r="AC29" i="46" s="1"/>
  <c r="CQ29" i="46"/>
  <c r="AB29" i="46" s="1"/>
  <c r="CP29" i="46"/>
  <c r="CO29" i="46"/>
  <c r="CN29" i="46"/>
  <c r="CM29" i="46"/>
  <c r="CL29" i="46"/>
  <c r="W29" i="46" s="1"/>
  <c r="CK29" i="46"/>
  <c r="CJ29" i="46"/>
  <c r="U29" i="46" s="1"/>
  <c r="CI29" i="46"/>
  <c r="CH29" i="46"/>
  <c r="S29" i="44" s="1"/>
  <c r="CG29" i="46"/>
  <c r="CF29" i="46"/>
  <c r="CE29" i="46"/>
  <c r="CD29" i="46"/>
  <c r="O29" i="46" s="1"/>
  <c r="CC29" i="46"/>
  <c r="CB29" i="46"/>
  <c r="CA29" i="46"/>
  <c r="L29" i="46" s="1"/>
  <c r="BZ29" i="46"/>
  <c r="K29" i="46" s="1"/>
  <c r="BY29" i="46"/>
  <c r="BX29" i="46"/>
  <c r="BW29" i="46"/>
  <c r="H29" i="46" s="1"/>
  <c r="BV29" i="46"/>
  <c r="BU29" i="46"/>
  <c r="BT29" i="46"/>
  <c r="E29" i="46" s="1"/>
  <c r="BS29" i="46"/>
  <c r="D29" i="46" s="1"/>
  <c r="B29" i="46"/>
  <c r="B29" i="44" s="1"/>
  <c r="A29" i="46"/>
  <c r="EF28" i="46"/>
  <c r="BQ28" i="46" s="1"/>
  <c r="EE28" i="46"/>
  <c r="ED28" i="46"/>
  <c r="BO28" i="44" s="1"/>
  <c r="EC28" i="46"/>
  <c r="BN28" i="44" s="1"/>
  <c r="EB28" i="46"/>
  <c r="EA28" i="46"/>
  <c r="DZ28" i="46"/>
  <c r="DY28" i="46"/>
  <c r="DX28" i="46"/>
  <c r="BI28" i="46" s="1"/>
  <c r="DW28" i="46"/>
  <c r="DV28" i="46"/>
  <c r="BG28" i="46" s="1"/>
  <c r="DU28" i="46"/>
  <c r="BF28" i="46" s="1"/>
  <c r="DT28" i="46"/>
  <c r="DS28" i="46"/>
  <c r="BD28" i="46" s="1"/>
  <c r="DR28" i="46"/>
  <c r="DQ28" i="46"/>
  <c r="DP28" i="46"/>
  <c r="BA28" i="46" s="1"/>
  <c r="DO28" i="46"/>
  <c r="AZ28" i="46" s="1"/>
  <c r="DN28" i="46"/>
  <c r="AY28" i="46" s="1"/>
  <c r="DM28" i="46"/>
  <c r="AX28" i="46" s="1"/>
  <c r="DL28" i="46"/>
  <c r="DK28" i="46"/>
  <c r="DJ28" i="46"/>
  <c r="DI28" i="46"/>
  <c r="DH28" i="46"/>
  <c r="AS28" i="46" s="1"/>
  <c r="DG28" i="46"/>
  <c r="AR28" i="46" s="1"/>
  <c r="DF28" i="46"/>
  <c r="AQ28" i="46" s="1"/>
  <c r="DE28" i="46"/>
  <c r="DD28" i="46"/>
  <c r="AO28" i="46" s="1"/>
  <c r="DC28" i="46"/>
  <c r="DB28" i="46"/>
  <c r="DA28" i="46"/>
  <c r="AL28" i="46" s="1"/>
  <c r="CZ28" i="46"/>
  <c r="AK28" i="46" s="1"/>
  <c r="CY28" i="46"/>
  <c r="CX28" i="46"/>
  <c r="AI28" i="46" s="1"/>
  <c r="CW28" i="46"/>
  <c r="AH28" i="46" s="1"/>
  <c r="CV28" i="46"/>
  <c r="CU28" i="46"/>
  <c r="CT28" i="46"/>
  <c r="CS28" i="46"/>
  <c r="CR28" i="46"/>
  <c r="AC28" i="46" s="1"/>
  <c r="CQ28" i="46"/>
  <c r="AB28" i="46" s="1"/>
  <c r="CP28" i="46"/>
  <c r="CO28" i="46"/>
  <c r="Z28" i="46" s="1"/>
  <c r="CN28" i="46"/>
  <c r="Y28" i="46" s="1"/>
  <c r="CM28" i="46"/>
  <c r="X28" i="46" s="1"/>
  <c r="CL28" i="46"/>
  <c r="CK28" i="46"/>
  <c r="CJ28" i="46"/>
  <c r="U28" i="46" s="1"/>
  <c r="CI28" i="46"/>
  <c r="T28" i="46" s="1"/>
  <c r="CH28" i="46"/>
  <c r="CG28" i="46"/>
  <c r="R28" i="46" s="1"/>
  <c r="CF28" i="46"/>
  <c r="CE28" i="46"/>
  <c r="CD28" i="46"/>
  <c r="CC28" i="46"/>
  <c r="CB28" i="46"/>
  <c r="M28" i="46" s="1"/>
  <c r="CA28" i="46"/>
  <c r="BZ28" i="46"/>
  <c r="BY28" i="46"/>
  <c r="J28" i="46" s="1"/>
  <c r="BX28" i="46"/>
  <c r="BW28" i="46"/>
  <c r="BV28" i="46"/>
  <c r="BU28" i="46"/>
  <c r="F28" i="46" s="1"/>
  <c r="BT28" i="46"/>
  <c r="E28" i="46" s="1"/>
  <c r="BS28" i="46"/>
  <c r="D28" i="46" s="1"/>
  <c r="B28" i="46"/>
  <c r="A28" i="46"/>
  <c r="A26" i="27" s="1"/>
  <c r="EF27" i="46"/>
  <c r="EE27" i="46"/>
  <c r="ED27" i="46"/>
  <c r="BO27" i="44" s="1"/>
  <c r="EC27" i="46"/>
  <c r="EB27" i="46"/>
  <c r="BM27" i="44" s="1"/>
  <c r="EA27" i="46"/>
  <c r="DZ27" i="46"/>
  <c r="DY27" i="46"/>
  <c r="DX27" i="46"/>
  <c r="DW27" i="46"/>
  <c r="DV27" i="46"/>
  <c r="BG27" i="46" s="1"/>
  <c r="DU27" i="46"/>
  <c r="DT27" i="46"/>
  <c r="DS27" i="46"/>
  <c r="BD27" i="46" s="1"/>
  <c r="DR27" i="46"/>
  <c r="DQ27" i="46"/>
  <c r="DP27" i="46"/>
  <c r="DO27" i="46"/>
  <c r="AZ27" i="46" s="1"/>
  <c r="DN27" i="46"/>
  <c r="AY27" i="46" s="1"/>
  <c r="DM27" i="46"/>
  <c r="DL27" i="46"/>
  <c r="DK27" i="46"/>
  <c r="AV27" i="46" s="1"/>
  <c r="DJ27" i="46"/>
  <c r="AU27" i="46" s="1"/>
  <c r="DI27" i="46"/>
  <c r="DH27" i="46"/>
  <c r="AS27" i="46" s="1"/>
  <c r="DG27" i="46"/>
  <c r="DF27" i="46"/>
  <c r="AQ27" i="46" s="1"/>
  <c r="DE27" i="46"/>
  <c r="DD27" i="46"/>
  <c r="AO27" i="44" s="1"/>
  <c r="DC27" i="46"/>
  <c r="AN27" i="46" s="1"/>
  <c r="DB27" i="46"/>
  <c r="AM27" i="46" s="1"/>
  <c r="DA27" i="46"/>
  <c r="CZ27" i="46"/>
  <c r="CY27" i="46"/>
  <c r="AJ27" i="46" s="1"/>
  <c r="CX27" i="46"/>
  <c r="AI27" i="46" s="1"/>
  <c r="CW27" i="46"/>
  <c r="CV27" i="46"/>
  <c r="CU27" i="46"/>
  <c r="CT27" i="46"/>
  <c r="CS27" i="46"/>
  <c r="CR27" i="46"/>
  <c r="CQ27" i="46"/>
  <c r="CP27" i="46"/>
  <c r="AA27" i="46" s="1"/>
  <c r="CO27" i="46"/>
  <c r="CN27" i="46"/>
  <c r="CM27" i="46"/>
  <c r="CL27" i="46"/>
  <c r="W27" i="46" s="1"/>
  <c r="CK27" i="46"/>
  <c r="CJ27" i="46"/>
  <c r="CI27" i="46"/>
  <c r="CH27" i="46"/>
  <c r="S27" i="46" s="1"/>
  <c r="CG27" i="46"/>
  <c r="CF27" i="46"/>
  <c r="CE27" i="46"/>
  <c r="CD27" i="46"/>
  <c r="O27" i="46" s="1"/>
  <c r="CC27" i="46"/>
  <c r="CB27" i="46"/>
  <c r="CA27" i="46"/>
  <c r="L27" i="46" s="1"/>
  <c r="BZ27" i="46"/>
  <c r="K27" i="46" s="1"/>
  <c r="BY27" i="46"/>
  <c r="BX27" i="46"/>
  <c r="BW27" i="46"/>
  <c r="H27" i="46" s="1"/>
  <c r="BV27" i="46"/>
  <c r="BU27" i="46"/>
  <c r="F27" i="46" s="1"/>
  <c r="BT27" i="46"/>
  <c r="BS27" i="46"/>
  <c r="BO27" i="46"/>
  <c r="B27" i="46"/>
  <c r="A27" i="46"/>
  <c r="A25" i="27" s="1"/>
  <c r="EF26" i="46"/>
  <c r="BQ26" i="46" s="1"/>
  <c r="EE26" i="46"/>
  <c r="BP26" i="46" s="1"/>
  <c r="ED26" i="46"/>
  <c r="EC26" i="46"/>
  <c r="EB26" i="46"/>
  <c r="BM26" i="46" s="1"/>
  <c r="EA26" i="46"/>
  <c r="BL26" i="46" s="1"/>
  <c r="DZ26" i="46"/>
  <c r="BK26" i="46" s="1"/>
  <c r="DY26" i="46"/>
  <c r="BJ26" i="46" s="1"/>
  <c r="DX26" i="46"/>
  <c r="BI26" i="46" s="1"/>
  <c r="DW26" i="46"/>
  <c r="BH26" i="46" s="1"/>
  <c r="DV26" i="46"/>
  <c r="DU26" i="46"/>
  <c r="DT26" i="46"/>
  <c r="DS26" i="46"/>
  <c r="DR26" i="46"/>
  <c r="BC26" i="46" s="1"/>
  <c r="DQ26" i="46"/>
  <c r="DP26" i="46"/>
  <c r="BA26" i="46" s="1"/>
  <c r="DO26" i="46"/>
  <c r="AZ26" i="46" s="1"/>
  <c r="DN26" i="46"/>
  <c r="DM26" i="46"/>
  <c r="DL26" i="46"/>
  <c r="DK26" i="46"/>
  <c r="AV26" i="46" s="1"/>
  <c r="DJ26" i="46"/>
  <c r="DI26" i="46"/>
  <c r="DH26" i="46"/>
  <c r="AS26" i="46" s="1"/>
  <c r="DG26" i="46"/>
  <c r="AR26" i="46" s="1"/>
  <c r="DF26" i="46"/>
  <c r="AQ26" i="46" s="1"/>
  <c r="DE26" i="46"/>
  <c r="DD26" i="46"/>
  <c r="AO26" i="46" s="1"/>
  <c r="DC26" i="46"/>
  <c r="AN26" i="46" s="1"/>
  <c r="DB26" i="46"/>
  <c r="AM26" i="46" s="1"/>
  <c r="DA26" i="46"/>
  <c r="AL26" i="46" s="1"/>
  <c r="CZ26" i="46"/>
  <c r="AK26" i="46" s="1"/>
  <c r="CY26" i="46"/>
  <c r="AJ26" i="46" s="1"/>
  <c r="CX26" i="46"/>
  <c r="AI26" i="46" s="1"/>
  <c r="CW26" i="46"/>
  <c r="CV26" i="46"/>
  <c r="CU26" i="46"/>
  <c r="CT26" i="46"/>
  <c r="CS26" i="46"/>
  <c r="AD26" i="46" s="1"/>
  <c r="CR26" i="46"/>
  <c r="CQ26" i="46"/>
  <c r="CP26" i="46"/>
  <c r="CO26" i="46"/>
  <c r="CN26" i="46"/>
  <c r="CM26" i="46"/>
  <c r="X26" i="46" s="1"/>
  <c r="CL26" i="46"/>
  <c r="CK26" i="46"/>
  <c r="CJ26" i="46"/>
  <c r="U26" i="46" s="1"/>
  <c r="CI26" i="46"/>
  <c r="T26" i="46" s="1"/>
  <c r="CH26" i="46"/>
  <c r="CG26" i="46"/>
  <c r="CF26" i="46"/>
  <c r="Q26" i="46" s="1"/>
  <c r="CE26" i="46"/>
  <c r="P26" i="46" s="1"/>
  <c r="CD26" i="46"/>
  <c r="CC26" i="46"/>
  <c r="N26" i="46" s="1"/>
  <c r="CB26" i="46"/>
  <c r="M26" i="46" s="1"/>
  <c r="CA26" i="46"/>
  <c r="BZ26" i="46"/>
  <c r="BY26" i="46"/>
  <c r="BX26" i="46"/>
  <c r="BW26" i="46"/>
  <c r="H26" i="46" s="1"/>
  <c r="BV26" i="46"/>
  <c r="G26" i="46" s="1"/>
  <c r="BU26" i="46"/>
  <c r="F26" i="46" s="1"/>
  <c r="BT26" i="46"/>
  <c r="E26" i="46" s="1"/>
  <c r="BS26" i="46"/>
  <c r="D26" i="46" s="1"/>
  <c r="B26" i="46"/>
  <c r="A26" i="46"/>
  <c r="A26" i="44" s="1"/>
  <c r="EF25" i="46"/>
  <c r="EE25" i="46"/>
  <c r="BP25" i="46" s="1"/>
  <c r="ED25" i="46"/>
  <c r="BO25" i="46" s="1"/>
  <c r="EC25" i="46"/>
  <c r="EB25" i="46"/>
  <c r="EA25" i="46"/>
  <c r="DZ25" i="46"/>
  <c r="BK25" i="46" s="1"/>
  <c r="DY25" i="46"/>
  <c r="DX25" i="46"/>
  <c r="BI25" i="46" s="1"/>
  <c r="DW25" i="46"/>
  <c r="BH25" i="46" s="1"/>
  <c r="DV25" i="46"/>
  <c r="BG25" i="46" s="1"/>
  <c r="DU25" i="46"/>
  <c r="DT25" i="46"/>
  <c r="BE25" i="46" s="1"/>
  <c r="DS25" i="46"/>
  <c r="BD25" i="46" s="1"/>
  <c r="DR25" i="46"/>
  <c r="DQ25" i="46"/>
  <c r="DP25" i="46"/>
  <c r="BA25" i="46" s="1"/>
  <c r="DO25" i="46"/>
  <c r="AZ25" i="46" s="1"/>
  <c r="DN25" i="46"/>
  <c r="DM25" i="46"/>
  <c r="DL25" i="46"/>
  <c r="AW25" i="46" s="1"/>
  <c r="DK25" i="46"/>
  <c r="AV25" i="46" s="1"/>
  <c r="DJ25" i="46"/>
  <c r="DI25" i="46"/>
  <c r="DH25" i="46"/>
  <c r="DG25" i="46"/>
  <c r="AR25" i="46" s="1"/>
  <c r="DF25" i="46"/>
  <c r="AQ25" i="46" s="1"/>
  <c r="DE25" i="46"/>
  <c r="AP25" i="46" s="1"/>
  <c r="DD25" i="46"/>
  <c r="DC25" i="46"/>
  <c r="AN25" i="46" s="1"/>
  <c r="DB25" i="46"/>
  <c r="DA25" i="46"/>
  <c r="CZ25" i="46"/>
  <c r="CY25" i="46"/>
  <c r="AJ25" i="46" s="1"/>
  <c r="CX25" i="46"/>
  <c r="AI25" i="46" s="1"/>
  <c r="CW25" i="46"/>
  <c r="CV25" i="46"/>
  <c r="CU25" i="46"/>
  <c r="AF25" i="46" s="1"/>
  <c r="CT25" i="46"/>
  <c r="AE25" i="46" s="1"/>
  <c r="CS25" i="46"/>
  <c r="CR25" i="46"/>
  <c r="AC25" i="46" s="1"/>
  <c r="CQ25" i="46"/>
  <c r="AB25" i="46" s="1"/>
  <c r="CP25" i="46"/>
  <c r="AA25" i="46" s="1"/>
  <c r="CO25" i="46"/>
  <c r="CN25" i="46"/>
  <c r="Y25" i="46" s="1"/>
  <c r="CM25" i="46"/>
  <c r="X25" i="46" s="1"/>
  <c r="CL25" i="46"/>
  <c r="CK25" i="46"/>
  <c r="CJ25" i="46"/>
  <c r="CI25" i="46"/>
  <c r="T25" i="46" s="1"/>
  <c r="CH25" i="46"/>
  <c r="S25" i="46" s="1"/>
  <c r="CG25" i="46"/>
  <c r="CF25" i="46"/>
  <c r="CE25" i="46"/>
  <c r="P25" i="46" s="1"/>
  <c r="CD25" i="46"/>
  <c r="CC25" i="46"/>
  <c r="CB25" i="46"/>
  <c r="CA25" i="46"/>
  <c r="L25" i="46" s="1"/>
  <c r="BZ25" i="46"/>
  <c r="K25" i="46" s="1"/>
  <c r="BY25" i="46"/>
  <c r="J25" i="46" s="1"/>
  <c r="BX25" i="46"/>
  <c r="BW25" i="46"/>
  <c r="H25" i="46" s="1"/>
  <c r="BV25" i="46"/>
  <c r="BU25" i="46"/>
  <c r="F25" i="46" s="1"/>
  <c r="BT25" i="46"/>
  <c r="BS25" i="46"/>
  <c r="D25" i="46" s="1"/>
  <c r="B25" i="46"/>
  <c r="A25" i="46"/>
  <c r="C25" i="46" s="1"/>
  <c r="C25" i="44" s="1"/>
  <c r="EF24" i="46"/>
  <c r="EE24" i="46"/>
  <c r="ED24" i="46"/>
  <c r="BO24" i="44" s="1"/>
  <c r="EC24" i="46"/>
  <c r="BN24" i="44" s="1"/>
  <c r="EB24" i="46"/>
  <c r="BM24" i="46" s="1"/>
  <c r="EA24" i="46"/>
  <c r="BL24" i="46" s="1"/>
  <c r="DZ24" i="46"/>
  <c r="BK24" i="46" s="1"/>
  <c r="DY24" i="46"/>
  <c r="DX24" i="46"/>
  <c r="DW24" i="46"/>
  <c r="BH24" i="46" s="1"/>
  <c r="DV24" i="46"/>
  <c r="DU24" i="46"/>
  <c r="DT24" i="46"/>
  <c r="BE24" i="46" s="1"/>
  <c r="DS24" i="46"/>
  <c r="BD24" i="46" s="1"/>
  <c r="DR24" i="46"/>
  <c r="BC24" i="46" s="1"/>
  <c r="DQ24" i="46"/>
  <c r="BB24" i="46" s="1"/>
  <c r="DP24" i="46"/>
  <c r="BA24" i="46" s="1"/>
  <c r="DO24" i="46"/>
  <c r="DN24" i="46"/>
  <c r="AY24" i="46" s="1"/>
  <c r="DM24" i="46"/>
  <c r="AX24" i="46" s="1"/>
  <c r="DL24" i="46"/>
  <c r="AW24" i="46" s="1"/>
  <c r="DK24" i="46"/>
  <c r="AV24" i="46" s="1"/>
  <c r="DJ24" i="46"/>
  <c r="DI24" i="46"/>
  <c r="AT24" i="46" s="1"/>
  <c r="DH24" i="46"/>
  <c r="AS24" i="46" s="1"/>
  <c r="DG24" i="46"/>
  <c r="DF24" i="46"/>
  <c r="DE24" i="46"/>
  <c r="DD24" i="46"/>
  <c r="AO24" i="44" s="1"/>
  <c r="DC24" i="46"/>
  <c r="AN24" i="46" s="1"/>
  <c r="DB24" i="46"/>
  <c r="DA24" i="46"/>
  <c r="AL24" i="46" s="1"/>
  <c r="CZ24" i="46"/>
  <c r="CY24" i="46"/>
  <c r="CX24" i="46"/>
  <c r="CW24" i="46"/>
  <c r="CV24" i="46"/>
  <c r="AG24" i="46" s="1"/>
  <c r="CU24" i="46"/>
  <c r="AF24" i="46" s="1"/>
  <c r="CT24" i="46"/>
  <c r="CS24" i="46"/>
  <c r="AD24" i="46" s="1"/>
  <c r="CR24" i="46"/>
  <c r="AC24" i="46" s="1"/>
  <c r="CQ24" i="46"/>
  <c r="CP24" i="46"/>
  <c r="AA24" i="46" s="1"/>
  <c r="CO24" i="46"/>
  <c r="CN24" i="46"/>
  <c r="Y24" i="46" s="1"/>
  <c r="CM24" i="46"/>
  <c r="X24" i="46" s="1"/>
  <c r="CL24" i="46"/>
  <c r="CK24" i="46"/>
  <c r="CJ24" i="46"/>
  <c r="U24" i="46" s="1"/>
  <c r="CI24" i="46"/>
  <c r="T24" i="46" s="1"/>
  <c r="CH24" i="46"/>
  <c r="CG24" i="46"/>
  <c r="CF24" i="46"/>
  <c r="Q24" i="46" s="1"/>
  <c r="CE24" i="46"/>
  <c r="CD24" i="46"/>
  <c r="CC24" i="46"/>
  <c r="CB24" i="46"/>
  <c r="M24" i="46" s="1"/>
  <c r="CA24" i="46"/>
  <c r="BZ24" i="46"/>
  <c r="BY24" i="46"/>
  <c r="BX24" i="46"/>
  <c r="I24" i="46" s="1"/>
  <c r="BW24" i="46"/>
  <c r="H24" i="46" s="1"/>
  <c r="BV24" i="46"/>
  <c r="G24" i="46" s="1"/>
  <c r="BU24" i="46"/>
  <c r="F24" i="46" s="1"/>
  <c r="BT24" i="46"/>
  <c r="E24" i="46" s="1"/>
  <c r="BS24" i="46"/>
  <c r="D24" i="46" s="1"/>
  <c r="BO24" i="46"/>
  <c r="B24" i="46"/>
  <c r="A24" i="46"/>
  <c r="A22" i="27" s="1"/>
  <c r="EF23" i="46"/>
  <c r="EE23" i="46"/>
  <c r="ED23" i="46"/>
  <c r="BO23" i="46" s="1"/>
  <c r="EC23" i="46"/>
  <c r="EB23" i="46"/>
  <c r="EA23" i="46"/>
  <c r="DZ23" i="46"/>
  <c r="DY23" i="46"/>
  <c r="BJ23" i="46" s="1"/>
  <c r="DX23" i="46"/>
  <c r="BI23" i="46" s="1"/>
  <c r="DW23" i="46"/>
  <c r="BH23" i="46" s="1"/>
  <c r="DV23" i="46"/>
  <c r="BG23" i="46" s="1"/>
  <c r="DU23" i="46"/>
  <c r="DT23" i="46"/>
  <c r="DS23" i="46"/>
  <c r="DR23" i="46"/>
  <c r="DQ23" i="46"/>
  <c r="DP23" i="46"/>
  <c r="BA23" i="46" s="1"/>
  <c r="DO23" i="46"/>
  <c r="DN23" i="46"/>
  <c r="AY23" i="46" s="1"/>
  <c r="DM23" i="46"/>
  <c r="AX23" i="46" s="1"/>
  <c r="DL23" i="46"/>
  <c r="DK23" i="46"/>
  <c r="DJ23" i="46"/>
  <c r="DI23" i="46"/>
  <c r="AT23" i="46" s="1"/>
  <c r="DH23" i="46"/>
  <c r="AS23" i="46" s="1"/>
  <c r="DG23" i="46"/>
  <c r="AR23" i="46" s="1"/>
  <c r="DF23" i="46"/>
  <c r="DE23" i="46"/>
  <c r="DD23" i="46"/>
  <c r="DC23" i="46"/>
  <c r="DB23" i="46"/>
  <c r="DA23" i="46"/>
  <c r="AL23" i="46" s="1"/>
  <c r="CZ23" i="46"/>
  <c r="AK23" i="46" s="1"/>
  <c r="CY23" i="46"/>
  <c r="AJ23" i="46" s="1"/>
  <c r="CX23" i="46"/>
  <c r="AI23" i="46" s="1"/>
  <c r="CW23" i="46"/>
  <c r="AH23" i="46" s="1"/>
  <c r="CV23" i="46"/>
  <c r="AG23" i="46" s="1"/>
  <c r="CU23" i="46"/>
  <c r="AF23" i="46" s="1"/>
  <c r="CT23" i="46"/>
  <c r="AE23" i="46" s="1"/>
  <c r="CS23" i="46"/>
  <c r="CR23" i="46"/>
  <c r="AC23" i="46" s="1"/>
  <c r="CQ23" i="46"/>
  <c r="CP23" i="46"/>
  <c r="CO23" i="46"/>
  <c r="CN23" i="46"/>
  <c r="Y23" i="46" s="1"/>
  <c r="CM23" i="46"/>
  <c r="X23" i="46" s="1"/>
  <c r="CL23" i="46"/>
  <c r="CK23" i="46"/>
  <c r="V23" i="46" s="1"/>
  <c r="CJ23" i="46"/>
  <c r="U23" i="46" s="1"/>
  <c r="CI23" i="46"/>
  <c r="CH23" i="46"/>
  <c r="S23" i="46" s="1"/>
  <c r="CG23" i="46"/>
  <c r="R23" i="46" s="1"/>
  <c r="CF23" i="46"/>
  <c r="CE23" i="46"/>
  <c r="P23" i="46" s="1"/>
  <c r="CD23" i="46"/>
  <c r="O23" i="46" s="1"/>
  <c r="CC23" i="46"/>
  <c r="N23" i="46" s="1"/>
  <c r="CB23" i="46"/>
  <c r="M23" i="46" s="1"/>
  <c r="CA23" i="46"/>
  <c r="BZ23" i="46"/>
  <c r="BY23" i="46"/>
  <c r="J23" i="46" s="1"/>
  <c r="BX23" i="46"/>
  <c r="BW23" i="46"/>
  <c r="H23" i="46" s="1"/>
  <c r="BV23" i="46"/>
  <c r="BU23" i="46"/>
  <c r="F23" i="46" s="1"/>
  <c r="BT23" i="46"/>
  <c r="E23" i="46" s="1"/>
  <c r="BS23" i="46"/>
  <c r="D23" i="46" s="1"/>
  <c r="B23" i="46"/>
  <c r="A23" i="46"/>
  <c r="A23" i="44" s="1"/>
  <c r="EF22" i="46"/>
  <c r="EE22" i="46"/>
  <c r="ED22" i="46"/>
  <c r="EC22" i="46"/>
  <c r="BN22" i="46" s="1"/>
  <c r="EB22" i="46"/>
  <c r="BM22" i="46" s="1"/>
  <c r="EA22" i="46"/>
  <c r="BL22" i="46" s="1"/>
  <c r="DZ22" i="46"/>
  <c r="DY22" i="46"/>
  <c r="BJ22" i="46" s="1"/>
  <c r="DX22" i="46"/>
  <c r="BI22" i="46" s="1"/>
  <c r="DW22" i="46"/>
  <c r="DV22" i="46"/>
  <c r="DU22" i="46"/>
  <c r="BF22" i="46" s="1"/>
  <c r="DT22" i="46"/>
  <c r="DS22" i="46"/>
  <c r="DR22" i="46"/>
  <c r="BC22" i="46" s="1"/>
  <c r="DQ22" i="46"/>
  <c r="DP22" i="46"/>
  <c r="DO22" i="46"/>
  <c r="DN22" i="46"/>
  <c r="DM22" i="46"/>
  <c r="AX22" i="46" s="1"/>
  <c r="DL22" i="46"/>
  <c r="AW22" i="46" s="1"/>
  <c r="DK22" i="46"/>
  <c r="DJ22" i="46"/>
  <c r="AU22" i="46" s="1"/>
  <c r="DI22" i="46"/>
  <c r="AT22" i="46" s="1"/>
  <c r="DH22" i="46"/>
  <c r="DG22" i="46"/>
  <c r="DF22" i="46"/>
  <c r="DE22" i="46"/>
  <c r="AP22" i="46" s="1"/>
  <c r="DD22" i="46"/>
  <c r="DC22" i="46"/>
  <c r="DB22" i="46"/>
  <c r="DA22" i="46"/>
  <c r="AL22" i="46" s="1"/>
  <c r="CZ22" i="46"/>
  <c r="AK22" i="46" s="1"/>
  <c r="CY22" i="46"/>
  <c r="CX22" i="46"/>
  <c r="CW22" i="46"/>
  <c r="AH22" i="46" s="1"/>
  <c r="CV22" i="46"/>
  <c r="AG22" i="46" s="1"/>
  <c r="CU22" i="46"/>
  <c r="AF22" i="46" s="1"/>
  <c r="CT22" i="46"/>
  <c r="AE22" i="46" s="1"/>
  <c r="CS22" i="46"/>
  <c r="CR22" i="46"/>
  <c r="CQ22" i="46"/>
  <c r="CP22" i="46"/>
  <c r="CO22" i="46"/>
  <c r="Z22" i="46" s="1"/>
  <c r="CN22" i="46"/>
  <c r="Y22" i="46" s="1"/>
  <c r="CM22" i="46"/>
  <c r="CL22" i="46"/>
  <c r="CK22" i="46"/>
  <c r="V22" i="46" s="1"/>
  <c r="CJ22" i="46"/>
  <c r="CI22" i="46"/>
  <c r="CH22" i="46"/>
  <c r="CG22" i="46"/>
  <c r="R22" i="46" s="1"/>
  <c r="CF22" i="46"/>
  <c r="Q22" i="46" s="1"/>
  <c r="CE22" i="46"/>
  <c r="P22" i="46" s="1"/>
  <c r="CD22" i="46"/>
  <c r="CC22" i="46"/>
  <c r="N22" i="46" s="1"/>
  <c r="CB22" i="46"/>
  <c r="CA22" i="46"/>
  <c r="BZ22" i="46"/>
  <c r="BY22" i="46"/>
  <c r="J22" i="46" s="1"/>
  <c r="BX22" i="46"/>
  <c r="BW22" i="46"/>
  <c r="BV22" i="46"/>
  <c r="BU22" i="46"/>
  <c r="BT22" i="46"/>
  <c r="BS22" i="46"/>
  <c r="B22" i="46"/>
  <c r="A22" i="46"/>
  <c r="A20" i="27" s="1"/>
  <c r="EF21" i="46"/>
  <c r="BQ21" i="46" s="1"/>
  <c r="EE21" i="46"/>
  <c r="BP21" i="46" s="1"/>
  <c r="ED21" i="46"/>
  <c r="BO21" i="46" s="1"/>
  <c r="EC21" i="46"/>
  <c r="EB21" i="46"/>
  <c r="EA21" i="46"/>
  <c r="DZ21" i="46"/>
  <c r="DY21" i="46"/>
  <c r="BJ21" i="46" s="1"/>
  <c r="DX21" i="46"/>
  <c r="BI21" i="46" s="1"/>
  <c r="DW21" i="46"/>
  <c r="BH21" i="46" s="1"/>
  <c r="DV21" i="46"/>
  <c r="BG21" i="46" s="1"/>
  <c r="DU21" i="46"/>
  <c r="BF21" i="46" s="1"/>
  <c r="DT21" i="46"/>
  <c r="DS21" i="46"/>
  <c r="DR21" i="46"/>
  <c r="DQ21" i="46"/>
  <c r="BB21" i="46" s="1"/>
  <c r="DP21" i="46"/>
  <c r="DO21" i="46"/>
  <c r="AZ21" i="46" s="1"/>
  <c r="DN21" i="46"/>
  <c r="AY21" i="46" s="1"/>
  <c r="DM21" i="46"/>
  <c r="DL21" i="46"/>
  <c r="DK21" i="46"/>
  <c r="AV21" i="46" s="1"/>
  <c r="DJ21" i="46"/>
  <c r="AU21" i="46" s="1"/>
  <c r="DI21" i="46"/>
  <c r="DH21" i="46"/>
  <c r="AS21" i="46" s="1"/>
  <c r="DG21" i="46"/>
  <c r="DF21" i="46"/>
  <c r="AQ21" i="46" s="1"/>
  <c r="DE21" i="46"/>
  <c r="AP21" i="46" s="1"/>
  <c r="DD21" i="46"/>
  <c r="DC21" i="46"/>
  <c r="DB21" i="46"/>
  <c r="AM21" i="46" s="1"/>
  <c r="DA21" i="46"/>
  <c r="AL21" i="46" s="1"/>
  <c r="CZ21" i="46"/>
  <c r="CY21" i="46"/>
  <c r="CX21" i="46"/>
  <c r="AI21" i="46" s="1"/>
  <c r="CW21" i="46"/>
  <c r="CV21" i="46"/>
  <c r="CU21" i="46"/>
  <c r="CT21" i="46"/>
  <c r="AE21" i="46" s="1"/>
  <c r="CS21" i="46"/>
  <c r="AD21" i="46" s="1"/>
  <c r="CR21" i="46"/>
  <c r="AC21" i="46" s="1"/>
  <c r="CQ21" i="46"/>
  <c r="AB21" i="46" s="1"/>
  <c r="CP21" i="46"/>
  <c r="AA21" i="46" s="1"/>
  <c r="CO21" i="46"/>
  <c r="CN21" i="46"/>
  <c r="CM21" i="46"/>
  <c r="CL21" i="46"/>
  <c r="W21" i="46" s="1"/>
  <c r="CK21" i="46"/>
  <c r="V21" i="46" s="1"/>
  <c r="CJ21" i="46"/>
  <c r="CI21" i="46"/>
  <c r="CH21" i="46"/>
  <c r="S21" i="46" s="1"/>
  <c r="CG21" i="46"/>
  <c r="CF21" i="46"/>
  <c r="Q21" i="46" s="1"/>
  <c r="CE21" i="46"/>
  <c r="CD21" i="46"/>
  <c r="O21" i="46" s="1"/>
  <c r="CC21" i="46"/>
  <c r="CB21" i="46"/>
  <c r="M21" i="46" s="1"/>
  <c r="CA21" i="46"/>
  <c r="L21" i="46" s="1"/>
  <c r="BZ21" i="46"/>
  <c r="K21" i="44" s="1"/>
  <c r="BY21" i="46"/>
  <c r="J21" i="46" s="1"/>
  <c r="BX21" i="46"/>
  <c r="BW21" i="46"/>
  <c r="BV21" i="46"/>
  <c r="G21" i="46" s="1"/>
  <c r="BU21" i="46"/>
  <c r="F21" i="46" s="1"/>
  <c r="BT21" i="46"/>
  <c r="BS21" i="46"/>
  <c r="D21" i="46" s="1"/>
  <c r="B21" i="46"/>
  <c r="A21" i="46"/>
  <c r="C21" i="46" s="1"/>
  <c r="C21" i="44" s="1"/>
  <c r="EF20" i="46"/>
  <c r="EE20" i="46"/>
  <c r="ED20" i="46"/>
  <c r="BO20" i="46" s="1"/>
  <c r="EC20" i="46"/>
  <c r="BN20" i="46" s="1"/>
  <c r="EB20" i="46"/>
  <c r="EA20" i="46"/>
  <c r="BL20" i="46" s="1"/>
  <c r="DZ20" i="46"/>
  <c r="DY20" i="46"/>
  <c r="DX20" i="46"/>
  <c r="DW20" i="46"/>
  <c r="DV20" i="46"/>
  <c r="BG20" i="46" s="1"/>
  <c r="DU20" i="46"/>
  <c r="BF20" i="46" s="1"/>
  <c r="DT20" i="46"/>
  <c r="BE20" i="46" s="1"/>
  <c r="DS20" i="46"/>
  <c r="DR20" i="46"/>
  <c r="DQ20" i="46"/>
  <c r="BB20" i="46" s="1"/>
  <c r="DP20" i="46"/>
  <c r="DO20" i="46"/>
  <c r="DN20" i="46"/>
  <c r="AY20" i="44" s="1"/>
  <c r="DM20" i="46"/>
  <c r="AX20" i="46" s="1"/>
  <c r="DL20" i="46"/>
  <c r="AW20" i="46" s="1"/>
  <c r="DK20" i="46"/>
  <c r="AV20" i="46" s="1"/>
  <c r="DJ20" i="46"/>
  <c r="DI20" i="46"/>
  <c r="AT20" i="46" s="1"/>
  <c r="DH20" i="46"/>
  <c r="AS20" i="46" s="1"/>
  <c r="DG20" i="46"/>
  <c r="DF20" i="46"/>
  <c r="AQ20" i="46" s="1"/>
  <c r="DE20" i="46"/>
  <c r="DD20" i="46"/>
  <c r="AO20" i="46" s="1"/>
  <c r="DC20" i="46"/>
  <c r="DB20" i="46"/>
  <c r="AM20" i="46" s="1"/>
  <c r="DA20" i="46"/>
  <c r="AL20" i="46" s="1"/>
  <c r="CZ20" i="46"/>
  <c r="CY20" i="46"/>
  <c r="CX20" i="46"/>
  <c r="AI20" i="46" s="1"/>
  <c r="CW20" i="46"/>
  <c r="AH20" i="46" s="1"/>
  <c r="CV20" i="46"/>
  <c r="CU20" i="46"/>
  <c r="AF20" i="46" s="1"/>
  <c r="CT20" i="46"/>
  <c r="AE20" i="46" s="1"/>
  <c r="CS20" i="46"/>
  <c r="AD20" i="46" s="1"/>
  <c r="CR20" i="46"/>
  <c r="CQ20" i="46"/>
  <c r="CP20" i="46"/>
  <c r="AA20" i="46" s="1"/>
  <c r="CO20" i="46"/>
  <c r="Z20" i="46" s="1"/>
  <c r="CN20" i="46"/>
  <c r="CM20" i="46"/>
  <c r="CL20" i="46"/>
  <c r="CK20" i="46"/>
  <c r="V20" i="46" s="1"/>
  <c r="CJ20" i="46"/>
  <c r="CI20" i="46"/>
  <c r="CH20" i="46"/>
  <c r="S20" i="46" s="1"/>
  <c r="CG20" i="46"/>
  <c r="R20" i="46" s="1"/>
  <c r="CF20" i="46"/>
  <c r="Q20" i="46" s="1"/>
  <c r="CE20" i="46"/>
  <c r="P20" i="46" s="1"/>
  <c r="CD20" i="46"/>
  <c r="O20" i="46" s="1"/>
  <c r="CC20" i="46"/>
  <c r="CB20" i="46"/>
  <c r="CA20" i="46"/>
  <c r="BZ20" i="46"/>
  <c r="K20" i="46" s="1"/>
  <c r="BY20" i="46"/>
  <c r="J20" i="46" s="1"/>
  <c r="BX20" i="46"/>
  <c r="I20" i="46" s="1"/>
  <c r="BW20" i="46"/>
  <c r="H20" i="46" s="1"/>
  <c r="BV20" i="46"/>
  <c r="BU20" i="46"/>
  <c r="BT20" i="46"/>
  <c r="BS20" i="46"/>
  <c r="B20" i="46"/>
  <c r="A20" i="46"/>
  <c r="A18" i="27" s="1"/>
  <c r="EF19" i="46"/>
  <c r="EE19" i="46"/>
  <c r="BP19" i="46" s="1"/>
  <c r="ED19" i="46"/>
  <c r="BO19" i="44" s="1"/>
  <c r="EC19" i="46"/>
  <c r="BN19" i="46" s="1"/>
  <c r="EB19" i="46"/>
  <c r="BM19" i="44" s="1"/>
  <c r="EA19" i="46"/>
  <c r="DZ19" i="46"/>
  <c r="BK19" i="46" s="1"/>
  <c r="DY19" i="46"/>
  <c r="BJ19" i="46" s="1"/>
  <c r="DX19" i="46"/>
  <c r="DW19" i="46"/>
  <c r="DV19" i="46"/>
  <c r="DU19" i="46"/>
  <c r="BF19" i="46" s="1"/>
  <c r="DT19" i="46"/>
  <c r="DS19" i="46"/>
  <c r="DR19" i="46"/>
  <c r="DQ19" i="46"/>
  <c r="BB19" i="46" s="1"/>
  <c r="DP19" i="46"/>
  <c r="BA19" i="46" s="1"/>
  <c r="DO19" i="46"/>
  <c r="AZ19" i="46" s="1"/>
  <c r="DN19" i="46"/>
  <c r="AY19" i="46" s="1"/>
  <c r="DM19" i="46"/>
  <c r="DL19" i="46"/>
  <c r="DK19" i="46"/>
  <c r="DJ19" i="46"/>
  <c r="AU19" i="46" s="1"/>
  <c r="DI19" i="46"/>
  <c r="AT19" i="46" s="1"/>
  <c r="DH19" i="46"/>
  <c r="AS19" i="46" s="1"/>
  <c r="DG19" i="46"/>
  <c r="AR19" i="46" s="1"/>
  <c r="DF19" i="46"/>
  <c r="DE19" i="46"/>
  <c r="DD19" i="46"/>
  <c r="DC19" i="46"/>
  <c r="DB19" i="46"/>
  <c r="AM19" i="46" s="1"/>
  <c r="DA19" i="46"/>
  <c r="AL19" i="46" s="1"/>
  <c r="CZ19" i="46"/>
  <c r="CY19" i="46"/>
  <c r="CX19" i="46"/>
  <c r="CW19" i="46"/>
  <c r="AH19" i="46" s="1"/>
  <c r="CV19" i="46"/>
  <c r="CU19" i="46"/>
  <c r="CT19" i="46"/>
  <c r="AE19" i="46" s="1"/>
  <c r="CS19" i="46"/>
  <c r="AD19" i="46" s="1"/>
  <c r="CR19" i="46"/>
  <c r="AC19" i="46" s="1"/>
  <c r="CQ19" i="46"/>
  <c r="CP19" i="46"/>
  <c r="AA19" i="46" s="1"/>
  <c r="CO19" i="46"/>
  <c r="CN19" i="46"/>
  <c r="CM19" i="46"/>
  <c r="CL19" i="46"/>
  <c r="CK19" i="46"/>
  <c r="V19" i="46" s="1"/>
  <c r="CJ19" i="46"/>
  <c r="CI19" i="46"/>
  <c r="T19" i="46" s="1"/>
  <c r="CH19" i="46"/>
  <c r="S19" i="46" s="1"/>
  <c r="CG19" i="46"/>
  <c r="R19" i="46" s="1"/>
  <c r="CF19" i="46"/>
  <c r="CE19" i="46"/>
  <c r="CD19" i="46"/>
  <c r="O19" i="46" s="1"/>
  <c r="CC19" i="46"/>
  <c r="N19" i="46" s="1"/>
  <c r="CB19" i="46"/>
  <c r="M19" i="46" s="1"/>
  <c r="CA19" i="46"/>
  <c r="BZ19" i="46"/>
  <c r="K19" i="46" s="1"/>
  <c r="BY19" i="46"/>
  <c r="J19" i="46" s="1"/>
  <c r="BX19" i="46"/>
  <c r="BW19" i="46"/>
  <c r="BV19" i="46"/>
  <c r="BU19" i="46"/>
  <c r="BT19" i="46"/>
  <c r="BS19" i="46"/>
  <c r="B19" i="46"/>
  <c r="A19" i="46"/>
  <c r="C19" i="46" s="1"/>
  <c r="C19" i="44" s="1"/>
  <c r="EF18" i="46"/>
  <c r="EE18" i="46"/>
  <c r="BP18" i="46" s="1"/>
  <c r="ED18" i="46"/>
  <c r="BO18" i="46" s="1"/>
  <c r="EC18" i="46"/>
  <c r="BN18" i="46" s="1"/>
  <c r="EB18" i="46"/>
  <c r="BM18" i="46" s="1"/>
  <c r="EA18" i="46"/>
  <c r="BL18" i="46" s="1"/>
  <c r="DZ18" i="46"/>
  <c r="DY18" i="46"/>
  <c r="DX18" i="46"/>
  <c r="DW18" i="46"/>
  <c r="DV18" i="46"/>
  <c r="BG18" i="46" s="1"/>
  <c r="DU18" i="46"/>
  <c r="BF18" i="46" s="1"/>
  <c r="DT18" i="46"/>
  <c r="DS18" i="46"/>
  <c r="DR18" i="46"/>
  <c r="BC18" i="46" s="1"/>
  <c r="DQ18" i="46"/>
  <c r="DP18" i="46"/>
  <c r="DO18" i="46"/>
  <c r="AZ18" i="46" s="1"/>
  <c r="DN18" i="46"/>
  <c r="AY18" i="46" s="1"/>
  <c r="DM18" i="46"/>
  <c r="AX18" i="46" s="1"/>
  <c r="DL18" i="46"/>
  <c r="DK18" i="46"/>
  <c r="AV18" i="46" s="1"/>
  <c r="DJ18" i="46"/>
  <c r="AU18" i="46" s="1"/>
  <c r="DI18" i="46"/>
  <c r="AT18" i="46" s="1"/>
  <c r="DH18" i="46"/>
  <c r="DG18" i="46"/>
  <c r="AR18" i="46" s="1"/>
  <c r="DF18" i="46"/>
  <c r="AQ18" i="46" s="1"/>
  <c r="DE18" i="46"/>
  <c r="AP18" i="46" s="1"/>
  <c r="DD18" i="46"/>
  <c r="AO18" i="46" s="1"/>
  <c r="DC18" i="46"/>
  <c r="DB18" i="46"/>
  <c r="DA18" i="46"/>
  <c r="CZ18" i="46"/>
  <c r="CY18" i="46"/>
  <c r="AJ18" i="46" s="1"/>
  <c r="CX18" i="46"/>
  <c r="AI18" i="46" s="1"/>
  <c r="CW18" i="46"/>
  <c r="CV18" i="46"/>
  <c r="AG18" i="46" s="1"/>
  <c r="CU18" i="46"/>
  <c r="CT18" i="46"/>
  <c r="CS18" i="46"/>
  <c r="CR18" i="46"/>
  <c r="CQ18" i="46"/>
  <c r="CP18" i="46"/>
  <c r="AA18" i="46" s="1"/>
  <c r="CO18" i="46"/>
  <c r="Z18" i="46" s="1"/>
  <c r="CN18" i="46"/>
  <c r="CM18" i="46"/>
  <c r="CL18" i="46"/>
  <c r="W18" i="46" s="1"/>
  <c r="CK18" i="46"/>
  <c r="CJ18" i="46"/>
  <c r="CI18" i="46"/>
  <c r="CH18" i="46"/>
  <c r="S18" i="46" s="1"/>
  <c r="CG18" i="46"/>
  <c r="CF18" i="46"/>
  <c r="Q18" i="46" s="1"/>
  <c r="CE18" i="46"/>
  <c r="P18" i="46" s="1"/>
  <c r="CD18" i="46"/>
  <c r="O18" i="46" s="1"/>
  <c r="CC18" i="46"/>
  <c r="N18" i="46" s="1"/>
  <c r="CB18" i="46"/>
  <c r="CA18" i="46"/>
  <c r="BZ18" i="46"/>
  <c r="K18" i="46" s="1"/>
  <c r="BY18" i="46"/>
  <c r="J18" i="46" s="1"/>
  <c r="BX18" i="46"/>
  <c r="I18" i="46" s="1"/>
  <c r="BW18" i="46"/>
  <c r="BV18" i="46"/>
  <c r="BU18" i="46"/>
  <c r="BT18" i="46"/>
  <c r="BS18" i="46"/>
  <c r="D18" i="46" s="1"/>
  <c r="B18" i="46"/>
  <c r="A18" i="46"/>
  <c r="A16" i="27" s="1"/>
  <c r="EF17" i="46"/>
  <c r="EE17" i="46"/>
  <c r="ED17" i="46"/>
  <c r="BO17" i="46" s="1"/>
  <c r="EC17" i="46"/>
  <c r="EB17" i="46"/>
  <c r="EA17" i="46"/>
  <c r="BL17" i="46" s="1"/>
  <c r="DZ17" i="46"/>
  <c r="BK17" i="46" s="1"/>
  <c r="DY17" i="46"/>
  <c r="BJ17" i="46" s="1"/>
  <c r="DX17" i="46"/>
  <c r="BI17" i="46" s="1"/>
  <c r="DW17" i="46"/>
  <c r="DV17" i="46"/>
  <c r="BG17" i="46" s="1"/>
  <c r="DU17" i="46"/>
  <c r="DT17" i="46"/>
  <c r="DS17" i="46"/>
  <c r="BD17" i="46" s="1"/>
  <c r="DR17" i="46"/>
  <c r="BC17" i="46" s="1"/>
  <c r="DQ17" i="46"/>
  <c r="BB17" i="46" s="1"/>
  <c r="DP17" i="46"/>
  <c r="BA17" i="46" s="1"/>
  <c r="DO17" i="46"/>
  <c r="DN17" i="46"/>
  <c r="AY17" i="46" s="1"/>
  <c r="DM17" i="46"/>
  <c r="DL17" i="46"/>
  <c r="DK17" i="46"/>
  <c r="DJ17" i="46"/>
  <c r="AU17" i="46" s="1"/>
  <c r="DI17" i="46"/>
  <c r="AT17" i="46" s="1"/>
  <c r="DH17" i="46"/>
  <c r="DG17" i="46"/>
  <c r="AR17" i="46" s="1"/>
  <c r="DF17" i="46"/>
  <c r="AQ17" i="46" s="1"/>
  <c r="DE17" i="46"/>
  <c r="DD17" i="46"/>
  <c r="AO17" i="46" s="1"/>
  <c r="DC17" i="46"/>
  <c r="DB17" i="46"/>
  <c r="AM17" i="46" s="1"/>
  <c r="DA17" i="46"/>
  <c r="AL17" i="46" s="1"/>
  <c r="CZ17" i="46"/>
  <c r="CY17" i="46"/>
  <c r="AJ17" i="46" s="1"/>
  <c r="CX17" i="46"/>
  <c r="AI17" i="46" s="1"/>
  <c r="CW17" i="46"/>
  <c r="AH17" i="46" s="1"/>
  <c r="CV17" i="46"/>
  <c r="CU17" i="46"/>
  <c r="CT17" i="46"/>
  <c r="AE17" i="46" s="1"/>
  <c r="CS17" i="46"/>
  <c r="CR17" i="46"/>
  <c r="CQ17" i="46"/>
  <c r="CP17" i="46"/>
  <c r="AA17" i="46" s="1"/>
  <c r="CO17" i="46"/>
  <c r="CN17" i="46"/>
  <c r="CM17" i="46"/>
  <c r="CL17" i="46"/>
  <c r="W17" i="46" s="1"/>
  <c r="CK17" i="46"/>
  <c r="CJ17" i="46"/>
  <c r="U17" i="46" s="1"/>
  <c r="CI17" i="46"/>
  <c r="T17" i="46" s="1"/>
  <c r="CH17" i="46"/>
  <c r="S17" i="46" s="1"/>
  <c r="CG17" i="46"/>
  <c r="CF17" i="46"/>
  <c r="CE17" i="46"/>
  <c r="P17" i="46" s="1"/>
  <c r="CD17" i="46"/>
  <c r="O17" i="46" s="1"/>
  <c r="CC17" i="46"/>
  <c r="N17" i="46" s="1"/>
  <c r="CB17" i="46"/>
  <c r="CA17" i="46"/>
  <c r="BZ17" i="46"/>
  <c r="K17" i="46" s="1"/>
  <c r="BY17" i="46"/>
  <c r="BX17" i="46"/>
  <c r="I17" i="46" s="1"/>
  <c r="BW17" i="46"/>
  <c r="BV17" i="46"/>
  <c r="G17" i="46" s="1"/>
  <c r="BU17" i="46"/>
  <c r="F17" i="46" s="1"/>
  <c r="BT17" i="46"/>
  <c r="E17" i="46" s="1"/>
  <c r="BS17" i="46"/>
  <c r="D17" i="46" s="1"/>
  <c r="A17" i="46"/>
  <c r="A15" i="27" s="1"/>
  <c r="EF16" i="46"/>
  <c r="EE16" i="46"/>
  <c r="ED16" i="46"/>
  <c r="EC16" i="46"/>
  <c r="BN16" i="46" s="1"/>
  <c r="EB16" i="46"/>
  <c r="BM16" i="46" s="1"/>
  <c r="EA16" i="46"/>
  <c r="BL16" i="46" s="1"/>
  <c r="DZ16" i="46"/>
  <c r="BK16" i="46" s="1"/>
  <c r="DY16" i="46"/>
  <c r="DX16" i="46"/>
  <c r="DW16" i="46"/>
  <c r="DV16" i="46"/>
  <c r="DU16" i="46"/>
  <c r="BF16" i="46" s="1"/>
  <c r="DT16" i="46"/>
  <c r="DS16" i="46"/>
  <c r="BD16" i="46" s="1"/>
  <c r="DR16" i="46"/>
  <c r="DQ16" i="46"/>
  <c r="BB16" i="46" s="1"/>
  <c r="DP16" i="46"/>
  <c r="BA16" i="46" s="1"/>
  <c r="DO16" i="46"/>
  <c r="DN16" i="46"/>
  <c r="AY16" i="46" s="1"/>
  <c r="DM16" i="46"/>
  <c r="AX16" i="46" s="1"/>
  <c r="DL16" i="46"/>
  <c r="AW16" i="46" s="1"/>
  <c r="DK16" i="46"/>
  <c r="AV16" i="46" s="1"/>
  <c r="DJ16" i="46"/>
  <c r="DI16" i="46"/>
  <c r="AT16" i="46" s="1"/>
  <c r="DH16" i="46"/>
  <c r="DG16" i="46"/>
  <c r="DF16" i="46"/>
  <c r="AQ16" i="46" s="1"/>
  <c r="DE16" i="46"/>
  <c r="AP16" i="46" s="1"/>
  <c r="DD16" i="46"/>
  <c r="DC16" i="46"/>
  <c r="AN16" i="46" s="1"/>
  <c r="DB16" i="46"/>
  <c r="DA16" i="46"/>
  <c r="CZ16" i="46"/>
  <c r="CY16" i="46"/>
  <c r="CX16" i="46"/>
  <c r="CW16" i="46"/>
  <c r="AH16" i="46" s="1"/>
  <c r="CV16" i="46"/>
  <c r="AG16" i="46" s="1"/>
  <c r="CU16" i="46"/>
  <c r="CT16" i="46"/>
  <c r="AE16" i="46" s="1"/>
  <c r="CS16" i="46"/>
  <c r="AD16" i="46" s="1"/>
  <c r="CR16" i="46"/>
  <c r="CQ16" i="46"/>
  <c r="CP16" i="46"/>
  <c r="CO16" i="46"/>
  <c r="Z16" i="46" s="1"/>
  <c r="CN16" i="46"/>
  <c r="CM16" i="46"/>
  <c r="X16" i="46" s="1"/>
  <c r="CL16" i="46"/>
  <c r="W16" i="46" s="1"/>
  <c r="CK16" i="46"/>
  <c r="CJ16" i="46"/>
  <c r="U16" i="46" s="1"/>
  <c r="CI16" i="46"/>
  <c r="T16" i="46" s="1"/>
  <c r="CH16" i="46"/>
  <c r="CG16" i="46"/>
  <c r="R16" i="46" s="1"/>
  <c r="CF16" i="46"/>
  <c r="CE16" i="46"/>
  <c r="P16" i="46" s="1"/>
  <c r="CD16" i="46"/>
  <c r="O16" i="46" s="1"/>
  <c r="CC16" i="46"/>
  <c r="N16" i="46" s="1"/>
  <c r="CB16" i="46"/>
  <c r="CA16" i="46"/>
  <c r="BZ16" i="46"/>
  <c r="K16" i="46" s="1"/>
  <c r="BY16" i="46"/>
  <c r="J16" i="46" s="1"/>
  <c r="BX16" i="46"/>
  <c r="I16" i="46" s="1"/>
  <c r="BW16" i="46"/>
  <c r="H16" i="46" s="1"/>
  <c r="BV16" i="46"/>
  <c r="BU16" i="46"/>
  <c r="F16" i="46" s="1"/>
  <c r="BT16" i="46"/>
  <c r="BS16" i="46"/>
  <c r="A16" i="46"/>
  <c r="EF15" i="46"/>
  <c r="BQ15" i="46" s="1"/>
  <c r="EE15" i="46"/>
  <c r="ED15" i="46"/>
  <c r="EC15" i="46"/>
  <c r="BN15" i="46" s="1"/>
  <c r="EB15" i="46"/>
  <c r="BM15" i="46" s="1"/>
  <c r="EA15" i="46"/>
  <c r="BL15" i="46" s="1"/>
  <c r="DZ15" i="46"/>
  <c r="BK15" i="44" s="1"/>
  <c r="DY15" i="46"/>
  <c r="BJ15" i="46" s="1"/>
  <c r="DX15" i="46"/>
  <c r="BI15" i="46" s="1"/>
  <c r="DW15" i="46"/>
  <c r="BH15" i="46" s="1"/>
  <c r="DV15" i="46"/>
  <c r="BG15" i="46" s="1"/>
  <c r="DU15" i="46"/>
  <c r="DT15" i="46"/>
  <c r="DS15" i="46"/>
  <c r="BD15" i="46" s="1"/>
  <c r="DR15" i="46"/>
  <c r="BC15" i="46" s="1"/>
  <c r="DQ15" i="46"/>
  <c r="DP15" i="46"/>
  <c r="DO15" i="46"/>
  <c r="AZ15" i="46" s="1"/>
  <c r="DN15" i="46"/>
  <c r="DM15" i="46"/>
  <c r="DL15" i="46"/>
  <c r="AW15" i="46" s="1"/>
  <c r="DK15" i="46"/>
  <c r="DJ15" i="46"/>
  <c r="AU15" i="46" s="1"/>
  <c r="DI15" i="46"/>
  <c r="AT15" i="46" s="1"/>
  <c r="DH15" i="46"/>
  <c r="AS15" i="46" s="1"/>
  <c r="DG15" i="46"/>
  <c r="AR15" i="46" s="1"/>
  <c r="DF15" i="46"/>
  <c r="AQ15" i="46" s="1"/>
  <c r="DE15" i="46"/>
  <c r="DD15" i="46"/>
  <c r="AO15" i="46" s="1"/>
  <c r="DC15" i="46"/>
  <c r="DB15" i="46"/>
  <c r="AM15" i="46" s="1"/>
  <c r="DA15" i="46"/>
  <c r="CZ15" i="46"/>
  <c r="AK15" i="46" s="1"/>
  <c r="CY15" i="46"/>
  <c r="CX15" i="46"/>
  <c r="CW15" i="46"/>
  <c r="AH15" i="46" s="1"/>
  <c r="CV15" i="46"/>
  <c r="CU15" i="46"/>
  <c r="CT15" i="46"/>
  <c r="AE15" i="46" s="1"/>
  <c r="CS15" i="46"/>
  <c r="CR15" i="46"/>
  <c r="AC15" i="46" s="1"/>
  <c r="CQ15" i="46"/>
  <c r="AB15" i="46" s="1"/>
  <c r="CP15" i="46"/>
  <c r="CO15" i="46"/>
  <c r="Z15" i="46" s="1"/>
  <c r="CN15" i="46"/>
  <c r="Y15" i="46" s="1"/>
  <c r="CM15" i="46"/>
  <c r="X15" i="46" s="1"/>
  <c r="CL15" i="46"/>
  <c r="W15" i="46" s="1"/>
  <c r="CK15" i="46"/>
  <c r="V15" i="46" s="1"/>
  <c r="CJ15" i="46"/>
  <c r="U15" i="46" s="1"/>
  <c r="CI15" i="46"/>
  <c r="T15" i="46" s="1"/>
  <c r="CH15" i="46"/>
  <c r="CG15" i="46"/>
  <c r="CF15" i="46"/>
  <c r="Q15" i="46" s="1"/>
  <c r="CE15" i="46"/>
  <c r="CD15" i="46"/>
  <c r="O15" i="46" s="1"/>
  <c r="CC15" i="46"/>
  <c r="CB15" i="46"/>
  <c r="M15" i="46" s="1"/>
  <c r="CA15" i="46"/>
  <c r="L15" i="46" s="1"/>
  <c r="BZ15" i="46"/>
  <c r="K15" i="46" s="1"/>
  <c r="BY15" i="46"/>
  <c r="BX15" i="46"/>
  <c r="I15" i="46" s="1"/>
  <c r="BW15" i="46"/>
  <c r="BV15" i="46"/>
  <c r="G15" i="44" s="1"/>
  <c r="BU15" i="46"/>
  <c r="BT15" i="46"/>
  <c r="E15" i="46" s="1"/>
  <c r="BS15" i="46"/>
  <c r="D15" i="46" s="1"/>
  <c r="A15" i="46"/>
  <c r="A13" i="27" s="1"/>
  <c r="EF14" i="46"/>
  <c r="EE14" i="46"/>
  <c r="BP14" i="46" s="1"/>
  <c r="ED14" i="46"/>
  <c r="BO14" i="46" s="1"/>
  <c r="EC14" i="46"/>
  <c r="EB14" i="46"/>
  <c r="EA14" i="46"/>
  <c r="BL14" i="46" s="1"/>
  <c r="DZ14" i="46"/>
  <c r="BK14" i="44" s="1"/>
  <c r="DY14" i="46"/>
  <c r="DX14" i="46"/>
  <c r="BI14" i="46" s="1"/>
  <c r="DW14" i="46"/>
  <c r="BH14" i="46" s="1"/>
  <c r="DV14" i="46"/>
  <c r="DU14" i="46"/>
  <c r="DT14" i="46"/>
  <c r="BE14" i="46" s="1"/>
  <c r="DS14" i="46"/>
  <c r="BD14" i="46" s="1"/>
  <c r="DR14" i="46"/>
  <c r="BC14" i="46" s="1"/>
  <c r="DQ14" i="46"/>
  <c r="BB14" i="46" s="1"/>
  <c r="DP14" i="46"/>
  <c r="BA14" i="46" s="1"/>
  <c r="DO14" i="46"/>
  <c r="AZ14" i="46" s="1"/>
  <c r="DN14" i="46"/>
  <c r="DM14" i="46"/>
  <c r="DL14" i="46"/>
  <c r="DK14" i="46"/>
  <c r="AV14" i="46" s="1"/>
  <c r="DJ14" i="46"/>
  <c r="AU14" i="46" s="1"/>
  <c r="DI14" i="46"/>
  <c r="AT14" i="46" s="1"/>
  <c r="DH14" i="46"/>
  <c r="DG14" i="46"/>
  <c r="DF14" i="46"/>
  <c r="DE14" i="46"/>
  <c r="DD14" i="46"/>
  <c r="AO14" i="46" s="1"/>
  <c r="DC14" i="46"/>
  <c r="AN14" i="46" s="1"/>
  <c r="DB14" i="46"/>
  <c r="AM14" i="46" s="1"/>
  <c r="DA14" i="46"/>
  <c r="CZ14" i="46"/>
  <c r="AK14" i="46" s="1"/>
  <c r="CY14" i="46"/>
  <c r="AJ14" i="46" s="1"/>
  <c r="CX14" i="46"/>
  <c r="CW14" i="46"/>
  <c r="CV14" i="46"/>
  <c r="AG14" i="46" s="1"/>
  <c r="CU14" i="46"/>
  <c r="AF14" i="46" s="1"/>
  <c r="CT14" i="46"/>
  <c r="AE14" i="46" s="1"/>
  <c r="CS14" i="46"/>
  <c r="AD14" i="46" s="1"/>
  <c r="CR14" i="46"/>
  <c r="CQ14" i="46"/>
  <c r="CP14" i="46"/>
  <c r="AA14" i="46" s="1"/>
  <c r="CO14" i="46"/>
  <c r="CN14" i="46"/>
  <c r="Y14" i="46" s="1"/>
  <c r="CM14" i="46"/>
  <c r="X14" i="46" s="1"/>
  <c r="CL14" i="46"/>
  <c r="W14" i="44" s="1"/>
  <c r="CK14" i="46"/>
  <c r="V14" i="46" s="1"/>
  <c r="CJ14" i="46"/>
  <c r="CI14" i="46"/>
  <c r="CH14" i="46"/>
  <c r="CG14" i="46"/>
  <c r="R14" i="46" s="1"/>
  <c r="CF14" i="46"/>
  <c r="CE14" i="46"/>
  <c r="P14" i="46" s="1"/>
  <c r="CD14" i="46"/>
  <c r="O14" i="46" s="1"/>
  <c r="CC14" i="46"/>
  <c r="N14" i="46" s="1"/>
  <c r="CB14" i="46"/>
  <c r="M14" i="46" s="1"/>
  <c r="CA14" i="46"/>
  <c r="BZ14" i="46"/>
  <c r="BY14" i="46"/>
  <c r="BX14" i="46"/>
  <c r="I14" i="46" s="1"/>
  <c r="BW14" i="46"/>
  <c r="H14" i="46" s="1"/>
  <c r="BV14" i="46"/>
  <c r="G14" i="46" s="1"/>
  <c r="BU14" i="46"/>
  <c r="F14" i="46" s="1"/>
  <c r="BT14" i="46"/>
  <c r="E14" i="46" s="1"/>
  <c r="BS14" i="46"/>
  <c r="D14" i="46" s="1"/>
  <c r="A14" i="46"/>
  <c r="A12" i="27" s="1"/>
  <c r="EF13" i="46"/>
  <c r="EE13" i="46"/>
  <c r="ED13" i="46"/>
  <c r="BO13" i="46" s="1"/>
  <c r="EC13" i="46"/>
  <c r="EB13" i="46"/>
  <c r="BM13" i="46" s="1"/>
  <c r="EA13" i="46"/>
  <c r="BL13" i="46" s="1"/>
  <c r="DZ13" i="46"/>
  <c r="BK13" i="46" s="1"/>
  <c r="DY13" i="46"/>
  <c r="DX13" i="46"/>
  <c r="DW13" i="46"/>
  <c r="DV13" i="46"/>
  <c r="BG13" i="46" s="1"/>
  <c r="DU13" i="46"/>
  <c r="DT13" i="46"/>
  <c r="BE13" i="46" s="1"/>
  <c r="DS13" i="46"/>
  <c r="DR13" i="46"/>
  <c r="BC13" i="46" s="1"/>
  <c r="DQ13" i="46"/>
  <c r="DP13" i="46"/>
  <c r="DO13" i="46"/>
  <c r="AZ13" i="46" s="1"/>
  <c r="DN13" i="46"/>
  <c r="AY13" i="46" s="1"/>
  <c r="DM13" i="46"/>
  <c r="DL13" i="46"/>
  <c r="AW13" i="46" s="1"/>
  <c r="DK13" i="46"/>
  <c r="AV13" i="46" s="1"/>
  <c r="DJ13" i="46"/>
  <c r="AU13" i="46" s="1"/>
  <c r="DI13" i="46"/>
  <c r="DH13" i="46"/>
  <c r="DG13" i="46"/>
  <c r="DF13" i="46"/>
  <c r="DE13" i="46"/>
  <c r="DD13" i="46"/>
  <c r="AO13" i="46" s="1"/>
  <c r="DC13" i="46"/>
  <c r="AN13" i="46" s="1"/>
  <c r="DB13" i="46"/>
  <c r="AM13" i="46" s="1"/>
  <c r="DA13" i="46"/>
  <c r="CZ13" i="46"/>
  <c r="CY13" i="46"/>
  <c r="CX13" i="46"/>
  <c r="AI13" i="46" s="1"/>
  <c r="CW13" i="46"/>
  <c r="AH13" i="46" s="1"/>
  <c r="CV13" i="46"/>
  <c r="AG13" i="46" s="1"/>
  <c r="CU13" i="46"/>
  <c r="AF13" i="46" s="1"/>
  <c r="CT13" i="46"/>
  <c r="AE13" i="46" s="1"/>
  <c r="CS13" i="46"/>
  <c r="CR13" i="46"/>
  <c r="CQ13" i="46"/>
  <c r="CP13" i="46"/>
  <c r="AA13" i="46" s="1"/>
  <c r="CO13" i="46"/>
  <c r="CN13" i="46"/>
  <c r="CM13" i="46"/>
  <c r="X13" i="46" s="1"/>
  <c r="CL13" i="46"/>
  <c r="W13" i="46" s="1"/>
  <c r="CK13" i="46"/>
  <c r="V13" i="46" s="1"/>
  <c r="CJ13" i="46"/>
  <c r="CI13" i="46"/>
  <c r="CH13" i="46"/>
  <c r="S13" i="46" s="1"/>
  <c r="CG13" i="46"/>
  <c r="R13" i="46" s="1"/>
  <c r="CF13" i="46"/>
  <c r="Q13" i="46" s="1"/>
  <c r="CE13" i="46"/>
  <c r="P13" i="46" s="1"/>
  <c r="CD13" i="46"/>
  <c r="O13" i="46" s="1"/>
  <c r="CC13" i="46"/>
  <c r="CB13" i="46"/>
  <c r="CA13" i="46"/>
  <c r="BZ13" i="46"/>
  <c r="K13" i="44" s="1"/>
  <c r="BY13" i="46"/>
  <c r="J13" i="46" s="1"/>
  <c r="BX13" i="46"/>
  <c r="BW13" i="46"/>
  <c r="BV13" i="46"/>
  <c r="G13" i="46" s="1"/>
  <c r="BU13" i="46"/>
  <c r="BT13" i="46"/>
  <c r="BS13" i="46"/>
  <c r="A13" i="46"/>
  <c r="EF12" i="46"/>
  <c r="BQ12" i="46" s="1"/>
  <c r="EE12" i="46"/>
  <c r="BP12" i="46" s="1"/>
  <c r="ED12" i="46"/>
  <c r="BO12" i="46" s="1"/>
  <c r="EC12" i="46"/>
  <c r="EB12" i="46"/>
  <c r="EA12" i="46"/>
  <c r="BL12" i="46" s="1"/>
  <c r="DZ12" i="46"/>
  <c r="BK12" i="46" s="1"/>
  <c r="DY12" i="46"/>
  <c r="DX12" i="46"/>
  <c r="BI12" i="46" s="1"/>
  <c r="DW12" i="46"/>
  <c r="BH12" i="46" s="1"/>
  <c r="DV12" i="46"/>
  <c r="BG12" i="44" s="1"/>
  <c r="DU12" i="46"/>
  <c r="DT12" i="46"/>
  <c r="DS12" i="46"/>
  <c r="BD12" i="46" s="1"/>
  <c r="DR12" i="46"/>
  <c r="BC12" i="46" s="1"/>
  <c r="DQ12" i="46"/>
  <c r="BB12" i="46" s="1"/>
  <c r="DP12" i="46"/>
  <c r="BA12" i="46" s="1"/>
  <c r="DO12" i="46"/>
  <c r="DN12" i="46"/>
  <c r="AY12" i="46" s="1"/>
  <c r="DM12" i="46"/>
  <c r="DL12" i="46"/>
  <c r="DK12" i="46"/>
  <c r="DJ12" i="46"/>
  <c r="AU12" i="46" s="1"/>
  <c r="DI12" i="46"/>
  <c r="AT12" i="46" s="1"/>
  <c r="DH12" i="46"/>
  <c r="DG12" i="46"/>
  <c r="AR12" i="46" s="1"/>
  <c r="DF12" i="46"/>
  <c r="AQ12" i="46" s="1"/>
  <c r="DE12" i="46"/>
  <c r="AP12" i="46" s="1"/>
  <c r="DD12" i="46"/>
  <c r="AO12" i="46" s="1"/>
  <c r="DC12" i="46"/>
  <c r="AN12" i="46" s="1"/>
  <c r="DB12" i="46"/>
  <c r="AM12" i="46" s="1"/>
  <c r="DA12" i="46"/>
  <c r="CZ12" i="46"/>
  <c r="AK12" i="46" s="1"/>
  <c r="CY12" i="46"/>
  <c r="AJ12" i="46" s="1"/>
  <c r="CX12" i="46"/>
  <c r="CW12" i="46"/>
  <c r="CV12" i="46"/>
  <c r="CU12" i="46"/>
  <c r="AF12" i="46" s="1"/>
  <c r="CT12" i="46"/>
  <c r="AE12" i="46" s="1"/>
  <c r="CS12" i="46"/>
  <c r="AD12" i="46" s="1"/>
  <c r="CR12" i="46"/>
  <c r="AC12" i="46" s="1"/>
  <c r="CQ12" i="46"/>
  <c r="CP12" i="46"/>
  <c r="CO12" i="46"/>
  <c r="Z12" i="46" s="1"/>
  <c r="CN12" i="46"/>
  <c r="CM12" i="46"/>
  <c r="X12" i="46" s="1"/>
  <c r="CL12" i="46"/>
  <c r="W12" i="46" s="1"/>
  <c r="CK12" i="46"/>
  <c r="V12" i="46" s="1"/>
  <c r="CJ12" i="46"/>
  <c r="CI12" i="46"/>
  <c r="T12" i="46" s="1"/>
  <c r="CH12" i="46"/>
  <c r="S12" i="46" s="1"/>
  <c r="CG12" i="46"/>
  <c r="CF12" i="46"/>
  <c r="CE12" i="46"/>
  <c r="P12" i="46" s="1"/>
  <c r="CD12" i="46"/>
  <c r="O12" i="46" s="1"/>
  <c r="CC12" i="46"/>
  <c r="N12" i="46" s="1"/>
  <c r="CB12" i="46"/>
  <c r="M12" i="46" s="1"/>
  <c r="CA12" i="46"/>
  <c r="BZ12" i="46"/>
  <c r="BY12" i="46"/>
  <c r="J12" i="46" s="1"/>
  <c r="BX12" i="46"/>
  <c r="BW12" i="46"/>
  <c r="BV12" i="46"/>
  <c r="G12" i="46" s="1"/>
  <c r="BU12" i="46"/>
  <c r="BT12" i="46"/>
  <c r="E12" i="46" s="1"/>
  <c r="BS12" i="46"/>
  <c r="BG12" i="46"/>
  <c r="A12" i="46"/>
  <c r="EF11" i="46"/>
  <c r="BQ11" i="46" s="1"/>
  <c r="EE11" i="46"/>
  <c r="BP11" i="46" s="1"/>
  <c r="ED11" i="46"/>
  <c r="BO11" i="46" s="1"/>
  <c r="EC11" i="46"/>
  <c r="BN11" i="46" s="1"/>
  <c r="EB11" i="46"/>
  <c r="BM11" i="46" s="1"/>
  <c r="EA11" i="46"/>
  <c r="BL11" i="46" s="1"/>
  <c r="DZ11" i="46"/>
  <c r="BK11" i="46" s="1"/>
  <c r="DY11" i="46"/>
  <c r="DX11" i="46"/>
  <c r="BI11" i="46" s="1"/>
  <c r="DW11" i="46"/>
  <c r="DV11" i="46"/>
  <c r="DU11" i="46"/>
  <c r="BF11" i="46" s="1"/>
  <c r="DT11" i="46"/>
  <c r="BE11" i="46" s="1"/>
  <c r="DS11" i="46"/>
  <c r="BD11" i="46" s="1"/>
  <c r="DR11" i="46"/>
  <c r="BC11" i="46" s="1"/>
  <c r="DQ11" i="46"/>
  <c r="DP11" i="46"/>
  <c r="BA11" i="46" s="1"/>
  <c r="DO11" i="46"/>
  <c r="DN11" i="46"/>
  <c r="AY11" i="44" s="1"/>
  <c r="DM11" i="46"/>
  <c r="AX11" i="46" s="1"/>
  <c r="DL11" i="46"/>
  <c r="DK11" i="46"/>
  <c r="AV11" i="46" s="1"/>
  <c r="DJ11" i="46"/>
  <c r="DI11" i="46"/>
  <c r="DH11" i="46"/>
  <c r="AS11" i="46" s="1"/>
  <c r="DG11" i="46"/>
  <c r="AR11" i="46" s="1"/>
  <c r="DF11" i="46"/>
  <c r="AQ11" i="46" s="1"/>
  <c r="DE11" i="46"/>
  <c r="DD11" i="46"/>
  <c r="AO11" i="46" s="1"/>
  <c r="DC11" i="46"/>
  <c r="AN11" i="46" s="1"/>
  <c r="DB11" i="46"/>
  <c r="AM11" i="46" s="1"/>
  <c r="DA11" i="46"/>
  <c r="CZ11" i="46"/>
  <c r="CY11" i="46"/>
  <c r="AJ11" i="46" s="1"/>
  <c r="CX11" i="46"/>
  <c r="AI11" i="46" s="1"/>
  <c r="CW11" i="46"/>
  <c r="AH11" i="46" s="1"/>
  <c r="CV11" i="46"/>
  <c r="CU11" i="46"/>
  <c r="AF11" i="46" s="1"/>
  <c r="CT11" i="46"/>
  <c r="CS11" i="46"/>
  <c r="AD11" i="46" s="1"/>
  <c r="CR11" i="46"/>
  <c r="CQ11" i="46"/>
  <c r="AB11" i="46" s="1"/>
  <c r="CP11" i="46"/>
  <c r="CO11" i="46"/>
  <c r="Z11" i="46" s="1"/>
  <c r="CN11" i="46"/>
  <c r="Y11" i="46" s="1"/>
  <c r="CM11" i="46"/>
  <c r="X11" i="46" s="1"/>
  <c r="CL11" i="46"/>
  <c r="W11" i="46" s="1"/>
  <c r="CK11" i="46"/>
  <c r="V11" i="46" s="1"/>
  <c r="CJ11" i="46"/>
  <c r="CI11" i="46"/>
  <c r="T11" i="46" s="1"/>
  <c r="CH11" i="46"/>
  <c r="S11" i="46" s="1"/>
  <c r="CG11" i="46"/>
  <c r="R11" i="46" s="1"/>
  <c r="CF11" i="46"/>
  <c r="Q11" i="46" s="1"/>
  <c r="CE11" i="46"/>
  <c r="P11" i="46" s="1"/>
  <c r="CD11" i="46"/>
  <c r="CC11" i="46"/>
  <c r="CB11" i="46"/>
  <c r="CA11" i="46"/>
  <c r="L11" i="46" s="1"/>
  <c r="BZ11" i="46"/>
  <c r="BY11" i="46"/>
  <c r="BX11" i="46"/>
  <c r="BW11" i="46"/>
  <c r="H11" i="46" s="1"/>
  <c r="BV11" i="46"/>
  <c r="G11" i="46" s="1"/>
  <c r="BU11" i="46"/>
  <c r="F11" i="46" s="1"/>
  <c r="BT11" i="46"/>
  <c r="BS11" i="46"/>
  <c r="D11" i="46" s="1"/>
  <c r="AY11" i="46"/>
  <c r="A11" i="46"/>
  <c r="EF10" i="46"/>
  <c r="BQ10" i="46" s="1"/>
  <c r="EE10" i="46"/>
  <c r="BP10" i="46" s="1"/>
  <c r="ED10" i="46"/>
  <c r="EC10" i="46"/>
  <c r="EB10" i="46"/>
  <c r="EA10" i="46"/>
  <c r="BL10" i="46" s="1"/>
  <c r="DZ10" i="46"/>
  <c r="BK10" i="46" s="1"/>
  <c r="DY10" i="46"/>
  <c r="DX10" i="46"/>
  <c r="DW10" i="46"/>
  <c r="DV10" i="46"/>
  <c r="DU10" i="46"/>
  <c r="BF10" i="46" s="1"/>
  <c r="DT10" i="46"/>
  <c r="DS10" i="46"/>
  <c r="BD10" i="46" s="1"/>
  <c r="DR10" i="46"/>
  <c r="BC10" i="46" s="1"/>
  <c r="DQ10" i="46"/>
  <c r="DP10" i="46"/>
  <c r="BA10" i="46" s="1"/>
  <c r="DO10" i="46"/>
  <c r="DN10" i="46"/>
  <c r="DM10" i="46"/>
  <c r="DL10" i="46"/>
  <c r="DK10" i="46"/>
  <c r="AV10" i="46" s="1"/>
  <c r="DJ10" i="46"/>
  <c r="AU10" i="46" s="1"/>
  <c r="DI10" i="46"/>
  <c r="DH10" i="46"/>
  <c r="AS10" i="46" s="1"/>
  <c r="DG10" i="46"/>
  <c r="AR10" i="46" s="1"/>
  <c r="DF10" i="46"/>
  <c r="DE10" i="46"/>
  <c r="AP10" i="46" s="1"/>
  <c r="DD10" i="46"/>
  <c r="DC10" i="46"/>
  <c r="DB10" i="46"/>
  <c r="AM10" i="46" s="1"/>
  <c r="DA10" i="46"/>
  <c r="AL10" i="46" s="1"/>
  <c r="CZ10" i="46"/>
  <c r="AK10" i="46" s="1"/>
  <c r="CY10" i="46"/>
  <c r="AJ10" i="46" s="1"/>
  <c r="CX10" i="46"/>
  <c r="CW10" i="46"/>
  <c r="AH10" i="46" s="1"/>
  <c r="CV10" i="46"/>
  <c r="CU10" i="46"/>
  <c r="AF10" i="46" s="1"/>
  <c r="CT10" i="46"/>
  <c r="AE10" i="46" s="1"/>
  <c r="CS10" i="46"/>
  <c r="CR10" i="46"/>
  <c r="CQ10" i="46"/>
  <c r="CP10" i="46"/>
  <c r="CO10" i="46"/>
  <c r="CN10" i="46"/>
  <c r="Y10" i="46" s="1"/>
  <c r="CM10" i="46"/>
  <c r="X10" i="46" s="1"/>
  <c r="CL10" i="46"/>
  <c r="CK10" i="46"/>
  <c r="V10" i="46" s="1"/>
  <c r="CJ10" i="46"/>
  <c r="U10" i="46" s="1"/>
  <c r="CI10" i="46"/>
  <c r="T10" i="46" s="1"/>
  <c r="CH10" i="46"/>
  <c r="CG10" i="46"/>
  <c r="CF10" i="46"/>
  <c r="CE10" i="46"/>
  <c r="P10" i="46" s="1"/>
  <c r="CD10" i="46"/>
  <c r="O10" i="46" s="1"/>
  <c r="CC10" i="46"/>
  <c r="N10" i="46" s="1"/>
  <c r="CB10" i="46"/>
  <c r="M10" i="46" s="1"/>
  <c r="CA10" i="46"/>
  <c r="L10" i="46" s="1"/>
  <c r="BZ10" i="46"/>
  <c r="BY10" i="46"/>
  <c r="BX10" i="46"/>
  <c r="BW10" i="46"/>
  <c r="H10" i="46" s="1"/>
  <c r="BV10" i="46"/>
  <c r="G10" i="46" s="1"/>
  <c r="BU10" i="46"/>
  <c r="BT10" i="46"/>
  <c r="E10" i="46" s="1"/>
  <c r="BS10" i="46"/>
  <c r="D10" i="46" s="1"/>
  <c r="A10" i="46"/>
  <c r="A8" i="27" s="1"/>
  <c r="EF9" i="46"/>
  <c r="EE9" i="46"/>
  <c r="ED9" i="46"/>
  <c r="BO9" i="46" s="1"/>
  <c r="EC9" i="46"/>
  <c r="BN9" i="46" s="1"/>
  <c r="EB9" i="46"/>
  <c r="BM9" i="46" s="1"/>
  <c r="EA9" i="46"/>
  <c r="DZ9" i="46"/>
  <c r="BK9" i="46" s="1"/>
  <c r="DY9" i="46"/>
  <c r="BJ9" i="46" s="1"/>
  <c r="DX9" i="46"/>
  <c r="DW9" i="46"/>
  <c r="DV9" i="46"/>
  <c r="BG9" i="46" s="1"/>
  <c r="DU9" i="46"/>
  <c r="BF9" i="46" s="1"/>
  <c r="DT9" i="46"/>
  <c r="BE9" i="46" s="1"/>
  <c r="DS9" i="46"/>
  <c r="BD9" i="46" s="1"/>
  <c r="DR9" i="46"/>
  <c r="BC9" i="46" s="1"/>
  <c r="DQ9" i="46"/>
  <c r="DP9" i="46"/>
  <c r="DO9" i="46"/>
  <c r="DN9" i="46"/>
  <c r="AY9" i="46" s="1"/>
  <c r="DM9" i="46"/>
  <c r="AX9" i="46" s="1"/>
  <c r="DL9" i="46"/>
  <c r="AW9" i="46" s="1"/>
  <c r="DK9" i="46"/>
  <c r="AV9" i="46" s="1"/>
  <c r="DJ9" i="46"/>
  <c r="AU9" i="46" s="1"/>
  <c r="DI9" i="46"/>
  <c r="DH9" i="46"/>
  <c r="DG9" i="46"/>
  <c r="AR9" i="46" s="1"/>
  <c r="DF9" i="46"/>
  <c r="AQ9" i="46" s="1"/>
  <c r="DE9" i="46"/>
  <c r="AP9" i="46" s="1"/>
  <c r="DD9" i="46"/>
  <c r="AO9" i="46" s="1"/>
  <c r="DC9" i="46"/>
  <c r="AN9" i="46" s="1"/>
  <c r="DB9" i="46"/>
  <c r="AM9" i="46" s="1"/>
  <c r="DA9" i="46"/>
  <c r="AL9" i="46" s="1"/>
  <c r="CZ9" i="46"/>
  <c r="CY9" i="46"/>
  <c r="CX9" i="46"/>
  <c r="AI9" i="46" s="1"/>
  <c r="CW9" i="46"/>
  <c r="AH9" i="46" s="1"/>
  <c r="CV9" i="46"/>
  <c r="AG9" i="46" s="1"/>
  <c r="CU9" i="46"/>
  <c r="AF9" i="46" s="1"/>
  <c r="CT9" i="46"/>
  <c r="AE9" i="46" s="1"/>
  <c r="CS9" i="46"/>
  <c r="AD9" i="46" s="1"/>
  <c r="CR9" i="46"/>
  <c r="CQ9" i="46"/>
  <c r="CP9" i="46"/>
  <c r="AA9" i="46" s="1"/>
  <c r="CO9" i="46"/>
  <c r="Z9" i="46" s="1"/>
  <c r="CN9" i="46"/>
  <c r="CM9" i="46"/>
  <c r="X9" i="46" s="1"/>
  <c r="CL9" i="46"/>
  <c r="W9" i="46" s="1"/>
  <c r="CK9" i="46"/>
  <c r="CJ9" i="46"/>
  <c r="CI9" i="46"/>
  <c r="T9" i="46" s="1"/>
  <c r="CH9" i="46"/>
  <c r="S9" i="46" s="1"/>
  <c r="CG9" i="46"/>
  <c r="R9" i="46" s="1"/>
  <c r="CF9" i="46"/>
  <c r="Q9" i="46" s="1"/>
  <c r="CE9" i="46"/>
  <c r="P9" i="46" s="1"/>
  <c r="CD9" i="46"/>
  <c r="CC9" i="46"/>
  <c r="N9" i="46" s="1"/>
  <c r="CB9" i="46"/>
  <c r="CA9" i="46"/>
  <c r="BZ9" i="46"/>
  <c r="K9" i="46" s="1"/>
  <c r="BY9" i="46"/>
  <c r="J9" i="46" s="1"/>
  <c r="BX9" i="46"/>
  <c r="I9" i="46" s="1"/>
  <c r="BW9" i="46"/>
  <c r="H9" i="46" s="1"/>
  <c r="BV9" i="46"/>
  <c r="G9" i="46" s="1"/>
  <c r="BU9" i="46"/>
  <c r="F9" i="46" s="1"/>
  <c r="BT9" i="46"/>
  <c r="BS9" i="46"/>
  <c r="D9" i="46" s="1"/>
  <c r="A9" i="46"/>
  <c r="A7" i="27" s="1"/>
  <c r="EF8" i="46"/>
  <c r="BQ8" i="46" s="1"/>
  <c r="EE8" i="46"/>
  <c r="BP8" i="46" s="1"/>
  <c r="ED8" i="46"/>
  <c r="BO8" i="46" s="1"/>
  <c r="EC8" i="46"/>
  <c r="EB8" i="46"/>
  <c r="BM8" i="46" s="1"/>
  <c r="EA8" i="46"/>
  <c r="DZ8" i="46"/>
  <c r="DY8" i="46"/>
  <c r="DX8" i="46"/>
  <c r="BI8" i="46" s="1"/>
  <c r="DW8" i="46"/>
  <c r="BH8" i="46" s="1"/>
  <c r="DV8" i="46"/>
  <c r="BG8" i="46" s="1"/>
  <c r="DU8" i="46"/>
  <c r="BF8" i="46" s="1"/>
  <c r="DT8" i="46"/>
  <c r="BE8" i="46" s="1"/>
  <c r="DS8" i="46"/>
  <c r="DR8" i="46"/>
  <c r="DQ8" i="46"/>
  <c r="BB8" i="46" s="1"/>
  <c r="DP8" i="46"/>
  <c r="DO8" i="46"/>
  <c r="AZ8" i="46" s="1"/>
  <c r="DN8" i="46"/>
  <c r="DM8" i="46"/>
  <c r="AX8" i="46" s="1"/>
  <c r="DL8" i="46"/>
  <c r="AW8" i="46" s="1"/>
  <c r="DK8" i="46"/>
  <c r="DJ8" i="46"/>
  <c r="DI8" i="46"/>
  <c r="AT8" i="46" s="1"/>
  <c r="DH8" i="46"/>
  <c r="AS8" i="46" s="1"/>
  <c r="DG8" i="46"/>
  <c r="AR8" i="46" s="1"/>
  <c r="DF8" i="46"/>
  <c r="AQ8" i="46" s="1"/>
  <c r="DE8" i="46"/>
  <c r="AP8" i="46" s="1"/>
  <c r="DD8" i="46"/>
  <c r="AO8" i="46" s="1"/>
  <c r="DC8" i="46"/>
  <c r="DB8" i="46"/>
  <c r="DA8" i="46"/>
  <c r="AL8" i="46" s="1"/>
  <c r="CZ8" i="46"/>
  <c r="CY8" i="46"/>
  <c r="CX8" i="46"/>
  <c r="AI8" i="46" s="1"/>
  <c r="CW8" i="46"/>
  <c r="AH8" i="46" s="1"/>
  <c r="CV8" i="46"/>
  <c r="CU8" i="46"/>
  <c r="AF8" i="46" s="1"/>
  <c r="CT8" i="46"/>
  <c r="CS8" i="46"/>
  <c r="AD8" i="46" s="1"/>
  <c r="CR8" i="46"/>
  <c r="AC8" i="46" s="1"/>
  <c r="CQ8" i="46"/>
  <c r="AB8" i="46" s="1"/>
  <c r="CP8" i="46"/>
  <c r="AA8" i="46" s="1"/>
  <c r="CO8" i="46"/>
  <c r="Z8" i="46" s="1"/>
  <c r="CN8" i="46"/>
  <c r="Y8" i="46" s="1"/>
  <c r="CM8" i="46"/>
  <c r="X8" i="46" s="1"/>
  <c r="CL8" i="46"/>
  <c r="CK8" i="46"/>
  <c r="V8" i="46" s="1"/>
  <c r="CJ8" i="46"/>
  <c r="U8" i="46" s="1"/>
  <c r="CI8" i="46"/>
  <c r="T8" i="46" s="1"/>
  <c r="CH8" i="46"/>
  <c r="CG8" i="46"/>
  <c r="R8" i="46" s="1"/>
  <c r="CF8" i="46"/>
  <c r="Q8" i="46" s="1"/>
  <c r="CE8" i="46"/>
  <c r="CD8" i="46"/>
  <c r="CC8" i="46"/>
  <c r="N8" i="46" s="1"/>
  <c r="CB8" i="46"/>
  <c r="M8" i="46" s="1"/>
  <c r="CA8" i="46"/>
  <c r="L8" i="46" s="1"/>
  <c r="BZ8" i="46"/>
  <c r="K8" i="46" s="1"/>
  <c r="BY8" i="46"/>
  <c r="J8" i="46" s="1"/>
  <c r="BX8" i="46"/>
  <c r="I8" i="46" s="1"/>
  <c r="BW8" i="46"/>
  <c r="BV8" i="46"/>
  <c r="BU8" i="46"/>
  <c r="F8" i="46" s="1"/>
  <c r="BT8" i="46"/>
  <c r="E8" i="46" s="1"/>
  <c r="BS8" i="46"/>
  <c r="A8" i="46"/>
  <c r="A6" i="27" s="1"/>
  <c r="EF7" i="46"/>
  <c r="BQ7" i="46" s="1"/>
  <c r="EE7" i="46"/>
  <c r="BP7" i="46" s="1"/>
  <c r="ED7" i="46"/>
  <c r="EC7" i="46"/>
  <c r="EB7" i="46"/>
  <c r="BM7" i="46" s="1"/>
  <c r="EA7" i="46"/>
  <c r="BL7" i="46" s="1"/>
  <c r="DZ7" i="46"/>
  <c r="DY7" i="46"/>
  <c r="BJ7" i="46" s="1"/>
  <c r="DX7" i="46"/>
  <c r="BI7" i="46" s="1"/>
  <c r="DW7" i="46"/>
  <c r="DV7" i="46"/>
  <c r="DU7" i="46"/>
  <c r="DT7" i="46"/>
  <c r="BE7" i="46" s="1"/>
  <c r="DS7" i="46"/>
  <c r="BD7" i="46" s="1"/>
  <c r="DR7" i="46"/>
  <c r="BC7" i="46" s="1"/>
  <c r="DQ7" i="46"/>
  <c r="DP7" i="46"/>
  <c r="BA7" i="46" s="1"/>
  <c r="DO7" i="46"/>
  <c r="AZ7" i="46" s="1"/>
  <c r="DN7" i="46"/>
  <c r="AY7" i="46" s="1"/>
  <c r="DM7" i="46"/>
  <c r="DL7" i="46"/>
  <c r="AW7" i="46" s="1"/>
  <c r="DK7" i="46"/>
  <c r="AV7" i="46" s="1"/>
  <c r="DJ7" i="46"/>
  <c r="AU7" i="46" s="1"/>
  <c r="DI7" i="46"/>
  <c r="AT7" i="46" s="1"/>
  <c r="DH7" i="46"/>
  <c r="AS7" i="46" s="1"/>
  <c r="DG7" i="46"/>
  <c r="AR7" i="46" s="1"/>
  <c r="DF7" i="46"/>
  <c r="DE7" i="46"/>
  <c r="DD7" i="46"/>
  <c r="AO7" i="46" s="1"/>
  <c r="DC7" i="46"/>
  <c r="AN7" i="46" s="1"/>
  <c r="DB7" i="46"/>
  <c r="DA7" i="46"/>
  <c r="AL7" i="46" s="1"/>
  <c r="CZ7" i="46"/>
  <c r="AK7" i="46" s="1"/>
  <c r="CY7" i="46"/>
  <c r="AJ7" i="46" s="1"/>
  <c r="CX7" i="46"/>
  <c r="CW7" i="46"/>
  <c r="CV7" i="46"/>
  <c r="AG7" i="46" s="1"/>
  <c r="CU7" i="46"/>
  <c r="AF7" i="46" s="1"/>
  <c r="CT7" i="46"/>
  <c r="AE7" i="46" s="1"/>
  <c r="CS7" i="46"/>
  <c r="AD7" i="46" s="1"/>
  <c r="CR7" i="46"/>
  <c r="AC7" i="46" s="1"/>
  <c r="CQ7" i="46"/>
  <c r="CP7" i="46"/>
  <c r="AA7" i="46" s="1"/>
  <c r="CO7" i="46"/>
  <c r="CN7" i="46"/>
  <c r="Y7" i="46" s="1"/>
  <c r="CM7" i="46"/>
  <c r="X7" i="46" s="1"/>
  <c r="CL7" i="46"/>
  <c r="CK7" i="46"/>
  <c r="V7" i="46" s="1"/>
  <c r="CJ7" i="46"/>
  <c r="U7" i="46" s="1"/>
  <c r="CI7" i="46"/>
  <c r="T7" i="46" s="1"/>
  <c r="CH7" i="46"/>
  <c r="S7" i="46" s="1"/>
  <c r="CG7" i="46"/>
  <c r="CF7" i="46"/>
  <c r="Q7" i="46" s="1"/>
  <c r="CE7" i="46"/>
  <c r="P7" i="46" s="1"/>
  <c r="CD7" i="46"/>
  <c r="O7" i="46" s="1"/>
  <c r="CC7" i="46"/>
  <c r="CB7" i="46"/>
  <c r="M7" i="46" s="1"/>
  <c r="CA7" i="46"/>
  <c r="L7" i="46" s="1"/>
  <c r="BZ7" i="46"/>
  <c r="BY7" i="46"/>
  <c r="BX7" i="46"/>
  <c r="I7" i="46" s="1"/>
  <c r="BW7" i="46"/>
  <c r="H7" i="46" s="1"/>
  <c r="BV7" i="46"/>
  <c r="G7" i="46" s="1"/>
  <c r="BU7" i="46"/>
  <c r="F7" i="46" s="1"/>
  <c r="BT7" i="46"/>
  <c r="E7" i="46" s="1"/>
  <c r="BS7" i="46"/>
  <c r="D7" i="46" s="1"/>
  <c r="A7" i="46"/>
  <c r="C7" i="46" s="1"/>
  <c r="C7" i="44" s="1"/>
  <c r="EF6" i="46"/>
  <c r="BQ6" i="46" s="1"/>
  <c r="EE6" i="46"/>
  <c r="BP6" i="46" s="1"/>
  <c r="ED6" i="46"/>
  <c r="EC6" i="46"/>
  <c r="EB6" i="46"/>
  <c r="BM6" i="46" s="1"/>
  <c r="EA6" i="46"/>
  <c r="DZ6" i="46"/>
  <c r="BK6" i="46" s="1"/>
  <c r="DY6" i="46"/>
  <c r="DX6" i="46"/>
  <c r="DW6" i="46"/>
  <c r="BH6" i="46" s="1"/>
  <c r="DV6" i="46"/>
  <c r="DU6" i="46"/>
  <c r="DT6" i="46"/>
  <c r="DS6" i="46"/>
  <c r="DR6" i="46"/>
  <c r="DQ6" i="46"/>
  <c r="DP6" i="46"/>
  <c r="DO6" i="46"/>
  <c r="AZ6" i="46" s="1"/>
  <c r="DN6" i="46"/>
  <c r="DM6" i="46"/>
  <c r="DL6" i="46"/>
  <c r="DK6" i="46"/>
  <c r="DJ6" i="46"/>
  <c r="AU6" i="46" s="1"/>
  <c r="DI6" i="46"/>
  <c r="DH6" i="46"/>
  <c r="AS6" i="46" s="1"/>
  <c r="DG6" i="46"/>
  <c r="AR6" i="46" s="1"/>
  <c r="DF6" i="46"/>
  <c r="DE6" i="46"/>
  <c r="DD6" i="46"/>
  <c r="AO6" i="46" s="1"/>
  <c r="DC6" i="46"/>
  <c r="DB6" i="46"/>
  <c r="AM6" i="46" s="1"/>
  <c r="DA6" i="46"/>
  <c r="AL6" i="46" s="1"/>
  <c r="CZ6" i="46"/>
  <c r="CY6" i="46"/>
  <c r="AJ6" i="46" s="1"/>
  <c r="CX6" i="46"/>
  <c r="CW6" i="46"/>
  <c r="CV6" i="46"/>
  <c r="CU6" i="46"/>
  <c r="CT6" i="46"/>
  <c r="AE6" i="46" s="1"/>
  <c r="CS6" i="46"/>
  <c r="CR6" i="46"/>
  <c r="AC6" i="46" s="1"/>
  <c r="CQ6" i="46"/>
  <c r="AB6" i="46" s="1"/>
  <c r="CP6" i="46"/>
  <c r="CO6" i="46"/>
  <c r="CN6" i="46"/>
  <c r="CM6" i="46"/>
  <c r="CL6" i="46"/>
  <c r="W6" i="46" s="1"/>
  <c r="CK6" i="46"/>
  <c r="CJ6" i="46"/>
  <c r="U6" i="46" s="1"/>
  <c r="CI6" i="46"/>
  <c r="T6" i="46" s="1"/>
  <c r="CH6" i="46"/>
  <c r="S6" i="46" s="1"/>
  <c r="CG6" i="46"/>
  <c r="CF6" i="46"/>
  <c r="Q6" i="46" s="1"/>
  <c r="CE6" i="46"/>
  <c r="CD6" i="46"/>
  <c r="CC6" i="46"/>
  <c r="N6" i="46" s="1"/>
  <c r="CB6" i="46"/>
  <c r="M6" i="46" s="1"/>
  <c r="CA6" i="46"/>
  <c r="L6" i="46" s="1"/>
  <c r="BZ6" i="46"/>
  <c r="BY6" i="46"/>
  <c r="BX6" i="46"/>
  <c r="BW6" i="46"/>
  <c r="BV6" i="46"/>
  <c r="G6" i="46" s="1"/>
  <c r="BU6" i="46"/>
  <c r="BT6" i="46"/>
  <c r="E6" i="46" s="1"/>
  <c r="BS6" i="46"/>
  <c r="D6" i="46" s="1"/>
  <c r="BO6" i="46"/>
  <c r="BN6" i="46"/>
  <c r="BL6" i="46"/>
  <c r="BJ6" i="46"/>
  <c r="BI6" i="46"/>
  <c r="BG6" i="46"/>
  <c r="BF6" i="46"/>
  <c r="BE6" i="46"/>
  <c r="BD6" i="46"/>
  <c r="BC6" i="46"/>
  <c r="BB6" i="46"/>
  <c r="BA6" i="46"/>
  <c r="AY6" i="46"/>
  <c r="AX6" i="46"/>
  <c r="AW6" i="46"/>
  <c r="AV6" i="46"/>
  <c r="AT6" i="46"/>
  <c r="AQ6" i="46"/>
  <c r="AP6" i="46"/>
  <c r="AN6" i="46"/>
  <c r="AK6" i="46"/>
  <c r="AI6" i="46"/>
  <c r="AH6" i="46"/>
  <c r="AG6" i="46"/>
  <c r="AF6" i="46"/>
  <c r="AD6" i="46"/>
  <c r="AA6" i="46"/>
  <c r="Z6" i="46"/>
  <c r="Y6" i="46"/>
  <c r="X6" i="46"/>
  <c r="V6" i="46"/>
  <c r="R6" i="46"/>
  <c r="P6" i="46"/>
  <c r="O6" i="46"/>
  <c r="K6" i="46"/>
  <c r="J6" i="46"/>
  <c r="I6" i="46"/>
  <c r="H6" i="46"/>
  <c r="F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P207" i="44"/>
  <c r="BI207" i="44"/>
  <c r="BH207" i="44"/>
  <c r="BE207" i="44"/>
  <c r="BA207" i="44"/>
  <c r="AY207" i="44"/>
  <c r="AS207" i="44"/>
  <c r="AR207" i="44"/>
  <c r="AC207" i="44"/>
  <c r="W207" i="44"/>
  <c r="M207" i="44"/>
  <c r="BN206" i="44"/>
  <c r="BM206" i="44"/>
  <c r="BF206" i="44"/>
  <c r="AX206" i="44"/>
  <c r="AW206" i="44"/>
  <c r="AH206" i="44"/>
  <c r="J206" i="44"/>
  <c r="BQ205" i="44"/>
  <c r="BI205" i="44"/>
  <c r="BB205" i="44"/>
  <c r="AT205" i="44"/>
  <c r="AS205" i="44"/>
  <c r="AD205" i="44"/>
  <c r="N205" i="44"/>
  <c r="F205" i="44"/>
  <c r="BO204" i="44"/>
  <c r="BD204" i="44"/>
  <c r="AZ204" i="44"/>
  <c r="AQ204" i="44"/>
  <c r="AB204" i="44"/>
  <c r="T204" i="44"/>
  <c r="L204" i="44"/>
  <c r="BL203" i="44"/>
  <c r="AF203" i="44"/>
  <c r="AE203" i="44"/>
  <c r="P203" i="44"/>
  <c r="BO202" i="44"/>
  <c r="BG202" i="44"/>
  <c r="AJ202" i="44"/>
  <c r="L202" i="44"/>
  <c r="BD201" i="44"/>
  <c r="AV201" i="44"/>
  <c r="AM201" i="44"/>
  <c r="AF201" i="44"/>
  <c r="X201" i="44"/>
  <c r="H201" i="44"/>
  <c r="BO200" i="44"/>
  <c r="BH200" i="44"/>
  <c r="BG200" i="44"/>
  <c r="AR200" i="44"/>
  <c r="AQ200" i="44"/>
  <c r="AJ200" i="44"/>
  <c r="V200" i="44"/>
  <c r="T200" i="44"/>
  <c r="L200" i="44"/>
  <c r="BK199" i="44"/>
  <c r="BD199" i="44"/>
  <c r="AV199" i="44"/>
  <c r="AN199" i="44"/>
  <c r="X199" i="44"/>
  <c r="AS198" i="44"/>
  <c r="AK198" i="44"/>
  <c r="AC198" i="44"/>
  <c r="AR196" i="44"/>
  <c r="AK196" i="44"/>
  <c r="BM195" i="44"/>
  <c r="BD195" i="44"/>
  <c r="AV195" i="44"/>
  <c r="AO195" i="44"/>
  <c r="I195" i="44"/>
  <c r="H195" i="44"/>
  <c r="AZ194" i="44"/>
  <c r="AB194" i="44"/>
  <c r="AZ192" i="44"/>
  <c r="AJ192" i="44"/>
  <c r="AW191" i="44"/>
  <c r="BQ190" i="44"/>
  <c r="BN189" i="44"/>
  <c r="AS186" i="44"/>
  <c r="AP185" i="44"/>
  <c r="BE184" i="44"/>
  <c r="Q180" i="44"/>
  <c r="AQ179" i="44"/>
  <c r="AU178" i="44"/>
  <c r="AY177" i="44"/>
  <c r="J171"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Q28" i="42" s="1"/>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O30" i="42"/>
  <c r="N30" i="42"/>
  <c r="M30" i="42"/>
  <c r="L30" i="42"/>
  <c r="K30" i="42"/>
  <c r="J30" i="42"/>
  <c r="H30" i="42"/>
  <c r="G30" i="42"/>
  <c r="F30" i="42"/>
  <c r="E30" i="42"/>
  <c r="D30" i="42"/>
  <c r="C30" i="42"/>
  <c r="Q29" i="42"/>
  <c r="J29" i="42"/>
  <c r="C29" i="42"/>
  <c r="J28" i="42"/>
  <c r="C28" i="42"/>
  <c r="C206" i="46"/>
  <c r="C206" i="44" s="1"/>
  <c r="C6" i="46"/>
  <c r="C6" i="44" s="1"/>
  <c r="B202" i="44"/>
  <c r="A6" i="44"/>
  <c r="R29" i="42"/>
  <c r="S29" i="42" s="1"/>
  <c r="T29" i="42" s="1"/>
  <c r="K29" i="42"/>
  <c r="L29" i="42" s="1"/>
  <c r="M29" i="42" s="1"/>
  <c r="D29" i="42"/>
  <c r="E29" i="42" s="1"/>
  <c r="F29" i="42" s="1"/>
  <c r="L46" i="41"/>
  <c r="AH12" i="40" a="1"/>
  <c r="AH12" i="40" s="1"/>
  <c r="X7" i="40" a="1"/>
  <c r="X7" i="40" s="1"/>
  <c r="X8" i="40" s="1"/>
  <c r="CP9" i="29"/>
  <c r="CF9" i="29"/>
  <c r="BL9" i="29"/>
  <c r="BZ5" i="29"/>
  <c r="BX5" i="29"/>
  <c r="BW5" i="29"/>
  <c r="BV5" i="29"/>
  <c r="X16" i="28"/>
  <c r="N14" i="28"/>
  <c r="N4" i="28" s="1"/>
  <c r="D14" i="28"/>
  <c r="CP12" i="28"/>
  <c r="CF12" i="28"/>
  <c r="BV12" i="28"/>
  <c r="BV8" i="28"/>
  <c r="BV7" i="28"/>
  <c r="DO6" i="28"/>
  <c r="DN6" i="28"/>
  <c r="DM6" i="28"/>
  <c r="DL6" i="28"/>
  <c r="DK6" i="28"/>
  <c r="DJ6" i="28"/>
  <c r="DE6" i="28"/>
  <c r="DD6" i="28"/>
  <c r="DC6" i="28"/>
  <c r="DB6" i="28"/>
  <c r="DA6" i="28"/>
  <c r="CZ6" i="28"/>
  <c r="CU6" i="28"/>
  <c r="CT6" i="28"/>
  <c r="CS6" i="28"/>
  <c r="CR6" i="28"/>
  <c r="CQ6" i="28"/>
  <c r="CP6" i="28"/>
  <c r="CK6" i="28"/>
  <c r="CJ6" i="28"/>
  <c r="CI6" i="28"/>
  <c r="CH6" i="28"/>
  <c r="CG6" i="28"/>
  <c r="CF6" i="28"/>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DO5" i="28"/>
  <c r="DN5" i="28"/>
  <c r="DM5" i="28"/>
  <c r="DL5" i="28"/>
  <c r="DK5" i="28"/>
  <c r="DJ5" i="28"/>
  <c r="DE5" i="28"/>
  <c r="DD5" i="28"/>
  <c r="DC5" i="28"/>
  <c r="DB5" i="28"/>
  <c r="DA5" i="28"/>
  <c r="CZ5" i="28"/>
  <c r="CU5" i="28"/>
  <c r="CT5" i="28"/>
  <c r="CS5" i="28"/>
  <c r="CR5" i="28"/>
  <c r="CQ5" i="28"/>
  <c r="CP5" i="28"/>
  <c r="CK5" i="28"/>
  <c r="CJ5" i="28"/>
  <c r="CI5" i="28"/>
  <c r="CH5" i="28"/>
  <c r="CG5" i="28"/>
  <c r="CF5"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I5" i="28"/>
  <c r="H5" i="28"/>
  <c r="G5" i="28"/>
  <c r="F5" i="28"/>
  <c r="E5" i="28"/>
  <c r="D5" i="28"/>
  <c r="DO4" i="28"/>
  <c r="DN4" i="28"/>
  <c r="DM4" i="28"/>
  <c r="DL4" i="28"/>
  <c r="DK4" i="28"/>
  <c r="DJ4" i="28"/>
  <c r="DE4" i="28"/>
  <c r="DD4" i="28"/>
  <c r="DC4" i="28"/>
  <c r="DB4" i="28"/>
  <c r="DA4" i="28"/>
  <c r="CZ4" i="28"/>
  <c r="CU4" i="28"/>
  <c r="CT4" i="28"/>
  <c r="CS4" i="28"/>
  <c r="CR4" i="28"/>
  <c r="CQ4" i="28"/>
  <c r="CP4" i="28"/>
  <c r="CK4" i="28"/>
  <c r="CJ4" i="28"/>
  <c r="CI4" i="28"/>
  <c r="CH4" i="28"/>
  <c r="CG4" i="28"/>
  <c r="CF4"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I4" i="28"/>
  <c r="H4" i="28"/>
  <c r="G4" i="28"/>
  <c r="F4" i="28"/>
  <c r="E4" i="28"/>
  <c r="D4" i="28"/>
  <c r="X15" i="27"/>
  <c r="X6" i="27" s="1"/>
  <c r="CP9" i="27"/>
  <c r="CF9" i="27"/>
  <c r="DO6" i="27"/>
  <c r="DN6" i="27"/>
  <c r="DM6" i="27"/>
  <c r="DL6" i="27"/>
  <c r="DK6" i="27"/>
  <c r="DJ6" i="27"/>
  <c r="DE6" i="27"/>
  <c r="DD6" i="27"/>
  <c r="DC6" i="27"/>
  <c r="DB6" i="27"/>
  <c r="DA6" i="27"/>
  <c r="CZ6" i="27"/>
  <c r="CU6" i="27"/>
  <c r="CT6" i="27"/>
  <c r="CS6" i="27"/>
  <c r="CR6" i="27"/>
  <c r="CQ6" i="27"/>
  <c r="CP6" i="27"/>
  <c r="CK6" i="27"/>
  <c r="CJ6" i="27"/>
  <c r="CI6" i="27"/>
  <c r="CH6" i="27"/>
  <c r="CG6" i="27"/>
  <c r="CF6" i="27"/>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S6" i="27"/>
  <c r="R6" i="27"/>
  <c r="Q6" i="27"/>
  <c r="P6" i="27"/>
  <c r="O6" i="27"/>
  <c r="N6" i="27"/>
  <c r="I6" i="27"/>
  <c r="H6" i="27"/>
  <c r="G6" i="27"/>
  <c r="F6" i="27"/>
  <c r="E6" i="27"/>
  <c r="D6" i="27"/>
  <c r="DO5" i="27"/>
  <c r="DN5" i="27"/>
  <c r="DM5" i="27"/>
  <c r="DL5" i="27"/>
  <c r="DK5" i="27"/>
  <c r="DJ5" i="27"/>
  <c r="DE5" i="27"/>
  <c r="DD5" i="27"/>
  <c r="DC5" i="27"/>
  <c r="DB5" i="27"/>
  <c r="DA5" i="27"/>
  <c r="CZ5" i="27"/>
  <c r="CU5" i="27"/>
  <c r="CT5" i="27"/>
  <c r="CS5" i="27"/>
  <c r="CR5" i="27"/>
  <c r="CQ5" i="27"/>
  <c r="CP5" i="27"/>
  <c r="CK5" i="27"/>
  <c r="CJ5" i="27"/>
  <c r="CI5" i="27"/>
  <c r="CH5" i="27"/>
  <c r="CG5" i="27"/>
  <c r="CF5" i="27"/>
  <c r="CA5" i="27"/>
  <c r="BZ5" i="27"/>
  <c r="BY5" i="27"/>
  <c r="BX5" i="27"/>
  <c r="BW5" i="27"/>
  <c r="BV5" i="27"/>
  <c r="BQ5" i="27"/>
  <c r="BP5" i="27"/>
  <c r="BO5" i="27"/>
  <c r="BN5" i="27"/>
  <c r="BM5" i="27"/>
  <c r="BL5" i="27"/>
  <c r="BG5" i="27"/>
  <c r="BF5" i="27"/>
  <c r="BE5" i="27"/>
  <c r="BD5" i="27"/>
  <c r="BC5" i="27"/>
  <c r="BB5" i="27"/>
  <c r="AW5" i="27"/>
  <c r="AV5" i="27"/>
  <c r="AU5" i="27"/>
  <c r="AT5" i="27"/>
  <c r="AS5" i="27"/>
  <c r="AR5" i="27"/>
  <c r="AM5" i="27"/>
  <c r="AL5" i="27"/>
  <c r="AK5" i="27"/>
  <c r="AJ5" i="27"/>
  <c r="AI5" i="27"/>
  <c r="AC5" i="27"/>
  <c r="AB5" i="27"/>
  <c r="AA5" i="27"/>
  <c r="Z5" i="27"/>
  <c r="Y5" i="27"/>
  <c r="S5" i="27"/>
  <c r="R5" i="27"/>
  <c r="Q5" i="27"/>
  <c r="P5" i="27"/>
  <c r="O5" i="27"/>
  <c r="N5" i="27"/>
  <c r="I5" i="27"/>
  <c r="H5" i="27"/>
  <c r="G5" i="27"/>
  <c r="F5" i="27"/>
  <c r="E5" i="27"/>
  <c r="D5" i="27"/>
  <c r="DO4" i="27"/>
  <c r="DN4" i="27"/>
  <c r="DM4" i="27"/>
  <c r="DL4" i="27"/>
  <c r="DK4" i="27"/>
  <c r="DJ4" i="27"/>
  <c r="DE4" i="27"/>
  <c r="DD4" i="27"/>
  <c r="DC4" i="27"/>
  <c r="DB4" i="27"/>
  <c r="DA4" i="27"/>
  <c r="CZ4" i="27"/>
  <c r="CU4" i="27"/>
  <c r="CT4" i="27"/>
  <c r="CS4" i="27"/>
  <c r="CR4" i="27"/>
  <c r="CQ4" i="27"/>
  <c r="CP4"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Q196" i="44" l="1"/>
  <c r="AR203" i="44"/>
  <c r="AZ203" i="44"/>
  <c r="AC191" i="44"/>
  <c r="X200" i="44"/>
  <c r="AR184" i="44"/>
  <c r="AM179" i="44"/>
  <c r="Q192" i="44"/>
  <c r="AX143" i="46"/>
  <c r="Q188" i="44"/>
  <c r="D203" i="44"/>
  <c r="Y188" i="44"/>
  <c r="AH205" i="44"/>
  <c r="AS195" i="44"/>
  <c r="AK195" i="44"/>
  <c r="BI197" i="44"/>
  <c r="BI182" i="44"/>
  <c r="AO188" i="44"/>
  <c r="AS193" i="44"/>
  <c r="AZ201" i="44"/>
  <c r="AB184" i="44"/>
  <c r="BA193" i="44"/>
  <c r="AG198" i="44"/>
  <c r="BI189" i="44"/>
  <c r="Y192" i="44"/>
  <c r="AW194" i="44"/>
  <c r="AW196" i="44"/>
  <c r="AZ199" i="44"/>
  <c r="L203" i="44"/>
  <c r="BL204" i="44"/>
  <c r="AG207" i="44"/>
  <c r="BE196" i="44"/>
  <c r="AG192" i="44"/>
  <c r="AO207" i="44"/>
  <c r="T201" i="44"/>
  <c r="AU179" i="44"/>
  <c r="BQ189" i="44"/>
  <c r="BM194" i="44"/>
  <c r="BH199" i="44"/>
  <c r="X202" i="44"/>
  <c r="BF205" i="44"/>
  <c r="E187" i="44"/>
  <c r="AS197" i="44"/>
  <c r="AO198" i="44"/>
  <c r="L201" i="44"/>
  <c r="P204" i="44"/>
  <c r="BM196" i="44"/>
  <c r="E182" i="44"/>
  <c r="BQ195" i="44"/>
  <c r="L199" i="44"/>
  <c r="AV200" i="44"/>
  <c r="AF202" i="44"/>
  <c r="X204" i="44"/>
  <c r="AN172" i="44"/>
  <c r="M182" i="44"/>
  <c r="M187" i="44"/>
  <c r="U191" i="44"/>
  <c r="U193" i="44"/>
  <c r="I196" i="44"/>
  <c r="BA197" i="44"/>
  <c r="T199" i="44"/>
  <c r="BD200" i="44"/>
  <c r="AJ203" i="44"/>
  <c r="Z205" i="44"/>
  <c r="A207" i="44"/>
  <c r="AI178" i="44"/>
  <c r="BQ182" i="44"/>
  <c r="BP184" i="44"/>
  <c r="U187" i="44"/>
  <c r="AW188" i="44"/>
  <c r="Y190" i="44"/>
  <c r="AK191" i="44"/>
  <c r="I194" i="44"/>
  <c r="E195" i="44"/>
  <c r="Y196" i="44"/>
  <c r="E197" i="44"/>
  <c r="BQ197" i="44"/>
  <c r="AB199" i="44"/>
  <c r="AF200" i="44"/>
  <c r="AB201" i="44"/>
  <c r="BH201" i="44"/>
  <c r="AN202" i="44"/>
  <c r="BH203" i="44"/>
  <c r="AP205" i="44"/>
  <c r="I207" i="44"/>
  <c r="BM207" i="44"/>
  <c r="AW192" i="44"/>
  <c r="AJ199" i="44"/>
  <c r="G185" i="44"/>
  <c r="BE188" i="44"/>
  <c r="Q194" i="44"/>
  <c r="AG196" i="44"/>
  <c r="I198" i="44"/>
  <c r="BP199" i="44"/>
  <c r="AV202" i="44"/>
  <c r="Q181" i="44"/>
  <c r="AE185" i="44"/>
  <c r="AO190" i="44"/>
  <c r="U197" i="44"/>
  <c r="H202" i="44"/>
  <c r="BP203" i="44"/>
  <c r="I183" i="44"/>
  <c r="BA195" i="44"/>
  <c r="AS187" i="44"/>
  <c r="BE198" i="44"/>
  <c r="AN200" i="44"/>
  <c r="BD202" i="44"/>
  <c r="J205" i="44"/>
  <c r="AW207" i="44"/>
  <c r="G179" i="44"/>
  <c r="AM185" i="44"/>
  <c r="BI191" i="44"/>
  <c r="AC197" i="44"/>
  <c r="I181" i="44"/>
  <c r="AK187" i="44"/>
  <c r="AG190" i="44"/>
  <c r="M197" i="44"/>
  <c r="AW198" i="44"/>
  <c r="BL200" i="44"/>
  <c r="BP201" i="44"/>
  <c r="T203" i="44"/>
  <c r="AF204" i="44"/>
  <c r="AG183" i="44"/>
  <c r="M189" i="44"/>
  <c r="BA191" i="44"/>
  <c r="Y194" i="44"/>
  <c r="Q198" i="44"/>
  <c r="H200" i="44"/>
  <c r="AJ201" i="44"/>
  <c r="AB203" i="44"/>
  <c r="AN204" i="44"/>
  <c r="Q207" i="44"/>
  <c r="Y181" i="44"/>
  <c r="AO183" i="44"/>
  <c r="BA187" i="44"/>
  <c r="U189" i="44"/>
  <c r="BE190" i="44"/>
  <c r="BE192" i="44"/>
  <c r="U195" i="44"/>
  <c r="BI195" i="44"/>
  <c r="AO196" i="44"/>
  <c r="Y198" i="44"/>
  <c r="BM198" i="44"/>
  <c r="AR199" i="44"/>
  <c r="D201" i="44"/>
  <c r="H204" i="44"/>
  <c r="AX205" i="44"/>
  <c r="O179" i="44"/>
  <c r="BM181" i="44"/>
  <c r="D184" i="44"/>
  <c r="I188" i="44"/>
  <c r="AC189" i="44"/>
  <c r="BM190" i="44"/>
  <c r="BQ191" i="44"/>
  <c r="M193" i="44"/>
  <c r="AO194" i="44"/>
  <c r="AC195" i="44"/>
  <c r="AK197" i="44"/>
  <c r="D199" i="44"/>
  <c r="P200" i="44"/>
  <c r="AR201" i="44"/>
  <c r="P202" i="44"/>
  <c r="BL202" i="44"/>
  <c r="AV204" i="44"/>
  <c r="R205" i="44"/>
  <c r="Y207" i="44"/>
  <c r="N178" i="44"/>
  <c r="AR186" i="44"/>
  <c r="AI200" i="44"/>
  <c r="BC201" i="44"/>
  <c r="S204" i="44"/>
  <c r="AY204" i="44"/>
  <c r="BA170" i="44"/>
  <c r="D181" i="44"/>
  <c r="BK184" i="44"/>
  <c r="AR194" i="44"/>
  <c r="BL195" i="44"/>
  <c r="T198" i="44"/>
  <c r="AE201" i="44"/>
  <c r="BE206" i="44"/>
  <c r="AA172" i="44"/>
  <c r="Z179" i="44"/>
  <c r="J185" i="44"/>
  <c r="BO97" i="46"/>
  <c r="BM121" i="46"/>
  <c r="BL121" i="46"/>
  <c r="BB121" i="46"/>
  <c r="BC121" i="46"/>
  <c r="BI183" i="44"/>
  <c r="BN121" i="46"/>
  <c r="AY185" i="44"/>
  <c r="AC182" i="44"/>
  <c r="L184" i="44"/>
  <c r="O185" i="44"/>
  <c r="AS190" i="44"/>
  <c r="AW193" i="44"/>
  <c r="BI196" i="44"/>
  <c r="BE191" i="44"/>
  <c r="AF199" i="44"/>
  <c r="H203" i="44"/>
  <c r="AZ177" i="44"/>
  <c r="Y187" i="44"/>
  <c r="AS188" i="44"/>
  <c r="BA192" i="44"/>
  <c r="E194" i="44"/>
  <c r="Y195" i="44"/>
  <c r="BQ196" i="44"/>
  <c r="AW197" i="44"/>
  <c r="BI198" i="44"/>
  <c r="BL199" i="44"/>
  <c r="AB200" i="44"/>
  <c r="P201" i="44"/>
  <c r="AN201" i="44"/>
  <c r="AR202" i="44"/>
  <c r="Z206" i="44"/>
  <c r="E207" i="44"/>
  <c r="A169" i="44"/>
  <c r="AS183" i="44"/>
  <c r="BA188" i="44"/>
  <c r="AG180" i="44"/>
  <c r="BI186" i="44"/>
  <c r="AK190" i="44"/>
  <c r="AO193" i="44"/>
  <c r="E198" i="44"/>
  <c r="AB202" i="44"/>
  <c r="D204" i="44"/>
  <c r="AL205" i="44"/>
  <c r="BJ205" i="44"/>
  <c r="U207" i="44"/>
  <c r="AO197" i="44"/>
  <c r="AR177" i="44"/>
  <c r="Q195" i="44"/>
  <c r="AS194" i="44"/>
  <c r="AC196" i="44"/>
  <c r="BL190" i="44"/>
  <c r="AY83" i="46"/>
  <c r="AG199" i="44"/>
  <c r="AW199" i="44"/>
  <c r="AH182" i="44"/>
  <c r="N196" i="44"/>
  <c r="AL198" i="44"/>
  <c r="AC200" i="44"/>
  <c r="A164" i="44"/>
  <c r="BJ170" i="44"/>
  <c r="AM178" i="44"/>
  <c r="Y180" i="44"/>
  <c r="E183" i="44"/>
  <c r="BA183" i="44"/>
  <c r="AN184" i="44"/>
  <c r="AQ185" i="44"/>
  <c r="BA186" i="44"/>
  <c r="AG187" i="44"/>
  <c r="M188" i="44"/>
  <c r="Q191" i="44"/>
  <c r="U192" i="44"/>
  <c r="Y193" i="44"/>
  <c r="BH177" i="44"/>
  <c r="BK178" i="44"/>
  <c r="AW180" i="44"/>
  <c r="M183" i="44"/>
  <c r="AV184" i="44"/>
  <c r="S185" i="44"/>
  <c r="BQ186" i="44"/>
  <c r="AO187" i="44"/>
  <c r="U188" i="44"/>
  <c r="E190" i="44"/>
  <c r="BA190" i="44"/>
  <c r="Y191" i="44"/>
  <c r="AC192" i="44"/>
  <c r="U194" i="44"/>
  <c r="AW195" i="44"/>
  <c r="M198" i="44"/>
  <c r="BQ198" i="44"/>
  <c r="T202" i="44"/>
  <c r="AZ202" i="44"/>
  <c r="AN203" i="44"/>
  <c r="AJ204" i="44"/>
  <c r="BH204" i="44"/>
  <c r="V205" i="44"/>
  <c r="R206" i="44"/>
  <c r="BP177" i="44"/>
  <c r="AA185" i="44"/>
  <c r="BM191" i="44"/>
  <c r="U183" i="44"/>
  <c r="M190" i="44"/>
  <c r="X176" i="44"/>
  <c r="U186" i="44"/>
  <c r="BI190" i="44"/>
  <c r="I193" i="44"/>
  <c r="Q197" i="44"/>
  <c r="BE180" i="44"/>
  <c r="BD184" i="44"/>
  <c r="AC188" i="44"/>
  <c r="U190" i="44"/>
  <c r="AG191" i="44"/>
  <c r="AS196" i="44"/>
  <c r="AO164" i="44"/>
  <c r="T177" i="44"/>
  <c r="O178" i="44"/>
  <c r="BO179" i="44"/>
  <c r="P184" i="44"/>
  <c r="AI185" i="44"/>
  <c r="AK186" i="44"/>
  <c r="Q187" i="44"/>
  <c r="AK188" i="44"/>
  <c r="E192" i="44"/>
  <c r="AK192" i="44"/>
  <c r="BE193" i="44"/>
  <c r="AC194" i="44"/>
  <c r="BQ194" i="44"/>
  <c r="AG195" i="44"/>
  <c r="BE195" i="44"/>
  <c r="U196" i="44"/>
  <c r="BE197" i="44"/>
  <c r="U198" i="44"/>
  <c r="P199" i="44"/>
  <c r="AZ200" i="44"/>
  <c r="BL201" i="44"/>
  <c r="BH202" i="44"/>
  <c r="X203" i="44"/>
  <c r="BD203" i="44"/>
  <c r="AR204" i="44"/>
  <c r="BP204" i="44"/>
  <c r="AP206" i="44"/>
  <c r="AK207" i="44"/>
  <c r="AY179" i="44"/>
  <c r="H184" i="44"/>
  <c r="M186" i="44"/>
  <c r="BQ188" i="44"/>
  <c r="BQ192" i="44"/>
  <c r="R162" i="44"/>
  <c r="BG179" i="44"/>
  <c r="AC183" i="44"/>
  <c r="AW187" i="44"/>
  <c r="AG166" i="44"/>
  <c r="AB177" i="44"/>
  <c r="W178" i="44"/>
  <c r="S179" i="44"/>
  <c r="I180" i="44"/>
  <c r="X184" i="44"/>
  <c r="E188" i="44"/>
  <c r="AO191" i="44"/>
  <c r="M192" i="44"/>
  <c r="AS192" i="44"/>
  <c r="Q193" i="44"/>
  <c r="BM193" i="44"/>
  <c r="AK194" i="44"/>
  <c r="Y197" i="44"/>
  <c r="BA198" i="44"/>
  <c r="AZ195" i="44"/>
  <c r="BO201" i="44"/>
  <c r="AX150" i="44"/>
  <c r="H165" i="44"/>
  <c r="AY176" i="44"/>
  <c r="BO43" i="46"/>
  <c r="AJ157" i="44"/>
  <c r="A161" i="44"/>
  <c r="BN24" i="46"/>
  <c r="BN41" i="46"/>
  <c r="AU198" i="44"/>
  <c r="K189" i="44"/>
  <c r="AE196" i="44"/>
  <c r="BB200" i="44"/>
  <c r="BO41" i="46"/>
  <c r="AY193" i="44"/>
  <c r="BK194" i="44"/>
  <c r="BI171" i="44"/>
  <c r="R159" i="44"/>
  <c r="H181" i="44"/>
  <c r="BP189" i="44"/>
  <c r="Q161" i="44"/>
  <c r="X167" i="44"/>
  <c r="AU202" i="44"/>
  <c r="BD207" i="44"/>
  <c r="L166" i="44"/>
  <c r="AN207" i="44"/>
  <c r="BE168" i="44"/>
  <c r="BA169" i="44"/>
  <c r="T189" i="44"/>
  <c r="G204" i="44"/>
  <c r="BK200" i="44"/>
  <c r="BC172" i="44"/>
  <c r="S184" i="44"/>
  <c r="AC162" i="44"/>
  <c r="BF173" i="44"/>
  <c r="BE163" i="44"/>
  <c r="BH174" i="44"/>
  <c r="BD183" i="44"/>
  <c r="AW205" i="44"/>
  <c r="E206" i="44"/>
  <c r="AL169" i="44"/>
  <c r="F171" i="44"/>
  <c r="AA178" i="44"/>
  <c r="V171" i="44"/>
  <c r="AL171" i="44"/>
  <c r="AZ184" i="44"/>
  <c r="W158" i="44"/>
  <c r="AQ178" i="44"/>
  <c r="AX170" i="44"/>
  <c r="AK182" i="44"/>
  <c r="Q183" i="44"/>
  <c r="I190" i="44"/>
  <c r="BM192" i="44"/>
  <c r="A170" i="44"/>
  <c r="Z170" i="44"/>
  <c r="Q165" i="44"/>
  <c r="AG181" i="44"/>
  <c r="AW183" i="44"/>
  <c r="BB171" i="44"/>
  <c r="BM188" i="44"/>
  <c r="AC193" i="44"/>
  <c r="AY178" i="44"/>
  <c r="BK179" i="44"/>
  <c r="AW181" i="44"/>
  <c r="T184" i="44"/>
  <c r="W185" i="44"/>
  <c r="AC187" i="44"/>
  <c r="AG188" i="44"/>
  <c r="AS189" i="44"/>
  <c r="AW190" i="44"/>
  <c r="AS191" i="44"/>
  <c r="AK193" i="44"/>
  <c r="BE194" i="44"/>
  <c r="AZ157" i="44"/>
  <c r="AH170" i="44"/>
  <c r="BC179" i="44"/>
  <c r="W179" i="44"/>
  <c r="AO181" i="44"/>
  <c r="AU185" i="44"/>
  <c r="BI187" i="44"/>
  <c r="AK189" i="44"/>
  <c r="E191" i="44"/>
  <c r="BI193" i="44"/>
  <c r="M195" i="44"/>
  <c r="AS182" i="44"/>
  <c r="BQ187" i="44"/>
  <c r="M191" i="44"/>
  <c r="I192" i="44"/>
  <c r="BF170" i="44"/>
  <c r="S178" i="44"/>
  <c r="BG178" i="44"/>
  <c r="AE179" i="44"/>
  <c r="BE181" i="44"/>
  <c r="BA182" i="44"/>
  <c r="Y183" i="44"/>
  <c r="BE183" i="44"/>
  <c r="BH184" i="44"/>
  <c r="BC185" i="44"/>
  <c r="E189" i="44"/>
  <c r="BA189" i="44"/>
  <c r="Q190" i="44"/>
  <c r="AO192" i="44"/>
  <c r="E193" i="44"/>
  <c r="BQ193" i="44"/>
  <c r="AG194" i="44"/>
  <c r="BN49" i="46"/>
  <c r="BO49" i="46"/>
  <c r="H140" i="44"/>
  <c r="AV167" i="44"/>
  <c r="BQ171" i="44"/>
  <c r="AF188" i="44"/>
  <c r="AS206" i="44"/>
  <c r="Y161" i="44"/>
  <c r="BK172" i="44"/>
  <c r="AR193" i="44"/>
  <c r="AJ195" i="44"/>
  <c r="BL198" i="44"/>
  <c r="AW143" i="44"/>
  <c r="L164" i="44"/>
  <c r="BQ169" i="44"/>
  <c r="D174" i="44"/>
  <c r="K203" i="44"/>
  <c r="AK162" i="44"/>
  <c r="BI169" i="44"/>
  <c r="BN173" i="44"/>
  <c r="N179" i="44"/>
  <c r="L195" i="44"/>
  <c r="AA199" i="44"/>
  <c r="AU200" i="44"/>
  <c r="A186" i="44"/>
  <c r="BP144" i="44"/>
  <c r="BE152" i="44"/>
  <c r="N158" i="44"/>
  <c r="M160" i="44"/>
  <c r="AW161" i="44"/>
  <c r="BI162" i="44"/>
  <c r="AB164" i="44"/>
  <c r="X165" i="44"/>
  <c r="AJ166" i="44"/>
  <c r="BL167" i="44"/>
  <c r="M169" i="44"/>
  <c r="I170" i="44"/>
  <c r="U171" i="44"/>
  <c r="W172" i="44"/>
  <c r="R173" i="44"/>
  <c r="L174" i="44"/>
  <c r="AF175" i="44"/>
  <c r="AR180" i="44"/>
  <c r="BG184" i="44"/>
  <c r="AF192" i="44"/>
  <c r="AR197" i="44"/>
  <c r="AV198" i="44"/>
  <c r="AI203" i="44"/>
  <c r="AM204" i="44"/>
  <c r="BC204" i="44"/>
  <c r="H207" i="44"/>
  <c r="A159" i="44"/>
  <c r="Z159" i="44"/>
  <c r="T166" i="44"/>
  <c r="AW170" i="44"/>
  <c r="BL186" i="44"/>
  <c r="AH159" i="44"/>
  <c r="AO161" i="44"/>
  <c r="E169" i="44"/>
  <c r="J173" i="44"/>
  <c r="G202" i="44"/>
  <c r="BG203" i="44"/>
  <c r="I205" i="44"/>
  <c r="V158" i="44"/>
  <c r="BQ162" i="44"/>
  <c r="AR166" i="44"/>
  <c r="Q170" i="44"/>
  <c r="AV175" i="44"/>
  <c r="T195" i="44"/>
  <c r="BH195" i="44"/>
  <c r="AI201" i="44"/>
  <c r="BA206" i="44"/>
  <c r="AV207" i="44"/>
  <c r="BL207" i="44"/>
  <c r="P165" i="44"/>
  <c r="BP174" i="44"/>
  <c r="AG152" i="44"/>
  <c r="M171" i="44"/>
  <c r="X175" i="44"/>
  <c r="AE200" i="44"/>
  <c r="AE202" i="44"/>
  <c r="AG205" i="44"/>
  <c r="X207" i="44"/>
  <c r="AA146" i="44"/>
  <c r="AC160" i="44"/>
  <c r="AJ164" i="44"/>
  <c r="I168" i="44"/>
  <c r="T174" i="44"/>
  <c r="V185" i="44"/>
  <c r="L187" i="44"/>
  <c r="AR195" i="44"/>
  <c r="U206" i="44"/>
  <c r="AV154" i="44"/>
  <c r="AK160" i="44"/>
  <c r="Q168" i="44"/>
  <c r="AE172" i="44"/>
  <c r="K176" i="44"/>
  <c r="Z178" i="44"/>
  <c r="D195" i="44"/>
  <c r="P198" i="44"/>
  <c r="O202" i="44"/>
  <c r="AF207" i="44"/>
  <c r="BF150" i="44"/>
  <c r="D164" i="44"/>
  <c r="X198" i="44"/>
  <c r="BG157" i="44"/>
  <c r="AS162" i="44"/>
  <c r="BD167" i="44"/>
  <c r="O172" i="44"/>
  <c r="M206" i="44"/>
  <c r="BM152" i="44"/>
  <c r="BE161" i="44"/>
  <c r="AN165" i="44"/>
  <c r="U169" i="44"/>
  <c r="BE170" i="44"/>
  <c r="Z173" i="44"/>
  <c r="AF198" i="44"/>
  <c r="AE147" i="44"/>
  <c r="E162" i="44"/>
  <c r="Y163" i="44"/>
  <c r="AV165" i="44"/>
  <c r="AZ166" i="44"/>
  <c r="AC169" i="44"/>
  <c r="Y170" i="44"/>
  <c r="AH173" i="44"/>
  <c r="AB174" i="44"/>
  <c r="K184" i="44"/>
  <c r="BG201" i="44"/>
  <c r="AM202" i="44"/>
  <c r="S203" i="44"/>
  <c r="BO203" i="44"/>
  <c r="Q205" i="44"/>
  <c r="AM147" i="44"/>
  <c r="L155" i="44"/>
  <c r="AT158" i="44"/>
  <c r="AS160" i="44"/>
  <c r="M162" i="44"/>
  <c r="AO163" i="44"/>
  <c r="AR164" i="44"/>
  <c r="BD165" i="44"/>
  <c r="BH166" i="44"/>
  <c r="Y168" i="44"/>
  <c r="AK169" i="44"/>
  <c r="AS171" i="44"/>
  <c r="AM172" i="44"/>
  <c r="AP173" i="44"/>
  <c r="AR174" i="44"/>
  <c r="BN178" i="44"/>
  <c r="AV181" i="44"/>
  <c r="AV186" i="44"/>
  <c r="AV188" i="44"/>
  <c r="L189" i="44"/>
  <c r="AZ191" i="44"/>
  <c r="BD198" i="44"/>
  <c r="W200" i="44"/>
  <c r="AQ203" i="44"/>
  <c r="W204" i="44"/>
  <c r="P207" i="44"/>
  <c r="V149" i="44"/>
  <c r="AR155" i="44"/>
  <c r="BB158" i="44"/>
  <c r="BA160" i="44"/>
  <c r="AW163" i="44"/>
  <c r="BH164" i="44"/>
  <c r="D166" i="44"/>
  <c r="P167" i="44"/>
  <c r="AW168" i="44"/>
  <c r="AG170" i="44"/>
  <c r="BM170" i="44"/>
  <c r="AX173" i="44"/>
  <c r="AZ174" i="44"/>
  <c r="AQ176" i="44"/>
  <c r="AR182" i="44"/>
  <c r="AY184" i="44"/>
  <c r="F185" i="44"/>
  <c r="BJ185" i="44"/>
  <c r="D193" i="44"/>
  <c r="BH193" i="44"/>
  <c r="AB197" i="44"/>
  <c r="AU204" i="44"/>
  <c r="AK206" i="44"/>
  <c r="BI206" i="44"/>
  <c r="BM164" i="44"/>
  <c r="BI165" i="44"/>
  <c r="Q164" i="44"/>
  <c r="AP153" i="44"/>
  <c r="AQ174" i="44"/>
  <c r="AQ182" i="44"/>
  <c r="AA193" i="44"/>
  <c r="AA187" i="44"/>
  <c r="BG187" i="44"/>
  <c r="BN184" i="44"/>
  <c r="BK196" i="44"/>
  <c r="BC190" i="44"/>
  <c r="BB204" i="44"/>
  <c r="AF205" i="44"/>
  <c r="AJ206" i="44"/>
  <c r="BO193" i="44"/>
  <c r="AU196" i="44"/>
  <c r="AU186" i="44"/>
  <c r="BK207" i="44"/>
  <c r="G192" i="44"/>
  <c r="BO197" i="44"/>
  <c r="R199" i="44"/>
  <c r="F202" i="44"/>
  <c r="AM175" i="44"/>
  <c r="G183" i="44"/>
  <c r="O186" i="44"/>
  <c r="AM190" i="44"/>
  <c r="AI195" i="44"/>
  <c r="AQ197" i="44"/>
  <c r="BK198" i="44"/>
  <c r="L206" i="44"/>
  <c r="AM207" i="44"/>
  <c r="BK181" i="44"/>
  <c r="AL200" i="44"/>
  <c r="AH203" i="44"/>
  <c r="AI191" i="44"/>
  <c r="BL205" i="44"/>
  <c r="AI193" i="44"/>
  <c r="AA197" i="44"/>
  <c r="A205" i="44"/>
  <c r="Z176" i="44"/>
  <c r="BG180" i="44"/>
  <c r="AE181" i="44"/>
  <c r="R184" i="44"/>
  <c r="BC188" i="44"/>
  <c r="K191" i="44"/>
  <c r="BG195" i="44"/>
  <c r="O196" i="44"/>
  <c r="AX199" i="44"/>
  <c r="F200" i="44"/>
  <c r="AL204" i="44"/>
  <c r="AV205" i="44"/>
  <c r="G188" i="44"/>
  <c r="BM173" i="44"/>
  <c r="BG189" i="44"/>
  <c r="W194" i="44"/>
  <c r="AA189" i="44"/>
  <c r="AH199" i="44"/>
  <c r="V202" i="44"/>
  <c r="V204" i="44"/>
  <c r="D167" i="44"/>
  <c r="BN51" i="46"/>
  <c r="BO51" i="46"/>
  <c r="BO124" i="46"/>
  <c r="AO203" i="44"/>
  <c r="BQ202" i="44"/>
  <c r="BM203" i="44"/>
  <c r="J189" i="44"/>
  <c r="A195" i="44"/>
  <c r="BG144" i="44"/>
  <c r="P145" i="44"/>
  <c r="Z148" i="44"/>
  <c r="AZ155" i="44"/>
  <c r="AT151" i="44"/>
  <c r="AD151" i="44"/>
  <c r="AF145" i="44"/>
  <c r="W156" i="44"/>
  <c r="C150" i="46"/>
  <c r="C150" i="44" s="1"/>
  <c r="BL145" i="44"/>
  <c r="Q152" i="44"/>
  <c r="S157" i="44"/>
  <c r="AK153" i="44"/>
  <c r="M135" i="44"/>
  <c r="AH148" i="44"/>
  <c r="BN148" i="44"/>
  <c r="X154" i="44"/>
  <c r="I143" i="44"/>
  <c r="K146" i="44"/>
  <c r="N149" i="44"/>
  <c r="Y152" i="44"/>
  <c r="AF154" i="44"/>
  <c r="BE143" i="44"/>
  <c r="AI146" i="44"/>
  <c r="BJ149" i="44"/>
  <c r="AW152" i="44"/>
  <c r="D155" i="44"/>
  <c r="BN28" i="46"/>
  <c r="BO28" i="46"/>
  <c r="A189" i="44"/>
  <c r="BN187" i="44"/>
  <c r="BB198" i="44"/>
  <c r="C155" i="46"/>
  <c r="C155" i="44" s="1"/>
  <c r="F175" i="44"/>
  <c r="A193" i="44"/>
  <c r="AB151" i="44"/>
  <c r="AE168" i="44"/>
  <c r="N190" i="44"/>
  <c r="AD196" i="44"/>
  <c r="U202" i="44"/>
  <c r="A184" i="44"/>
  <c r="C182" i="46"/>
  <c r="C182" i="44" s="1"/>
  <c r="AV173" i="44"/>
  <c r="A199" i="44"/>
  <c r="AP180" i="44"/>
  <c r="V194" i="44"/>
  <c r="BJ196" i="44"/>
  <c r="G205" i="44"/>
  <c r="AY206" i="44"/>
  <c r="A176" i="44"/>
  <c r="A187" i="44"/>
  <c r="BP158" i="44"/>
  <c r="AR167" i="44"/>
  <c r="BN179" i="44"/>
  <c r="R185" i="44"/>
  <c r="AI202" i="44"/>
  <c r="G203" i="44"/>
  <c r="M205" i="44"/>
  <c r="AB207" i="44"/>
  <c r="AX179" i="44"/>
  <c r="AK205" i="44"/>
  <c r="I206" i="44"/>
  <c r="T207" i="44"/>
  <c r="BO37" i="46"/>
  <c r="AB186" i="44"/>
  <c r="X189" i="44"/>
  <c r="BH194" i="44"/>
  <c r="AB196" i="44"/>
  <c r="AU199" i="44"/>
  <c r="AU203" i="44"/>
  <c r="AG206" i="44"/>
  <c r="D207" i="44"/>
  <c r="Z185" i="44"/>
  <c r="AJ186" i="44"/>
  <c r="AJ198" i="44"/>
  <c r="AA202" i="44"/>
  <c r="O203" i="44"/>
  <c r="U205" i="44"/>
  <c r="AJ207" i="44"/>
  <c r="BH137" i="44"/>
  <c r="X145" i="44"/>
  <c r="AD178" i="44"/>
  <c r="AM184" i="44"/>
  <c r="AN189" i="44"/>
  <c r="AJ190" i="44"/>
  <c r="BH196" i="44"/>
  <c r="S202" i="44"/>
  <c r="AY202" i="44"/>
  <c r="K204" i="44"/>
  <c r="AA204" i="44"/>
  <c r="BG204" i="44"/>
  <c r="Q206" i="44"/>
  <c r="AO206" i="44"/>
  <c r="L207" i="44"/>
  <c r="BC169" i="44"/>
  <c r="K187" i="44"/>
  <c r="BK190" i="44"/>
  <c r="G198" i="44"/>
  <c r="BF199" i="44"/>
  <c r="A173" i="44"/>
  <c r="AU183" i="44"/>
  <c r="BO189" i="44"/>
  <c r="S191" i="44"/>
  <c r="BC192" i="44"/>
  <c r="BB202" i="44"/>
  <c r="AX203" i="44"/>
  <c r="AN152" i="44"/>
  <c r="BI158" i="44"/>
  <c r="AR171" i="44"/>
  <c r="AG173" i="44"/>
  <c r="BK175" i="44"/>
  <c r="BJ177" i="44"/>
  <c r="S182" i="44"/>
  <c r="BG182" i="44"/>
  <c r="J184" i="44"/>
  <c r="AE186" i="44"/>
  <c r="AI187" i="44"/>
  <c r="BK188" i="44"/>
  <c r="S189" i="44"/>
  <c r="AQ189" i="44"/>
  <c r="AQ191" i="44"/>
  <c r="BG193" i="44"/>
  <c r="O194" i="44"/>
  <c r="AE194" i="44"/>
  <c r="K197" i="44"/>
  <c r="N202" i="44"/>
  <c r="N204" i="44"/>
  <c r="AY174" i="44"/>
  <c r="AU194" i="44"/>
  <c r="AY195" i="44"/>
  <c r="AL202" i="44"/>
  <c r="Y148" i="44"/>
  <c r="K174" i="44"/>
  <c r="J176" i="44"/>
  <c r="N177" i="44"/>
  <c r="AH184" i="44"/>
  <c r="BC186" i="44"/>
  <c r="BO187" i="44"/>
  <c r="W190" i="44"/>
  <c r="AU190" i="44"/>
  <c r="BK192" i="44"/>
  <c r="S193" i="44"/>
  <c r="AQ193" i="44"/>
  <c r="BO195" i="44"/>
  <c r="W196" i="44"/>
  <c r="AM196" i="44"/>
  <c r="AI197" i="44"/>
  <c r="AM198" i="44"/>
  <c r="BC198" i="44"/>
  <c r="N200" i="44"/>
  <c r="AD200" i="44"/>
  <c r="AD204" i="44"/>
  <c r="AT204" i="44"/>
  <c r="H205" i="44"/>
  <c r="D206" i="44"/>
  <c r="S195" i="44"/>
  <c r="BC196" i="44"/>
  <c r="Z199" i="44"/>
  <c r="BN203" i="44"/>
  <c r="AZ206" i="44"/>
  <c r="O207" i="44"/>
  <c r="BC207" i="44"/>
  <c r="O181" i="44"/>
  <c r="BC181" i="44"/>
  <c r="BC183" i="44"/>
  <c r="AU188" i="44"/>
  <c r="AY189" i="44"/>
  <c r="AA191" i="44"/>
  <c r="BO191" i="44"/>
  <c r="W192" i="44"/>
  <c r="AQ195" i="44"/>
  <c r="BG197" i="44"/>
  <c r="O198" i="44"/>
  <c r="AT200" i="44"/>
  <c r="AD202" i="44"/>
  <c r="J203" i="44"/>
  <c r="Z203" i="44"/>
  <c r="BF203" i="44"/>
  <c r="X205" i="44"/>
  <c r="AN205" i="44"/>
  <c r="BD205" i="44"/>
  <c r="AR206" i="44"/>
  <c r="G207" i="44"/>
  <c r="AU207" i="44"/>
  <c r="A201" i="44"/>
  <c r="AJ160" i="44"/>
  <c r="BF176" i="44"/>
  <c r="AI180" i="44"/>
  <c r="AM188" i="44"/>
  <c r="BG191" i="44"/>
  <c r="W198" i="44"/>
  <c r="AP199" i="44"/>
  <c r="BP206" i="44"/>
  <c r="A203" i="44"/>
  <c r="S155" i="44"/>
  <c r="AE183" i="44"/>
  <c r="G186" i="44"/>
  <c r="AM186" i="44"/>
  <c r="BK186" i="44"/>
  <c r="AE188" i="44"/>
  <c r="G190" i="44"/>
  <c r="AY191" i="44"/>
  <c r="AU192" i="44"/>
  <c r="AM194" i="44"/>
  <c r="K195" i="44"/>
  <c r="AA195" i="44"/>
  <c r="G196" i="44"/>
  <c r="S197" i="44"/>
  <c r="AE198" i="44"/>
  <c r="BN199" i="44"/>
  <c r="BJ202" i="44"/>
  <c r="AP203" i="44"/>
  <c r="F204" i="44"/>
  <c r="BJ204" i="44"/>
  <c r="AB206" i="44"/>
  <c r="BH206" i="44"/>
  <c r="AI196" i="44"/>
  <c r="AI194" i="44"/>
  <c r="C200" i="46"/>
  <c r="C200" i="44" s="1"/>
  <c r="AA192" i="44"/>
  <c r="Z202" i="44"/>
  <c r="Y115" i="46"/>
  <c r="A177" i="44"/>
  <c r="V201" i="44"/>
  <c r="BM119" i="46"/>
  <c r="N156" i="44"/>
  <c r="AW159" i="44"/>
  <c r="AH139" i="44"/>
  <c r="AG150" i="44"/>
  <c r="BK145" i="44"/>
  <c r="BN119" i="46"/>
  <c r="U149" i="44"/>
  <c r="AH157" i="44"/>
  <c r="A157" i="44"/>
  <c r="AV161" i="44"/>
  <c r="T171" i="44"/>
  <c r="BJ156" i="44"/>
  <c r="BK165" i="44"/>
  <c r="AD172" i="44"/>
  <c r="W154" i="44"/>
  <c r="BG155" i="44"/>
  <c r="BA158" i="44"/>
  <c r="AB160" i="44"/>
  <c r="AF163" i="44"/>
  <c r="AE165" i="44"/>
  <c r="AJ171" i="44"/>
  <c r="AL172" i="44"/>
  <c r="BE173" i="44"/>
  <c r="K182" i="44"/>
  <c r="Z139" i="44"/>
  <c r="AU145" i="44"/>
  <c r="AT147" i="44"/>
  <c r="Y150" i="44"/>
  <c r="AB153" i="44"/>
  <c r="BO155" i="44"/>
  <c r="Z157" i="44"/>
  <c r="M158" i="44"/>
  <c r="P161" i="44"/>
  <c r="D162" i="44"/>
  <c r="AN163" i="44"/>
  <c r="AA164" i="44"/>
  <c r="S166" i="44"/>
  <c r="BG166" i="44"/>
  <c r="AM167" i="44"/>
  <c r="P168" i="44"/>
  <c r="BD168" i="44"/>
  <c r="AB169" i="44"/>
  <c r="X170" i="44"/>
  <c r="D171" i="44"/>
  <c r="N172" i="44"/>
  <c r="Y173" i="44"/>
  <c r="AA174" i="44"/>
  <c r="BC175" i="44"/>
  <c r="AX176" i="44"/>
  <c r="K180" i="44"/>
  <c r="BK183" i="44"/>
  <c r="C148" i="46"/>
  <c r="C148" i="44" s="1"/>
  <c r="AI155" i="44"/>
  <c r="L162" i="44"/>
  <c r="AV163" i="44"/>
  <c r="BP169" i="44"/>
  <c r="BD170" i="44"/>
  <c r="V172" i="44"/>
  <c r="AO150" i="44"/>
  <c r="AM154" i="44"/>
  <c r="BE159" i="44"/>
  <c r="BC165" i="44"/>
  <c r="BO166" i="44"/>
  <c r="X168" i="44"/>
  <c r="AJ169" i="44"/>
  <c r="AT172" i="44"/>
  <c r="BQ121" i="44"/>
  <c r="AT140" i="44"/>
  <c r="O145" i="44"/>
  <c r="AK149" i="44"/>
  <c r="BI151" i="44"/>
  <c r="BD152" i="44"/>
  <c r="AR153" i="44"/>
  <c r="AQ155" i="44"/>
  <c r="AT156" i="44"/>
  <c r="AX157" i="44"/>
  <c r="BQ158" i="44"/>
  <c r="BM159" i="44"/>
  <c r="BP162" i="44"/>
  <c r="O165" i="44"/>
  <c r="AI166" i="44"/>
  <c r="D169" i="44"/>
  <c r="AF170" i="44"/>
  <c r="BB172" i="44"/>
  <c r="AE175" i="44"/>
  <c r="AA180" i="44"/>
  <c r="BE150" i="44"/>
  <c r="D160" i="44"/>
  <c r="G167" i="44"/>
  <c r="H170" i="44"/>
  <c r="BQ151" i="44"/>
  <c r="BB156" i="44"/>
  <c r="AZ160" i="44"/>
  <c r="AQ164" i="44"/>
  <c r="BK167" i="44"/>
  <c r="BI149" i="44"/>
  <c r="BH153" i="44"/>
  <c r="Q159" i="44"/>
  <c r="H163" i="44"/>
  <c r="AQ166" i="44"/>
  <c r="AR169" i="44"/>
  <c r="AO148" i="44"/>
  <c r="AZ153" i="44"/>
  <c r="AC158" i="44"/>
  <c r="AN143" i="44"/>
  <c r="BK154" i="44"/>
  <c r="AK158" i="44"/>
  <c r="AF168" i="44"/>
  <c r="AB135" i="44"/>
  <c r="AV143" i="44"/>
  <c r="AE145" i="44"/>
  <c r="E151" i="44"/>
  <c r="D153" i="44"/>
  <c r="O154" i="44"/>
  <c r="R157" i="44"/>
  <c r="BH160" i="44"/>
  <c r="BD161" i="44"/>
  <c r="AY164" i="44"/>
  <c r="H168" i="44"/>
  <c r="AV168" i="44"/>
  <c r="AZ169" i="44"/>
  <c r="P170" i="44"/>
  <c r="AN170" i="44"/>
  <c r="BL170" i="44"/>
  <c r="S174" i="44"/>
  <c r="BG174" i="44"/>
  <c r="AU175" i="44"/>
  <c r="AP176" i="44"/>
  <c r="V177" i="44"/>
  <c r="G181" i="44"/>
  <c r="AM183" i="44"/>
  <c r="F131" i="44"/>
  <c r="AS149" i="44"/>
  <c r="BC154" i="44"/>
  <c r="I159" i="44"/>
  <c r="AW148" i="44"/>
  <c r="H152" i="44"/>
  <c r="AY155" i="44"/>
  <c r="BF157" i="44"/>
  <c r="L160" i="44"/>
  <c r="AB162" i="44"/>
  <c r="O167" i="44"/>
  <c r="L169" i="44"/>
  <c r="BP171" i="44"/>
  <c r="M149" i="44"/>
  <c r="I150" i="44"/>
  <c r="M151" i="44"/>
  <c r="T153" i="44"/>
  <c r="K155" i="44"/>
  <c r="E158" i="44"/>
  <c r="H161" i="44"/>
  <c r="AJ162" i="44"/>
  <c r="F172" i="44"/>
  <c r="AU181" i="44"/>
  <c r="BG105" i="44"/>
  <c r="BD147" i="44"/>
  <c r="AR109" i="44"/>
  <c r="AC176" i="44"/>
  <c r="AT61" i="44"/>
  <c r="A156" i="44"/>
  <c r="T150" i="44"/>
  <c r="AR173" i="44"/>
  <c r="M176" i="44"/>
  <c r="D173" i="44"/>
  <c r="A175" i="44"/>
  <c r="I140" i="44"/>
  <c r="K168" i="44"/>
  <c r="BM125" i="44"/>
  <c r="G122" i="44"/>
  <c r="Y130" i="44"/>
  <c r="AM143" i="44"/>
  <c r="AU152" i="44"/>
  <c r="BN35" i="46"/>
  <c r="E110" i="44"/>
  <c r="BM37" i="46"/>
  <c r="S119" i="44"/>
  <c r="O159" i="44"/>
  <c r="AT161" i="44"/>
  <c r="AQ63" i="46"/>
  <c r="AG144" i="44"/>
  <c r="BN37" i="46"/>
  <c r="AK154" i="44"/>
  <c r="C162" i="46"/>
  <c r="C162" i="44" s="1"/>
  <c r="K94" i="44"/>
  <c r="X157" i="44"/>
  <c r="AA151" i="44"/>
  <c r="AZ156" i="44"/>
  <c r="BN153" i="44"/>
  <c r="AK136" i="44"/>
  <c r="AP162" i="44"/>
  <c r="AL163" i="44"/>
  <c r="BO35" i="46"/>
  <c r="A55" i="44"/>
  <c r="S137" i="44"/>
  <c r="H134" i="44"/>
  <c r="X134" i="44"/>
  <c r="AD142" i="44"/>
  <c r="A148" i="44"/>
  <c r="O127" i="44"/>
  <c r="O138" i="44"/>
  <c r="K144" i="44"/>
  <c r="F147" i="44"/>
  <c r="AI128" i="44"/>
  <c r="D135" i="44"/>
  <c r="J139" i="44"/>
  <c r="AL142" i="44"/>
  <c r="AM145" i="44"/>
  <c r="AD147" i="44"/>
  <c r="BB129" i="44"/>
  <c r="AV132" i="44"/>
  <c r="A143" i="44"/>
  <c r="F124" i="44"/>
  <c r="AB133" i="44"/>
  <c r="AI137" i="44"/>
  <c r="AL140" i="44"/>
  <c r="I148" i="44"/>
  <c r="AM131" i="44"/>
  <c r="BC142" i="44"/>
  <c r="X138" i="44"/>
  <c r="AA141" i="44"/>
  <c r="C174" i="46"/>
  <c r="C174" i="44" s="1"/>
  <c r="A179" i="44"/>
  <c r="E170" i="44"/>
  <c r="BD166" i="44"/>
  <c r="BB178" i="44"/>
  <c r="BD180" i="44"/>
  <c r="BF135" i="44"/>
  <c r="C152" i="46"/>
  <c r="C152" i="44" s="1"/>
  <c r="F115" i="44"/>
  <c r="W129" i="44"/>
  <c r="L137" i="44"/>
  <c r="K139" i="44"/>
  <c r="BC140" i="44"/>
  <c r="Q143" i="44"/>
  <c r="AR144" i="44"/>
  <c r="AY146" i="44"/>
  <c r="AU147" i="44"/>
  <c r="AP148" i="44"/>
  <c r="AO152" i="44"/>
  <c r="U153" i="44"/>
  <c r="K157" i="44"/>
  <c r="AP159" i="44"/>
  <c r="U160" i="44"/>
  <c r="S141" i="44"/>
  <c r="AN145" i="44"/>
  <c r="AQ149" i="44"/>
  <c r="Z150" i="44"/>
  <c r="F151" i="44"/>
  <c r="Z153" i="44"/>
  <c r="BI153" i="44"/>
  <c r="AN154" i="44"/>
  <c r="T155" i="44"/>
  <c r="BI160" i="44"/>
  <c r="BO130" i="44"/>
  <c r="E135" i="44"/>
  <c r="AJ137" i="44"/>
  <c r="G140" i="44"/>
  <c r="BO141" i="44"/>
  <c r="G147" i="44"/>
  <c r="R148" i="44"/>
  <c r="F149" i="44"/>
  <c r="AT149" i="44"/>
  <c r="AM150" i="44"/>
  <c r="V151" i="44"/>
  <c r="I152" i="44"/>
  <c r="AC153" i="44"/>
  <c r="AM156" i="44"/>
  <c r="BO157" i="44"/>
  <c r="AL158" i="44"/>
  <c r="BF159" i="44"/>
  <c r="I161" i="44"/>
  <c r="W68" i="44"/>
  <c r="BE120" i="44"/>
  <c r="AK144" i="44"/>
  <c r="AD153" i="44"/>
  <c r="L107" i="44"/>
  <c r="BG150" i="44"/>
  <c r="AH152" i="44"/>
  <c r="AI109" i="44"/>
  <c r="I66" i="44"/>
  <c r="BE138" i="44"/>
  <c r="D146" i="44"/>
  <c r="BG128" i="44"/>
  <c r="X132" i="44"/>
  <c r="A132" i="44"/>
  <c r="R130" i="44"/>
  <c r="AJ133" i="44"/>
  <c r="W136" i="44"/>
  <c r="G117" i="44"/>
  <c r="BO118" i="44"/>
  <c r="BN93" i="44"/>
  <c r="F114" i="44"/>
  <c r="AV122" i="44"/>
  <c r="M101" i="44"/>
  <c r="AL114" i="44"/>
  <c r="BP119" i="44"/>
  <c r="J125" i="44"/>
  <c r="AT131" i="44"/>
  <c r="BH133" i="44"/>
  <c r="L135" i="44"/>
  <c r="AU136" i="44"/>
  <c r="AX139" i="44"/>
  <c r="BB142" i="44"/>
  <c r="BN56" i="46"/>
  <c r="I102" i="44"/>
  <c r="AM120" i="44"/>
  <c r="AH125" i="44"/>
  <c r="AD129" i="44"/>
  <c r="BJ131" i="44"/>
  <c r="BP133" i="44"/>
  <c r="AE138" i="44"/>
  <c r="F140" i="44"/>
  <c r="BJ140" i="44"/>
  <c r="BD143" i="44"/>
  <c r="W117" i="44"/>
  <c r="C125" i="46"/>
  <c r="C125" i="44" s="1"/>
  <c r="AV134" i="44"/>
  <c r="AF143" i="44"/>
  <c r="S118" i="44"/>
  <c r="AE127" i="44"/>
  <c r="D133" i="44"/>
  <c r="BP135" i="44"/>
  <c r="S144" i="44"/>
  <c r="C132" i="46"/>
  <c r="C132" i="44" s="1"/>
  <c r="BG118" i="44"/>
  <c r="X122" i="44"/>
  <c r="BK127" i="44"/>
  <c r="L133" i="44"/>
  <c r="BD134" i="44"/>
  <c r="G136" i="44"/>
  <c r="AY137" i="44"/>
  <c r="R139" i="44"/>
  <c r="V140" i="44"/>
  <c r="N142" i="44"/>
  <c r="AA144" i="44"/>
  <c r="V147" i="44"/>
  <c r="Q148" i="44"/>
  <c r="BM148" i="44"/>
  <c r="BM150" i="44"/>
  <c r="AK151" i="44"/>
  <c r="AF152" i="44"/>
  <c r="BP153" i="44"/>
  <c r="AU154" i="44"/>
  <c r="F156" i="44"/>
  <c r="T160" i="44"/>
  <c r="AF161" i="44"/>
  <c r="BO56" i="46"/>
  <c r="BN175" i="44"/>
  <c r="AT174" i="44"/>
  <c r="AM171" i="44"/>
  <c r="E176" i="44"/>
  <c r="AA168" i="44"/>
  <c r="AM162" i="44"/>
  <c r="R165" i="44"/>
  <c r="X25" i="44"/>
  <c r="AZ173" i="44"/>
  <c r="AM126" i="44"/>
  <c r="AV138" i="44"/>
  <c r="BG139" i="44"/>
  <c r="AU140" i="44"/>
  <c r="AP175" i="44"/>
  <c r="AM142" i="44"/>
  <c r="Y134" i="44"/>
  <c r="AC135" i="44"/>
  <c r="AF138" i="44"/>
  <c r="AI139" i="44"/>
  <c r="W140" i="44"/>
  <c r="AY141" i="44"/>
  <c r="AC141" i="44"/>
  <c r="AY143" i="44"/>
  <c r="AY168" i="44"/>
  <c r="AU169" i="44"/>
  <c r="AG172" i="44"/>
  <c r="BE172" i="44"/>
  <c r="M111" i="44"/>
  <c r="BB166" i="44"/>
  <c r="BF167" i="44"/>
  <c r="AU171" i="44"/>
  <c r="BH173" i="44"/>
  <c r="C167" i="46"/>
  <c r="C167" i="44" s="1"/>
  <c r="H103" i="44"/>
  <c r="R167" i="44"/>
  <c r="AK157" i="44"/>
  <c r="AH167" i="44"/>
  <c r="Y172" i="44"/>
  <c r="L173" i="44"/>
  <c r="AL174" i="44"/>
  <c r="E78" i="44"/>
  <c r="BO170" i="44"/>
  <c r="BK171" i="44"/>
  <c r="BP173" i="44"/>
  <c r="AO92" i="44"/>
  <c r="AW129" i="44"/>
  <c r="AW172" i="44"/>
  <c r="C127" i="46"/>
  <c r="C127" i="44" s="1"/>
  <c r="BH82" i="44"/>
  <c r="T96" i="44"/>
  <c r="Q102" i="44"/>
  <c r="X117" i="44"/>
  <c r="M121" i="44"/>
  <c r="S123" i="44"/>
  <c r="AF127" i="44"/>
  <c r="F129" i="44"/>
  <c r="BJ129" i="44"/>
  <c r="V131" i="44"/>
  <c r="BL132" i="44"/>
  <c r="BQ133" i="44"/>
  <c r="BL134" i="44"/>
  <c r="AJ135" i="44"/>
  <c r="K137" i="44"/>
  <c r="BO137" i="44"/>
  <c r="BK138" i="44"/>
  <c r="T144" i="44"/>
  <c r="BD145" i="44"/>
  <c r="AK78" i="44"/>
  <c r="A127" i="44"/>
  <c r="AN83" i="44"/>
  <c r="G97" i="44"/>
  <c r="O115" i="44"/>
  <c r="AE117" i="44"/>
  <c r="AR119" i="44"/>
  <c r="AK121" i="44"/>
  <c r="AA123" i="44"/>
  <c r="N126" i="44"/>
  <c r="AM127" i="44"/>
  <c r="N129" i="44"/>
  <c r="J130" i="44"/>
  <c r="AD131" i="44"/>
  <c r="AA86" i="44"/>
  <c r="AU97" i="44"/>
  <c r="I104" i="44"/>
  <c r="AX111" i="44"/>
  <c r="AE115" i="44"/>
  <c r="K118" i="44"/>
  <c r="BH119" i="44"/>
  <c r="AS121" i="44"/>
  <c r="AQ123" i="44"/>
  <c r="AL126" i="44"/>
  <c r="AU127" i="44"/>
  <c r="G99" i="44"/>
  <c r="BC115" i="44"/>
  <c r="C95" i="46"/>
  <c r="C95" i="44" s="1"/>
  <c r="BO86" i="44"/>
  <c r="BF111" i="44"/>
  <c r="C113" i="46"/>
  <c r="C113" i="44" s="1"/>
  <c r="E89" i="44"/>
  <c r="BC99" i="44"/>
  <c r="AL112" i="44"/>
  <c r="AI116" i="44"/>
  <c r="AA118" i="44"/>
  <c r="G120" i="44"/>
  <c r="AD124" i="44"/>
  <c r="BB126" i="44"/>
  <c r="BL127" i="44"/>
  <c r="AT129" i="44"/>
  <c r="Z130" i="44"/>
  <c r="AG134" i="44"/>
  <c r="C115" i="46"/>
  <c r="C115" i="44" s="1"/>
  <c r="J77" i="44"/>
  <c r="BF100" i="44"/>
  <c r="BC108" i="44"/>
  <c r="R113" i="44"/>
  <c r="BO116" i="44"/>
  <c r="AQ118" i="44"/>
  <c r="AE120" i="44"/>
  <c r="H122" i="44"/>
  <c r="BJ124" i="44"/>
  <c r="BJ126" i="44"/>
  <c r="S128" i="44"/>
  <c r="AU129" i="44"/>
  <c r="AP130" i="44"/>
  <c r="H132" i="44"/>
  <c r="AZ133" i="44"/>
  <c r="AN134" i="44"/>
  <c r="T135" i="44"/>
  <c r="AE136" i="44"/>
  <c r="AQ137" i="44"/>
  <c r="AM138" i="44"/>
  <c r="AA139" i="44"/>
  <c r="K141" i="44"/>
  <c r="AE142" i="44"/>
  <c r="AG143" i="44"/>
  <c r="D144" i="44"/>
  <c r="AZ144" i="44"/>
  <c r="S146" i="44"/>
  <c r="W147" i="44"/>
  <c r="AX148" i="44"/>
  <c r="AD149" i="44"/>
  <c r="R150" i="44"/>
  <c r="AY186" i="44"/>
  <c r="AK80" i="44"/>
  <c r="AG88" i="44"/>
  <c r="AQ98" i="44"/>
  <c r="AS101" i="44"/>
  <c r="F112" i="44"/>
  <c r="AG160" i="44"/>
  <c r="V184" i="44"/>
  <c r="K192" i="44"/>
  <c r="J200" i="44"/>
  <c r="F201" i="44"/>
  <c r="BF202" i="44"/>
  <c r="AT203" i="44"/>
  <c r="AM189" i="44"/>
  <c r="C204" i="46"/>
  <c r="C204" i="44" s="1"/>
  <c r="AE66" i="44"/>
  <c r="BI80" i="44"/>
  <c r="BE88" i="44"/>
  <c r="Y95" i="44"/>
  <c r="BO98" i="44"/>
  <c r="BI101" i="44"/>
  <c r="AD112" i="44"/>
  <c r="AS163" i="44"/>
  <c r="BQ178" i="44"/>
  <c r="AP200" i="44"/>
  <c r="BJ184" i="44"/>
  <c r="AU193" i="44"/>
  <c r="X206" i="44"/>
  <c r="BD206" i="44"/>
  <c r="V203" i="44"/>
  <c r="AI186" i="44"/>
  <c r="AE195" i="44"/>
  <c r="BN91" i="44"/>
  <c r="A202" i="44"/>
  <c r="C185" i="46"/>
  <c r="C185" i="44" s="1"/>
  <c r="N201" i="44"/>
  <c r="AI207" i="44"/>
  <c r="A125" i="44"/>
  <c r="C160" i="46"/>
  <c r="C160" i="44" s="1"/>
  <c r="E76" i="44"/>
  <c r="AI84" i="44"/>
  <c r="N92" i="44"/>
  <c r="AR96" i="44"/>
  <c r="BK99" i="44"/>
  <c r="Z113" i="44"/>
  <c r="BK115" i="44"/>
  <c r="AU117" i="44"/>
  <c r="P122" i="44"/>
  <c r="BB124" i="44"/>
  <c r="AT126" i="44"/>
  <c r="BC127" i="44"/>
  <c r="AL184" i="44"/>
  <c r="W197" i="44"/>
  <c r="J202" i="44"/>
  <c r="BB203" i="44"/>
  <c r="BP205" i="44"/>
  <c r="K207" i="44"/>
  <c r="BM71" i="44"/>
  <c r="AB96" i="44"/>
  <c r="S186" i="44"/>
  <c r="AM85" i="44"/>
  <c r="AL92" i="44"/>
  <c r="AZ96" i="44"/>
  <c r="AP100" i="44"/>
  <c r="Z111" i="44"/>
  <c r="AX113" i="44"/>
  <c r="S116" i="44"/>
  <c r="BC117" i="44"/>
  <c r="AJ119" i="44"/>
  <c r="BK120" i="44"/>
  <c r="BB159" i="44"/>
  <c r="BQ163" i="44"/>
  <c r="AQ183" i="44"/>
  <c r="I185" i="44"/>
  <c r="N203" i="44"/>
  <c r="AC138" i="44"/>
  <c r="BO19" i="46"/>
  <c r="AU148" i="44"/>
  <c r="S149" i="44"/>
  <c r="Z162" i="44"/>
  <c r="G150" i="44"/>
  <c r="BI154" i="44"/>
  <c r="BJ161" i="44"/>
  <c r="BA111" i="44"/>
  <c r="AK76" i="44"/>
  <c r="AF81" i="44"/>
  <c r="AY86" i="44"/>
  <c r="BI89" i="44"/>
  <c r="AX93" i="44"/>
  <c r="BF99" i="44"/>
  <c r="AC146" i="44"/>
  <c r="AI152" i="44"/>
  <c r="M93" i="44"/>
  <c r="Q108" i="44"/>
  <c r="AG90" i="44"/>
  <c r="AV89" i="44"/>
  <c r="AZ54" i="44"/>
  <c r="A115" i="44"/>
  <c r="BE77" i="44"/>
  <c r="AM83" i="44"/>
  <c r="E87" i="44"/>
  <c r="AP91" i="44"/>
  <c r="E94" i="44"/>
  <c r="O97" i="44"/>
  <c r="AK100" i="44"/>
  <c r="AO102" i="44"/>
  <c r="N112" i="44"/>
  <c r="BB114" i="44"/>
  <c r="AQ116" i="44"/>
  <c r="BF117" i="44"/>
  <c r="T119" i="44"/>
  <c r="AA161" i="44"/>
  <c r="BE79" i="44"/>
  <c r="AQ84" i="44"/>
  <c r="BM88" i="44"/>
  <c r="AF79" i="46"/>
  <c r="AF79" i="44"/>
  <c r="P102" i="46"/>
  <c r="P102" i="44"/>
  <c r="AB103" i="46"/>
  <c r="AB103" i="44"/>
  <c r="F117" i="46"/>
  <c r="F117" i="44"/>
  <c r="AI119" i="46"/>
  <c r="AI119" i="44"/>
  <c r="F120" i="46"/>
  <c r="F120" i="44"/>
  <c r="N120" i="46"/>
  <c r="N120" i="44"/>
  <c r="M129" i="46"/>
  <c r="M129" i="44"/>
  <c r="BA129" i="46"/>
  <c r="BA129" i="44"/>
  <c r="Q130" i="46"/>
  <c r="Q130" i="44"/>
  <c r="K135" i="46"/>
  <c r="K135" i="44"/>
  <c r="BO135" i="46"/>
  <c r="BO135" i="44"/>
  <c r="Y146" i="46"/>
  <c r="Y146" i="44"/>
  <c r="M147" i="46"/>
  <c r="M147" i="44"/>
  <c r="BA147" i="46"/>
  <c r="BA147" i="44"/>
  <c r="H148" i="46"/>
  <c r="H148" i="44"/>
  <c r="X148" i="46"/>
  <c r="X148" i="44"/>
  <c r="AV148" i="46"/>
  <c r="AV148" i="44"/>
  <c r="L149" i="46"/>
  <c r="L149" i="44"/>
  <c r="AZ151" i="46"/>
  <c r="AZ151" i="44"/>
  <c r="AI153" i="46"/>
  <c r="AI153" i="44"/>
  <c r="J155" i="46"/>
  <c r="J155" i="44"/>
  <c r="AP155" i="46"/>
  <c r="AP155" i="44"/>
  <c r="U156" i="46"/>
  <c r="U156" i="44"/>
  <c r="AQ82" i="44"/>
  <c r="BE100" i="44"/>
  <c r="AX128" i="44"/>
  <c r="I141" i="44"/>
  <c r="AN150" i="44"/>
  <c r="BG160" i="44"/>
  <c r="N165" i="44"/>
  <c r="C146" i="46"/>
  <c r="C146" i="44" s="1"/>
  <c r="BQ92" i="44"/>
  <c r="AB121" i="44"/>
  <c r="BI147" i="44"/>
  <c r="P150" i="44"/>
  <c r="N186" i="44"/>
  <c r="AL83" i="44"/>
  <c r="BP103" i="44"/>
  <c r="BI108" i="44"/>
  <c r="AK140" i="44"/>
  <c r="AC147" i="44"/>
  <c r="AR149" i="44"/>
  <c r="AI162" i="44"/>
  <c r="AX164" i="44"/>
  <c r="BF166" i="44"/>
  <c r="BC168" i="44"/>
  <c r="AE170" i="44"/>
  <c r="BC170" i="44"/>
  <c r="AX174" i="44"/>
  <c r="AS177" i="44"/>
  <c r="AZ179" i="44"/>
  <c r="AO184" i="44"/>
  <c r="AP189" i="44"/>
  <c r="G81" i="46"/>
  <c r="G81" i="44"/>
  <c r="N97" i="46"/>
  <c r="N97" i="44"/>
  <c r="AA105" i="46"/>
  <c r="AA105" i="44"/>
  <c r="AK114" i="46"/>
  <c r="AK114" i="44"/>
  <c r="BQ114" i="46"/>
  <c r="BQ114" i="44"/>
  <c r="Z116" i="46"/>
  <c r="Z116" i="44"/>
  <c r="Z118" i="46"/>
  <c r="Z118" i="44"/>
  <c r="O122" i="46"/>
  <c r="O122" i="44"/>
  <c r="AP123" i="46"/>
  <c r="AP123" i="44"/>
  <c r="M124" i="46"/>
  <c r="M124" i="44"/>
  <c r="AD127" i="46"/>
  <c r="AD127" i="44"/>
  <c r="AS131" i="46"/>
  <c r="AS131" i="44"/>
  <c r="BF137" i="46"/>
  <c r="BF137" i="44"/>
  <c r="F138" i="46"/>
  <c r="F138" i="44"/>
  <c r="AL138" i="46"/>
  <c r="AL138" i="44"/>
  <c r="Q139" i="46"/>
  <c r="Q139" i="44"/>
  <c r="D149" i="46"/>
  <c r="D149" i="44"/>
  <c r="BH149" i="46"/>
  <c r="BH149" i="44"/>
  <c r="AA153" i="46"/>
  <c r="AA153" i="44"/>
  <c r="AO139" i="44"/>
  <c r="U142" i="44"/>
  <c r="BO153" i="44"/>
  <c r="BA156" i="44"/>
  <c r="BB167" i="44"/>
  <c r="AH118" i="44"/>
  <c r="E131" i="44"/>
  <c r="N145" i="44"/>
  <c r="L158" i="44"/>
  <c r="BO162" i="44"/>
  <c r="K169" i="44"/>
  <c r="BQ172" i="44"/>
  <c r="N175" i="44"/>
  <c r="J180" i="44"/>
  <c r="A146" i="44"/>
  <c r="Q93" i="44"/>
  <c r="BJ127" i="44"/>
  <c r="AM132" i="44"/>
  <c r="BM139" i="44"/>
  <c r="AK142" i="44"/>
  <c r="AH144" i="44"/>
  <c r="R164" i="44"/>
  <c r="Z174" i="44"/>
  <c r="AG176" i="44"/>
  <c r="E177" i="44"/>
  <c r="AT181" i="44"/>
  <c r="C168" i="46"/>
  <c r="C168" i="44" s="1"/>
  <c r="AB80" i="44"/>
  <c r="AW91" i="44"/>
  <c r="AY105" i="44"/>
  <c r="BE125" i="44"/>
  <c r="N127" i="44"/>
  <c r="AC131" i="44"/>
  <c r="BK143" i="44"/>
  <c r="BE146" i="44"/>
  <c r="AU161" i="44"/>
  <c r="E172" i="44"/>
  <c r="AC172" i="44"/>
  <c r="AO176" i="44"/>
  <c r="M177" i="44"/>
  <c r="D179" i="44"/>
  <c r="AJ179" i="44"/>
  <c r="AL183" i="44"/>
  <c r="BB183" i="44"/>
  <c r="BH185" i="44"/>
  <c r="N198" i="44"/>
  <c r="AZ74" i="46"/>
  <c r="AZ74" i="44"/>
  <c r="U90" i="46"/>
  <c r="U90" i="44"/>
  <c r="AT115" i="46"/>
  <c r="AT115" i="44"/>
  <c r="BK122" i="46"/>
  <c r="BK122" i="44"/>
  <c r="BI124" i="46"/>
  <c r="BI124" i="44"/>
  <c r="AO125" i="46"/>
  <c r="AO125" i="44"/>
  <c r="BB127" i="46"/>
  <c r="BB127" i="44"/>
  <c r="AS129" i="46"/>
  <c r="AS129" i="44"/>
  <c r="AY133" i="46"/>
  <c r="AY133" i="44"/>
  <c r="G134" i="46"/>
  <c r="G134" i="44"/>
  <c r="AL136" i="46"/>
  <c r="AL136" i="44"/>
  <c r="AD138" i="46"/>
  <c r="AD138" i="44"/>
  <c r="A137" i="27"/>
  <c r="A139" i="44"/>
  <c r="BI140" i="46"/>
  <c r="BI140" i="44"/>
  <c r="AL145" i="46"/>
  <c r="AL145" i="44"/>
  <c r="BJ145" i="46"/>
  <c r="BJ145" i="44"/>
  <c r="AO146" i="46"/>
  <c r="AO146" i="44"/>
  <c r="AV150" i="46"/>
  <c r="AV150" i="44"/>
  <c r="L151" i="46"/>
  <c r="L151" i="44"/>
  <c r="R155" i="46"/>
  <c r="R155" i="44"/>
  <c r="AX155" i="46"/>
  <c r="AX155" i="44"/>
  <c r="M156" i="46"/>
  <c r="M156" i="44"/>
  <c r="BI156" i="46"/>
  <c r="BI156" i="44"/>
  <c r="BQ156" i="46"/>
  <c r="BQ156" i="44"/>
  <c r="Q157" i="46"/>
  <c r="Q157" i="44"/>
  <c r="D158" i="46"/>
  <c r="D158" i="44"/>
  <c r="AZ158" i="46"/>
  <c r="AZ158" i="44"/>
  <c r="BH158" i="46"/>
  <c r="BH158" i="44"/>
  <c r="K162" i="46"/>
  <c r="K162" i="44"/>
  <c r="G163" i="46"/>
  <c r="G163" i="44"/>
  <c r="W163" i="46"/>
  <c r="W163" i="44"/>
  <c r="AU163" i="46"/>
  <c r="AU163" i="44"/>
  <c r="J164" i="46"/>
  <c r="J164" i="44"/>
  <c r="Z164" i="46"/>
  <c r="Z164" i="44"/>
  <c r="V165" i="46"/>
  <c r="V165" i="44"/>
  <c r="AD165" i="46"/>
  <c r="AD165" i="44"/>
  <c r="AX166" i="46"/>
  <c r="AX166" i="44"/>
  <c r="AD167" i="46"/>
  <c r="AD167" i="44"/>
  <c r="AT167" i="46"/>
  <c r="AT167" i="44"/>
  <c r="BJ167" i="46"/>
  <c r="BJ167" i="44"/>
  <c r="G168" i="46"/>
  <c r="G168" i="44"/>
  <c r="BK170" i="46"/>
  <c r="BK170" i="44"/>
  <c r="AK172" i="46"/>
  <c r="AK172" i="44"/>
  <c r="J174" i="46"/>
  <c r="J174" i="44"/>
  <c r="AH174" i="46"/>
  <c r="AH174" i="44"/>
  <c r="AV178" i="46"/>
  <c r="AV178" i="44"/>
  <c r="BL178" i="46"/>
  <c r="BL178" i="44"/>
  <c r="AR179" i="46"/>
  <c r="AR179" i="44"/>
  <c r="BP179" i="46"/>
  <c r="BP179" i="44"/>
  <c r="BJ181" i="46"/>
  <c r="BJ181" i="44"/>
  <c r="R182" i="46"/>
  <c r="R182" i="44"/>
  <c r="Z182" i="46"/>
  <c r="Z182" i="44"/>
  <c r="V183" i="46"/>
  <c r="V183" i="44"/>
  <c r="AD183" i="46"/>
  <c r="AD183" i="44"/>
  <c r="AW184" i="46"/>
  <c r="AW184" i="44"/>
  <c r="AR185" i="46"/>
  <c r="AR185" i="44"/>
  <c r="AZ185" i="46"/>
  <c r="AZ185" i="44"/>
  <c r="BP185" i="46"/>
  <c r="BP185" i="44"/>
  <c r="F186" i="46"/>
  <c r="F186" i="44"/>
  <c r="AD186" i="46"/>
  <c r="AD186" i="44"/>
  <c r="AL186" i="46"/>
  <c r="AL186" i="44"/>
  <c r="BJ186" i="46"/>
  <c r="BJ186" i="44"/>
  <c r="J187" i="46"/>
  <c r="J187" i="44"/>
  <c r="R187" i="46"/>
  <c r="R187" i="44"/>
  <c r="AH187" i="46"/>
  <c r="AH187" i="44"/>
  <c r="AX187" i="46"/>
  <c r="AX187" i="44"/>
  <c r="BF187" i="46"/>
  <c r="BF187" i="44"/>
  <c r="F188" i="46"/>
  <c r="F188" i="44"/>
  <c r="V188" i="46"/>
  <c r="V188" i="44"/>
  <c r="AT188" i="46"/>
  <c r="AT188" i="44"/>
  <c r="BJ188" i="46"/>
  <c r="BJ188" i="44"/>
  <c r="R189" i="46"/>
  <c r="R189" i="44"/>
  <c r="Z189" i="46"/>
  <c r="Z189" i="44"/>
  <c r="BF189" i="46"/>
  <c r="BF189" i="44"/>
  <c r="F190" i="46"/>
  <c r="F190" i="44"/>
  <c r="V190" i="46"/>
  <c r="V190" i="44"/>
  <c r="AD190" i="46"/>
  <c r="AD190" i="44"/>
  <c r="AL190" i="46"/>
  <c r="AL190" i="44"/>
  <c r="AT190" i="46"/>
  <c r="AT190" i="44"/>
  <c r="C191" i="46"/>
  <c r="C191" i="44" s="1"/>
  <c r="A191" i="44"/>
  <c r="J191" i="46"/>
  <c r="J191" i="44"/>
  <c r="R191" i="46"/>
  <c r="R191" i="44"/>
  <c r="AH191" i="46"/>
  <c r="AH191" i="44"/>
  <c r="AP191" i="46"/>
  <c r="AP191" i="44"/>
  <c r="AX191" i="46"/>
  <c r="AX191" i="44"/>
  <c r="BF191" i="46"/>
  <c r="BF191" i="44"/>
  <c r="AH193" i="46"/>
  <c r="AH193" i="44"/>
  <c r="AX193" i="46"/>
  <c r="AX193" i="44"/>
  <c r="BF193" i="46"/>
  <c r="BF193" i="44"/>
  <c r="BN193" i="46"/>
  <c r="BN193" i="44"/>
  <c r="F194" i="46"/>
  <c r="F194" i="44"/>
  <c r="AD194" i="46"/>
  <c r="AD194" i="44"/>
  <c r="AL194" i="46"/>
  <c r="AL194" i="44"/>
  <c r="AT194" i="46"/>
  <c r="AT194" i="44"/>
  <c r="BJ194" i="46"/>
  <c r="BJ194" i="44"/>
  <c r="AL196" i="46"/>
  <c r="AL196" i="44"/>
  <c r="AT196" i="46"/>
  <c r="AT196" i="44"/>
  <c r="C197" i="46"/>
  <c r="C197" i="44" s="1"/>
  <c r="A197" i="44"/>
  <c r="J197" i="46"/>
  <c r="J197" i="44"/>
  <c r="R197" i="46"/>
  <c r="R197" i="44"/>
  <c r="AH197" i="46"/>
  <c r="AH197" i="44"/>
  <c r="AP197" i="46"/>
  <c r="AP197" i="44"/>
  <c r="AX197" i="46"/>
  <c r="AX197" i="44"/>
  <c r="BF197" i="46"/>
  <c r="BF197" i="44"/>
  <c r="F198" i="46"/>
  <c r="F198" i="44"/>
  <c r="V198" i="46"/>
  <c r="V198" i="44"/>
  <c r="AD198" i="46"/>
  <c r="AD198" i="44"/>
  <c r="BJ198" i="46"/>
  <c r="BJ198" i="44"/>
  <c r="I199" i="46"/>
  <c r="I199" i="44"/>
  <c r="Q199" i="46"/>
  <c r="Q199" i="44"/>
  <c r="Y199" i="46"/>
  <c r="Y199" i="44"/>
  <c r="AO199" i="46"/>
  <c r="AO199" i="44"/>
  <c r="BE199" i="46"/>
  <c r="BE199" i="44"/>
  <c r="E200" i="46"/>
  <c r="E200" i="44"/>
  <c r="AK200" i="46"/>
  <c r="AK200" i="44"/>
  <c r="AS200" i="46"/>
  <c r="AS200" i="44"/>
  <c r="BA200" i="46"/>
  <c r="BA200" i="44"/>
  <c r="BI200" i="46"/>
  <c r="BI200" i="44"/>
  <c r="BQ200" i="46"/>
  <c r="BQ200" i="44"/>
  <c r="I201" i="46"/>
  <c r="I201" i="44"/>
  <c r="Y201" i="46"/>
  <c r="Y201" i="44"/>
  <c r="AG201" i="46"/>
  <c r="AG201" i="44"/>
  <c r="AO201" i="46"/>
  <c r="AO201" i="44"/>
  <c r="AW201" i="46"/>
  <c r="AW201" i="44"/>
  <c r="BE201" i="46"/>
  <c r="BE201" i="44"/>
  <c r="BM201" i="46"/>
  <c r="BM201" i="44"/>
  <c r="E202" i="46"/>
  <c r="E202" i="44"/>
  <c r="M202" i="46"/>
  <c r="M202" i="44"/>
  <c r="AC202" i="46"/>
  <c r="AC202" i="44"/>
  <c r="AK202" i="46"/>
  <c r="AK202" i="44"/>
  <c r="BA202" i="46"/>
  <c r="BA202" i="44"/>
  <c r="BI202" i="46"/>
  <c r="BI202" i="44"/>
  <c r="I203" i="46"/>
  <c r="I203" i="44"/>
  <c r="Y203" i="46"/>
  <c r="Y203" i="44"/>
  <c r="AG203" i="46"/>
  <c r="AG203" i="44"/>
  <c r="AW203" i="46"/>
  <c r="AW203" i="44"/>
  <c r="E204" i="46"/>
  <c r="E204" i="44"/>
  <c r="U204" i="46"/>
  <c r="U204" i="44"/>
  <c r="AC204" i="46"/>
  <c r="AC204" i="44"/>
  <c r="AS204" i="46"/>
  <c r="AS204" i="44"/>
  <c r="BA204" i="46"/>
  <c r="BA204" i="44"/>
  <c r="BI204" i="46"/>
  <c r="BI204" i="44"/>
  <c r="O205" i="46"/>
  <c r="O205" i="44"/>
  <c r="W205" i="46"/>
  <c r="W205" i="44"/>
  <c r="AE205" i="46"/>
  <c r="AE205" i="44"/>
  <c r="AM205" i="46"/>
  <c r="AM205" i="44"/>
  <c r="BC205" i="46"/>
  <c r="BC205" i="44"/>
  <c r="K206" i="46"/>
  <c r="K206" i="44"/>
  <c r="AA206" i="46"/>
  <c r="AA206" i="44"/>
  <c r="AI206" i="46"/>
  <c r="AI206" i="44"/>
  <c r="AQ206" i="46"/>
  <c r="AQ206" i="44"/>
  <c r="BO206" i="46"/>
  <c r="BO206" i="44"/>
  <c r="AR70" i="46"/>
  <c r="AR70" i="44"/>
  <c r="AJ87" i="46"/>
  <c r="AJ87" i="44"/>
  <c r="E106" i="46"/>
  <c r="E106" i="44"/>
  <c r="I107" i="46"/>
  <c r="I107" i="44"/>
  <c r="AC108" i="46"/>
  <c r="AC108" i="44"/>
  <c r="BQ108" i="46"/>
  <c r="BQ108" i="44"/>
  <c r="AD117" i="46"/>
  <c r="AD117" i="44"/>
  <c r="A119" i="27"/>
  <c r="A121" i="44"/>
  <c r="L121" i="46"/>
  <c r="L121" i="44"/>
  <c r="A126" i="27"/>
  <c r="C128" i="46"/>
  <c r="C128" i="44" s="1"/>
  <c r="J128" i="46"/>
  <c r="J128" i="44"/>
  <c r="AA133" i="46"/>
  <c r="AA133" i="44"/>
  <c r="AA135" i="46"/>
  <c r="AA135" i="44"/>
  <c r="BG135" i="46"/>
  <c r="BG135" i="44"/>
  <c r="Z137" i="46"/>
  <c r="Z137" i="44"/>
  <c r="AS140" i="46"/>
  <c r="AS140" i="44"/>
  <c r="W143" i="46"/>
  <c r="W143" i="44"/>
  <c r="BC143" i="46"/>
  <c r="BC143" i="44"/>
  <c r="J144" i="46"/>
  <c r="J144" i="44"/>
  <c r="BF144" i="46"/>
  <c r="BF144" i="44"/>
  <c r="AS147" i="46"/>
  <c r="AS147" i="44"/>
  <c r="BC152" i="46"/>
  <c r="BC152" i="44"/>
  <c r="AQ153" i="46"/>
  <c r="AQ153" i="44"/>
  <c r="Z155" i="46"/>
  <c r="Z155" i="44"/>
  <c r="BF155" i="46"/>
  <c r="BF155" i="44"/>
  <c r="AO157" i="46"/>
  <c r="AO157" i="44"/>
  <c r="T158" i="46"/>
  <c r="T158" i="44"/>
  <c r="AJ158" i="46"/>
  <c r="AJ158" i="44"/>
  <c r="P159" i="46"/>
  <c r="P159" i="44"/>
  <c r="X159" i="46"/>
  <c r="X159" i="44"/>
  <c r="AN159" i="46"/>
  <c r="AN159" i="44"/>
  <c r="BD159" i="46"/>
  <c r="BD159" i="44"/>
  <c r="AQ160" i="46"/>
  <c r="AQ160" i="44"/>
  <c r="AY162" i="46"/>
  <c r="AY162" i="44"/>
  <c r="BF164" i="46"/>
  <c r="BF164" i="44"/>
  <c r="BJ165" i="46"/>
  <c r="BJ165" i="44"/>
  <c r="J166" i="46"/>
  <c r="J166" i="44"/>
  <c r="AH166" i="46"/>
  <c r="AH166" i="44"/>
  <c r="N167" i="46"/>
  <c r="N167" i="44"/>
  <c r="O168" i="46"/>
  <c r="O168" i="44"/>
  <c r="AI169" i="46"/>
  <c r="AI169" i="44"/>
  <c r="AY169" i="46"/>
  <c r="AY169" i="44"/>
  <c r="BO169" i="46"/>
  <c r="BO169" i="44"/>
  <c r="O170" i="46"/>
  <c r="O170" i="44"/>
  <c r="AM170" i="46"/>
  <c r="AM170" i="44"/>
  <c r="AQ171" i="46"/>
  <c r="AQ171" i="44"/>
  <c r="BA172" i="46"/>
  <c r="BA172" i="44"/>
  <c r="BI172" i="46"/>
  <c r="BI172" i="44"/>
  <c r="AD175" i="46"/>
  <c r="AD175" i="44"/>
  <c r="X178" i="46"/>
  <c r="X178" i="44"/>
  <c r="T179" i="46"/>
  <c r="T179" i="44"/>
  <c r="AP182" i="46"/>
  <c r="AP182" i="44"/>
  <c r="BM184" i="46"/>
  <c r="BM184" i="44"/>
  <c r="AT186" i="46"/>
  <c r="AT186" i="44"/>
  <c r="BB138" i="44"/>
  <c r="BD148" i="44"/>
  <c r="AE163" i="44"/>
  <c r="BD178" i="44"/>
  <c r="BF182" i="44"/>
  <c r="AR74" i="46"/>
  <c r="AR74" i="44"/>
  <c r="Z84" i="46"/>
  <c r="Z84" i="44"/>
  <c r="BM113" i="46"/>
  <c r="BM113" i="44"/>
  <c r="E124" i="46"/>
  <c r="E124" i="44"/>
  <c r="I125" i="46"/>
  <c r="I125" i="44"/>
  <c r="AH128" i="46"/>
  <c r="AH128" i="44"/>
  <c r="AK131" i="46"/>
  <c r="AK131" i="44"/>
  <c r="A135" i="27"/>
  <c r="C137" i="46"/>
  <c r="C137" i="44" s="1"/>
  <c r="AG139" i="46"/>
  <c r="AG139" i="44"/>
  <c r="AW139" i="46"/>
  <c r="AW139" i="44"/>
  <c r="Y141" i="46"/>
  <c r="Y141" i="44"/>
  <c r="AC142" i="46"/>
  <c r="AC142" i="44"/>
  <c r="AX144" i="46"/>
  <c r="AX144" i="44"/>
  <c r="I146" i="46"/>
  <c r="I146" i="44"/>
  <c r="E147" i="46"/>
  <c r="E147" i="44"/>
  <c r="T149" i="46"/>
  <c r="T149" i="44"/>
  <c r="AJ149" i="46"/>
  <c r="AJ149" i="44"/>
  <c r="BD150" i="46"/>
  <c r="BD150" i="44"/>
  <c r="BN155" i="46"/>
  <c r="BN155" i="44"/>
  <c r="BE157" i="46"/>
  <c r="BE157" i="44"/>
  <c r="K160" i="46"/>
  <c r="K160" i="44"/>
  <c r="G161" i="46"/>
  <c r="G161" i="44"/>
  <c r="W161" i="46"/>
  <c r="W161" i="44"/>
  <c r="AM161" i="46"/>
  <c r="AM161" i="44"/>
  <c r="BC161" i="46"/>
  <c r="BC161" i="44"/>
  <c r="AM163" i="46"/>
  <c r="AM163" i="44"/>
  <c r="BC163" i="46"/>
  <c r="BC163" i="44"/>
  <c r="A166" i="44"/>
  <c r="C166" i="46"/>
  <c r="C166" i="44" s="1"/>
  <c r="AM168" i="46"/>
  <c r="AM168" i="44"/>
  <c r="AU168" i="46"/>
  <c r="AU168" i="44"/>
  <c r="BK168" i="46"/>
  <c r="BK168" i="44"/>
  <c r="S169" i="46"/>
  <c r="S169" i="44"/>
  <c r="AQ169" i="46"/>
  <c r="AQ169" i="44"/>
  <c r="G170" i="46"/>
  <c r="G170" i="44"/>
  <c r="K171" i="46"/>
  <c r="K171" i="44"/>
  <c r="AA171" i="46"/>
  <c r="AA171" i="44"/>
  <c r="AY171" i="46"/>
  <c r="AY171" i="44"/>
  <c r="BO171" i="46"/>
  <c r="BO171" i="44"/>
  <c r="H173" i="46"/>
  <c r="H173" i="44"/>
  <c r="P173" i="46"/>
  <c r="P173" i="44"/>
  <c r="AF173" i="46"/>
  <c r="AF173" i="44"/>
  <c r="BD173" i="46"/>
  <c r="BD173" i="44"/>
  <c r="BL173" i="46"/>
  <c r="BL173" i="44"/>
  <c r="V175" i="46"/>
  <c r="V175" i="44"/>
  <c r="AL175" i="46"/>
  <c r="AL175" i="44"/>
  <c r="BJ175" i="46"/>
  <c r="BJ175" i="44"/>
  <c r="Q176" i="46"/>
  <c r="Q176" i="44"/>
  <c r="U177" i="46"/>
  <c r="U177" i="44"/>
  <c r="AK177" i="46"/>
  <c r="AK177" i="44"/>
  <c r="BA177" i="46"/>
  <c r="BA177" i="44"/>
  <c r="BI177" i="46"/>
  <c r="BI177" i="44"/>
  <c r="Z180" i="46"/>
  <c r="Z180" i="44"/>
  <c r="BF180" i="46"/>
  <c r="BF180" i="44"/>
  <c r="F181" i="46"/>
  <c r="F181" i="44"/>
  <c r="N181" i="46"/>
  <c r="N181" i="44"/>
  <c r="V181" i="46"/>
  <c r="V181" i="44"/>
  <c r="AD181" i="46"/>
  <c r="AD181" i="44"/>
  <c r="AL181" i="46"/>
  <c r="AL181" i="44"/>
  <c r="BN182" i="46"/>
  <c r="BN182" i="44"/>
  <c r="Q184" i="46"/>
  <c r="Q184" i="44"/>
  <c r="Y184" i="46"/>
  <c r="Y184" i="44"/>
  <c r="L185" i="46"/>
  <c r="L185" i="44"/>
  <c r="AB185" i="46"/>
  <c r="AB185" i="44"/>
  <c r="R118" i="44"/>
  <c r="BA142" i="44"/>
  <c r="X173" i="44"/>
  <c r="AF102" i="44"/>
  <c r="E108" i="44"/>
  <c r="AS124" i="44"/>
  <c r="K133" i="44"/>
  <c r="AF148" i="44"/>
  <c r="D151" i="44"/>
  <c r="AL165" i="44"/>
  <c r="AF178" i="44"/>
  <c r="D185" i="44"/>
  <c r="T185" i="44"/>
  <c r="N188" i="44"/>
  <c r="BI68" i="44"/>
  <c r="AV58" i="44"/>
  <c r="AZ82" i="44"/>
  <c r="G85" i="44"/>
  <c r="AW88" i="44"/>
  <c r="AL90" i="44"/>
  <c r="J93" i="44"/>
  <c r="AW95" i="44"/>
  <c r="AM97" i="44"/>
  <c r="R100" i="44"/>
  <c r="C190" i="46"/>
  <c r="C190" i="44" s="1"/>
  <c r="BK66" i="44"/>
  <c r="AF94" i="44"/>
  <c r="AQ132" i="44"/>
  <c r="S168" i="44"/>
  <c r="BF175" i="44"/>
  <c r="BQ176" i="44"/>
  <c r="BN207" i="44"/>
  <c r="AJ37" i="44"/>
  <c r="AZ72" i="44"/>
  <c r="AF101" i="44"/>
  <c r="BE147" i="44"/>
  <c r="BC162" i="44"/>
  <c r="AT166" i="44"/>
  <c r="AQ168" i="44"/>
  <c r="AH175" i="44"/>
  <c r="A98" i="44"/>
  <c r="C58" i="46"/>
  <c r="C58" i="44" s="1"/>
  <c r="AB44" i="44"/>
  <c r="AG67" i="44"/>
  <c r="M74" i="44"/>
  <c r="AZ76" i="44"/>
  <c r="BM79" i="44"/>
  <c r="BL81" i="44"/>
  <c r="BK85" i="44"/>
  <c r="AK87" i="44"/>
  <c r="M89" i="44"/>
  <c r="AS90" i="44"/>
  <c r="V92" i="44"/>
  <c r="AH93" i="44"/>
  <c r="BA94" i="44"/>
  <c r="BC96" i="44"/>
  <c r="AL98" i="44"/>
  <c r="BN99" i="44"/>
  <c r="AN101" i="44"/>
  <c r="AW102" i="44"/>
  <c r="W104" i="44"/>
  <c r="AO107" i="44"/>
  <c r="Q109" i="44"/>
  <c r="AH111" i="44"/>
  <c r="BB112" i="44"/>
  <c r="AD114" i="44"/>
  <c r="AP115" i="44"/>
  <c r="O153" i="44"/>
  <c r="AE153" i="44"/>
  <c r="BB155" i="44"/>
  <c r="Z167" i="44"/>
  <c r="AX167" i="44"/>
  <c r="S170" i="44"/>
  <c r="AO172" i="44"/>
  <c r="U176" i="44"/>
  <c r="H89" i="44"/>
  <c r="AD98" i="44"/>
  <c r="E109" i="44"/>
  <c r="BJ166" i="44"/>
  <c r="BN167" i="44"/>
  <c r="BG168" i="44"/>
  <c r="AE169" i="44"/>
  <c r="AY170" i="44"/>
  <c r="AE171" i="44"/>
  <c r="J175" i="44"/>
  <c r="C91" i="46"/>
  <c r="C91" i="44" s="1"/>
  <c r="AU50" i="44"/>
  <c r="AC74" i="44"/>
  <c r="U80" i="44"/>
  <c r="K82" i="44"/>
  <c r="AT83" i="44"/>
  <c r="N86" i="44"/>
  <c r="Y88" i="44"/>
  <c r="T89" i="44"/>
  <c r="Z91" i="44"/>
  <c r="AW93" i="44"/>
  <c r="AP98" i="44"/>
  <c r="D103" i="44"/>
  <c r="BG104" i="44"/>
  <c r="BE112" i="44"/>
  <c r="BF120" i="44"/>
  <c r="AO124" i="44"/>
  <c r="AD128" i="44"/>
  <c r="BH148" i="44"/>
  <c r="F155" i="44"/>
  <c r="AZ159" i="44"/>
  <c r="BK160" i="44"/>
  <c r="BK162" i="44"/>
  <c r="O169" i="44"/>
  <c r="AI170" i="44"/>
  <c r="O171" i="44"/>
  <c r="BC171" i="44"/>
  <c r="I172" i="44"/>
  <c r="BM172" i="44"/>
  <c r="T173" i="44"/>
  <c r="AJ173" i="44"/>
  <c r="AD174" i="44"/>
  <c r="R175" i="44"/>
  <c r="AS176" i="44"/>
  <c r="O96" i="44"/>
  <c r="BI70" i="44"/>
  <c r="BI91" i="44"/>
  <c r="AS113" i="44"/>
  <c r="BQ125" i="44"/>
  <c r="W169" i="44"/>
  <c r="BK169" i="44"/>
  <c r="AA170" i="44"/>
  <c r="A85" i="44"/>
  <c r="BI93" i="44"/>
  <c r="X103" i="44"/>
  <c r="AS109" i="44"/>
  <c r="H75" i="44"/>
  <c r="BJ86" i="44"/>
  <c r="E93" i="44"/>
  <c r="N116" i="44"/>
  <c r="BB164" i="44"/>
  <c r="AL166" i="44"/>
  <c r="AP167" i="44"/>
  <c r="K170" i="44"/>
  <c r="AQ170" i="44"/>
  <c r="BA176" i="44"/>
  <c r="N8" i="44"/>
  <c r="BE71" i="44"/>
  <c r="Y75" i="44"/>
  <c r="AZ78" i="44"/>
  <c r="BQ80" i="44"/>
  <c r="W83" i="44"/>
  <c r="BG84" i="44"/>
  <c r="AC90" i="44"/>
  <c r="BM91" i="44"/>
  <c r="AT97" i="44"/>
  <c r="BL103" i="44"/>
  <c r="BE110" i="44"/>
  <c r="U130" i="44"/>
  <c r="BG161" i="44"/>
  <c r="AI168" i="44"/>
  <c r="G169" i="44"/>
  <c r="BG170" i="44"/>
  <c r="G171" i="44"/>
  <c r="W171" i="44"/>
  <c r="AB173" i="44"/>
  <c r="V174" i="44"/>
  <c r="AX175" i="44"/>
  <c r="AK176" i="44"/>
  <c r="Z183" i="44"/>
  <c r="A144" i="44"/>
  <c r="V104" i="44"/>
  <c r="AL152" i="44"/>
  <c r="E154" i="44"/>
  <c r="BD157" i="44"/>
  <c r="Y164" i="44"/>
  <c r="BM166" i="44"/>
  <c r="AL178" i="44"/>
  <c r="J179" i="44"/>
  <c r="D186" i="44"/>
  <c r="BG177" i="46"/>
  <c r="AB142" i="44"/>
  <c r="N152" i="44"/>
  <c r="BJ152" i="44"/>
  <c r="AS154" i="44"/>
  <c r="U167" i="44"/>
  <c r="AO174" i="44"/>
  <c r="AA177" i="44"/>
  <c r="V178" i="44"/>
  <c r="H180" i="44"/>
  <c r="T186" i="44"/>
  <c r="K149" i="44"/>
  <c r="AA149" i="44"/>
  <c r="AX153" i="44"/>
  <c r="V163" i="44"/>
  <c r="BJ163" i="44"/>
  <c r="AL170" i="44"/>
  <c r="AV176" i="44"/>
  <c r="K177" i="44"/>
  <c r="AH179" i="44"/>
  <c r="AF180" i="44"/>
  <c r="AB181" i="44"/>
  <c r="H182" i="44"/>
  <c r="BD182" i="44"/>
  <c r="T196" i="44"/>
  <c r="BH198" i="44"/>
  <c r="G199" i="44"/>
  <c r="K200" i="44"/>
  <c r="AA200" i="44"/>
  <c r="A171" i="44"/>
  <c r="M136" i="44"/>
  <c r="K151" i="44"/>
  <c r="AQ158" i="44"/>
  <c r="A105" i="44"/>
  <c r="AT132" i="44"/>
  <c r="Q144" i="44"/>
  <c r="AD152" i="44"/>
  <c r="BA154" i="44"/>
  <c r="BC159" i="44"/>
  <c r="BN162" i="44"/>
  <c r="AT163" i="44"/>
  <c r="AC167" i="44"/>
  <c r="F168" i="44"/>
  <c r="AD170" i="44"/>
  <c r="I174" i="44"/>
  <c r="BO177" i="44"/>
  <c r="R179" i="44"/>
  <c r="AN182" i="44"/>
  <c r="L186" i="44"/>
  <c r="P189" i="44"/>
  <c r="D194" i="44"/>
  <c r="AJ194" i="44"/>
  <c r="BP194" i="44"/>
  <c r="D196" i="44"/>
  <c r="AZ198" i="44"/>
  <c r="BC199" i="44"/>
  <c r="AU201" i="44"/>
  <c r="AM203" i="44"/>
  <c r="BK203" i="44"/>
  <c r="AC205" i="44"/>
  <c r="BA205" i="44"/>
  <c r="AK127" i="44"/>
  <c r="BM155" i="44"/>
  <c r="AB156" i="44"/>
  <c r="N170" i="44"/>
  <c r="R171" i="44"/>
  <c r="AF176" i="44"/>
  <c r="BI115" i="44"/>
  <c r="AP133" i="44"/>
  <c r="AB140" i="44"/>
  <c r="BD141" i="44"/>
  <c r="AR147" i="44"/>
  <c r="BO149" i="44"/>
  <c r="AN157" i="44"/>
  <c r="BL157" i="44"/>
  <c r="AY158" i="44"/>
  <c r="G159" i="44"/>
  <c r="AE159" i="44"/>
  <c r="BA165" i="44"/>
  <c r="AO166" i="44"/>
  <c r="BJ168" i="44"/>
  <c r="AP171" i="44"/>
  <c r="BF171" i="44"/>
  <c r="P176" i="44"/>
  <c r="S177" i="44"/>
  <c r="P180" i="44"/>
  <c r="P182" i="44"/>
  <c r="BD189" i="44"/>
  <c r="D190" i="44"/>
  <c r="AF195" i="44"/>
  <c r="AZ196" i="44"/>
  <c r="BP196" i="44"/>
  <c r="D198" i="44"/>
  <c r="AB198" i="44"/>
  <c r="O199" i="44"/>
  <c r="Q104" i="44"/>
  <c r="AT78" i="44"/>
  <c r="AR118" i="44"/>
  <c r="BJ121" i="44"/>
  <c r="O110" i="44"/>
  <c r="G126" i="44"/>
  <c r="U135" i="44"/>
  <c r="W142" i="44"/>
  <c r="C104" i="46"/>
  <c r="C104" i="44" s="1"/>
  <c r="Z95" i="44"/>
  <c r="AI141" i="44"/>
  <c r="AU142" i="44"/>
  <c r="R46" i="44"/>
  <c r="H73" i="44"/>
  <c r="AX95" i="44"/>
  <c r="W124" i="44"/>
  <c r="P127" i="44"/>
  <c r="AK133" i="44"/>
  <c r="BM134" i="44"/>
  <c r="AZ137" i="44"/>
  <c r="AE140" i="44"/>
  <c r="AQ141" i="44"/>
  <c r="AB144" i="44"/>
  <c r="O147" i="44"/>
  <c r="N151" i="44"/>
  <c r="BB151" i="44"/>
  <c r="E153" i="44"/>
  <c r="P154" i="44"/>
  <c r="AJ155" i="44"/>
  <c r="O156" i="44"/>
  <c r="AY157" i="44"/>
  <c r="J159" i="44"/>
  <c r="A95" i="44"/>
  <c r="AT87" i="44"/>
  <c r="AQ109" i="44"/>
  <c r="AH23" i="44"/>
  <c r="R88" i="44"/>
  <c r="AU108" i="44"/>
  <c r="AL121" i="44"/>
  <c r="AZ123" i="44"/>
  <c r="BG125" i="44"/>
  <c r="AO132" i="44"/>
  <c r="M133" i="44"/>
  <c r="BA135" i="44"/>
  <c r="O140" i="44"/>
  <c r="G142" i="44"/>
  <c r="AG153" i="46"/>
  <c r="AG153" i="44"/>
  <c r="BE153" i="46"/>
  <c r="BE153" i="44"/>
  <c r="L154" i="46"/>
  <c r="L154" i="44"/>
  <c r="T154" i="46"/>
  <c r="T154" i="44"/>
  <c r="AB154" i="46"/>
  <c r="AB154" i="44"/>
  <c r="AR154" i="46"/>
  <c r="AR154" i="44"/>
  <c r="AF155" i="46"/>
  <c r="AF155" i="44"/>
  <c r="S156" i="46"/>
  <c r="S156" i="44"/>
  <c r="AA156" i="46"/>
  <c r="AA156" i="44"/>
  <c r="AQ156" i="46"/>
  <c r="AQ156" i="44"/>
  <c r="AE157" i="46"/>
  <c r="AE157" i="44"/>
  <c r="AM157" i="46"/>
  <c r="AM157" i="44"/>
  <c r="Z158" i="46"/>
  <c r="Z158" i="44"/>
  <c r="AX158" i="46"/>
  <c r="AX158" i="44"/>
  <c r="N159" i="46"/>
  <c r="N159" i="44"/>
  <c r="AD159" i="46"/>
  <c r="AD159" i="44"/>
  <c r="AL159" i="46"/>
  <c r="AL159" i="44"/>
  <c r="AT159" i="46"/>
  <c r="AT159" i="44"/>
  <c r="Y160" i="46"/>
  <c r="Y160" i="44"/>
  <c r="AO160" i="46"/>
  <c r="AO160" i="44"/>
  <c r="BM160" i="46"/>
  <c r="BM160" i="44"/>
  <c r="AC161" i="46"/>
  <c r="AC161" i="44"/>
  <c r="AK161" i="46"/>
  <c r="AK161" i="44"/>
  <c r="AS161" i="46"/>
  <c r="AS161" i="44"/>
  <c r="BA161" i="46"/>
  <c r="BA161" i="44"/>
  <c r="BQ161" i="46"/>
  <c r="BQ161" i="44"/>
  <c r="AW162" i="46"/>
  <c r="AW162" i="44"/>
  <c r="AE125" i="46"/>
  <c r="AE125" i="44"/>
  <c r="V94" i="44"/>
  <c r="BM144" i="44"/>
  <c r="AK145" i="44"/>
  <c r="U154" i="44"/>
  <c r="AO155" i="44"/>
  <c r="AR156" i="44"/>
  <c r="N161" i="44"/>
  <c r="AX162" i="44"/>
  <c r="E165" i="44"/>
  <c r="AS165" i="44"/>
  <c r="BQ165" i="44"/>
  <c r="Y166" i="44"/>
  <c r="AS167" i="44"/>
  <c r="BH167" i="44"/>
  <c r="U168" i="44"/>
  <c r="AK168" i="44"/>
  <c r="BB168" i="44"/>
  <c r="F170" i="44"/>
  <c r="O173" i="44"/>
  <c r="AT173" i="44"/>
  <c r="AB175" i="44"/>
  <c r="AN176" i="44"/>
  <c r="AH177" i="44"/>
  <c r="AO179" i="44"/>
  <c r="X180" i="44"/>
  <c r="AN180" i="44"/>
  <c r="S181" i="44"/>
  <c r="BP181" i="44"/>
  <c r="X182" i="44"/>
  <c r="W184" i="44"/>
  <c r="BC184" i="44"/>
  <c r="BF185" i="44"/>
  <c r="AZ186" i="44"/>
  <c r="BP186" i="44"/>
  <c r="AA188" i="44"/>
  <c r="T190" i="44"/>
  <c r="L192" i="44"/>
  <c r="AB192" i="44"/>
  <c r="AQ192" i="44"/>
  <c r="AX202" i="44"/>
  <c r="AD203" i="44"/>
  <c r="BJ203" i="44"/>
  <c r="A153" i="44"/>
  <c r="I55" i="44"/>
  <c r="BH86" i="44"/>
  <c r="BC112" i="44"/>
  <c r="C135" i="46"/>
  <c r="C135" i="44" s="1"/>
  <c r="V89" i="44"/>
  <c r="G114" i="44"/>
  <c r="AG128" i="44"/>
  <c r="J135" i="44"/>
  <c r="L142" i="44"/>
  <c r="AE148" i="44"/>
  <c r="BG151" i="44"/>
  <c r="BQ154" i="44"/>
  <c r="H157" i="44"/>
  <c r="AA158" i="44"/>
  <c r="F163" i="44"/>
  <c r="I164" i="44"/>
  <c r="U165" i="44"/>
  <c r="AF166" i="44"/>
  <c r="M167" i="44"/>
  <c r="AB167" i="44"/>
  <c r="BI167" i="44"/>
  <c r="AL168" i="44"/>
  <c r="AG171" i="44"/>
  <c r="BN171" i="44"/>
  <c r="AD173" i="44"/>
  <c r="AU173" i="44"/>
  <c r="BK173" i="44"/>
  <c r="AW174" i="44"/>
  <c r="AR175" i="44"/>
  <c r="BD176" i="44"/>
  <c r="AI177" i="44"/>
  <c r="F178" i="44"/>
  <c r="AT178" i="44"/>
  <c r="BJ178" i="44"/>
  <c r="I179" i="44"/>
  <c r="AP179" i="44"/>
  <c r="G180" i="44"/>
  <c r="T181" i="44"/>
  <c r="AJ181" i="44"/>
  <c r="AZ181" i="44"/>
  <c r="O184" i="44"/>
  <c r="Q185" i="44"/>
  <c r="K186" i="44"/>
  <c r="AA186" i="44"/>
  <c r="O189" i="44"/>
  <c r="BL189" i="44"/>
  <c r="BP190" i="44"/>
  <c r="BH192" i="44"/>
  <c r="L194" i="44"/>
  <c r="AA194" i="44"/>
  <c r="BO194" i="44"/>
  <c r="X195" i="44"/>
  <c r="AU195" i="44"/>
  <c r="Z200" i="44"/>
  <c r="BF200" i="44"/>
  <c r="AA207" i="44"/>
  <c r="U170" i="44"/>
  <c r="BF177" i="44"/>
  <c r="AS99" i="44"/>
  <c r="S172" i="44"/>
  <c r="BE179" i="44"/>
  <c r="C81" i="46"/>
  <c r="C81" i="44" s="1"/>
  <c r="AB63" i="44"/>
  <c r="AV85" i="44"/>
  <c r="BC92" i="44"/>
  <c r="BJ94" i="44"/>
  <c r="W110" i="44"/>
  <c r="AC119" i="44"/>
  <c r="AE129" i="44"/>
  <c r="BE134" i="44"/>
  <c r="AS135" i="44"/>
  <c r="AM140" i="44"/>
  <c r="BK140" i="44"/>
  <c r="AN141" i="44"/>
  <c r="O142" i="44"/>
  <c r="AW144" i="44"/>
  <c r="T147" i="44"/>
  <c r="BC148" i="44"/>
  <c r="W150" i="44"/>
  <c r="BO151" i="44"/>
  <c r="Y155" i="44"/>
  <c r="AI158" i="44"/>
  <c r="AU159" i="44"/>
  <c r="BK159" i="44"/>
  <c r="V161" i="44"/>
  <c r="BB163" i="44"/>
  <c r="AF164" i="44"/>
  <c r="M165" i="44"/>
  <c r="I166" i="44"/>
  <c r="AW166" i="44"/>
  <c r="M168" i="44"/>
  <c r="Y169" i="44"/>
  <c r="AT170" i="44"/>
  <c r="Q174" i="44"/>
  <c r="H176" i="44"/>
  <c r="AP177" i="44"/>
  <c r="BF179" i="44"/>
  <c r="AV180" i="44"/>
  <c r="K181" i="44"/>
  <c r="AF182" i="44"/>
  <c r="AU182" i="44"/>
  <c r="BL182" i="44"/>
  <c r="AI183" i="44"/>
  <c r="F184" i="44"/>
  <c r="AU184" i="44"/>
  <c r="AG185" i="44"/>
  <c r="AW185" i="44"/>
  <c r="BN185" i="44"/>
  <c r="BH186" i="44"/>
  <c r="G187" i="44"/>
  <c r="W187" i="44"/>
  <c r="AF189" i="44"/>
  <c r="K190" i="44"/>
  <c r="BC191" i="44"/>
  <c r="D192" i="44"/>
  <c r="S192" i="44"/>
  <c r="O195" i="44"/>
  <c r="AM195" i="44"/>
  <c r="AJ196" i="44"/>
  <c r="AR198" i="44"/>
  <c r="G201" i="44"/>
  <c r="W201" i="44"/>
  <c r="K202" i="44"/>
  <c r="AP202" i="44"/>
  <c r="W203" i="44"/>
  <c r="BC203" i="44"/>
  <c r="AI204" i="44"/>
  <c r="E205" i="44"/>
  <c r="AB205" i="44"/>
  <c r="Y206" i="44"/>
  <c r="BL206" i="44"/>
  <c r="S207" i="44"/>
  <c r="AZ207" i="44"/>
  <c r="AR30" i="44"/>
  <c r="BJ104" i="44"/>
  <c r="L165" i="44"/>
  <c r="H166" i="44"/>
  <c r="AS170" i="44"/>
  <c r="BK182" i="44"/>
  <c r="A133" i="44"/>
  <c r="BJ74" i="44"/>
  <c r="BL83" i="44"/>
  <c r="AH105" i="44"/>
  <c r="AF109" i="44"/>
  <c r="AI113" i="44"/>
  <c r="AJ118" i="44"/>
  <c r="BJ134" i="44"/>
  <c r="AR140" i="44"/>
  <c r="P146" i="44"/>
  <c r="AM148" i="44"/>
  <c r="BC150" i="44"/>
  <c r="M154" i="44"/>
  <c r="AC154" i="44"/>
  <c r="I155" i="44"/>
  <c r="F161" i="44"/>
  <c r="U163" i="44"/>
  <c r="P164" i="44"/>
  <c r="AG164" i="44"/>
  <c r="BL166" i="44"/>
  <c r="AZ167" i="44"/>
  <c r="AD168" i="44"/>
  <c r="F173" i="44"/>
  <c r="W173" i="44"/>
  <c r="BL176" i="44"/>
  <c r="AQ177" i="44"/>
  <c r="AG179" i="44"/>
  <c r="AE180" i="44"/>
  <c r="L181" i="44"/>
  <c r="AA181" i="44"/>
  <c r="AR181" i="44"/>
  <c r="BH181" i="44"/>
  <c r="AV182" i="44"/>
  <c r="G184" i="44"/>
  <c r="AE184" i="44"/>
  <c r="AH185" i="44"/>
  <c r="AX185" i="44"/>
  <c r="BC189" i="44"/>
  <c r="L190" i="44"/>
  <c r="AR190" i="44"/>
  <c r="BH190" i="44"/>
  <c r="AI192" i="44"/>
  <c r="AY192" i="44"/>
  <c r="BP192" i="44"/>
  <c r="T194" i="44"/>
  <c r="BG194" i="44"/>
  <c r="P195" i="44"/>
  <c r="AN195" i="44"/>
  <c r="BK195" i="44"/>
  <c r="L196" i="44"/>
  <c r="AA196" i="44"/>
  <c r="AU197" i="44"/>
  <c r="BK197" i="44"/>
  <c r="L198" i="44"/>
  <c r="BP198" i="44"/>
  <c r="AE199" i="44"/>
  <c r="S200" i="44"/>
  <c r="AY200" i="44"/>
  <c r="AL201" i="44"/>
  <c r="AQ202" i="44"/>
  <c r="AZ205" i="44"/>
  <c r="AQ207" i="44"/>
  <c r="AK170" i="44"/>
  <c r="BI170" i="44"/>
  <c r="BE171" i="44"/>
  <c r="T175" i="44"/>
  <c r="AJ175" i="44"/>
  <c r="AK178" i="44"/>
  <c r="BA178" i="44"/>
  <c r="Q179" i="44"/>
  <c r="AW179" i="44"/>
  <c r="BC180" i="44"/>
  <c r="BF198" i="46"/>
  <c r="BF198" i="44"/>
  <c r="Q153" i="46"/>
  <c r="Q153" i="44"/>
  <c r="D154" i="46"/>
  <c r="D154" i="44"/>
  <c r="AZ154" i="46"/>
  <c r="AZ154" i="44"/>
  <c r="H155" i="46"/>
  <c r="H155" i="44"/>
  <c r="BG156" i="46"/>
  <c r="BG156" i="44"/>
  <c r="G157" i="46"/>
  <c r="G157" i="44"/>
  <c r="O157" i="46"/>
  <c r="O157" i="44"/>
  <c r="R158" i="46"/>
  <c r="R158" i="44"/>
  <c r="BM162" i="46"/>
  <c r="BM162" i="44"/>
  <c r="E163" i="46"/>
  <c r="E163" i="44"/>
  <c r="BL164" i="46"/>
  <c r="BL164" i="44"/>
  <c r="T165" i="46"/>
  <c r="T165" i="44"/>
  <c r="AZ165" i="46"/>
  <c r="AZ165" i="44"/>
  <c r="T167" i="46"/>
  <c r="T167" i="44"/>
  <c r="AW169" i="46"/>
  <c r="AW169" i="44"/>
  <c r="M170" i="46"/>
  <c r="M170" i="44"/>
  <c r="AC170" i="46"/>
  <c r="AC170" i="44"/>
  <c r="I171" i="46"/>
  <c r="I171" i="44"/>
  <c r="AW171" i="46"/>
  <c r="AW171" i="44"/>
  <c r="AI172" i="46"/>
  <c r="AI172" i="44"/>
  <c r="AY172" i="46"/>
  <c r="AY172" i="44"/>
  <c r="BG172" i="46"/>
  <c r="BG172" i="44"/>
  <c r="N173" i="46"/>
  <c r="N173" i="44"/>
  <c r="V173" i="46"/>
  <c r="V173" i="44"/>
  <c r="L175" i="46"/>
  <c r="L175" i="44"/>
  <c r="BH175" i="46"/>
  <c r="BH175" i="44"/>
  <c r="BN177" i="46"/>
  <c r="BN177" i="44"/>
  <c r="M178" i="46"/>
  <c r="M178" i="44"/>
  <c r="AS178" i="46"/>
  <c r="AS178" i="44"/>
  <c r="Y179" i="46"/>
  <c r="Y179" i="44"/>
  <c r="BM179" i="46"/>
  <c r="BM179" i="44"/>
  <c r="AM180" i="46"/>
  <c r="AM180" i="44"/>
  <c r="AY181" i="46"/>
  <c r="AY181" i="44"/>
  <c r="S183" i="46"/>
  <c r="S183" i="44"/>
  <c r="BO183" i="46"/>
  <c r="BO183" i="44"/>
  <c r="N184" i="46"/>
  <c r="N184" i="44"/>
  <c r="BB184" i="46"/>
  <c r="BB184" i="44"/>
  <c r="AO185" i="46"/>
  <c r="AO185" i="44"/>
  <c r="BG186" i="46"/>
  <c r="BG186" i="44"/>
  <c r="S188" i="46"/>
  <c r="S188" i="44"/>
  <c r="G189" i="46"/>
  <c r="G189" i="44"/>
  <c r="W189" i="46"/>
  <c r="W189" i="44"/>
  <c r="S190" i="46"/>
  <c r="S190" i="44"/>
  <c r="AI190" i="46"/>
  <c r="AI190" i="44"/>
  <c r="AY190" i="46"/>
  <c r="AY190" i="44"/>
  <c r="AU191" i="46"/>
  <c r="AU191" i="44"/>
  <c r="BG192" i="46"/>
  <c r="BG192" i="44"/>
  <c r="BO192" i="46"/>
  <c r="BO192" i="44"/>
  <c r="G193" i="46"/>
  <c r="G193" i="44"/>
  <c r="O193" i="46"/>
  <c r="O193" i="44"/>
  <c r="W193" i="46"/>
  <c r="W193" i="44"/>
  <c r="S194" i="46"/>
  <c r="S194" i="44"/>
  <c r="W195" i="46"/>
  <c r="W195" i="44"/>
  <c r="BC195" i="46"/>
  <c r="BC195" i="44"/>
  <c r="N195" i="46"/>
  <c r="N195" i="44"/>
  <c r="AJ154" i="46"/>
  <c r="AJ154" i="44"/>
  <c r="AI156" i="46"/>
  <c r="AI156" i="44"/>
  <c r="AU157" i="46"/>
  <c r="AU157" i="44"/>
  <c r="BK157" i="46"/>
  <c r="BK157" i="44"/>
  <c r="AP158" i="46"/>
  <c r="AP158" i="44"/>
  <c r="BF158" i="46"/>
  <c r="BF158" i="44"/>
  <c r="F159" i="46"/>
  <c r="F159" i="44"/>
  <c r="Q162" i="46"/>
  <c r="Q162" i="44"/>
  <c r="BI163" i="46"/>
  <c r="BI163" i="44"/>
  <c r="AR165" i="46"/>
  <c r="AR165" i="44"/>
  <c r="P166" i="46"/>
  <c r="P166" i="44"/>
  <c r="X166" i="46"/>
  <c r="X166" i="44"/>
  <c r="AS168" i="46"/>
  <c r="AS168" i="44"/>
  <c r="BA168" i="46"/>
  <c r="BA168" i="44"/>
  <c r="AL173" i="46"/>
  <c r="AL173" i="44"/>
  <c r="BB173" i="46"/>
  <c r="BB173" i="44"/>
  <c r="D175" i="46"/>
  <c r="D175" i="44"/>
  <c r="A147" i="44"/>
  <c r="A196" i="44"/>
  <c r="C183" i="46"/>
  <c r="C183" i="44" s="1"/>
  <c r="T70" i="44"/>
  <c r="BN72" i="44"/>
  <c r="BH76" i="44"/>
  <c r="P79" i="44"/>
  <c r="AX84" i="44"/>
  <c r="Z86" i="44"/>
  <c r="T87" i="44"/>
  <c r="BI92" i="44"/>
  <c r="AI96" i="44"/>
  <c r="BF98" i="44"/>
  <c r="BE107" i="44"/>
  <c r="M114" i="44"/>
  <c r="AD115" i="44"/>
  <c r="V159" i="44"/>
  <c r="Q160" i="44"/>
  <c r="Y162" i="44"/>
  <c r="AO162" i="44"/>
  <c r="M163" i="44"/>
  <c r="BA163" i="44"/>
  <c r="AV164" i="44"/>
  <c r="D165" i="44"/>
  <c r="E168" i="44"/>
  <c r="E178" i="44"/>
  <c r="K183" i="44"/>
  <c r="BE185" i="44"/>
  <c r="AI188" i="44"/>
  <c r="BO188" i="44"/>
  <c r="AU189" i="44"/>
  <c r="BK189" i="44"/>
  <c r="BF188" i="46"/>
  <c r="BF188" i="44"/>
  <c r="D76" i="46"/>
  <c r="D76" i="44"/>
  <c r="BA90" i="46"/>
  <c r="BA90" i="44"/>
  <c r="AG91" i="46"/>
  <c r="AG91" i="44"/>
  <c r="AC92" i="46"/>
  <c r="AC92" i="44"/>
  <c r="BM93" i="46"/>
  <c r="BM93" i="44"/>
  <c r="P95" i="46"/>
  <c r="P95" i="44"/>
  <c r="AF95" i="46"/>
  <c r="AF95" i="44"/>
  <c r="D101" i="46"/>
  <c r="D101" i="44"/>
  <c r="AR103" i="46"/>
  <c r="AR103" i="44"/>
  <c r="BA106" i="46"/>
  <c r="BA106" i="44"/>
  <c r="Q107" i="46"/>
  <c r="Q107" i="44"/>
  <c r="U108" i="46"/>
  <c r="U108" i="44"/>
  <c r="BA110" i="46"/>
  <c r="BA110" i="44"/>
  <c r="BA114" i="46"/>
  <c r="BA114" i="44"/>
  <c r="V115" i="46"/>
  <c r="V115" i="44"/>
  <c r="AL115" i="46"/>
  <c r="AL115" i="44"/>
  <c r="R116" i="46"/>
  <c r="R116" i="44"/>
  <c r="BJ117" i="46"/>
  <c r="BJ117" i="44"/>
  <c r="A116" i="27"/>
  <c r="A118" i="44"/>
  <c r="W122" i="46"/>
  <c r="W122" i="44"/>
  <c r="J123" i="46"/>
  <c r="J123" i="44"/>
  <c r="Y125" i="46"/>
  <c r="Y125" i="44"/>
  <c r="BA126" i="46"/>
  <c r="BA126" i="44"/>
  <c r="BQ126" i="46"/>
  <c r="BQ126" i="44"/>
  <c r="BD135" i="44"/>
  <c r="BP70" i="46"/>
  <c r="BP70" i="44"/>
  <c r="AV73" i="46"/>
  <c r="AV73" i="44"/>
  <c r="BA92" i="46"/>
  <c r="BA92" i="44"/>
  <c r="F83" i="44"/>
  <c r="AZ89" i="44"/>
  <c r="Z186" i="44"/>
  <c r="BJ8" i="46"/>
  <c r="BJ8" i="44"/>
  <c r="AW41" i="46"/>
  <c r="AW41" i="44"/>
  <c r="BN181" i="46"/>
  <c r="BN181" i="44"/>
  <c r="AL195" i="46"/>
  <c r="AL195" i="44"/>
  <c r="AD195" i="44"/>
  <c r="H77" i="46"/>
  <c r="H77" i="44"/>
  <c r="S82" i="46"/>
  <c r="S82" i="44"/>
  <c r="AD83" i="46"/>
  <c r="AD83" i="44"/>
  <c r="J86" i="46"/>
  <c r="J86" i="44"/>
  <c r="BN86" i="46"/>
  <c r="BN86" i="44"/>
  <c r="A103" i="44"/>
  <c r="AF73" i="44"/>
  <c r="BB83" i="44"/>
  <c r="AX86" i="44"/>
  <c r="AN75" i="44"/>
  <c r="AU81" i="44"/>
  <c r="BJ83" i="44"/>
  <c r="BQ90" i="44"/>
  <c r="BJ97" i="44"/>
  <c r="R207" i="44"/>
  <c r="F182" i="44"/>
  <c r="BH178" i="44"/>
  <c r="BN198" i="44"/>
  <c r="H79" i="46"/>
  <c r="H79" i="44"/>
  <c r="A82" i="27"/>
  <c r="C84" i="46"/>
  <c r="C84" i="44" s="1"/>
  <c r="J84" i="46"/>
  <c r="J84" i="44"/>
  <c r="BP87" i="46"/>
  <c r="BP87" i="44"/>
  <c r="AJ89" i="46"/>
  <c r="AJ89" i="44"/>
  <c r="AK90" i="46"/>
  <c r="AK90" i="44"/>
  <c r="AG93" i="46"/>
  <c r="AG93" i="44"/>
  <c r="A192" i="44"/>
  <c r="BH70" i="44"/>
  <c r="BN84" i="44"/>
  <c r="BL88" i="44"/>
  <c r="BI90" i="44"/>
  <c r="L74" i="44"/>
  <c r="N83" i="44"/>
  <c r="X128" i="44"/>
  <c r="H71" i="44"/>
  <c r="BD75" i="44"/>
  <c r="AJ78" i="44"/>
  <c r="BK81" i="44"/>
  <c r="V83" i="44"/>
  <c r="AZ87" i="44"/>
  <c r="E90" i="44"/>
  <c r="Q91" i="44"/>
  <c r="BG96" i="44"/>
  <c r="BB99" i="44"/>
  <c r="AU100" i="44"/>
  <c r="AC104" i="44"/>
  <c r="AS106" i="44"/>
  <c r="BB115" i="44"/>
  <c r="AP116" i="44"/>
  <c r="Z123" i="44"/>
  <c r="AO153" i="44"/>
  <c r="AW160" i="44"/>
  <c r="U161" i="44"/>
  <c r="AN164" i="44"/>
  <c r="AV166" i="44"/>
  <c r="BQ168" i="44"/>
  <c r="K172" i="44"/>
  <c r="J177" i="44"/>
  <c r="Z177" i="44"/>
  <c r="AU180" i="44"/>
  <c r="AI181" i="44"/>
  <c r="BO181" i="44"/>
  <c r="BC182" i="44"/>
  <c r="AQ186" i="44"/>
  <c r="BG188" i="44"/>
  <c r="AQ190" i="44"/>
  <c r="W191" i="44"/>
  <c r="AM191" i="44"/>
  <c r="K194" i="44"/>
  <c r="BC206" i="44"/>
  <c r="J207" i="44"/>
  <c r="AM50" i="44"/>
  <c r="AZ65" i="44"/>
  <c r="AW69" i="44"/>
  <c r="BN128" i="44"/>
  <c r="BC132" i="44"/>
  <c r="AI133" i="44"/>
  <c r="BB136" i="44"/>
  <c r="AX137" i="44"/>
  <c r="N138" i="44"/>
  <c r="BG196" i="44"/>
  <c r="R200" i="44"/>
  <c r="AT201" i="44"/>
  <c r="F203" i="44"/>
  <c r="T205" i="44"/>
  <c r="BG207" i="44"/>
  <c r="AY196" i="44"/>
  <c r="O197" i="44"/>
  <c r="X60" i="44"/>
  <c r="F68" i="44"/>
  <c r="AW130" i="44"/>
  <c r="AE134" i="44"/>
  <c r="BN137" i="44"/>
  <c r="AH200" i="44"/>
  <c r="BN200" i="44"/>
  <c r="AH202" i="44"/>
  <c r="BH205" i="44"/>
  <c r="AV206" i="44"/>
  <c r="C147" i="46"/>
  <c r="C147" i="44" s="1"/>
  <c r="AS11" i="44"/>
  <c r="AS42" i="44"/>
  <c r="AO51" i="44"/>
  <c r="I67" i="44"/>
  <c r="U72" i="44"/>
  <c r="Z77" i="44"/>
  <c r="AZ84" i="44"/>
  <c r="V87" i="44"/>
  <c r="BO108" i="44"/>
  <c r="AV43" i="44"/>
  <c r="AW51" i="44"/>
  <c r="AG62" i="44"/>
  <c r="Z67" i="44"/>
  <c r="AG77" i="44"/>
  <c r="BL85" i="44"/>
  <c r="BJ89" i="44"/>
  <c r="AI91" i="44"/>
  <c r="AL94" i="44"/>
  <c r="AP95" i="44"/>
  <c r="AV119" i="44"/>
  <c r="AQ154" i="44"/>
  <c r="AX194" i="44"/>
  <c r="C188" i="46"/>
  <c r="C188" i="44" s="1"/>
  <c r="AP31" i="44"/>
  <c r="AO46" i="44"/>
  <c r="AA56" i="44"/>
  <c r="BQ74" i="44"/>
  <c r="M78" i="44"/>
  <c r="AO79" i="44"/>
  <c r="AR82" i="44"/>
  <c r="P85" i="44"/>
  <c r="S86" i="44"/>
  <c r="BF88" i="44"/>
  <c r="V90" i="44"/>
  <c r="BJ90" i="44"/>
  <c r="BG91" i="44"/>
  <c r="BO93" i="44"/>
  <c r="BQ94" i="44"/>
  <c r="BM95" i="44"/>
  <c r="S98" i="44"/>
  <c r="AE99" i="44"/>
  <c r="Z100" i="44"/>
  <c r="AG102" i="44"/>
  <c r="BM122" i="44"/>
  <c r="AR123" i="44"/>
  <c r="BM132" i="44"/>
  <c r="D137" i="44"/>
  <c r="H138" i="44"/>
  <c r="AQ139" i="44"/>
  <c r="K145" i="44"/>
  <c r="BM153" i="44"/>
  <c r="BP154" i="44"/>
  <c r="BC157" i="44"/>
  <c r="BM177" i="44"/>
  <c r="AT197" i="44"/>
  <c r="A58" i="44"/>
  <c r="U37" i="44"/>
  <c r="M47" i="44"/>
  <c r="AI56" i="44"/>
  <c r="P66" i="44"/>
  <c r="AS68" i="44"/>
  <c r="AF85" i="44"/>
  <c r="T86" i="44"/>
  <c r="BJ87" i="44"/>
  <c r="AT89" i="44"/>
  <c r="G206" i="44"/>
  <c r="AS98" i="46"/>
  <c r="AS98" i="44"/>
  <c r="BE99" i="46"/>
  <c r="BE99" i="44"/>
  <c r="T100" i="46"/>
  <c r="T100" i="44"/>
  <c r="M118" i="46"/>
  <c r="M118" i="44"/>
  <c r="BA118" i="46"/>
  <c r="BA118" i="44"/>
  <c r="AO127" i="46"/>
  <c r="AO127" i="44"/>
  <c r="M128" i="46"/>
  <c r="M128" i="44"/>
  <c r="AS128" i="46"/>
  <c r="AS128" i="44"/>
  <c r="H129" i="46"/>
  <c r="H129" i="44"/>
  <c r="AN129" i="46"/>
  <c r="AN129" i="44"/>
  <c r="AN131" i="46"/>
  <c r="AN131" i="44"/>
  <c r="N135" i="46"/>
  <c r="N135" i="44"/>
  <c r="AD135" i="46"/>
  <c r="AD135" i="44"/>
  <c r="AT135" i="46"/>
  <c r="AT135" i="44"/>
  <c r="A134" i="27"/>
  <c r="A136" i="44"/>
  <c r="D139" i="46"/>
  <c r="D139" i="44"/>
  <c r="AB139" i="46"/>
  <c r="AB139" i="44"/>
  <c r="AR139" i="46"/>
  <c r="AR139" i="44"/>
  <c r="BP139" i="46"/>
  <c r="BP139" i="44"/>
  <c r="AF140" i="46"/>
  <c r="AF140" i="44"/>
  <c r="BD140" i="46"/>
  <c r="BD140" i="44"/>
  <c r="L141" i="46"/>
  <c r="L141" i="44"/>
  <c r="X142" i="46"/>
  <c r="X142" i="44"/>
  <c r="BI144" i="46"/>
  <c r="BI144" i="44"/>
  <c r="BP146" i="46"/>
  <c r="BP146" i="44"/>
  <c r="H147" i="44"/>
  <c r="J30" i="46"/>
  <c r="T88" i="46"/>
  <c r="T88" i="44"/>
  <c r="BL89" i="46"/>
  <c r="BL89" i="44"/>
  <c r="AS91" i="46"/>
  <c r="AS91" i="44"/>
  <c r="Y92" i="46"/>
  <c r="Y92" i="44"/>
  <c r="AB95" i="46"/>
  <c r="AB95" i="44"/>
  <c r="AZ95" i="46"/>
  <c r="AZ95" i="44"/>
  <c r="AM96" i="46"/>
  <c r="AM96" i="44"/>
  <c r="V98" i="46"/>
  <c r="V98" i="44"/>
  <c r="AT98" i="46"/>
  <c r="AT98" i="44"/>
  <c r="AX99" i="46"/>
  <c r="AX99" i="44"/>
  <c r="BA100" i="46"/>
  <c r="BA100" i="44"/>
  <c r="AU105" i="46"/>
  <c r="AU105" i="44"/>
  <c r="AG110" i="46"/>
  <c r="AG110" i="44"/>
  <c r="E113" i="46"/>
  <c r="E113" i="44"/>
  <c r="M113" i="46"/>
  <c r="M113" i="44"/>
  <c r="AK113" i="46"/>
  <c r="AK113" i="44"/>
  <c r="BQ113" i="46"/>
  <c r="BQ113" i="44"/>
  <c r="Q114" i="46"/>
  <c r="Q114" i="44"/>
  <c r="V116" i="46"/>
  <c r="V116" i="44"/>
  <c r="AT116" i="46"/>
  <c r="AT116" i="44"/>
  <c r="J117" i="46"/>
  <c r="J117" i="44"/>
  <c r="AL118" i="46"/>
  <c r="AL118" i="44"/>
  <c r="AT118" i="46"/>
  <c r="AT118" i="44"/>
  <c r="A117" i="27"/>
  <c r="A119" i="44"/>
  <c r="C119" i="46"/>
  <c r="C119" i="44" s="1"/>
  <c r="W119" i="46"/>
  <c r="W119" i="44"/>
  <c r="AU119" i="46"/>
  <c r="AU119" i="44"/>
  <c r="BK119" i="46"/>
  <c r="BK119" i="44"/>
  <c r="K122" i="46"/>
  <c r="K122" i="44"/>
  <c r="AY122" i="46"/>
  <c r="AY122" i="44"/>
  <c r="F123" i="46"/>
  <c r="F123" i="44"/>
  <c r="AD123" i="46"/>
  <c r="AD123" i="44"/>
  <c r="Y124" i="46"/>
  <c r="Y124" i="44"/>
  <c r="BG69" i="46"/>
  <c r="AC98" i="46"/>
  <c r="AC98" i="44"/>
  <c r="BK101" i="46"/>
  <c r="BK101" i="44"/>
  <c r="G103" i="46"/>
  <c r="G103" i="44"/>
  <c r="H106" i="46"/>
  <c r="H106" i="44"/>
  <c r="BL106" i="46"/>
  <c r="BL106" i="44"/>
  <c r="AZ109" i="46"/>
  <c r="AZ109" i="44"/>
  <c r="H110" i="46"/>
  <c r="H110" i="44"/>
  <c r="AJ111" i="46"/>
  <c r="AJ111" i="44"/>
  <c r="H112" i="46"/>
  <c r="H112" i="44"/>
  <c r="T113" i="46"/>
  <c r="T113" i="44"/>
  <c r="AG117" i="46"/>
  <c r="AG117" i="44"/>
  <c r="AG120" i="46"/>
  <c r="AG120" i="44"/>
  <c r="AK128" i="46"/>
  <c r="AK128" i="44"/>
  <c r="X131" i="46"/>
  <c r="X131" i="44"/>
  <c r="J132" i="46"/>
  <c r="J132" i="44"/>
  <c r="Z134" i="46"/>
  <c r="Z134" i="44"/>
  <c r="BN134" i="46"/>
  <c r="BN134" i="44"/>
  <c r="AG138" i="46"/>
  <c r="AG138" i="44"/>
  <c r="X140" i="46"/>
  <c r="X140" i="44"/>
  <c r="AV140" i="46"/>
  <c r="AV140" i="44"/>
  <c r="D141" i="46"/>
  <c r="D141" i="44"/>
  <c r="T141" i="46"/>
  <c r="T141" i="44"/>
  <c r="AJ141" i="46"/>
  <c r="AJ141" i="44"/>
  <c r="AR141" i="46"/>
  <c r="AR141" i="44"/>
  <c r="BH141" i="46"/>
  <c r="BH141" i="44"/>
  <c r="BP141" i="46"/>
  <c r="BP141" i="44"/>
  <c r="AN142" i="46"/>
  <c r="AN142" i="44"/>
  <c r="R143" i="46"/>
  <c r="R143" i="44"/>
  <c r="AP143" i="46"/>
  <c r="AP143" i="44"/>
  <c r="BN143" i="46"/>
  <c r="BN143" i="44"/>
  <c r="BE145" i="46"/>
  <c r="BE145" i="44"/>
  <c r="BM145" i="46"/>
  <c r="BM145" i="44"/>
  <c r="T146" i="46"/>
  <c r="T146" i="44"/>
  <c r="AJ146" i="46"/>
  <c r="AJ146" i="44"/>
  <c r="AN87" i="46"/>
  <c r="AN87" i="44"/>
  <c r="I90" i="46"/>
  <c r="I90" i="44"/>
  <c r="BQ93" i="46"/>
  <c r="BQ93" i="44"/>
  <c r="BD94" i="46"/>
  <c r="BD94" i="44"/>
  <c r="AP97" i="46"/>
  <c r="AP97" i="44"/>
  <c r="AX97" i="46"/>
  <c r="AX97" i="44"/>
  <c r="BB98" i="46"/>
  <c r="BB98" i="44"/>
  <c r="J99" i="46"/>
  <c r="J99" i="44"/>
  <c r="Z99" i="46"/>
  <c r="Z99" i="44"/>
  <c r="U100" i="46"/>
  <c r="U100" i="44"/>
  <c r="P101" i="46"/>
  <c r="P101" i="44"/>
  <c r="X101" i="46"/>
  <c r="X101" i="44"/>
  <c r="T102" i="46"/>
  <c r="T102" i="44"/>
  <c r="G105" i="46"/>
  <c r="G105" i="44"/>
  <c r="AE105" i="46"/>
  <c r="AE105" i="44"/>
  <c r="BK105" i="46"/>
  <c r="BK105" i="44"/>
  <c r="BM106" i="46"/>
  <c r="BM106" i="44"/>
  <c r="U109" i="46"/>
  <c r="U109" i="44"/>
  <c r="AC109" i="46"/>
  <c r="AC109" i="44"/>
  <c r="E111" i="46"/>
  <c r="E111" i="44"/>
  <c r="AO112" i="46"/>
  <c r="AO112" i="44"/>
  <c r="AW112" i="46"/>
  <c r="AW112" i="44"/>
  <c r="Y114" i="46"/>
  <c r="Y114" i="44"/>
  <c r="Z115" i="46"/>
  <c r="Z115" i="44"/>
  <c r="AL116" i="46"/>
  <c r="AL116" i="44"/>
  <c r="BJ116" i="46"/>
  <c r="BJ116" i="44"/>
  <c r="R117" i="46"/>
  <c r="R117" i="44"/>
  <c r="AP117" i="46"/>
  <c r="AP117" i="44"/>
  <c r="F118" i="46"/>
  <c r="F118" i="44"/>
  <c r="BC119" i="46"/>
  <c r="BC119" i="44"/>
  <c r="R120" i="46"/>
  <c r="R120" i="44"/>
  <c r="S122" i="46"/>
  <c r="S122" i="44"/>
  <c r="A122" i="27"/>
  <c r="A124" i="44"/>
  <c r="Q124" i="46"/>
  <c r="Q124" i="44"/>
  <c r="AW124" i="46"/>
  <c r="AW124" i="44"/>
  <c r="BE124" i="46"/>
  <c r="BE124" i="44"/>
  <c r="M125" i="46"/>
  <c r="M125" i="44"/>
  <c r="U125" i="46"/>
  <c r="U125" i="44"/>
  <c r="AC125" i="46"/>
  <c r="AC125" i="44"/>
  <c r="AS125" i="46"/>
  <c r="AS125" i="44"/>
  <c r="BI125" i="46"/>
  <c r="BI125" i="44"/>
  <c r="AT128" i="46"/>
  <c r="AT128" i="44"/>
  <c r="BI130" i="46"/>
  <c r="BI130" i="44"/>
  <c r="AW131" i="46"/>
  <c r="AW131" i="44"/>
  <c r="O133" i="46"/>
  <c r="O133" i="44"/>
  <c r="AM133" i="46"/>
  <c r="AM133" i="44"/>
  <c r="AA134" i="46"/>
  <c r="AA134" i="44"/>
  <c r="AQ134" i="46"/>
  <c r="AQ134" i="44"/>
  <c r="BG134" i="46"/>
  <c r="BG134" i="44"/>
  <c r="O135" i="46"/>
  <c r="O135" i="44"/>
  <c r="AM135" i="46"/>
  <c r="AM135" i="44"/>
  <c r="AU135" i="46"/>
  <c r="AU135" i="44"/>
  <c r="BN136" i="46"/>
  <c r="BN136" i="44"/>
  <c r="N137" i="46"/>
  <c r="N137" i="44"/>
  <c r="R138" i="46"/>
  <c r="R138" i="44"/>
  <c r="AP138" i="46"/>
  <c r="AP138" i="44"/>
  <c r="E139" i="46"/>
  <c r="E139" i="44"/>
  <c r="Q140" i="46"/>
  <c r="Q140" i="44"/>
  <c r="BI141" i="46"/>
  <c r="BI141" i="44"/>
  <c r="N144" i="46"/>
  <c r="N144" i="44"/>
  <c r="AL144" i="46"/>
  <c r="AL144" i="44"/>
  <c r="AT144" i="46"/>
  <c r="AT144" i="44"/>
  <c r="BJ144" i="46"/>
  <c r="BJ144" i="44"/>
  <c r="A143" i="27"/>
  <c r="A145" i="44"/>
  <c r="C145" i="46"/>
  <c r="C145" i="44" s="1"/>
  <c r="BN145" i="46"/>
  <c r="BN145" i="44"/>
  <c r="M146" i="46"/>
  <c r="M146" i="44"/>
  <c r="AS146" i="46"/>
  <c r="AS146" i="44"/>
  <c r="D148" i="46"/>
  <c r="D148" i="44"/>
  <c r="AB148" i="46"/>
  <c r="AB148" i="44"/>
  <c r="AR148" i="46"/>
  <c r="AR148" i="44"/>
  <c r="AZ148" i="46"/>
  <c r="AZ148" i="44"/>
  <c r="AJ150" i="46"/>
  <c r="AJ150" i="44"/>
  <c r="AZ150" i="46"/>
  <c r="AZ150" i="44"/>
  <c r="BP150" i="46"/>
  <c r="BP150" i="44"/>
  <c r="P151" i="46"/>
  <c r="P151" i="44"/>
  <c r="AF151" i="46"/>
  <c r="AF151" i="44"/>
  <c r="S152" i="46"/>
  <c r="S152" i="44"/>
  <c r="AA152" i="46"/>
  <c r="AA152" i="44"/>
  <c r="BG152" i="46"/>
  <c r="BG152" i="44"/>
  <c r="W153" i="46"/>
  <c r="W153" i="44"/>
  <c r="AM153" i="46"/>
  <c r="AM153" i="44"/>
  <c r="AX154" i="46"/>
  <c r="AX154" i="44"/>
  <c r="BF154" i="46"/>
  <c r="BF154" i="44"/>
  <c r="BN154" i="46"/>
  <c r="BN154" i="44"/>
  <c r="N155" i="46"/>
  <c r="N155" i="44"/>
  <c r="BJ155" i="46"/>
  <c r="BJ155" i="44"/>
  <c r="I156" i="46"/>
  <c r="I156" i="44"/>
  <c r="Y156" i="46"/>
  <c r="Y156" i="44"/>
  <c r="AO156" i="46"/>
  <c r="AO156" i="44"/>
  <c r="BE156" i="46"/>
  <c r="BE156" i="44"/>
  <c r="BM156" i="46"/>
  <c r="BM156" i="44"/>
  <c r="E157" i="46"/>
  <c r="E157" i="44"/>
  <c r="M157" i="46"/>
  <c r="M157" i="44"/>
  <c r="U157" i="46"/>
  <c r="U157" i="44"/>
  <c r="AC157" i="46"/>
  <c r="AC157" i="44"/>
  <c r="AS157" i="46"/>
  <c r="AS157" i="44"/>
  <c r="BI157" i="46"/>
  <c r="BI157" i="44"/>
  <c r="H158" i="46"/>
  <c r="H158" i="44"/>
  <c r="X158" i="46"/>
  <c r="X158" i="44"/>
  <c r="AN158" i="46"/>
  <c r="AN158" i="44"/>
  <c r="AV158" i="46"/>
  <c r="AV158" i="44"/>
  <c r="BD158" i="46"/>
  <c r="BD158" i="44"/>
  <c r="AB159" i="46"/>
  <c r="AB159" i="44"/>
  <c r="BP159" i="46"/>
  <c r="BP159" i="44"/>
  <c r="G160" i="46"/>
  <c r="G160" i="44"/>
  <c r="W160" i="46"/>
  <c r="W160" i="44"/>
  <c r="S161" i="46"/>
  <c r="S161" i="44"/>
  <c r="AY161" i="46"/>
  <c r="AY161" i="44"/>
  <c r="BO161" i="46"/>
  <c r="BO161" i="44"/>
  <c r="O162" i="46"/>
  <c r="O162" i="44"/>
  <c r="W162" i="46"/>
  <c r="W162" i="44"/>
  <c r="AE162" i="46"/>
  <c r="AE162" i="44"/>
  <c r="S163" i="46"/>
  <c r="S163" i="44"/>
  <c r="AI163" i="46"/>
  <c r="AI163" i="44"/>
  <c r="AY163" i="46"/>
  <c r="AY163" i="44"/>
  <c r="BO163" i="46"/>
  <c r="BO163" i="44"/>
  <c r="V164" i="46"/>
  <c r="V164" i="44"/>
  <c r="BJ164" i="46"/>
  <c r="BJ164" i="44"/>
  <c r="J165" i="46"/>
  <c r="J165" i="44"/>
  <c r="BF165" i="46"/>
  <c r="BF165" i="44"/>
  <c r="F166" i="46"/>
  <c r="F166" i="44"/>
  <c r="V166" i="46"/>
  <c r="V166" i="44"/>
  <c r="A99" i="44"/>
  <c r="BJ63" i="44"/>
  <c r="AP85" i="44"/>
  <c r="AW92" i="44"/>
  <c r="E100" i="44"/>
  <c r="AG106" i="44"/>
  <c r="M109" i="44"/>
  <c r="J115" i="44"/>
  <c r="BD121" i="44"/>
  <c r="AJ125" i="44"/>
  <c r="Y131" i="44"/>
  <c r="K134" i="44"/>
  <c r="BA137" i="44"/>
  <c r="E141" i="44"/>
  <c r="AW145" i="44"/>
  <c r="BL149" i="44"/>
  <c r="R152" i="44"/>
  <c r="AP154" i="44"/>
  <c r="AJ159" i="44"/>
  <c r="BL80" i="44"/>
  <c r="BB84" i="44"/>
  <c r="AZ88" i="44"/>
  <c r="P89" i="44"/>
  <c r="AC91" i="44"/>
  <c r="BL94" i="44"/>
  <c r="AR95" i="44"/>
  <c r="BF97" i="44"/>
  <c r="AP99" i="44"/>
  <c r="BD101" i="44"/>
  <c r="AJ102" i="44"/>
  <c r="AF103" i="44"/>
  <c r="S104" i="44"/>
  <c r="F105" i="44"/>
  <c r="AO106" i="44"/>
  <c r="AV108" i="44"/>
  <c r="I110" i="44"/>
  <c r="Q112" i="44"/>
  <c r="D113" i="44"/>
  <c r="AO114" i="44"/>
  <c r="AA122" i="44"/>
  <c r="AK125" i="44"/>
  <c r="AP127" i="44"/>
  <c r="F128" i="44"/>
  <c r="Y129" i="44"/>
  <c r="BB133" i="44"/>
  <c r="S134" i="44"/>
  <c r="BB137" i="44"/>
  <c r="J138" i="44"/>
  <c r="M139" i="44"/>
  <c r="AK139" i="44"/>
  <c r="BM142" i="44"/>
  <c r="I145" i="44"/>
  <c r="AX145" i="44"/>
  <c r="T159" i="44"/>
  <c r="AI60" i="46"/>
  <c r="AI60" i="44"/>
  <c r="Y99" i="46"/>
  <c r="Y99" i="44"/>
  <c r="AP104" i="46"/>
  <c r="AP104" i="44"/>
  <c r="AZ107" i="46"/>
  <c r="AZ107" i="44"/>
  <c r="AJ113" i="46"/>
  <c r="AJ113" i="44"/>
  <c r="BH113" i="46"/>
  <c r="BH113" i="44"/>
  <c r="BD114" i="46"/>
  <c r="BD114" i="44"/>
  <c r="E118" i="46"/>
  <c r="E118" i="44"/>
  <c r="AK118" i="46"/>
  <c r="AK118" i="44"/>
  <c r="N119" i="46"/>
  <c r="N119" i="44"/>
  <c r="BB119" i="46"/>
  <c r="BB119" i="44"/>
  <c r="AP122" i="46"/>
  <c r="AP122" i="44"/>
  <c r="P124" i="46"/>
  <c r="P124" i="44"/>
  <c r="P126" i="46"/>
  <c r="P126" i="44"/>
  <c r="AC128" i="46"/>
  <c r="AC128" i="44"/>
  <c r="Q136" i="46"/>
  <c r="Q136" i="44"/>
  <c r="BI137" i="46"/>
  <c r="BI137" i="44"/>
  <c r="Q138" i="46"/>
  <c r="Q138" i="44"/>
  <c r="AO138" i="46"/>
  <c r="AO138" i="44"/>
  <c r="BM138" i="46"/>
  <c r="BM138" i="44"/>
  <c r="L139" i="46"/>
  <c r="L139" i="44"/>
  <c r="AJ139" i="46"/>
  <c r="AJ139" i="44"/>
  <c r="AZ139" i="46"/>
  <c r="AZ139" i="44"/>
  <c r="P140" i="46"/>
  <c r="P140" i="44"/>
  <c r="BF143" i="46"/>
  <c r="BF143" i="44"/>
  <c r="M144" i="46"/>
  <c r="M144" i="44"/>
  <c r="U144" i="46"/>
  <c r="U144" i="44"/>
  <c r="AC144" i="46"/>
  <c r="AC144" i="44"/>
  <c r="AB146" i="46"/>
  <c r="AB146" i="44"/>
  <c r="AR146" i="46"/>
  <c r="AR146" i="44"/>
  <c r="AZ146" i="46"/>
  <c r="AZ146" i="44"/>
  <c r="BH139" i="44"/>
  <c r="AH143" i="44"/>
  <c r="AF80" i="46"/>
  <c r="AF80" i="44"/>
  <c r="H87" i="46"/>
  <c r="H87" i="44"/>
  <c r="BH88" i="46"/>
  <c r="BH88" i="44"/>
  <c r="AO90" i="46"/>
  <c r="AO90" i="44"/>
  <c r="U91" i="46"/>
  <c r="U91" i="44"/>
  <c r="AS93" i="46"/>
  <c r="AS93" i="44"/>
  <c r="G96" i="46"/>
  <c r="G96" i="44"/>
  <c r="J97" i="46"/>
  <c r="J97" i="44"/>
  <c r="N98" i="46"/>
  <c r="N98" i="44"/>
  <c r="BL101" i="46"/>
  <c r="BL101" i="44"/>
  <c r="D102" i="46"/>
  <c r="D102" i="44"/>
  <c r="AB102" i="46"/>
  <c r="AB102" i="44"/>
  <c r="AN103" i="46"/>
  <c r="AN103" i="44"/>
  <c r="BE106" i="46"/>
  <c r="BE106" i="44"/>
  <c r="E107" i="46"/>
  <c r="E107" i="44"/>
  <c r="AG108" i="46"/>
  <c r="AG108" i="44"/>
  <c r="BI109" i="46"/>
  <c r="BI109" i="44"/>
  <c r="AC111" i="46"/>
  <c r="AC111" i="44"/>
  <c r="AS111" i="46"/>
  <c r="AS111" i="44"/>
  <c r="BI111" i="46"/>
  <c r="BI111" i="44"/>
  <c r="I112" i="46"/>
  <c r="I112" i="44"/>
  <c r="AG112" i="46"/>
  <c r="AG112" i="44"/>
  <c r="AH117" i="46"/>
  <c r="AH117" i="44"/>
  <c r="BN117" i="46"/>
  <c r="BN117" i="44"/>
  <c r="N118" i="46"/>
  <c r="N118" i="44"/>
  <c r="AD118" i="46"/>
  <c r="AD118" i="44"/>
  <c r="BB118" i="46"/>
  <c r="BB118" i="44"/>
  <c r="BG122" i="46"/>
  <c r="BG122" i="44"/>
  <c r="N123" i="46"/>
  <c r="N123" i="44"/>
  <c r="AT123" i="46"/>
  <c r="AT123" i="44"/>
  <c r="BM124" i="46"/>
  <c r="BM124" i="44"/>
  <c r="Y126" i="46"/>
  <c r="Y126" i="44"/>
  <c r="AW126" i="46"/>
  <c r="AW126" i="44"/>
  <c r="BE126" i="46"/>
  <c r="BE126" i="44"/>
  <c r="BM126" i="46"/>
  <c r="BM126" i="44"/>
  <c r="AX127" i="46"/>
  <c r="AX127" i="44"/>
  <c r="E130" i="46"/>
  <c r="E130" i="44"/>
  <c r="M130" i="46"/>
  <c r="M130" i="44"/>
  <c r="I131" i="46"/>
  <c r="I131" i="44"/>
  <c r="S132" i="46"/>
  <c r="S132" i="44"/>
  <c r="AA132" i="46"/>
  <c r="AA132" i="44"/>
  <c r="AI132" i="46"/>
  <c r="AI132" i="44"/>
  <c r="AY132" i="46"/>
  <c r="AY132" i="44"/>
  <c r="G133" i="46"/>
  <c r="G133" i="44"/>
  <c r="W133" i="46"/>
  <c r="W133" i="44"/>
  <c r="AU133" i="46"/>
  <c r="AU133" i="44"/>
  <c r="AY134" i="46"/>
  <c r="AY134" i="44"/>
  <c r="BO134" i="46"/>
  <c r="BO134" i="44"/>
  <c r="W135" i="46"/>
  <c r="W135" i="44"/>
  <c r="Z136" i="46"/>
  <c r="Z136" i="44"/>
  <c r="AH136" i="46"/>
  <c r="AH136" i="44"/>
  <c r="BF136" i="46"/>
  <c r="BF136" i="44"/>
  <c r="V137" i="46"/>
  <c r="V137" i="44"/>
  <c r="AS139" i="46"/>
  <c r="AS139" i="44"/>
  <c r="BA139" i="46"/>
  <c r="BA139" i="44"/>
  <c r="BQ139" i="46"/>
  <c r="BQ139" i="44"/>
  <c r="U141" i="46"/>
  <c r="U141" i="44"/>
  <c r="AK141" i="46"/>
  <c r="AK141" i="44"/>
  <c r="BQ141" i="46"/>
  <c r="BQ141" i="44"/>
  <c r="Y142" i="46"/>
  <c r="Y142" i="44"/>
  <c r="AO142" i="46"/>
  <c r="AO142" i="44"/>
  <c r="AW142" i="46"/>
  <c r="AW142" i="44"/>
  <c r="BE142" i="46"/>
  <c r="BE142" i="44"/>
  <c r="AP145" i="46"/>
  <c r="AP145" i="44"/>
  <c r="BF145" i="46"/>
  <c r="BF145" i="44"/>
  <c r="E146" i="46"/>
  <c r="E146" i="44"/>
  <c r="U146" i="46"/>
  <c r="U146" i="44"/>
  <c r="BA146" i="46"/>
  <c r="BA146" i="44"/>
  <c r="AJ148" i="46"/>
  <c r="AJ148" i="44"/>
  <c r="BP148" i="46"/>
  <c r="BP148" i="44"/>
  <c r="P149" i="46"/>
  <c r="P149" i="44"/>
  <c r="AF149" i="46"/>
  <c r="AF149" i="44"/>
  <c r="AN149" i="46"/>
  <c r="AN149" i="44"/>
  <c r="AV149" i="46"/>
  <c r="AV149" i="44"/>
  <c r="BD149" i="46"/>
  <c r="BD149" i="44"/>
  <c r="L150" i="46"/>
  <c r="L150" i="44"/>
  <c r="AB150" i="46"/>
  <c r="AB150" i="44"/>
  <c r="AR150" i="46"/>
  <c r="AR150" i="44"/>
  <c r="BH150" i="46"/>
  <c r="BH150" i="44"/>
  <c r="H151" i="46"/>
  <c r="H151" i="44"/>
  <c r="X151" i="46"/>
  <c r="X151" i="44"/>
  <c r="AN151" i="46"/>
  <c r="AN151" i="44"/>
  <c r="AV151" i="46"/>
  <c r="AV151" i="44"/>
  <c r="BD151" i="46"/>
  <c r="BD151" i="44"/>
  <c r="BL151" i="46"/>
  <c r="BL151" i="44"/>
  <c r="K152" i="46"/>
  <c r="K152" i="44"/>
  <c r="AQ152" i="46"/>
  <c r="AQ152" i="44"/>
  <c r="G153" i="46"/>
  <c r="G153" i="44"/>
  <c r="AU153" i="46"/>
  <c r="AU153" i="44"/>
  <c r="BK153" i="46"/>
  <c r="BK153" i="44"/>
  <c r="J154" i="46"/>
  <c r="J154" i="44"/>
  <c r="R154" i="46"/>
  <c r="R154" i="44"/>
  <c r="Z154" i="46"/>
  <c r="Z154" i="44"/>
  <c r="AH154" i="46"/>
  <c r="AH154" i="44"/>
  <c r="V155" i="46"/>
  <c r="V155" i="44"/>
  <c r="AD155" i="46"/>
  <c r="AD155" i="44"/>
  <c r="AL155" i="46"/>
  <c r="AL155" i="44"/>
  <c r="AT155" i="46"/>
  <c r="AT155" i="44"/>
  <c r="Q156" i="46"/>
  <c r="Q156" i="44"/>
  <c r="AG156" i="46"/>
  <c r="AG156" i="44"/>
  <c r="AW156" i="46"/>
  <c r="AW156" i="44"/>
  <c r="BA157" i="46"/>
  <c r="BA157" i="44"/>
  <c r="BQ157" i="46"/>
  <c r="BQ157" i="44"/>
  <c r="P158" i="46"/>
  <c r="P158" i="44"/>
  <c r="AF158" i="46"/>
  <c r="AF158" i="44"/>
  <c r="D159" i="46"/>
  <c r="D159" i="44"/>
  <c r="L159" i="46"/>
  <c r="L159" i="44"/>
  <c r="AR159" i="46"/>
  <c r="AR159" i="44"/>
  <c r="BH159" i="46"/>
  <c r="BH159" i="44"/>
  <c r="O160" i="46"/>
  <c r="O160" i="44"/>
  <c r="AE160" i="46"/>
  <c r="AE160" i="44"/>
  <c r="AM160" i="46"/>
  <c r="AM160" i="44"/>
  <c r="AU160" i="46"/>
  <c r="AU160" i="44"/>
  <c r="BC160" i="46"/>
  <c r="BC160" i="44"/>
  <c r="G162" i="46"/>
  <c r="G162" i="44"/>
  <c r="AU162" i="46"/>
  <c r="AU162" i="44"/>
  <c r="K163" i="46"/>
  <c r="K163" i="44"/>
  <c r="AA163" i="46"/>
  <c r="AA163" i="44"/>
  <c r="AQ163" i="46"/>
  <c r="AQ163" i="44"/>
  <c r="BG163" i="46"/>
  <c r="BG163" i="44"/>
  <c r="F164" i="46"/>
  <c r="F164" i="44"/>
  <c r="AD164" i="46"/>
  <c r="AD164" i="44"/>
  <c r="AL164" i="46"/>
  <c r="AL164" i="44"/>
  <c r="AT164" i="46"/>
  <c r="AT164" i="44"/>
  <c r="Z165" i="46"/>
  <c r="Z165" i="44"/>
  <c r="AP165" i="46"/>
  <c r="AP165" i="44"/>
  <c r="N166" i="46"/>
  <c r="N166" i="44"/>
  <c r="AD166" i="46"/>
  <c r="AD166" i="44"/>
  <c r="AY55" i="44"/>
  <c r="V86" i="44"/>
  <c r="W96" i="44"/>
  <c r="AH99" i="44"/>
  <c r="U107" i="44"/>
  <c r="U111" i="44"/>
  <c r="BM112" i="44"/>
  <c r="AN114" i="44"/>
  <c r="AE119" i="44"/>
  <c r="I124" i="44"/>
  <c r="BM131" i="44"/>
  <c r="AP136" i="44"/>
  <c r="I138" i="44"/>
  <c r="BI139" i="44"/>
  <c r="BL142" i="44"/>
  <c r="S159" i="44"/>
  <c r="C87" i="46"/>
  <c r="C87" i="44" s="1"/>
  <c r="H42" i="44"/>
  <c r="W82" i="44"/>
  <c r="I92" i="44"/>
  <c r="BI100" i="44"/>
  <c r="AW108" i="44"/>
  <c r="Y112" i="44"/>
  <c r="AW114" i="44"/>
  <c r="Z117" i="44"/>
  <c r="P121" i="44"/>
  <c r="E125" i="44"/>
  <c r="BC133" i="44"/>
  <c r="BO143" i="44"/>
  <c r="J145" i="44"/>
  <c r="AH145" i="44"/>
  <c r="BH146" i="44"/>
  <c r="AA148" i="44"/>
  <c r="D150" i="44"/>
  <c r="G151" i="44"/>
  <c r="D157" i="44"/>
  <c r="BK158" i="44"/>
  <c r="K159" i="44"/>
  <c r="AX165" i="44"/>
  <c r="BN165" i="44"/>
  <c r="O101" i="46"/>
  <c r="O101" i="44"/>
  <c r="AU103" i="46"/>
  <c r="AU103" i="44"/>
  <c r="AF110" i="46"/>
  <c r="AF110" i="44"/>
  <c r="Q117" i="46"/>
  <c r="Q117" i="44"/>
  <c r="AC118" i="46"/>
  <c r="AC118" i="44"/>
  <c r="G121" i="46"/>
  <c r="G121" i="44"/>
  <c r="BQ123" i="46"/>
  <c r="BQ123" i="44"/>
  <c r="L125" i="46"/>
  <c r="L125" i="44"/>
  <c r="BP125" i="46"/>
  <c r="BP125" i="44"/>
  <c r="BD126" i="46"/>
  <c r="BD126" i="44"/>
  <c r="BI128" i="46"/>
  <c r="BI128" i="44"/>
  <c r="X129" i="46"/>
  <c r="X129" i="44"/>
  <c r="L130" i="46"/>
  <c r="L130" i="44"/>
  <c r="AR130" i="46"/>
  <c r="AR130" i="44"/>
  <c r="BD131" i="46"/>
  <c r="BD131" i="44"/>
  <c r="AX132" i="46"/>
  <c r="AX132" i="44"/>
  <c r="N133" i="46"/>
  <c r="N133" i="44"/>
  <c r="A132" i="27"/>
  <c r="C134" i="46"/>
  <c r="C134" i="44" s="1"/>
  <c r="Y138" i="46"/>
  <c r="Y138" i="44"/>
  <c r="T139" i="46"/>
  <c r="T139" i="44"/>
  <c r="X147" i="46"/>
  <c r="X147" i="44"/>
  <c r="I115" i="44"/>
  <c r="AT84" i="46"/>
  <c r="AT84" i="44"/>
  <c r="BF85" i="46"/>
  <c r="BF85" i="44"/>
  <c r="P87" i="46"/>
  <c r="P87" i="44"/>
  <c r="BE92" i="46"/>
  <c r="BE92" i="44"/>
  <c r="BH95" i="46"/>
  <c r="BH95" i="44"/>
  <c r="R99" i="46"/>
  <c r="R99" i="44"/>
  <c r="M100" i="46"/>
  <c r="M100" i="44"/>
  <c r="BH102" i="46"/>
  <c r="BH102" i="44"/>
  <c r="BP102" i="46"/>
  <c r="BP102" i="44"/>
  <c r="AY104" i="46"/>
  <c r="AY104" i="44"/>
  <c r="W105" i="46"/>
  <c r="W105" i="44"/>
  <c r="AK107" i="46"/>
  <c r="AK107" i="44"/>
  <c r="AS107" i="46"/>
  <c r="AS107" i="44"/>
  <c r="BA107" i="46"/>
  <c r="BA107" i="44"/>
  <c r="BQ107" i="46"/>
  <c r="BQ107" i="44"/>
  <c r="Y108" i="46"/>
  <c r="Y108" i="44"/>
  <c r="AO108" i="46"/>
  <c r="AO108" i="44"/>
  <c r="BE108" i="46"/>
  <c r="BE108" i="44"/>
  <c r="BM108" i="46"/>
  <c r="BM108" i="44"/>
  <c r="AK111" i="46"/>
  <c r="AK111" i="44"/>
  <c r="BQ111" i="46"/>
  <c r="BQ111" i="44"/>
  <c r="U113" i="46"/>
  <c r="U113" i="44"/>
  <c r="BA113" i="46"/>
  <c r="BA113" i="44"/>
  <c r="BE114" i="46"/>
  <c r="BE114" i="44"/>
  <c r="R115" i="46"/>
  <c r="R115" i="44"/>
  <c r="BF115" i="46"/>
  <c r="BF115" i="44"/>
  <c r="AH120" i="46"/>
  <c r="AH120" i="44"/>
  <c r="AN121" i="46"/>
  <c r="AN121" i="44"/>
  <c r="AI122" i="46"/>
  <c r="AI122" i="44"/>
  <c r="AG124" i="46"/>
  <c r="AG124" i="44"/>
  <c r="BA125" i="46"/>
  <c r="BA125" i="44"/>
  <c r="Q126" i="46"/>
  <c r="Q126" i="44"/>
  <c r="AO126" i="46"/>
  <c r="AO126" i="44"/>
  <c r="Z127" i="46"/>
  <c r="Z127" i="44"/>
  <c r="V128" i="46"/>
  <c r="V128" i="44"/>
  <c r="AL128" i="46"/>
  <c r="AL128" i="44"/>
  <c r="BB128" i="46"/>
  <c r="BB128" i="44"/>
  <c r="A127" i="27"/>
  <c r="C129" i="46"/>
  <c r="C129" i="44" s="1"/>
  <c r="I129" i="46"/>
  <c r="I129" i="44"/>
  <c r="Q129" i="46"/>
  <c r="Q129" i="44"/>
  <c r="AG129" i="46"/>
  <c r="AG129" i="44"/>
  <c r="AO129" i="46"/>
  <c r="AO129" i="44"/>
  <c r="BM129" i="46"/>
  <c r="BM129" i="44"/>
  <c r="AO131" i="46"/>
  <c r="AO131" i="44"/>
  <c r="BE131" i="46"/>
  <c r="BE131" i="44"/>
  <c r="K132" i="46"/>
  <c r="K132" i="44"/>
  <c r="BK133" i="46"/>
  <c r="BK133" i="44"/>
  <c r="AX136" i="46"/>
  <c r="AX136" i="44"/>
  <c r="AD137" i="46"/>
  <c r="AD137" i="44"/>
  <c r="BJ137" i="46"/>
  <c r="BJ137" i="44"/>
  <c r="Z138" i="46"/>
  <c r="Z138" i="44"/>
  <c r="AX138" i="46"/>
  <c r="AX138" i="44"/>
  <c r="BN138" i="46"/>
  <c r="BN138" i="44"/>
  <c r="AC139" i="46"/>
  <c r="AC139" i="44"/>
  <c r="AO140" i="46"/>
  <c r="AO140" i="44"/>
  <c r="BE140" i="46"/>
  <c r="BE140" i="44"/>
  <c r="BM140" i="46"/>
  <c r="BM140" i="44"/>
  <c r="M141" i="46"/>
  <c r="M141" i="44"/>
  <c r="AS141" i="46"/>
  <c r="AS141" i="44"/>
  <c r="I142" i="46"/>
  <c r="I142" i="44"/>
  <c r="S143" i="46"/>
  <c r="S143" i="44"/>
  <c r="AI143" i="46"/>
  <c r="AI143" i="44"/>
  <c r="AQ143" i="46"/>
  <c r="AQ143" i="44"/>
  <c r="AD144" i="46"/>
  <c r="AD144" i="44"/>
  <c r="BC153" i="46"/>
  <c r="BC153" i="44"/>
  <c r="BE90" i="44"/>
  <c r="BC103" i="44"/>
  <c r="Q110" i="44"/>
  <c r="BB135" i="44"/>
  <c r="AK137" i="44"/>
  <c r="K148" i="44"/>
  <c r="AQ161" i="44"/>
  <c r="AI79" i="46"/>
  <c r="AI79" i="44"/>
  <c r="R104" i="46"/>
  <c r="R104" i="44"/>
  <c r="AF106" i="46"/>
  <c r="AF106" i="44"/>
  <c r="BD106" i="46"/>
  <c r="BD106" i="44"/>
  <c r="BP107" i="46"/>
  <c r="BP107" i="44"/>
  <c r="BL108" i="46"/>
  <c r="BL108" i="44"/>
  <c r="T109" i="46"/>
  <c r="T109" i="44"/>
  <c r="AD119" i="46"/>
  <c r="AD119" i="44"/>
  <c r="AV129" i="46"/>
  <c r="AV129" i="44"/>
  <c r="AO136" i="46"/>
  <c r="AO136" i="44"/>
  <c r="BM136" i="46"/>
  <c r="BM136" i="44"/>
  <c r="M137" i="46"/>
  <c r="M137" i="44"/>
  <c r="AW138" i="46"/>
  <c r="AW138" i="44"/>
  <c r="AN140" i="46"/>
  <c r="AN140" i="44"/>
  <c r="BL140" i="46"/>
  <c r="BL140" i="44"/>
  <c r="AB141" i="46"/>
  <c r="AB141" i="44"/>
  <c r="BD142" i="46"/>
  <c r="BD142" i="44"/>
  <c r="Y145" i="46"/>
  <c r="Y145" i="44"/>
  <c r="AO145" i="46"/>
  <c r="AO145" i="44"/>
  <c r="L146" i="46"/>
  <c r="L146" i="44"/>
  <c r="BQ41" i="46"/>
  <c r="BQ41" i="44"/>
  <c r="AZ77" i="46"/>
  <c r="AZ77" i="44"/>
  <c r="J85" i="46"/>
  <c r="J85" i="44"/>
  <c r="BD87" i="46"/>
  <c r="BD87" i="44"/>
  <c r="AF89" i="46"/>
  <c r="AF89" i="44"/>
  <c r="Q90" i="46"/>
  <c r="Q90" i="44"/>
  <c r="U93" i="46"/>
  <c r="U93" i="44"/>
  <c r="AV103" i="46"/>
  <c r="AV103" i="44"/>
  <c r="K104" i="46"/>
  <c r="K104" i="44"/>
  <c r="AI104" i="46"/>
  <c r="AI104" i="44"/>
  <c r="I106" i="46"/>
  <c r="I106" i="44"/>
  <c r="Q106" i="46"/>
  <c r="Q106" i="44"/>
  <c r="AC107" i="46"/>
  <c r="AC107" i="44"/>
  <c r="BA109" i="46"/>
  <c r="BA109" i="44"/>
  <c r="BQ109" i="46"/>
  <c r="BQ109" i="44"/>
  <c r="Y110" i="46"/>
  <c r="Y110" i="44"/>
  <c r="AO110" i="46"/>
  <c r="AO110" i="44"/>
  <c r="AW110" i="46"/>
  <c r="AW110" i="44"/>
  <c r="BM110" i="46"/>
  <c r="BM110" i="44"/>
  <c r="BI113" i="46"/>
  <c r="BI113" i="44"/>
  <c r="BM114" i="46"/>
  <c r="BM114" i="44"/>
  <c r="F116" i="46"/>
  <c r="F116" i="44"/>
  <c r="AD116" i="46"/>
  <c r="AD116" i="44"/>
  <c r="BB116" i="46"/>
  <c r="BB116" i="44"/>
  <c r="A115" i="27"/>
  <c r="C117" i="46"/>
  <c r="C117" i="44" s="1"/>
  <c r="A117" i="44"/>
  <c r="AX117" i="46"/>
  <c r="AX117" i="44"/>
  <c r="O119" i="46"/>
  <c r="O119" i="44"/>
  <c r="AM119" i="46"/>
  <c r="AM119" i="44"/>
  <c r="AX120" i="46"/>
  <c r="AX120" i="44"/>
  <c r="BN120" i="46"/>
  <c r="BN120" i="44"/>
  <c r="H121" i="46"/>
  <c r="H121" i="44"/>
  <c r="AF121" i="46"/>
  <c r="AF121" i="44"/>
  <c r="AQ122" i="46"/>
  <c r="AQ122" i="44"/>
  <c r="V123" i="46"/>
  <c r="V123" i="44"/>
  <c r="AL123" i="46"/>
  <c r="AL123" i="44"/>
  <c r="BB123" i="46"/>
  <c r="BB123" i="44"/>
  <c r="AG126" i="46"/>
  <c r="AG126" i="44"/>
  <c r="N128" i="46"/>
  <c r="N128" i="44"/>
  <c r="AC130" i="46"/>
  <c r="AC130" i="44"/>
  <c r="AS130" i="46"/>
  <c r="AS130" i="44"/>
  <c r="AI134" i="46"/>
  <c r="AI134" i="44"/>
  <c r="G135" i="46"/>
  <c r="G135" i="44"/>
  <c r="AE135" i="46"/>
  <c r="AE135" i="44"/>
  <c r="BC135" i="46"/>
  <c r="BC135" i="44"/>
  <c r="BK135" i="46"/>
  <c r="BK135" i="44"/>
  <c r="J136" i="46"/>
  <c r="J136" i="44"/>
  <c r="AL137" i="46"/>
  <c r="AL137" i="44"/>
  <c r="AT137" i="46"/>
  <c r="AT137" i="44"/>
  <c r="A136" i="27"/>
  <c r="A138" i="44"/>
  <c r="AH138" i="46"/>
  <c r="AH138" i="44"/>
  <c r="BF138" i="46"/>
  <c r="BF138" i="44"/>
  <c r="U139" i="46"/>
  <c r="U139" i="44"/>
  <c r="Y140" i="46"/>
  <c r="Y140" i="44"/>
  <c r="AW140" i="46"/>
  <c r="AW140" i="44"/>
  <c r="Q142" i="46"/>
  <c r="Q142" i="44"/>
  <c r="AG142" i="46"/>
  <c r="AG142" i="44"/>
  <c r="F144" i="46"/>
  <c r="F144" i="44"/>
  <c r="V144" i="46"/>
  <c r="V144" i="44"/>
  <c r="Z145" i="46"/>
  <c r="Z145" i="44"/>
  <c r="AK146" i="46"/>
  <c r="AK146" i="44"/>
  <c r="BI146" i="46"/>
  <c r="BI146" i="44"/>
  <c r="BQ146" i="46"/>
  <c r="BQ146" i="44"/>
  <c r="BM147" i="46"/>
  <c r="BM147" i="44"/>
  <c r="T148" i="46"/>
  <c r="T148" i="44"/>
  <c r="X149" i="46"/>
  <c r="X149" i="44"/>
  <c r="AI161" i="46"/>
  <c r="AI161" i="44"/>
  <c r="A134" i="44"/>
  <c r="A165" i="44"/>
  <c r="D88" i="44"/>
  <c r="P94" i="44"/>
  <c r="R97" i="44"/>
  <c r="E98" i="44"/>
  <c r="BJ98" i="44"/>
  <c r="AC100" i="44"/>
  <c r="BQ100" i="44"/>
  <c r="AW106" i="44"/>
  <c r="BI107" i="44"/>
  <c r="I114" i="44"/>
  <c r="X121" i="44"/>
  <c r="R127" i="44"/>
  <c r="BJ128" i="44"/>
  <c r="BH130" i="44"/>
  <c r="R136" i="44"/>
  <c r="AZ141" i="44"/>
  <c r="BA144" i="44"/>
  <c r="AE151" i="44"/>
  <c r="BQ155" i="44"/>
  <c r="BL158" i="44"/>
  <c r="A129" i="44"/>
  <c r="C136" i="46"/>
  <c r="C136" i="44" s="1"/>
  <c r="AH43" i="44"/>
  <c r="X87" i="44"/>
  <c r="L88" i="44"/>
  <c r="T95" i="44"/>
  <c r="AU96" i="44"/>
  <c r="Z97" i="44"/>
  <c r="F98" i="44"/>
  <c r="AJ100" i="44"/>
  <c r="L102" i="44"/>
  <c r="AZ102" i="44"/>
  <c r="BD103" i="44"/>
  <c r="AA104" i="44"/>
  <c r="AM105" i="44"/>
  <c r="AK109" i="44"/>
  <c r="AZ111" i="44"/>
  <c r="AC113" i="44"/>
  <c r="M116" i="44"/>
  <c r="BI116" i="44"/>
  <c r="V118" i="44"/>
  <c r="AW120" i="44"/>
  <c r="AN124" i="44"/>
  <c r="F137" i="44"/>
  <c r="AG140" i="44"/>
  <c r="BA141" i="44"/>
  <c r="E144" i="44"/>
  <c r="BB144" i="44"/>
  <c r="L148" i="44"/>
  <c r="H149" i="44"/>
  <c r="AY152" i="44"/>
  <c r="F153" i="44"/>
  <c r="BA155" i="44"/>
  <c r="K161" i="44"/>
  <c r="Z161" i="44"/>
  <c r="N164" i="44"/>
  <c r="AH165" i="44"/>
  <c r="H47" i="46"/>
  <c r="H47" i="44"/>
  <c r="P52" i="46"/>
  <c r="P52" i="44"/>
  <c r="AM61" i="46"/>
  <c r="AM61" i="44"/>
  <c r="N65" i="46"/>
  <c r="N65" i="44"/>
  <c r="N96" i="44"/>
  <c r="AG97" i="44"/>
  <c r="BQ98" i="44"/>
  <c r="BF58" i="46"/>
  <c r="BF58" i="44"/>
  <c r="BQ63" i="46"/>
  <c r="BQ63" i="44"/>
  <c r="BN64" i="46"/>
  <c r="BN64" i="44"/>
  <c r="BL147" i="46"/>
  <c r="BL147" i="44"/>
  <c r="S148" i="46"/>
  <c r="S148" i="44"/>
  <c r="AQ148" i="46"/>
  <c r="AQ148" i="44"/>
  <c r="AY148" i="46"/>
  <c r="AY148" i="44"/>
  <c r="BG148" i="46"/>
  <c r="BG148" i="44"/>
  <c r="G149" i="46"/>
  <c r="G149" i="44"/>
  <c r="W149" i="46"/>
  <c r="W149" i="44"/>
  <c r="AE149" i="46"/>
  <c r="AE149" i="44"/>
  <c r="AM149" i="46"/>
  <c r="AM149" i="44"/>
  <c r="AU149" i="46"/>
  <c r="AU149" i="44"/>
  <c r="BC149" i="46"/>
  <c r="BC149" i="44"/>
  <c r="K150" i="46"/>
  <c r="K150" i="44"/>
  <c r="S150" i="46"/>
  <c r="S150" i="44"/>
  <c r="AA150" i="46"/>
  <c r="AA150" i="44"/>
  <c r="AI150" i="46"/>
  <c r="AI150" i="44"/>
  <c r="AQ150" i="46"/>
  <c r="AQ150" i="44"/>
  <c r="AY150" i="46"/>
  <c r="AY150" i="44"/>
  <c r="BO150" i="46"/>
  <c r="BO150" i="44"/>
  <c r="O151" i="46"/>
  <c r="O151" i="44"/>
  <c r="AM151" i="46"/>
  <c r="AM151" i="44"/>
  <c r="AU151" i="46"/>
  <c r="AU151" i="44"/>
  <c r="BC151" i="46"/>
  <c r="BC151" i="44"/>
  <c r="J152" i="46"/>
  <c r="J152" i="44"/>
  <c r="AX152" i="46"/>
  <c r="AX152" i="44"/>
  <c r="BF152" i="46"/>
  <c r="BF152" i="44"/>
  <c r="N153" i="46"/>
  <c r="N153" i="44"/>
  <c r="AL153" i="46"/>
  <c r="AL153" i="44"/>
  <c r="BB153" i="46"/>
  <c r="BB153" i="44"/>
  <c r="BJ153" i="46"/>
  <c r="BJ153" i="44"/>
  <c r="A154" i="44"/>
  <c r="C154" i="46"/>
  <c r="C154" i="44" s="1"/>
  <c r="I154" i="46"/>
  <c r="I154" i="44"/>
  <c r="AG154" i="46"/>
  <c r="AG154" i="44"/>
  <c r="AO154" i="46"/>
  <c r="AO154" i="44"/>
  <c r="AW154" i="46"/>
  <c r="AW154" i="44"/>
  <c r="BE154" i="46"/>
  <c r="BE154" i="44"/>
  <c r="E155" i="46"/>
  <c r="E155" i="44"/>
  <c r="M155" i="46"/>
  <c r="M155" i="44"/>
  <c r="U155" i="46"/>
  <c r="U155" i="44"/>
  <c r="AC155" i="46"/>
  <c r="AC155" i="44"/>
  <c r="AK155" i="46"/>
  <c r="AK155" i="44"/>
  <c r="AS155" i="46"/>
  <c r="AS155" i="44"/>
  <c r="H156" i="46"/>
  <c r="H156" i="44"/>
  <c r="AF156" i="46"/>
  <c r="AF156" i="44"/>
  <c r="AV156" i="46"/>
  <c r="AV156" i="44"/>
  <c r="BL156" i="46"/>
  <c r="BL156" i="44"/>
  <c r="AB157" i="46"/>
  <c r="AB157" i="44"/>
  <c r="BH157" i="46"/>
  <c r="BH157" i="44"/>
  <c r="BP157" i="46"/>
  <c r="BP157" i="44"/>
  <c r="G158" i="46"/>
  <c r="G158" i="44"/>
  <c r="O158" i="46"/>
  <c r="O158" i="44"/>
  <c r="AU158" i="46"/>
  <c r="AU158" i="44"/>
  <c r="BC158" i="46"/>
  <c r="BC158" i="44"/>
  <c r="AQ159" i="46"/>
  <c r="AQ159" i="44"/>
  <c r="AY159" i="46"/>
  <c r="AY159" i="44"/>
  <c r="BO159" i="46"/>
  <c r="BO159" i="44"/>
  <c r="F160" i="46"/>
  <c r="F160" i="44"/>
  <c r="N160" i="46"/>
  <c r="N160" i="44"/>
  <c r="BB160" i="46"/>
  <c r="BB160" i="44"/>
  <c r="J161" i="46"/>
  <c r="J161" i="44"/>
  <c r="AX161" i="46"/>
  <c r="AX161" i="44"/>
  <c r="BF161" i="46"/>
  <c r="BF161" i="44"/>
  <c r="F162" i="46"/>
  <c r="F162" i="44"/>
  <c r="N162" i="46"/>
  <c r="N162" i="44"/>
  <c r="V162" i="46"/>
  <c r="V162" i="44"/>
  <c r="AL162" i="46"/>
  <c r="AL162" i="44"/>
  <c r="AT162" i="46"/>
  <c r="AT162" i="44"/>
  <c r="A163" i="44"/>
  <c r="C163" i="46"/>
  <c r="C163" i="44" s="1"/>
  <c r="J163" i="46"/>
  <c r="J163" i="44"/>
  <c r="R163" i="46"/>
  <c r="R163" i="44"/>
  <c r="AH163" i="46"/>
  <c r="AH163" i="44"/>
  <c r="AX163" i="46"/>
  <c r="AX163" i="44"/>
  <c r="BF163" i="46"/>
  <c r="BF163" i="44"/>
  <c r="BN163" i="46"/>
  <c r="BN163" i="44"/>
  <c r="E164" i="46"/>
  <c r="E164" i="44"/>
  <c r="M164" i="46"/>
  <c r="M164" i="44"/>
  <c r="U164" i="46"/>
  <c r="U164" i="44"/>
  <c r="AS164" i="46"/>
  <c r="AS164" i="44"/>
  <c r="BA164" i="46"/>
  <c r="BA164" i="44"/>
  <c r="BI164" i="46"/>
  <c r="BI164" i="44"/>
  <c r="Y165" i="46"/>
  <c r="Y165" i="44"/>
  <c r="AW165" i="46"/>
  <c r="AW165" i="44"/>
  <c r="BE165" i="46"/>
  <c r="BE165" i="44"/>
  <c r="BM165" i="46"/>
  <c r="BM165" i="44"/>
  <c r="E166" i="46"/>
  <c r="E166" i="44"/>
  <c r="M166" i="46"/>
  <c r="M166" i="44"/>
  <c r="U166" i="46"/>
  <c r="U166" i="44"/>
  <c r="AS166" i="46"/>
  <c r="AS166" i="44"/>
  <c r="BA166" i="46"/>
  <c r="BA166" i="44"/>
  <c r="BQ166" i="46"/>
  <c r="BQ166" i="44"/>
  <c r="Y167" i="46"/>
  <c r="Y167" i="44"/>
  <c r="AG167" i="46"/>
  <c r="AG167" i="44"/>
  <c r="AO167" i="46"/>
  <c r="AO167" i="44"/>
  <c r="BE167" i="46"/>
  <c r="BE167" i="44"/>
  <c r="BM167" i="46"/>
  <c r="BM167" i="44"/>
  <c r="F169" i="46"/>
  <c r="F169" i="44"/>
  <c r="C180" i="46"/>
  <c r="C180" i="44" s="1"/>
  <c r="AP69" i="44"/>
  <c r="AP73" i="44"/>
  <c r="AO81" i="44"/>
  <c r="BK177" i="44"/>
  <c r="F179" i="44"/>
  <c r="A81" i="44"/>
  <c r="AL76" i="44"/>
  <c r="N169" i="44"/>
  <c r="AD169" i="44"/>
  <c r="AT169" i="44"/>
  <c r="AS174" i="44"/>
  <c r="BI174" i="44"/>
  <c r="AW175" i="44"/>
  <c r="BB169" i="44"/>
  <c r="C172" i="46"/>
  <c r="C172" i="44" s="1"/>
  <c r="J75" i="44"/>
  <c r="M174" i="44"/>
  <c r="AC174" i="44"/>
  <c r="AD70" i="44"/>
  <c r="BJ171" i="44"/>
  <c r="H172" i="44"/>
  <c r="BO173" i="44"/>
  <c r="BD181" i="44"/>
  <c r="BJ169" i="46"/>
  <c r="BJ169" i="44"/>
  <c r="J170" i="46"/>
  <c r="J170" i="44"/>
  <c r="R170" i="46"/>
  <c r="R170" i="44"/>
  <c r="BN170" i="46"/>
  <c r="BN170" i="44"/>
  <c r="AD171" i="46"/>
  <c r="AD171" i="44"/>
  <c r="P172" i="46"/>
  <c r="P172" i="44"/>
  <c r="AV172" i="46"/>
  <c r="AV172" i="44"/>
  <c r="BL172" i="46"/>
  <c r="BL172" i="44"/>
  <c r="K173" i="46"/>
  <c r="K173" i="44"/>
  <c r="S173" i="46"/>
  <c r="S173" i="44"/>
  <c r="AA173" i="46"/>
  <c r="AA173" i="44"/>
  <c r="AI173" i="46"/>
  <c r="AI173" i="44"/>
  <c r="BG173" i="46"/>
  <c r="BG173" i="44"/>
  <c r="E174" i="46"/>
  <c r="E174" i="44"/>
  <c r="AK174" i="46"/>
  <c r="AK174" i="44"/>
  <c r="BA174" i="46"/>
  <c r="BA174" i="44"/>
  <c r="BQ174" i="46"/>
  <c r="BQ174" i="44"/>
  <c r="AJ176" i="46"/>
  <c r="AJ176" i="44"/>
  <c r="AR176" i="46"/>
  <c r="AR176" i="44"/>
  <c r="BP176" i="46"/>
  <c r="BP176" i="44"/>
  <c r="AE177" i="46"/>
  <c r="AE177" i="44"/>
  <c r="AM177" i="46"/>
  <c r="AM177" i="44"/>
  <c r="AH178" i="46"/>
  <c r="AH178" i="44"/>
  <c r="AT179" i="46"/>
  <c r="AT179" i="44"/>
  <c r="P181" i="46"/>
  <c r="P181" i="44"/>
  <c r="X181" i="46"/>
  <c r="X181" i="44"/>
  <c r="AN181" i="46"/>
  <c r="AN181" i="44"/>
  <c r="BL181" i="46"/>
  <c r="BL181" i="44"/>
  <c r="AJ182" i="46"/>
  <c r="AJ182" i="44"/>
  <c r="BP182" i="46"/>
  <c r="BP182" i="44"/>
  <c r="H183" i="46"/>
  <c r="H183" i="44"/>
  <c r="X183" i="46"/>
  <c r="X183" i="44"/>
  <c r="AN183" i="46"/>
  <c r="AN183" i="44"/>
  <c r="AQ184" i="46"/>
  <c r="AQ184" i="44"/>
  <c r="N185" i="46"/>
  <c r="N185" i="44"/>
  <c r="P186" i="46"/>
  <c r="P186" i="44"/>
  <c r="AJ187" i="46"/>
  <c r="AJ187" i="44"/>
  <c r="BH187" i="46"/>
  <c r="BH187" i="44"/>
  <c r="D189" i="46"/>
  <c r="D189" i="44"/>
  <c r="BH189" i="46"/>
  <c r="BH189" i="44"/>
  <c r="X190" i="46"/>
  <c r="X190" i="44"/>
  <c r="AF190" i="46"/>
  <c r="AF190" i="44"/>
  <c r="X192" i="44"/>
  <c r="O200" i="44"/>
  <c r="BC200" i="44"/>
  <c r="AA201" i="44"/>
  <c r="AY201" i="44"/>
  <c r="AV190" i="46"/>
  <c r="AV190" i="44"/>
  <c r="L191" i="46"/>
  <c r="L191" i="44"/>
  <c r="BP191" i="46"/>
  <c r="BP191" i="44"/>
  <c r="BD192" i="46"/>
  <c r="BD192" i="44"/>
  <c r="AJ193" i="46"/>
  <c r="AJ193" i="44"/>
  <c r="AB195" i="46"/>
  <c r="AB195" i="44"/>
  <c r="BP195" i="46"/>
  <c r="BP195" i="44"/>
  <c r="H198" i="46"/>
  <c r="H198" i="44"/>
  <c r="AN198" i="46"/>
  <c r="AN198" i="44"/>
  <c r="AM200" i="46"/>
  <c r="AM200" i="44"/>
  <c r="AQ201" i="46"/>
  <c r="AQ201" i="44"/>
  <c r="W202" i="46"/>
  <c r="W202" i="44"/>
  <c r="BK202" i="46"/>
  <c r="BK202" i="44"/>
  <c r="AY203" i="46"/>
  <c r="AY203" i="44"/>
  <c r="J167" i="44"/>
  <c r="AM169" i="44"/>
  <c r="Q172" i="44"/>
  <c r="S29" i="46"/>
  <c r="BQ11" i="44"/>
  <c r="AJ112" i="44"/>
  <c r="BE128" i="44"/>
  <c r="AD132" i="44"/>
  <c r="Q137" i="44"/>
  <c r="V143" i="44"/>
  <c r="V52" i="44"/>
  <c r="BQ97" i="44"/>
  <c r="BL107" i="44"/>
  <c r="Q116" i="44"/>
  <c r="E127" i="44"/>
  <c r="BJ132" i="44"/>
  <c r="AD134" i="44"/>
  <c r="AX135" i="44"/>
  <c r="AD143" i="44"/>
  <c r="BI145" i="44"/>
  <c r="H146" i="44"/>
  <c r="AZ147" i="44"/>
  <c r="BJ47" i="44"/>
  <c r="BQ54" i="44"/>
  <c r="AF100" i="44"/>
  <c r="AZ110" i="44"/>
  <c r="AZ112" i="44"/>
  <c r="Y128" i="44"/>
  <c r="BM128" i="44"/>
  <c r="N132" i="44"/>
  <c r="N134" i="44"/>
  <c r="E136" i="44"/>
  <c r="AC136" i="44"/>
  <c r="H139" i="44"/>
  <c r="BL139" i="44"/>
  <c r="AJ142" i="44"/>
  <c r="BJ143" i="44"/>
  <c r="BA11" i="44"/>
  <c r="M99" i="44"/>
  <c r="BO103" i="44"/>
  <c r="AZ106" i="44"/>
  <c r="BL109" i="44"/>
  <c r="Y116" i="44"/>
  <c r="BI127" i="44"/>
  <c r="R133" i="44"/>
  <c r="AL134" i="44"/>
  <c r="BM137" i="44"/>
  <c r="BI11" i="44"/>
  <c r="BO94" i="44"/>
  <c r="AN111" i="44"/>
  <c r="Q128" i="44"/>
  <c r="C105" i="46"/>
  <c r="C105" i="44" s="1"/>
  <c r="J105" i="44"/>
  <c r="BF105" i="44"/>
  <c r="X107" i="44"/>
  <c r="AC127" i="44"/>
  <c r="BE137" i="44"/>
  <c r="E138" i="44"/>
  <c r="BQ138" i="44"/>
  <c r="AF139" i="44"/>
  <c r="D140" i="44"/>
  <c r="AJ140" i="44"/>
  <c r="BP147" i="44"/>
  <c r="AT40" i="44"/>
  <c r="J96" i="44"/>
  <c r="BK88" i="44"/>
  <c r="AB106" i="44"/>
  <c r="BH112" i="44"/>
  <c r="H141" i="44"/>
  <c r="AC145" i="44"/>
  <c r="AZ92" i="44"/>
  <c r="AZ108" i="44"/>
  <c r="Z133" i="44"/>
  <c r="BD139" i="44"/>
  <c r="BH140" i="44"/>
  <c r="C67" i="46"/>
  <c r="C67" i="44" s="1"/>
  <c r="C144" i="46"/>
  <c r="C144" i="44" s="1"/>
  <c r="T142" i="44"/>
  <c r="A123" i="44"/>
  <c r="A135" i="44"/>
  <c r="C123" i="46"/>
  <c r="C123" i="44" s="1"/>
  <c r="C133" i="46"/>
  <c r="C133" i="44" s="1"/>
  <c r="X64" i="44"/>
  <c r="Q69" i="44"/>
  <c r="I73" i="44"/>
  <c r="AS78" i="44"/>
  <c r="AW79" i="44"/>
  <c r="L110" i="44"/>
  <c r="M127" i="44"/>
  <c r="BA127" i="44"/>
  <c r="BQ127" i="44"/>
  <c r="BB134" i="44"/>
  <c r="I137" i="44"/>
  <c r="Y137" i="44"/>
  <c r="AK138" i="44"/>
  <c r="AV139" i="44"/>
  <c r="BP142" i="44"/>
  <c r="BL146" i="44"/>
  <c r="L147" i="44"/>
  <c r="G148" i="44"/>
  <c r="AI149" i="44"/>
  <c r="AU150" i="44"/>
  <c r="AI151" i="44"/>
  <c r="AD84" i="44"/>
  <c r="AT187" i="44"/>
  <c r="AD189" i="44"/>
  <c r="AL193" i="44"/>
  <c r="J198" i="44"/>
  <c r="AX198" i="44"/>
  <c r="AU206" i="44"/>
  <c r="AR23" i="44"/>
  <c r="E38" i="44"/>
  <c r="AX60" i="44"/>
  <c r="AF87" i="44"/>
  <c r="AR122" i="44"/>
  <c r="BE151" i="44"/>
  <c r="F195" i="44"/>
  <c r="AL197" i="44"/>
  <c r="A87" i="44"/>
  <c r="C99" i="46"/>
  <c r="C99" i="44" s="1"/>
  <c r="C194" i="46"/>
  <c r="C194" i="44" s="1"/>
  <c r="BB8" i="44"/>
  <c r="AL24" i="44"/>
  <c r="U39" i="44"/>
  <c r="BK47" i="44"/>
  <c r="V54" i="44"/>
  <c r="AF57" i="44"/>
  <c r="M61" i="44"/>
  <c r="R67" i="44"/>
  <c r="AD74" i="44"/>
  <c r="H83" i="44"/>
  <c r="BH84" i="44"/>
  <c r="AH85" i="44"/>
  <c r="F86" i="44"/>
  <c r="AR86" i="44"/>
  <c r="BL87" i="44"/>
  <c r="AJ88" i="44"/>
  <c r="X89" i="44"/>
  <c r="BD89" i="44"/>
  <c r="AU90" i="44"/>
  <c r="E91" i="44"/>
  <c r="AK91" i="44"/>
  <c r="AG92" i="44"/>
  <c r="AA93" i="44"/>
  <c r="AY93" i="44"/>
  <c r="H94" i="44"/>
  <c r="AN94" i="44"/>
  <c r="D95" i="44"/>
  <c r="AJ95" i="44"/>
  <c r="BN95" i="44"/>
  <c r="AS100" i="44"/>
  <c r="H101" i="44"/>
  <c r="AV101" i="44"/>
  <c r="AR102" i="44"/>
  <c r="P103" i="44"/>
  <c r="AQ104" i="44"/>
  <c r="O105" i="44"/>
  <c r="BC105" i="44"/>
  <c r="Y106" i="44"/>
  <c r="M107" i="44"/>
  <c r="I108" i="44"/>
  <c r="AA115" i="44"/>
  <c r="T122" i="44"/>
  <c r="AT130" i="44"/>
  <c r="Z181" i="44"/>
  <c r="N187" i="44"/>
  <c r="BB195" i="44"/>
  <c r="BF77" i="44"/>
  <c r="E82" i="44"/>
  <c r="BB146" i="44"/>
  <c r="A181" i="44"/>
  <c r="A198" i="44"/>
  <c r="H45" i="44"/>
  <c r="BL49" i="44"/>
  <c r="AD54" i="44"/>
  <c r="AN57" i="44"/>
  <c r="R69" i="44"/>
  <c r="AX75" i="44"/>
  <c r="Z79" i="44"/>
  <c r="AA81" i="44"/>
  <c r="AL84" i="44"/>
  <c r="BJ84" i="44"/>
  <c r="AT86" i="44"/>
  <c r="AR88" i="44"/>
  <c r="AD89" i="44"/>
  <c r="Y90" i="44"/>
  <c r="AW90" i="44"/>
  <c r="M91" i="44"/>
  <c r="BQ91" i="44"/>
  <c r="BM92" i="44"/>
  <c r="AC93" i="44"/>
  <c r="BA93" i="44"/>
  <c r="AV94" i="44"/>
  <c r="L95" i="44"/>
  <c r="BP95" i="44"/>
  <c r="AE96" i="44"/>
  <c r="BK96" i="44"/>
  <c r="AH97" i="44"/>
  <c r="BN97" i="44"/>
  <c r="BB193" i="44"/>
  <c r="AT195" i="44"/>
  <c r="AP198" i="44"/>
  <c r="AO204" i="44"/>
  <c r="C85" i="46"/>
  <c r="C85" i="44" s="1"/>
  <c r="BC31" i="44"/>
  <c r="BB59" i="44"/>
  <c r="AL80" i="44"/>
  <c r="BN83" i="44"/>
  <c r="H85" i="44"/>
  <c r="AX85" i="44"/>
  <c r="BB86" i="44"/>
  <c r="AV87" i="44"/>
  <c r="AN89" i="44"/>
  <c r="BA91" i="44"/>
  <c r="Q92" i="44"/>
  <c r="AK93" i="44"/>
  <c r="X94" i="44"/>
  <c r="BM149" i="44"/>
  <c r="AZ152" i="44"/>
  <c r="AY154" i="44"/>
  <c r="AO177" i="44"/>
  <c r="N180" i="44"/>
  <c r="V195" i="44"/>
  <c r="R196" i="44"/>
  <c r="Z198" i="44"/>
  <c r="AE206" i="44"/>
  <c r="Z207" i="44"/>
  <c r="BF207" i="44"/>
  <c r="G33" i="46"/>
  <c r="G33" i="44"/>
  <c r="BB46" i="46"/>
  <c r="BB46" i="44"/>
  <c r="AA85" i="46"/>
  <c r="AA85" i="44"/>
  <c r="J129" i="46"/>
  <c r="J129" i="44"/>
  <c r="AX147" i="46"/>
  <c r="AX147" i="44"/>
  <c r="AT176" i="46"/>
  <c r="AT176" i="44"/>
  <c r="X179" i="46"/>
  <c r="X179" i="44"/>
  <c r="BD179" i="46"/>
  <c r="BD179" i="44"/>
  <c r="J181" i="46"/>
  <c r="J181" i="44"/>
  <c r="R181" i="46"/>
  <c r="R181" i="44"/>
  <c r="AH181" i="46"/>
  <c r="AH181" i="44"/>
  <c r="AP181" i="46"/>
  <c r="AP181" i="44"/>
  <c r="BF181" i="46"/>
  <c r="BF181" i="44"/>
  <c r="AX183" i="46"/>
  <c r="AX183" i="44"/>
  <c r="AH186" i="46"/>
  <c r="AH186" i="44"/>
  <c r="BE89" i="46"/>
  <c r="BE89" i="44"/>
  <c r="AY97" i="46"/>
  <c r="AY97" i="44"/>
  <c r="R126" i="46"/>
  <c r="R126" i="44"/>
  <c r="AH129" i="46"/>
  <c r="AH129" i="44"/>
  <c r="K136" i="46"/>
  <c r="K136" i="44"/>
  <c r="BG154" i="46"/>
  <c r="BG154" i="44"/>
  <c r="A69" i="44"/>
  <c r="A113" i="44"/>
  <c r="C48" i="46"/>
  <c r="C48" i="44" s="1"/>
  <c r="C140" i="46"/>
  <c r="C140" i="44" s="1"/>
  <c r="AB39" i="44"/>
  <c r="M44" i="44"/>
  <c r="AX53" i="44"/>
  <c r="Y55" i="44"/>
  <c r="AU57" i="44"/>
  <c r="AH60" i="44"/>
  <c r="AH62" i="44"/>
  <c r="BL64" i="44"/>
  <c r="X66" i="44"/>
  <c r="BC68" i="44"/>
  <c r="BM69" i="44"/>
  <c r="BA72" i="44"/>
  <c r="AW73" i="44"/>
  <c r="AK74" i="44"/>
  <c r="AS76" i="44"/>
  <c r="AL78" i="44"/>
  <c r="H81" i="44"/>
  <c r="D82" i="44"/>
  <c r="BA82" i="44"/>
  <c r="BK83" i="44"/>
  <c r="AQ86" i="44"/>
  <c r="AC87" i="44"/>
  <c r="Q88" i="44"/>
  <c r="F89" i="44"/>
  <c r="AC89" i="44"/>
  <c r="O92" i="44"/>
  <c r="AM92" i="44"/>
  <c r="AD94" i="44"/>
  <c r="Q95" i="44"/>
  <c r="D96" i="44"/>
  <c r="BK97" i="44"/>
  <c r="AA98" i="44"/>
  <c r="AY98" i="44"/>
  <c r="BN100" i="44"/>
  <c r="AC101" i="44"/>
  <c r="BM102" i="44"/>
  <c r="BI105" i="44"/>
  <c r="G115" i="44"/>
  <c r="D118" i="44"/>
  <c r="BP118" i="44"/>
  <c r="W120" i="44"/>
  <c r="U121" i="44"/>
  <c r="AN122" i="44"/>
  <c r="BL122" i="44"/>
  <c r="AY123" i="44"/>
  <c r="N124" i="44"/>
  <c r="AM137" i="44"/>
  <c r="K154" i="44"/>
  <c r="AB50" i="46"/>
  <c r="AB50" i="44"/>
  <c r="S51" i="44"/>
  <c r="BF53" i="44"/>
  <c r="AH55" i="44"/>
  <c r="AG58" i="44"/>
  <c r="AX62" i="44"/>
  <c r="BM64" i="44"/>
  <c r="AH67" i="44"/>
  <c r="E70" i="44"/>
  <c r="BI72" i="44"/>
  <c r="BE73" i="44"/>
  <c r="A45" i="44"/>
  <c r="C55" i="46"/>
  <c r="C55" i="44" s="1"/>
  <c r="BJ44" i="44"/>
  <c r="AU47" i="44"/>
  <c r="Z51" i="44"/>
  <c r="BM53" i="44"/>
  <c r="AP58" i="44"/>
  <c r="AW60" i="44"/>
  <c r="M63" i="44"/>
  <c r="BE66" i="44"/>
  <c r="I69" i="44"/>
  <c r="F70" i="44"/>
  <c r="AW71" i="44"/>
  <c r="BM73" i="44"/>
  <c r="BI44" i="46"/>
  <c r="BI44" i="44"/>
  <c r="A51" i="27"/>
  <c r="A53" i="44"/>
  <c r="AK54" i="46"/>
  <c r="AK54" i="44"/>
  <c r="AS54" i="46"/>
  <c r="AS54" i="44"/>
  <c r="Q58" i="46"/>
  <c r="Q58" i="44"/>
  <c r="BQ59" i="46"/>
  <c r="BQ59" i="44"/>
  <c r="I60" i="46"/>
  <c r="I60" i="44"/>
  <c r="AV66" i="46"/>
  <c r="AV66" i="44"/>
  <c r="BD66" i="46"/>
  <c r="BD66" i="44"/>
  <c r="AD68" i="46"/>
  <c r="AD68" i="44"/>
  <c r="AL68" i="46"/>
  <c r="AL68" i="44"/>
  <c r="AG69" i="46"/>
  <c r="AG69" i="44"/>
  <c r="M70" i="46"/>
  <c r="M70" i="44"/>
  <c r="AO71" i="46"/>
  <c r="AO71" i="44"/>
  <c r="AK72" i="46"/>
  <c r="AK72" i="44"/>
  <c r="E74" i="46"/>
  <c r="E74" i="44"/>
  <c r="BI74" i="46"/>
  <c r="BI74" i="44"/>
  <c r="AG75" i="46"/>
  <c r="AG75" i="44"/>
  <c r="AW75" i="46"/>
  <c r="AW75" i="44"/>
  <c r="M76" i="46"/>
  <c r="M76" i="44"/>
  <c r="U76" i="46"/>
  <c r="U76" i="44"/>
  <c r="BI76" i="46"/>
  <c r="BI76" i="44"/>
  <c r="BQ76" i="46"/>
  <c r="BQ76" i="44"/>
  <c r="AO77" i="46"/>
  <c r="AO77" i="44"/>
  <c r="AW77" i="46"/>
  <c r="AW77" i="44"/>
  <c r="AC78" i="46"/>
  <c r="AC78" i="44"/>
  <c r="BA78" i="46"/>
  <c r="BA78" i="44"/>
  <c r="BI78" i="46"/>
  <c r="BI78" i="44"/>
  <c r="AG79" i="46"/>
  <c r="AG79" i="44"/>
  <c r="E80" i="46"/>
  <c r="E80" i="44"/>
  <c r="M80" i="46"/>
  <c r="M80" i="44"/>
  <c r="AS80" i="46"/>
  <c r="AS80" i="44"/>
  <c r="BA80" i="46"/>
  <c r="BA80" i="44"/>
  <c r="P81" i="46"/>
  <c r="P81" i="44"/>
  <c r="X81" i="46"/>
  <c r="X81" i="44"/>
  <c r="BD81" i="46"/>
  <c r="BD81" i="44"/>
  <c r="T82" i="46"/>
  <c r="T82" i="44"/>
  <c r="AB82" i="46"/>
  <c r="AB82" i="44"/>
  <c r="AJ82" i="46"/>
  <c r="AJ82" i="44"/>
  <c r="BP82" i="46"/>
  <c r="BP82" i="44"/>
  <c r="G83" i="46"/>
  <c r="G83" i="44"/>
  <c r="AE83" i="46"/>
  <c r="AE83" i="44"/>
  <c r="BC83" i="46"/>
  <c r="BC83" i="44"/>
  <c r="K84" i="46"/>
  <c r="K84" i="44"/>
  <c r="S84" i="46"/>
  <c r="S84" i="44"/>
  <c r="AY84" i="46"/>
  <c r="AY84" i="44"/>
  <c r="BO84" i="46"/>
  <c r="BO84" i="44"/>
  <c r="W85" i="46"/>
  <c r="W85" i="44"/>
  <c r="AE85" i="46"/>
  <c r="AE85" i="44"/>
  <c r="AU85" i="46"/>
  <c r="AU85" i="44"/>
  <c r="BC85" i="46"/>
  <c r="BC85" i="44"/>
  <c r="K86" i="46"/>
  <c r="K86" i="44"/>
  <c r="AI86" i="46"/>
  <c r="AI86" i="44"/>
  <c r="BG86" i="46"/>
  <c r="BG86" i="44"/>
  <c r="M87" i="46"/>
  <c r="M87" i="44"/>
  <c r="U87" i="46"/>
  <c r="U87" i="44"/>
  <c r="BA87" i="46"/>
  <c r="BA87" i="44"/>
  <c r="BI87" i="46"/>
  <c r="BI87" i="44"/>
  <c r="I88" i="46"/>
  <c r="I88" i="44"/>
  <c r="AO88" i="46"/>
  <c r="AO88" i="44"/>
  <c r="AK89" i="46"/>
  <c r="AK89" i="44"/>
  <c r="BA89" i="46"/>
  <c r="BA89" i="44"/>
  <c r="F90" i="46"/>
  <c r="F90" i="44"/>
  <c r="N90" i="46"/>
  <c r="N90" i="44"/>
  <c r="AD90" i="46"/>
  <c r="AD90" i="44"/>
  <c r="AT90" i="46"/>
  <c r="AT90" i="44"/>
  <c r="BB90" i="46"/>
  <c r="BB90" i="44"/>
  <c r="J91" i="46"/>
  <c r="J91" i="44"/>
  <c r="R91" i="46"/>
  <c r="R91" i="44"/>
  <c r="AH91" i="46"/>
  <c r="AH91" i="44"/>
  <c r="AX91" i="46"/>
  <c r="AX91" i="44"/>
  <c r="BF91" i="46"/>
  <c r="BF91" i="44"/>
  <c r="F92" i="46"/>
  <c r="F92" i="44"/>
  <c r="AT92" i="46"/>
  <c r="AT92" i="44"/>
  <c r="BJ92" i="46"/>
  <c r="BJ92" i="44"/>
  <c r="R93" i="46"/>
  <c r="R93" i="44"/>
  <c r="Z93" i="46"/>
  <c r="Z93" i="44"/>
  <c r="AP93" i="46"/>
  <c r="AP93" i="44"/>
  <c r="BF93" i="46"/>
  <c r="BF93" i="44"/>
  <c r="M94" i="46"/>
  <c r="M94" i="44"/>
  <c r="AC94" i="46"/>
  <c r="AC94" i="44"/>
  <c r="AK94" i="46"/>
  <c r="AK94" i="44"/>
  <c r="BI94" i="46"/>
  <c r="BI94" i="44"/>
  <c r="I95" i="46"/>
  <c r="I95" i="44"/>
  <c r="AG95" i="46"/>
  <c r="AG95" i="44"/>
  <c r="AO95" i="46"/>
  <c r="AO95" i="44"/>
  <c r="BE95" i="46"/>
  <c r="BE95" i="44"/>
  <c r="L96" i="46"/>
  <c r="L96" i="44"/>
  <c r="AJ96" i="46"/>
  <c r="AJ96" i="44"/>
  <c r="BH96" i="46"/>
  <c r="BH96" i="44"/>
  <c r="BP96" i="46"/>
  <c r="BP96" i="44"/>
  <c r="W97" i="46"/>
  <c r="W97" i="44"/>
  <c r="AE97" i="46"/>
  <c r="AE97" i="44"/>
  <c r="BC97" i="46"/>
  <c r="BC97" i="44"/>
  <c r="K98" i="46"/>
  <c r="K98" i="44"/>
  <c r="AI98" i="46"/>
  <c r="AI98" i="44"/>
  <c r="BG98" i="46"/>
  <c r="BG98" i="44"/>
  <c r="O99" i="46"/>
  <c r="O99" i="44"/>
  <c r="W99" i="46"/>
  <c r="W99" i="44"/>
  <c r="AM99" i="46"/>
  <c r="AM99" i="44"/>
  <c r="AU99" i="46"/>
  <c r="AU99" i="44"/>
  <c r="J100" i="46"/>
  <c r="J100" i="44"/>
  <c r="AH100" i="46"/>
  <c r="AH100" i="44"/>
  <c r="AX100" i="46"/>
  <c r="AX100" i="44"/>
  <c r="E101" i="46"/>
  <c r="E101" i="44"/>
  <c r="U101" i="46"/>
  <c r="U101" i="44"/>
  <c r="AK101" i="46"/>
  <c r="AK101" i="44"/>
  <c r="BA101" i="46"/>
  <c r="BA101" i="44"/>
  <c r="BQ101" i="46"/>
  <c r="BQ101" i="44"/>
  <c r="Y102" i="46"/>
  <c r="Y102" i="44"/>
  <c r="BE102" i="46"/>
  <c r="BE102" i="44"/>
  <c r="J111" i="46"/>
  <c r="J111" i="44"/>
  <c r="R111" i="46"/>
  <c r="R111" i="44"/>
  <c r="AP111" i="46"/>
  <c r="AP111" i="44"/>
  <c r="BN111" i="46"/>
  <c r="BN111" i="44"/>
  <c r="V112" i="46"/>
  <c r="V112" i="44"/>
  <c r="AT112" i="46"/>
  <c r="AT112" i="44"/>
  <c r="BJ112" i="46"/>
  <c r="BJ112" i="44"/>
  <c r="J113" i="46"/>
  <c r="J113" i="44"/>
  <c r="AH113" i="46"/>
  <c r="AH113" i="44"/>
  <c r="AP113" i="46"/>
  <c r="AP113" i="44"/>
  <c r="BF113" i="46"/>
  <c r="BF113" i="44"/>
  <c r="BN113" i="46"/>
  <c r="BN113" i="44"/>
  <c r="N114" i="46"/>
  <c r="N114" i="44"/>
  <c r="V114" i="46"/>
  <c r="V114" i="44"/>
  <c r="AT114" i="46"/>
  <c r="AT114" i="44"/>
  <c r="BJ114" i="46"/>
  <c r="BJ114" i="44"/>
  <c r="W115" i="46"/>
  <c r="W115" i="44"/>
  <c r="AM115" i="46"/>
  <c r="AM115" i="44"/>
  <c r="AU115" i="46"/>
  <c r="AU115" i="44"/>
  <c r="K116" i="46"/>
  <c r="K116" i="44"/>
  <c r="AA116" i="46"/>
  <c r="AA116" i="44"/>
  <c r="AY116" i="46"/>
  <c r="AY116" i="44"/>
  <c r="BG116" i="46"/>
  <c r="BG116" i="44"/>
  <c r="O117" i="46"/>
  <c r="O117" i="44"/>
  <c r="AM117" i="46"/>
  <c r="AM117" i="44"/>
  <c r="BK117" i="46"/>
  <c r="BK117" i="44"/>
  <c r="AI118" i="46"/>
  <c r="AI118" i="44"/>
  <c r="AY118" i="46"/>
  <c r="AY118" i="44"/>
  <c r="D119" i="46"/>
  <c r="D119" i="44"/>
  <c r="L119" i="46"/>
  <c r="L119" i="44"/>
  <c r="AB119" i="46"/>
  <c r="AB119" i="44"/>
  <c r="AZ119" i="46"/>
  <c r="AZ119" i="44"/>
  <c r="O120" i="46"/>
  <c r="O120" i="44"/>
  <c r="AU120" i="46"/>
  <c r="AU120" i="44"/>
  <c r="BC120" i="46"/>
  <c r="BC120" i="44"/>
  <c r="E121" i="46"/>
  <c r="E121" i="44"/>
  <c r="AC121" i="46"/>
  <c r="AC121" i="44"/>
  <c r="BA121" i="46"/>
  <c r="BA121" i="44"/>
  <c r="BI121" i="46"/>
  <c r="BI121" i="44"/>
  <c r="AF122" i="46"/>
  <c r="AF122" i="44"/>
  <c r="BD122" i="46"/>
  <c r="BD122" i="44"/>
  <c r="K123" i="46"/>
  <c r="K123" i="44"/>
  <c r="AI123" i="46"/>
  <c r="AI123" i="44"/>
  <c r="BO123" i="46"/>
  <c r="BO123" i="44"/>
  <c r="V124" i="46"/>
  <c r="V124" i="44"/>
  <c r="AL124" i="46"/>
  <c r="AL124" i="44"/>
  <c r="AT124" i="46"/>
  <c r="AT124" i="44"/>
  <c r="R125" i="46"/>
  <c r="R125" i="44"/>
  <c r="Z125" i="46"/>
  <c r="Z125" i="44"/>
  <c r="AP125" i="46"/>
  <c r="AP125" i="44"/>
  <c r="AX125" i="46"/>
  <c r="AX125" i="44"/>
  <c r="BF125" i="46"/>
  <c r="BF125" i="44"/>
  <c r="BN125" i="46"/>
  <c r="BN125" i="44"/>
  <c r="F126" i="46"/>
  <c r="F126" i="44"/>
  <c r="V126" i="46"/>
  <c r="V126" i="44"/>
  <c r="AD126" i="46"/>
  <c r="AD126" i="44"/>
  <c r="G127" i="46"/>
  <c r="G127" i="44"/>
  <c r="W127" i="46"/>
  <c r="W127" i="44"/>
  <c r="K128" i="46"/>
  <c r="K128" i="44"/>
  <c r="AA128" i="46"/>
  <c r="AA128" i="44"/>
  <c r="AQ128" i="46"/>
  <c r="AQ128" i="44"/>
  <c r="AY128" i="46"/>
  <c r="AY128" i="44"/>
  <c r="BO128" i="46"/>
  <c r="BO128" i="44"/>
  <c r="V129" i="46"/>
  <c r="V129" i="44"/>
  <c r="AL129" i="46"/>
  <c r="AL129" i="44"/>
  <c r="AH130" i="46"/>
  <c r="AH130" i="44"/>
  <c r="AX130" i="46"/>
  <c r="AX130" i="44"/>
  <c r="Q35" i="46"/>
  <c r="Q35" i="44"/>
  <c r="AT44" i="46"/>
  <c r="AT44" i="44"/>
  <c r="O52" i="46"/>
  <c r="O52" i="44"/>
  <c r="BF55" i="46"/>
  <c r="BF55" i="44"/>
  <c r="AS63" i="46"/>
  <c r="AS63" i="44"/>
  <c r="AP71" i="46"/>
  <c r="AP71" i="44"/>
  <c r="A73" i="27"/>
  <c r="C75" i="46"/>
  <c r="C75" i="44" s="1"/>
  <c r="BJ78" i="46"/>
  <c r="BJ78" i="44"/>
  <c r="A77" i="27"/>
  <c r="A79" i="44"/>
  <c r="N80" i="46"/>
  <c r="N80" i="44"/>
  <c r="BB80" i="46"/>
  <c r="BB80" i="44"/>
  <c r="Q81" i="46"/>
  <c r="Q81" i="44"/>
  <c r="Y81" i="46"/>
  <c r="Y81" i="44"/>
  <c r="AW81" i="46"/>
  <c r="AW81" i="44"/>
  <c r="L84" i="46"/>
  <c r="L84" i="44"/>
  <c r="BP84" i="46"/>
  <c r="BP84" i="44"/>
  <c r="D86" i="46"/>
  <c r="D86" i="44"/>
  <c r="L86" i="46"/>
  <c r="L86" i="44"/>
  <c r="F87" i="46"/>
  <c r="F87" i="44"/>
  <c r="AH88" i="46"/>
  <c r="AH88" i="44"/>
  <c r="AP88" i="46"/>
  <c r="AP88" i="44"/>
  <c r="N89" i="46"/>
  <c r="N89" i="44"/>
  <c r="BB89" i="46"/>
  <c r="BB89" i="44"/>
  <c r="A88" i="27"/>
  <c r="C90" i="46"/>
  <c r="C90" i="44" s="1"/>
  <c r="O90" i="46"/>
  <c r="O90" i="44"/>
  <c r="AE90" i="46"/>
  <c r="AE90" i="44"/>
  <c r="BK90" i="46"/>
  <c r="BK90" i="44"/>
  <c r="K91" i="46"/>
  <c r="K91" i="44"/>
  <c r="AY91" i="46"/>
  <c r="AY91" i="44"/>
  <c r="BO91" i="46"/>
  <c r="BO91" i="44"/>
  <c r="G92" i="46"/>
  <c r="G92" i="44"/>
  <c r="W92" i="46"/>
  <c r="W92" i="44"/>
  <c r="AU92" i="46"/>
  <c r="AU92" i="44"/>
  <c r="BK92" i="46"/>
  <c r="BK92" i="44"/>
  <c r="AQ93" i="46"/>
  <c r="AQ93" i="44"/>
  <c r="BG93" i="46"/>
  <c r="BG93" i="44"/>
  <c r="N94" i="46"/>
  <c r="N94" i="44"/>
  <c r="AT94" i="46"/>
  <c r="AT94" i="44"/>
  <c r="BB94" i="46"/>
  <c r="BB94" i="44"/>
  <c r="J95" i="46"/>
  <c r="J95" i="44"/>
  <c r="R95" i="46"/>
  <c r="R95" i="44"/>
  <c r="BF95" i="46"/>
  <c r="BF95" i="44"/>
  <c r="AL103" i="46"/>
  <c r="AL103" i="44"/>
  <c r="BA105" i="46"/>
  <c r="BA105" i="44"/>
  <c r="O106" i="46"/>
  <c r="O106" i="44"/>
  <c r="W106" i="46"/>
  <c r="W106" i="44"/>
  <c r="K107" i="46"/>
  <c r="K107" i="44"/>
  <c r="BO107" i="46"/>
  <c r="BO107" i="44"/>
  <c r="K111" i="46"/>
  <c r="K111" i="44"/>
  <c r="BO111" i="46"/>
  <c r="BO111" i="44"/>
  <c r="AU112" i="46"/>
  <c r="AU112" i="44"/>
  <c r="AA113" i="46"/>
  <c r="AA113" i="44"/>
  <c r="BL117" i="46"/>
  <c r="BL117" i="44"/>
  <c r="E119" i="46"/>
  <c r="E119" i="44"/>
  <c r="BQ119" i="46"/>
  <c r="BQ119" i="44"/>
  <c r="AF120" i="46"/>
  <c r="AF120" i="44"/>
  <c r="AN120" i="46"/>
  <c r="AN120" i="44"/>
  <c r="AD121" i="46"/>
  <c r="AD121" i="44"/>
  <c r="A120" i="27"/>
  <c r="A122" i="44"/>
  <c r="I122" i="46"/>
  <c r="I122" i="44"/>
  <c r="L123" i="46"/>
  <c r="L123" i="44"/>
  <c r="O124" i="46"/>
  <c r="O124" i="44"/>
  <c r="AA125" i="46"/>
  <c r="AA125" i="44"/>
  <c r="BO125" i="46"/>
  <c r="BO125" i="44"/>
  <c r="AU126" i="46"/>
  <c r="AU126" i="44"/>
  <c r="H127" i="46"/>
  <c r="H127" i="44"/>
  <c r="AN127" i="46"/>
  <c r="AN127" i="44"/>
  <c r="BD127" i="46"/>
  <c r="BD127" i="44"/>
  <c r="O129" i="46"/>
  <c r="O129" i="44"/>
  <c r="K130" i="46"/>
  <c r="K130" i="44"/>
  <c r="AA130" i="46"/>
  <c r="AA130" i="44"/>
  <c r="BG130" i="46"/>
  <c r="BG130" i="44"/>
  <c r="G131" i="46"/>
  <c r="G131" i="44"/>
  <c r="AE131" i="46"/>
  <c r="AE131" i="44"/>
  <c r="BC131" i="46"/>
  <c r="BC131" i="44"/>
  <c r="I132" i="46"/>
  <c r="I132" i="44"/>
  <c r="L56" i="46"/>
  <c r="L56" i="44"/>
  <c r="Z58" i="46"/>
  <c r="Z58" i="44"/>
  <c r="AC63" i="46"/>
  <c r="AC63" i="44"/>
  <c r="AA67" i="46"/>
  <c r="AA67" i="44"/>
  <c r="AH69" i="46"/>
  <c r="AH69" i="44"/>
  <c r="AT72" i="46"/>
  <c r="AT72" i="44"/>
  <c r="A71" i="27"/>
  <c r="C73" i="46"/>
  <c r="C73" i="44" s="1"/>
  <c r="J73" i="46"/>
  <c r="J73" i="44"/>
  <c r="R73" i="46"/>
  <c r="R73" i="44"/>
  <c r="F74" i="46"/>
  <c r="F74" i="44"/>
  <c r="V76" i="46"/>
  <c r="V76" i="44"/>
  <c r="BJ76" i="46"/>
  <c r="BJ76" i="44"/>
  <c r="A75" i="27"/>
  <c r="A77" i="44"/>
  <c r="V78" i="46"/>
  <c r="V78" i="44"/>
  <c r="AH79" i="46"/>
  <c r="AH79" i="44"/>
  <c r="BJ80" i="46"/>
  <c r="BJ80" i="44"/>
  <c r="X83" i="46"/>
  <c r="X83" i="44"/>
  <c r="AV83" i="46"/>
  <c r="AV83" i="44"/>
  <c r="X85" i="46"/>
  <c r="X85" i="44"/>
  <c r="BD85" i="46"/>
  <c r="BD85" i="44"/>
  <c r="AB86" i="46"/>
  <c r="AB86" i="44"/>
  <c r="AJ86" i="46"/>
  <c r="AJ86" i="44"/>
  <c r="AZ86" i="46"/>
  <c r="AZ86" i="44"/>
  <c r="AD87" i="46"/>
  <c r="AD87" i="44"/>
  <c r="AL87" i="46"/>
  <c r="AL87" i="44"/>
  <c r="A86" i="27"/>
  <c r="A88" i="44"/>
  <c r="C88" i="46"/>
  <c r="C88" i="44" s="1"/>
  <c r="J88" i="46"/>
  <c r="J88" i="44"/>
  <c r="C77" i="46"/>
  <c r="C77" i="44" s="1"/>
  <c r="AZ7" i="44"/>
  <c r="Z46" i="44"/>
  <c r="U49" i="44"/>
  <c r="G52" i="44"/>
  <c r="AE57" i="44"/>
  <c r="AG59" i="44"/>
  <c r="BP63" i="44"/>
  <c r="BA65" i="44"/>
  <c r="K67" i="44"/>
  <c r="G68" i="44"/>
  <c r="AO69" i="44"/>
  <c r="F72" i="44"/>
  <c r="V74" i="44"/>
  <c r="F76" i="44"/>
  <c r="Q77" i="44"/>
  <c r="N78" i="44"/>
  <c r="J79" i="44"/>
  <c r="BF79" i="44"/>
  <c r="AV81" i="44"/>
  <c r="O83" i="44"/>
  <c r="AU83" i="44"/>
  <c r="AA84" i="44"/>
  <c r="O85" i="44"/>
  <c r="AS87" i="44"/>
  <c r="BQ87" i="44"/>
  <c r="U89" i="44"/>
  <c r="AS89" i="44"/>
  <c r="BQ89" i="44"/>
  <c r="S91" i="44"/>
  <c r="AQ91" i="44"/>
  <c r="AD92" i="44"/>
  <c r="BB92" i="44"/>
  <c r="K93" i="44"/>
  <c r="AI93" i="44"/>
  <c r="U94" i="44"/>
  <c r="AS94" i="44"/>
  <c r="BB187" i="46"/>
  <c r="BB187" i="44"/>
  <c r="Z188" i="46"/>
  <c r="Z188" i="44"/>
  <c r="BN188" i="46"/>
  <c r="BN188" i="44"/>
  <c r="N191" i="46"/>
  <c r="N191" i="44"/>
  <c r="X155" i="46"/>
  <c r="X155" i="44"/>
  <c r="BD155" i="46"/>
  <c r="BD155" i="44"/>
  <c r="J158" i="46"/>
  <c r="J158" i="44"/>
  <c r="AH158" i="46"/>
  <c r="AH158" i="44"/>
  <c r="BN158" i="46"/>
  <c r="BN158" i="44"/>
  <c r="BE160" i="46"/>
  <c r="BE160" i="44"/>
  <c r="E161" i="46"/>
  <c r="E161" i="44"/>
  <c r="BI161" i="46"/>
  <c r="BI161" i="44"/>
  <c r="AK163" i="46"/>
  <c r="AK163" i="44"/>
  <c r="X164" i="46"/>
  <c r="X164" i="44"/>
  <c r="AB165" i="46"/>
  <c r="AB165" i="44"/>
  <c r="AJ165" i="46"/>
  <c r="AJ165" i="44"/>
  <c r="BH165" i="46"/>
  <c r="BH165" i="44"/>
  <c r="BP165" i="46"/>
  <c r="BP165" i="44"/>
  <c r="AN166" i="46"/>
  <c r="AN166" i="44"/>
  <c r="L167" i="46"/>
  <c r="L167" i="44"/>
  <c r="AJ167" i="46"/>
  <c r="AJ167" i="44"/>
  <c r="BP167" i="46"/>
  <c r="BP167" i="44"/>
  <c r="AC168" i="46"/>
  <c r="AC168" i="44"/>
  <c r="BI168" i="46"/>
  <c r="BI168" i="44"/>
  <c r="I169" i="46"/>
  <c r="I169" i="44"/>
  <c r="Q169" i="46"/>
  <c r="Q169" i="44"/>
  <c r="AG169" i="46"/>
  <c r="AG169" i="44"/>
  <c r="AO169" i="46"/>
  <c r="AO169" i="44"/>
  <c r="BE169" i="46"/>
  <c r="BE169" i="44"/>
  <c r="BM169" i="46"/>
  <c r="BM169" i="44"/>
  <c r="BQ170" i="46"/>
  <c r="BQ170" i="44"/>
  <c r="Q171" i="46"/>
  <c r="Q171" i="44"/>
  <c r="Y171" i="46"/>
  <c r="Y171" i="44"/>
  <c r="AO171" i="46"/>
  <c r="AO171" i="44"/>
  <c r="BM171" i="46"/>
  <c r="BM171" i="44"/>
  <c r="AQ172" i="46"/>
  <c r="AQ172" i="44"/>
  <c r="BJ173" i="46"/>
  <c r="BJ173" i="44"/>
  <c r="AZ175" i="46"/>
  <c r="AZ175" i="44"/>
  <c r="BP175" i="46"/>
  <c r="BP175" i="44"/>
  <c r="AF132" i="44"/>
  <c r="AT191" i="44"/>
  <c r="AF98" i="46"/>
  <c r="AF98" i="44"/>
  <c r="C143" i="46"/>
  <c r="C143" i="44" s="1"/>
  <c r="V8" i="44"/>
  <c r="AN12" i="44"/>
  <c r="AH61" i="44"/>
  <c r="AV118" i="44"/>
  <c r="BF130" i="44"/>
  <c r="BB131" i="44"/>
  <c r="AR133" i="44"/>
  <c r="BI133" i="44"/>
  <c r="P134" i="44"/>
  <c r="BH135" i="44"/>
  <c r="BC136" i="44"/>
  <c r="AA137" i="44"/>
  <c r="BG137" i="44"/>
  <c r="AU138" i="44"/>
  <c r="BN139" i="44"/>
  <c r="V142" i="44"/>
  <c r="X143" i="44"/>
  <c r="AY144" i="44"/>
  <c r="BQ149" i="44"/>
  <c r="P152" i="44"/>
  <c r="AV152" i="44"/>
  <c r="Y153" i="44"/>
  <c r="BH154" i="44"/>
  <c r="AV155" i="44"/>
  <c r="V156" i="44"/>
  <c r="AL156" i="44"/>
  <c r="AY156" i="44"/>
  <c r="J157" i="44"/>
  <c r="W157" i="44"/>
  <c r="Y159" i="44"/>
  <c r="BJ159" i="44"/>
  <c r="I160" i="44"/>
  <c r="M161" i="44"/>
  <c r="X161" i="44"/>
  <c r="I162" i="44"/>
  <c r="T162" i="44"/>
  <c r="AG162" i="44"/>
  <c r="AR162" i="44"/>
  <c r="BE162" i="44"/>
  <c r="P163" i="44"/>
  <c r="AC163" i="44"/>
  <c r="H164" i="44"/>
  <c r="BD164" i="44"/>
  <c r="BC167" i="44"/>
  <c r="AD8" i="44"/>
  <c r="J101" i="44"/>
  <c r="N131" i="44"/>
  <c r="AL131" i="44"/>
  <c r="BE132" i="44"/>
  <c r="AS133" i="44"/>
  <c r="Q134" i="44"/>
  <c r="AF134" i="44"/>
  <c r="AZ135" i="44"/>
  <c r="O136" i="44"/>
  <c r="G138" i="44"/>
  <c r="W138" i="44"/>
  <c r="AP139" i="44"/>
  <c r="N140" i="44"/>
  <c r="H143" i="44"/>
  <c r="AI144" i="44"/>
  <c r="W145" i="44"/>
  <c r="AL147" i="44"/>
  <c r="AG148" i="44"/>
  <c r="BE148" i="44"/>
  <c r="E149" i="44"/>
  <c r="AC149" i="44"/>
  <c r="AW150" i="44"/>
  <c r="U151" i="44"/>
  <c r="BA151" i="44"/>
  <c r="I153" i="44"/>
  <c r="AW153" i="44"/>
  <c r="G154" i="44"/>
  <c r="AE154" i="44"/>
  <c r="P155" i="44"/>
  <c r="AA155" i="44"/>
  <c r="AN155" i="44"/>
  <c r="BL155" i="44"/>
  <c r="K156" i="44"/>
  <c r="AO159" i="44"/>
  <c r="BP160" i="44"/>
  <c r="BL161" i="44"/>
  <c r="BH162" i="44"/>
  <c r="BL163" i="44"/>
  <c r="S164" i="44"/>
  <c r="AU165" i="44"/>
  <c r="N189" i="44"/>
  <c r="V191" i="44"/>
  <c r="BN130" i="46"/>
  <c r="BN130" i="44"/>
  <c r="P132" i="46"/>
  <c r="P132" i="44"/>
  <c r="AN132" i="46"/>
  <c r="AN132" i="44"/>
  <c r="BD132" i="46"/>
  <c r="BD132" i="44"/>
  <c r="T133" i="46"/>
  <c r="T133" i="44"/>
  <c r="AR135" i="46"/>
  <c r="AR135" i="44"/>
  <c r="AM136" i="46"/>
  <c r="AM136" i="44"/>
  <c r="BK136" i="46"/>
  <c r="BK136" i="44"/>
  <c r="BC138" i="46"/>
  <c r="BC138" i="44"/>
  <c r="BF139" i="46"/>
  <c r="BF139" i="44"/>
  <c r="AD140" i="46"/>
  <c r="AD140" i="44"/>
  <c r="BB140" i="46"/>
  <c r="BB140" i="44"/>
  <c r="F142" i="46"/>
  <c r="F142" i="44"/>
  <c r="AT142" i="46"/>
  <c r="AT142" i="44"/>
  <c r="BJ142" i="46"/>
  <c r="BJ142" i="44"/>
  <c r="BL143" i="46"/>
  <c r="BL143" i="44"/>
  <c r="AQ144" i="46"/>
  <c r="AQ144" i="44"/>
  <c r="G145" i="46"/>
  <c r="G145" i="44"/>
  <c r="BC145" i="46"/>
  <c r="BC145" i="44"/>
  <c r="N147" i="46"/>
  <c r="N147" i="44"/>
  <c r="BA149" i="46"/>
  <c r="BA149" i="44"/>
  <c r="Q150" i="46"/>
  <c r="Q150" i="44"/>
  <c r="AC151" i="46"/>
  <c r="AC151" i="44"/>
  <c r="AS151" i="46"/>
  <c r="AS151" i="44"/>
  <c r="X152" i="46"/>
  <c r="X152" i="44"/>
  <c r="BL152" i="46"/>
  <c r="BL152" i="44"/>
  <c r="L153" i="46"/>
  <c r="L153" i="44"/>
  <c r="AJ153" i="46"/>
  <c r="AJ153" i="44"/>
  <c r="AD156" i="46"/>
  <c r="AD156" i="44"/>
  <c r="AP157" i="46"/>
  <c r="AP157" i="44"/>
  <c r="BN157" i="46"/>
  <c r="BN157" i="44"/>
  <c r="U158" i="46"/>
  <c r="U158" i="44"/>
  <c r="AS158" i="46"/>
  <c r="AS158" i="44"/>
  <c r="AG159" i="46"/>
  <c r="AG159" i="44"/>
  <c r="AR160" i="46"/>
  <c r="AR160" i="44"/>
  <c r="AN161" i="46"/>
  <c r="AN161" i="44"/>
  <c r="AZ162" i="46"/>
  <c r="AZ162" i="44"/>
  <c r="X163" i="46"/>
  <c r="X163" i="44"/>
  <c r="BD163" i="46"/>
  <c r="BD163" i="44"/>
  <c r="K164" i="46"/>
  <c r="K164" i="44"/>
  <c r="AI164" i="46"/>
  <c r="AI164" i="44"/>
  <c r="BG164" i="46"/>
  <c r="BG164" i="44"/>
  <c r="G165" i="46"/>
  <c r="G165" i="44"/>
  <c r="W165" i="46"/>
  <c r="W165" i="44"/>
  <c r="AM165" i="46"/>
  <c r="AM165" i="44"/>
  <c r="K166" i="46"/>
  <c r="K166" i="44"/>
  <c r="AA166" i="46"/>
  <c r="AA166" i="44"/>
  <c r="AY166" i="46"/>
  <c r="AY166" i="44"/>
  <c r="W167" i="46"/>
  <c r="W167" i="44"/>
  <c r="AE167" i="46"/>
  <c r="AE167" i="44"/>
  <c r="AU167" i="46"/>
  <c r="AU167" i="44"/>
  <c r="AN168" i="46"/>
  <c r="AN168" i="44"/>
  <c r="BL168" i="46"/>
  <c r="BL168" i="44"/>
  <c r="T169" i="46"/>
  <c r="T169" i="44"/>
  <c r="BH169" i="46"/>
  <c r="BH169" i="44"/>
  <c r="AV170" i="46"/>
  <c r="AV170" i="44"/>
  <c r="L171" i="46"/>
  <c r="L171" i="44"/>
  <c r="AB171" i="46"/>
  <c r="AB171" i="44"/>
  <c r="AZ171" i="46"/>
  <c r="AZ171" i="44"/>
  <c r="BH171" i="46"/>
  <c r="BH171" i="44"/>
  <c r="BJ172" i="46"/>
  <c r="BJ172" i="44"/>
  <c r="I173" i="46"/>
  <c r="I173" i="44"/>
  <c r="Q173" i="46"/>
  <c r="Q173" i="44"/>
  <c r="AO173" i="46"/>
  <c r="AO173" i="44"/>
  <c r="AW173" i="46"/>
  <c r="AW173" i="44"/>
  <c r="AI174" i="46"/>
  <c r="AI174" i="44"/>
  <c r="G175" i="46"/>
  <c r="G175" i="44"/>
  <c r="O175" i="46"/>
  <c r="O175" i="44"/>
  <c r="W175" i="46"/>
  <c r="W175" i="44"/>
  <c r="R176" i="46"/>
  <c r="R176" i="44"/>
  <c r="E133" i="46"/>
  <c r="E133" i="44"/>
  <c r="J192" i="46"/>
  <c r="J192" i="44"/>
  <c r="AP194" i="46"/>
  <c r="AP194" i="44"/>
  <c r="N197" i="46"/>
  <c r="N197" i="44"/>
  <c r="R198" i="46"/>
  <c r="R198" i="44"/>
  <c r="R177" i="46"/>
  <c r="R177" i="44"/>
  <c r="U178" i="46"/>
  <c r="U178" i="44"/>
  <c r="AC178" i="46"/>
  <c r="AC178" i="44"/>
  <c r="BI178" i="46"/>
  <c r="BI178" i="44"/>
  <c r="W180" i="46"/>
  <c r="W180" i="44"/>
  <c r="BG181" i="46"/>
  <c r="BG181" i="44"/>
  <c r="G182" i="46"/>
  <c r="G182" i="44"/>
  <c r="O182" i="46"/>
  <c r="O182" i="44"/>
  <c r="W182" i="46"/>
  <c r="W182" i="44"/>
  <c r="AE182" i="46"/>
  <c r="AE182" i="44"/>
  <c r="AM182" i="46"/>
  <c r="AM182" i="44"/>
  <c r="AA183" i="46"/>
  <c r="AA183" i="44"/>
  <c r="AY183" i="46"/>
  <c r="AY183" i="44"/>
  <c r="AT184" i="46"/>
  <c r="AT184" i="44"/>
  <c r="Y185" i="46"/>
  <c r="Y185" i="44"/>
  <c r="BM185" i="46"/>
  <c r="BM185" i="44"/>
  <c r="AE187" i="46"/>
  <c r="AE187" i="44"/>
  <c r="AM187" i="46"/>
  <c r="AM187" i="44"/>
  <c r="BC187" i="46"/>
  <c r="BC187" i="44"/>
  <c r="AQ188" i="46"/>
  <c r="AQ188" i="44"/>
  <c r="AE189" i="46"/>
  <c r="AE189" i="44"/>
  <c r="AA190" i="46"/>
  <c r="AA190" i="44"/>
  <c r="BG190" i="46"/>
  <c r="BG190" i="44"/>
  <c r="G191" i="46"/>
  <c r="G191" i="44"/>
  <c r="AE191" i="46"/>
  <c r="AE191" i="44"/>
  <c r="AE193" i="46"/>
  <c r="AE193" i="44"/>
  <c r="AM193" i="46"/>
  <c r="AM193" i="44"/>
  <c r="BK193" i="46"/>
  <c r="BK193" i="44"/>
  <c r="AQ194" i="46"/>
  <c r="AQ194" i="44"/>
  <c r="AY194" i="46"/>
  <c r="AY194" i="44"/>
  <c r="K196" i="46"/>
  <c r="K196" i="44"/>
  <c r="S196" i="46"/>
  <c r="S196" i="44"/>
  <c r="AQ196" i="46"/>
  <c r="AQ196" i="44"/>
  <c r="G197" i="46"/>
  <c r="G197" i="44"/>
  <c r="AE197" i="46"/>
  <c r="AE197" i="44"/>
  <c r="AM197" i="46"/>
  <c r="AM197" i="44"/>
  <c r="BC197" i="46"/>
  <c r="BC197" i="44"/>
  <c r="K198" i="46"/>
  <c r="K198" i="44"/>
  <c r="S198" i="46"/>
  <c r="S198" i="44"/>
  <c r="AA198" i="46"/>
  <c r="AA198" i="44"/>
  <c r="AI198" i="46"/>
  <c r="AI198" i="44"/>
  <c r="AQ198" i="46"/>
  <c r="AQ198" i="44"/>
  <c r="AY198" i="46"/>
  <c r="AY198" i="44"/>
  <c r="BG198" i="46"/>
  <c r="BG198" i="44"/>
  <c r="BO198" i="46"/>
  <c r="BO198" i="44"/>
  <c r="AX200" i="46"/>
  <c r="AX200" i="44"/>
  <c r="AD201" i="46"/>
  <c r="AD201" i="44"/>
  <c r="BB201" i="46"/>
  <c r="BB201" i="44"/>
  <c r="BJ201" i="46"/>
  <c r="BJ201" i="44"/>
  <c r="R202" i="46"/>
  <c r="R202" i="44"/>
  <c r="BN202" i="46"/>
  <c r="BN202" i="44"/>
  <c r="AL203" i="46"/>
  <c r="AL203" i="44"/>
  <c r="D205" i="46"/>
  <c r="D205" i="44"/>
  <c r="L205" i="46"/>
  <c r="L205" i="44"/>
  <c r="AR205" i="46"/>
  <c r="AR205" i="44"/>
  <c r="H206" i="46"/>
  <c r="H206" i="44"/>
  <c r="AF206" i="46"/>
  <c r="AF206" i="44"/>
  <c r="AO134" i="44"/>
  <c r="BQ135" i="44"/>
  <c r="AB137" i="44"/>
  <c r="AR137" i="44"/>
  <c r="P138" i="44"/>
  <c r="AN138" i="44"/>
  <c r="S139" i="44"/>
  <c r="AX177" i="44"/>
  <c r="H178" i="44"/>
  <c r="AB179" i="44"/>
  <c r="O180" i="44"/>
  <c r="AQ181" i="44"/>
  <c r="BB181" i="44"/>
  <c r="J182" i="44"/>
  <c r="F183" i="44"/>
  <c r="AT183" i="44"/>
  <c r="BG183" i="44"/>
  <c r="I184" i="44"/>
  <c r="AD184" i="44"/>
  <c r="O187" i="44"/>
  <c r="AU187" i="44"/>
  <c r="BK187" i="44"/>
  <c r="K188" i="44"/>
  <c r="AL188" i="44"/>
  <c r="AY188" i="44"/>
  <c r="BB190" i="44"/>
  <c r="BO190" i="44"/>
  <c r="O191" i="44"/>
  <c r="Z191" i="44"/>
  <c r="BK191" i="44"/>
  <c r="BC193" i="44"/>
  <c r="N194" i="44"/>
  <c r="G195" i="44"/>
  <c r="BJ195" i="44"/>
  <c r="F196" i="44"/>
  <c r="AP196" i="44"/>
  <c r="BO196" i="44"/>
  <c r="AH198" i="44"/>
  <c r="AM206" i="44"/>
  <c r="AH176" i="46"/>
  <c r="AH176" i="44"/>
  <c r="BN176" i="46"/>
  <c r="BN176" i="44"/>
  <c r="AC177" i="46"/>
  <c r="AC177" i="44"/>
  <c r="BQ177" i="46"/>
  <c r="BQ177" i="44"/>
  <c r="P178" i="46"/>
  <c r="P178" i="44"/>
  <c r="AN178" i="46"/>
  <c r="AN178" i="44"/>
  <c r="L179" i="46"/>
  <c r="L179" i="44"/>
  <c r="BH179" i="46"/>
  <c r="BH179" i="44"/>
  <c r="R180" i="46"/>
  <c r="R180" i="44"/>
  <c r="AH180" i="46"/>
  <c r="AH180" i="44"/>
  <c r="AX180" i="46"/>
  <c r="AX180" i="44"/>
  <c r="AX182" i="46"/>
  <c r="AX182" i="44"/>
  <c r="N183" i="46"/>
  <c r="N183" i="44"/>
  <c r="BJ183" i="46"/>
  <c r="BJ183" i="44"/>
  <c r="AG184" i="46"/>
  <c r="AG184" i="44"/>
  <c r="AJ185" i="46"/>
  <c r="AJ185" i="44"/>
  <c r="V186" i="46"/>
  <c r="V186" i="44"/>
  <c r="BB186" i="46"/>
  <c r="BB186" i="44"/>
  <c r="Z187" i="46"/>
  <c r="Z187" i="44"/>
  <c r="AP187" i="46"/>
  <c r="AP187" i="44"/>
  <c r="AD188" i="46"/>
  <c r="AD188" i="44"/>
  <c r="BB188" i="46"/>
  <c r="BB188" i="44"/>
  <c r="AH189" i="46"/>
  <c r="AH189" i="44"/>
  <c r="AX189" i="46"/>
  <c r="AX189" i="44"/>
  <c r="BJ190" i="46"/>
  <c r="BJ190" i="44"/>
  <c r="BN191" i="46"/>
  <c r="BN191" i="44"/>
  <c r="J193" i="46"/>
  <c r="J193" i="44"/>
  <c r="R193" i="46"/>
  <c r="R193" i="44"/>
  <c r="Z193" i="46"/>
  <c r="Z193" i="44"/>
  <c r="AP193" i="46"/>
  <c r="AP193" i="44"/>
  <c r="BB194" i="46"/>
  <c r="BB194" i="44"/>
  <c r="J195" i="46"/>
  <c r="J195" i="44"/>
  <c r="R195" i="46"/>
  <c r="R195" i="44"/>
  <c r="Z195" i="46"/>
  <c r="Z195" i="44"/>
  <c r="AH195" i="46"/>
  <c r="AH195" i="44"/>
  <c r="AP195" i="46"/>
  <c r="AP195" i="44"/>
  <c r="AX195" i="46"/>
  <c r="AX195" i="44"/>
  <c r="BF195" i="46"/>
  <c r="BF195" i="44"/>
  <c r="BN195" i="46"/>
  <c r="BN195" i="44"/>
  <c r="V196" i="46"/>
  <c r="V196" i="44"/>
  <c r="BB196" i="46"/>
  <c r="BB196" i="44"/>
  <c r="Z197" i="46"/>
  <c r="Z197" i="44"/>
  <c r="BN197" i="46"/>
  <c r="BN197" i="44"/>
  <c r="AT198" i="46"/>
  <c r="AT198" i="44"/>
  <c r="BM199" i="46"/>
  <c r="BM199" i="44"/>
  <c r="M200" i="46"/>
  <c r="M200" i="44"/>
  <c r="U200" i="46"/>
  <c r="U200" i="44"/>
  <c r="Q201" i="46"/>
  <c r="Q201" i="44"/>
  <c r="Q203" i="44"/>
  <c r="BE203" i="44"/>
  <c r="AU205" i="44"/>
  <c r="AN206" i="44"/>
  <c r="AS202" i="46"/>
  <c r="AS202" i="44"/>
  <c r="M204" i="46"/>
  <c r="M204" i="44"/>
  <c r="AK204" i="46"/>
  <c r="AK204" i="44"/>
  <c r="BQ204" i="46"/>
  <c r="BQ204" i="44"/>
  <c r="BK205" i="46"/>
  <c r="BK205" i="44"/>
  <c r="S206" i="46"/>
  <c r="S206" i="44"/>
  <c r="BG206" i="46"/>
  <c r="BG206" i="44"/>
  <c r="BD72" i="46"/>
  <c r="BD72" i="44"/>
  <c r="AB75" i="46"/>
  <c r="AB75" i="44"/>
  <c r="AJ75" i="46"/>
  <c r="AJ75" i="44"/>
  <c r="P76" i="46"/>
  <c r="P76" i="44"/>
  <c r="AV76" i="46"/>
  <c r="AV76" i="44"/>
  <c r="L77" i="46"/>
  <c r="L77" i="44"/>
  <c r="BH77" i="46"/>
  <c r="BH77" i="44"/>
  <c r="BD80" i="46"/>
  <c r="BD80" i="44"/>
  <c r="K81" i="46"/>
  <c r="K81" i="44"/>
  <c r="C18" i="46"/>
  <c r="C18" i="44" s="1"/>
  <c r="AQ25" i="44"/>
  <c r="T77" i="44"/>
  <c r="BL78" i="44"/>
  <c r="Y44" i="46"/>
  <c r="Y44" i="44"/>
  <c r="I54" i="46"/>
  <c r="I54" i="44"/>
  <c r="BM54" i="46"/>
  <c r="BM54" i="44"/>
  <c r="BQ60" i="46"/>
  <c r="BQ60" i="44"/>
  <c r="AC62" i="46"/>
  <c r="AC62" i="44"/>
  <c r="M69" i="46"/>
  <c r="M69" i="44"/>
  <c r="AO70" i="46"/>
  <c r="AO70" i="44"/>
  <c r="AG72" i="46"/>
  <c r="AG72" i="44"/>
  <c r="BK84" i="46"/>
  <c r="BK84" i="44"/>
  <c r="R90" i="46"/>
  <c r="R90" i="44"/>
  <c r="AN96" i="46"/>
  <c r="AN96" i="44"/>
  <c r="AA99" i="46"/>
  <c r="AA99" i="44"/>
  <c r="AO103" i="46"/>
  <c r="AO103" i="44"/>
  <c r="AL107" i="46"/>
  <c r="AL107" i="44"/>
  <c r="BF108" i="46"/>
  <c r="BF108" i="44"/>
  <c r="A108" i="27"/>
  <c r="A110" i="44"/>
  <c r="AX110" i="46"/>
  <c r="AX110" i="44"/>
  <c r="AD111" i="46"/>
  <c r="AD111" i="44"/>
  <c r="AT111" i="46"/>
  <c r="AT111" i="44"/>
  <c r="BN114" i="46"/>
  <c r="BN114" i="44"/>
  <c r="AE116" i="46"/>
  <c r="AE116" i="44"/>
  <c r="S117" i="46"/>
  <c r="S117" i="44"/>
  <c r="AQ117" i="46"/>
  <c r="AQ117" i="44"/>
  <c r="A66" i="44"/>
  <c r="U53" i="44"/>
  <c r="AU59" i="44"/>
  <c r="BB65" i="44"/>
  <c r="AS75" i="44"/>
  <c r="AJ79" i="44"/>
  <c r="H80" i="44"/>
  <c r="AE82" i="44"/>
  <c r="C42" i="46"/>
  <c r="C42" i="44" s="1"/>
  <c r="K15" i="44"/>
  <c r="AX35" i="44"/>
  <c r="L40" i="44"/>
  <c r="AK53" i="44"/>
  <c r="AW59" i="44"/>
  <c r="BG62" i="44"/>
  <c r="AB77" i="44"/>
  <c r="I78" i="44"/>
  <c r="AD96" i="44"/>
  <c r="BA67" i="46"/>
  <c r="BA67" i="44"/>
  <c r="BH75" i="46"/>
  <c r="BH75" i="44"/>
  <c r="AV80" i="46"/>
  <c r="AV80" i="44"/>
  <c r="J83" i="46"/>
  <c r="J83" i="44"/>
  <c r="Z83" i="46"/>
  <c r="Z83" i="44"/>
  <c r="V84" i="46"/>
  <c r="V84" i="44"/>
  <c r="AP47" i="46"/>
  <c r="AP47" i="44"/>
  <c r="AB64" i="46"/>
  <c r="AB64" i="44"/>
  <c r="BO83" i="46"/>
  <c r="BO83" i="44"/>
  <c r="AM98" i="46"/>
  <c r="AM98" i="44"/>
  <c r="BM101" i="46"/>
  <c r="BM101" i="44"/>
  <c r="BB107" i="46"/>
  <c r="BB107" i="44"/>
  <c r="BN110" i="46"/>
  <c r="BN110" i="44"/>
  <c r="N111" i="46"/>
  <c r="N111" i="44"/>
  <c r="BO117" i="46"/>
  <c r="BO117" i="44"/>
  <c r="O118" i="46"/>
  <c r="O118" i="44"/>
  <c r="BK118" i="46"/>
  <c r="BK118" i="44"/>
  <c r="S120" i="46"/>
  <c r="S120" i="44"/>
  <c r="M19" i="44"/>
  <c r="AN36" i="44"/>
  <c r="D69" i="44"/>
  <c r="E75" i="44"/>
  <c r="BL76" i="44"/>
  <c r="G82" i="44"/>
  <c r="N84" i="44"/>
  <c r="BB91" i="44"/>
  <c r="Q97" i="44"/>
  <c r="AO97" i="44"/>
  <c r="BB105" i="44"/>
  <c r="X110" i="44"/>
  <c r="BD110" i="44"/>
  <c r="BP79" i="46"/>
  <c r="BP79" i="44"/>
  <c r="BN52" i="46"/>
  <c r="BN52" i="44"/>
  <c r="M58" i="46"/>
  <c r="M58" i="44"/>
  <c r="P65" i="46"/>
  <c r="P65" i="44"/>
  <c r="T66" i="46"/>
  <c r="T66" i="44"/>
  <c r="AP68" i="46"/>
  <c r="AP68" i="44"/>
  <c r="K85" i="46"/>
  <c r="K85" i="44"/>
  <c r="AJ35" i="44"/>
  <c r="H96" i="44"/>
  <c r="M98" i="44"/>
  <c r="X105" i="44"/>
  <c r="V48" i="44"/>
  <c r="AV112" i="44"/>
  <c r="BL112" i="44"/>
  <c r="AS116" i="44"/>
  <c r="AS31" i="44"/>
  <c r="AQ41" i="44"/>
  <c r="AS56" i="44"/>
  <c r="AK58" i="44"/>
  <c r="AZ79" i="44"/>
  <c r="P80" i="44"/>
  <c r="BI98" i="44"/>
  <c r="Q99" i="44"/>
  <c r="AD105" i="44"/>
  <c r="AF112" i="44"/>
  <c r="AR113" i="44"/>
  <c r="AM118" i="44"/>
  <c r="H124" i="44"/>
  <c r="AN126" i="44"/>
  <c r="AN70" i="46"/>
  <c r="AN70" i="44"/>
  <c r="H78" i="46"/>
  <c r="H78" i="44"/>
  <c r="AF78" i="46"/>
  <c r="AF78" i="44"/>
  <c r="AV78" i="46"/>
  <c r="AV78" i="44"/>
  <c r="T79" i="46"/>
  <c r="T79" i="44"/>
  <c r="X80" i="46"/>
  <c r="X80" i="44"/>
  <c r="AI81" i="46"/>
  <c r="AI81" i="44"/>
  <c r="BG81" i="46"/>
  <c r="BG81" i="44"/>
  <c r="BK82" i="46"/>
  <c r="BK82" i="44"/>
  <c r="R83" i="46"/>
  <c r="R83" i="44"/>
  <c r="AH83" i="46"/>
  <c r="AH83" i="44"/>
  <c r="AP83" i="46"/>
  <c r="AP83" i="44"/>
  <c r="AX83" i="46"/>
  <c r="AX83" i="44"/>
  <c r="F84" i="46"/>
  <c r="F84" i="44"/>
  <c r="S32" i="46"/>
  <c r="S32" i="44"/>
  <c r="BA31" i="44"/>
  <c r="AF37" i="44"/>
  <c r="AN76" i="44"/>
  <c r="AY81" i="44"/>
  <c r="AU82" i="44"/>
  <c r="L19" i="46"/>
  <c r="L19" i="44"/>
  <c r="A23" i="27"/>
  <c r="A25" i="44"/>
  <c r="AN30" i="46"/>
  <c r="AN30" i="44"/>
  <c r="BQ36" i="46"/>
  <c r="BQ36" i="44"/>
  <c r="A36" i="27"/>
  <c r="C38" i="46"/>
  <c r="C38" i="44" s="1"/>
  <c r="Q40" i="46"/>
  <c r="Q40" i="44"/>
  <c r="F44" i="46"/>
  <c r="F44" i="44"/>
  <c r="I45" i="46"/>
  <c r="I45" i="44"/>
  <c r="AK49" i="46"/>
  <c r="AK49" i="44"/>
  <c r="I50" i="46"/>
  <c r="I50" i="44"/>
  <c r="AA51" i="46"/>
  <c r="AA51" i="44"/>
  <c r="W52" i="46"/>
  <c r="W52" i="44"/>
  <c r="Z53" i="46"/>
  <c r="Z53" i="44"/>
  <c r="BN53" i="46"/>
  <c r="BN53" i="44"/>
  <c r="V59" i="46"/>
  <c r="V59" i="44"/>
  <c r="AD59" i="46"/>
  <c r="AD59" i="44"/>
  <c r="BJ59" i="46"/>
  <c r="BJ59" i="44"/>
  <c r="BN60" i="46"/>
  <c r="BN60" i="44"/>
  <c r="F61" i="46"/>
  <c r="F61" i="44"/>
  <c r="BB61" i="46"/>
  <c r="BB61" i="44"/>
  <c r="AD17" i="46"/>
  <c r="AD17" i="44"/>
  <c r="AO30" i="46"/>
  <c r="AO30" i="44"/>
  <c r="AW32" i="46"/>
  <c r="AW32" i="44"/>
  <c r="AF34" i="46"/>
  <c r="AF34" i="44"/>
  <c r="A38" i="27"/>
  <c r="C40" i="46"/>
  <c r="C40" i="44" s="1"/>
  <c r="AV47" i="46"/>
  <c r="AV47" i="44"/>
  <c r="AL49" i="46"/>
  <c r="AL49" i="44"/>
  <c r="W54" i="46"/>
  <c r="W54" i="44"/>
  <c r="Y57" i="46"/>
  <c r="Y57" i="44"/>
  <c r="BG58" i="46"/>
  <c r="BG58" i="44"/>
  <c r="W59" i="46"/>
  <c r="W59" i="44"/>
  <c r="BO60" i="46"/>
  <c r="BO60" i="44"/>
  <c r="N63" i="46"/>
  <c r="N63" i="44"/>
  <c r="BB63" i="46"/>
  <c r="BB63" i="44"/>
  <c r="A62" i="27"/>
  <c r="C64" i="46"/>
  <c r="C64" i="44" s="1"/>
  <c r="AD65" i="46"/>
  <c r="AD65" i="44"/>
  <c r="AA79" i="46"/>
  <c r="AA79" i="44"/>
  <c r="F96" i="46"/>
  <c r="F96" i="44"/>
  <c r="AT96" i="46"/>
  <c r="AT96" i="44"/>
  <c r="BJ96" i="46"/>
  <c r="BJ96" i="44"/>
  <c r="A95" i="27"/>
  <c r="C97" i="46"/>
  <c r="C97" i="44" s="1"/>
  <c r="AW97" i="46"/>
  <c r="AW97" i="44"/>
  <c r="BM97" i="46"/>
  <c r="BM97" i="44"/>
  <c r="U98" i="46"/>
  <c r="U98" i="44"/>
  <c r="BA98" i="46"/>
  <c r="BA98" i="44"/>
  <c r="I99" i="46"/>
  <c r="I99" i="44"/>
  <c r="AG99" i="46"/>
  <c r="AG99" i="44"/>
  <c r="AW99" i="46"/>
  <c r="AW99" i="44"/>
  <c r="BM99" i="46"/>
  <c r="BM99" i="44"/>
  <c r="D100" i="46"/>
  <c r="D100" i="44"/>
  <c r="G101" i="46"/>
  <c r="G101" i="44"/>
  <c r="AE101" i="46"/>
  <c r="AE101" i="44"/>
  <c r="AU101" i="46"/>
  <c r="AU101" i="44"/>
  <c r="K102" i="46"/>
  <c r="K102" i="44"/>
  <c r="AA102" i="46"/>
  <c r="AA102" i="44"/>
  <c r="AI102" i="46"/>
  <c r="AI102" i="44"/>
  <c r="AY102" i="46"/>
  <c r="AY102" i="44"/>
  <c r="BO102" i="46"/>
  <c r="BO102" i="44"/>
  <c r="O103" i="46"/>
  <c r="O103" i="44"/>
  <c r="W103" i="46"/>
  <c r="W103" i="44"/>
  <c r="AM103" i="46"/>
  <c r="AM103" i="44"/>
  <c r="BK103" i="46"/>
  <c r="BK103" i="44"/>
  <c r="J104" i="46"/>
  <c r="J104" i="44"/>
  <c r="Z104" i="46"/>
  <c r="Z104" i="44"/>
  <c r="BN104" i="46"/>
  <c r="BN104" i="44"/>
  <c r="N105" i="46"/>
  <c r="N105" i="44"/>
  <c r="V105" i="46"/>
  <c r="V105" i="44"/>
  <c r="AL105" i="46"/>
  <c r="AL105" i="44"/>
  <c r="BJ105" i="46"/>
  <c r="BJ105" i="44"/>
  <c r="A104" i="27"/>
  <c r="A106" i="44"/>
  <c r="P106" i="46"/>
  <c r="P106" i="44"/>
  <c r="X106" i="46"/>
  <c r="X106" i="44"/>
  <c r="AN106" i="46"/>
  <c r="AN106" i="44"/>
  <c r="AV106" i="46"/>
  <c r="AV106" i="44"/>
  <c r="D107" i="46"/>
  <c r="D107" i="44"/>
  <c r="AB107" i="46"/>
  <c r="AB107" i="44"/>
  <c r="AJ107" i="46"/>
  <c r="AJ107" i="44"/>
  <c r="AR107" i="46"/>
  <c r="AR107" i="44"/>
  <c r="BH107" i="46"/>
  <c r="BH107" i="44"/>
  <c r="H108" i="46"/>
  <c r="H108" i="44"/>
  <c r="P108" i="46"/>
  <c r="P108" i="44"/>
  <c r="AF108" i="46"/>
  <c r="AF108" i="44"/>
  <c r="AN108" i="46"/>
  <c r="AN108" i="44"/>
  <c r="BD108" i="46"/>
  <c r="BD108" i="44"/>
  <c r="D109" i="46"/>
  <c r="D109" i="44"/>
  <c r="L109" i="46"/>
  <c r="L109" i="44"/>
  <c r="AJ109" i="46"/>
  <c r="AJ109" i="44"/>
  <c r="BH109" i="46"/>
  <c r="BH109" i="44"/>
  <c r="BP109" i="46"/>
  <c r="BP109" i="44"/>
  <c r="P110" i="46"/>
  <c r="P110" i="44"/>
  <c r="AN110" i="46"/>
  <c r="AN110" i="44"/>
  <c r="D111" i="46"/>
  <c r="D111" i="44"/>
  <c r="T111" i="46"/>
  <c r="T111" i="44"/>
  <c r="AB111" i="46"/>
  <c r="AB111" i="44"/>
  <c r="AR111" i="46"/>
  <c r="AR111" i="44"/>
  <c r="BH111" i="46"/>
  <c r="BH111" i="44"/>
  <c r="BP111" i="46"/>
  <c r="BP111" i="44"/>
  <c r="X112" i="46"/>
  <c r="X112" i="44"/>
  <c r="AN112" i="46"/>
  <c r="AN112" i="44"/>
  <c r="BD112" i="46"/>
  <c r="BD112" i="44"/>
  <c r="L113" i="46"/>
  <c r="L113" i="44"/>
  <c r="AB113" i="46"/>
  <c r="AB113" i="44"/>
  <c r="AZ113" i="46"/>
  <c r="AZ113" i="44"/>
  <c r="BP113" i="46"/>
  <c r="BP113" i="44"/>
  <c r="H114" i="46"/>
  <c r="H114" i="44"/>
  <c r="P114" i="46"/>
  <c r="P114" i="44"/>
  <c r="X114" i="46"/>
  <c r="X114" i="44"/>
  <c r="AF114" i="46"/>
  <c r="AF114" i="44"/>
  <c r="AV114" i="46"/>
  <c r="AV114" i="44"/>
  <c r="BL114" i="46"/>
  <c r="BL114" i="44"/>
  <c r="Q115" i="46"/>
  <c r="Q115" i="44"/>
  <c r="AG115" i="46"/>
  <c r="AG115" i="44"/>
  <c r="AO115" i="46"/>
  <c r="AO115" i="44"/>
  <c r="AW115" i="46"/>
  <c r="AW115" i="44"/>
  <c r="BE115" i="46"/>
  <c r="BE115" i="44"/>
  <c r="BM115" i="46"/>
  <c r="BM115" i="44"/>
  <c r="E116" i="46"/>
  <c r="E116" i="44"/>
  <c r="U116" i="46"/>
  <c r="U116" i="44"/>
  <c r="AC116" i="46"/>
  <c r="AC116" i="44"/>
  <c r="AK116" i="46"/>
  <c r="AK116" i="44"/>
  <c r="BA116" i="46"/>
  <c r="BA116" i="44"/>
  <c r="BQ116" i="46"/>
  <c r="BQ116" i="44"/>
  <c r="I117" i="46"/>
  <c r="I117" i="44"/>
  <c r="Y117" i="46"/>
  <c r="Y117" i="44"/>
  <c r="AO117" i="46"/>
  <c r="AO117" i="44"/>
  <c r="AW117" i="46"/>
  <c r="AW117" i="44"/>
  <c r="BE117" i="46"/>
  <c r="BE117" i="44"/>
  <c r="BM117" i="46"/>
  <c r="BM117" i="44"/>
  <c r="U118" i="46"/>
  <c r="U118" i="44"/>
  <c r="AS118" i="46"/>
  <c r="AS118" i="44"/>
  <c r="BI118" i="46"/>
  <c r="BI118" i="44"/>
  <c r="BQ118" i="46"/>
  <c r="BQ118" i="44"/>
  <c r="F119" i="46"/>
  <c r="F119" i="44"/>
  <c r="V119" i="46"/>
  <c r="V119" i="44"/>
  <c r="AL119" i="46"/>
  <c r="AL119" i="44"/>
  <c r="AT119" i="46"/>
  <c r="AT119" i="44"/>
  <c r="BJ119" i="46"/>
  <c r="BJ119" i="44"/>
  <c r="A118" i="27"/>
  <c r="C120" i="46"/>
  <c r="C120" i="44" s="1"/>
  <c r="A120" i="44"/>
  <c r="I120" i="46"/>
  <c r="I120" i="44"/>
  <c r="Q120" i="46"/>
  <c r="Q120" i="44"/>
  <c r="Y120" i="46"/>
  <c r="Y120" i="44"/>
  <c r="AO120" i="46"/>
  <c r="AO120" i="44"/>
  <c r="BM120" i="46"/>
  <c r="BM120" i="44"/>
  <c r="O121" i="46"/>
  <c r="O121" i="44"/>
  <c r="W121" i="46"/>
  <c r="W121" i="44"/>
  <c r="AE121" i="46"/>
  <c r="AE121" i="44"/>
  <c r="AM121" i="46"/>
  <c r="AM121" i="44"/>
  <c r="AU121" i="46"/>
  <c r="AU121" i="44"/>
  <c r="BK121" i="46"/>
  <c r="BK121" i="44"/>
  <c r="J122" i="46"/>
  <c r="J122" i="44"/>
  <c r="R122" i="46"/>
  <c r="R122" i="44"/>
  <c r="Z122" i="46"/>
  <c r="Z122" i="44"/>
  <c r="AH122" i="46"/>
  <c r="AH122" i="44"/>
  <c r="AX122" i="46"/>
  <c r="AX122" i="44"/>
  <c r="BF122" i="46"/>
  <c r="BF122" i="44"/>
  <c r="BN122" i="46"/>
  <c r="BN122" i="44"/>
  <c r="E123" i="46"/>
  <c r="E123" i="44"/>
  <c r="M123" i="46"/>
  <c r="M123" i="44"/>
  <c r="U123" i="46"/>
  <c r="U123" i="44"/>
  <c r="AC123" i="46"/>
  <c r="AC123" i="44"/>
  <c r="AK123" i="46"/>
  <c r="AK123" i="44"/>
  <c r="AS123" i="46"/>
  <c r="AS123" i="44"/>
  <c r="BA123" i="46"/>
  <c r="BA123" i="44"/>
  <c r="BI123" i="46"/>
  <c r="BI123" i="44"/>
  <c r="X124" i="46"/>
  <c r="X124" i="44"/>
  <c r="AF124" i="46"/>
  <c r="AF124" i="44"/>
  <c r="AV124" i="46"/>
  <c r="AV124" i="44"/>
  <c r="BD124" i="46"/>
  <c r="BD124" i="44"/>
  <c r="BL124" i="46"/>
  <c r="BL124" i="44"/>
  <c r="D125" i="46"/>
  <c r="D125" i="44"/>
  <c r="T125" i="46"/>
  <c r="T125" i="44"/>
  <c r="AB125" i="46"/>
  <c r="AB125" i="44"/>
  <c r="AR125" i="46"/>
  <c r="AR125" i="44"/>
  <c r="AZ125" i="46"/>
  <c r="AZ125" i="44"/>
  <c r="BH125" i="46"/>
  <c r="BH125" i="44"/>
  <c r="H126" i="46"/>
  <c r="H126" i="44"/>
  <c r="X126" i="46"/>
  <c r="X126" i="44"/>
  <c r="AF126" i="46"/>
  <c r="AF126" i="44"/>
  <c r="AV126" i="46"/>
  <c r="AV126" i="44"/>
  <c r="BL126" i="46"/>
  <c r="BL126" i="44"/>
  <c r="I127" i="46"/>
  <c r="I127" i="44"/>
  <c r="Q127" i="46"/>
  <c r="Q127" i="44"/>
  <c r="Y127" i="46"/>
  <c r="Y127" i="44"/>
  <c r="AG127" i="46"/>
  <c r="AG127" i="44"/>
  <c r="AW127" i="46"/>
  <c r="AW127" i="44"/>
  <c r="BE127" i="46"/>
  <c r="BE127" i="44"/>
  <c r="E128" i="46"/>
  <c r="E128" i="44"/>
  <c r="U128" i="46"/>
  <c r="U128" i="44"/>
  <c r="BA128" i="46"/>
  <c r="BA128" i="44"/>
  <c r="BQ128" i="46"/>
  <c r="BQ128" i="44"/>
  <c r="P129" i="46"/>
  <c r="P129" i="44"/>
  <c r="AF129" i="46"/>
  <c r="AF129" i="44"/>
  <c r="BD129" i="46"/>
  <c r="BD129" i="44"/>
  <c r="BL129" i="46"/>
  <c r="BL129" i="44"/>
  <c r="D130" i="46"/>
  <c r="D130" i="44"/>
  <c r="T130" i="46"/>
  <c r="T130" i="44"/>
  <c r="AB130" i="46"/>
  <c r="AB130" i="44"/>
  <c r="AJ130" i="46"/>
  <c r="AJ130" i="44"/>
  <c r="AZ130" i="46"/>
  <c r="AZ130" i="44"/>
  <c r="BP130" i="46"/>
  <c r="BP130" i="44"/>
  <c r="H131" i="46"/>
  <c r="H131" i="44"/>
  <c r="P131" i="46"/>
  <c r="P131" i="44"/>
  <c r="AF131" i="46"/>
  <c r="AF131" i="44"/>
  <c r="AV131" i="46"/>
  <c r="AV131" i="44"/>
  <c r="BL131" i="46"/>
  <c r="BL131" i="44"/>
  <c r="R132" i="46"/>
  <c r="R132" i="44"/>
  <c r="Z132" i="46"/>
  <c r="Z132" i="44"/>
  <c r="AH132" i="46"/>
  <c r="AH132" i="44"/>
  <c r="AP132" i="46"/>
  <c r="AP132" i="44"/>
  <c r="BF132" i="46"/>
  <c r="BF132" i="44"/>
  <c r="F133" i="46"/>
  <c r="F133" i="44"/>
  <c r="V133" i="46"/>
  <c r="V133" i="44"/>
  <c r="AD133" i="46"/>
  <c r="AD133" i="44"/>
  <c r="AL133" i="46"/>
  <c r="AL133" i="44"/>
  <c r="AT133" i="46"/>
  <c r="AT133" i="44"/>
  <c r="BJ133" i="46"/>
  <c r="BJ133" i="44"/>
  <c r="J134" i="46"/>
  <c r="J134" i="44"/>
  <c r="R134" i="46"/>
  <c r="R134" i="44"/>
  <c r="AH134" i="46"/>
  <c r="AH134" i="44"/>
  <c r="AP134" i="46"/>
  <c r="AP134" i="44"/>
  <c r="AX134" i="46"/>
  <c r="AX134" i="44"/>
  <c r="BF134" i="46"/>
  <c r="BF134" i="44"/>
  <c r="AI127" i="46"/>
  <c r="AI127" i="44"/>
  <c r="F130" i="46"/>
  <c r="F130" i="44"/>
  <c r="BJ139" i="46"/>
  <c r="BJ139" i="44"/>
  <c r="L143" i="46"/>
  <c r="L143" i="44"/>
  <c r="A140" i="44"/>
  <c r="C62" i="46"/>
  <c r="C62" i="44" s="1"/>
  <c r="Q64" i="44"/>
  <c r="BM66" i="44"/>
  <c r="AI67" i="44"/>
  <c r="AX69" i="44"/>
  <c r="AL70" i="44"/>
  <c r="J71" i="44"/>
  <c r="AD72" i="44"/>
  <c r="BJ72" i="44"/>
  <c r="BB74" i="44"/>
  <c r="Z75" i="44"/>
  <c r="AT76" i="44"/>
  <c r="BN79" i="44"/>
  <c r="M82" i="44"/>
  <c r="AK82" i="44"/>
  <c r="BI82" i="44"/>
  <c r="AF83" i="44"/>
  <c r="T84" i="44"/>
  <c r="AR84" i="44"/>
  <c r="O123" i="44"/>
  <c r="AG136" i="44"/>
  <c r="AH142" i="44"/>
  <c r="AP126" i="46"/>
  <c r="AP126" i="44"/>
  <c r="BF129" i="46"/>
  <c r="BF129" i="44"/>
  <c r="AF133" i="46"/>
  <c r="AF133" i="44"/>
  <c r="AD139" i="46"/>
  <c r="AD139" i="44"/>
  <c r="Z142" i="46"/>
  <c r="Z142" i="44"/>
  <c r="A71" i="44"/>
  <c r="BJ61" i="44"/>
  <c r="AC65" i="44"/>
  <c r="AY67" i="44"/>
  <c r="BF69" i="44"/>
  <c r="N74" i="44"/>
  <c r="BF75" i="44"/>
  <c r="AH77" i="44"/>
  <c r="BN77" i="44"/>
  <c r="AD78" i="44"/>
  <c r="AP79" i="44"/>
  <c r="V80" i="44"/>
  <c r="P83" i="44"/>
  <c r="D84" i="44"/>
  <c r="BP122" i="44"/>
  <c r="F135" i="44"/>
  <c r="AW136" i="44"/>
  <c r="AD130" i="44"/>
  <c r="BL133" i="44"/>
  <c r="AI136" i="44"/>
  <c r="BN142" i="44"/>
  <c r="A75" i="44"/>
  <c r="C71" i="46"/>
  <c r="C71" i="44" s="1"/>
  <c r="AK63" i="44"/>
  <c r="BE64" i="44"/>
  <c r="AS65" i="44"/>
  <c r="BB70" i="44"/>
  <c r="AL72" i="44"/>
  <c r="BF73" i="44"/>
  <c r="BN75" i="44"/>
  <c r="AD76" i="44"/>
  <c r="BB76" i="44"/>
  <c r="AP77" i="44"/>
  <c r="F78" i="44"/>
  <c r="AX79" i="44"/>
  <c r="F80" i="44"/>
  <c r="AD80" i="44"/>
  <c r="U82" i="44"/>
  <c r="AS82" i="44"/>
  <c r="BQ82" i="44"/>
  <c r="BD83" i="44"/>
  <c r="H133" i="44"/>
  <c r="BF62" i="46"/>
  <c r="BF62" i="44"/>
  <c r="AO66" i="46"/>
  <c r="AO66" i="44"/>
  <c r="Z69" i="46"/>
  <c r="Z69" i="44"/>
  <c r="Z71" i="46"/>
  <c r="Z71" i="44"/>
  <c r="V72" i="46"/>
  <c r="V72" i="44"/>
  <c r="Z73" i="46"/>
  <c r="Z73" i="44"/>
  <c r="AP75" i="46"/>
  <c r="AP75" i="44"/>
  <c r="AG81" i="46"/>
  <c r="AG81" i="44"/>
  <c r="BE81" i="46"/>
  <c r="BE81" i="44"/>
  <c r="AB84" i="46"/>
  <c r="AB84" i="44"/>
  <c r="AN85" i="46"/>
  <c r="AN85" i="44"/>
  <c r="Z88" i="46"/>
  <c r="Z88" i="44"/>
  <c r="AX88" i="46"/>
  <c r="AX88" i="44"/>
  <c r="BN88" i="46"/>
  <c r="BN88" i="44"/>
  <c r="AL89" i="46"/>
  <c r="AL89" i="44"/>
  <c r="G90" i="46"/>
  <c r="G90" i="44"/>
  <c r="W90" i="46"/>
  <c r="W90" i="44"/>
  <c r="AM90" i="46"/>
  <c r="AM90" i="44"/>
  <c r="BC90" i="46"/>
  <c r="BC90" i="44"/>
  <c r="AA91" i="46"/>
  <c r="AA91" i="44"/>
  <c r="AE92" i="46"/>
  <c r="AE92" i="44"/>
  <c r="S93" i="46"/>
  <c r="S93" i="44"/>
  <c r="F94" i="46"/>
  <c r="F94" i="44"/>
  <c r="AH95" i="46"/>
  <c r="AH95" i="44"/>
  <c r="V135" i="46"/>
  <c r="V135" i="44"/>
  <c r="AL135" i="46"/>
  <c r="AL135" i="44"/>
  <c r="BJ135" i="46"/>
  <c r="BJ135" i="44"/>
  <c r="I136" i="46"/>
  <c r="I136" i="44"/>
  <c r="Y136" i="46"/>
  <c r="Y136" i="44"/>
  <c r="BE136" i="46"/>
  <c r="BE136" i="44"/>
  <c r="E137" i="46"/>
  <c r="E137" i="44"/>
  <c r="U137" i="46"/>
  <c r="U137" i="44"/>
  <c r="AC137" i="46"/>
  <c r="AC137" i="44"/>
  <c r="AS137" i="46"/>
  <c r="AS137" i="44"/>
  <c r="K143" i="46"/>
  <c r="K143" i="44"/>
  <c r="R145" i="46"/>
  <c r="R145" i="44"/>
  <c r="W144" i="46"/>
  <c r="W144" i="44"/>
  <c r="U150" i="46"/>
  <c r="U150" i="44"/>
  <c r="L152" i="46"/>
  <c r="L152" i="44"/>
  <c r="S154" i="46"/>
  <c r="S154" i="44"/>
  <c r="AA154" i="46"/>
  <c r="AA154" i="44"/>
  <c r="R85" i="44"/>
  <c r="AL86" i="44"/>
  <c r="AT103" i="44"/>
  <c r="O114" i="44"/>
  <c r="AG114" i="44"/>
  <c r="AX115" i="44"/>
  <c r="BN115" i="44"/>
  <c r="BD117" i="44"/>
  <c r="BJ118" i="44"/>
  <c r="G119" i="44"/>
  <c r="BI119" i="44"/>
  <c r="J120" i="44"/>
  <c r="Z120" i="44"/>
  <c r="AP120" i="44"/>
  <c r="BL120" i="44"/>
  <c r="AV121" i="44"/>
  <c r="AG122" i="44"/>
  <c r="BJ123" i="44"/>
  <c r="AU124" i="44"/>
  <c r="I126" i="44"/>
  <c r="J127" i="44"/>
  <c r="X127" i="44"/>
  <c r="AH127" i="44"/>
  <c r="AV127" i="44"/>
  <c r="BF127" i="44"/>
  <c r="BE129" i="44"/>
  <c r="AK130" i="44"/>
  <c r="BA130" i="44"/>
  <c r="BQ130" i="44"/>
  <c r="Q131" i="44"/>
  <c r="AG131" i="44"/>
  <c r="AU131" i="44"/>
  <c r="Q132" i="44"/>
  <c r="AG132" i="44"/>
  <c r="BG132" i="44"/>
  <c r="AE133" i="44"/>
  <c r="AK135" i="44"/>
  <c r="BI135" i="44"/>
  <c r="T137" i="44"/>
  <c r="BP137" i="44"/>
  <c r="AY139" i="44"/>
  <c r="BG141" i="44"/>
  <c r="H142" i="44"/>
  <c r="AF142" i="44"/>
  <c r="J143" i="44"/>
  <c r="Z143" i="44"/>
  <c r="AO143" i="44"/>
  <c r="AS144" i="44"/>
  <c r="BC144" i="44"/>
  <c r="BQ144" i="44"/>
  <c r="Q145" i="44"/>
  <c r="AV145" i="44"/>
  <c r="AQ146" i="44"/>
  <c r="BG146" i="44"/>
  <c r="AN147" i="44"/>
  <c r="BC147" i="44"/>
  <c r="BB149" i="44"/>
  <c r="AP150" i="44"/>
  <c r="BN150" i="44"/>
  <c r="W151" i="44"/>
  <c r="BJ151" i="44"/>
  <c r="AP152" i="44"/>
  <c r="BN152" i="44"/>
  <c r="M153" i="44"/>
  <c r="AT153" i="44"/>
  <c r="BQ153" i="44"/>
  <c r="Y154" i="44"/>
  <c r="AI154" i="44"/>
  <c r="BL154" i="44"/>
  <c r="BI155" i="44"/>
  <c r="G156" i="44"/>
  <c r="AE156" i="44"/>
  <c r="BC156" i="44"/>
  <c r="AA157" i="44"/>
  <c r="F158" i="44"/>
  <c r="AL160" i="44"/>
  <c r="BJ160" i="44"/>
  <c r="R161" i="44"/>
  <c r="AP161" i="44"/>
  <c r="BB162" i="44"/>
  <c r="T164" i="44"/>
  <c r="AC164" i="44"/>
  <c r="AZ164" i="44"/>
  <c r="I165" i="44"/>
  <c r="AO165" i="44"/>
  <c r="AC166" i="44"/>
  <c r="I167" i="44"/>
  <c r="BQ137" i="44"/>
  <c r="AC150" i="44"/>
  <c r="BK142" i="46"/>
  <c r="BK142" i="44"/>
  <c r="Y143" i="46"/>
  <c r="Y143" i="44"/>
  <c r="BM143" i="46"/>
  <c r="BM143" i="44"/>
  <c r="L144" i="46"/>
  <c r="L144" i="44"/>
  <c r="AJ144" i="46"/>
  <c r="AJ144" i="44"/>
  <c r="BH144" i="46"/>
  <c r="BH144" i="44"/>
  <c r="H145" i="46"/>
  <c r="H145" i="44"/>
  <c r="BK147" i="46"/>
  <c r="BK147" i="44"/>
  <c r="J148" i="46"/>
  <c r="J148" i="44"/>
  <c r="BF148" i="46"/>
  <c r="BF148" i="44"/>
  <c r="AL149" i="46"/>
  <c r="AL149" i="44"/>
  <c r="J150" i="46"/>
  <c r="J150" i="44"/>
  <c r="AH150" i="46"/>
  <c r="AH150" i="44"/>
  <c r="AL151" i="46"/>
  <c r="AL151" i="44"/>
  <c r="AS153" i="46"/>
  <c r="AS153" i="44"/>
  <c r="BA153" i="46"/>
  <c r="BA153" i="44"/>
  <c r="H154" i="46"/>
  <c r="H154" i="44"/>
  <c r="BD154" i="46"/>
  <c r="BD154" i="44"/>
  <c r="AB155" i="46"/>
  <c r="AB155" i="44"/>
  <c r="BH155" i="46"/>
  <c r="BH155" i="44"/>
  <c r="BP155" i="46"/>
  <c r="BP155" i="44"/>
  <c r="AU156" i="46"/>
  <c r="AU156" i="44"/>
  <c r="BK156" i="46"/>
  <c r="BK156" i="44"/>
  <c r="AI157" i="46"/>
  <c r="AI157" i="44"/>
  <c r="AQ157" i="46"/>
  <c r="AQ157" i="44"/>
  <c r="AD158" i="46"/>
  <c r="AD158" i="44"/>
  <c r="BJ158" i="46"/>
  <c r="BJ158" i="44"/>
  <c r="AX159" i="46"/>
  <c r="AX159" i="44"/>
  <c r="BN159" i="46"/>
  <c r="BN159" i="44"/>
  <c r="E160" i="46"/>
  <c r="E160" i="44"/>
  <c r="BQ160" i="46"/>
  <c r="BQ160" i="44"/>
  <c r="AG161" i="46"/>
  <c r="AG161" i="44"/>
  <c r="BM161" i="46"/>
  <c r="BM161" i="44"/>
  <c r="U162" i="46"/>
  <c r="U162" i="44"/>
  <c r="BA162" i="46"/>
  <c r="BA162" i="44"/>
  <c r="I163" i="46"/>
  <c r="I163" i="44"/>
  <c r="Q163" i="46"/>
  <c r="Q163" i="44"/>
  <c r="AG163" i="46"/>
  <c r="AG163" i="44"/>
  <c r="BM163" i="46"/>
  <c r="BM163" i="44"/>
  <c r="BP164" i="46"/>
  <c r="BP164" i="44"/>
  <c r="AF165" i="46"/>
  <c r="AF165" i="44"/>
  <c r="BL165" i="46"/>
  <c r="BL165" i="44"/>
  <c r="AB166" i="46"/>
  <c r="AB166" i="44"/>
  <c r="BP166" i="46"/>
  <c r="BP166" i="44"/>
  <c r="H167" i="46"/>
  <c r="H167" i="44"/>
  <c r="AF167" i="46"/>
  <c r="AF167" i="44"/>
  <c r="AN167" i="46"/>
  <c r="AN167" i="44"/>
  <c r="AG168" i="46"/>
  <c r="AG168" i="44"/>
  <c r="AO168" i="46"/>
  <c r="AO168" i="44"/>
  <c r="AS169" i="46"/>
  <c r="AS169" i="44"/>
  <c r="AO170" i="46"/>
  <c r="AO170" i="44"/>
  <c r="E171" i="46"/>
  <c r="E171" i="44"/>
  <c r="AC171" i="46"/>
  <c r="AC171" i="44"/>
  <c r="AK171" i="46"/>
  <c r="AK171" i="44"/>
  <c r="BA171" i="46"/>
  <c r="BA171" i="44"/>
  <c r="G172" i="46"/>
  <c r="G172" i="44"/>
  <c r="AU172" i="46"/>
  <c r="AU172" i="44"/>
  <c r="AJ174" i="46"/>
  <c r="AJ174" i="44"/>
  <c r="AN175" i="46"/>
  <c r="AN175" i="44"/>
  <c r="AD177" i="46"/>
  <c r="AD177" i="44"/>
  <c r="BQ179" i="46"/>
  <c r="BQ179" i="44"/>
  <c r="W181" i="46"/>
  <c r="W181" i="44"/>
  <c r="AM181" i="46"/>
  <c r="AM181" i="44"/>
  <c r="AA182" i="46"/>
  <c r="AA182" i="44"/>
  <c r="BO182" i="46"/>
  <c r="BO182" i="44"/>
  <c r="P142" i="46"/>
  <c r="P142" i="44"/>
  <c r="AV142" i="46"/>
  <c r="AV142" i="44"/>
  <c r="AG145" i="46"/>
  <c r="AG145" i="44"/>
  <c r="P147" i="46"/>
  <c r="P147" i="44"/>
  <c r="AF147" i="46"/>
  <c r="AF147" i="44"/>
  <c r="AV147" i="46"/>
  <c r="AV147" i="44"/>
  <c r="AI148" i="46"/>
  <c r="AI148" i="44"/>
  <c r="O149" i="46"/>
  <c r="O149" i="44"/>
  <c r="BK149" i="46"/>
  <c r="BK149" i="44"/>
  <c r="BK151" i="46"/>
  <c r="BK151" i="44"/>
  <c r="Z152" i="46"/>
  <c r="Z152" i="44"/>
  <c r="V153" i="46"/>
  <c r="V153" i="44"/>
  <c r="Q154" i="46"/>
  <c r="Q154" i="44"/>
  <c r="BM154" i="46"/>
  <c r="BM154" i="44"/>
  <c r="P156" i="46"/>
  <c r="P156" i="44"/>
  <c r="X156" i="46"/>
  <c r="X156" i="44"/>
  <c r="AN156" i="46"/>
  <c r="AN156" i="44"/>
  <c r="BD156" i="46"/>
  <c r="BD156" i="44"/>
  <c r="L157" i="46"/>
  <c r="L157" i="44"/>
  <c r="T157" i="46"/>
  <c r="T157" i="44"/>
  <c r="AR157" i="46"/>
  <c r="AR157" i="44"/>
  <c r="AE158" i="46"/>
  <c r="AE158" i="44"/>
  <c r="AM158" i="46"/>
  <c r="AM158" i="44"/>
  <c r="AA159" i="46"/>
  <c r="AA159" i="44"/>
  <c r="AI159" i="46"/>
  <c r="AI159" i="44"/>
  <c r="BG159" i="46"/>
  <c r="BG159" i="44"/>
  <c r="V160" i="46"/>
  <c r="V160" i="44"/>
  <c r="AD160" i="46"/>
  <c r="AD160" i="44"/>
  <c r="AT160" i="46"/>
  <c r="AT160" i="44"/>
  <c r="AH161" i="46"/>
  <c r="AH161" i="44"/>
  <c r="BN161" i="46"/>
  <c r="BN161" i="44"/>
  <c r="AD162" i="46"/>
  <c r="AD162" i="44"/>
  <c r="BJ162" i="46"/>
  <c r="BJ162" i="44"/>
  <c r="Z163" i="46"/>
  <c r="Z163" i="44"/>
  <c r="AP163" i="46"/>
  <c r="AP163" i="44"/>
  <c r="AK164" i="46"/>
  <c r="AK164" i="44"/>
  <c r="BQ164" i="46"/>
  <c r="BQ164" i="44"/>
  <c r="AG165" i="46"/>
  <c r="AG165" i="44"/>
  <c r="AK166" i="46"/>
  <c r="AK166" i="44"/>
  <c r="BI166" i="46"/>
  <c r="BI166" i="44"/>
  <c r="Q167" i="46"/>
  <c r="Q167" i="44"/>
  <c r="AW167" i="46"/>
  <c r="AW167" i="44"/>
  <c r="V169" i="46"/>
  <c r="V169" i="44"/>
  <c r="AP170" i="46"/>
  <c r="AP170" i="44"/>
  <c r="N171" i="46"/>
  <c r="N171" i="44"/>
  <c r="AT171" i="46"/>
  <c r="AT171" i="44"/>
  <c r="X172" i="46"/>
  <c r="X172" i="44"/>
  <c r="AF172" i="46"/>
  <c r="AF172" i="44"/>
  <c r="BD172" i="46"/>
  <c r="BD172" i="44"/>
  <c r="AQ173" i="46"/>
  <c r="AQ173" i="44"/>
  <c r="U174" i="46"/>
  <c r="U174" i="44"/>
  <c r="AV179" i="46"/>
  <c r="AV179" i="44"/>
  <c r="AX181" i="46"/>
  <c r="AX181" i="44"/>
  <c r="J196" i="46"/>
  <c r="J196" i="44"/>
  <c r="AX196" i="46"/>
  <c r="AX196" i="44"/>
  <c r="F197" i="46"/>
  <c r="F197" i="44"/>
  <c r="U201" i="46"/>
  <c r="U201" i="44"/>
  <c r="AO175" i="44"/>
  <c r="Z184" i="44"/>
  <c r="AX184" i="44"/>
  <c r="W188" i="44"/>
  <c r="AI189" i="44"/>
  <c r="O190" i="44"/>
  <c r="AE192" i="44"/>
  <c r="G194" i="44"/>
  <c r="BF184" i="46"/>
  <c r="BF184" i="44"/>
  <c r="S187" i="46"/>
  <c r="S187" i="44"/>
  <c r="AQ187" i="46"/>
  <c r="AQ187" i="44"/>
  <c r="O188" i="46"/>
  <c r="O188" i="44"/>
  <c r="AE190" i="46"/>
  <c r="AE190" i="44"/>
  <c r="O192" i="46"/>
  <c r="O192" i="44"/>
  <c r="AM192" i="46"/>
  <c r="AM192" i="44"/>
  <c r="K193" i="46"/>
  <c r="K193" i="44"/>
  <c r="BC194" i="46"/>
  <c r="BC194" i="44"/>
  <c r="AY197" i="46"/>
  <c r="AY197" i="44"/>
  <c r="J199" i="46"/>
  <c r="J199" i="44"/>
  <c r="BJ200" i="46"/>
  <c r="BJ200" i="44"/>
  <c r="AT202" i="46"/>
  <c r="AT202" i="44"/>
  <c r="R203" i="46"/>
  <c r="R203" i="44"/>
  <c r="P205" i="46"/>
  <c r="P205" i="44"/>
  <c r="T206" i="46"/>
  <c r="T206" i="44"/>
  <c r="AE207" i="46"/>
  <c r="AE207" i="44"/>
  <c r="AB180" i="46"/>
  <c r="AB180" i="44"/>
  <c r="AF181" i="46"/>
  <c r="AF181" i="44"/>
  <c r="AV183" i="46"/>
  <c r="AV183" i="44"/>
  <c r="AN190" i="46"/>
  <c r="AN190" i="44"/>
  <c r="D191" i="46"/>
  <c r="D191" i="44"/>
  <c r="BH191" i="46"/>
  <c r="BH191" i="44"/>
  <c r="AI199" i="46"/>
  <c r="AI199" i="44"/>
  <c r="G200" i="46"/>
  <c r="G200" i="44"/>
  <c r="BC202" i="44"/>
  <c r="AA203" i="44"/>
  <c r="BK204" i="44"/>
  <c r="Y205" i="44"/>
  <c r="BM205" i="44"/>
  <c r="BQ206" i="44"/>
  <c r="AN40" i="44"/>
  <c r="AS21" i="44"/>
  <c r="BE25" i="44"/>
  <c r="BL32" i="44"/>
  <c r="AW38" i="44"/>
  <c r="AO40" i="44"/>
  <c r="U44" i="44"/>
  <c r="I53" i="44"/>
  <c r="AY56" i="44"/>
  <c r="AK59" i="44"/>
  <c r="AF64" i="44"/>
  <c r="BP65" i="44"/>
  <c r="AF66" i="44"/>
  <c r="AT68" i="44"/>
  <c r="AS70" i="44"/>
  <c r="E72" i="44"/>
  <c r="AO73" i="44"/>
  <c r="A37" i="44"/>
  <c r="AK14" i="44"/>
  <c r="AZ21" i="44"/>
  <c r="AU27" i="44"/>
  <c r="AR31" i="44"/>
  <c r="AR36" i="44"/>
  <c r="BF38" i="44"/>
  <c r="BC42" i="44"/>
  <c r="V44" i="44"/>
  <c r="AA45" i="44"/>
  <c r="BG46" i="44"/>
  <c r="F54" i="44"/>
  <c r="BB54" i="44"/>
  <c r="AX55" i="44"/>
  <c r="BH56" i="44"/>
  <c r="K58" i="44"/>
  <c r="BE58" i="44"/>
  <c r="AL59" i="44"/>
  <c r="Y60" i="44"/>
  <c r="BC61" i="44"/>
  <c r="E63" i="44"/>
  <c r="AG64" i="44"/>
  <c r="AB65" i="44"/>
  <c r="BQ65" i="44"/>
  <c r="AG66" i="44"/>
  <c r="J67" i="44"/>
  <c r="AP67" i="44"/>
  <c r="N68" i="44"/>
  <c r="BB68" i="44"/>
  <c r="Y69" i="44"/>
  <c r="AZ69" i="44"/>
  <c r="V70" i="44"/>
  <c r="BA70" i="44"/>
  <c r="AS72" i="44"/>
  <c r="BQ72" i="44"/>
  <c r="AS74" i="44"/>
  <c r="I75" i="44"/>
  <c r="AO75" i="44"/>
  <c r="BM75" i="44"/>
  <c r="I77" i="44"/>
  <c r="X78" i="44"/>
  <c r="S81" i="44"/>
  <c r="AQ81" i="44"/>
  <c r="AM82" i="44"/>
  <c r="BC32" i="44"/>
  <c r="A34" i="44"/>
  <c r="A43" i="44"/>
  <c r="C69" i="46"/>
  <c r="C69" i="44" s="1"/>
  <c r="AD9" i="44"/>
  <c r="AT14" i="44"/>
  <c r="AZ28" i="44"/>
  <c r="AJ33" i="44"/>
  <c r="BA36" i="44"/>
  <c r="BN38" i="44"/>
  <c r="K41" i="44"/>
  <c r="BJ42" i="44"/>
  <c r="BD45" i="44"/>
  <c r="BF48" i="44"/>
  <c r="AF50" i="44"/>
  <c r="Y53" i="44"/>
  <c r="BI54" i="44"/>
  <c r="W57" i="44"/>
  <c r="AG60" i="44"/>
  <c r="E61" i="44"/>
  <c r="L63" i="44"/>
  <c r="AN64" i="44"/>
  <c r="H66" i="44"/>
  <c r="AX67" i="44"/>
  <c r="V68" i="44"/>
  <c r="AC70" i="44"/>
  <c r="AG71" i="44"/>
  <c r="M72" i="44"/>
  <c r="AE9" i="44"/>
  <c r="AI23" i="44"/>
  <c r="BF28" i="44"/>
  <c r="V34" i="44"/>
  <c r="AP41" i="44"/>
  <c r="I43" i="44"/>
  <c r="J46" i="44"/>
  <c r="D49" i="44"/>
  <c r="AR17" i="44"/>
  <c r="AW55" i="44"/>
  <c r="BC57" i="44"/>
  <c r="U70" i="44"/>
  <c r="Y71" i="44"/>
  <c r="BP7" i="44"/>
  <c r="AJ12" i="44"/>
  <c r="AM26" i="44"/>
  <c r="Q8" i="44"/>
  <c r="AK12" i="44"/>
  <c r="BA23" i="44"/>
  <c r="H32" i="44"/>
  <c r="AB36" i="44"/>
  <c r="R41" i="44"/>
  <c r="N47" i="44"/>
  <c r="AG53" i="44"/>
  <c r="AL9" i="44"/>
  <c r="A27" i="44"/>
  <c r="BK16" i="44"/>
  <c r="O42" i="44"/>
  <c r="AH46" i="44"/>
  <c r="AS49" i="44"/>
  <c r="AE52" i="44"/>
  <c r="AU54" i="44"/>
  <c r="BI56" i="44"/>
  <c r="A30" i="44"/>
  <c r="A48" i="44"/>
  <c r="A62" i="44"/>
  <c r="C66" i="46"/>
  <c r="C66" i="44" s="1"/>
  <c r="H11" i="44"/>
  <c r="N17" i="44"/>
  <c r="AM20" i="44"/>
  <c r="F24" i="44"/>
  <c r="AV27" i="44"/>
  <c r="BL30" i="44"/>
  <c r="P32" i="44"/>
  <c r="BH33" i="44"/>
  <c r="AC36" i="44"/>
  <c r="BP39" i="44"/>
  <c r="T41" i="44"/>
  <c r="W42" i="44"/>
  <c r="AW43" i="44"/>
  <c r="AL44" i="44"/>
  <c r="X45" i="44"/>
  <c r="AI46" i="44"/>
  <c r="V47" i="44"/>
  <c r="AC48" i="44"/>
  <c r="BI49" i="44"/>
  <c r="BL50" i="44"/>
  <c r="AY51" i="44"/>
  <c r="AU52" i="44"/>
  <c r="N54" i="44"/>
  <c r="AA55" i="44"/>
  <c r="M56" i="44"/>
  <c r="G57" i="44"/>
  <c r="AV57" i="44"/>
  <c r="F59" i="44"/>
  <c r="AS59" i="44"/>
  <c r="Q60" i="44"/>
  <c r="AY60" i="44"/>
  <c r="AC61" i="44"/>
  <c r="BK61" i="44"/>
  <c r="BM62" i="44"/>
  <c r="AD63" i="44"/>
  <c r="I64" i="44"/>
  <c r="AP64" i="44"/>
  <c r="T65" i="44"/>
  <c r="BH65" i="44"/>
  <c r="Y66" i="44"/>
  <c r="BN67" i="44"/>
  <c r="AE68" i="44"/>
  <c r="BJ68" i="44"/>
  <c r="AR75" i="44"/>
  <c r="BP77" i="44"/>
  <c r="L15" i="44"/>
  <c r="AS10" i="44"/>
  <c r="P20" i="44"/>
  <c r="BG33" i="44"/>
  <c r="BJ39" i="44"/>
  <c r="P45" i="44"/>
  <c r="AA48" i="44"/>
  <c r="AX51" i="44"/>
  <c r="C45" i="46"/>
  <c r="C45" i="44" s="1"/>
  <c r="AO11" i="44"/>
  <c r="AQ12" i="44"/>
  <c r="U17" i="44"/>
  <c r="M21" i="44"/>
  <c r="U24" i="44"/>
  <c r="AR28" i="44"/>
  <c r="D31" i="44"/>
  <c r="P34" i="44"/>
  <c r="Z38" i="44"/>
  <c r="Z41" i="44"/>
  <c r="AL42" i="44"/>
  <c r="AX43" i="44"/>
  <c r="AS44" i="44"/>
  <c r="Z45" i="44"/>
  <c r="AZ48" i="44"/>
  <c r="BJ49" i="44"/>
  <c r="K51" i="44"/>
  <c r="BG51" i="44"/>
  <c r="BB52" i="44"/>
  <c r="AO53" i="44"/>
  <c r="O54" i="44"/>
  <c r="BA54" i="44"/>
  <c r="AG55" i="44"/>
  <c r="U56" i="44"/>
  <c r="I57" i="44"/>
  <c r="AW57" i="44"/>
  <c r="AO58" i="44"/>
  <c r="N59" i="44"/>
  <c r="AT59" i="44"/>
  <c r="BE60" i="44"/>
  <c r="AE61" i="44"/>
  <c r="J62" i="44"/>
  <c r="BO62" i="44"/>
  <c r="AJ63" i="44"/>
  <c r="P64" i="44"/>
  <c r="AX64" i="44"/>
  <c r="X13" i="44"/>
  <c r="AC19" i="44"/>
  <c r="BD78" i="46"/>
  <c r="BD78" i="44"/>
  <c r="L79" i="46"/>
  <c r="L79" i="44"/>
  <c r="AN80" i="46"/>
  <c r="AN80" i="44"/>
  <c r="P78" i="46"/>
  <c r="P78" i="44"/>
  <c r="C118" i="46"/>
  <c r="C118" i="44" s="1"/>
  <c r="AA36" i="44"/>
  <c r="AB37" i="44"/>
  <c r="AA40" i="44"/>
  <c r="BF56" i="44"/>
  <c r="P58" i="44"/>
  <c r="BD58" i="44"/>
  <c r="BE67" i="44"/>
  <c r="AN71" i="44"/>
  <c r="AJ76" i="44"/>
  <c r="AF77" i="44"/>
  <c r="BD77" i="44"/>
  <c r="D79" i="44"/>
  <c r="AB79" i="44"/>
  <c r="AV79" i="44"/>
  <c r="AD85" i="44"/>
  <c r="L87" i="44"/>
  <c r="M92" i="44"/>
  <c r="AD97" i="44"/>
  <c r="V99" i="44"/>
  <c r="AL99" i="44"/>
  <c r="I100" i="44"/>
  <c r="AJ101" i="44"/>
  <c r="AM104" i="44"/>
  <c r="AQ105" i="44"/>
  <c r="BE109" i="44"/>
  <c r="Q113" i="44"/>
  <c r="AG113" i="44"/>
  <c r="AW113" i="44"/>
  <c r="BJ115" i="44"/>
  <c r="N117" i="44"/>
  <c r="AQ119" i="44"/>
  <c r="BG119" i="44"/>
  <c r="V120" i="44"/>
  <c r="AL120" i="44"/>
  <c r="D121" i="44"/>
  <c r="T121" i="44"/>
  <c r="AZ121" i="44"/>
  <c r="BP121" i="44"/>
  <c r="AE122" i="44"/>
  <c r="M126" i="44"/>
  <c r="AC126" i="44"/>
  <c r="R128" i="44"/>
  <c r="AK129" i="44"/>
  <c r="G132" i="44"/>
  <c r="W134" i="44"/>
  <c r="AU134" i="44"/>
  <c r="S135" i="44"/>
  <c r="AT138" i="44"/>
  <c r="M140" i="44"/>
  <c r="M142" i="44"/>
  <c r="BQ142" i="44"/>
  <c r="R144" i="44"/>
  <c r="AP144" i="44"/>
  <c r="D80" i="46"/>
  <c r="D80" i="44"/>
  <c r="AT85" i="46"/>
  <c r="AT85" i="44"/>
  <c r="AR87" i="46"/>
  <c r="AR87" i="44"/>
  <c r="AV88" i="46"/>
  <c r="AV88" i="44"/>
  <c r="AR89" i="46"/>
  <c r="AR89" i="44"/>
  <c r="AB94" i="46"/>
  <c r="AB94" i="44"/>
  <c r="AV95" i="46"/>
  <c r="AV95" i="44"/>
  <c r="K96" i="46"/>
  <c r="K96" i="44"/>
  <c r="AA96" i="46"/>
  <c r="AA96" i="44"/>
  <c r="AV102" i="46"/>
  <c r="AV102" i="44"/>
  <c r="AZ103" i="46"/>
  <c r="AZ103" i="44"/>
  <c r="AU104" i="46"/>
  <c r="AU104" i="44"/>
  <c r="BC104" i="46"/>
  <c r="BC104" i="44"/>
  <c r="S105" i="46"/>
  <c r="S105" i="44"/>
  <c r="BO105" i="46"/>
  <c r="BO105" i="44"/>
  <c r="AG107" i="46"/>
  <c r="AG107" i="44"/>
  <c r="M108" i="46"/>
  <c r="M108" i="44"/>
  <c r="AK108" i="46"/>
  <c r="AK108" i="44"/>
  <c r="BA108" i="46"/>
  <c r="BA108" i="44"/>
  <c r="Y109" i="46"/>
  <c r="Y109" i="44"/>
  <c r="AO109" i="46"/>
  <c r="AO109" i="44"/>
  <c r="AS110" i="46"/>
  <c r="AS110" i="44"/>
  <c r="BQ110" i="46"/>
  <c r="BQ110" i="44"/>
  <c r="I113" i="46"/>
  <c r="I113" i="44"/>
  <c r="Y113" i="46"/>
  <c r="Y113" i="44"/>
  <c r="AO113" i="46"/>
  <c r="AO113" i="44"/>
  <c r="BE113" i="46"/>
  <c r="BE113" i="44"/>
  <c r="E114" i="46"/>
  <c r="E114" i="44"/>
  <c r="AC114" i="46"/>
  <c r="AC114" i="44"/>
  <c r="AS114" i="46"/>
  <c r="AS114" i="44"/>
  <c r="BI114" i="46"/>
  <c r="BI114" i="44"/>
  <c r="N115" i="46"/>
  <c r="N115" i="44"/>
  <c r="J116" i="46"/>
  <c r="J116" i="44"/>
  <c r="AH116" i="46"/>
  <c r="AH116" i="44"/>
  <c r="AX116" i="46"/>
  <c r="AX116" i="44"/>
  <c r="BN116" i="46"/>
  <c r="BN116" i="44"/>
  <c r="V117" i="46"/>
  <c r="V117" i="44"/>
  <c r="AT117" i="46"/>
  <c r="AT117" i="44"/>
  <c r="J118" i="46"/>
  <c r="J118" i="44"/>
  <c r="AX118" i="46"/>
  <c r="AX118" i="44"/>
  <c r="BF118" i="46"/>
  <c r="BF118" i="44"/>
  <c r="BN118" i="46"/>
  <c r="BN118" i="44"/>
  <c r="K119" i="46"/>
  <c r="K119" i="44"/>
  <c r="AA119" i="46"/>
  <c r="AA119" i="44"/>
  <c r="AY119" i="46"/>
  <c r="AY119" i="44"/>
  <c r="AD120" i="46"/>
  <c r="AD120" i="44"/>
  <c r="BB120" i="46"/>
  <c r="BB120" i="44"/>
  <c r="BJ120" i="46"/>
  <c r="BJ120" i="44"/>
  <c r="AJ121" i="46"/>
  <c r="AJ121" i="44"/>
  <c r="AR121" i="46"/>
  <c r="AR121" i="44"/>
  <c r="BH121" i="46"/>
  <c r="BH121" i="44"/>
  <c r="AM122" i="46"/>
  <c r="AM122" i="44"/>
  <c r="AU122" i="46"/>
  <c r="AU122" i="44"/>
  <c r="BC122" i="46"/>
  <c r="BC122" i="44"/>
  <c r="BF123" i="46"/>
  <c r="BF123" i="44"/>
  <c r="U124" i="46"/>
  <c r="U124" i="44"/>
  <c r="AK124" i="46"/>
  <c r="AK124" i="44"/>
  <c r="BA124" i="46"/>
  <c r="BA124" i="44"/>
  <c r="BQ124" i="46"/>
  <c r="BQ124" i="44"/>
  <c r="Q125" i="46"/>
  <c r="Q125" i="44"/>
  <c r="AG125" i="46"/>
  <c r="AG125" i="44"/>
  <c r="AW125" i="46"/>
  <c r="AW125" i="44"/>
  <c r="E126" i="46"/>
  <c r="E126" i="44"/>
  <c r="U126" i="46"/>
  <c r="U126" i="44"/>
  <c r="AK126" i="46"/>
  <c r="AK126" i="44"/>
  <c r="AS126" i="46"/>
  <c r="AS126" i="44"/>
  <c r="BI126" i="46"/>
  <c r="BI126" i="44"/>
  <c r="F127" i="46"/>
  <c r="F127" i="44"/>
  <c r="V127" i="46"/>
  <c r="V127" i="44"/>
  <c r="AL127" i="46"/>
  <c r="AL127" i="44"/>
  <c r="AT127" i="46"/>
  <c r="AT127" i="44"/>
  <c r="Z128" i="46"/>
  <c r="Z128" i="44"/>
  <c r="BF128" i="46"/>
  <c r="BF128" i="44"/>
  <c r="E129" i="46"/>
  <c r="E129" i="44"/>
  <c r="U129" i="46"/>
  <c r="U129" i="44"/>
  <c r="AC129" i="46"/>
  <c r="AC129" i="44"/>
  <c r="BQ129" i="46"/>
  <c r="BQ129" i="44"/>
  <c r="I130" i="46"/>
  <c r="I130" i="44"/>
  <c r="AG130" i="46"/>
  <c r="AG130" i="44"/>
  <c r="AO130" i="46"/>
  <c r="AO130" i="44"/>
  <c r="BM130" i="46"/>
  <c r="BM130" i="44"/>
  <c r="M131" i="46"/>
  <c r="M131" i="44"/>
  <c r="U131" i="46"/>
  <c r="U131" i="44"/>
  <c r="BA131" i="46"/>
  <c r="BA131" i="44"/>
  <c r="BI131" i="46"/>
  <c r="BI131" i="44"/>
  <c r="BQ131" i="46"/>
  <c r="BQ131" i="44"/>
  <c r="W132" i="46"/>
  <c r="W132" i="44"/>
  <c r="AE132" i="46"/>
  <c r="AE132" i="44"/>
  <c r="AU132" i="46"/>
  <c r="AU132" i="44"/>
  <c r="BK132" i="46"/>
  <c r="BK132" i="44"/>
  <c r="S133" i="46"/>
  <c r="S133" i="44"/>
  <c r="AQ133" i="46"/>
  <c r="AQ133" i="44"/>
  <c r="BG133" i="46"/>
  <c r="BG133" i="44"/>
  <c r="BO133" i="46"/>
  <c r="BO133" i="44"/>
  <c r="O134" i="46"/>
  <c r="O134" i="44"/>
  <c r="AM134" i="46"/>
  <c r="AM134" i="44"/>
  <c r="BC134" i="46"/>
  <c r="BC134" i="44"/>
  <c r="BK134" i="46"/>
  <c r="BK134" i="44"/>
  <c r="AI135" i="46"/>
  <c r="AI135" i="44"/>
  <c r="AQ135" i="46"/>
  <c r="AQ135" i="44"/>
  <c r="AY135" i="46"/>
  <c r="AY135" i="44"/>
  <c r="F136" i="46"/>
  <c r="F136" i="44"/>
  <c r="N136" i="46"/>
  <c r="N136" i="44"/>
  <c r="V136" i="46"/>
  <c r="V136" i="44"/>
  <c r="AD136" i="46"/>
  <c r="AD136" i="44"/>
  <c r="AT136" i="46"/>
  <c r="AT136" i="44"/>
  <c r="BJ136" i="46"/>
  <c r="BJ136" i="44"/>
  <c r="J137" i="46"/>
  <c r="J137" i="44"/>
  <c r="R137" i="46"/>
  <c r="R137" i="44"/>
  <c r="AH137" i="46"/>
  <c r="AH137" i="44"/>
  <c r="AP137" i="46"/>
  <c r="AP137" i="44"/>
  <c r="V138" i="46"/>
  <c r="V138" i="44"/>
  <c r="BJ138" i="46"/>
  <c r="BJ138" i="44"/>
  <c r="I139" i="46"/>
  <c r="I139" i="44"/>
  <c r="Y139" i="46"/>
  <c r="Y139" i="44"/>
  <c r="BE139" i="46"/>
  <c r="BE139" i="44"/>
  <c r="E140" i="46"/>
  <c r="E140" i="44"/>
  <c r="U140" i="46"/>
  <c r="U140" i="44"/>
  <c r="AC140" i="46"/>
  <c r="AC140" i="44"/>
  <c r="BA140" i="46"/>
  <c r="BA140" i="44"/>
  <c r="BQ140" i="46"/>
  <c r="BQ140" i="44"/>
  <c r="Q141" i="46"/>
  <c r="Q141" i="44"/>
  <c r="AG141" i="46"/>
  <c r="AG141" i="44"/>
  <c r="AO141" i="46"/>
  <c r="AO141" i="44"/>
  <c r="AW141" i="46"/>
  <c r="AW141" i="44"/>
  <c r="BE141" i="46"/>
  <c r="BE141" i="44"/>
  <c r="BM141" i="46"/>
  <c r="BM141" i="44"/>
  <c r="E142" i="46"/>
  <c r="E142" i="44"/>
  <c r="AS142" i="46"/>
  <c r="AS142" i="44"/>
  <c r="BI142" i="46"/>
  <c r="BI142" i="44"/>
  <c r="G143" i="46"/>
  <c r="G143" i="44"/>
  <c r="O143" i="46"/>
  <c r="O143" i="44"/>
  <c r="AE143" i="46"/>
  <c r="AE143" i="44"/>
  <c r="AU143" i="46"/>
  <c r="AU143" i="44"/>
  <c r="Z144" i="46"/>
  <c r="Z144" i="44"/>
  <c r="BN144" i="46"/>
  <c r="BN144" i="44"/>
  <c r="F145" i="46"/>
  <c r="F145" i="44"/>
  <c r="V145" i="46"/>
  <c r="V145" i="44"/>
  <c r="AD145" i="46"/>
  <c r="AD145" i="44"/>
  <c r="AT145" i="46"/>
  <c r="AT145" i="44"/>
  <c r="BB145" i="46"/>
  <c r="BB145" i="44"/>
  <c r="Q146" i="46"/>
  <c r="Q146" i="44"/>
  <c r="AG146" i="46"/>
  <c r="AG146" i="44"/>
  <c r="AW146" i="46"/>
  <c r="AW146" i="44"/>
  <c r="BM146" i="46"/>
  <c r="BM146" i="44"/>
  <c r="U147" i="46"/>
  <c r="U147" i="44"/>
  <c r="AK147" i="46"/>
  <c r="AK147" i="44"/>
  <c r="BQ147" i="46"/>
  <c r="BQ147" i="44"/>
  <c r="P148" i="46"/>
  <c r="P148" i="44"/>
  <c r="AN148" i="46"/>
  <c r="AN148" i="44"/>
  <c r="BL148" i="46"/>
  <c r="BL148" i="44"/>
  <c r="AB149" i="46"/>
  <c r="AB149" i="44"/>
  <c r="AZ149" i="46"/>
  <c r="AZ149" i="44"/>
  <c r="BP149" i="46"/>
  <c r="BP149" i="44"/>
  <c r="H150" i="46"/>
  <c r="H150" i="44"/>
  <c r="X150" i="46"/>
  <c r="X150" i="44"/>
  <c r="AF150" i="46"/>
  <c r="AF150" i="44"/>
  <c r="BL150" i="46"/>
  <c r="BL150" i="44"/>
  <c r="T151" i="46"/>
  <c r="T151" i="44"/>
  <c r="AJ151" i="46"/>
  <c r="AJ151" i="44"/>
  <c r="AR151" i="46"/>
  <c r="AR151" i="44"/>
  <c r="BH151" i="46"/>
  <c r="BH151" i="44"/>
  <c r="BP151" i="46"/>
  <c r="BP151" i="44"/>
  <c r="G152" i="46"/>
  <c r="G152" i="44"/>
  <c r="O152" i="46"/>
  <c r="O152" i="44"/>
  <c r="W152" i="46"/>
  <c r="W152" i="44"/>
  <c r="AE152" i="46"/>
  <c r="AE152" i="44"/>
  <c r="AM152" i="46"/>
  <c r="AM152" i="44"/>
  <c r="BK152" i="46"/>
  <c r="BK152" i="44"/>
  <c r="K153" i="46"/>
  <c r="K153" i="44"/>
  <c r="S153" i="46"/>
  <c r="S153" i="44"/>
  <c r="AY153" i="46"/>
  <c r="AY153" i="44"/>
  <c r="BG153" i="46"/>
  <c r="BG153" i="44"/>
  <c r="F154" i="46"/>
  <c r="F154" i="44"/>
  <c r="N154" i="46"/>
  <c r="N154" i="44"/>
  <c r="V154" i="46"/>
  <c r="V154" i="44"/>
  <c r="N85" i="46"/>
  <c r="N85" i="44"/>
  <c r="R86" i="46"/>
  <c r="R86" i="44"/>
  <c r="AF88" i="46"/>
  <c r="AF88" i="44"/>
  <c r="U92" i="46"/>
  <c r="U92" i="44"/>
  <c r="AR94" i="46"/>
  <c r="AR94" i="44"/>
  <c r="BH94" i="46"/>
  <c r="BH94" i="44"/>
  <c r="H95" i="46"/>
  <c r="H95" i="44"/>
  <c r="AL97" i="46"/>
  <c r="AL97" i="44"/>
  <c r="BN98" i="46"/>
  <c r="BN98" i="44"/>
  <c r="F99" i="46"/>
  <c r="F99" i="44"/>
  <c r="BL102" i="46"/>
  <c r="BL102" i="44"/>
  <c r="BH103" i="46"/>
  <c r="BH103" i="44"/>
  <c r="G104" i="46"/>
  <c r="G104" i="44"/>
  <c r="O104" i="46"/>
  <c r="O104" i="44"/>
  <c r="AK106" i="46"/>
  <c r="AK106" i="44"/>
  <c r="Y107" i="46"/>
  <c r="Y107" i="44"/>
  <c r="AC110" i="46"/>
  <c r="AC110" i="44"/>
  <c r="BC50" i="44"/>
  <c r="AB54" i="44"/>
  <c r="AN62" i="44"/>
  <c r="BH78" i="44"/>
  <c r="BD79" i="44"/>
  <c r="D89" i="44"/>
  <c r="BB97" i="44"/>
  <c r="AJ103" i="44"/>
  <c r="BQ106" i="44"/>
  <c r="AB87" i="46"/>
  <c r="AB87" i="44"/>
  <c r="P88" i="46"/>
  <c r="P88" i="44"/>
  <c r="M90" i="46"/>
  <c r="M90" i="44"/>
  <c r="BE91" i="46"/>
  <c r="BE91" i="44"/>
  <c r="E92" i="46"/>
  <c r="E92" i="44"/>
  <c r="L94" i="46"/>
  <c r="L94" i="44"/>
  <c r="X95" i="46"/>
  <c r="X95" i="44"/>
  <c r="AN95" i="46"/>
  <c r="AN95" i="44"/>
  <c r="BD95" i="46"/>
  <c r="BD95" i="44"/>
  <c r="AQ96" i="46"/>
  <c r="AQ96" i="44"/>
  <c r="R98" i="46"/>
  <c r="R98" i="44"/>
  <c r="AH98" i="46"/>
  <c r="AH98" i="44"/>
  <c r="AD99" i="46"/>
  <c r="AD99" i="44"/>
  <c r="T101" i="46"/>
  <c r="T101" i="44"/>
  <c r="BH101" i="46"/>
  <c r="BH101" i="44"/>
  <c r="H102" i="46"/>
  <c r="H102" i="44"/>
  <c r="BI106" i="46"/>
  <c r="BI106" i="44"/>
  <c r="M110" i="46"/>
  <c r="M110" i="44"/>
  <c r="AV25" i="44"/>
  <c r="E42" i="44"/>
  <c r="AK68" i="44"/>
  <c r="AH86" i="44"/>
  <c r="BP94" i="44"/>
  <c r="N99" i="44"/>
  <c r="AB101" i="44"/>
  <c r="BM109" i="44"/>
  <c r="AK110" i="44"/>
  <c r="U114" i="44"/>
  <c r="A100" i="44"/>
  <c r="C86" i="46"/>
  <c r="C86" i="44" s="1"/>
  <c r="BM46" i="44"/>
  <c r="D54" i="44"/>
  <c r="AF69" i="44"/>
  <c r="X73" i="44"/>
  <c r="X77" i="44"/>
  <c r="T78" i="44"/>
  <c r="X79" i="44"/>
  <c r="BC81" i="44"/>
  <c r="AA82" i="44"/>
  <c r="R84" i="44"/>
  <c r="AH84" i="44"/>
  <c r="BJ85" i="44"/>
  <c r="AN88" i="44"/>
  <c r="I91" i="44"/>
  <c r="Y91" i="44"/>
  <c r="AO91" i="44"/>
  <c r="I93" i="44"/>
  <c r="Y93" i="44"/>
  <c r="AO93" i="44"/>
  <c r="BE93" i="44"/>
  <c r="D94" i="44"/>
  <c r="T94" i="44"/>
  <c r="AJ94" i="44"/>
  <c r="V97" i="44"/>
  <c r="AO100" i="44"/>
  <c r="BP101" i="44"/>
  <c r="L103" i="44"/>
  <c r="AW109" i="44"/>
  <c r="BI110" i="44"/>
  <c r="AL117" i="44"/>
  <c r="BB117" i="44"/>
  <c r="AP118" i="44"/>
  <c r="AT120" i="44"/>
  <c r="R123" i="44"/>
  <c r="AH123" i="44"/>
  <c r="L89" i="46"/>
  <c r="L89" i="44"/>
  <c r="AB89" i="46"/>
  <c r="AB89" i="44"/>
  <c r="AK92" i="46"/>
  <c r="AK92" i="44"/>
  <c r="J98" i="46"/>
  <c r="J98" i="44"/>
  <c r="Z98" i="46"/>
  <c r="Z98" i="44"/>
  <c r="AX98" i="46"/>
  <c r="AX98" i="44"/>
  <c r="AT99" i="46"/>
  <c r="AT99" i="44"/>
  <c r="BJ99" i="46"/>
  <c r="BJ99" i="44"/>
  <c r="AR101" i="46"/>
  <c r="AR101" i="44"/>
  <c r="T103" i="46"/>
  <c r="T103" i="44"/>
  <c r="AI105" i="46"/>
  <c r="AI105" i="44"/>
  <c r="U106" i="46"/>
  <c r="U106" i="44"/>
  <c r="C98" i="46"/>
  <c r="C98" i="44" s="1"/>
  <c r="AH56" i="44"/>
  <c r="AI65" i="44"/>
  <c r="T74" i="44"/>
  <c r="P75" i="44"/>
  <c r="BO82" i="44"/>
  <c r="D87" i="44"/>
  <c r="BD88" i="44"/>
  <c r="AZ94" i="44"/>
  <c r="BD102" i="44"/>
  <c r="K105" i="44"/>
  <c r="C32" i="46"/>
  <c r="C32" i="44" s="1"/>
  <c r="AV38" i="44"/>
  <c r="BI47" i="44"/>
  <c r="AF53" i="44"/>
  <c r="BD69" i="44"/>
  <c r="BL71" i="44"/>
  <c r="BP76" i="44"/>
  <c r="AV77" i="44"/>
  <c r="A86" i="44"/>
  <c r="A116" i="44"/>
  <c r="C57" i="46"/>
  <c r="C57" i="44" s="1"/>
  <c r="C100" i="46"/>
  <c r="C100" i="44" s="1"/>
  <c r="C116" i="46"/>
  <c r="C116" i="44" s="1"/>
  <c r="AQ35" i="44"/>
  <c r="O40" i="44"/>
  <c r="I42" i="44"/>
  <c r="S49" i="44"/>
  <c r="BA52" i="44"/>
  <c r="L59" i="44"/>
  <c r="AB61" i="44"/>
  <c r="M68" i="44"/>
  <c r="H69" i="44"/>
  <c r="AF71" i="44"/>
  <c r="BP75" i="44"/>
  <c r="X76" i="44"/>
  <c r="D78" i="44"/>
  <c r="AR78" i="44"/>
  <c r="AJ80" i="44"/>
  <c r="BH80" i="44"/>
  <c r="BH89" i="44"/>
  <c r="AS92" i="44"/>
  <c r="BL95" i="44"/>
  <c r="AY96" i="44"/>
  <c r="Y100" i="44"/>
  <c r="BM100" i="44"/>
  <c r="L101" i="44"/>
  <c r="AZ101" i="44"/>
  <c r="X102" i="44"/>
  <c r="AN102" i="44"/>
  <c r="AE104" i="44"/>
  <c r="BK104" i="44"/>
  <c r="M106" i="44"/>
  <c r="AC106" i="44"/>
  <c r="AW107" i="44"/>
  <c r="BM107" i="44"/>
  <c r="AS108" i="44"/>
  <c r="I109" i="44"/>
  <c r="AG109" i="44"/>
  <c r="U110" i="44"/>
  <c r="BF116" i="44"/>
  <c r="AX123" i="44"/>
  <c r="BN123" i="44"/>
  <c r="AC124" i="44"/>
  <c r="AP128" i="44"/>
  <c r="BI129" i="44"/>
  <c r="BE130" i="44"/>
  <c r="O132" i="44"/>
  <c r="AK156" i="44"/>
  <c r="AG157" i="44"/>
  <c r="AR158" i="44"/>
  <c r="H159" i="44"/>
  <c r="AV159" i="44"/>
  <c r="AI160" i="44"/>
  <c r="BK161" i="44"/>
  <c r="AA162" i="44"/>
  <c r="AT165" i="44"/>
  <c r="V167" i="44"/>
  <c r="AD154" i="44"/>
  <c r="AL154" i="44"/>
  <c r="AT154" i="44"/>
  <c r="BB154" i="44"/>
  <c r="BJ154" i="44"/>
  <c r="AH155" i="44"/>
  <c r="AC156" i="44"/>
  <c r="Y157" i="44"/>
  <c r="BM157" i="44"/>
  <c r="AB158" i="44"/>
  <c r="AA160" i="44"/>
  <c r="O163" i="44"/>
  <c r="BN164" i="44"/>
  <c r="AP166" i="44"/>
  <c r="F167" i="44"/>
  <c r="E156" i="46"/>
  <c r="E156" i="44"/>
  <c r="AS156" i="46"/>
  <c r="AS156" i="44"/>
  <c r="I157" i="46"/>
  <c r="I157" i="44"/>
  <c r="AW157" i="46"/>
  <c r="AW157" i="44"/>
  <c r="AF159" i="46"/>
  <c r="AF159" i="44"/>
  <c r="BL159" i="46"/>
  <c r="BL159" i="44"/>
  <c r="S160" i="46"/>
  <c r="S160" i="44"/>
  <c r="AY160" i="46"/>
  <c r="AY160" i="44"/>
  <c r="O161" i="46"/>
  <c r="O161" i="44"/>
  <c r="AE161" i="46"/>
  <c r="AE161" i="44"/>
  <c r="S162" i="46"/>
  <c r="S162" i="44"/>
  <c r="AQ162" i="46"/>
  <c r="AQ162" i="44"/>
  <c r="BG162" i="46"/>
  <c r="BG162" i="44"/>
  <c r="BK163" i="46"/>
  <c r="BK163" i="44"/>
  <c r="AH164" i="46"/>
  <c r="AH164" i="44"/>
  <c r="AP164" i="46"/>
  <c r="AP164" i="44"/>
  <c r="F165" i="46"/>
  <c r="F165" i="44"/>
  <c r="BB165" i="46"/>
  <c r="BB165" i="44"/>
  <c r="R166" i="46"/>
  <c r="R166" i="44"/>
  <c r="Z166" i="46"/>
  <c r="Z166" i="44"/>
  <c r="BN166" i="46"/>
  <c r="BN166" i="44"/>
  <c r="AL167" i="46"/>
  <c r="AL167" i="44"/>
  <c r="W168" i="46"/>
  <c r="W168" i="44"/>
  <c r="AA169" i="46"/>
  <c r="AA169" i="44"/>
  <c r="BG169" i="46"/>
  <c r="BG169" i="44"/>
  <c r="W170" i="46"/>
  <c r="W170" i="44"/>
  <c r="AU170" i="46"/>
  <c r="AU170" i="44"/>
  <c r="S171" i="46"/>
  <c r="S171" i="44"/>
  <c r="AI171" i="46"/>
  <c r="AI171" i="44"/>
  <c r="BG171" i="46"/>
  <c r="BG171" i="44"/>
  <c r="M172" i="46"/>
  <c r="M172" i="44"/>
  <c r="U172" i="46"/>
  <c r="U172" i="44"/>
  <c r="AS172" i="46"/>
  <c r="AS172" i="44"/>
  <c r="AN173" i="46"/>
  <c r="AN173" i="44"/>
  <c r="R174" i="46"/>
  <c r="R174" i="44"/>
  <c r="AP174" i="46"/>
  <c r="AP174" i="44"/>
  <c r="BF174" i="46"/>
  <c r="BF174" i="44"/>
  <c r="AT175" i="46"/>
  <c r="AT175" i="44"/>
  <c r="BB175" i="46"/>
  <c r="BB175" i="44"/>
  <c r="I176" i="46"/>
  <c r="I176" i="44"/>
  <c r="Y176" i="46"/>
  <c r="Y176" i="44"/>
  <c r="AW176" i="46"/>
  <c r="AW176" i="44"/>
  <c r="BE176" i="46"/>
  <c r="BE176" i="44"/>
  <c r="BM176" i="46"/>
  <c r="BM176" i="44"/>
  <c r="D177" i="46"/>
  <c r="D177" i="44"/>
  <c r="L177" i="46"/>
  <c r="L177" i="44"/>
  <c r="AJ177" i="46"/>
  <c r="AJ177" i="44"/>
  <c r="G178" i="46"/>
  <c r="G178" i="44"/>
  <c r="AE178" i="46"/>
  <c r="AE178" i="44"/>
  <c r="BC178" i="46"/>
  <c r="BC178" i="44"/>
  <c r="K179" i="46"/>
  <c r="K179" i="44"/>
  <c r="AA179" i="46"/>
  <c r="AA179" i="44"/>
  <c r="AI179" i="46"/>
  <c r="AI179" i="44"/>
  <c r="AO180" i="46"/>
  <c r="AO180" i="44"/>
  <c r="E181" i="46"/>
  <c r="E181" i="44"/>
  <c r="M181" i="46"/>
  <c r="M181" i="44"/>
  <c r="U181" i="46"/>
  <c r="U181" i="44"/>
  <c r="AC181" i="46"/>
  <c r="AC181" i="44"/>
  <c r="AK181" i="46"/>
  <c r="AK181" i="44"/>
  <c r="AS181" i="46"/>
  <c r="AS181" i="44"/>
  <c r="BA181" i="46"/>
  <c r="BA181" i="44"/>
  <c r="BI181" i="46"/>
  <c r="BI181" i="44"/>
  <c r="BQ181" i="46"/>
  <c r="BQ181" i="44"/>
  <c r="BQ183" i="44"/>
  <c r="AF184" i="44"/>
  <c r="K185" i="44"/>
  <c r="BG185" i="44"/>
  <c r="E186" i="44"/>
  <c r="AC186" i="44"/>
  <c r="BE187" i="44"/>
  <c r="BI188" i="44"/>
  <c r="AC190" i="44"/>
  <c r="BI192" i="44"/>
  <c r="AG193" i="44"/>
  <c r="BI194" i="44"/>
  <c r="M196" i="44"/>
  <c r="AG197" i="44"/>
  <c r="AK183" i="46"/>
  <c r="AK183" i="44"/>
  <c r="BL184" i="46"/>
  <c r="BL184" i="44"/>
  <c r="I187" i="46"/>
  <c r="I187" i="44"/>
  <c r="BM187" i="46"/>
  <c r="BM187" i="44"/>
  <c r="I191" i="46"/>
  <c r="I191" i="44"/>
  <c r="M194" i="46"/>
  <c r="M194" i="44"/>
  <c r="BA194" i="46"/>
  <c r="BA194" i="44"/>
  <c r="E196" i="46"/>
  <c r="E196" i="44"/>
  <c r="BA196" i="46"/>
  <c r="BA196" i="44"/>
  <c r="I197" i="46"/>
  <c r="I197" i="44"/>
  <c r="BM197" i="46"/>
  <c r="BM197" i="44"/>
  <c r="H199" i="46"/>
  <c r="H199" i="44"/>
  <c r="D200" i="46"/>
  <c r="D200" i="44"/>
  <c r="BP200" i="46"/>
  <c r="BP200" i="44"/>
  <c r="D202" i="46"/>
  <c r="D202" i="44"/>
  <c r="BP202" i="46"/>
  <c r="BP202" i="44"/>
  <c r="AV203" i="46"/>
  <c r="AV203" i="44"/>
  <c r="AX13" i="46"/>
  <c r="AX13" i="44"/>
  <c r="BI10" i="46"/>
  <c r="BI10" i="44"/>
  <c r="C24" i="46"/>
  <c r="C24" i="44" s="1"/>
  <c r="V7" i="44"/>
  <c r="AM9" i="44"/>
  <c r="BD11" i="44"/>
  <c r="AF13" i="44"/>
  <c r="AR15" i="44"/>
  <c r="Z18" i="44"/>
  <c r="AD20" i="44"/>
  <c r="AE22" i="44"/>
  <c r="AV26" i="44"/>
  <c r="L29" i="44"/>
  <c r="AH35" i="44"/>
  <c r="S38" i="44"/>
  <c r="AO41" i="44"/>
  <c r="AI49" i="44"/>
  <c r="N57" i="44"/>
  <c r="G64" i="44"/>
  <c r="K65" i="44"/>
  <c r="AQ65" i="44"/>
  <c r="G66" i="44"/>
  <c r="AH19" i="44"/>
  <c r="A18" i="44"/>
  <c r="Q15" i="44"/>
  <c r="Y22" i="44"/>
  <c r="AC7" i="44"/>
  <c r="AH8" i="44"/>
  <c r="M10" i="44"/>
  <c r="AW13" i="44"/>
  <c r="BH15" i="44"/>
  <c r="AG18" i="44"/>
  <c r="AF20" i="44"/>
  <c r="AG22" i="44"/>
  <c r="BH26" i="44"/>
  <c r="W29" i="44"/>
  <c r="M31" i="44"/>
  <c r="AS33" i="44"/>
  <c r="AI39" i="44"/>
  <c r="AI43" i="44"/>
  <c r="BK44" i="44"/>
  <c r="BN45" i="44"/>
  <c r="AS47" i="44"/>
  <c r="V57" i="44"/>
  <c r="AF58" i="44"/>
  <c r="AF62" i="44"/>
  <c r="AY7" i="44"/>
  <c r="AW8" i="44"/>
  <c r="AR10" i="44"/>
  <c r="BE13" i="44"/>
  <c r="H16" i="44"/>
  <c r="AU18" i="44"/>
  <c r="AL20" i="44"/>
  <c r="AT22" i="44"/>
  <c r="P25" i="44"/>
  <c r="O27" i="44"/>
  <c r="BP29" i="44"/>
  <c r="AK31" i="44"/>
  <c r="Q32" i="44"/>
  <c r="AQ38" i="44"/>
  <c r="AT39" i="44"/>
  <c r="AK42" i="44"/>
  <c r="AN43" i="44"/>
  <c r="AR48" i="44"/>
  <c r="BQ52" i="44"/>
  <c r="X55" i="44"/>
  <c r="BB57" i="44"/>
  <c r="AU64" i="44"/>
  <c r="Z21" i="46"/>
  <c r="Z21" i="44"/>
  <c r="BB22" i="46"/>
  <c r="BB22" i="44"/>
  <c r="S36" i="46"/>
  <c r="S36" i="44"/>
  <c r="BP37" i="46"/>
  <c r="BP37" i="44"/>
  <c r="BD38" i="46"/>
  <c r="BD38" i="44"/>
  <c r="AY39" i="46"/>
  <c r="AY39" i="44"/>
  <c r="BC40" i="46"/>
  <c r="BC40" i="44"/>
  <c r="BE41" i="46"/>
  <c r="BE41" i="44"/>
  <c r="L44" i="46"/>
  <c r="L44" i="44"/>
  <c r="AJ44" i="46"/>
  <c r="AJ44" i="44"/>
  <c r="AE45" i="46"/>
  <c r="AE45" i="44"/>
  <c r="I46" i="46"/>
  <c r="I46" i="44"/>
  <c r="U47" i="46"/>
  <c r="U47" i="44"/>
  <c r="AK47" i="46"/>
  <c r="AK47" i="44"/>
  <c r="K49" i="46"/>
  <c r="K49" i="44"/>
  <c r="AQ49" i="46"/>
  <c r="AQ49" i="44"/>
  <c r="BG49" i="46"/>
  <c r="BG49" i="44"/>
  <c r="G50" i="46"/>
  <c r="G50" i="44"/>
  <c r="O50" i="46"/>
  <c r="O50" i="44"/>
  <c r="BK50" i="46"/>
  <c r="BK50" i="44"/>
  <c r="Q51" i="46"/>
  <c r="Q51" i="44"/>
  <c r="BM51" i="46"/>
  <c r="BM51" i="44"/>
  <c r="M52" i="46"/>
  <c r="M52" i="44"/>
  <c r="AS52" i="46"/>
  <c r="AS52" i="44"/>
  <c r="H53" i="46"/>
  <c r="H53" i="44"/>
  <c r="P53" i="46"/>
  <c r="P53" i="44"/>
  <c r="BD53" i="46"/>
  <c r="BD53" i="44"/>
  <c r="AR54" i="46"/>
  <c r="AR54" i="44"/>
  <c r="BP54" i="46"/>
  <c r="BP54" i="44"/>
  <c r="H55" i="46"/>
  <c r="H55" i="44"/>
  <c r="AF55" i="46"/>
  <c r="AF55" i="44"/>
  <c r="AV55" i="46"/>
  <c r="AV55" i="44"/>
  <c r="R56" i="46"/>
  <c r="R56" i="44"/>
  <c r="AL57" i="46"/>
  <c r="AL57" i="44"/>
  <c r="H58" i="46"/>
  <c r="H58" i="44"/>
  <c r="BH59" i="46"/>
  <c r="BH59" i="44"/>
  <c r="H60" i="46"/>
  <c r="H60" i="44"/>
  <c r="AF60" i="46"/>
  <c r="AF60" i="44"/>
  <c r="AV60" i="46"/>
  <c r="AV60" i="44"/>
  <c r="BD60" i="46"/>
  <c r="BD60" i="44"/>
  <c r="AR61" i="46"/>
  <c r="AR61" i="44"/>
  <c r="BP61" i="46"/>
  <c r="BP61" i="44"/>
  <c r="P62" i="46"/>
  <c r="P62" i="44"/>
  <c r="AV62" i="46"/>
  <c r="AV62" i="44"/>
  <c r="BD62" i="46"/>
  <c r="BD62" i="44"/>
  <c r="W64" i="46"/>
  <c r="W64" i="44"/>
  <c r="BC64" i="46"/>
  <c r="BC64" i="44"/>
  <c r="BG65" i="46"/>
  <c r="BG65" i="44"/>
  <c r="BO65" i="46"/>
  <c r="BO65" i="44"/>
  <c r="W66" i="46"/>
  <c r="W66" i="44"/>
  <c r="Q67" i="46"/>
  <c r="Q67" i="44"/>
  <c r="AO67" i="46"/>
  <c r="AO67" i="44"/>
  <c r="AW67" i="46"/>
  <c r="AW67" i="44"/>
  <c r="E68" i="46"/>
  <c r="E68" i="44"/>
  <c r="U68" i="46"/>
  <c r="U68" i="44"/>
  <c r="AC68" i="46"/>
  <c r="AC68" i="44"/>
  <c r="BA68" i="46"/>
  <c r="BA68" i="44"/>
  <c r="P69" i="46"/>
  <c r="P69" i="44"/>
  <c r="X69" i="46"/>
  <c r="X69" i="44"/>
  <c r="AV69" i="46"/>
  <c r="AV69" i="44"/>
  <c r="BL69" i="46"/>
  <c r="BL69" i="44"/>
  <c r="D70" i="46"/>
  <c r="D70" i="44"/>
  <c r="AB70" i="46"/>
  <c r="AB70" i="44"/>
  <c r="AZ70" i="46"/>
  <c r="AZ70" i="44"/>
  <c r="P71" i="46"/>
  <c r="P71" i="44"/>
  <c r="X71" i="46"/>
  <c r="X71" i="44"/>
  <c r="AV71" i="46"/>
  <c r="AV71" i="44"/>
  <c r="BD71" i="46"/>
  <c r="BD71" i="44"/>
  <c r="L72" i="46"/>
  <c r="L72" i="44"/>
  <c r="T72" i="46"/>
  <c r="T72" i="44"/>
  <c r="AJ72" i="46"/>
  <c r="AJ72" i="44"/>
  <c r="AX15" i="46"/>
  <c r="AX15" i="44"/>
  <c r="AK24" i="46"/>
  <c r="AK24" i="44"/>
  <c r="BL27" i="46"/>
  <c r="BL27" i="44"/>
  <c r="O9" i="46"/>
  <c r="O9" i="44"/>
  <c r="L12" i="46"/>
  <c r="L12" i="44"/>
  <c r="Y18" i="46"/>
  <c r="Y18" i="44"/>
  <c r="T21" i="46"/>
  <c r="T21" i="44"/>
  <c r="AB23" i="46"/>
  <c r="AB23" i="44"/>
  <c r="V24" i="46"/>
  <c r="V24" i="44"/>
  <c r="K28" i="46"/>
  <c r="K28" i="44"/>
  <c r="P30" i="46"/>
  <c r="P30" i="44"/>
  <c r="L31" i="46"/>
  <c r="L31" i="44"/>
  <c r="AK19" i="46"/>
  <c r="AK19" i="44"/>
  <c r="O26" i="46"/>
  <c r="O26" i="44"/>
  <c r="AE26" i="46"/>
  <c r="AE26" i="44"/>
  <c r="I30" i="46"/>
  <c r="I30" i="44"/>
  <c r="E31" i="46"/>
  <c r="E31" i="44"/>
  <c r="BQ31" i="46"/>
  <c r="BQ31" i="44"/>
  <c r="E33" i="46"/>
  <c r="E33" i="44"/>
  <c r="AK33" i="46"/>
  <c r="AK33" i="44"/>
  <c r="F36" i="46"/>
  <c r="F36" i="44"/>
  <c r="V36" i="46"/>
  <c r="V36" i="44"/>
  <c r="BB36" i="46"/>
  <c r="BB36" i="44"/>
  <c r="AU37" i="46"/>
  <c r="AU37" i="44"/>
  <c r="AR41" i="46"/>
  <c r="AR41" i="44"/>
  <c r="AF42" i="46"/>
  <c r="AF42" i="44"/>
  <c r="BL42" i="46"/>
  <c r="BL42" i="44"/>
  <c r="AM44" i="46"/>
  <c r="AM44" i="44"/>
  <c r="D46" i="46"/>
  <c r="D46" i="44"/>
  <c r="AB46" i="46"/>
  <c r="AB46" i="44"/>
  <c r="AR46" i="46"/>
  <c r="AR46" i="44"/>
  <c r="BH46" i="46"/>
  <c r="BH46" i="44"/>
  <c r="BL47" i="46"/>
  <c r="BL47" i="44"/>
  <c r="F49" i="46"/>
  <c r="F49" i="44"/>
  <c r="N49" i="46"/>
  <c r="N49" i="44"/>
  <c r="AT49" i="46"/>
  <c r="AT49" i="44"/>
  <c r="L51" i="46"/>
  <c r="L51" i="44"/>
  <c r="AN52" i="46"/>
  <c r="AN52" i="44"/>
  <c r="BP43" i="46"/>
  <c r="BP43" i="44"/>
  <c r="M67" i="46"/>
  <c r="M67" i="44"/>
  <c r="BP72" i="44"/>
  <c r="A35" i="44"/>
  <c r="AE34" i="44"/>
  <c r="BI36" i="44"/>
  <c r="J38" i="44"/>
  <c r="T39" i="44"/>
  <c r="BL40" i="44"/>
  <c r="AD42" i="44"/>
  <c r="L43" i="44"/>
  <c r="Q45" i="44"/>
  <c r="AN73" i="44"/>
  <c r="D74" i="44"/>
  <c r="AB74" i="44"/>
  <c r="X75" i="44"/>
  <c r="T76" i="44"/>
  <c r="P77" i="44"/>
  <c r="BL79" i="44"/>
  <c r="L80" i="44"/>
  <c r="AZ80" i="44"/>
  <c r="BP80" i="44"/>
  <c r="W81" i="44"/>
  <c r="AI82" i="44"/>
  <c r="AY82" i="44"/>
  <c r="V85" i="44"/>
  <c r="AL85" i="44"/>
  <c r="BB85" i="44"/>
  <c r="AP86" i="44"/>
  <c r="BF86" i="44"/>
  <c r="BH87" i="44"/>
  <c r="P73" i="46"/>
  <c r="P73" i="44"/>
  <c r="BP74" i="46"/>
  <c r="BP74" i="44"/>
  <c r="AN77" i="46"/>
  <c r="AN77" i="44"/>
  <c r="BP78" i="46"/>
  <c r="BP78" i="44"/>
  <c r="AN79" i="46"/>
  <c r="AN79" i="44"/>
  <c r="AR80" i="46"/>
  <c r="AR80" i="44"/>
  <c r="O81" i="46"/>
  <c r="O81" i="44"/>
  <c r="AE81" i="46"/>
  <c r="AE81" i="44"/>
  <c r="BG82" i="46"/>
  <c r="BG82" i="44"/>
  <c r="AP84" i="46"/>
  <c r="AP84" i="44"/>
  <c r="BF84" i="46"/>
  <c r="BF84" i="44"/>
  <c r="F85" i="46"/>
  <c r="F85" i="44"/>
  <c r="H88" i="46"/>
  <c r="H88" i="44"/>
  <c r="X88" i="46"/>
  <c r="X88" i="44"/>
  <c r="BP89" i="46"/>
  <c r="BP89" i="44"/>
  <c r="S96" i="46"/>
  <c r="S96" i="44"/>
  <c r="AL34" i="46"/>
  <c r="AL34" i="44"/>
  <c r="BH36" i="46"/>
  <c r="BH36" i="44"/>
  <c r="AF40" i="46"/>
  <c r="AF40" i="44"/>
  <c r="BQ44" i="46"/>
  <c r="BQ44" i="44"/>
  <c r="AL47" i="46"/>
  <c r="AL47" i="44"/>
  <c r="AT52" i="46"/>
  <c r="AT52" i="44"/>
  <c r="AW53" i="46"/>
  <c r="AW53" i="44"/>
  <c r="BM55" i="46"/>
  <c r="BM55" i="44"/>
  <c r="AQ56" i="46"/>
  <c r="AQ56" i="44"/>
  <c r="BM58" i="46"/>
  <c r="BM58" i="44"/>
  <c r="BA61" i="46"/>
  <c r="BA61" i="44"/>
  <c r="Q62" i="46"/>
  <c r="Q62" i="44"/>
  <c r="BH63" i="46"/>
  <c r="BH63" i="44"/>
  <c r="S41" i="46"/>
  <c r="S41" i="44"/>
  <c r="J43" i="46"/>
  <c r="J43" i="44"/>
  <c r="AI51" i="46"/>
  <c r="AI51" i="44"/>
  <c r="AL54" i="46"/>
  <c r="AL54" i="44"/>
  <c r="H57" i="46"/>
  <c r="H57" i="44"/>
  <c r="J58" i="46"/>
  <c r="J58" i="44"/>
  <c r="V61" i="46"/>
  <c r="V61" i="44"/>
  <c r="AK65" i="46"/>
  <c r="AK65" i="44"/>
  <c r="AW66" i="46"/>
  <c r="AW66" i="44"/>
  <c r="AV64" i="44"/>
  <c r="L65" i="44"/>
  <c r="BG67" i="44"/>
  <c r="AM68" i="44"/>
  <c r="AR71" i="44"/>
  <c r="AR73" i="44"/>
  <c r="F97" i="44"/>
  <c r="Q100" i="44"/>
  <c r="AG100" i="44"/>
  <c r="AW100" i="44"/>
  <c r="BE11" i="44"/>
  <c r="AX18" i="44"/>
  <c r="H44" i="46"/>
  <c r="H44" i="44"/>
  <c r="AG68" i="46"/>
  <c r="AG68" i="44"/>
  <c r="BC9" i="44"/>
  <c r="BI12" i="44"/>
  <c r="P16" i="44"/>
  <c r="AY19" i="44"/>
  <c r="BI23" i="44"/>
  <c r="R28" i="44"/>
  <c r="U31" i="44"/>
  <c r="R33" i="44"/>
  <c r="AA38" i="44"/>
  <c r="S43" i="44"/>
  <c r="BH48" i="44"/>
  <c r="AF74" i="44"/>
  <c r="I16" i="44"/>
  <c r="AB38" i="46"/>
  <c r="AB38" i="44"/>
  <c r="AJ62" i="46"/>
  <c r="AJ62" i="44"/>
  <c r="AW68" i="46"/>
  <c r="AW68" i="44"/>
  <c r="T69" i="46"/>
  <c r="T69" i="44"/>
  <c r="AV74" i="46"/>
  <c r="AV74" i="44"/>
  <c r="BQ7" i="44"/>
  <c r="X11" i="44"/>
  <c r="BM13" i="44"/>
  <c r="BA17" i="44"/>
  <c r="BI21" i="44"/>
  <c r="AN24" i="44"/>
  <c r="BI26" i="44"/>
  <c r="AD32" i="44"/>
  <c r="AM34" i="44"/>
  <c r="P42" i="44"/>
  <c r="AH45" i="44"/>
  <c r="L48" i="44"/>
  <c r="AB51" i="44"/>
  <c r="BO55" i="44"/>
  <c r="P72" i="44"/>
  <c r="A32" i="44"/>
  <c r="A38" i="44"/>
  <c r="C35" i="46"/>
  <c r="C35" i="44" s="1"/>
  <c r="C50" i="46"/>
  <c r="C50" i="44" s="1"/>
  <c r="M7" i="44"/>
  <c r="K8" i="44"/>
  <c r="E10" i="44"/>
  <c r="AM11" i="44"/>
  <c r="BL11" i="44"/>
  <c r="BP12" i="44"/>
  <c r="V14" i="44"/>
  <c r="Z15" i="44"/>
  <c r="AD16" i="44"/>
  <c r="I18" i="44"/>
  <c r="BN18" i="44"/>
  <c r="AZ19" i="44"/>
  <c r="BL20" i="44"/>
  <c r="BP21" i="44"/>
  <c r="J23" i="44"/>
  <c r="BO23" i="44"/>
  <c r="AS24" i="44"/>
  <c r="G26" i="44"/>
  <c r="BJ26" i="44"/>
  <c r="AO28" i="44"/>
  <c r="AS29" i="44"/>
  <c r="AC31" i="44"/>
  <c r="BF31" i="44"/>
  <c r="AM32" i="44"/>
  <c r="Z33" i="44"/>
  <c r="BO33" i="44"/>
  <c r="BC34" i="44"/>
  <c r="D37" i="44"/>
  <c r="BC37" i="44"/>
  <c r="AF38" i="44"/>
  <c r="E39" i="44"/>
  <c r="BB39" i="44"/>
  <c r="W40" i="44"/>
  <c r="BD40" i="44"/>
  <c r="AA41" i="44"/>
  <c r="BF41" i="44"/>
  <c r="V42" i="44"/>
  <c r="BE42" i="44"/>
  <c r="X43" i="44"/>
  <c r="BD43" i="44"/>
  <c r="X44" i="44"/>
  <c r="AU44" i="44"/>
  <c r="J45" i="44"/>
  <c r="AU45" i="44"/>
  <c r="T46" i="44"/>
  <c r="AZ46" i="44"/>
  <c r="O47" i="44"/>
  <c r="AT47" i="44"/>
  <c r="R48" i="44"/>
  <c r="BO48" i="44"/>
  <c r="AD49" i="44"/>
  <c r="BH49" i="44"/>
  <c r="Y50" i="44"/>
  <c r="I51" i="44"/>
  <c r="AH51" i="44"/>
  <c r="X52" i="44"/>
  <c r="BJ52" i="44"/>
  <c r="X53" i="44"/>
  <c r="AV53" i="44"/>
  <c r="AE54" i="44"/>
  <c r="K55" i="44"/>
  <c r="AQ55" i="44"/>
  <c r="E56" i="44"/>
  <c r="AK56" i="44"/>
  <c r="S58" i="44"/>
  <c r="AY58" i="44"/>
  <c r="G59" i="44"/>
  <c r="BK59" i="44"/>
  <c r="O61" i="44"/>
  <c r="F63" i="44"/>
  <c r="V65" i="44"/>
  <c r="AT65" i="44"/>
  <c r="AO68" i="44"/>
  <c r="D71" i="44"/>
  <c r="AN72" i="44"/>
  <c r="BP71" i="46"/>
  <c r="BP71" i="44"/>
  <c r="AB73" i="46"/>
  <c r="AB73" i="44"/>
  <c r="L75" i="46"/>
  <c r="L75" i="44"/>
  <c r="C34" i="46"/>
  <c r="C34" i="44" s="1"/>
  <c r="Y15" i="44"/>
  <c r="BF18" i="44"/>
  <c r="AO20" i="44"/>
  <c r="BC22" i="44"/>
  <c r="BO25" i="44"/>
  <c r="AM29" i="44"/>
  <c r="BJ33" i="44"/>
  <c r="BF35" i="44"/>
  <c r="BA37" i="44"/>
  <c r="V49" i="44"/>
  <c r="AQ53" i="44"/>
  <c r="AI55" i="44"/>
  <c r="AJ69" i="44"/>
  <c r="BL74" i="44"/>
  <c r="A50" i="44"/>
  <c r="C37" i="46"/>
  <c r="C37" i="44" s="1"/>
  <c r="T7" i="44"/>
  <c r="BM8" i="44"/>
  <c r="L10" i="44"/>
  <c r="AN11" i="44"/>
  <c r="J13" i="44"/>
  <c r="AJ14" i="44"/>
  <c r="AB15" i="44"/>
  <c r="AN16" i="44"/>
  <c r="J18" i="44"/>
  <c r="J19" i="44"/>
  <c r="L21" i="44"/>
  <c r="N22" i="44"/>
  <c r="M23" i="44"/>
  <c r="D24" i="44"/>
  <c r="H25" i="44"/>
  <c r="N26" i="44"/>
  <c r="H27" i="44"/>
  <c r="AQ28" i="44"/>
  <c r="AU29" i="44"/>
  <c r="AT30" i="44"/>
  <c r="AJ31" i="44"/>
  <c r="BH31" i="44"/>
  <c r="AU32" i="44"/>
  <c r="AI33" i="44"/>
  <c r="BQ33" i="44"/>
  <c r="BK34" i="44"/>
  <c r="D36" i="44"/>
  <c r="AQ36" i="44"/>
  <c r="G37" i="44"/>
  <c r="BI37" i="44"/>
  <c r="AO38" i="44"/>
  <c r="L39" i="44"/>
  <c r="BC39" i="44"/>
  <c r="Y40" i="44"/>
  <c r="BE40" i="44"/>
  <c r="AB41" i="44"/>
  <c r="BI42" i="44"/>
  <c r="Y43" i="44"/>
  <c r="AZ44" i="44"/>
  <c r="BC45" i="44"/>
  <c r="P47" i="44"/>
  <c r="BP51" i="44"/>
  <c r="BL52" i="44"/>
  <c r="BC54" i="44"/>
  <c r="AG57" i="44"/>
  <c r="BE57" i="44"/>
  <c r="BG60" i="44"/>
  <c r="AY62" i="44"/>
  <c r="AL63" i="44"/>
  <c r="Y68" i="44"/>
  <c r="BM68" i="44"/>
  <c r="X70" i="44"/>
  <c r="AM35" i="46"/>
  <c r="AM35" i="44"/>
  <c r="L37" i="46"/>
  <c r="L37" i="44"/>
  <c r="BH37" i="46"/>
  <c r="BH37" i="44"/>
  <c r="BL38" i="46"/>
  <c r="BL38" i="44"/>
  <c r="AQ39" i="46"/>
  <c r="AQ39" i="44"/>
  <c r="AM40" i="46"/>
  <c r="AM40" i="44"/>
  <c r="AG41" i="46"/>
  <c r="AG41" i="44"/>
  <c r="U42" i="46"/>
  <c r="U42" i="44"/>
  <c r="BH44" i="46"/>
  <c r="BH44" i="44"/>
  <c r="O45" i="46"/>
  <c r="O45" i="44"/>
  <c r="Q46" i="46"/>
  <c r="Q46" i="44"/>
  <c r="AG51" i="46"/>
  <c r="AG51" i="44"/>
  <c r="BE51" i="46"/>
  <c r="BE51" i="44"/>
  <c r="AC52" i="46"/>
  <c r="AC52" i="44"/>
  <c r="BI52" i="46"/>
  <c r="BI52" i="44"/>
  <c r="AN53" i="46"/>
  <c r="AN53" i="44"/>
  <c r="T54" i="46"/>
  <c r="T54" i="44"/>
  <c r="BH54" i="46"/>
  <c r="BH54" i="44"/>
  <c r="P55" i="46"/>
  <c r="P55" i="44"/>
  <c r="AN55" i="46"/>
  <c r="AN55" i="44"/>
  <c r="AT57" i="46"/>
  <c r="AT57" i="44"/>
  <c r="BJ57" i="46"/>
  <c r="BJ57" i="44"/>
  <c r="X58" i="46"/>
  <c r="X58" i="44"/>
  <c r="BL58" i="46"/>
  <c r="BL58" i="44"/>
  <c r="AN60" i="46"/>
  <c r="AN60" i="44"/>
  <c r="BL60" i="46"/>
  <c r="BL60" i="44"/>
  <c r="T61" i="46"/>
  <c r="T61" i="44"/>
  <c r="BH61" i="46"/>
  <c r="BH61" i="44"/>
  <c r="H62" i="46"/>
  <c r="H62" i="44"/>
  <c r="BL62" i="46"/>
  <c r="BL62" i="44"/>
  <c r="O64" i="46"/>
  <c r="O64" i="44"/>
  <c r="AE64" i="46"/>
  <c r="AE64" i="44"/>
  <c r="AM64" i="46"/>
  <c r="AM64" i="44"/>
  <c r="AP46" i="46"/>
  <c r="AP46" i="44"/>
  <c r="Z48" i="46"/>
  <c r="Z48" i="44"/>
  <c r="AB49" i="46"/>
  <c r="AB49" i="44"/>
  <c r="H50" i="46"/>
  <c r="H50" i="44"/>
  <c r="AV50" i="46"/>
  <c r="AV50" i="44"/>
  <c r="R51" i="46"/>
  <c r="R51" i="44"/>
  <c r="AP51" i="46"/>
  <c r="AP51" i="44"/>
  <c r="F52" i="46"/>
  <c r="F52" i="44"/>
  <c r="N52" i="46"/>
  <c r="N52" i="44"/>
  <c r="AC54" i="46"/>
  <c r="AC54" i="44"/>
  <c r="S56" i="46"/>
  <c r="S56" i="44"/>
  <c r="BG56" i="46"/>
  <c r="BG56" i="44"/>
  <c r="AM57" i="46"/>
  <c r="AM57" i="44"/>
  <c r="BK57" i="46"/>
  <c r="BK57" i="44"/>
  <c r="Y58" i="46"/>
  <c r="Y58" i="44"/>
  <c r="AW58" i="46"/>
  <c r="AW58" i="44"/>
  <c r="E59" i="46"/>
  <c r="E59" i="44"/>
  <c r="U59" i="46"/>
  <c r="U59" i="44"/>
  <c r="BA59" i="46"/>
  <c r="BA59" i="44"/>
  <c r="BI59" i="46"/>
  <c r="BI59" i="44"/>
  <c r="BM60" i="46"/>
  <c r="BM60" i="44"/>
  <c r="AS61" i="46"/>
  <c r="AS61" i="44"/>
  <c r="U36" i="46"/>
  <c r="U36" i="44"/>
  <c r="AS36" i="46"/>
  <c r="AS36" i="44"/>
  <c r="BM40" i="46"/>
  <c r="BM40" i="44"/>
  <c r="BA49" i="46"/>
  <c r="BA49" i="44"/>
  <c r="R53" i="46"/>
  <c r="R53" i="44"/>
  <c r="AH53" i="46"/>
  <c r="AH53" i="44"/>
  <c r="AT54" i="46"/>
  <c r="AT54" i="44"/>
  <c r="R55" i="46"/>
  <c r="R55" i="44"/>
  <c r="AP55" i="46"/>
  <c r="AP55" i="44"/>
  <c r="BN55" i="46"/>
  <c r="BN55" i="44"/>
  <c r="AB56" i="46"/>
  <c r="AB56" i="44"/>
  <c r="AR56" i="46"/>
  <c r="AR56" i="44"/>
  <c r="P57" i="46"/>
  <c r="P57" i="44"/>
  <c r="X57" i="46"/>
  <c r="X57" i="44"/>
  <c r="J40" i="46"/>
  <c r="J40" i="44"/>
  <c r="BH41" i="46"/>
  <c r="BH41" i="44"/>
  <c r="AV42" i="46"/>
  <c r="AV42" i="44"/>
  <c r="K43" i="46"/>
  <c r="K43" i="44"/>
  <c r="AQ43" i="46"/>
  <c r="AQ43" i="44"/>
  <c r="AE44" i="46"/>
  <c r="AE44" i="44"/>
  <c r="AP45" i="46"/>
  <c r="AP45" i="44"/>
  <c r="BP46" i="46"/>
  <c r="BP46" i="44"/>
  <c r="AF47" i="46"/>
  <c r="AF47" i="44"/>
  <c r="BD47" i="46"/>
  <c r="BD47" i="44"/>
  <c r="BP48" i="46"/>
  <c r="BP48" i="44"/>
  <c r="AF52" i="46"/>
  <c r="AF52" i="44"/>
  <c r="BD52" i="46"/>
  <c r="BD52" i="44"/>
  <c r="S53" i="46"/>
  <c r="S53" i="44"/>
  <c r="AY53" i="46"/>
  <c r="AY53" i="44"/>
  <c r="BG53" i="46"/>
  <c r="BG53" i="44"/>
  <c r="G54" i="46"/>
  <c r="G54" i="44"/>
  <c r="AM54" i="46"/>
  <c r="AM54" i="44"/>
  <c r="BK54" i="46"/>
  <c r="BK54" i="44"/>
  <c r="BG55" i="46"/>
  <c r="BG55" i="44"/>
  <c r="AQ58" i="46"/>
  <c r="AQ58" i="44"/>
  <c r="AE59" i="46"/>
  <c r="AE59" i="44"/>
  <c r="AM59" i="46"/>
  <c r="AM59" i="44"/>
  <c r="K60" i="46"/>
  <c r="K60" i="44"/>
  <c r="V63" i="46"/>
  <c r="V63" i="44"/>
  <c r="AT63" i="46"/>
  <c r="AT63" i="44"/>
  <c r="AL65" i="46"/>
  <c r="AL65" i="44"/>
  <c r="V96" i="46"/>
  <c r="V96" i="44"/>
  <c r="BB96" i="46"/>
  <c r="BB96" i="44"/>
  <c r="I97" i="46"/>
  <c r="I97" i="44"/>
  <c r="BE97" i="46"/>
  <c r="BE97" i="44"/>
  <c r="T63" i="44"/>
  <c r="AZ63" i="44"/>
  <c r="BK64" i="44"/>
  <c r="S65" i="44"/>
  <c r="AU66" i="44"/>
  <c r="AK98" i="44"/>
  <c r="L100" i="44"/>
  <c r="AR100" i="44"/>
  <c r="BH100" i="44"/>
  <c r="W101" i="44"/>
  <c r="AM101" i="44"/>
  <c r="BC101" i="44"/>
  <c r="S102" i="44"/>
  <c r="AA65" i="46"/>
  <c r="AA65" i="44"/>
  <c r="AM66" i="46"/>
  <c r="AM66" i="44"/>
  <c r="Y67" i="46"/>
  <c r="Y67" i="44"/>
  <c r="BM67" i="46"/>
  <c r="BM67" i="44"/>
  <c r="BQ68" i="46"/>
  <c r="BQ68" i="44"/>
  <c r="AN69" i="46"/>
  <c r="AN69" i="44"/>
  <c r="AJ70" i="46"/>
  <c r="AJ70" i="44"/>
  <c r="AW62" i="46"/>
  <c r="AW62" i="44"/>
  <c r="H64" i="46"/>
  <c r="H64" i="44"/>
  <c r="D65" i="46"/>
  <c r="D65" i="44"/>
  <c r="AR65" i="46"/>
  <c r="AR65" i="44"/>
  <c r="BL66" i="46"/>
  <c r="BL66" i="44"/>
  <c r="BE69" i="46"/>
  <c r="BE69" i="44"/>
  <c r="R60" i="46"/>
  <c r="R60" i="44"/>
  <c r="AP60" i="46"/>
  <c r="AP60" i="44"/>
  <c r="N61" i="46"/>
  <c r="N61" i="44"/>
  <c r="AL61" i="46"/>
  <c r="AL61" i="44"/>
  <c r="Z62" i="46"/>
  <c r="Z62" i="44"/>
  <c r="BN62" i="46"/>
  <c r="BN62" i="44"/>
  <c r="AW64" i="46"/>
  <c r="AW64" i="44"/>
  <c r="BI65" i="46"/>
  <c r="BI65" i="44"/>
  <c r="Q66" i="46"/>
  <c r="Q66" i="44"/>
  <c r="AQ67" i="46"/>
  <c r="AQ67" i="44"/>
  <c r="O68" i="46"/>
  <c r="O68" i="44"/>
  <c r="AO99" i="46"/>
  <c r="AO99" i="44"/>
  <c r="AZ100" i="46"/>
  <c r="AZ100" i="44"/>
  <c r="BP100" i="46"/>
  <c r="BP100" i="44"/>
  <c r="BG102" i="46"/>
  <c r="BG102" i="44"/>
  <c r="AE103" i="46"/>
  <c r="AE103" i="44"/>
  <c r="BF104" i="46"/>
  <c r="BF104" i="44"/>
  <c r="AT105" i="46"/>
  <c r="AT105" i="44"/>
  <c r="AU68" i="44"/>
  <c r="N70" i="44"/>
  <c r="Q71" i="44"/>
  <c r="BD73" i="44"/>
  <c r="AJ74" i="44"/>
  <c r="H76" i="44"/>
  <c r="AF76" i="44"/>
  <c r="AR77" i="44"/>
  <c r="T107" i="44"/>
  <c r="X108" i="44"/>
  <c r="AB109" i="44"/>
  <c r="AV110" i="44"/>
  <c r="BL110" i="44"/>
  <c r="L111" i="44"/>
  <c r="P112" i="44"/>
  <c r="F10" i="46"/>
  <c r="F10" i="44"/>
  <c r="AT10" i="46"/>
  <c r="AT10" i="44"/>
  <c r="BK21" i="46"/>
  <c r="BK21" i="44"/>
  <c r="AU23" i="46"/>
  <c r="AU23" i="44"/>
  <c r="BK23" i="46"/>
  <c r="BK23" i="44"/>
  <c r="M25" i="46"/>
  <c r="M25" i="44"/>
  <c r="U25" i="46"/>
  <c r="U25" i="44"/>
  <c r="BQ25" i="46"/>
  <c r="BQ25" i="44"/>
  <c r="Y26" i="46"/>
  <c r="Y26" i="44"/>
  <c r="AR27" i="46"/>
  <c r="AR27" i="44"/>
  <c r="BP27" i="46"/>
  <c r="BP27" i="44"/>
  <c r="A27" i="27"/>
  <c r="A29" i="44"/>
  <c r="I29" i="46"/>
  <c r="I29" i="44"/>
  <c r="Q29" i="46"/>
  <c r="Q29" i="44"/>
  <c r="Y29" i="46"/>
  <c r="Y29" i="44"/>
  <c r="AO29" i="46"/>
  <c r="AO29" i="44"/>
  <c r="S30" i="46"/>
  <c r="S30" i="44"/>
  <c r="AA30" i="46"/>
  <c r="AA30" i="44"/>
  <c r="W33" i="46"/>
  <c r="W33" i="44"/>
  <c r="AM33" i="46"/>
  <c r="AM33" i="44"/>
  <c r="J34" i="46"/>
  <c r="J34" i="44"/>
  <c r="BN34" i="46"/>
  <c r="BN34" i="44"/>
  <c r="D35" i="46"/>
  <c r="D35" i="44"/>
  <c r="T35" i="46"/>
  <c r="T35" i="44"/>
  <c r="AT21" i="46"/>
  <c r="AT21" i="44"/>
  <c r="AK8" i="46"/>
  <c r="AK8" i="44"/>
  <c r="BH13" i="46"/>
  <c r="BH13" i="44"/>
  <c r="AD15" i="46"/>
  <c r="AD15" i="44"/>
  <c r="BB15" i="46"/>
  <c r="BB15" i="44"/>
  <c r="AA16" i="46"/>
  <c r="AA16" i="44"/>
  <c r="A11" i="27"/>
  <c r="C13" i="46"/>
  <c r="C13" i="44" s="1"/>
  <c r="AJ13" i="46"/>
  <c r="AJ13" i="44"/>
  <c r="AL15" i="46"/>
  <c r="AL15" i="44"/>
  <c r="A14" i="27"/>
  <c r="A16" i="44"/>
  <c r="I14" i="44"/>
  <c r="AR18" i="44"/>
  <c r="W7" i="46"/>
  <c r="W7" i="44"/>
  <c r="W21" i="44"/>
  <c r="AL12" i="46"/>
  <c r="AL12" i="44"/>
  <c r="F15" i="46"/>
  <c r="F15" i="44"/>
  <c r="BO16" i="46"/>
  <c r="BO16" i="44"/>
  <c r="X17" i="46"/>
  <c r="X17" i="44"/>
  <c r="AQ11" i="44"/>
  <c r="BD17" i="44"/>
  <c r="AW14" i="46"/>
  <c r="AW14" i="44"/>
  <c r="AN17" i="46"/>
  <c r="AN17" i="44"/>
  <c r="L18" i="46"/>
  <c r="L18" i="44"/>
  <c r="AG9" i="44"/>
  <c r="AY16" i="44"/>
  <c r="Q14" i="46"/>
  <c r="Q14" i="44"/>
  <c r="AI16" i="46"/>
  <c r="AI16" i="44"/>
  <c r="AB18" i="46"/>
  <c r="AB18" i="44"/>
  <c r="AZ8" i="44"/>
  <c r="H39" i="46"/>
  <c r="H39" i="44"/>
  <c r="D50" i="46"/>
  <c r="D50" i="44"/>
  <c r="F51" i="46"/>
  <c r="F51" i="44"/>
  <c r="AV63" i="46"/>
  <c r="AV63" i="44"/>
  <c r="J68" i="46"/>
  <c r="J68" i="44"/>
  <c r="BH81" i="46"/>
  <c r="BH81" i="44"/>
  <c r="BK86" i="46"/>
  <c r="BK86" i="44"/>
  <c r="BM89" i="46"/>
  <c r="BM89" i="44"/>
  <c r="V91" i="46"/>
  <c r="V91" i="44"/>
  <c r="AF96" i="46"/>
  <c r="AF96" i="44"/>
  <c r="AG101" i="46"/>
  <c r="AG101" i="44"/>
  <c r="Y103" i="46"/>
  <c r="Y103" i="44"/>
  <c r="BM103" i="46"/>
  <c r="BM103" i="44"/>
  <c r="V107" i="46"/>
  <c r="V107" i="44"/>
  <c r="AQ115" i="46"/>
  <c r="AQ115" i="44"/>
  <c r="BC118" i="46"/>
  <c r="BC118" i="44"/>
  <c r="BG120" i="46"/>
  <c r="BG120" i="44"/>
  <c r="BE121" i="46"/>
  <c r="BE121" i="44"/>
  <c r="L122" i="46"/>
  <c r="L122" i="44"/>
  <c r="AJ122" i="46"/>
  <c r="AJ122" i="44"/>
  <c r="BC123" i="46"/>
  <c r="BC123" i="44"/>
  <c r="V125" i="46"/>
  <c r="V125" i="44"/>
  <c r="Z126" i="46"/>
  <c r="Z126" i="44"/>
  <c r="S127" i="46"/>
  <c r="S127" i="44"/>
  <c r="AQ127" i="46"/>
  <c r="AQ127" i="44"/>
  <c r="BG127" i="46"/>
  <c r="BG127" i="44"/>
  <c r="BH132" i="46"/>
  <c r="BH132" i="44"/>
  <c r="P133" i="46"/>
  <c r="P133" i="44"/>
  <c r="BL135" i="46"/>
  <c r="BL135" i="44"/>
  <c r="W137" i="46"/>
  <c r="W137" i="44"/>
  <c r="F139" i="46"/>
  <c r="F139" i="44"/>
  <c r="V139" i="46"/>
  <c r="V139" i="44"/>
  <c r="F141" i="46"/>
  <c r="F141" i="44"/>
  <c r="N141" i="46"/>
  <c r="N141" i="44"/>
  <c r="AD141" i="46"/>
  <c r="AD141" i="44"/>
  <c r="BF142" i="46"/>
  <c r="BF142" i="44"/>
  <c r="D143" i="46"/>
  <c r="D143" i="44"/>
  <c r="AL146" i="46"/>
  <c r="AL146" i="44"/>
  <c r="R147" i="46"/>
  <c r="R147" i="44"/>
  <c r="BN147" i="46"/>
  <c r="BN147" i="44"/>
  <c r="BA148" i="46"/>
  <c r="BA148" i="44"/>
  <c r="AO149" i="46"/>
  <c r="AO149" i="44"/>
  <c r="AW149" i="46"/>
  <c r="AW149" i="44"/>
  <c r="Y151" i="46"/>
  <c r="Y151" i="44"/>
  <c r="P160" i="46"/>
  <c r="P160" i="44"/>
  <c r="X160" i="46"/>
  <c r="X160" i="44"/>
  <c r="AF160" i="46"/>
  <c r="AF160" i="44"/>
  <c r="BL160" i="46"/>
  <c r="BL160" i="44"/>
  <c r="AV169" i="46"/>
  <c r="AV169" i="44"/>
  <c r="O174" i="46"/>
  <c r="O174" i="44"/>
  <c r="BC174" i="46"/>
  <c r="BC174" i="44"/>
  <c r="K175" i="46"/>
  <c r="K175" i="44"/>
  <c r="S175" i="46"/>
  <c r="S175" i="44"/>
  <c r="AI175" i="46"/>
  <c r="AI175" i="44"/>
  <c r="AQ175" i="46"/>
  <c r="AQ175" i="44"/>
  <c r="AY175" i="46"/>
  <c r="AY175" i="44"/>
  <c r="BO175" i="46"/>
  <c r="BO175" i="44"/>
  <c r="N176" i="46"/>
  <c r="N176" i="44"/>
  <c r="AL176" i="46"/>
  <c r="AL176" i="44"/>
  <c r="Y177" i="46"/>
  <c r="Y177" i="44"/>
  <c r="AG177" i="46"/>
  <c r="AG177" i="44"/>
  <c r="BE177" i="46"/>
  <c r="BE177" i="44"/>
  <c r="L178" i="46"/>
  <c r="L178" i="44"/>
  <c r="AR178" i="46"/>
  <c r="AR178" i="44"/>
  <c r="BP178" i="46"/>
  <c r="BP178" i="44"/>
  <c r="H179" i="46"/>
  <c r="H179" i="44"/>
  <c r="AF179" i="46"/>
  <c r="AF179" i="44"/>
  <c r="BL179" i="46"/>
  <c r="BL179" i="44"/>
  <c r="V180" i="46"/>
  <c r="V180" i="44"/>
  <c r="AT180" i="46"/>
  <c r="AT180" i="44"/>
  <c r="AD182" i="46"/>
  <c r="AD182" i="44"/>
  <c r="AL182" i="46"/>
  <c r="AL182" i="44"/>
  <c r="BB182" i="46"/>
  <c r="BB182" i="44"/>
  <c r="R183" i="46"/>
  <c r="R183" i="44"/>
  <c r="AP183" i="46"/>
  <c r="AP183" i="44"/>
  <c r="BF183" i="46"/>
  <c r="BF183" i="44"/>
  <c r="BN183" i="46"/>
  <c r="BN183" i="44"/>
  <c r="P185" i="46"/>
  <c r="P185" i="44"/>
  <c r="X185" i="46"/>
  <c r="X185" i="44"/>
  <c r="AN185" i="46"/>
  <c r="AN185" i="44"/>
  <c r="AV185" i="46"/>
  <c r="AV185" i="44"/>
  <c r="J186" i="46"/>
  <c r="J186" i="44"/>
  <c r="AP186" i="46"/>
  <c r="AP186" i="44"/>
  <c r="BF186" i="46"/>
  <c r="BF186" i="44"/>
  <c r="F187" i="46"/>
  <c r="F187" i="44"/>
  <c r="V187" i="46"/>
  <c r="V187" i="44"/>
  <c r="AL187" i="46"/>
  <c r="AL187" i="44"/>
  <c r="BJ187" i="46"/>
  <c r="BJ187" i="44"/>
  <c r="AH188" i="46"/>
  <c r="AH188" i="44"/>
  <c r="F189" i="46"/>
  <c r="F189" i="44"/>
  <c r="V189" i="46"/>
  <c r="V189" i="44"/>
  <c r="BB189" i="46"/>
  <c r="BB189" i="44"/>
  <c r="AN39" i="46"/>
  <c r="AN39" i="44"/>
  <c r="AR40" i="46"/>
  <c r="AR40" i="44"/>
  <c r="BF52" i="46"/>
  <c r="BF52" i="44"/>
  <c r="AO74" i="46"/>
  <c r="AO74" i="44"/>
  <c r="BI77" i="46"/>
  <c r="BI77" i="44"/>
  <c r="AV82" i="46"/>
  <c r="AV82" i="44"/>
  <c r="Y87" i="46"/>
  <c r="Y87" i="44"/>
  <c r="Y89" i="46"/>
  <c r="Y89" i="44"/>
  <c r="BJ91" i="46"/>
  <c r="BJ91" i="44"/>
  <c r="AT93" i="46"/>
  <c r="AT93" i="44"/>
  <c r="A92" i="27"/>
  <c r="A94" i="44"/>
  <c r="E95" i="46"/>
  <c r="E95" i="44"/>
  <c r="AV96" i="46"/>
  <c r="AV96" i="44"/>
  <c r="BG97" i="46"/>
  <c r="BG97" i="44"/>
  <c r="AB104" i="46"/>
  <c r="AB104" i="44"/>
  <c r="V111" i="46"/>
  <c r="V111" i="44"/>
  <c r="AL111" i="46"/>
  <c r="AL111" i="44"/>
  <c r="V113" i="46"/>
  <c r="V113" i="44"/>
  <c r="AP114" i="46"/>
  <c r="AP114" i="44"/>
  <c r="AX114" i="46"/>
  <c r="AX114" i="44"/>
  <c r="K115" i="46"/>
  <c r="K115" i="44"/>
  <c r="AY117" i="46"/>
  <c r="AY117" i="44"/>
  <c r="AE118" i="46"/>
  <c r="AE118" i="44"/>
  <c r="AQ120" i="46"/>
  <c r="AQ120" i="44"/>
  <c r="I121" i="46"/>
  <c r="I121" i="44"/>
  <c r="AG121" i="46"/>
  <c r="AG121" i="44"/>
  <c r="AE123" i="46"/>
  <c r="AE123" i="44"/>
  <c r="AX124" i="46"/>
  <c r="AX124" i="44"/>
  <c r="AT125" i="46"/>
  <c r="AT125" i="44"/>
  <c r="AX126" i="46"/>
  <c r="AX126" i="44"/>
  <c r="AA127" i="46"/>
  <c r="AA127" i="44"/>
  <c r="AU128" i="46"/>
  <c r="AU128" i="44"/>
  <c r="R131" i="46"/>
  <c r="R131" i="44"/>
  <c r="AJ134" i="46"/>
  <c r="AJ134" i="44"/>
  <c r="AR134" i="46"/>
  <c r="AR134" i="44"/>
  <c r="AZ134" i="46"/>
  <c r="AZ134" i="44"/>
  <c r="BP134" i="46"/>
  <c r="BP134" i="44"/>
  <c r="BK137" i="46"/>
  <c r="BK137" i="44"/>
  <c r="BG138" i="46"/>
  <c r="BG138" i="44"/>
  <c r="AT139" i="46"/>
  <c r="AT139" i="44"/>
  <c r="BB139" i="46"/>
  <c r="BB139" i="44"/>
  <c r="AP140" i="46"/>
  <c r="AP140" i="44"/>
  <c r="BF140" i="46"/>
  <c r="BF140" i="44"/>
  <c r="BN140" i="46"/>
  <c r="BN140" i="44"/>
  <c r="BJ141" i="46"/>
  <c r="BJ141" i="44"/>
  <c r="J142" i="46"/>
  <c r="J142" i="44"/>
  <c r="R142" i="46"/>
  <c r="R142" i="44"/>
  <c r="AB143" i="46"/>
  <c r="AB143" i="44"/>
  <c r="AJ143" i="46"/>
  <c r="AJ143" i="44"/>
  <c r="BP143" i="46"/>
  <c r="BP143" i="44"/>
  <c r="AE144" i="46"/>
  <c r="AE144" i="44"/>
  <c r="AM144" i="46"/>
  <c r="AM144" i="44"/>
  <c r="BK144" i="46"/>
  <c r="BK144" i="44"/>
  <c r="AA145" i="46"/>
  <c r="AA145" i="44"/>
  <c r="N146" i="46"/>
  <c r="N146" i="44"/>
  <c r="V146" i="46"/>
  <c r="V146" i="44"/>
  <c r="AP147" i="46"/>
  <c r="AP147" i="44"/>
  <c r="U148" i="46"/>
  <c r="U148" i="44"/>
  <c r="BQ148" i="46"/>
  <c r="BQ148" i="44"/>
  <c r="AG149" i="46"/>
  <c r="AG149" i="44"/>
  <c r="E150" i="46"/>
  <c r="E150" i="44"/>
  <c r="M150" i="46"/>
  <c r="M150" i="44"/>
  <c r="BM151" i="46"/>
  <c r="BM151" i="44"/>
  <c r="T152" i="46"/>
  <c r="T152" i="44"/>
  <c r="AB152" i="46"/>
  <c r="AB152" i="44"/>
  <c r="BH152" i="46"/>
  <c r="BH152" i="44"/>
  <c r="BP152" i="46"/>
  <c r="BP152" i="44"/>
  <c r="A47" i="44"/>
  <c r="A158" i="44"/>
  <c r="H36" i="44"/>
  <c r="M43" i="44"/>
  <c r="AW44" i="44"/>
  <c r="BI55" i="44"/>
  <c r="F67" i="44"/>
  <c r="AC73" i="44"/>
  <c r="AC75" i="44"/>
  <c r="AS77" i="44"/>
  <c r="I80" i="44"/>
  <c r="Y80" i="44"/>
  <c r="AO80" i="44"/>
  <c r="AQ85" i="44"/>
  <c r="BQ88" i="44"/>
  <c r="AH90" i="44"/>
  <c r="N91" i="44"/>
  <c r="AH92" i="44"/>
  <c r="AK95" i="44"/>
  <c r="BD96" i="44"/>
  <c r="O98" i="44"/>
  <c r="BC98" i="44"/>
  <c r="AS102" i="44"/>
  <c r="L104" i="44"/>
  <c r="R108" i="44"/>
  <c r="AH108" i="44"/>
  <c r="F109" i="44"/>
  <c r="V109" i="44"/>
  <c r="AH110" i="44"/>
  <c r="Z114" i="44"/>
  <c r="BG115" i="44"/>
  <c r="AU116" i="44"/>
  <c r="AW121" i="44"/>
  <c r="BH122" i="44"/>
  <c r="BN124" i="44"/>
  <c r="BJ125" i="44"/>
  <c r="AH126" i="44"/>
  <c r="BC128" i="44"/>
  <c r="V130" i="44"/>
  <c r="T132" i="44"/>
  <c r="BD133" i="44"/>
  <c r="BH134" i="44"/>
  <c r="AV135" i="44"/>
  <c r="AA136" i="44"/>
  <c r="AY136" i="44"/>
  <c r="AT141" i="44"/>
  <c r="BH143" i="44"/>
  <c r="O144" i="44"/>
  <c r="AU144" i="44"/>
  <c r="Z147" i="44"/>
  <c r="BI148" i="44"/>
  <c r="AR152" i="44"/>
  <c r="AB178" i="44"/>
  <c r="P179" i="44"/>
  <c r="AL46" i="46"/>
  <c r="AL46" i="44"/>
  <c r="BQ53" i="46"/>
  <c r="BQ53" i="44"/>
  <c r="AL67" i="46"/>
  <c r="AL67" i="44"/>
  <c r="AX92" i="46"/>
  <c r="AX92" i="44"/>
  <c r="BG99" i="46"/>
  <c r="BG99" i="44"/>
  <c r="R106" i="46"/>
  <c r="R106" i="44"/>
  <c r="AT109" i="46"/>
  <c r="AT109" i="44"/>
  <c r="N113" i="46"/>
  <c r="N113" i="44"/>
  <c r="AL113" i="46"/>
  <c r="AL113" i="44"/>
  <c r="AT113" i="46"/>
  <c r="AT113" i="44"/>
  <c r="O116" i="46"/>
  <c r="O116" i="44"/>
  <c r="H119" i="46"/>
  <c r="H119" i="44"/>
  <c r="Q121" i="46"/>
  <c r="Q121" i="44"/>
  <c r="AO121" i="46"/>
  <c r="AO121" i="44"/>
  <c r="G123" i="46"/>
  <c r="G123" i="44"/>
  <c r="Z124" i="46"/>
  <c r="Z124" i="44"/>
  <c r="J126" i="46"/>
  <c r="J126" i="44"/>
  <c r="G128" i="46"/>
  <c r="G128" i="44"/>
  <c r="O128" i="46"/>
  <c r="O128" i="44"/>
  <c r="R129" i="46"/>
  <c r="R129" i="44"/>
  <c r="BN129" i="46"/>
  <c r="BN129" i="44"/>
  <c r="N130" i="46"/>
  <c r="N130" i="44"/>
  <c r="BJ130" i="46"/>
  <c r="BJ130" i="44"/>
  <c r="A129" i="27"/>
  <c r="A131" i="44"/>
  <c r="AX131" i="46"/>
  <c r="AX131" i="44"/>
  <c r="AB132" i="46"/>
  <c r="AB132" i="44"/>
  <c r="L134" i="46"/>
  <c r="L134" i="44"/>
  <c r="AB134" i="46"/>
  <c r="AB134" i="44"/>
  <c r="X135" i="46"/>
  <c r="X135" i="44"/>
  <c r="AF135" i="46"/>
  <c r="AF135" i="44"/>
  <c r="S136" i="46"/>
  <c r="S136" i="44"/>
  <c r="BC137" i="46"/>
  <c r="BC137" i="44"/>
  <c r="R140" i="46"/>
  <c r="R140" i="44"/>
  <c r="Z140" i="46"/>
  <c r="Z140" i="44"/>
  <c r="AL141" i="46"/>
  <c r="AL141" i="44"/>
  <c r="BB141" i="46"/>
  <c r="BB141" i="44"/>
  <c r="A140" i="27"/>
  <c r="C142" i="46"/>
  <c r="C142" i="44" s="1"/>
  <c r="AI145" i="46"/>
  <c r="AI145" i="44"/>
  <c r="AQ145" i="46"/>
  <c r="AQ145" i="44"/>
  <c r="BG145" i="46"/>
  <c r="BG145" i="44"/>
  <c r="BO145" i="46"/>
  <c r="BO145" i="44"/>
  <c r="BJ146" i="46"/>
  <c r="BJ146" i="44"/>
  <c r="E148" i="46"/>
  <c r="E148" i="44"/>
  <c r="AC148" i="46"/>
  <c r="AC148" i="44"/>
  <c r="AS150" i="46"/>
  <c r="AS150" i="44"/>
  <c r="BA150" i="46"/>
  <c r="BA150" i="44"/>
  <c r="BI150" i="46"/>
  <c r="BI150" i="44"/>
  <c r="AG151" i="46"/>
  <c r="AG151" i="44"/>
  <c r="A112" i="44"/>
  <c r="C47" i="46"/>
  <c r="C47" i="44" s="1"/>
  <c r="C108" i="46"/>
  <c r="C108" i="44" s="1"/>
  <c r="I44" i="44"/>
  <c r="AD51" i="44"/>
  <c r="J52" i="44"/>
  <c r="Z52" i="44"/>
  <c r="BP64" i="44"/>
  <c r="R68" i="44"/>
  <c r="BA73" i="44"/>
  <c r="AN82" i="44"/>
  <c r="AM84" i="44"/>
  <c r="AG89" i="44"/>
  <c r="AX90" i="44"/>
  <c r="BA95" i="44"/>
  <c r="AE98" i="44"/>
  <c r="Y101" i="44"/>
  <c r="BI102" i="44"/>
  <c r="J106" i="44"/>
  <c r="AX108" i="44"/>
  <c r="BB109" i="44"/>
  <c r="S115" i="44"/>
  <c r="W116" i="44"/>
  <c r="BG117" i="44"/>
  <c r="AN119" i="44"/>
  <c r="BL119" i="44"/>
  <c r="K120" i="44"/>
  <c r="AI120" i="44"/>
  <c r="Y121" i="44"/>
  <c r="AP124" i="44"/>
  <c r="N125" i="44"/>
  <c r="AL125" i="44"/>
  <c r="Z129" i="44"/>
  <c r="AX129" i="44"/>
  <c r="AP131" i="44"/>
  <c r="BN131" i="44"/>
  <c r="L132" i="44"/>
  <c r="AR132" i="44"/>
  <c r="X133" i="44"/>
  <c r="S138" i="44"/>
  <c r="AY138" i="44"/>
  <c r="AD146" i="44"/>
  <c r="Y149" i="44"/>
  <c r="BE149" i="44"/>
  <c r="Q151" i="44"/>
  <c r="AW151" i="44"/>
  <c r="D152" i="44"/>
  <c r="AJ152" i="44"/>
  <c r="T178" i="44"/>
  <c r="AZ178" i="44"/>
  <c r="AR35" i="46"/>
  <c r="AR35" i="44"/>
  <c r="V51" i="46"/>
  <c r="V51" i="44"/>
  <c r="AL51" i="46"/>
  <c r="AL51" i="44"/>
  <c r="BP81" i="46"/>
  <c r="BP81" i="44"/>
  <c r="AE86" i="46"/>
  <c r="AE86" i="44"/>
  <c r="E88" i="46"/>
  <c r="E88" i="44"/>
  <c r="J92" i="46"/>
  <c r="J92" i="44"/>
  <c r="I94" i="46"/>
  <c r="I94" i="44"/>
  <c r="AS95" i="46"/>
  <c r="AS95" i="44"/>
  <c r="BI95" i="46"/>
  <c r="BI95" i="44"/>
  <c r="F100" i="46"/>
  <c r="F100" i="44"/>
  <c r="V100" i="46"/>
  <c r="V100" i="44"/>
  <c r="Q101" i="46"/>
  <c r="Q101" i="44"/>
  <c r="BQ102" i="46"/>
  <c r="BQ102" i="44"/>
  <c r="Q103" i="46"/>
  <c r="Q103" i="44"/>
  <c r="BD105" i="46"/>
  <c r="BD105" i="44"/>
  <c r="J110" i="46"/>
  <c r="J110" i="44"/>
  <c r="Z110" i="46"/>
  <c r="Z110" i="44"/>
  <c r="AP110" i="46"/>
  <c r="AP110" i="44"/>
  <c r="AX112" i="46"/>
  <c r="AX112" i="44"/>
  <c r="AM116" i="46"/>
  <c r="AM116" i="44"/>
  <c r="G118" i="46"/>
  <c r="G118" i="44"/>
  <c r="X119" i="46"/>
  <c r="X119" i="44"/>
  <c r="AF119" i="46"/>
  <c r="AF119" i="44"/>
  <c r="BF126" i="46"/>
  <c r="BF126" i="44"/>
  <c r="AM128" i="46"/>
  <c r="AM128" i="44"/>
  <c r="BK128" i="46"/>
  <c r="BK128" i="44"/>
  <c r="AP129" i="46"/>
  <c r="AP129" i="44"/>
  <c r="AL130" i="46"/>
  <c r="AL130" i="44"/>
  <c r="AZ132" i="46"/>
  <c r="AZ132" i="44"/>
  <c r="BP132" i="46"/>
  <c r="BP132" i="44"/>
  <c r="AV133" i="46"/>
  <c r="AV133" i="44"/>
  <c r="D134" i="46"/>
  <c r="D134" i="44"/>
  <c r="AQ136" i="46"/>
  <c r="AQ136" i="44"/>
  <c r="AE137" i="46"/>
  <c r="AE137" i="44"/>
  <c r="AA138" i="46"/>
  <c r="AA138" i="44"/>
  <c r="AI138" i="46"/>
  <c r="AI138" i="44"/>
  <c r="N139" i="46"/>
  <c r="N139" i="44"/>
  <c r="A92" i="44"/>
  <c r="C110" i="46"/>
  <c r="C110" i="44" s="1"/>
  <c r="X39" i="44"/>
  <c r="U43" i="44"/>
  <c r="F48" i="44"/>
  <c r="N51" i="44"/>
  <c r="AC53" i="44"/>
  <c r="AS53" i="44"/>
  <c r="M62" i="44"/>
  <c r="AJ64" i="44"/>
  <c r="AZ64" i="44"/>
  <c r="X65" i="44"/>
  <c r="AN65" i="44"/>
  <c r="BD65" i="44"/>
  <c r="AD67" i="44"/>
  <c r="AG70" i="44"/>
  <c r="M71" i="44"/>
  <c r="Q72" i="44"/>
  <c r="M73" i="44"/>
  <c r="AK73" i="44"/>
  <c r="AG78" i="44"/>
  <c r="AW78" i="44"/>
  <c r="BM78" i="44"/>
  <c r="U79" i="44"/>
  <c r="AW87" i="44"/>
  <c r="BM87" i="44"/>
  <c r="M88" i="44"/>
  <c r="AC88" i="44"/>
  <c r="AW89" i="44"/>
  <c r="J90" i="44"/>
  <c r="BJ93" i="44"/>
  <c r="BM94" i="44"/>
  <c r="BQ95" i="44"/>
  <c r="AA97" i="44"/>
  <c r="AO101" i="44"/>
  <c r="AG103" i="44"/>
  <c r="BP104" i="44"/>
  <c r="P105" i="44"/>
  <c r="AF105" i="44"/>
  <c r="AV105" i="44"/>
  <c r="Z106" i="44"/>
  <c r="AP106" i="44"/>
  <c r="BN112" i="44"/>
  <c r="BF114" i="44"/>
  <c r="BK116" i="44"/>
  <c r="K117" i="44"/>
  <c r="AI117" i="44"/>
  <c r="AU123" i="44"/>
  <c r="R124" i="44"/>
  <c r="BB125" i="44"/>
  <c r="AY127" i="44"/>
  <c r="AE128" i="44"/>
  <c r="P135" i="44"/>
  <c r="AN135" i="44"/>
  <c r="BO138" i="44"/>
  <c r="AX140" i="44"/>
  <c r="V141" i="44"/>
  <c r="AZ143" i="44"/>
  <c r="G144" i="44"/>
  <c r="F146" i="44"/>
  <c r="AT146" i="44"/>
  <c r="Q149" i="44"/>
  <c r="I151" i="44"/>
  <c r="H169" i="44"/>
  <c r="BP40" i="46"/>
  <c r="BP40" i="44"/>
  <c r="BL82" i="46"/>
  <c r="BL82" i="44"/>
  <c r="S85" i="46"/>
  <c r="S85" i="44"/>
  <c r="BO85" i="46"/>
  <c r="BO85" i="44"/>
  <c r="AU86" i="46"/>
  <c r="AU86" i="44"/>
  <c r="I87" i="46"/>
  <c r="I87" i="44"/>
  <c r="AP90" i="46"/>
  <c r="AP90" i="44"/>
  <c r="U95" i="46"/>
  <c r="U95" i="44"/>
  <c r="S99" i="46"/>
  <c r="S99" i="44"/>
  <c r="E102" i="46"/>
  <c r="E102" i="44"/>
  <c r="D104" i="46"/>
  <c r="D104" i="44"/>
  <c r="BJ109" i="46"/>
  <c r="BJ109" i="44"/>
  <c r="C101" i="46"/>
  <c r="C101" i="44" s="1"/>
  <c r="AR45" i="44"/>
  <c r="AX47" i="44"/>
  <c r="AT48" i="44"/>
  <c r="H49" i="44"/>
  <c r="L50" i="44"/>
  <c r="E69" i="44"/>
  <c r="BM72" i="44"/>
  <c r="Q78" i="44"/>
  <c r="BQ79" i="44"/>
  <c r="L81" i="44"/>
  <c r="AR81" i="44"/>
  <c r="AI85" i="44"/>
  <c r="BI88" i="44"/>
  <c r="Z92" i="44"/>
  <c r="M95" i="44"/>
  <c r="AD100" i="44"/>
  <c r="BB100" i="44"/>
  <c r="U102" i="44"/>
  <c r="AD107" i="44"/>
  <c r="AT107" i="44"/>
  <c r="BJ107" i="44"/>
  <c r="BN108" i="44"/>
  <c r="BJ113" i="44"/>
  <c r="R114" i="44"/>
  <c r="AY115" i="44"/>
  <c r="P119" i="44"/>
  <c r="BD119" i="44"/>
  <c r="AA120" i="44"/>
  <c r="AZ122" i="44"/>
  <c r="W123" i="44"/>
  <c r="BF124" i="44"/>
  <c r="AD125" i="44"/>
  <c r="W128" i="44"/>
  <c r="AH131" i="44"/>
  <c r="D132" i="44"/>
  <c r="AJ132" i="44"/>
  <c r="H135" i="44"/>
  <c r="K138" i="44"/>
  <c r="AQ138" i="44"/>
  <c r="AX142" i="44"/>
  <c r="T143" i="44"/>
  <c r="M148" i="44"/>
  <c r="AS148" i="44"/>
  <c r="I149" i="44"/>
  <c r="AO151" i="44"/>
  <c r="BD160" i="44"/>
  <c r="BH7" i="46"/>
  <c r="BH7" i="44"/>
  <c r="AG8" i="46"/>
  <c r="AG8" i="44"/>
  <c r="BL39" i="46"/>
  <c r="BL39" i="44"/>
  <c r="W56" i="46"/>
  <c r="W56" i="44"/>
  <c r="M79" i="46"/>
  <c r="M79" i="44"/>
  <c r="BI79" i="46"/>
  <c r="BI79" i="44"/>
  <c r="AE84" i="46"/>
  <c r="AE84" i="44"/>
  <c r="AG94" i="46"/>
  <c r="AG94" i="44"/>
  <c r="AR104" i="46"/>
  <c r="AR104" i="44"/>
  <c r="A68" i="44"/>
  <c r="C112" i="46"/>
  <c r="C112" i="44" s="1"/>
  <c r="BH35" i="44"/>
  <c r="AC38" i="44"/>
  <c r="AB40" i="44"/>
  <c r="AE56" i="44"/>
  <c r="Q61" i="44"/>
  <c r="AS62" i="44"/>
  <c r="BM76" i="44"/>
  <c r="AK79" i="44"/>
  <c r="AB81" i="44"/>
  <c r="AF82" i="44"/>
  <c r="AI99" i="44"/>
  <c r="J108" i="44"/>
  <c r="Z108" i="44"/>
  <c r="AP108" i="44"/>
  <c r="N109" i="44"/>
  <c r="AD109" i="44"/>
  <c r="Z112" i="44"/>
  <c r="AP112" i="44"/>
  <c r="W118" i="44"/>
  <c r="AU118" i="44"/>
  <c r="BO120" i="44"/>
  <c r="AB122" i="44"/>
  <c r="AM123" i="44"/>
  <c r="BK123" i="44"/>
  <c r="J124" i="44"/>
  <c r="AH124" i="44"/>
  <c r="F125" i="44"/>
  <c r="BN126" i="44"/>
  <c r="K127" i="44"/>
  <c r="BB130" i="44"/>
  <c r="J131" i="44"/>
  <c r="BF131" i="44"/>
  <c r="T134" i="44"/>
  <c r="O137" i="44"/>
  <c r="AU137" i="44"/>
  <c r="J140" i="44"/>
  <c r="AR143" i="44"/>
  <c r="AY145" i="44"/>
  <c r="AK148" i="44"/>
  <c r="AK150" i="44"/>
  <c r="BQ150" i="44"/>
  <c r="H160" i="44"/>
  <c r="AV160" i="44"/>
  <c r="BH10" i="46"/>
  <c r="BH10" i="44"/>
  <c r="I13" i="46"/>
  <c r="I13" i="44"/>
  <c r="BA43" i="46"/>
  <c r="BA43" i="44"/>
  <c r="BG57" i="46"/>
  <c r="BG57" i="44"/>
  <c r="AR66" i="46"/>
  <c r="AR66" i="44"/>
  <c r="BI73" i="46"/>
  <c r="BI73" i="44"/>
  <c r="M75" i="46"/>
  <c r="M75" i="44"/>
  <c r="BD82" i="46"/>
  <c r="BD82" i="44"/>
  <c r="K83" i="46"/>
  <c r="K83" i="44"/>
  <c r="BF92" i="46"/>
  <c r="BF92" i="44"/>
  <c r="AL93" i="46"/>
  <c r="AL93" i="44"/>
  <c r="I101" i="46"/>
  <c r="I101" i="44"/>
  <c r="I103" i="46"/>
  <c r="I103" i="44"/>
  <c r="AW103" i="46"/>
  <c r="AW103" i="44"/>
  <c r="A114" i="44"/>
  <c r="C52" i="46"/>
  <c r="C52" i="44" s="1"/>
  <c r="C92" i="46"/>
  <c r="C92" i="44" s="1"/>
  <c r="Y37" i="44"/>
  <c r="N48" i="44"/>
  <c r="BH50" i="44"/>
  <c r="BA77" i="44"/>
  <c r="AW80" i="44"/>
  <c r="P82" i="44"/>
  <c r="V93" i="44"/>
  <c r="AK102" i="44"/>
  <c r="AJ104" i="44"/>
  <c r="BL105" i="44"/>
  <c r="A52" i="44"/>
  <c r="A101" i="44"/>
  <c r="A108" i="44"/>
  <c r="A142" i="44"/>
  <c r="C68" i="46"/>
  <c r="C68" i="44" s="1"/>
  <c r="C94" i="46"/>
  <c r="C94" i="44" s="1"/>
  <c r="C114" i="46"/>
  <c r="C114" i="44" s="1"/>
  <c r="C131" i="46"/>
  <c r="C131" i="44" s="1"/>
  <c r="BF47" i="44"/>
  <c r="M55" i="44"/>
  <c r="K57" i="44"/>
  <c r="AO61" i="44"/>
  <c r="P63" i="44"/>
  <c r="AJ66" i="44"/>
  <c r="BI75" i="44"/>
  <c r="AG76" i="44"/>
  <c r="AW76" i="44"/>
  <c r="BM80" i="44"/>
  <c r="AL91" i="44"/>
  <c r="BB93" i="44"/>
  <c r="AO94" i="44"/>
  <c r="BK98" i="44"/>
  <c r="K99" i="44"/>
  <c r="AT100" i="44"/>
  <c r="BH104" i="44"/>
  <c r="H105" i="44"/>
  <c r="BJ111" i="44"/>
  <c r="J112" i="44"/>
  <c r="J114" i="44"/>
  <c r="AH114" i="44"/>
  <c r="BC116" i="44"/>
  <c r="AA117" i="44"/>
  <c r="D122" i="44"/>
  <c r="Z131" i="44"/>
  <c r="AN133" i="44"/>
  <c r="BG136" i="44"/>
  <c r="G137" i="44"/>
  <c r="AL139" i="44"/>
  <c r="AH140" i="44"/>
  <c r="AP142" i="44"/>
  <c r="S145" i="44"/>
  <c r="J147" i="44"/>
  <c r="AH147" i="44"/>
  <c r="BF147" i="44"/>
  <c r="AN160" i="44"/>
  <c r="Z192" i="46"/>
  <c r="Z192" i="44"/>
  <c r="N193" i="46"/>
  <c r="N193" i="44"/>
  <c r="AT193" i="46"/>
  <c r="AT193" i="44"/>
  <c r="J194" i="46"/>
  <c r="J194" i="44"/>
  <c r="BF194" i="46"/>
  <c r="BF194" i="44"/>
  <c r="BN194" i="46"/>
  <c r="BN194" i="44"/>
  <c r="Z196" i="46"/>
  <c r="Z196" i="44"/>
  <c r="AH196" i="46"/>
  <c r="AH196" i="44"/>
  <c r="BJ197" i="46"/>
  <c r="BJ197" i="44"/>
  <c r="AC199" i="46"/>
  <c r="AC199" i="44"/>
  <c r="BA199" i="46"/>
  <c r="BA199" i="44"/>
  <c r="E201" i="46"/>
  <c r="E201" i="44"/>
  <c r="Q204" i="46"/>
  <c r="Q204" i="44"/>
  <c r="BE204" i="46"/>
  <c r="BE204" i="44"/>
  <c r="W206" i="46"/>
  <c r="W206" i="44"/>
  <c r="C30" i="46"/>
  <c r="C30" i="44" s="1"/>
  <c r="BO8" i="44"/>
  <c r="BD9" i="44"/>
  <c r="AC12" i="44"/>
  <c r="O16" i="44"/>
  <c r="BL16" i="44"/>
  <c r="AT17" i="44"/>
  <c r="K19" i="44"/>
  <c r="BA19" i="44"/>
  <c r="BE20" i="44"/>
  <c r="AF22" i="44"/>
  <c r="BK24" i="44"/>
  <c r="AW25" i="44"/>
  <c r="AD26" i="44"/>
  <c r="AI28" i="44"/>
  <c r="H30" i="44"/>
  <c r="AF32" i="44"/>
  <c r="BB33" i="44"/>
  <c r="Q34" i="44"/>
  <c r="L36" i="44"/>
  <c r="AR38" i="44"/>
  <c r="G39" i="44"/>
  <c r="AK39" i="44"/>
  <c r="X40" i="44"/>
  <c r="AQ40" i="44"/>
  <c r="AT42" i="44"/>
  <c r="AB43" i="44"/>
  <c r="AZ43" i="44"/>
  <c r="AI45" i="44"/>
  <c r="F193" i="44"/>
  <c r="AD193" i="44"/>
  <c r="E203" i="44"/>
  <c r="M203" i="44"/>
  <c r="U203" i="44"/>
  <c r="AC203" i="44"/>
  <c r="AK203" i="44"/>
  <c r="AS203" i="44"/>
  <c r="BA203" i="44"/>
  <c r="BI203" i="44"/>
  <c r="BQ203" i="44"/>
  <c r="BM204" i="44"/>
  <c r="BJ189" i="44"/>
  <c r="AD191" i="44"/>
  <c r="BJ191" i="44"/>
  <c r="Z194" i="44"/>
  <c r="BQ199" i="44"/>
  <c r="BA201" i="44"/>
  <c r="Y204" i="44"/>
  <c r="AP192" i="44"/>
  <c r="BN192" i="44"/>
  <c r="R194" i="44"/>
  <c r="BB197" i="44"/>
  <c r="M201" i="44"/>
  <c r="AS201" i="44"/>
  <c r="I202" i="44"/>
  <c r="Q202" i="44"/>
  <c r="Y202" i="44"/>
  <c r="AG202" i="44"/>
  <c r="AO202" i="44"/>
  <c r="AW202" i="44"/>
  <c r="BE202" i="44"/>
  <c r="BM202" i="44"/>
  <c r="AH207" i="44"/>
  <c r="BK7" i="46"/>
  <c r="BK7" i="44"/>
  <c r="AR7" i="44"/>
  <c r="T13" i="46"/>
  <c r="T13" i="44"/>
  <c r="X29" i="46"/>
  <c r="X29" i="44"/>
  <c r="BA8" i="46"/>
  <c r="BA8" i="44"/>
  <c r="A15" i="44"/>
  <c r="D7" i="44"/>
  <c r="AS7" i="44"/>
  <c r="L8" i="44"/>
  <c r="AO8" i="44"/>
  <c r="BP8" i="44"/>
  <c r="AU9" i="44"/>
  <c r="V10" i="44"/>
  <c r="P11" i="44"/>
  <c r="M12" i="44"/>
  <c r="AG13" i="44"/>
  <c r="AZ14" i="44"/>
  <c r="AA19" i="44"/>
  <c r="BP19" i="44"/>
  <c r="BB20" i="44"/>
  <c r="AP21" i="44"/>
  <c r="V22" i="44"/>
  <c r="D23" i="44"/>
  <c r="M24" i="44"/>
  <c r="AT24" i="44"/>
  <c r="AN25" i="44"/>
  <c r="AR26" i="44"/>
  <c r="W27" i="44"/>
  <c r="Y28" i="44"/>
  <c r="BG28" i="44"/>
  <c r="AU30" i="44"/>
  <c r="BG31" i="44"/>
  <c r="A13" i="44"/>
  <c r="F7" i="44"/>
  <c r="AT7" i="44"/>
  <c r="AR8" i="44"/>
  <c r="BQ8" i="44"/>
  <c r="AW9" i="44"/>
  <c r="AK10" i="44"/>
  <c r="W11" i="44"/>
  <c r="BC11" i="44"/>
  <c r="T12" i="44"/>
  <c r="BH12" i="44"/>
  <c r="AH13" i="44"/>
  <c r="N14" i="44"/>
  <c r="BA14" i="44"/>
  <c r="N16" i="44"/>
  <c r="BB16" i="44"/>
  <c r="O18" i="44"/>
  <c r="BC18" i="44"/>
  <c r="H20" i="44"/>
  <c r="F23" i="44"/>
  <c r="AX23" i="44"/>
  <c r="T24" i="44"/>
  <c r="BH24" i="44"/>
  <c r="AP25" i="44"/>
  <c r="M26" i="44"/>
  <c r="AS26" i="44"/>
  <c r="AH28" i="44"/>
  <c r="AR29" i="44"/>
  <c r="X30" i="44"/>
  <c r="AL32" i="44"/>
  <c r="J33" i="44"/>
  <c r="AE18" i="46"/>
  <c r="AE18" i="44"/>
  <c r="N20" i="46"/>
  <c r="N20" i="44"/>
  <c r="A19" i="27"/>
  <c r="A21" i="44"/>
  <c r="F22" i="46"/>
  <c r="F22" i="44"/>
  <c r="AB24" i="46"/>
  <c r="AB24" i="44"/>
  <c r="AR24" i="46"/>
  <c r="AR24" i="44"/>
  <c r="BL25" i="46"/>
  <c r="BL25" i="44"/>
  <c r="AB26" i="46"/>
  <c r="AB26" i="44"/>
  <c r="I28" i="46"/>
  <c r="I28" i="44"/>
  <c r="BE28" i="46"/>
  <c r="BE28" i="44"/>
  <c r="BH29" i="46"/>
  <c r="BH29" i="44"/>
  <c r="AD30" i="46"/>
  <c r="AD30" i="44"/>
  <c r="BJ30" i="46"/>
  <c r="BJ30" i="44"/>
  <c r="A29" i="27"/>
  <c r="C31" i="46"/>
  <c r="C31" i="44" s="1"/>
  <c r="Z31" i="46"/>
  <c r="Z31" i="44"/>
  <c r="W35" i="46"/>
  <c r="W35" i="44"/>
  <c r="K36" i="46"/>
  <c r="K36" i="44"/>
  <c r="BG36" i="46"/>
  <c r="BG36" i="44"/>
  <c r="T37" i="46"/>
  <c r="T37" i="44"/>
  <c r="AZ37" i="46"/>
  <c r="AZ37" i="44"/>
  <c r="P38" i="46"/>
  <c r="P38" i="44"/>
  <c r="AB7" i="46"/>
  <c r="AB7" i="44"/>
  <c r="V9" i="46"/>
  <c r="V9" i="44"/>
  <c r="BB9" i="46"/>
  <c r="BB9" i="44"/>
  <c r="K12" i="46"/>
  <c r="K12" i="44"/>
  <c r="BD13" i="46"/>
  <c r="BD13" i="44"/>
  <c r="AC14" i="46"/>
  <c r="AC14" i="44"/>
  <c r="J15" i="46"/>
  <c r="J15" i="44"/>
  <c r="BF15" i="46"/>
  <c r="BF15" i="44"/>
  <c r="AB17" i="46"/>
  <c r="AB17" i="44"/>
  <c r="BP17" i="46"/>
  <c r="BP17" i="44"/>
  <c r="AF18" i="46"/>
  <c r="AF18" i="44"/>
  <c r="BI24" i="46"/>
  <c r="BI24" i="44"/>
  <c r="I25" i="46"/>
  <c r="I25" i="44"/>
  <c r="AO25" i="46"/>
  <c r="AO25" i="44"/>
  <c r="AC26" i="46"/>
  <c r="AC26" i="44"/>
  <c r="X27" i="46"/>
  <c r="X27" i="44"/>
  <c r="AK29" i="46"/>
  <c r="AK29" i="44"/>
  <c r="BI29" i="46"/>
  <c r="BI29" i="44"/>
  <c r="AE30" i="46"/>
  <c r="AE30" i="44"/>
  <c r="BK30" i="46"/>
  <c r="BK30" i="44"/>
  <c r="S31" i="46"/>
  <c r="S31" i="44"/>
  <c r="AA31" i="46"/>
  <c r="AA31" i="44"/>
  <c r="AQ31" i="46"/>
  <c r="AQ31" i="44"/>
  <c r="AE32" i="46"/>
  <c r="AE32" i="44"/>
  <c r="BK32" i="46"/>
  <c r="BK32" i="44"/>
  <c r="S33" i="46"/>
  <c r="S33" i="44"/>
  <c r="AT34" i="46"/>
  <c r="AT34" i="44"/>
  <c r="BB34" i="46"/>
  <c r="BB34" i="44"/>
  <c r="AZ36" i="46"/>
  <c r="AZ36" i="44"/>
  <c r="E37" i="46"/>
  <c r="E37" i="44"/>
  <c r="AB10" i="46"/>
  <c r="AB10" i="44"/>
  <c r="D19" i="46"/>
  <c r="D19" i="44"/>
  <c r="AB19" i="46"/>
  <c r="AB19" i="44"/>
  <c r="AJ19" i="46"/>
  <c r="AJ19" i="44"/>
  <c r="BH19" i="46"/>
  <c r="BH19" i="44"/>
  <c r="BD20" i="46"/>
  <c r="BD20" i="44"/>
  <c r="AR21" i="46"/>
  <c r="AR21" i="44"/>
  <c r="AV22" i="46"/>
  <c r="AV22" i="44"/>
  <c r="AZ23" i="46"/>
  <c r="AZ23" i="44"/>
  <c r="N24" i="46"/>
  <c r="N24" i="44"/>
  <c r="BJ24" i="46"/>
  <c r="BJ24" i="44"/>
  <c r="Z25" i="46"/>
  <c r="Z25" i="44"/>
  <c r="BF25" i="46"/>
  <c r="BF25" i="44"/>
  <c r="BB26" i="46"/>
  <c r="BB26" i="44"/>
  <c r="S28" i="46"/>
  <c r="S28" i="44"/>
  <c r="BP31" i="46"/>
  <c r="BP31" i="44"/>
  <c r="AV32" i="46"/>
  <c r="AV32" i="44"/>
  <c r="T33" i="46"/>
  <c r="T33" i="44"/>
  <c r="AR33" i="46"/>
  <c r="AR33" i="44"/>
  <c r="AZ33" i="46"/>
  <c r="AZ33" i="44"/>
  <c r="O34" i="46"/>
  <c r="O34" i="44"/>
  <c r="AU34" i="46"/>
  <c r="AU34" i="44"/>
  <c r="I11" i="46"/>
  <c r="I11" i="44"/>
  <c r="AJ15" i="46"/>
  <c r="AJ15" i="44"/>
  <c r="Y16" i="46"/>
  <c r="Y16" i="44"/>
  <c r="AO16" i="46"/>
  <c r="AO16" i="44"/>
  <c r="V17" i="46"/>
  <c r="V17" i="44"/>
  <c r="AM39" i="46"/>
  <c r="AM39" i="44"/>
  <c r="AI40" i="46"/>
  <c r="AI40" i="44"/>
  <c r="M41" i="46"/>
  <c r="M41" i="44"/>
  <c r="AC41" i="46"/>
  <c r="AC41" i="44"/>
  <c r="BA41" i="46"/>
  <c r="BA41" i="44"/>
  <c r="AF44" i="46"/>
  <c r="AF44" i="44"/>
  <c r="AV44" i="46"/>
  <c r="AV44" i="44"/>
  <c r="BG16" i="46"/>
  <c r="BG16" i="44"/>
  <c r="BH18" i="46"/>
  <c r="BH18" i="44"/>
  <c r="W23" i="46"/>
  <c r="W23" i="44"/>
  <c r="AW26" i="46"/>
  <c r="AW26" i="44"/>
  <c r="T27" i="46"/>
  <c r="T27" i="44"/>
  <c r="AS37" i="44"/>
  <c r="C43" i="46"/>
  <c r="C43" i="44" s="1"/>
  <c r="K16" i="44"/>
  <c r="BL17" i="44"/>
  <c r="AM21" i="44"/>
  <c r="AW22" i="44"/>
  <c r="AC23" i="44"/>
  <c r="AA25" i="44"/>
  <c r="BG25" i="44"/>
  <c r="BC26" i="44"/>
  <c r="T28" i="44"/>
  <c r="R32" i="44"/>
  <c r="Y35" i="44"/>
  <c r="Q38" i="44"/>
  <c r="D39" i="44"/>
  <c r="AA39" i="44"/>
  <c r="AZ39" i="44"/>
  <c r="K40" i="44"/>
  <c r="AV40" i="44"/>
  <c r="Q41" i="44"/>
  <c r="AH41" i="44"/>
  <c r="BG41" i="44"/>
  <c r="AO42" i="44"/>
  <c r="BK42" i="44"/>
  <c r="T43" i="44"/>
  <c r="AP43" i="44"/>
  <c r="BM43" i="44"/>
  <c r="T44" i="44"/>
  <c r="AK44" i="44"/>
  <c r="BB44" i="44"/>
  <c r="AF45" i="44"/>
  <c r="BE45" i="44"/>
  <c r="Y46" i="44"/>
  <c r="F47" i="44"/>
  <c r="AC47" i="44"/>
  <c r="AQ48" i="44"/>
  <c r="AA49" i="44"/>
  <c r="AE50" i="44"/>
  <c r="S39" i="46"/>
  <c r="S39" i="44"/>
  <c r="AC42" i="46"/>
  <c r="AC42" i="44"/>
  <c r="H43" i="46"/>
  <c r="H43" i="44"/>
  <c r="BP44" i="46"/>
  <c r="BP44" i="44"/>
  <c r="W45" i="46"/>
  <c r="W45" i="44"/>
  <c r="W50" i="46"/>
  <c r="W50" i="44"/>
  <c r="BL53" i="46"/>
  <c r="BL53" i="44"/>
  <c r="L54" i="46"/>
  <c r="L54" i="44"/>
  <c r="J56" i="46"/>
  <c r="J56" i="44"/>
  <c r="AG38" i="46"/>
  <c r="AG38" i="44"/>
  <c r="P40" i="46"/>
  <c r="P40" i="44"/>
  <c r="F42" i="46"/>
  <c r="F42" i="44"/>
  <c r="AP48" i="46"/>
  <c r="AP48" i="44"/>
  <c r="AR49" i="46"/>
  <c r="AR49" i="44"/>
  <c r="AL52" i="46"/>
  <c r="AL52" i="44"/>
  <c r="AW40" i="46"/>
  <c r="AW40" i="44"/>
  <c r="AU42" i="46"/>
  <c r="AU42" i="44"/>
  <c r="BN43" i="46"/>
  <c r="BN43" i="44"/>
  <c r="N44" i="46"/>
  <c r="N44" i="44"/>
  <c r="AO45" i="46"/>
  <c r="AO45" i="44"/>
  <c r="AY46" i="46"/>
  <c r="AY46" i="44"/>
  <c r="AE47" i="46"/>
  <c r="AE47" i="44"/>
  <c r="AW50" i="46"/>
  <c r="AW50" i="44"/>
  <c r="AQ51" i="46"/>
  <c r="AQ51" i="44"/>
  <c r="AG20" i="46"/>
  <c r="AG20" i="44"/>
  <c r="BM20" i="46"/>
  <c r="BM20" i="44"/>
  <c r="I22" i="46"/>
  <c r="I22" i="44"/>
  <c r="AJ28" i="46"/>
  <c r="AJ28" i="44"/>
  <c r="BK29" i="46"/>
  <c r="BK29" i="44"/>
  <c r="BE30" i="46"/>
  <c r="BE30" i="44"/>
  <c r="R35" i="46"/>
  <c r="R35" i="44"/>
  <c r="AL36" i="46"/>
  <c r="AL36" i="44"/>
  <c r="BG38" i="44"/>
  <c r="J53" i="44"/>
  <c r="Q55" i="44"/>
  <c r="BE55" i="44"/>
  <c r="AX56" i="44"/>
  <c r="F57" i="44"/>
  <c r="AN58" i="44"/>
  <c r="BA15" i="46"/>
  <c r="BA15" i="44"/>
  <c r="AF26" i="46"/>
  <c r="AF26" i="44"/>
  <c r="P29" i="46"/>
  <c r="P29" i="44"/>
  <c r="AF29" i="46"/>
  <c r="AF29" i="44"/>
  <c r="Z32" i="46"/>
  <c r="Z32" i="44"/>
  <c r="N33" i="46"/>
  <c r="N33" i="44"/>
  <c r="AN37" i="46"/>
  <c r="AN37" i="44"/>
  <c r="AV37" i="46"/>
  <c r="AV37" i="44"/>
  <c r="BD37" i="46"/>
  <c r="BD37" i="44"/>
  <c r="T38" i="46"/>
  <c r="T38" i="44"/>
  <c r="AZ38" i="46"/>
  <c r="AZ38" i="44"/>
  <c r="BP38" i="46"/>
  <c r="BP38" i="44"/>
  <c r="U41" i="46"/>
  <c r="U41" i="44"/>
  <c r="D43" i="46"/>
  <c r="D43" i="44"/>
  <c r="P44" i="46"/>
  <c r="P44" i="44"/>
  <c r="BD44" i="46"/>
  <c r="BD44" i="44"/>
  <c r="K66" i="46"/>
  <c r="K66" i="44"/>
  <c r="AQ66" i="46"/>
  <c r="AQ66" i="44"/>
  <c r="BG66" i="46"/>
  <c r="BG66" i="44"/>
  <c r="BO66" i="46"/>
  <c r="BO66" i="44"/>
  <c r="E67" i="46"/>
  <c r="E67" i="44"/>
  <c r="BI67" i="46"/>
  <c r="BI67" i="44"/>
  <c r="BQ67" i="46"/>
  <c r="BQ67" i="44"/>
  <c r="I68" i="46"/>
  <c r="I68" i="44"/>
  <c r="Q68" i="46"/>
  <c r="Q68" i="44"/>
  <c r="L69" i="46"/>
  <c r="L69" i="44"/>
  <c r="BH69" i="46"/>
  <c r="BH69" i="44"/>
  <c r="H70" i="46"/>
  <c r="H70" i="44"/>
  <c r="AV70" i="46"/>
  <c r="AV70" i="44"/>
  <c r="AZ71" i="46"/>
  <c r="AZ71" i="44"/>
  <c r="BH71" i="46"/>
  <c r="BH71" i="44"/>
  <c r="BL72" i="46"/>
  <c r="BL72" i="44"/>
  <c r="L73" i="46"/>
  <c r="L73" i="44"/>
  <c r="T73" i="46"/>
  <c r="T73" i="44"/>
  <c r="BI15" i="44"/>
  <c r="BJ19" i="44"/>
  <c r="P26" i="44"/>
  <c r="BL26" i="44"/>
  <c r="BF32" i="44"/>
  <c r="AY35" i="44"/>
  <c r="E41" i="44"/>
  <c r="BE68" i="44"/>
  <c r="P70" i="44"/>
  <c r="X72" i="44"/>
  <c r="BC21" i="46"/>
  <c r="BC21" i="44"/>
  <c r="BC23" i="46"/>
  <c r="BC23" i="44"/>
  <c r="AG26" i="46"/>
  <c r="AG26" i="44"/>
  <c r="D27" i="46"/>
  <c r="D27" i="44"/>
  <c r="N28" i="46"/>
  <c r="N28" i="44"/>
  <c r="AT28" i="46"/>
  <c r="AT28" i="44"/>
  <c r="BG30" i="46"/>
  <c r="BG30" i="44"/>
  <c r="G31" i="46"/>
  <c r="G31" i="44"/>
  <c r="AE31" i="46"/>
  <c r="AE31" i="44"/>
  <c r="AY32" i="46"/>
  <c r="AY32" i="44"/>
  <c r="Z34" i="46"/>
  <c r="Z34" i="44"/>
  <c r="AF36" i="46"/>
  <c r="AF36" i="44"/>
  <c r="I37" i="46"/>
  <c r="I37" i="44"/>
  <c r="T40" i="46"/>
  <c r="T40" i="44"/>
  <c r="AZ40" i="46"/>
  <c r="AZ40" i="44"/>
  <c r="T45" i="46"/>
  <c r="T45" i="44"/>
  <c r="K11" i="46"/>
  <c r="K11" i="44"/>
  <c r="N21" i="46"/>
  <c r="N21" i="44"/>
  <c r="P24" i="46"/>
  <c r="P24" i="44"/>
  <c r="BN32" i="46"/>
  <c r="BN32" i="44"/>
  <c r="AL33" i="46"/>
  <c r="AL33" i="44"/>
  <c r="AO34" i="46"/>
  <c r="AO34" i="44"/>
  <c r="K35" i="46"/>
  <c r="K35" i="44"/>
  <c r="AJ38" i="46"/>
  <c r="AJ38" i="44"/>
  <c r="O39" i="46"/>
  <c r="O39" i="44"/>
  <c r="AU39" i="46"/>
  <c r="AU39" i="44"/>
  <c r="S40" i="46"/>
  <c r="S40" i="44"/>
  <c r="BG40" i="46"/>
  <c r="BG40" i="44"/>
  <c r="AK41" i="46"/>
  <c r="AK41" i="44"/>
  <c r="BI41" i="46"/>
  <c r="BI41" i="44"/>
  <c r="AR43" i="46"/>
  <c r="AR43" i="44"/>
  <c r="BL44" i="46"/>
  <c r="BL44" i="44"/>
  <c r="S50" i="46"/>
  <c r="S50" i="44"/>
  <c r="AA66" i="46"/>
  <c r="AA66" i="44"/>
  <c r="U67" i="46"/>
  <c r="U67" i="44"/>
  <c r="AC67" i="46"/>
  <c r="AC67" i="44"/>
  <c r="AK67" i="46"/>
  <c r="AK67" i="44"/>
  <c r="BL70" i="46"/>
  <c r="BL70" i="44"/>
  <c r="D73" i="46"/>
  <c r="D73" i="44"/>
  <c r="AJ73" i="46"/>
  <c r="AJ73" i="44"/>
  <c r="AZ73" i="46"/>
  <c r="AZ73" i="44"/>
  <c r="BH73" i="46"/>
  <c r="BH73" i="44"/>
  <c r="BP73" i="46"/>
  <c r="BP73" i="44"/>
  <c r="H74" i="46"/>
  <c r="H74" i="44"/>
  <c r="P74" i="46"/>
  <c r="P74" i="44"/>
  <c r="AN74" i="46"/>
  <c r="AN74" i="44"/>
  <c r="BH43" i="44"/>
  <c r="AN44" i="44"/>
  <c r="H12" i="46"/>
  <c r="H12" i="44"/>
  <c r="BP13" i="46"/>
  <c r="BP13" i="44"/>
  <c r="AF17" i="46"/>
  <c r="AF17" i="44"/>
  <c r="AV17" i="46"/>
  <c r="AV17" i="44"/>
  <c r="AM23" i="46"/>
  <c r="AM23" i="44"/>
  <c r="AK25" i="46"/>
  <c r="AK25" i="44"/>
  <c r="I26" i="46"/>
  <c r="I26" i="44"/>
  <c r="AD28" i="46"/>
  <c r="AD28" i="44"/>
  <c r="BB28" i="46"/>
  <c r="BB28" i="44"/>
  <c r="AU31" i="46"/>
  <c r="AU31" i="44"/>
  <c r="BK31" i="46"/>
  <c r="BK31" i="44"/>
  <c r="BC33" i="46"/>
  <c r="BC33" i="44"/>
  <c r="AP34" i="46"/>
  <c r="AP34" i="44"/>
  <c r="BA38" i="46"/>
  <c r="BA38" i="44"/>
  <c r="BQ38" i="46"/>
  <c r="BQ38" i="44"/>
  <c r="V41" i="46"/>
  <c r="V41" i="44"/>
  <c r="AL41" i="46"/>
  <c r="AL41" i="44"/>
  <c r="R42" i="46"/>
  <c r="R42" i="44"/>
  <c r="AP42" i="46"/>
  <c r="AP42" i="44"/>
  <c r="AS43" i="46"/>
  <c r="AS43" i="44"/>
  <c r="Q44" i="46"/>
  <c r="Q44" i="44"/>
  <c r="AO44" i="46"/>
  <c r="AO44" i="44"/>
  <c r="AV49" i="46"/>
  <c r="AV49" i="44"/>
  <c r="AR50" i="46"/>
  <c r="AR50" i="44"/>
  <c r="E53" i="46"/>
  <c r="E53" i="44"/>
  <c r="M53" i="46"/>
  <c r="M53" i="44"/>
  <c r="Y54" i="46"/>
  <c r="Y54" i="44"/>
  <c r="E55" i="46"/>
  <c r="E55" i="44"/>
  <c r="AU56" i="46"/>
  <c r="AU56" i="44"/>
  <c r="BK56" i="46"/>
  <c r="BK56" i="44"/>
  <c r="BQ58" i="46"/>
  <c r="BQ58" i="44"/>
  <c r="I59" i="46"/>
  <c r="I59" i="44"/>
  <c r="BI60" i="46"/>
  <c r="BI60" i="44"/>
  <c r="C15" i="46"/>
  <c r="C15" i="44" s="1"/>
  <c r="C27" i="46"/>
  <c r="C27" i="44" s="1"/>
  <c r="C49" i="46"/>
  <c r="C49" i="44" s="1"/>
  <c r="H7" i="44"/>
  <c r="AD7" i="44"/>
  <c r="BA7" i="44"/>
  <c r="E8" i="44"/>
  <c r="Y8" i="44"/>
  <c r="AP8" i="44"/>
  <c r="BE8" i="44"/>
  <c r="P9" i="44"/>
  <c r="AO9" i="44"/>
  <c r="BE9" i="44"/>
  <c r="AE10" i="44"/>
  <c r="BP10" i="44"/>
  <c r="Y11" i="44"/>
  <c r="AX11" i="44"/>
  <c r="BM11" i="44"/>
  <c r="V12" i="44"/>
  <c r="BA12" i="44"/>
  <c r="P13" i="44"/>
  <c r="AN13" i="44"/>
  <c r="E14" i="44"/>
  <c r="AD14" i="44"/>
  <c r="BB14" i="44"/>
  <c r="T15" i="44"/>
  <c r="AO15" i="44"/>
  <c r="BJ15" i="44"/>
  <c r="W16" i="44"/>
  <c r="AT16" i="44"/>
  <c r="E17" i="44"/>
  <c r="AL17" i="44"/>
  <c r="BI17" i="44"/>
  <c r="P18" i="44"/>
  <c r="AO18" i="44"/>
  <c r="BL18" i="44"/>
  <c r="R19" i="44"/>
  <c r="AR19" i="44"/>
  <c r="BK19" i="44"/>
  <c r="Q20" i="44"/>
  <c r="AV20" i="44"/>
  <c r="D21" i="44"/>
  <c r="AB21" i="44"/>
  <c r="BF21" i="44"/>
  <c r="P22" i="44"/>
  <c r="AH22" i="44"/>
  <c r="BL22" i="44"/>
  <c r="R23" i="44"/>
  <c r="AJ23" i="44"/>
  <c r="BG23" i="44"/>
  <c r="G24" i="44"/>
  <c r="AC24" i="44"/>
  <c r="BA24" i="44"/>
  <c r="J25" i="44"/>
  <c r="AC25" i="44"/>
  <c r="BA25" i="44"/>
  <c r="E26" i="44"/>
  <c r="T26" i="44"/>
  <c r="AK26" i="44"/>
  <c r="AZ26" i="44"/>
  <c r="BM26" i="44"/>
  <c r="AM27" i="44"/>
  <c r="D28" i="44"/>
  <c r="Z28" i="44"/>
  <c r="AX28" i="44"/>
  <c r="D29" i="44"/>
  <c r="AB29" i="44"/>
  <c r="BA29" i="44"/>
  <c r="N30" i="44"/>
  <c r="AG30" i="44"/>
  <c r="BC30" i="44"/>
  <c r="J31" i="44"/>
  <c r="AB31" i="44"/>
  <c r="AZ31" i="44"/>
  <c r="F32" i="44"/>
  <c r="W32" i="44"/>
  <c r="AP32" i="44"/>
  <c r="BG32" i="44"/>
  <c r="K33" i="44"/>
  <c r="AD33" i="44"/>
  <c r="AT33" i="44"/>
  <c r="BP33" i="44"/>
  <c r="Y34" i="44"/>
  <c r="AW34" i="44"/>
  <c r="G35" i="44"/>
  <c r="BC35" i="44"/>
  <c r="AK36" i="44"/>
  <c r="H37" i="44"/>
  <c r="AO37" i="44"/>
  <c r="BL37" i="44"/>
  <c r="R38" i="44"/>
  <c r="AE39" i="44"/>
  <c r="F41" i="44"/>
  <c r="BJ41" i="44"/>
  <c r="AG42" i="44"/>
  <c r="AW42" i="44"/>
  <c r="BI43" i="44"/>
  <c r="AY45" i="44"/>
  <c r="AT46" i="44"/>
  <c r="AP52" i="44"/>
  <c r="AK55" i="44"/>
  <c r="BA55" i="44"/>
  <c r="S57" i="44"/>
  <c r="AI57" i="44"/>
  <c r="AY57" i="44"/>
  <c r="Q59" i="44"/>
  <c r="M60" i="44"/>
  <c r="S66" i="44"/>
  <c r="AI66" i="44"/>
  <c r="AY66" i="44"/>
  <c r="AS67" i="44"/>
  <c r="AB69" i="44"/>
  <c r="L71" i="44"/>
  <c r="F19" i="46"/>
  <c r="F19" i="44"/>
  <c r="AP20" i="46"/>
  <c r="AP20" i="44"/>
  <c r="BD26" i="46"/>
  <c r="BD26" i="44"/>
  <c r="AV29" i="46"/>
  <c r="AV29" i="44"/>
  <c r="W39" i="46"/>
  <c r="W39" i="44"/>
  <c r="Y42" i="46"/>
  <c r="Y42" i="44"/>
  <c r="BM42" i="46"/>
  <c r="BM42" i="44"/>
  <c r="K45" i="46"/>
  <c r="K45" i="44"/>
  <c r="S45" i="46"/>
  <c r="S45" i="44"/>
  <c r="AR69" i="46"/>
  <c r="AR69" i="44"/>
  <c r="AF70" i="46"/>
  <c r="AF70" i="44"/>
  <c r="T71" i="46"/>
  <c r="T71" i="44"/>
  <c r="AJ71" i="46"/>
  <c r="AJ71" i="44"/>
  <c r="X74" i="46"/>
  <c r="X74" i="44"/>
  <c r="N23" i="44"/>
  <c r="AA35" i="44"/>
  <c r="AY40" i="44"/>
  <c r="AB71" i="44"/>
  <c r="H72" i="44"/>
  <c r="BD74" i="44"/>
  <c r="BH11" i="46"/>
  <c r="BH11" i="44"/>
  <c r="D13" i="46"/>
  <c r="D13" i="44"/>
  <c r="AR13" i="46"/>
  <c r="AR13" i="44"/>
  <c r="S16" i="46"/>
  <c r="S16" i="44"/>
  <c r="H17" i="46"/>
  <c r="H17" i="44"/>
  <c r="W19" i="46"/>
  <c r="W19" i="44"/>
  <c r="BC19" i="46"/>
  <c r="BC19" i="44"/>
  <c r="BE26" i="46"/>
  <c r="BE26" i="44"/>
  <c r="AB27" i="46"/>
  <c r="AB27" i="44"/>
  <c r="BH27" i="46"/>
  <c r="BH27" i="44"/>
  <c r="BJ28" i="46"/>
  <c r="BJ28" i="44"/>
  <c r="AW29" i="46"/>
  <c r="AW29" i="44"/>
  <c r="BO30" i="46"/>
  <c r="BO30" i="44"/>
  <c r="O31" i="46"/>
  <c r="O31" i="44"/>
  <c r="O33" i="46"/>
  <c r="O33" i="44"/>
  <c r="BF34" i="46"/>
  <c r="BF34" i="44"/>
  <c r="AV36" i="46"/>
  <c r="AV36" i="44"/>
  <c r="BL36" i="46"/>
  <c r="BL36" i="44"/>
  <c r="BE37" i="46"/>
  <c r="BE37" i="44"/>
  <c r="U38" i="46"/>
  <c r="U38" i="44"/>
  <c r="Z42" i="46"/>
  <c r="Z42" i="44"/>
  <c r="AX42" i="46"/>
  <c r="AX42" i="44"/>
  <c r="BE44" i="46"/>
  <c r="BE44" i="44"/>
  <c r="D45" i="46"/>
  <c r="D45" i="44"/>
  <c r="N46" i="46"/>
  <c r="N46" i="44"/>
  <c r="AD46" i="46"/>
  <c r="AD46" i="44"/>
  <c r="AD48" i="46"/>
  <c r="AD48" i="44"/>
  <c r="AW54" i="46"/>
  <c r="AW54" i="44"/>
  <c r="BE54" i="46"/>
  <c r="BE54" i="44"/>
  <c r="G56" i="46"/>
  <c r="G56" i="44"/>
  <c r="BO57" i="46"/>
  <c r="BO57" i="44"/>
  <c r="U58" i="46"/>
  <c r="U58" i="44"/>
  <c r="Y59" i="46"/>
  <c r="Y59" i="44"/>
  <c r="BE59" i="46"/>
  <c r="BE59" i="44"/>
  <c r="AC60" i="46"/>
  <c r="AC60" i="44"/>
  <c r="AS60" i="46"/>
  <c r="AS60" i="44"/>
  <c r="A24" i="44"/>
  <c r="A42" i="44"/>
  <c r="A49" i="44"/>
  <c r="C17" i="46"/>
  <c r="C17" i="44" s="1"/>
  <c r="C29" i="46"/>
  <c r="C29" i="44" s="1"/>
  <c r="L7" i="44"/>
  <c r="AL7" i="44"/>
  <c r="BC7" i="44"/>
  <c r="I8" i="44"/>
  <c r="AA8" i="44"/>
  <c r="AQ8" i="44"/>
  <c r="BG8" i="44"/>
  <c r="Q9" i="44"/>
  <c r="AP9" i="44"/>
  <c r="D10" i="44"/>
  <c r="AF10" i="44"/>
  <c r="BQ10" i="44"/>
  <c r="Z11" i="44"/>
  <c r="BN11" i="44"/>
  <c r="X12" i="44"/>
  <c r="BB12" i="44"/>
  <c r="Q13" i="44"/>
  <c r="AO13" i="44"/>
  <c r="F14" i="44"/>
  <c r="AG14" i="44"/>
  <c r="BI14" i="44"/>
  <c r="V15" i="44"/>
  <c r="AQ15" i="44"/>
  <c r="BM15" i="44"/>
  <c r="X16" i="44"/>
  <c r="AV16" i="44"/>
  <c r="F17" i="44"/>
  <c r="AM17" i="44"/>
  <c r="BJ17" i="44"/>
  <c r="Q18" i="44"/>
  <c r="AP18" i="44"/>
  <c r="BM18" i="44"/>
  <c r="T19" i="44"/>
  <c r="AS19" i="44"/>
  <c r="BN19" i="44"/>
  <c r="V20" i="44"/>
  <c r="AW20" i="44"/>
  <c r="J21" i="44"/>
  <c r="AC21" i="44"/>
  <c r="BH21" i="44"/>
  <c r="Q22" i="44"/>
  <c r="AL22" i="44"/>
  <c r="BM22" i="44"/>
  <c r="U23" i="44"/>
  <c r="AK23" i="44"/>
  <c r="BH23" i="44"/>
  <c r="H24" i="44"/>
  <c r="AD24" i="44"/>
  <c r="BC24" i="44"/>
  <c r="K25" i="44"/>
  <c r="AF25" i="44"/>
  <c r="BD25" i="44"/>
  <c r="F26" i="44"/>
  <c r="U26" i="44"/>
  <c r="AL26" i="44"/>
  <c r="BA26" i="44"/>
  <c r="BQ26" i="44"/>
  <c r="AN27" i="44"/>
  <c r="F28" i="44"/>
  <c r="AB28" i="44"/>
  <c r="AY28" i="44"/>
  <c r="E29" i="44"/>
  <c r="AC29" i="44"/>
  <c r="BE29" i="44"/>
  <c r="O30" i="44"/>
  <c r="AI30" i="44"/>
  <c r="BD30" i="44"/>
  <c r="K31" i="44"/>
  <c r="G32" i="44"/>
  <c r="X32" i="44"/>
  <c r="AQ32" i="44"/>
  <c r="BJ32" i="44"/>
  <c r="L33" i="44"/>
  <c r="AH33" i="44"/>
  <c r="AX33" i="44"/>
  <c r="AD34" i="44"/>
  <c r="AX34" i="44"/>
  <c r="I35" i="44"/>
  <c r="AI35" i="44"/>
  <c r="AP38" i="44"/>
  <c r="BH38" i="44"/>
  <c r="M39" i="44"/>
  <c r="BA39" i="44"/>
  <c r="BQ39" i="44"/>
  <c r="AS41" i="44"/>
  <c r="Q42" i="44"/>
  <c r="AZ45" i="44"/>
  <c r="F46" i="44"/>
  <c r="Z47" i="44"/>
  <c r="P49" i="44"/>
  <c r="BP50" i="44"/>
  <c r="BB51" i="44"/>
  <c r="AC58" i="44"/>
  <c r="AK60" i="44"/>
  <c r="BP69" i="44"/>
  <c r="BD70" i="44"/>
  <c r="AF72" i="44"/>
  <c r="AV72" i="44"/>
  <c r="AN7" i="44"/>
  <c r="BD7" i="44"/>
  <c r="AC8" i="44"/>
  <c r="AI11" i="44"/>
  <c r="BO11" i="44"/>
  <c r="E15" i="44"/>
  <c r="AX20" i="44"/>
  <c r="R22" i="44"/>
  <c r="BN22" i="44"/>
  <c r="V23" i="44"/>
  <c r="X26" i="44"/>
  <c r="AQ27" i="44"/>
  <c r="I34" i="44"/>
  <c r="BG35" i="44"/>
  <c r="D38" i="44"/>
  <c r="AT9" i="46"/>
  <c r="AT9" i="44"/>
  <c r="AE11" i="46"/>
  <c r="AE11" i="44"/>
  <c r="AU11" i="46"/>
  <c r="AU11" i="44"/>
  <c r="AA12" i="46"/>
  <c r="AA12" i="44"/>
  <c r="T14" i="46"/>
  <c r="T14" i="44"/>
  <c r="AR14" i="46"/>
  <c r="AR14" i="44"/>
  <c r="AG15" i="46"/>
  <c r="AG15" i="44"/>
  <c r="V16" i="46"/>
  <c r="V16" i="44"/>
  <c r="AL16" i="46"/>
  <c r="AL16" i="44"/>
  <c r="G18" i="46"/>
  <c r="G18" i="44"/>
  <c r="AM18" i="46"/>
  <c r="AM18" i="44"/>
  <c r="Z19" i="46"/>
  <c r="Z19" i="44"/>
  <c r="AP19" i="46"/>
  <c r="AP19" i="44"/>
  <c r="F20" i="46"/>
  <c r="F20" i="44"/>
  <c r="BJ20" i="46"/>
  <c r="BJ20" i="44"/>
  <c r="R21" i="46"/>
  <c r="R21" i="44"/>
  <c r="AH21" i="46"/>
  <c r="AH21" i="44"/>
  <c r="A21" i="27"/>
  <c r="C23" i="46"/>
  <c r="C23" i="44" s="1"/>
  <c r="Z23" i="46"/>
  <c r="Z23" i="44"/>
  <c r="AP23" i="46"/>
  <c r="AP23" i="44"/>
  <c r="BF23" i="46"/>
  <c r="BF23" i="44"/>
  <c r="AJ24" i="46"/>
  <c r="AJ24" i="44"/>
  <c r="AZ24" i="46"/>
  <c r="AZ24" i="44"/>
  <c r="BP24" i="46"/>
  <c r="BP24" i="44"/>
  <c r="L26" i="46"/>
  <c r="L26" i="44"/>
  <c r="G27" i="46"/>
  <c r="G27" i="44"/>
  <c r="AE27" i="46"/>
  <c r="AE27" i="44"/>
  <c r="BC27" i="46"/>
  <c r="BC27" i="44"/>
  <c r="BK27" i="46"/>
  <c r="BK27" i="44"/>
  <c r="Q28" i="46"/>
  <c r="Q28" i="44"/>
  <c r="AG28" i="46"/>
  <c r="AG28" i="44"/>
  <c r="AW28" i="46"/>
  <c r="AW28" i="44"/>
  <c r="BM28" i="46"/>
  <c r="BM28" i="44"/>
  <c r="T29" i="46"/>
  <c r="T29" i="44"/>
  <c r="AJ29" i="46"/>
  <c r="AJ29" i="44"/>
  <c r="AZ29" i="46"/>
  <c r="AZ29" i="44"/>
  <c r="F30" i="46"/>
  <c r="F30" i="44"/>
  <c r="V30" i="46"/>
  <c r="V30" i="44"/>
  <c r="AL30" i="46"/>
  <c r="AL30" i="44"/>
  <c r="BB30" i="46"/>
  <c r="BB30" i="44"/>
  <c r="R31" i="46"/>
  <c r="R31" i="44"/>
  <c r="AH31" i="46"/>
  <c r="AH31" i="44"/>
  <c r="AX31" i="46"/>
  <c r="AX31" i="44"/>
  <c r="BN31" i="46"/>
  <c r="BN31" i="44"/>
  <c r="N32" i="46"/>
  <c r="N32" i="44"/>
  <c r="V32" i="46"/>
  <c r="V32" i="44"/>
  <c r="AT32" i="46"/>
  <c r="AT32" i="44"/>
  <c r="BB32" i="46"/>
  <c r="BB32" i="44"/>
  <c r="A31" i="27"/>
  <c r="C33" i="46"/>
  <c r="C33" i="44" s="1"/>
  <c r="AP33" i="46"/>
  <c r="AP33" i="44"/>
  <c r="BF33" i="46"/>
  <c r="BF33" i="44"/>
  <c r="BN33" i="46"/>
  <c r="BN33" i="44"/>
  <c r="O35" i="46"/>
  <c r="O35" i="44"/>
  <c r="AE35" i="46"/>
  <c r="AE35" i="44"/>
  <c r="AU35" i="46"/>
  <c r="AU35" i="44"/>
  <c r="BK35" i="46"/>
  <c r="BK35" i="44"/>
  <c r="AI36" i="46"/>
  <c r="AI36" i="44"/>
  <c r="AY36" i="46"/>
  <c r="AY36" i="44"/>
  <c r="BO36" i="46"/>
  <c r="BO36" i="44"/>
  <c r="H38" i="46"/>
  <c r="H38" i="44"/>
  <c r="X38" i="46"/>
  <c r="X38" i="44"/>
  <c r="AN38" i="46"/>
  <c r="AN38" i="44"/>
  <c r="K39" i="46"/>
  <c r="K39" i="44"/>
  <c r="BG39" i="46"/>
  <c r="BG39" i="44"/>
  <c r="G40" i="46"/>
  <c r="G40" i="44"/>
  <c r="AE40" i="46"/>
  <c r="AE40" i="44"/>
  <c r="AU40" i="46"/>
  <c r="AU40" i="44"/>
  <c r="BK40" i="46"/>
  <c r="BK40" i="44"/>
  <c r="I41" i="46"/>
  <c r="I41" i="44"/>
  <c r="Y41" i="46"/>
  <c r="Y41" i="44"/>
  <c r="BM41" i="46"/>
  <c r="BM41" i="44"/>
  <c r="BG11" i="46"/>
  <c r="BG11" i="44"/>
  <c r="K13" i="46"/>
  <c r="AQ13" i="46"/>
  <c r="AQ13" i="44"/>
  <c r="C20" i="46"/>
  <c r="C20" i="44" s="1"/>
  <c r="AS8" i="44"/>
  <c r="AT23" i="44"/>
  <c r="BJ23" i="44"/>
  <c r="H26" i="44"/>
  <c r="AN26" i="44"/>
  <c r="K27" i="44"/>
  <c r="J32" i="44"/>
  <c r="BN8" i="46"/>
  <c r="BN8" i="44"/>
  <c r="AZ10" i="46"/>
  <c r="AZ10" i="44"/>
  <c r="D12" i="46"/>
  <c r="D12" i="44"/>
  <c r="AB12" i="46"/>
  <c r="AB12" i="44"/>
  <c r="AZ12" i="46"/>
  <c r="AZ12" i="44"/>
  <c r="H13" i="46"/>
  <c r="H13" i="44"/>
  <c r="U14" i="46"/>
  <c r="U14" i="44"/>
  <c r="BQ14" i="46"/>
  <c r="BQ14" i="44"/>
  <c r="R15" i="46"/>
  <c r="R15" i="44"/>
  <c r="G16" i="46"/>
  <c r="G16" i="44"/>
  <c r="AM16" i="46"/>
  <c r="AM16" i="44"/>
  <c r="BC16" i="46"/>
  <c r="BC16" i="44"/>
  <c r="AZ17" i="46"/>
  <c r="AZ17" i="44"/>
  <c r="X18" i="46"/>
  <c r="X18" i="44"/>
  <c r="AN18" i="46"/>
  <c r="AN18" i="44"/>
  <c r="BD18" i="46"/>
  <c r="BD18" i="44"/>
  <c r="AQ19" i="46"/>
  <c r="AQ19" i="44"/>
  <c r="BG19" i="46"/>
  <c r="BG19" i="44"/>
  <c r="AU20" i="46"/>
  <c r="AU20" i="44"/>
  <c r="BK20" i="46"/>
  <c r="BK20" i="44"/>
  <c r="G22" i="46"/>
  <c r="G22" i="44"/>
  <c r="W22" i="46"/>
  <c r="W22" i="44"/>
  <c r="AM22" i="46"/>
  <c r="AM22" i="44"/>
  <c r="BK22" i="46"/>
  <c r="BK22" i="44"/>
  <c r="K23" i="46"/>
  <c r="K23" i="44"/>
  <c r="AA23" i="46"/>
  <c r="AA23" i="44"/>
  <c r="BQ24" i="46"/>
  <c r="BQ24" i="44"/>
  <c r="Q25" i="46"/>
  <c r="Q25" i="44"/>
  <c r="BM25" i="46"/>
  <c r="BM25" i="44"/>
  <c r="AF27" i="46"/>
  <c r="AF27" i="44"/>
  <c r="AP28" i="46"/>
  <c r="AP28" i="44"/>
  <c r="M29" i="46"/>
  <c r="M29" i="44"/>
  <c r="BQ29" i="46"/>
  <c r="BQ29" i="44"/>
  <c r="G30" i="46"/>
  <c r="G30" i="44"/>
  <c r="W30" i="46"/>
  <c r="W30" i="44"/>
  <c r="AM30" i="46"/>
  <c r="AM30" i="44"/>
  <c r="AI31" i="46"/>
  <c r="AI31" i="44"/>
  <c r="AY31" i="46"/>
  <c r="AY31" i="44"/>
  <c r="BO31" i="46"/>
  <c r="BO31" i="44"/>
  <c r="O32" i="46"/>
  <c r="O32" i="44"/>
  <c r="AA33" i="46"/>
  <c r="AA33" i="44"/>
  <c r="AQ33" i="46"/>
  <c r="AQ33" i="44"/>
  <c r="AY33" i="46"/>
  <c r="AY33" i="44"/>
  <c r="F34" i="46"/>
  <c r="F34" i="44"/>
  <c r="N34" i="46"/>
  <c r="N34" i="44"/>
  <c r="BJ34" i="46"/>
  <c r="BJ34" i="44"/>
  <c r="T36" i="46"/>
  <c r="T36" i="44"/>
  <c r="AJ36" i="46"/>
  <c r="AJ36" i="44"/>
  <c r="BP36" i="46"/>
  <c r="BP36" i="44"/>
  <c r="M37" i="46"/>
  <c r="M37" i="44"/>
  <c r="AC37" i="46"/>
  <c r="AC37" i="44"/>
  <c r="AK37" i="46"/>
  <c r="AK37" i="44"/>
  <c r="I38" i="46"/>
  <c r="I38" i="44"/>
  <c r="BM38" i="46"/>
  <c r="BM38" i="44"/>
  <c r="AJ39" i="46"/>
  <c r="AJ39" i="44"/>
  <c r="AR39" i="46"/>
  <c r="AR39" i="44"/>
  <c r="BH39" i="46"/>
  <c r="BH39" i="44"/>
  <c r="H40" i="46"/>
  <c r="H40" i="44"/>
  <c r="N7" i="46"/>
  <c r="N7" i="44"/>
  <c r="BB7" i="46"/>
  <c r="BB7" i="44"/>
  <c r="S8" i="46"/>
  <c r="S8" i="44"/>
  <c r="AY8" i="46"/>
  <c r="AY8" i="44"/>
  <c r="BL9" i="46"/>
  <c r="BL9" i="44"/>
  <c r="AC10" i="46"/>
  <c r="AC10" i="44"/>
  <c r="AG11" i="46"/>
  <c r="AG11" i="44"/>
  <c r="AW11" i="46"/>
  <c r="AW11" i="44"/>
  <c r="AS12" i="46"/>
  <c r="AS12" i="44"/>
  <c r="Y13" i="46"/>
  <c r="Y13" i="44"/>
  <c r="AL14" i="46"/>
  <c r="AL14" i="44"/>
  <c r="BJ14" i="46"/>
  <c r="BJ14" i="44"/>
  <c r="S15" i="46"/>
  <c r="S15" i="44"/>
  <c r="AI15" i="46"/>
  <c r="AI15" i="44"/>
  <c r="AY15" i="46"/>
  <c r="AY15" i="44"/>
  <c r="BO15" i="46"/>
  <c r="BO15" i="44"/>
  <c r="M17" i="46"/>
  <c r="M17" i="44"/>
  <c r="AK17" i="46"/>
  <c r="AK17" i="44"/>
  <c r="BQ17" i="46"/>
  <c r="BQ17" i="44"/>
  <c r="BE18" i="46"/>
  <c r="BE18" i="44"/>
  <c r="X20" i="46"/>
  <c r="X20" i="44"/>
  <c r="H22" i="46"/>
  <c r="H22" i="44"/>
  <c r="X22" i="46"/>
  <c r="X22" i="44"/>
  <c r="AN22" i="46"/>
  <c r="AN22" i="44"/>
  <c r="BD22" i="46"/>
  <c r="BD22" i="44"/>
  <c r="L23" i="46"/>
  <c r="L23" i="44"/>
  <c r="BP23" i="46"/>
  <c r="BP23" i="44"/>
  <c r="R25" i="46"/>
  <c r="R25" i="44"/>
  <c r="AH25" i="46"/>
  <c r="AH25" i="44"/>
  <c r="AX25" i="46"/>
  <c r="AX25" i="44"/>
  <c r="BN25" i="46"/>
  <c r="BN25" i="44"/>
  <c r="V26" i="46"/>
  <c r="V26" i="44"/>
  <c r="AT26" i="46"/>
  <c r="AT26" i="44"/>
  <c r="AA28" i="46"/>
  <c r="AA28" i="44"/>
  <c r="AF30" i="46"/>
  <c r="AF30" i="44"/>
  <c r="AV30" i="46"/>
  <c r="AV30" i="44"/>
  <c r="T31" i="46"/>
  <c r="T31" i="44"/>
  <c r="AN32" i="46"/>
  <c r="AN32" i="44"/>
  <c r="BD32" i="46"/>
  <c r="BD32" i="44"/>
  <c r="D33" i="46"/>
  <c r="D33" i="44"/>
  <c r="AB33" i="46"/>
  <c r="AB33" i="44"/>
  <c r="G34" i="46"/>
  <c r="G34" i="44"/>
  <c r="W34" i="46"/>
  <c r="W34" i="44"/>
  <c r="AG35" i="46"/>
  <c r="AG35" i="44"/>
  <c r="AO35" i="46"/>
  <c r="AO35" i="44"/>
  <c r="AW35" i="46"/>
  <c r="AW35" i="44"/>
  <c r="BE35" i="46"/>
  <c r="BE35" i="44"/>
  <c r="BM35" i="46"/>
  <c r="BM35" i="44"/>
  <c r="E36" i="46"/>
  <c r="E36" i="44"/>
  <c r="M36" i="46"/>
  <c r="M36" i="44"/>
  <c r="AH38" i="46"/>
  <c r="AH38" i="44"/>
  <c r="AX38" i="46"/>
  <c r="AX38" i="44"/>
  <c r="AC39" i="46"/>
  <c r="AC39" i="44"/>
  <c r="AS39" i="46"/>
  <c r="AS39" i="44"/>
  <c r="BI39" i="46"/>
  <c r="BI39" i="44"/>
  <c r="I40" i="46"/>
  <c r="I40" i="44"/>
  <c r="AG40" i="46"/>
  <c r="AG40" i="44"/>
  <c r="AI41" i="46"/>
  <c r="AI41" i="44"/>
  <c r="AY41" i="46"/>
  <c r="AY41" i="44"/>
  <c r="G42" i="46"/>
  <c r="G42" i="44"/>
  <c r="AE42" i="46"/>
  <c r="AE42" i="44"/>
  <c r="AM42" i="46"/>
  <c r="AM42" i="44"/>
  <c r="R43" i="46"/>
  <c r="R43" i="44"/>
  <c r="Z43" i="46"/>
  <c r="Z43" i="44"/>
  <c r="BF43" i="46"/>
  <c r="BF43" i="44"/>
  <c r="AD44" i="46"/>
  <c r="AD44" i="44"/>
  <c r="Y45" i="46"/>
  <c r="Y45" i="44"/>
  <c r="AG45" i="46"/>
  <c r="AG45" i="44"/>
  <c r="AW45" i="46"/>
  <c r="AW45" i="44"/>
  <c r="M8" i="44"/>
  <c r="AX9" i="44"/>
  <c r="P14" i="44"/>
  <c r="C22" i="46"/>
  <c r="C22" i="44" s="1"/>
  <c r="BL7" i="44"/>
  <c r="S11" i="44"/>
  <c r="AU17" i="44"/>
  <c r="BB19" i="44"/>
  <c r="J20" i="44"/>
  <c r="V21" i="44"/>
  <c r="AX22" i="44"/>
  <c r="AH32" i="44"/>
  <c r="AX32" i="44"/>
  <c r="F33" i="44"/>
  <c r="V33" i="44"/>
  <c r="BM34" i="44"/>
  <c r="L38" i="44"/>
  <c r="BK39" i="44"/>
  <c r="BO40" i="44"/>
  <c r="AJ43" i="44"/>
  <c r="AQ45" i="44"/>
  <c r="BG45" i="44"/>
  <c r="AM7" i="46"/>
  <c r="AM7" i="44"/>
  <c r="D8" i="46"/>
  <c r="D8" i="44"/>
  <c r="AJ8" i="46"/>
  <c r="AJ8" i="44"/>
  <c r="Y9" i="46"/>
  <c r="Y9" i="44"/>
  <c r="AD10" i="46"/>
  <c r="AD10" i="44"/>
  <c r="BB10" i="46"/>
  <c r="BB10" i="44"/>
  <c r="A9" i="27"/>
  <c r="C11" i="46"/>
  <c r="C11" i="44" s="1"/>
  <c r="J11" i="46"/>
  <c r="J11" i="44"/>
  <c r="Z13" i="46"/>
  <c r="Z13" i="44"/>
  <c r="BN13" i="46"/>
  <c r="BN13" i="44"/>
  <c r="BE16" i="46"/>
  <c r="BE16" i="44"/>
  <c r="R18" i="46"/>
  <c r="R18" i="44"/>
  <c r="E19" i="46"/>
  <c r="E19" i="44"/>
  <c r="BQ19" i="46"/>
  <c r="BQ19" i="44"/>
  <c r="Y20" i="46"/>
  <c r="Y20" i="44"/>
  <c r="AK21" i="46"/>
  <c r="AK21" i="44"/>
  <c r="BA21" i="46"/>
  <c r="BA21" i="44"/>
  <c r="BQ23" i="46"/>
  <c r="BQ23" i="44"/>
  <c r="O24" i="46"/>
  <c r="O24" i="44"/>
  <c r="AE24" i="46"/>
  <c r="AE24" i="44"/>
  <c r="AU24" i="46"/>
  <c r="AU24" i="44"/>
  <c r="AY25" i="46"/>
  <c r="AY25" i="44"/>
  <c r="W26" i="46"/>
  <c r="W26" i="44"/>
  <c r="AU26" i="46"/>
  <c r="AU26" i="44"/>
  <c r="L28" i="46"/>
  <c r="L28" i="44"/>
  <c r="BP28" i="46"/>
  <c r="BP28" i="44"/>
  <c r="AE29" i="46"/>
  <c r="AE29" i="44"/>
  <c r="Q30" i="46"/>
  <c r="Q30" i="44"/>
  <c r="BM30" i="46"/>
  <c r="BM30" i="44"/>
  <c r="I32" i="46"/>
  <c r="I32" i="44"/>
  <c r="Y32" i="46"/>
  <c r="Y32" i="44"/>
  <c r="AG32" i="46"/>
  <c r="AG32" i="44"/>
  <c r="AO32" i="46"/>
  <c r="AO32" i="44"/>
  <c r="BM32" i="46"/>
  <c r="BM32" i="44"/>
  <c r="M33" i="46"/>
  <c r="M33" i="44"/>
  <c r="AC33" i="46"/>
  <c r="AC33" i="44"/>
  <c r="X34" i="46"/>
  <c r="X34" i="44"/>
  <c r="AN34" i="46"/>
  <c r="AN34" i="44"/>
  <c r="BD34" i="46"/>
  <c r="BD34" i="44"/>
  <c r="J35" i="46"/>
  <c r="J35" i="44"/>
  <c r="Z35" i="46"/>
  <c r="Z35" i="44"/>
  <c r="N36" i="46"/>
  <c r="N36" i="44"/>
  <c r="AT36" i="46"/>
  <c r="AT36" i="44"/>
  <c r="O37" i="46"/>
  <c r="O37" i="44"/>
  <c r="BK37" i="46"/>
  <c r="BK37" i="44"/>
  <c r="K38" i="46"/>
  <c r="K38" i="44"/>
  <c r="AB66" i="46"/>
  <c r="AB66" i="44"/>
  <c r="AT67" i="46"/>
  <c r="AT67" i="44"/>
  <c r="AX68" i="46"/>
  <c r="AX68" i="44"/>
  <c r="BN68" i="46"/>
  <c r="BN68" i="44"/>
  <c r="AC69" i="46"/>
  <c r="AC69" i="44"/>
  <c r="BQ69" i="46"/>
  <c r="BQ69" i="44"/>
  <c r="Q70" i="46"/>
  <c r="Q70" i="44"/>
  <c r="BA71" i="46"/>
  <c r="BA71" i="44"/>
  <c r="BQ71" i="46"/>
  <c r="BQ71" i="44"/>
  <c r="BE72" i="46"/>
  <c r="BE72" i="44"/>
  <c r="E73" i="46"/>
  <c r="E73" i="44"/>
  <c r="AS73" i="46"/>
  <c r="AS73" i="44"/>
  <c r="Y74" i="46"/>
  <c r="Y74" i="44"/>
  <c r="AG74" i="46"/>
  <c r="AG74" i="44"/>
  <c r="AW74" i="46"/>
  <c r="AW74" i="44"/>
  <c r="AK75" i="46"/>
  <c r="AK75" i="44"/>
  <c r="Y76" i="46"/>
  <c r="Y76" i="44"/>
  <c r="BE76" i="46"/>
  <c r="BE76" i="44"/>
  <c r="E77" i="46"/>
  <c r="E77" i="44"/>
  <c r="E79" i="46"/>
  <c r="E79" i="44"/>
  <c r="AG80" i="46"/>
  <c r="AG80" i="44"/>
  <c r="N39" i="44"/>
  <c r="M42" i="44"/>
  <c r="Q43" i="44"/>
  <c r="AF43" i="44"/>
  <c r="BE43" i="44"/>
  <c r="D44" i="44"/>
  <c r="O44" i="44"/>
  <c r="AC44" i="44"/>
  <c r="AR44" i="44"/>
  <c r="AV45" i="44"/>
  <c r="BK45" i="44"/>
  <c r="L46" i="44"/>
  <c r="AW46" i="44"/>
  <c r="BN46" i="44"/>
  <c r="BA47" i="44"/>
  <c r="K48" i="44"/>
  <c r="BG48" i="44"/>
  <c r="M49" i="44"/>
  <c r="AC49" i="44"/>
  <c r="Q50" i="44"/>
  <c r="AO50" i="44"/>
  <c r="AM52" i="44"/>
  <c r="BC52" i="44"/>
  <c r="AG61" i="44"/>
  <c r="AW61" i="44"/>
  <c r="E62" i="44"/>
  <c r="T64" i="44"/>
  <c r="BF68" i="44"/>
  <c r="BM70" i="44"/>
  <c r="AK71" i="44"/>
  <c r="Y72" i="44"/>
  <c r="AD39" i="44"/>
  <c r="AH40" i="44"/>
  <c r="J41" i="44"/>
  <c r="AZ41" i="44"/>
  <c r="N42" i="44"/>
  <c r="AN42" i="44"/>
  <c r="BA42" i="44"/>
  <c r="AG43" i="44"/>
  <c r="E44" i="44"/>
  <c r="G45" i="44"/>
  <c r="BM45" i="44"/>
  <c r="AM47" i="44"/>
  <c r="AI48" i="44"/>
  <c r="BQ49" i="44"/>
  <c r="BM50" i="44"/>
  <c r="BQ62" i="44"/>
  <c r="D64" i="44"/>
  <c r="BI69" i="44"/>
  <c r="BQ42" i="46"/>
  <c r="BQ42" i="44"/>
  <c r="P43" i="46"/>
  <c r="P43" i="44"/>
  <c r="BL43" i="46"/>
  <c r="BL43" i="44"/>
  <c r="AM45" i="46"/>
  <c r="AM45" i="44"/>
  <c r="BE46" i="46"/>
  <c r="BE46" i="44"/>
  <c r="Y51" i="46"/>
  <c r="Y51" i="44"/>
  <c r="E52" i="46"/>
  <c r="E52" i="44"/>
  <c r="U52" i="46"/>
  <c r="U52" i="44"/>
  <c r="AK52" i="46"/>
  <c r="AK52" i="44"/>
  <c r="AJ54" i="46"/>
  <c r="AJ54" i="44"/>
  <c r="AX41" i="46"/>
  <c r="AX41" i="44"/>
  <c r="BB42" i="46"/>
  <c r="BB42" i="44"/>
  <c r="AO43" i="46"/>
  <c r="AO43" i="44"/>
  <c r="BA44" i="46"/>
  <c r="BA44" i="44"/>
  <c r="BL45" i="46"/>
  <c r="BL45" i="44"/>
  <c r="BB47" i="46"/>
  <c r="BB47" i="44"/>
  <c r="J48" i="46"/>
  <c r="J48" i="44"/>
  <c r="T49" i="46"/>
  <c r="T49" i="44"/>
  <c r="AJ49" i="46"/>
  <c r="AJ49" i="44"/>
  <c r="AZ49" i="46"/>
  <c r="AZ49" i="44"/>
  <c r="BP49" i="46"/>
  <c r="BP49" i="44"/>
  <c r="P50" i="46"/>
  <c r="P50" i="44"/>
  <c r="J51" i="46"/>
  <c r="J51" i="44"/>
  <c r="BE53" i="46"/>
  <c r="BE53" i="44"/>
  <c r="E54" i="46"/>
  <c r="E54" i="44"/>
  <c r="U54" i="46"/>
  <c r="U54" i="44"/>
  <c r="K46" i="46"/>
  <c r="K46" i="44"/>
  <c r="AA46" i="46"/>
  <c r="AA46" i="44"/>
  <c r="AQ46" i="46"/>
  <c r="AQ46" i="44"/>
  <c r="G47" i="46"/>
  <c r="G47" i="44"/>
  <c r="W47" i="46"/>
  <c r="W47" i="44"/>
  <c r="AY48" i="46"/>
  <c r="AY48" i="44"/>
  <c r="E49" i="46"/>
  <c r="E49" i="44"/>
  <c r="AG50" i="46"/>
  <c r="AG50" i="44"/>
  <c r="BE50" i="46"/>
  <c r="BE50" i="44"/>
  <c r="BK52" i="46"/>
  <c r="BK52" i="44"/>
  <c r="AP53" i="46"/>
  <c r="AP53" i="44"/>
  <c r="BJ54" i="46"/>
  <c r="BJ54" i="44"/>
  <c r="J55" i="46"/>
  <c r="J55" i="44"/>
  <c r="Z55" i="46"/>
  <c r="Z55" i="44"/>
  <c r="D56" i="46"/>
  <c r="D56" i="44"/>
  <c r="T56" i="46"/>
  <c r="T56" i="44"/>
  <c r="AJ56" i="46"/>
  <c r="AJ56" i="44"/>
  <c r="AZ56" i="46"/>
  <c r="AZ56" i="44"/>
  <c r="BP56" i="46"/>
  <c r="BP56" i="44"/>
  <c r="BD57" i="46"/>
  <c r="BD57" i="44"/>
  <c r="BL57" i="46"/>
  <c r="BL57" i="44"/>
  <c r="R58" i="46"/>
  <c r="R58" i="44"/>
  <c r="AH58" i="46"/>
  <c r="AH58" i="44"/>
  <c r="AX58" i="46"/>
  <c r="AX58" i="44"/>
  <c r="J60" i="46"/>
  <c r="J60" i="44"/>
  <c r="Z60" i="46"/>
  <c r="Z60" i="44"/>
  <c r="BF60" i="46"/>
  <c r="BF60" i="44"/>
  <c r="R40" i="46"/>
  <c r="R40" i="44"/>
  <c r="AP40" i="46"/>
  <c r="AP40" i="44"/>
  <c r="BN40" i="46"/>
  <c r="BN40" i="44"/>
  <c r="L41" i="46"/>
  <c r="L41" i="44"/>
  <c r="AY43" i="46"/>
  <c r="AY43" i="44"/>
  <c r="G44" i="46"/>
  <c r="G44" i="44"/>
  <c r="AX45" i="46"/>
  <c r="AX45" i="44"/>
  <c r="AN47" i="46"/>
  <c r="AN47" i="44"/>
  <c r="AB48" i="46"/>
  <c r="AB48" i="44"/>
  <c r="AJ51" i="46"/>
  <c r="AJ51" i="44"/>
  <c r="AZ51" i="46"/>
  <c r="AZ51" i="44"/>
  <c r="AV52" i="46"/>
  <c r="AV52" i="44"/>
  <c r="AA53" i="46"/>
  <c r="AA53" i="44"/>
  <c r="AZ81" i="46"/>
  <c r="AZ81" i="44"/>
  <c r="AA83" i="46"/>
  <c r="AA83" i="44"/>
  <c r="AQ83" i="46"/>
  <c r="AQ83" i="44"/>
  <c r="W84" i="46"/>
  <c r="W84" i="44"/>
  <c r="AY85" i="46"/>
  <c r="AY85" i="44"/>
  <c r="O86" i="46"/>
  <c r="O86" i="44"/>
  <c r="BC86" i="46"/>
  <c r="BC86" i="44"/>
  <c r="AG87" i="46"/>
  <c r="AG87" i="44"/>
  <c r="AO87" i="46"/>
  <c r="AO87" i="44"/>
  <c r="AK88" i="46"/>
  <c r="AK88" i="44"/>
  <c r="AO89" i="46"/>
  <c r="AO89" i="44"/>
  <c r="Z90" i="46"/>
  <c r="Z90" i="44"/>
  <c r="AT91" i="46"/>
  <c r="AT91" i="44"/>
  <c r="R92" i="46"/>
  <c r="R92" i="44"/>
  <c r="F93" i="46"/>
  <c r="F93" i="44"/>
  <c r="AO55" i="44"/>
  <c r="BD55" i="44"/>
  <c r="BQ56" i="44"/>
  <c r="Q57" i="44"/>
  <c r="T59" i="44"/>
  <c r="AJ59" i="44"/>
  <c r="AZ59" i="44"/>
  <c r="AD61" i="44"/>
  <c r="R62" i="44"/>
  <c r="AP62" i="44"/>
  <c r="BA63" i="44"/>
  <c r="Y64" i="44"/>
  <c r="M65" i="44"/>
  <c r="AM86" i="44"/>
  <c r="U88" i="44"/>
  <c r="BL55" i="46"/>
  <c r="BL55" i="44"/>
  <c r="Z56" i="46"/>
  <c r="Z56" i="44"/>
  <c r="AP56" i="46"/>
  <c r="AP56" i="44"/>
  <c r="AD57" i="46"/>
  <c r="AD57" i="44"/>
  <c r="AB59" i="46"/>
  <c r="AB59" i="44"/>
  <c r="AR59" i="46"/>
  <c r="AR59" i="44"/>
  <c r="D61" i="46"/>
  <c r="D61" i="44"/>
  <c r="AZ61" i="46"/>
  <c r="AZ61" i="44"/>
  <c r="X62" i="46"/>
  <c r="X62" i="44"/>
  <c r="AY65" i="46"/>
  <c r="AY65" i="44"/>
  <c r="O66" i="46"/>
  <c r="O66" i="44"/>
  <c r="BC66" i="46"/>
  <c r="BC66" i="44"/>
  <c r="K56" i="46"/>
  <c r="K56" i="44"/>
  <c r="O57" i="46"/>
  <c r="O57" i="44"/>
  <c r="I58" i="46"/>
  <c r="I58" i="44"/>
  <c r="M59" i="46"/>
  <c r="M59" i="44"/>
  <c r="U61" i="46"/>
  <c r="U61" i="44"/>
  <c r="AK61" i="46"/>
  <c r="AK61" i="44"/>
  <c r="BQ61" i="46"/>
  <c r="BQ61" i="44"/>
  <c r="AO62" i="46"/>
  <c r="AO62" i="44"/>
  <c r="BE62" i="46"/>
  <c r="BE62" i="44"/>
  <c r="D63" i="46"/>
  <c r="D63" i="44"/>
  <c r="AR63" i="46"/>
  <c r="AR63" i="44"/>
  <c r="BD64" i="46"/>
  <c r="BD64" i="44"/>
  <c r="U63" i="46"/>
  <c r="U63" i="44"/>
  <c r="BI63" i="46"/>
  <c r="BI63" i="44"/>
  <c r="AO64" i="46"/>
  <c r="AO64" i="44"/>
  <c r="E65" i="46"/>
  <c r="E65" i="44"/>
  <c r="U65" i="46"/>
  <c r="U65" i="44"/>
  <c r="S67" i="46"/>
  <c r="S67" i="44"/>
  <c r="BK68" i="46"/>
  <c r="BK68" i="44"/>
  <c r="J69" i="46"/>
  <c r="J69" i="44"/>
  <c r="AT70" i="46"/>
  <c r="AT70" i="44"/>
  <c r="R71" i="46"/>
  <c r="R71" i="44"/>
  <c r="BA56" i="46"/>
  <c r="BA56" i="44"/>
  <c r="AO57" i="46"/>
  <c r="AO57" i="44"/>
  <c r="AI58" i="46"/>
  <c r="AI58" i="44"/>
  <c r="AQ60" i="46"/>
  <c r="AQ60" i="44"/>
  <c r="J64" i="46"/>
  <c r="J64" i="44"/>
  <c r="Z64" i="46"/>
  <c r="Z64" i="44"/>
  <c r="D75" i="46"/>
  <c r="D75" i="44"/>
  <c r="D77" i="46"/>
  <c r="D77" i="44"/>
  <c r="AJ77" i="46"/>
  <c r="AJ77" i="44"/>
  <c r="AN78" i="46"/>
  <c r="AN78" i="44"/>
  <c r="AR79" i="46"/>
  <c r="AR79" i="44"/>
  <c r="BH79" i="46"/>
  <c r="BH79" i="44"/>
  <c r="O82" i="46"/>
  <c r="O82" i="44"/>
  <c r="BC82" i="46"/>
  <c r="BC82" i="44"/>
  <c r="BF83" i="46"/>
  <c r="BF83" i="44"/>
  <c r="Z85" i="46"/>
  <c r="Z85" i="44"/>
  <c r="BN85" i="46"/>
  <c r="BN85" i="44"/>
  <c r="AD86" i="46"/>
  <c r="AD86" i="44"/>
  <c r="BL96" i="46"/>
  <c r="BL96" i="44"/>
  <c r="AQ97" i="46"/>
  <c r="AQ97" i="44"/>
  <c r="AY99" i="46"/>
  <c r="AY99" i="44"/>
  <c r="AW101" i="46"/>
  <c r="AW101" i="44"/>
  <c r="BA102" i="46"/>
  <c r="BA102" i="44"/>
  <c r="BE103" i="46"/>
  <c r="BE103" i="44"/>
  <c r="AZ104" i="46"/>
  <c r="AZ104" i="44"/>
  <c r="AH106" i="46"/>
  <c r="AH106" i="44"/>
  <c r="AX106" i="46"/>
  <c r="AX106" i="44"/>
  <c r="N107" i="46"/>
  <c r="N107" i="44"/>
  <c r="AJ65" i="44"/>
  <c r="BJ65" i="44"/>
  <c r="AN66" i="44"/>
  <c r="AH73" i="44"/>
  <c r="BN73" i="44"/>
  <c r="T75" i="44"/>
  <c r="AZ75" i="44"/>
  <c r="BD76" i="44"/>
  <c r="Q94" i="44"/>
  <c r="BE94" i="44"/>
  <c r="S97" i="44"/>
  <c r="W98" i="44"/>
  <c r="AU98" i="44"/>
  <c r="AB72" i="46"/>
  <c r="AB72" i="44"/>
  <c r="AR72" i="46"/>
  <c r="AR72" i="44"/>
  <c r="BH72" i="46"/>
  <c r="BH72" i="44"/>
  <c r="AV75" i="46"/>
  <c r="AV75" i="44"/>
  <c r="BL75" i="46"/>
  <c r="BL75" i="44"/>
  <c r="L76" i="46"/>
  <c r="L76" i="44"/>
  <c r="AR76" i="46"/>
  <c r="AR76" i="44"/>
  <c r="L78" i="46"/>
  <c r="L78" i="44"/>
  <c r="AB78" i="46"/>
  <c r="AB78" i="44"/>
  <c r="T80" i="46"/>
  <c r="T80" i="44"/>
  <c r="BQ70" i="46"/>
  <c r="BQ70" i="44"/>
  <c r="Q73" i="46"/>
  <c r="Q73" i="44"/>
  <c r="AG73" i="46"/>
  <c r="AG73" i="44"/>
  <c r="BA74" i="46"/>
  <c r="BA74" i="44"/>
  <c r="Q75" i="46"/>
  <c r="Q75" i="44"/>
  <c r="AC76" i="46"/>
  <c r="AC76" i="44"/>
  <c r="AX71" i="46"/>
  <c r="AX71" i="44"/>
  <c r="BN71" i="46"/>
  <c r="BN71" i="44"/>
  <c r="N72" i="46"/>
  <c r="N72" i="44"/>
  <c r="AL74" i="46"/>
  <c r="AL74" i="44"/>
  <c r="AH75" i="46"/>
  <c r="AH75" i="44"/>
  <c r="R77" i="46"/>
  <c r="R77" i="44"/>
  <c r="AX77" i="46"/>
  <c r="AX77" i="44"/>
  <c r="BB78" i="46"/>
  <c r="BB78" i="44"/>
  <c r="R79" i="46"/>
  <c r="R79" i="44"/>
  <c r="AT80" i="46"/>
  <c r="AT80" i="44"/>
  <c r="I81" i="46"/>
  <c r="I81" i="44"/>
  <c r="BM81" i="46"/>
  <c r="BM81" i="44"/>
  <c r="AC82" i="46"/>
  <c r="AC82" i="44"/>
  <c r="AJ84" i="46"/>
  <c r="AJ84" i="44"/>
  <c r="BM77" i="44"/>
  <c r="BQ78" i="44"/>
  <c r="AM81" i="44"/>
  <c r="BP86" i="44"/>
  <c r="N87" i="44"/>
  <c r="BB87" i="44"/>
  <c r="AB88" i="44"/>
  <c r="BP88" i="44"/>
  <c r="AL109" i="44"/>
  <c r="BF110" i="44"/>
  <c r="F111" i="44"/>
  <c r="L13" i="46"/>
  <c r="L13" i="44"/>
  <c r="N15" i="46"/>
  <c r="N15" i="44"/>
  <c r="G23" i="46"/>
  <c r="G23" i="44"/>
  <c r="W31" i="46"/>
  <c r="W31" i="44"/>
  <c r="AE33" i="46"/>
  <c r="AE33" i="44"/>
  <c r="BK33" i="46"/>
  <c r="BK33" i="44"/>
  <c r="L35" i="46"/>
  <c r="L35" i="44"/>
  <c r="AZ35" i="46"/>
  <c r="AZ35" i="44"/>
  <c r="X36" i="46"/>
  <c r="X36" i="44"/>
  <c r="M38" i="46"/>
  <c r="M38" i="44"/>
  <c r="AK38" i="46"/>
  <c r="AK38" i="44"/>
  <c r="AS38" i="46"/>
  <c r="AS38" i="44"/>
  <c r="BI38" i="46"/>
  <c r="BI38" i="44"/>
  <c r="P39" i="46"/>
  <c r="P39" i="44"/>
  <c r="AV39" i="46"/>
  <c r="AV39" i="44"/>
  <c r="D40" i="46"/>
  <c r="D40" i="44"/>
  <c r="AJ40" i="46"/>
  <c r="AJ40" i="44"/>
  <c r="BH40" i="46"/>
  <c r="BH40" i="44"/>
  <c r="N41" i="46"/>
  <c r="N41" i="44"/>
  <c r="AT41" i="46"/>
  <c r="AT41" i="44"/>
  <c r="AH42" i="46"/>
  <c r="AH42" i="44"/>
  <c r="BF42" i="46"/>
  <c r="BF42" i="44"/>
  <c r="BN42" i="46"/>
  <c r="BN42" i="44"/>
  <c r="E43" i="46"/>
  <c r="E43" i="44"/>
  <c r="AK43" i="46"/>
  <c r="AK43" i="44"/>
  <c r="BQ43" i="46"/>
  <c r="BQ43" i="44"/>
  <c r="AG44" i="46"/>
  <c r="AG44" i="44"/>
  <c r="BM44" i="46"/>
  <c r="BM44" i="44"/>
  <c r="AB45" i="46"/>
  <c r="AB45" i="44"/>
  <c r="BP45" i="46"/>
  <c r="BP45" i="44"/>
  <c r="V46" i="46"/>
  <c r="V46" i="44"/>
  <c r="BJ46" i="46"/>
  <c r="BJ46" i="44"/>
  <c r="J47" i="46"/>
  <c r="J47" i="44"/>
  <c r="BN47" i="46"/>
  <c r="BN47" i="44"/>
  <c r="BB48" i="46"/>
  <c r="BB48" i="44"/>
  <c r="BJ48" i="46"/>
  <c r="BJ48" i="44"/>
  <c r="AF49" i="46"/>
  <c r="AF49" i="44"/>
  <c r="AN49" i="46"/>
  <c r="AN49" i="44"/>
  <c r="T50" i="46"/>
  <c r="T50" i="44"/>
  <c r="AZ50" i="46"/>
  <c r="AZ50" i="44"/>
  <c r="AT51" i="46"/>
  <c r="AT51" i="44"/>
  <c r="BJ51" i="46"/>
  <c r="BJ51" i="44"/>
  <c r="AH52" i="46"/>
  <c r="AH52" i="44"/>
  <c r="AX52" i="46"/>
  <c r="AX52" i="44"/>
  <c r="BA53" i="46"/>
  <c r="BA53" i="44"/>
  <c r="BI53" i="46"/>
  <c r="BI53" i="44"/>
  <c r="AG54" i="46"/>
  <c r="AG54" i="44"/>
  <c r="AO54" i="46"/>
  <c r="AO54" i="44"/>
  <c r="AC55" i="46"/>
  <c r="AC55" i="44"/>
  <c r="AS55" i="46"/>
  <c r="AS55" i="44"/>
  <c r="BQ55" i="46"/>
  <c r="BQ55" i="44"/>
  <c r="O56" i="46"/>
  <c r="O56" i="44"/>
  <c r="BC56" i="46"/>
  <c r="BC56" i="44"/>
  <c r="AA57" i="46"/>
  <c r="AA57" i="44"/>
  <c r="AQ57" i="46"/>
  <c r="AQ57" i="44"/>
  <c r="BA58" i="46"/>
  <c r="BA58" i="44"/>
  <c r="BI58" i="46"/>
  <c r="BI58" i="44"/>
  <c r="AO59" i="46"/>
  <c r="AO59" i="44"/>
  <c r="BM59" i="46"/>
  <c r="BM59" i="44"/>
  <c r="E60" i="46"/>
  <c r="E60" i="44"/>
  <c r="BA60" i="46"/>
  <c r="BA60" i="44"/>
  <c r="I61" i="46"/>
  <c r="I61" i="44"/>
  <c r="Y61" i="46"/>
  <c r="Y61" i="44"/>
  <c r="BM61" i="46"/>
  <c r="BM61" i="44"/>
  <c r="U62" i="46"/>
  <c r="U62" i="44"/>
  <c r="AK62" i="46"/>
  <c r="AK62" i="44"/>
  <c r="BA62" i="46"/>
  <c r="BA62" i="44"/>
  <c r="H63" i="46"/>
  <c r="H63" i="44"/>
  <c r="X63" i="46"/>
  <c r="X63" i="44"/>
  <c r="AF63" i="46"/>
  <c r="AF63" i="44"/>
  <c r="AN63" i="46"/>
  <c r="AN63" i="44"/>
  <c r="BD63" i="46"/>
  <c r="BD63" i="44"/>
  <c r="AR64" i="46"/>
  <c r="AR64" i="44"/>
  <c r="BH64" i="46"/>
  <c r="BH64" i="44"/>
  <c r="H65" i="46"/>
  <c r="H65" i="44"/>
  <c r="AF65" i="46"/>
  <c r="AF65" i="44"/>
  <c r="AV65" i="46"/>
  <c r="AV65" i="44"/>
  <c r="BL65" i="46"/>
  <c r="BL65" i="44"/>
  <c r="D66" i="46"/>
  <c r="D66" i="44"/>
  <c r="L66" i="46"/>
  <c r="L66" i="44"/>
  <c r="BH66" i="46"/>
  <c r="BH66" i="44"/>
  <c r="BP66" i="46"/>
  <c r="BP66" i="44"/>
  <c r="N67" i="46"/>
  <c r="N67" i="44"/>
  <c r="V67" i="46"/>
  <c r="V67" i="44"/>
  <c r="BB67" i="46"/>
  <c r="BB67" i="44"/>
  <c r="BJ67" i="46"/>
  <c r="BJ67" i="44"/>
  <c r="Z68" i="46"/>
  <c r="Z68" i="44"/>
  <c r="U69" i="46"/>
  <c r="U69" i="44"/>
  <c r="AK69" i="46"/>
  <c r="AK69" i="44"/>
  <c r="AS69" i="46"/>
  <c r="AS69" i="44"/>
  <c r="I70" i="46"/>
  <c r="I70" i="44"/>
  <c r="Y70" i="46"/>
  <c r="Y70" i="44"/>
  <c r="AC71" i="46"/>
  <c r="AC71" i="44"/>
  <c r="BI71" i="46"/>
  <c r="BI71" i="44"/>
  <c r="I72" i="46"/>
  <c r="I72" i="44"/>
  <c r="AW72" i="46"/>
  <c r="AW72" i="44"/>
  <c r="U73" i="46"/>
  <c r="U73" i="44"/>
  <c r="BQ73" i="46"/>
  <c r="BQ73" i="44"/>
  <c r="I74" i="46"/>
  <c r="I74" i="44"/>
  <c r="Q74" i="46"/>
  <c r="Q74" i="44"/>
  <c r="BE74" i="46"/>
  <c r="BE74" i="44"/>
  <c r="BM74" i="46"/>
  <c r="BM74" i="44"/>
  <c r="U75" i="46"/>
  <c r="U75" i="44"/>
  <c r="BA75" i="46"/>
  <c r="BA75" i="44"/>
  <c r="BQ75" i="46"/>
  <c r="BQ75" i="44"/>
  <c r="I76" i="46"/>
  <c r="I76" i="44"/>
  <c r="Q76" i="46"/>
  <c r="Q76" i="44"/>
  <c r="AO76" i="46"/>
  <c r="AO76" i="44"/>
  <c r="AN10" i="46"/>
  <c r="AN10" i="44"/>
  <c r="AZ11" i="46"/>
  <c r="AZ11" i="44"/>
  <c r="AV12" i="46"/>
  <c r="AV12" i="44"/>
  <c r="AB13" i="46"/>
  <c r="AB13" i="44"/>
  <c r="BM14" i="46"/>
  <c r="BM14" i="44"/>
  <c r="T18" i="46"/>
  <c r="T18" i="44"/>
  <c r="E25" i="46"/>
  <c r="E25" i="44"/>
  <c r="AS25" i="46"/>
  <c r="AS25" i="44"/>
  <c r="V28" i="46"/>
  <c r="V28" i="44"/>
  <c r="AG29" i="46"/>
  <c r="AG29" i="44"/>
  <c r="AU7" i="44"/>
  <c r="BG9" i="44"/>
  <c r="AD12" i="44"/>
  <c r="AZ18" i="44"/>
  <c r="AE21" i="44"/>
  <c r="AZ27" i="44"/>
  <c r="BP35" i="44"/>
  <c r="AG37" i="44"/>
  <c r="G19" i="46"/>
  <c r="G19" i="44"/>
  <c r="BM29" i="46"/>
  <c r="BM29" i="44"/>
  <c r="O7" i="44"/>
  <c r="AE7" i="44"/>
  <c r="T8" i="44"/>
  <c r="I9" i="44"/>
  <c r="N10" i="44"/>
  <c r="N12" i="44"/>
  <c r="AT12" i="44"/>
  <c r="BL12" i="44"/>
  <c r="P17" i="44"/>
  <c r="D18" i="44"/>
  <c r="AJ18" i="44"/>
  <c r="O21" i="44"/>
  <c r="AU21" i="44"/>
  <c r="O23" i="44"/>
  <c r="BI25" i="44"/>
  <c r="Q26" i="44"/>
  <c r="AU33" i="44"/>
  <c r="R34" i="44"/>
  <c r="AW37" i="44"/>
  <c r="A11" i="44"/>
  <c r="C16" i="46"/>
  <c r="C16" i="44" s="1"/>
  <c r="P7" i="44"/>
  <c r="AF7" i="44"/>
  <c r="AV7" i="44"/>
  <c r="BJ7" i="44"/>
  <c r="J8" i="44"/>
  <c r="U8" i="44"/>
  <c r="AI8" i="44"/>
  <c r="AT8" i="44"/>
  <c r="BI8" i="44"/>
  <c r="N9" i="44"/>
  <c r="AF9" i="44"/>
  <c r="AV9" i="44"/>
  <c r="BK9" i="44"/>
  <c r="T10" i="44"/>
  <c r="AL10" i="44"/>
  <c r="BL10" i="44"/>
  <c r="Q11" i="44"/>
  <c r="AH11" i="44"/>
  <c r="AV11" i="44"/>
  <c r="BF11" i="44"/>
  <c r="BP11" i="44"/>
  <c r="P12" i="44"/>
  <c r="AF12" i="44"/>
  <c r="AY12" i="44"/>
  <c r="BO12" i="44"/>
  <c r="R13" i="44"/>
  <c r="AI13" i="44"/>
  <c r="AZ13" i="44"/>
  <c r="X14" i="44"/>
  <c r="D15" i="44"/>
  <c r="AZ15" i="44"/>
  <c r="BN15" i="44"/>
  <c r="AG16" i="44"/>
  <c r="AW16" i="44"/>
  <c r="BM16" i="44"/>
  <c r="BB17" i="44"/>
  <c r="BP18" i="44"/>
  <c r="O19" i="44"/>
  <c r="AE19" i="44"/>
  <c r="AU19" i="44"/>
  <c r="I20" i="44"/>
  <c r="BQ21" i="44"/>
  <c r="E23" i="44"/>
  <c r="AE23" i="44"/>
  <c r="AS23" i="44"/>
  <c r="S25" i="44"/>
  <c r="AI25" i="44"/>
  <c r="AO26" i="44"/>
  <c r="BK26" i="44"/>
  <c r="L27" i="44"/>
  <c r="AJ27" i="44"/>
  <c r="AL28" i="44"/>
  <c r="O29" i="44"/>
  <c r="K30" i="44"/>
  <c r="AY30" i="44"/>
  <c r="AM31" i="44"/>
  <c r="K32" i="44"/>
  <c r="BE32" i="44"/>
  <c r="BI33" i="44"/>
  <c r="H34" i="44"/>
  <c r="AH34" i="44"/>
  <c r="AV34" i="44"/>
  <c r="AB35" i="44"/>
  <c r="AP35" i="44"/>
  <c r="P36" i="44"/>
  <c r="AD36" i="44"/>
  <c r="BD36" i="44"/>
  <c r="Q37" i="44"/>
  <c r="AY38" i="44"/>
  <c r="V39" i="44"/>
  <c r="AF39" i="44"/>
  <c r="BD39" i="44"/>
  <c r="AD41" i="44"/>
  <c r="BB41" i="44"/>
  <c r="J42" i="44"/>
  <c r="AC43" i="44"/>
  <c r="L45" i="44"/>
  <c r="AJ45" i="44"/>
  <c r="BH45" i="44"/>
  <c r="R47" i="44"/>
  <c r="AH47" i="44"/>
  <c r="AL48" i="44"/>
  <c r="X49" i="44"/>
  <c r="BD49" i="44"/>
  <c r="AJ50" i="44"/>
  <c r="R52" i="44"/>
  <c r="Q54" i="44"/>
  <c r="U55" i="44"/>
  <c r="AM56" i="44"/>
  <c r="E58" i="44"/>
  <c r="AS58" i="44"/>
  <c r="U60" i="44"/>
  <c r="BE61" i="44"/>
  <c r="BI62" i="44"/>
  <c r="BL63" i="44"/>
  <c r="L64" i="44"/>
  <c r="AZ66" i="44"/>
  <c r="AH68" i="44"/>
  <c r="BE70" i="44"/>
  <c r="E71" i="44"/>
  <c r="O11" i="46"/>
  <c r="O11" i="44"/>
  <c r="AI12" i="46"/>
  <c r="AI12" i="44"/>
  <c r="L14" i="46"/>
  <c r="L14" i="44"/>
  <c r="AB14" i="46"/>
  <c r="AB14" i="44"/>
  <c r="BE15" i="46"/>
  <c r="BE15" i="44"/>
  <c r="BJ16" i="46"/>
  <c r="BJ16" i="44"/>
  <c r="BK18" i="46"/>
  <c r="BK18" i="44"/>
  <c r="AX19" i="46"/>
  <c r="AX19" i="44"/>
  <c r="AX21" i="46"/>
  <c r="AX21" i="44"/>
  <c r="BN21" i="46"/>
  <c r="BN21" i="44"/>
  <c r="AD22" i="46"/>
  <c r="AD22" i="44"/>
  <c r="BN23" i="46"/>
  <c r="BN23" i="44"/>
  <c r="L24" i="46"/>
  <c r="L24" i="44"/>
  <c r="AS14" i="46"/>
  <c r="AS14" i="44"/>
  <c r="AP15" i="46"/>
  <c r="AP15" i="44"/>
  <c r="AU16" i="46"/>
  <c r="AU16" i="44"/>
  <c r="L17" i="46"/>
  <c r="L17" i="44"/>
  <c r="BH17" i="46"/>
  <c r="BH17" i="44"/>
  <c r="H18" i="46"/>
  <c r="H18" i="44"/>
  <c r="AI19" i="46"/>
  <c r="AI19" i="44"/>
  <c r="G20" i="46"/>
  <c r="G20" i="44"/>
  <c r="W20" i="46"/>
  <c r="W20" i="44"/>
  <c r="BC20" i="46"/>
  <c r="BC20" i="44"/>
  <c r="O22" i="46"/>
  <c r="O22" i="44"/>
  <c r="AQ23" i="46"/>
  <c r="AQ23" i="44"/>
  <c r="AG25" i="46"/>
  <c r="AG25" i="44"/>
  <c r="P27" i="46"/>
  <c r="P27" i="44"/>
  <c r="U12" i="46"/>
  <c r="U12" i="44"/>
  <c r="AA15" i="46"/>
  <c r="AA15" i="44"/>
  <c r="AF16" i="46"/>
  <c r="AF16" i="44"/>
  <c r="AC17" i="46"/>
  <c r="AC17" i="44"/>
  <c r="AS17" i="46"/>
  <c r="AS17" i="44"/>
  <c r="AW18" i="46"/>
  <c r="AW18" i="44"/>
  <c r="AN20" i="46"/>
  <c r="AN20" i="44"/>
  <c r="AJ21" i="46"/>
  <c r="AJ21" i="44"/>
  <c r="T23" i="46"/>
  <c r="T23" i="44"/>
  <c r="BJ10" i="46"/>
  <c r="BJ10" i="44"/>
  <c r="AP11" i="46"/>
  <c r="AP11" i="44"/>
  <c r="F12" i="46"/>
  <c r="F12" i="44"/>
  <c r="BJ12" i="46"/>
  <c r="BJ12" i="44"/>
  <c r="AP13" i="46"/>
  <c r="AP13" i="44"/>
  <c r="BF13" i="46"/>
  <c r="BF13" i="44"/>
  <c r="BP15" i="46"/>
  <c r="BP15" i="44"/>
  <c r="Q16" i="46"/>
  <c r="Q16" i="44"/>
  <c r="AH18" i="46"/>
  <c r="AH18" i="44"/>
  <c r="U19" i="46"/>
  <c r="U19" i="44"/>
  <c r="BI19" i="46"/>
  <c r="BI19" i="44"/>
  <c r="E21" i="46"/>
  <c r="E21" i="44"/>
  <c r="U21" i="46"/>
  <c r="U21" i="44"/>
  <c r="AO22" i="46"/>
  <c r="AO22" i="44"/>
  <c r="BE22" i="46"/>
  <c r="BE22" i="44"/>
  <c r="W24" i="46"/>
  <c r="W24" i="44"/>
  <c r="AM24" i="46"/>
  <c r="AM24" i="44"/>
  <c r="BH28" i="46"/>
  <c r="BH28" i="44"/>
  <c r="G29" i="46"/>
  <c r="G29" i="44"/>
  <c r="Y30" i="46"/>
  <c r="Y30" i="44"/>
  <c r="AW30" i="46"/>
  <c r="AW30" i="44"/>
  <c r="BI31" i="46"/>
  <c r="BI31" i="44"/>
  <c r="U33" i="46"/>
  <c r="U33" i="44"/>
  <c r="BA33" i="46"/>
  <c r="BA33" i="44"/>
  <c r="BL34" i="46"/>
  <c r="BL34" i="44"/>
  <c r="BJ36" i="46"/>
  <c r="BJ36" i="44"/>
  <c r="W37" i="46"/>
  <c r="W37" i="44"/>
  <c r="AE37" i="46"/>
  <c r="AE37" i="44"/>
  <c r="AM37" i="46"/>
  <c r="AM37" i="44"/>
  <c r="AI38" i="46"/>
  <c r="AI38" i="44"/>
  <c r="BO38" i="46"/>
  <c r="BO38" i="44"/>
  <c r="F39" i="46"/>
  <c r="F39" i="44"/>
  <c r="AL39" i="46"/>
  <c r="AL39" i="44"/>
  <c r="Z40" i="46"/>
  <c r="Z40" i="44"/>
  <c r="AX40" i="46"/>
  <c r="AX40" i="44"/>
  <c r="BF40" i="46"/>
  <c r="BF40" i="44"/>
  <c r="D41" i="46"/>
  <c r="D41" i="44"/>
  <c r="AJ41" i="46"/>
  <c r="AJ41" i="44"/>
  <c r="BP41" i="46"/>
  <c r="BP41" i="44"/>
  <c r="X42" i="46"/>
  <c r="X42" i="44"/>
  <c r="BD42" i="46"/>
  <c r="BD42" i="44"/>
  <c r="AA43" i="46"/>
  <c r="AA43" i="44"/>
  <c r="BG43" i="46"/>
  <c r="BG43" i="44"/>
  <c r="W44" i="46"/>
  <c r="W44" i="44"/>
  <c r="BC44" i="46"/>
  <c r="BC44" i="44"/>
  <c r="R45" i="46"/>
  <c r="R45" i="44"/>
  <c r="BF45" i="46"/>
  <c r="BF45" i="44"/>
  <c r="AJ46" i="46"/>
  <c r="AJ46" i="44"/>
  <c r="X47" i="46"/>
  <c r="X47" i="44"/>
  <c r="D48" i="46"/>
  <c r="D48" i="44"/>
  <c r="T48" i="46"/>
  <c r="T48" i="44"/>
  <c r="AJ48" i="46"/>
  <c r="AJ48" i="44"/>
  <c r="W10" i="46"/>
  <c r="W10" i="44"/>
  <c r="AA11" i="46"/>
  <c r="AA11" i="44"/>
  <c r="AD23" i="46"/>
  <c r="AD23" i="44"/>
  <c r="BB23" i="46"/>
  <c r="BB23" i="44"/>
  <c r="M77" i="46"/>
  <c r="M77" i="44"/>
  <c r="AC77" i="46"/>
  <c r="AC77" i="44"/>
  <c r="BQ77" i="46"/>
  <c r="BQ77" i="44"/>
  <c r="AO78" i="46"/>
  <c r="AO78" i="44"/>
  <c r="BE78" i="46"/>
  <c r="BE78" i="44"/>
  <c r="AC79" i="46"/>
  <c r="AC79" i="44"/>
  <c r="AS79" i="46"/>
  <c r="AS79" i="44"/>
  <c r="BA79" i="46"/>
  <c r="BA79" i="44"/>
  <c r="Q80" i="46"/>
  <c r="Q80" i="44"/>
  <c r="BE80" i="46"/>
  <c r="BE80" i="44"/>
  <c r="D81" i="46"/>
  <c r="D81" i="44"/>
  <c r="AJ81" i="46"/>
  <c r="AJ81" i="44"/>
  <c r="X82" i="46"/>
  <c r="X82" i="44"/>
  <c r="S83" i="46"/>
  <c r="S83" i="44"/>
  <c r="AI83" i="46"/>
  <c r="AI83" i="44"/>
  <c r="BG83" i="46"/>
  <c r="BG83" i="44"/>
  <c r="G84" i="46"/>
  <c r="G84" i="44"/>
  <c r="AU84" i="46"/>
  <c r="AU84" i="44"/>
  <c r="BG85" i="46"/>
  <c r="BG85" i="44"/>
  <c r="G86" i="46"/>
  <c r="G86" i="44"/>
  <c r="W86" i="46"/>
  <c r="W86" i="44"/>
  <c r="Q87" i="46"/>
  <c r="Q87" i="44"/>
  <c r="AS88" i="46"/>
  <c r="AS88" i="44"/>
  <c r="BA88" i="46"/>
  <c r="BA88" i="44"/>
  <c r="I89" i="46"/>
  <c r="I89" i="44"/>
  <c r="Q89" i="46"/>
  <c r="Q89" i="44"/>
  <c r="BF90" i="46"/>
  <c r="BF90" i="44"/>
  <c r="F91" i="46"/>
  <c r="F91" i="44"/>
  <c r="AD91" i="46"/>
  <c r="AD91" i="44"/>
  <c r="BB24" i="44"/>
  <c r="D26" i="44"/>
  <c r="AJ26" i="44"/>
  <c r="BP26" i="44"/>
  <c r="BD27" i="44"/>
  <c r="J28" i="44"/>
  <c r="U29" i="44"/>
  <c r="BB49" i="44"/>
  <c r="D51" i="44"/>
  <c r="AR51" i="44"/>
  <c r="H52" i="44"/>
  <c r="K53" i="44"/>
  <c r="U77" i="44"/>
  <c r="AK77" i="44"/>
  <c r="Y78" i="44"/>
  <c r="T81" i="44"/>
  <c r="H82" i="44"/>
  <c r="O84" i="44"/>
  <c r="BC84" i="44"/>
  <c r="BE87" i="44"/>
  <c r="BQ37" i="46"/>
  <c r="BQ37" i="44"/>
  <c r="Y38" i="46"/>
  <c r="Y38" i="44"/>
  <c r="BE38" i="46"/>
  <c r="BE38" i="44"/>
  <c r="T51" i="46"/>
  <c r="T51" i="44"/>
  <c r="BH51" i="46"/>
  <c r="BH51" i="44"/>
  <c r="AI53" i="46"/>
  <c r="AI53" i="44"/>
  <c r="S55" i="46"/>
  <c r="S55" i="44"/>
  <c r="AC56" i="46"/>
  <c r="AC56" i="44"/>
  <c r="BM57" i="46"/>
  <c r="BM57" i="44"/>
  <c r="AA58" i="46"/>
  <c r="AA58" i="44"/>
  <c r="O59" i="46"/>
  <c r="O59" i="44"/>
  <c r="BC59" i="46"/>
  <c r="BC59" i="44"/>
  <c r="S60" i="46"/>
  <c r="S60" i="44"/>
  <c r="AA60" i="46"/>
  <c r="AA60" i="44"/>
  <c r="G61" i="46"/>
  <c r="G61" i="44"/>
  <c r="W61" i="46"/>
  <c r="W61" i="44"/>
  <c r="AU61" i="46"/>
  <c r="AU61" i="44"/>
  <c r="R64" i="46"/>
  <c r="R64" i="44"/>
  <c r="AH64" i="46"/>
  <c r="AH64" i="44"/>
  <c r="BF64" i="46"/>
  <c r="BF64" i="44"/>
  <c r="P37" i="46"/>
  <c r="P37" i="44"/>
  <c r="AP92" i="46"/>
  <c r="AP92" i="44"/>
  <c r="BN92" i="46"/>
  <c r="BN92" i="44"/>
  <c r="N93" i="46"/>
  <c r="N93" i="44"/>
  <c r="AC95" i="46"/>
  <c r="AC95" i="44"/>
  <c r="X96" i="46"/>
  <c r="X96" i="44"/>
  <c r="K97" i="46"/>
  <c r="K97" i="44"/>
  <c r="AQ99" i="46"/>
  <c r="AQ99" i="44"/>
  <c r="BO99" i="46"/>
  <c r="BO99" i="44"/>
  <c r="N100" i="46"/>
  <c r="N100" i="44"/>
  <c r="AL100" i="46"/>
  <c r="AL100" i="44"/>
  <c r="BJ100" i="46"/>
  <c r="BJ100" i="44"/>
  <c r="BE101" i="46"/>
  <c r="BE101" i="44"/>
  <c r="AC102" i="46"/>
  <c r="AC102" i="44"/>
  <c r="T104" i="46"/>
  <c r="T104" i="44"/>
  <c r="AN105" i="46"/>
  <c r="AN105" i="44"/>
  <c r="BF106" i="46"/>
  <c r="BF106" i="44"/>
  <c r="F107" i="46"/>
  <c r="F107" i="44"/>
  <c r="R110" i="46"/>
  <c r="R110" i="44"/>
  <c r="BB111" i="46"/>
  <c r="BB111" i="44"/>
  <c r="R112" i="46"/>
  <c r="R112" i="44"/>
  <c r="AR37" i="44"/>
  <c r="AD93" i="44"/>
  <c r="Y94" i="44"/>
  <c r="AW94" i="44"/>
  <c r="P96" i="44"/>
  <c r="AI97" i="44"/>
  <c r="G98" i="44"/>
  <c r="M102" i="44"/>
  <c r="D59" i="46"/>
  <c r="D59" i="44"/>
  <c r="BP59" i="46"/>
  <c r="BP59" i="44"/>
  <c r="P60" i="46"/>
  <c r="P60" i="44"/>
  <c r="L61" i="46"/>
  <c r="L61" i="44"/>
  <c r="AJ61" i="46"/>
  <c r="AJ61" i="44"/>
  <c r="AC59" i="46"/>
  <c r="AC59" i="44"/>
  <c r="AO60" i="46"/>
  <c r="AO60" i="44"/>
  <c r="BI61" i="46"/>
  <c r="BI61" i="44"/>
  <c r="I62" i="46"/>
  <c r="I62" i="44"/>
  <c r="Y62" i="46"/>
  <c r="Y62" i="44"/>
  <c r="F65" i="46"/>
  <c r="F65" i="44"/>
  <c r="AL96" i="46"/>
  <c r="AL96" i="44"/>
  <c r="Y97" i="46"/>
  <c r="Y97" i="44"/>
  <c r="AB100" i="44"/>
  <c r="AQ102" i="44"/>
  <c r="AH104" i="44"/>
  <c r="AX104" i="44"/>
  <c r="AH112" i="44"/>
  <c r="BF112" i="44"/>
  <c r="F113" i="44"/>
  <c r="AD113" i="44"/>
  <c r="BB113" i="44"/>
  <c r="AI115" i="44"/>
  <c r="G116" i="44"/>
  <c r="Y23" i="44"/>
  <c r="AC32" i="44"/>
  <c r="BB64" i="44"/>
  <c r="W9" i="44"/>
  <c r="A8" i="44"/>
  <c r="C8" i="46"/>
  <c r="C8" i="44" s="1"/>
  <c r="G7" i="44"/>
  <c r="U7" i="44"/>
  <c r="AJ7" i="44"/>
  <c r="BI7" i="44"/>
  <c r="F8" i="44"/>
  <c r="R8" i="44"/>
  <c r="AB8" i="44"/>
  <c r="AL8" i="44"/>
  <c r="AX8" i="44"/>
  <c r="BH8" i="44"/>
  <c r="H9" i="44"/>
  <c r="X9" i="44"/>
  <c r="AN9" i="44"/>
  <c r="AY9" i="44"/>
  <c r="BM9" i="44"/>
  <c r="U10" i="44"/>
  <c r="AJ10" i="44"/>
  <c r="BA10" i="44"/>
  <c r="G11" i="44"/>
  <c r="R11" i="44"/>
  <c r="AF11" i="44"/>
  <c r="BK11" i="44"/>
  <c r="E12" i="44"/>
  <c r="S12" i="44"/>
  <c r="AR12" i="44"/>
  <c r="BD12" i="44"/>
  <c r="BQ12" i="44"/>
  <c r="AV13" i="44"/>
  <c r="BL13" i="44"/>
  <c r="M14" i="44"/>
  <c r="Y14" i="44"/>
  <c r="AO14" i="44"/>
  <c r="BE14" i="44"/>
  <c r="I15" i="44"/>
  <c r="AH15" i="44"/>
  <c r="AT15" i="44"/>
  <c r="BG15" i="44"/>
  <c r="F16" i="44"/>
  <c r="AE16" i="44"/>
  <c r="AQ16" i="44"/>
  <c r="BD16" i="44"/>
  <c r="D17" i="44"/>
  <c r="T17" i="44"/>
  <c r="AJ17" i="44"/>
  <c r="W18" i="44"/>
  <c r="AV18" i="44"/>
  <c r="S19" i="44"/>
  <c r="BF19" i="44"/>
  <c r="O20" i="44"/>
  <c r="AE20" i="44"/>
  <c r="AT20" i="44"/>
  <c r="AU22" i="44"/>
  <c r="BJ22" i="44"/>
  <c r="S23" i="44"/>
  <c r="AY23" i="44"/>
  <c r="E24" i="44"/>
  <c r="Y25" i="44"/>
  <c r="W95" i="44"/>
  <c r="BN96" i="44"/>
  <c r="P109" i="44"/>
  <c r="AO116" i="44"/>
  <c r="BN133" i="44"/>
  <c r="AH135" i="44"/>
  <c r="BA138" i="44"/>
  <c r="BP140" i="44"/>
  <c r="X141" i="44"/>
  <c r="AZ142" i="44"/>
  <c r="AL143" i="44"/>
  <c r="AS145" i="44"/>
  <c r="AF146" i="44"/>
  <c r="AJ147" i="44"/>
  <c r="J153" i="44"/>
  <c r="BF153" i="44"/>
  <c r="Q155" i="44"/>
  <c r="T156" i="44"/>
  <c r="BP156" i="44"/>
  <c r="AQ89" i="46"/>
  <c r="AQ89" i="44"/>
  <c r="AT104" i="46"/>
  <c r="AT104" i="44"/>
  <c r="D106" i="46"/>
  <c r="D106" i="44"/>
  <c r="L108" i="46"/>
  <c r="L108" i="44"/>
  <c r="AN109" i="46"/>
  <c r="AN109" i="44"/>
  <c r="L112" i="46"/>
  <c r="L112" i="44"/>
  <c r="AC115" i="46"/>
  <c r="AC115" i="44"/>
  <c r="AW116" i="46"/>
  <c r="AW116" i="44"/>
  <c r="BE116" i="46"/>
  <c r="BE116" i="44"/>
  <c r="U127" i="46"/>
  <c r="U127" i="44"/>
  <c r="AO128" i="46"/>
  <c r="AO128" i="44"/>
  <c r="AL132" i="46"/>
  <c r="AL132" i="44"/>
  <c r="BB132" i="46"/>
  <c r="BB132" i="44"/>
  <c r="J133" i="46"/>
  <c r="J133" i="44"/>
  <c r="AX133" i="46"/>
  <c r="AX133" i="44"/>
  <c r="R135" i="46"/>
  <c r="R135" i="44"/>
  <c r="BN135" i="46"/>
  <c r="BN135" i="44"/>
  <c r="U136" i="46"/>
  <c r="U136" i="44"/>
  <c r="AS136" i="46"/>
  <c r="AS136" i="44"/>
  <c r="BA136" i="46"/>
  <c r="BA136" i="44"/>
  <c r="AW137" i="46"/>
  <c r="AW137" i="44"/>
  <c r="AS138" i="46"/>
  <c r="AS138" i="44"/>
  <c r="AN139" i="46"/>
  <c r="AN139" i="44"/>
  <c r="T140" i="46"/>
  <c r="T140" i="44"/>
  <c r="P141" i="46"/>
  <c r="P141" i="44"/>
  <c r="AT143" i="46"/>
  <c r="AT143" i="44"/>
  <c r="I144" i="46"/>
  <c r="I144" i="44"/>
  <c r="AO144" i="46"/>
  <c r="AO144" i="44"/>
  <c r="BE144" i="46"/>
  <c r="BE144" i="44"/>
  <c r="M145" i="46"/>
  <c r="M145" i="44"/>
  <c r="U145" i="46"/>
  <c r="U145" i="44"/>
  <c r="AV146" i="46"/>
  <c r="AV146" i="44"/>
  <c r="D147" i="46"/>
  <c r="D147" i="44"/>
  <c r="O148" i="46"/>
  <c r="O148" i="44"/>
  <c r="O150" i="46"/>
  <c r="O150" i="44"/>
  <c r="BK150" i="46"/>
  <c r="BK150" i="44"/>
  <c r="AQ151" i="46"/>
  <c r="AQ151" i="44"/>
  <c r="AY151" i="46"/>
  <c r="AY151" i="44"/>
  <c r="F152" i="46"/>
  <c r="F152" i="44"/>
  <c r="V152" i="46"/>
  <c r="V152" i="44"/>
  <c r="AW155" i="46"/>
  <c r="AW155" i="44"/>
  <c r="L156" i="46"/>
  <c r="L156" i="44"/>
  <c r="AV157" i="46"/>
  <c r="AV157" i="44"/>
  <c r="S158" i="46"/>
  <c r="S158" i="44"/>
  <c r="W159" i="46"/>
  <c r="W159" i="44"/>
  <c r="J160" i="46"/>
  <c r="J160" i="44"/>
  <c r="R160" i="46"/>
  <c r="R160" i="44"/>
  <c r="Z160" i="46"/>
  <c r="Z160" i="44"/>
  <c r="AH160" i="46"/>
  <c r="AH160" i="44"/>
  <c r="AP160" i="46"/>
  <c r="AP160" i="44"/>
  <c r="AX160" i="46"/>
  <c r="AX160" i="44"/>
  <c r="BF160" i="46"/>
  <c r="BF160" i="44"/>
  <c r="BN160" i="46"/>
  <c r="BN160" i="44"/>
  <c r="AD161" i="46"/>
  <c r="AD161" i="44"/>
  <c r="AL161" i="46"/>
  <c r="AL161" i="44"/>
  <c r="J162" i="46"/>
  <c r="J162" i="44"/>
  <c r="BF162" i="46"/>
  <c r="BF162" i="44"/>
  <c r="AD163" i="46"/>
  <c r="AD163" i="44"/>
  <c r="BE164" i="46"/>
  <c r="BE164" i="44"/>
  <c r="AC165" i="46"/>
  <c r="AC165" i="44"/>
  <c r="BE166" i="46"/>
  <c r="BE166" i="44"/>
  <c r="AK167" i="46"/>
  <c r="AK167" i="44"/>
  <c r="BA167" i="46"/>
  <c r="BA167" i="44"/>
  <c r="AT168" i="46"/>
  <c r="AT168" i="44"/>
  <c r="V170" i="46"/>
  <c r="V170" i="44"/>
  <c r="N18" i="44"/>
  <c r="BG29" i="44"/>
  <c r="R39" i="44"/>
  <c r="O55" i="44"/>
  <c r="AG46" i="46"/>
  <c r="AG46" i="44"/>
  <c r="E47" i="46"/>
  <c r="E47" i="44"/>
  <c r="BQ47" i="46"/>
  <c r="BQ47" i="44"/>
  <c r="AN45" i="46"/>
  <c r="AN45" i="44"/>
  <c r="BF46" i="46"/>
  <c r="BF46" i="44"/>
  <c r="AD47" i="46"/>
  <c r="AD47" i="44"/>
  <c r="AH48" i="46"/>
  <c r="AH48" i="44"/>
  <c r="AX48" i="46"/>
  <c r="AX48" i="44"/>
  <c r="BN48" i="46"/>
  <c r="BN48" i="44"/>
  <c r="L49" i="46"/>
  <c r="L49" i="44"/>
  <c r="X50" i="46"/>
  <c r="X50" i="44"/>
  <c r="AN50" i="46"/>
  <c r="AN50" i="44"/>
  <c r="BD50" i="46"/>
  <c r="BD50" i="44"/>
  <c r="BF51" i="46"/>
  <c r="BF51" i="44"/>
  <c r="AD52" i="46"/>
  <c r="AD52" i="44"/>
  <c r="S46" i="46"/>
  <c r="S46" i="44"/>
  <c r="BC47" i="46"/>
  <c r="BC47" i="44"/>
  <c r="S48" i="46"/>
  <c r="S48" i="44"/>
  <c r="BC95" i="44"/>
  <c r="E7" i="44"/>
  <c r="Z8" i="44"/>
  <c r="BF8" i="44"/>
  <c r="AM71" i="44"/>
  <c r="AF93" i="44"/>
  <c r="BE98" i="44"/>
  <c r="AY49" i="44"/>
  <c r="Q53" i="44"/>
  <c r="M54" i="44"/>
  <c r="Z171" i="44"/>
  <c r="G173" i="44"/>
  <c r="BC173" i="44"/>
  <c r="AG174" i="44"/>
  <c r="AA175" i="44"/>
  <c r="BB176" i="44"/>
  <c r="D178" i="44"/>
  <c r="AD180" i="44"/>
  <c r="BB180" i="44"/>
  <c r="V182" i="44"/>
  <c r="J183" i="44"/>
  <c r="BD185" i="44"/>
  <c r="AD187" i="44"/>
  <c r="R188" i="44"/>
  <c r="F191" i="44"/>
  <c r="BF192" i="44"/>
  <c r="V193" i="44"/>
  <c r="BF196" i="44"/>
  <c r="U199" i="44"/>
  <c r="I200" i="44"/>
  <c r="Q200" i="44"/>
  <c r="Y200" i="44"/>
  <c r="AG200" i="44"/>
  <c r="AO200" i="44"/>
  <c r="AW200" i="44"/>
  <c r="BE200" i="44"/>
  <c r="BM200" i="44"/>
  <c r="AC201" i="44"/>
  <c r="BQ201" i="44"/>
  <c r="AX171" i="46"/>
  <c r="AX171" i="44"/>
  <c r="AM173" i="46"/>
  <c r="AM173" i="44"/>
  <c r="V176" i="46"/>
  <c r="V176" i="44"/>
  <c r="Q177" i="46"/>
  <c r="Q177" i="44"/>
  <c r="AW177" i="46"/>
  <c r="AW177" i="44"/>
  <c r="AN179" i="46"/>
  <c r="AN179" i="44"/>
  <c r="BJ182" i="46"/>
  <c r="BJ182" i="44"/>
  <c r="H185" i="46"/>
  <c r="H185" i="44"/>
  <c r="AP188" i="46"/>
  <c r="AP188" i="44"/>
  <c r="AL189" i="46"/>
  <c r="AL189" i="44"/>
  <c r="AL191" i="46"/>
  <c r="AL191" i="44"/>
  <c r="AH192" i="46"/>
  <c r="AH192" i="44"/>
  <c r="V197" i="46"/>
  <c r="V197" i="44"/>
  <c r="E199" i="46"/>
  <c r="E199" i="44"/>
  <c r="AK199" i="46"/>
  <c r="AK199" i="44"/>
  <c r="BI199" i="46"/>
  <c r="BI199" i="44"/>
  <c r="BI201" i="46"/>
  <c r="BI201" i="44"/>
  <c r="I204" i="46"/>
  <c r="I204" i="44"/>
  <c r="AW204" i="46"/>
  <c r="AW204" i="44"/>
  <c r="L70" i="46"/>
  <c r="L70" i="44"/>
  <c r="D72" i="46"/>
  <c r="D72" i="44"/>
  <c r="BL73" i="46"/>
  <c r="BL73" i="44"/>
  <c r="BH74" i="46"/>
  <c r="BH74" i="44"/>
  <c r="AF75" i="46"/>
  <c r="AF75" i="44"/>
  <c r="AB76" i="46"/>
  <c r="AB76" i="44"/>
  <c r="AK70" i="46"/>
  <c r="AK70" i="44"/>
  <c r="I71" i="46"/>
  <c r="I71" i="44"/>
  <c r="AC72" i="46"/>
  <c r="AC72" i="44"/>
  <c r="Y73" i="46"/>
  <c r="Y73" i="44"/>
  <c r="U74" i="46"/>
  <c r="U74" i="44"/>
  <c r="BE75" i="46"/>
  <c r="BE75" i="44"/>
  <c r="BA76" i="46"/>
  <c r="BA76" i="44"/>
  <c r="Y77" i="46"/>
  <c r="Y77" i="44"/>
  <c r="U78" i="46"/>
  <c r="U78" i="44"/>
  <c r="AC80" i="46"/>
  <c r="AC80" i="44"/>
  <c r="BN69" i="46"/>
  <c r="BN69" i="44"/>
  <c r="BJ70" i="46"/>
  <c r="BJ70" i="44"/>
  <c r="AH71" i="46"/>
  <c r="AH71" i="44"/>
  <c r="BF71" i="46"/>
  <c r="BF71" i="44"/>
  <c r="BB72" i="46"/>
  <c r="BB72" i="44"/>
  <c r="AX73" i="46"/>
  <c r="AX73" i="44"/>
  <c r="AT74" i="46"/>
  <c r="AT74" i="44"/>
  <c r="R75" i="46"/>
  <c r="R75" i="44"/>
  <c r="BA69" i="46"/>
  <c r="BA69" i="44"/>
  <c r="AW70" i="46"/>
  <c r="AW70" i="44"/>
  <c r="U71" i="46"/>
  <c r="U71" i="44"/>
  <c r="AS71" i="46"/>
  <c r="AS71" i="44"/>
  <c r="AO72" i="46"/>
  <c r="AO72" i="44"/>
  <c r="N76" i="44"/>
  <c r="BL77" i="44"/>
  <c r="AN81" i="44"/>
  <c r="L82" i="44"/>
  <c r="BB11" i="46"/>
  <c r="BB11" i="44"/>
  <c r="AH12" i="46"/>
  <c r="AH12" i="44"/>
  <c r="F13" i="46"/>
  <c r="F13" i="44"/>
  <c r="AV15" i="46"/>
  <c r="AV15" i="44"/>
  <c r="AK20" i="46"/>
  <c r="AK20" i="44"/>
  <c r="AG21" i="46"/>
  <c r="AG21" i="44"/>
  <c r="BM23" i="46"/>
  <c r="BM23" i="44"/>
  <c r="W25" i="46"/>
  <c r="W25" i="44"/>
  <c r="BC25" i="46"/>
  <c r="BC25" i="44"/>
  <c r="S26" i="46"/>
  <c r="S26" i="44"/>
  <c r="BG26" i="46"/>
  <c r="BG26" i="44"/>
  <c r="AL27" i="46"/>
  <c r="AL27" i="44"/>
  <c r="BJ27" i="46"/>
  <c r="BJ27" i="44"/>
  <c r="P28" i="46"/>
  <c r="P28" i="44"/>
  <c r="AN28" i="46"/>
  <c r="AN28" i="44"/>
  <c r="BL28" i="46"/>
  <c r="BL28" i="44"/>
  <c r="AI29" i="46"/>
  <c r="AI29" i="44"/>
  <c r="AK32" i="46"/>
  <c r="AK32" i="44"/>
  <c r="AL35" i="46"/>
  <c r="AL35" i="44"/>
  <c r="BJ35" i="46"/>
  <c r="BJ35" i="44"/>
  <c r="R36" i="46"/>
  <c r="R36" i="44"/>
  <c r="AX36" i="46"/>
  <c r="AX36" i="44"/>
  <c r="AX39" i="46"/>
  <c r="AX39" i="44"/>
  <c r="N40" i="46"/>
  <c r="N40" i="44"/>
  <c r="AV41" i="46"/>
  <c r="AV41" i="44"/>
  <c r="AR42" i="46"/>
  <c r="AR42" i="44"/>
  <c r="AE43" i="46"/>
  <c r="AE43" i="44"/>
  <c r="K44" i="46"/>
  <c r="K44" i="44"/>
  <c r="BG44" i="46"/>
  <c r="BG44" i="44"/>
  <c r="AL45" i="46"/>
  <c r="AL45" i="44"/>
  <c r="AF46" i="46"/>
  <c r="AF46" i="44"/>
  <c r="AB47" i="46"/>
  <c r="AB47" i="44"/>
  <c r="N50" i="46"/>
  <c r="N50" i="44"/>
  <c r="BJ50" i="46"/>
  <c r="BJ50" i="44"/>
  <c r="AV51" i="46"/>
  <c r="AV51" i="44"/>
  <c r="AJ52" i="46"/>
  <c r="AJ52" i="44"/>
  <c r="W53" i="46"/>
  <c r="W53" i="44"/>
  <c r="K54" i="46"/>
  <c r="K54" i="44"/>
  <c r="G58" i="46"/>
  <c r="G58" i="44"/>
  <c r="BK58" i="46"/>
  <c r="BK58" i="44"/>
  <c r="AI59" i="46"/>
  <c r="AI59" i="44"/>
  <c r="O60" i="46"/>
  <c r="O60" i="44"/>
  <c r="AU60" i="46"/>
  <c r="AU60" i="44"/>
  <c r="AA61" i="46"/>
  <c r="AA61" i="44"/>
  <c r="AX65" i="46"/>
  <c r="AX65" i="44"/>
  <c r="V13" i="44"/>
  <c r="AA14" i="44"/>
  <c r="BD15" i="44"/>
  <c r="AS20" i="44"/>
  <c r="AG23" i="44"/>
  <c r="AY24" i="44"/>
  <c r="BK25" i="44"/>
  <c r="E30" i="44"/>
  <c r="AR34" i="44"/>
  <c r="Z39" i="44"/>
  <c r="BB40" i="44"/>
  <c r="H41" i="44"/>
  <c r="AP49" i="44"/>
  <c r="BQ57" i="44"/>
  <c r="AU62" i="44"/>
  <c r="L68" i="44"/>
  <c r="H8" i="46"/>
  <c r="H8" i="44"/>
  <c r="AV8" i="46"/>
  <c r="AV8" i="44"/>
  <c r="R10" i="46"/>
  <c r="R10" i="44"/>
  <c r="AX12" i="46"/>
  <c r="AX12" i="44"/>
  <c r="AT13" i="46"/>
  <c r="AT13" i="44"/>
  <c r="K14" i="46"/>
  <c r="K14" i="44"/>
  <c r="AI14" i="46"/>
  <c r="AI14" i="44"/>
  <c r="AP17" i="46"/>
  <c r="AP17" i="44"/>
  <c r="AL18" i="46"/>
  <c r="AL18" i="44"/>
  <c r="AW21" i="46"/>
  <c r="AW21" i="44"/>
  <c r="AC22" i="46"/>
  <c r="AC22" i="44"/>
  <c r="O25" i="46"/>
  <c r="O25" i="44"/>
  <c r="AM25" i="46"/>
  <c r="AM25" i="44"/>
  <c r="K26" i="46"/>
  <c r="K26" i="44"/>
  <c r="BO26" i="46"/>
  <c r="BO26" i="44"/>
  <c r="AV28" i="46"/>
  <c r="AV28" i="44"/>
  <c r="I31" i="46"/>
  <c r="I31" i="44"/>
  <c r="AW31" i="46"/>
  <c r="AW31" i="44"/>
  <c r="BA32" i="46"/>
  <c r="BA32" i="44"/>
  <c r="Y33" i="46"/>
  <c r="Y33" i="44"/>
  <c r="BE33" i="46"/>
  <c r="BE33" i="44"/>
  <c r="T34" i="46"/>
  <c r="T34" i="44"/>
  <c r="F35" i="46"/>
  <c r="F35" i="44"/>
  <c r="AA37" i="46"/>
  <c r="AA37" i="44"/>
  <c r="BG37" i="46"/>
  <c r="BG37" i="44"/>
  <c r="W38" i="46"/>
  <c r="W38" i="44"/>
  <c r="AF41" i="46"/>
  <c r="AF41" i="44"/>
  <c r="T42" i="46"/>
  <c r="T42" i="44"/>
  <c r="BP42" i="46"/>
  <c r="BP42" i="44"/>
  <c r="BK43" i="46"/>
  <c r="BK43" i="44"/>
  <c r="AQ44" i="46"/>
  <c r="AQ44" i="44"/>
  <c r="N45" i="46"/>
  <c r="N45" i="44"/>
  <c r="P46" i="46"/>
  <c r="P46" i="44"/>
  <c r="AJ47" i="46"/>
  <c r="AJ47" i="44"/>
  <c r="V50" i="46"/>
  <c r="V50" i="44"/>
  <c r="H51" i="46"/>
  <c r="H51" i="44"/>
  <c r="BL51" i="46"/>
  <c r="BL51" i="44"/>
  <c r="AR52" i="46"/>
  <c r="AR52" i="44"/>
  <c r="AE53" i="46"/>
  <c r="AE53" i="44"/>
  <c r="BK53" i="46"/>
  <c r="BK53" i="44"/>
  <c r="AQ54" i="46"/>
  <c r="AQ54" i="44"/>
  <c r="W55" i="46"/>
  <c r="W55" i="44"/>
  <c r="BE56" i="46"/>
  <c r="BE56" i="44"/>
  <c r="BA57" i="46"/>
  <c r="BA57" i="44"/>
  <c r="AU58" i="46"/>
  <c r="AU58" i="44"/>
  <c r="AQ59" i="46"/>
  <c r="AQ59" i="44"/>
  <c r="W60" i="46"/>
  <c r="W60" i="44"/>
  <c r="BC60" i="46"/>
  <c r="BC60" i="44"/>
  <c r="S61" i="46"/>
  <c r="S61" i="44"/>
  <c r="BG61" i="46"/>
  <c r="BG61" i="44"/>
  <c r="AM62" i="46"/>
  <c r="AM62" i="44"/>
  <c r="AQ70" i="46"/>
  <c r="AQ70" i="44"/>
  <c r="AY70" i="46"/>
  <c r="AY70" i="44"/>
  <c r="W71" i="46"/>
  <c r="W71" i="44"/>
  <c r="AE71" i="46"/>
  <c r="AE71" i="44"/>
  <c r="K72" i="46"/>
  <c r="K72" i="44"/>
  <c r="S72" i="46"/>
  <c r="S72" i="44"/>
  <c r="BO72" i="46"/>
  <c r="BO72" i="44"/>
  <c r="G73" i="46"/>
  <c r="G73" i="44"/>
  <c r="BC73" i="46"/>
  <c r="BC73" i="44"/>
  <c r="BK73" i="46"/>
  <c r="BK73" i="44"/>
  <c r="AI74" i="46"/>
  <c r="AI74" i="44"/>
  <c r="AQ74" i="46"/>
  <c r="AQ74" i="44"/>
  <c r="AY74" i="46"/>
  <c r="AY74" i="44"/>
  <c r="W75" i="46"/>
  <c r="W75" i="44"/>
  <c r="AE75" i="46"/>
  <c r="AE75" i="44"/>
  <c r="AM75" i="46"/>
  <c r="AM75" i="44"/>
  <c r="K76" i="46"/>
  <c r="K76" i="44"/>
  <c r="S76" i="46"/>
  <c r="S76" i="44"/>
  <c r="BO76" i="46"/>
  <c r="BO76" i="44"/>
  <c r="G77" i="46"/>
  <c r="G77" i="44"/>
  <c r="BC77" i="46"/>
  <c r="BC77" i="44"/>
  <c r="BK77" i="46"/>
  <c r="BK77" i="44"/>
  <c r="AI78" i="46"/>
  <c r="AI78" i="44"/>
  <c r="AQ78" i="46"/>
  <c r="AQ78" i="44"/>
  <c r="AY78" i="46"/>
  <c r="AY78" i="44"/>
  <c r="O79" i="46"/>
  <c r="O79" i="44"/>
  <c r="K80" i="46"/>
  <c r="K80" i="44"/>
  <c r="BG80" i="46"/>
  <c r="BG80" i="44"/>
  <c r="BO80" i="46"/>
  <c r="BO80" i="44"/>
  <c r="AL81" i="46"/>
  <c r="AL81" i="44"/>
  <c r="AT81" i="46"/>
  <c r="AT81" i="44"/>
  <c r="BB81" i="46"/>
  <c r="BB81" i="44"/>
  <c r="A80" i="27"/>
  <c r="C82" i="46"/>
  <c r="C82" i="44" s="1"/>
  <c r="A82" i="44"/>
  <c r="R82" i="46"/>
  <c r="R82" i="44"/>
  <c r="AH82" i="46"/>
  <c r="AH82" i="44"/>
  <c r="E83" i="46"/>
  <c r="E83" i="44"/>
  <c r="M83" i="46"/>
  <c r="M83" i="44"/>
  <c r="BI83" i="46"/>
  <c r="BI83" i="44"/>
  <c r="BQ83" i="46"/>
  <c r="BQ83" i="44"/>
  <c r="AO84" i="46"/>
  <c r="AO84" i="44"/>
  <c r="AW84" i="46"/>
  <c r="AW84" i="44"/>
  <c r="BE84" i="46"/>
  <c r="BE84" i="44"/>
  <c r="U85" i="46"/>
  <c r="U85" i="44"/>
  <c r="AC85" i="46"/>
  <c r="AC85" i="44"/>
  <c r="AK85" i="46"/>
  <c r="AK85" i="44"/>
  <c r="I86" i="46"/>
  <c r="I86" i="44"/>
  <c r="Q86" i="46"/>
  <c r="Q86" i="44"/>
  <c r="BE86" i="46"/>
  <c r="BE86" i="44"/>
  <c r="BM86" i="46"/>
  <c r="BM86" i="44"/>
  <c r="S87" i="46"/>
  <c r="S87" i="44"/>
  <c r="AA87" i="46"/>
  <c r="AA87" i="44"/>
  <c r="AQ87" i="46"/>
  <c r="AQ87" i="44"/>
  <c r="G88" i="46"/>
  <c r="G88" i="44"/>
  <c r="O88" i="46"/>
  <c r="O88" i="44"/>
  <c r="W88" i="46"/>
  <c r="W88" i="44"/>
  <c r="AE88" i="46"/>
  <c r="AE88" i="44"/>
  <c r="K89" i="46"/>
  <c r="K89" i="44"/>
  <c r="AY89" i="46"/>
  <c r="AY89" i="44"/>
  <c r="BG89" i="46"/>
  <c r="BG89" i="44"/>
  <c r="BO89" i="46"/>
  <c r="BO89" i="44"/>
  <c r="D90" i="46"/>
  <c r="D90" i="44"/>
  <c r="L90" i="46"/>
  <c r="L90" i="44"/>
  <c r="T90" i="46"/>
  <c r="T90" i="44"/>
  <c r="AB90" i="46"/>
  <c r="AB90" i="44"/>
  <c r="AJ90" i="46"/>
  <c r="AJ90" i="44"/>
  <c r="BP90" i="46"/>
  <c r="BP90" i="44"/>
  <c r="H91" i="46"/>
  <c r="H91" i="44"/>
  <c r="P91" i="46"/>
  <c r="P91" i="44"/>
  <c r="AV91" i="46"/>
  <c r="AV91" i="44"/>
  <c r="BD91" i="46"/>
  <c r="BD91" i="44"/>
  <c r="BL91" i="46"/>
  <c r="BL91" i="44"/>
  <c r="AB92" i="46"/>
  <c r="AB92" i="44"/>
  <c r="AJ92" i="46"/>
  <c r="AJ92" i="44"/>
  <c r="AR92" i="46"/>
  <c r="AR92" i="44"/>
  <c r="BH92" i="46"/>
  <c r="BH92" i="44"/>
  <c r="H93" i="46"/>
  <c r="H93" i="44"/>
  <c r="P93" i="46"/>
  <c r="P93" i="44"/>
  <c r="X93" i="46"/>
  <c r="X93" i="44"/>
  <c r="AQ7" i="46"/>
  <c r="AQ7" i="44"/>
  <c r="AN8" i="46"/>
  <c r="AN8" i="44"/>
  <c r="BN10" i="46"/>
  <c r="BN10" i="44"/>
  <c r="A10" i="27"/>
  <c r="C12" i="46"/>
  <c r="C12" i="44" s="1"/>
  <c r="BG14" i="46"/>
  <c r="BG14" i="44"/>
  <c r="H15" i="46"/>
  <c r="H15" i="44"/>
  <c r="AF15" i="46"/>
  <c r="AF15" i="44"/>
  <c r="M16" i="46"/>
  <c r="M16" i="44"/>
  <c r="AS16" i="46"/>
  <c r="AS16" i="44"/>
  <c r="R17" i="46"/>
  <c r="R17" i="44"/>
  <c r="Q23" i="46"/>
  <c r="Q23" i="44"/>
  <c r="BE23" i="46"/>
  <c r="BE23" i="44"/>
  <c r="S24" i="46"/>
  <c r="S24" i="44"/>
  <c r="AQ24" i="46"/>
  <c r="AQ24" i="44"/>
  <c r="G25" i="46"/>
  <c r="G25" i="44"/>
  <c r="AU25" i="46"/>
  <c r="AU25" i="44"/>
  <c r="BA30" i="46"/>
  <c r="BA30" i="44"/>
  <c r="BI30" i="46"/>
  <c r="BI30" i="44"/>
  <c r="AO31" i="46"/>
  <c r="AO31" i="44"/>
  <c r="U32" i="46"/>
  <c r="U32" i="44"/>
  <c r="BI32" i="46"/>
  <c r="BI32" i="44"/>
  <c r="AG33" i="46"/>
  <c r="AG33" i="44"/>
  <c r="BM33" i="46"/>
  <c r="BM33" i="44"/>
  <c r="AJ34" i="46"/>
  <c r="AJ34" i="44"/>
  <c r="BF36" i="46"/>
  <c r="BF36" i="44"/>
  <c r="S37" i="46"/>
  <c r="S37" i="44"/>
  <c r="AY37" i="46"/>
  <c r="AY37" i="44"/>
  <c r="O38" i="46"/>
  <c r="O38" i="44"/>
  <c r="BK38" i="46"/>
  <c r="BK38" i="44"/>
  <c r="BD41" i="46"/>
  <c r="BD41" i="44"/>
  <c r="AJ42" i="46"/>
  <c r="AJ42" i="44"/>
  <c r="O43" i="46"/>
  <c r="O43" i="44"/>
  <c r="AY44" i="46"/>
  <c r="AY44" i="44"/>
  <c r="BB45" i="46"/>
  <c r="BB45" i="44"/>
  <c r="AN46" i="46"/>
  <c r="AN46" i="44"/>
  <c r="T47" i="46"/>
  <c r="T47" i="44"/>
  <c r="BP47" i="46"/>
  <c r="BP47" i="44"/>
  <c r="X48" i="46"/>
  <c r="X48" i="44"/>
  <c r="AV48" i="46"/>
  <c r="AV48" i="44"/>
  <c r="R49" i="46"/>
  <c r="R49" i="44"/>
  <c r="AX49" i="46"/>
  <c r="AX49" i="44"/>
  <c r="AD50" i="46"/>
  <c r="AD50" i="44"/>
  <c r="P51" i="46"/>
  <c r="P51" i="44"/>
  <c r="L52" i="46"/>
  <c r="L52" i="44"/>
  <c r="BP52" i="46"/>
  <c r="BP52" i="44"/>
  <c r="AM53" i="46"/>
  <c r="AM53" i="44"/>
  <c r="AA54" i="46"/>
  <c r="AA54" i="44"/>
  <c r="G55" i="46"/>
  <c r="G55" i="44"/>
  <c r="AU55" i="46"/>
  <c r="AU55" i="44"/>
  <c r="Y56" i="46"/>
  <c r="Y56" i="44"/>
  <c r="E57" i="46"/>
  <c r="E57" i="44"/>
  <c r="BI57" i="46"/>
  <c r="BI57" i="44"/>
  <c r="AM58" i="46"/>
  <c r="AM58" i="44"/>
  <c r="AA59" i="46"/>
  <c r="AA59" i="44"/>
  <c r="BO59" i="46"/>
  <c r="BO59" i="44"/>
  <c r="AM60" i="46"/>
  <c r="AM60" i="44"/>
  <c r="K61" i="46"/>
  <c r="K61" i="44"/>
  <c r="BO61" i="46"/>
  <c r="BO61" i="44"/>
  <c r="F66" i="46"/>
  <c r="F66" i="44"/>
  <c r="AB68" i="46"/>
  <c r="AB68" i="44"/>
  <c r="BK69" i="46"/>
  <c r="BK69" i="44"/>
  <c r="C28" i="46"/>
  <c r="C28" i="44" s="1"/>
  <c r="AA24" i="44"/>
  <c r="X28" i="44"/>
  <c r="AT35" i="44"/>
  <c r="BN36" i="44"/>
  <c r="AI37" i="44"/>
  <c r="AD45" i="44"/>
  <c r="W62" i="44"/>
  <c r="V66" i="44"/>
  <c r="AF67" i="44"/>
  <c r="AI87" i="44"/>
  <c r="AX10" i="46"/>
  <c r="AX10" i="44"/>
  <c r="BF12" i="46"/>
  <c r="BF12" i="44"/>
  <c r="AD13" i="46"/>
  <c r="AD13" i="44"/>
  <c r="BB13" i="46"/>
  <c r="BB13" i="44"/>
  <c r="S14" i="46"/>
  <c r="S14" i="44"/>
  <c r="AQ14" i="46"/>
  <c r="AQ14" i="44"/>
  <c r="P15" i="46"/>
  <c r="P15" i="44"/>
  <c r="F18" i="46"/>
  <c r="F18" i="44"/>
  <c r="BJ18" i="46"/>
  <c r="BJ18" i="44"/>
  <c r="M20" i="46"/>
  <c r="M20" i="44"/>
  <c r="BQ20" i="46"/>
  <c r="BQ20" i="44"/>
  <c r="Y31" i="46"/>
  <c r="Y31" i="44"/>
  <c r="BE31" i="46"/>
  <c r="BE31" i="44"/>
  <c r="AS32" i="46"/>
  <c r="AS32" i="44"/>
  <c r="Q33" i="46"/>
  <c r="Q33" i="44"/>
  <c r="AW33" i="46"/>
  <c r="AW33" i="44"/>
  <c r="L34" i="46"/>
  <c r="L34" i="44"/>
  <c r="AZ34" i="46"/>
  <c r="AZ34" i="44"/>
  <c r="AQ37" i="46"/>
  <c r="AQ37" i="44"/>
  <c r="G38" i="46"/>
  <c r="G38" i="44"/>
  <c r="BC38" i="46"/>
  <c r="BC38" i="44"/>
  <c r="D42" i="46"/>
  <c r="D42" i="44"/>
  <c r="W43" i="46"/>
  <c r="W43" i="44"/>
  <c r="D47" i="46"/>
  <c r="D47" i="44"/>
  <c r="AR47" i="46"/>
  <c r="AR47" i="44"/>
  <c r="H48" i="46"/>
  <c r="H48" i="44"/>
  <c r="BD48" i="46"/>
  <c r="BD48" i="44"/>
  <c r="BK55" i="46"/>
  <c r="BK55" i="44"/>
  <c r="AO56" i="46"/>
  <c r="AO56" i="44"/>
  <c r="AC57" i="46"/>
  <c r="AC57" i="44"/>
  <c r="W58" i="46"/>
  <c r="W58" i="44"/>
  <c r="AY59" i="46"/>
  <c r="AY59" i="44"/>
  <c r="AI61" i="46"/>
  <c r="AI61" i="44"/>
  <c r="O62" i="46"/>
  <c r="O62" i="44"/>
  <c r="V64" i="46"/>
  <c r="V64" i="44"/>
  <c r="BJ64" i="46"/>
  <c r="BJ64" i="44"/>
  <c r="R65" i="46"/>
  <c r="R65" i="44"/>
  <c r="BN65" i="46"/>
  <c r="BN65" i="44"/>
  <c r="A51" i="44"/>
  <c r="F11" i="44"/>
  <c r="X15" i="44"/>
  <c r="BA16" i="44"/>
  <c r="BI22" i="44"/>
  <c r="AE25" i="44"/>
  <c r="F27" i="44"/>
  <c r="BM31" i="44"/>
  <c r="K37" i="44"/>
  <c r="AU38" i="44"/>
  <c r="BL48" i="44"/>
  <c r="J49" i="44"/>
  <c r="BO7" i="46"/>
  <c r="BO7" i="44"/>
  <c r="BL8" i="46"/>
  <c r="BL8" i="44"/>
  <c r="J10" i="46"/>
  <c r="J10" i="44"/>
  <c r="Z10" i="46"/>
  <c r="Z10" i="44"/>
  <c r="AY14" i="46"/>
  <c r="AY14" i="44"/>
  <c r="BQ16" i="46"/>
  <c r="BQ16" i="44"/>
  <c r="BF17" i="46"/>
  <c r="BF17" i="44"/>
  <c r="AD18" i="46"/>
  <c r="AD18" i="44"/>
  <c r="AO21" i="46"/>
  <c r="AO21" i="44"/>
  <c r="BM21" i="46"/>
  <c r="BM21" i="44"/>
  <c r="AS22" i="46"/>
  <c r="AS22" i="44"/>
  <c r="BQ22" i="46"/>
  <c r="BQ22" i="44"/>
  <c r="AO23" i="46"/>
  <c r="AO23" i="44"/>
  <c r="K24" i="46"/>
  <c r="K24" i="44"/>
  <c r="AA26" i="46"/>
  <c r="AA26" i="44"/>
  <c r="AY26" i="46"/>
  <c r="AY26" i="44"/>
  <c r="N27" i="46"/>
  <c r="N27" i="44"/>
  <c r="BB27" i="46"/>
  <c r="BB27" i="44"/>
  <c r="AF28" i="46"/>
  <c r="AF28" i="44"/>
  <c r="I33" i="46"/>
  <c r="I33" i="44"/>
  <c r="A34" i="29"/>
  <c r="C36" i="46"/>
  <c r="C36" i="44" s="1"/>
  <c r="Z36" i="46"/>
  <c r="Z36" i="44"/>
  <c r="AH39" i="46"/>
  <c r="AH39" i="44"/>
  <c r="BF39" i="46"/>
  <c r="BF39" i="44"/>
  <c r="V40" i="46"/>
  <c r="V40" i="44"/>
  <c r="AL40" i="46"/>
  <c r="AL40" i="44"/>
  <c r="BL41" i="46"/>
  <c r="BL41" i="44"/>
  <c r="A44" i="27"/>
  <c r="C46" i="46"/>
  <c r="C46" i="44" s="1"/>
  <c r="BL46" i="46"/>
  <c r="BL46" i="44"/>
  <c r="AZ47" i="46"/>
  <c r="AZ47" i="44"/>
  <c r="AF48" i="46"/>
  <c r="AF48" i="44"/>
  <c r="AT50" i="46"/>
  <c r="AT50" i="44"/>
  <c r="AF51" i="46"/>
  <c r="AF51" i="44"/>
  <c r="AZ52" i="46"/>
  <c r="AZ52" i="44"/>
  <c r="BG54" i="46"/>
  <c r="BG54" i="44"/>
  <c r="AM55" i="46"/>
  <c r="AM55" i="44"/>
  <c r="Q56" i="46"/>
  <c r="Q56" i="44"/>
  <c r="BM56" i="46"/>
  <c r="BM56" i="44"/>
  <c r="AS57" i="46"/>
  <c r="AS57" i="44"/>
  <c r="AE58" i="46"/>
  <c r="AE58" i="44"/>
  <c r="S59" i="46"/>
  <c r="S59" i="44"/>
  <c r="BG59" i="46"/>
  <c r="BG59" i="44"/>
  <c r="AE60" i="46"/>
  <c r="AE60" i="44"/>
  <c r="BK60" i="46"/>
  <c r="BK60" i="44"/>
  <c r="AY61" i="46"/>
  <c r="AY61" i="44"/>
  <c r="AE62" i="46"/>
  <c r="AE62" i="44"/>
  <c r="AD64" i="46"/>
  <c r="AD64" i="44"/>
  <c r="A63" i="27"/>
  <c r="C65" i="46"/>
  <c r="C65" i="44" s="1"/>
  <c r="AP65" i="46"/>
  <c r="AP65" i="44"/>
  <c r="N66" i="46"/>
  <c r="N66" i="44"/>
  <c r="AN67" i="46"/>
  <c r="AN67" i="44"/>
  <c r="A12" i="44"/>
  <c r="A65" i="44"/>
  <c r="A46" i="44"/>
  <c r="AF8" i="44"/>
  <c r="AP12" i="44"/>
  <c r="BO14" i="44"/>
  <c r="AS30" i="44"/>
  <c r="AM38" i="44"/>
  <c r="M57" i="44"/>
  <c r="AI70" i="44"/>
  <c r="K7" i="46"/>
  <c r="K7" i="44"/>
  <c r="BG7" i="46"/>
  <c r="BG7" i="44"/>
  <c r="BD8" i="46"/>
  <c r="BD8" i="44"/>
  <c r="BJ11" i="46"/>
  <c r="BJ11" i="44"/>
  <c r="BN12" i="46"/>
  <c r="BN12" i="44"/>
  <c r="AL13" i="46"/>
  <c r="AL13" i="44"/>
  <c r="E20" i="46"/>
  <c r="E20" i="44"/>
  <c r="BA20" i="46"/>
  <c r="BA20" i="44"/>
  <c r="BE21" i="46"/>
  <c r="BE21" i="44"/>
  <c r="U22" i="46"/>
  <c r="U22" i="44"/>
  <c r="BG24" i="46"/>
  <c r="BG24" i="44"/>
  <c r="AT27" i="46"/>
  <c r="AT27" i="44"/>
  <c r="H28" i="46"/>
  <c r="H28" i="44"/>
  <c r="U30" i="46"/>
  <c r="U30" i="44"/>
  <c r="BQ30" i="46"/>
  <c r="BQ30" i="44"/>
  <c r="E32" i="46"/>
  <c r="E32" i="44"/>
  <c r="AD35" i="46"/>
  <c r="AD35" i="44"/>
  <c r="AE38" i="46"/>
  <c r="AE38" i="44"/>
  <c r="AN41" i="46"/>
  <c r="AN41" i="44"/>
  <c r="AB42" i="46"/>
  <c r="AB42" i="44"/>
  <c r="G43" i="46"/>
  <c r="G43" i="44"/>
  <c r="BC43" i="46"/>
  <c r="BC43" i="44"/>
  <c r="AI44" i="46"/>
  <c r="AI44" i="44"/>
  <c r="V45" i="46"/>
  <c r="V45" i="44"/>
  <c r="H46" i="46"/>
  <c r="H46" i="44"/>
  <c r="Z49" i="46"/>
  <c r="Z49" i="44"/>
  <c r="F50" i="46"/>
  <c r="F50" i="44"/>
  <c r="BB50" i="46"/>
  <c r="BB50" i="44"/>
  <c r="AN51" i="46"/>
  <c r="AN51" i="44"/>
  <c r="AB52" i="46"/>
  <c r="AB52" i="44"/>
  <c r="O53" i="46"/>
  <c r="O53" i="44"/>
  <c r="BC53" i="46"/>
  <c r="BC53" i="44"/>
  <c r="AY54" i="46"/>
  <c r="AY54" i="44"/>
  <c r="AE55" i="46"/>
  <c r="AE55" i="44"/>
  <c r="I56" i="46"/>
  <c r="I56" i="44"/>
  <c r="AW56" i="46"/>
  <c r="AW56" i="44"/>
  <c r="AK57" i="46"/>
  <c r="AK57" i="44"/>
  <c r="BC58" i="46"/>
  <c r="BC58" i="44"/>
  <c r="G62" i="46"/>
  <c r="G62" i="44"/>
  <c r="BC62" i="46"/>
  <c r="BC62" i="44"/>
  <c r="AL64" i="46"/>
  <c r="AL64" i="44"/>
  <c r="W79" i="46"/>
  <c r="W79" i="44"/>
  <c r="X8" i="44"/>
  <c r="Q21" i="44"/>
  <c r="AK22" i="44"/>
  <c r="AQ26" i="44"/>
  <c r="K29" i="44"/>
  <c r="AK30" i="44"/>
  <c r="AH36" i="44"/>
  <c r="AZ42" i="44"/>
  <c r="X46" i="44"/>
  <c r="BC69" i="44"/>
  <c r="AI7" i="46"/>
  <c r="AI7" i="44"/>
  <c r="P8" i="46"/>
  <c r="P8" i="44"/>
  <c r="N11" i="46"/>
  <c r="N11" i="44"/>
  <c r="AT11" i="46"/>
  <c r="AT11" i="44"/>
  <c r="R12" i="46"/>
  <c r="R12" i="44"/>
  <c r="N13" i="46"/>
  <c r="N13" i="44"/>
  <c r="AN15" i="46"/>
  <c r="AN15" i="44"/>
  <c r="E16" i="46"/>
  <c r="E16" i="44"/>
  <c r="AK16" i="46"/>
  <c r="AK16" i="44"/>
  <c r="BI16" i="46"/>
  <c r="BI16" i="44"/>
  <c r="Z17" i="46"/>
  <c r="Z17" i="44"/>
  <c r="BN17" i="46"/>
  <c r="BN17" i="44"/>
  <c r="AC20" i="46"/>
  <c r="AC20" i="44"/>
  <c r="I21" i="46"/>
  <c r="I21" i="44"/>
  <c r="E22" i="46"/>
  <c r="E22" i="44"/>
  <c r="AD27" i="46"/>
  <c r="AD27" i="44"/>
  <c r="AA29" i="46"/>
  <c r="AA29" i="44"/>
  <c r="AY29" i="46"/>
  <c r="AY29" i="44"/>
  <c r="M30" i="46"/>
  <c r="M30" i="44"/>
  <c r="BQ32" i="46"/>
  <c r="BQ32" i="44"/>
  <c r="AO33" i="46"/>
  <c r="AO33" i="44"/>
  <c r="D34" i="46"/>
  <c r="D34" i="44"/>
  <c r="AB34" i="46"/>
  <c r="AB34" i="44"/>
  <c r="BH34" i="46"/>
  <c r="BH34" i="44"/>
  <c r="V35" i="46"/>
  <c r="V35" i="44"/>
  <c r="BB35" i="46"/>
  <c r="BB35" i="44"/>
  <c r="J36" i="46"/>
  <c r="J36" i="44"/>
  <c r="AP36" i="46"/>
  <c r="AP36" i="44"/>
  <c r="J39" i="46"/>
  <c r="J39" i="44"/>
  <c r="AP39" i="46"/>
  <c r="AP39" i="44"/>
  <c r="F40" i="46"/>
  <c r="F40" i="44"/>
  <c r="AD40" i="46"/>
  <c r="AD40" i="44"/>
  <c r="BJ40" i="46"/>
  <c r="BJ40" i="44"/>
  <c r="X41" i="46"/>
  <c r="X41" i="44"/>
  <c r="L42" i="46"/>
  <c r="L42" i="44"/>
  <c r="BH42" i="46"/>
  <c r="BH42" i="44"/>
  <c r="AU43" i="46"/>
  <c r="AU43" i="44"/>
  <c r="AA44" i="46"/>
  <c r="AA44" i="44"/>
  <c r="F45" i="46"/>
  <c r="F45" i="44"/>
  <c r="AT45" i="46"/>
  <c r="AT45" i="44"/>
  <c r="BD46" i="46"/>
  <c r="BD46" i="44"/>
  <c r="BF49" i="46"/>
  <c r="BF49" i="44"/>
  <c r="AL50" i="46"/>
  <c r="AL50" i="44"/>
  <c r="X51" i="46"/>
  <c r="X51" i="44"/>
  <c r="T52" i="46"/>
  <c r="T52" i="44"/>
  <c r="G53" i="46"/>
  <c r="G53" i="44"/>
  <c r="AU53" i="46"/>
  <c r="AU53" i="44"/>
  <c r="S54" i="46"/>
  <c r="S54" i="44"/>
  <c r="BO54" i="46"/>
  <c r="BO54" i="44"/>
  <c r="BC55" i="46"/>
  <c r="BC55" i="44"/>
  <c r="AG56" i="46"/>
  <c r="AG56" i="44"/>
  <c r="U57" i="46"/>
  <c r="U57" i="44"/>
  <c r="O58" i="46"/>
  <c r="O58" i="44"/>
  <c r="G60" i="46"/>
  <c r="G60" i="44"/>
  <c r="F64" i="46"/>
  <c r="F64" i="44"/>
  <c r="J65" i="46"/>
  <c r="J65" i="44"/>
  <c r="T68" i="46"/>
  <c r="T68" i="44"/>
  <c r="G69" i="46"/>
  <c r="G69" i="44"/>
  <c r="A41" i="44"/>
  <c r="C41" i="46"/>
  <c r="C41" i="44" s="1"/>
  <c r="A67" i="44"/>
  <c r="AP10" i="44"/>
  <c r="U16" i="44"/>
  <c r="AH17" i="44"/>
  <c r="AT18" i="44"/>
  <c r="AI26" i="44"/>
  <c r="AG31" i="44"/>
  <c r="N35" i="44"/>
  <c r="D52" i="44"/>
  <c r="AL11" i="46"/>
  <c r="AL11" i="44"/>
  <c r="BJ13" i="46"/>
  <c r="BJ13" i="44"/>
  <c r="AC16" i="46"/>
  <c r="AC16" i="44"/>
  <c r="J17" i="46"/>
  <c r="J17" i="44"/>
  <c r="AX17" i="46"/>
  <c r="AX17" i="44"/>
  <c r="V18" i="46"/>
  <c r="V18" i="44"/>
  <c r="A17" i="27"/>
  <c r="A19" i="44"/>
  <c r="BA22" i="46"/>
  <c r="BA22" i="44"/>
  <c r="I23" i="46"/>
  <c r="I23" i="44"/>
  <c r="AW23" i="46"/>
  <c r="AW23" i="44"/>
  <c r="AI24" i="46"/>
  <c r="AI24" i="44"/>
  <c r="V27" i="46"/>
  <c r="V27" i="44"/>
  <c r="AQ29" i="46"/>
  <c r="AQ29" i="44"/>
  <c r="BO29" i="46"/>
  <c r="BO29" i="44"/>
  <c r="AC30" i="46"/>
  <c r="AC30" i="44"/>
  <c r="Q31" i="46"/>
  <c r="Q31" i="44"/>
  <c r="M32" i="46"/>
  <c r="M32" i="44"/>
  <c r="BN39" i="46"/>
  <c r="BN39" i="44"/>
  <c r="AM43" i="46"/>
  <c r="AM43" i="44"/>
  <c r="S44" i="46"/>
  <c r="S44" i="44"/>
  <c r="BO44" i="46"/>
  <c r="BO44" i="44"/>
  <c r="BJ45" i="46"/>
  <c r="BJ45" i="44"/>
  <c r="AV46" i="46"/>
  <c r="AV46" i="44"/>
  <c r="L47" i="46"/>
  <c r="L47" i="44"/>
  <c r="BH47" i="46"/>
  <c r="BH47" i="44"/>
  <c r="P48" i="46"/>
  <c r="P48" i="44"/>
  <c r="AN48" i="46"/>
  <c r="AN48" i="44"/>
  <c r="AH49" i="46"/>
  <c r="AH49" i="44"/>
  <c r="BD51" i="46"/>
  <c r="BD51" i="44"/>
  <c r="BH52" i="46"/>
  <c r="BH52" i="44"/>
  <c r="AI54" i="46"/>
  <c r="AI54" i="44"/>
  <c r="K59" i="46"/>
  <c r="K59" i="44"/>
  <c r="BK62" i="46"/>
  <c r="BK62" i="44"/>
  <c r="N64" i="46"/>
  <c r="N64" i="44"/>
  <c r="AT64" i="46"/>
  <c r="AT64" i="44"/>
  <c r="Z65" i="46"/>
  <c r="Z65" i="44"/>
  <c r="BF65" i="46"/>
  <c r="BF65" i="44"/>
  <c r="AV67" i="46"/>
  <c r="AV67" i="44"/>
  <c r="A14" i="44"/>
  <c r="A36" i="44"/>
  <c r="C14" i="46"/>
  <c r="C14" i="44" s="1"/>
  <c r="A28" i="44"/>
  <c r="C51" i="46"/>
  <c r="C51" i="44" s="1"/>
  <c r="J12" i="44"/>
  <c r="BL15" i="44"/>
  <c r="BD28" i="44"/>
  <c r="BP34" i="44"/>
  <c r="P41" i="44"/>
  <c r="AQ61" i="44"/>
  <c r="AH65" i="44"/>
  <c r="Z82" i="44"/>
  <c r="AS97" i="44"/>
  <c r="Y98" i="44"/>
  <c r="AA101" i="44"/>
  <c r="O102" i="44"/>
  <c r="AU102" i="44"/>
  <c r="AA103" i="44"/>
  <c r="BH108" i="44"/>
  <c r="AX96" i="46"/>
  <c r="AX96" i="44"/>
  <c r="AC97" i="46"/>
  <c r="AC97" i="44"/>
  <c r="BI97" i="46"/>
  <c r="BI97" i="44"/>
  <c r="Q98" i="46"/>
  <c r="Q98" i="44"/>
  <c r="BL100" i="46"/>
  <c r="BL100" i="44"/>
  <c r="BG101" i="46"/>
  <c r="BG101" i="44"/>
  <c r="AY103" i="46"/>
  <c r="AY103" i="44"/>
  <c r="BB104" i="46"/>
  <c r="BB104" i="44"/>
  <c r="H107" i="46"/>
  <c r="H107" i="44"/>
  <c r="AF107" i="46"/>
  <c r="AF107" i="44"/>
  <c r="AN107" i="46"/>
  <c r="AN107" i="44"/>
  <c r="D108" i="46"/>
  <c r="D108" i="44"/>
  <c r="AJ108" i="46"/>
  <c r="AJ108" i="44"/>
  <c r="AR108" i="46"/>
  <c r="AR108" i="44"/>
  <c r="D110" i="46"/>
  <c r="D110" i="44"/>
  <c r="T110" i="46"/>
  <c r="T110" i="44"/>
  <c r="AB110" i="46"/>
  <c r="AB110" i="44"/>
  <c r="AR110" i="46"/>
  <c r="AR110" i="44"/>
  <c r="BP110" i="46"/>
  <c r="BP110" i="44"/>
  <c r="X111" i="46"/>
  <c r="X111" i="44"/>
  <c r="BL111" i="46"/>
  <c r="BL111" i="44"/>
  <c r="AS127" i="46"/>
  <c r="AS127" i="44"/>
  <c r="I128" i="46"/>
  <c r="I128" i="44"/>
  <c r="AW128" i="46"/>
  <c r="AW128" i="44"/>
  <c r="F132" i="46"/>
  <c r="F132" i="44"/>
  <c r="V132" i="46"/>
  <c r="V132" i="44"/>
  <c r="AH133" i="46"/>
  <c r="AH133" i="44"/>
  <c r="BF133" i="46"/>
  <c r="BF133" i="44"/>
  <c r="F134" i="46"/>
  <c r="F134" i="44"/>
  <c r="V134" i="46"/>
  <c r="V134" i="44"/>
  <c r="Z135" i="46"/>
  <c r="Z135" i="44"/>
  <c r="AP135" i="46"/>
  <c r="AP135" i="44"/>
  <c r="BQ136" i="46"/>
  <c r="BQ136" i="44"/>
  <c r="AG137" i="46"/>
  <c r="AG137" i="44"/>
  <c r="AO137" i="46"/>
  <c r="AO137" i="44"/>
  <c r="M138" i="46"/>
  <c r="M138" i="44"/>
  <c r="AK97" i="44"/>
  <c r="S101" i="44"/>
  <c r="AY101" i="44"/>
  <c r="G102" i="44"/>
  <c r="AM102" i="44"/>
  <c r="BG94" i="44"/>
  <c r="O95" i="44"/>
  <c r="AU95" i="44"/>
  <c r="AH96" i="44"/>
  <c r="BF96" i="44"/>
  <c r="AW98" i="44"/>
  <c r="E99" i="44"/>
  <c r="AK99" i="44"/>
  <c r="BQ99" i="44"/>
  <c r="X100" i="44"/>
  <c r="S103" i="44"/>
  <c r="AQ103" i="44"/>
  <c r="N104" i="44"/>
  <c r="AX105" i="44"/>
  <c r="BP106" i="44"/>
  <c r="H109" i="44"/>
  <c r="BD109" i="44"/>
  <c r="U115" i="44"/>
  <c r="BA115" i="44"/>
  <c r="I116" i="44"/>
  <c r="E97" i="44"/>
  <c r="BD100" i="44"/>
  <c r="K101" i="44"/>
  <c r="AQ101" i="44"/>
  <c r="AE102" i="44"/>
  <c r="BK102" i="44"/>
  <c r="AL104" i="44"/>
  <c r="Z105" i="44"/>
  <c r="T106" i="44"/>
  <c r="AR106" i="44"/>
  <c r="BD107" i="44"/>
  <c r="AB108" i="44"/>
  <c r="P111" i="44"/>
  <c r="BD111" i="44"/>
  <c r="AB112" i="44"/>
  <c r="AY94" i="44"/>
  <c r="AM95" i="44"/>
  <c r="Z96" i="44"/>
  <c r="I98" i="44"/>
  <c r="AO98" i="44"/>
  <c r="AC99" i="44"/>
  <c r="BI99" i="44"/>
  <c r="P100" i="44"/>
  <c r="AI103" i="44"/>
  <c r="BG103" i="44"/>
  <c r="F104" i="44"/>
  <c r="P107" i="44"/>
  <c r="X109" i="44"/>
  <c r="BH110" i="44"/>
  <c r="AF111" i="44"/>
  <c r="D112" i="44"/>
  <c r="M115" i="44"/>
  <c r="AS115" i="44"/>
  <c r="AG116" i="44"/>
  <c r="BM116" i="44"/>
  <c r="BA97" i="44"/>
  <c r="AV100" i="44"/>
  <c r="AI101" i="44"/>
  <c r="W102" i="44"/>
  <c r="BC102" i="44"/>
  <c r="K103" i="44"/>
  <c r="AP105" i="44"/>
  <c r="L106" i="44"/>
  <c r="BH106" i="44"/>
  <c r="BP108" i="44"/>
  <c r="AV109" i="44"/>
  <c r="H111" i="44"/>
  <c r="AR112" i="44"/>
  <c r="AN93" i="44"/>
  <c r="BL93" i="44"/>
  <c r="AQ94" i="44"/>
  <c r="AE95" i="44"/>
  <c r="BK95" i="44"/>
  <c r="R96" i="44"/>
  <c r="U97" i="44"/>
  <c r="AG98" i="44"/>
  <c r="BM98" i="44"/>
  <c r="U99" i="44"/>
  <c r="BA99" i="44"/>
  <c r="H100" i="44"/>
  <c r="AN100" i="44"/>
  <c r="AD104" i="44"/>
  <c r="R105" i="44"/>
  <c r="BN105" i="44"/>
  <c r="AJ106" i="44"/>
  <c r="AV107" i="44"/>
  <c r="T108" i="44"/>
  <c r="AJ110" i="44"/>
  <c r="AV111" i="44"/>
  <c r="T112" i="44"/>
  <c r="BP112" i="44"/>
  <c r="E115" i="44"/>
  <c r="AK115" i="44"/>
  <c r="BQ115" i="44"/>
  <c r="BI138" i="46"/>
  <c r="BI138" i="44"/>
  <c r="X139" i="46"/>
  <c r="X139" i="44"/>
  <c r="L140" i="46"/>
  <c r="L140" i="44"/>
  <c r="AF141" i="46"/>
  <c r="AF141" i="44"/>
  <c r="BL141" i="46"/>
  <c r="BL141" i="44"/>
  <c r="AR142" i="46"/>
  <c r="AR142" i="44"/>
  <c r="F143" i="46"/>
  <c r="F143" i="44"/>
  <c r="BB143" i="46"/>
  <c r="BB143" i="44"/>
  <c r="Y144" i="46"/>
  <c r="Y144" i="44"/>
  <c r="E145" i="46"/>
  <c r="E145" i="44"/>
  <c r="BQ145" i="46"/>
  <c r="BQ145" i="44"/>
  <c r="X146" i="46"/>
  <c r="X146" i="44"/>
  <c r="BD146" i="46"/>
  <c r="BD146" i="44"/>
  <c r="BK148" i="46"/>
  <c r="BK148" i="44"/>
  <c r="AY149" i="46"/>
  <c r="AY149" i="44"/>
  <c r="AE150" i="46"/>
  <c r="AE150" i="44"/>
  <c r="S151" i="46"/>
  <c r="S151" i="44"/>
  <c r="BB152" i="46"/>
  <c r="BB152" i="44"/>
  <c r="AH153" i="46"/>
  <c r="AH153" i="44"/>
  <c r="BE155" i="46"/>
  <c r="BE155" i="44"/>
  <c r="AJ156" i="46"/>
  <c r="AJ156" i="44"/>
  <c r="P157" i="46"/>
  <c r="P157" i="44"/>
  <c r="BG158" i="46"/>
  <c r="BG158" i="44"/>
  <c r="AM159" i="46"/>
  <c r="AM159" i="44"/>
  <c r="BB161" i="46"/>
  <c r="BB161" i="44"/>
  <c r="AH162" i="46"/>
  <c r="AH162" i="44"/>
  <c r="N163" i="46"/>
  <c r="N163" i="44"/>
  <c r="AW164" i="46"/>
  <c r="AW164" i="44"/>
  <c r="AK165" i="46"/>
  <c r="AK165" i="44"/>
  <c r="Q166" i="46"/>
  <c r="Q166" i="44"/>
  <c r="E167" i="46"/>
  <c r="E167" i="44"/>
  <c r="BQ167" i="46"/>
  <c r="BQ167" i="44"/>
  <c r="N168" i="46"/>
  <c r="N168" i="44"/>
  <c r="BB170" i="46"/>
  <c r="BB170" i="44"/>
  <c r="AH171" i="46"/>
  <c r="AH171" i="44"/>
  <c r="AE173" i="46"/>
  <c r="AE173" i="44"/>
  <c r="Y174" i="46"/>
  <c r="Y174" i="44"/>
  <c r="BE174" i="46"/>
  <c r="BE174" i="44"/>
  <c r="BG175" i="46"/>
  <c r="BG175" i="44"/>
  <c r="F176" i="46"/>
  <c r="F176" i="44"/>
  <c r="AD176" i="46"/>
  <c r="AD176" i="44"/>
  <c r="BJ176" i="46"/>
  <c r="BJ176" i="44"/>
  <c r="I177" i="46"/>
  <c r="I177" i="44"/>
  <c r="AJ178" i="46"/>
  <c r="AJ178" i="44"/>
  <c r="F180" i="46"/>
  <c r="F180" i="44"/>
  <c r="AL180" i="46"/>
  <c r="AL180" i="44"/>
  <c r="N182" i="46"/>
  <c r="N182" i="44"/>
  <c r="AT182" i="46"/>
  <c r="AT182" i="44"/>
  <c r="AH183" i="46"/>
  <c r="AH183" i="44"/>
  <c r="AF185" i="46"/>
  <c r="AF185" i="44"/>
  <c r="BL185" i="46"/>
  <c r="BL185" i="44"/>
  <c r="R186" i="46"/>
  <c r="R186" i="44"/>
  <c r="AX186" i="46"/>
  <c r="AX186" i="44"/>
  <c r="J188" i="46"/>
  <c r="J188" i="44"/>
  <c r="AX188" i="46"/>
  <c r="AX188" i="44"/>
  <c r="AT189" i="46"/>
  <c r="AT189" i="44"/>
  <c r="BB191" i="46"/>
  <c r="BB191" i="44"/>
  <c r="R192" i="46"/>
  <c r="R192" i="44"/>
  <c r="AX192" i="46"/>
  <c r="AX192" i="44"/>
  <c r="BJ193" i="46"/>
  <c r="BJ193" i="44"/>
  <c r="AH194" i="46"/>
  <c r="AH194" i="44"/>
  <c r="BN196" i="46"/>
  <c r="BN196" i="44"/>
  <c r="AD197" i="46"/>
  <c r="AD197" i="44"/>
  <c r="M199" i="46"/>
  <c r="M199" i="44"/>
  <c r="AS199" i="46"/>
  <c r="AS199" i="44"/>
  <c r="AK201" i="46"/>
  <c r="AK201" i="44"/>
  <c r="AG204" i="46"/>
  <c r="AG204" i="44"/>
  <c r="O206" i="46"/>
  <c r="O206" i="44"/>
  <c r="BK206" i="46"/>
  <c r="BK206" i="44"/>
  <c r="P139" i="44"/>
  <c r="AZ140" i="44"/>
  <c r="AV141" i="44"/>
  <c r="D142" i="44"/>
  <c r="BH142" i="44"/>
  <c r="N143" i="44"/>
  <c r="BA145" i="44"/>
  <c r="AN146" i="44"/>
  <c r="AB147" i="44"/>
  <c r="BH147" i="44"/>
  <c r="W148" i="44"/>
  <c r="BG149" i="44"/>
  <c r="AT152" i="44"/>
  <c r="R153" i="44"/>
  <c r="AG155" i="44"/>
  <c r="D156" i="44"/>
  <c r="BH156" i="44"/>
  <c r="AF157" i="44"/>
  <c r="K158" i="44"/>
  <c r="R7" i="46"/>
  <c r="R7" i="44"/>
  <c r="AX7" i="46"/>
  <c r="AX7" i="44"/>
  <c r="O8" i="46"/>
  <c r="O8" i="44"/>
  <c r="AM8" i="46"/>
  <c r="AM8" i="44"/>
  <c r="BK8" i="46"/>
  <c r="BK8" i="44"/>
  <c r="AB9" i="46"/>
  <c r="AB9" i="44"/>
  <c r="I10" i="46"/>
  <c r="I10" i="44"/>
  <c r="AW12" i="46"/>
  <c r="AW12" i="44"/>
  <c r="BA13" i="46"/>
  <c r="BA13" i="44"/>
  <c r="AB16" i="46"/>
  <c r="AB16" i="44"/>
  <c r="BP16" i="46"/>
  <c r="BP16" i="44"/>
  <c r="BE17" i="46"/>
  <c r="BE17" i="44"/>
  <c r="AK18" i="46"/>
  <c r="AK18" i="44"/>
  <c r="X19" i="46"/>
  <c r="X19" i="44"/>
  <c r="D20" i="46"/>
  <c r="D20" i="44"/>
  <c r="AZ20" i="46"/>
  <c r="AZ20" i="44"/>
  <c r="AF21" i="46"/>
  <c r="AF21" i="44"/>
  <c r="AD25" i="46"/>
  <c r="AD25" i="44"/>
  <c r="J26" i="46"/>
  <c r="J26" i="44"/>
  <c r="AX26" i="46"/>
  <c r="AX26" i="44"/>
  <c r="M27" i="46"/>
  <c r="M27" i="44"/>
  <c r="BI27" i="46"/>
  <c r="BI27" i="44"/>
  <c r="BK28" i="46"/>
  <c r="BK28" i="44"/>
  <c r="AP29" i="46"/>
  <c r="AP29" i="44"/>
  <c r="L30" i="46"/>
  <c r="L30" i="44"/>
  <c r="BH30" i="46"/>
  <c r="BH30" i="44"/>
  <c r="BD31" i="46"/>
  <c r="BD31" i="44"/>
  <c r="AB32" i="46"/>
  <c r="AB32" i="44"/>
  <c r="H33" i="46"/>
  <c r="H33" i="44"/>
  <c r="BD33" i="46"/>
  <c r="BD33" i="44"/>
  <c r="AA34" i="46"/>
  <c r="AA34" i="44"/>
  <c r="E35" i="46"/>
  <c r="E35" i="44"/>
  <c r="AO36" i="46"/>
  <c r="AO36" i="44"/>
  <c r="BE39" i="46"/>
  <c r="BE39" i="44"/>
  <c r="BI40" i="46"/>
  <c r="BI40" i="44"/>
  <c r="AM41" i="46"/>
  <c r="AM41" i="44"/>
  <c r="AA42" i="46"/>
  <c r="AA42" i="44"/>
  <c r="N43" i="46"/>
  <c r="N43" i="44"/>
  <c r="A42" i="27"/>
  <c r="A44" i="44"/>
  <c r="BF44" i="46"/>
  <c r="BF44" i="44"/>
  <c r="AS45" i="46"/>
  <c r="AS45" i="44"/>
  <c r="BG47" i="46"/>
  <c r="BG47" i="44"/>
  <c r="AE48" i="46"/>
  <c r="AE48" i="44"/>
  <c r="I49" i="46"/>
  <c r="I49" i="44"/>
  <c r="BM49" i="46"/>
  <c r="BM49" i="44"/>
  <c r="BA50" i="46"/>
  <c r="BA50" i="44"/>
  <c r="AE51" i="46"/>
  <c r="AE51" i="44"/>
  <c r="S52" i="46"/>
  <c r="S52" i="44"/>
  <c r="F53" i="46"/>
  <c r="F53" i="44"/>
  <c r="AT53" i="46"/>
  <c r="AT53" i="44"/>
  <c r="AH54" i="46"/>
  <c r="AH54" i="44"/>
  <c r="L57" i="46"/>
  <c r="L57" i="44"/>
  <c r="BP57" i="46"/>
  <c r="BP57" i="44"/>
  <c r="AL58" i="46"/>
  <c r="AL58" i="44"/>
  <c r="R59" i="46"/>
  <c r="R59" i="44"/>
  <c r="BF59" i="46"/>
  <c r="BF59" i="44"/>
  <c r="AT60" i="46"/>
  <c r="AT60" i="44"/>
  <c r="R61" i="46"/>
  <c r="R61" i="44"/>
  <c r="BN61" i="46"/>
  <c r="BN61" i="44"/>
  <c r="AL62" i="46"/>
  <c r="AL62" i="44"/>
  <c r="Q63" i="46"/>
  <c r="Q63" i="44"/>
  <c r="M64" i="46"/>
  <c r="M64" i="44"/>
  <c r="BA64" i="46"/>
  <c r="BA64" i="44"/>
  <c r="Y65" i="46"/>
  <c r="Y65" i="44"/>
  <c r="M66" i="46"/>
  <c r="M66" i="44"/>
  <c r="BA66" i="46"/>
  <c r="BA66" i="44"/>
  <c r="W67" i="46"/>
  <c r="W67" i="44"/>
  <c r="BC67" i="46"/>
  <c r="BC67" i="44"/>
  <c r="AA68" i="46"/>
  <c r="AA68" i="44"/>
  <c r="BO68" i="46"/>
  <c r="BO68" i="44"/>
  <c r="AL69" i="46"/>
  <c r="AL69" i="44"/>
  <c r="A68" i="27"/>
  <c r="C70" i="46"/>
  <c r="C70" i="44" s="1"/>
  <c r="A70" i="44"/>
  <c r="AX70" i="46"/>
  <c r="AX70" i="44"/>
  <c r="AL71" i="46"/>
  <c r="AL71" i="44"/>
  <c r="AP72" i="46"/>
  <c r="AP72" i="44"/>
  <c r="V73" i="46"/>
  <c r="V73" i="44"/>
  <c r="BJ73" i="46"/>
  <c r="BJ73" i="44"/>
  <c r="Z74" i="46"/>
  <c r="Z74" i="44"/>
  <c r="F75" i="46"/>
  <c r="F75" i="44"/>
  <c r="AT75" i="46"/>
  <c r="AT75" i="44"/>
  <c r="R76" i="46"/>
  <c r="R76" i="44"/>
  <c r="BN76" i="46"/>
  <c r="BN76" i="44"/>
  <c r="AT77" i="46"/>
  <c r="AT77" i="44"/>
  <c r="AH78" i="46"/>
  <c r="AH78" i="44"/>
  <c r="V79" i="46"/>
  <c r="V79" i="44"/>
  <c r="A78" i="27"/>
  <c r="C80" i="46"/>
  <c r="C80" i="44" s="1"/>
  <c r="BF80" i="46"/>
  <c r="BF80" i="44"/>
  <c r="AC81" i="46"/>
  <c r="AC81" i="44"/>
  <c r="I82" i="46"/>
  <c r="I82" i="44"/>
  <c r="BE82" i="46"/>
  <c r="BE82" i="44"/>
  <c r="AJ83" i="46"/>
  <c r="AJ83" i="44"/>
  <c r="H84" i="46"/>
  <c r="H84" i="44"/>
  <c r="BL84" i="46"/>
  <c r="BL84" i="44"/>
  <c r="AR85" i="46"/>
  <c r="AR85" i="44"/>
  <c r="AF86" i="46"/>
  <c r="AF86" i="44"/>
  <c r="Z87" i="46"/>
  <c r="Z87" i="44"/>
  <c r="AY90" i="46"/>
  <c r="AY90" i="44"/>
  <c r="BO92" i="46"/>
  <c r="BO92" i="44"/>
  <c r="BC93" i="46"/>
  <c r="BC93" i="44"/>
  <c r="AH94" i="46"/>
  <c r="AH94" i="44"/>
  <c r="F95" i="46"/>
  <c r="F95" i="44"/>
  <c r="BB95" i="46"/>
  <c r="BB95" i="44"/>
  <c r="D97" i="46"/>
  <c r="D97" i="44"/>
  <c r="J7" i="46"/>
  <c r="J7" i="44"/>
  <c r="AP7" i="46"/>
  <c r="AP7" i="44"/>
  <c r="BN7" i="46"/>
  <c r="BN7" i="44"/>
  <c r="AE8" i="46"/>
  <c r="AE8" i="44"/>
  <c r="BC8" i="46"/>
  <c r="BC8" i="44"/>
  <c r="AJ9" i="46"/>
  <c r="AJ9" i="44"/>
  <c r="Q10" i="46"/>
  <c r="Q10" i="44"/>
  <c r="Q12" i="46"/>
  <c r="Q12" i="44"/>
  <c r="BM12" i="46"/>
  <c r="BM12" i="44"/>
  <c r="AC13" i="46"/>
  <c r="AC13" i="44"/>
  <c r="BQ13" i="46"/>
  <c r="BQ13" i="44"/>
  <c r="AP14" i="46"/>
  <c r="AP14" i="44"/>
  <c r="U18" i="46"/>
  <c r="U18" i="44"/>
  <c r="BA18" i="46"/>
  <c r="BA18" i="44"/>
  <c r="AF19" i="46"/>
  <c r="AF19" i="44"/>
  <c r="L20" i="46"/>
  <c r="L20" i="44"/>
  <c r="BH20" i="46"/>
  <c r="BH20" i="44"/>
  <c r="AN21" i="46"/>
  <c r="AN21" i="44"/>
  <c r="BD23" i="46"/>
  <c r="BD23" i="44"/>
  <c r="J24" i="46"/>
  <c r="J24" i="44"/>
  <c r="AP24" i="46"/>
  <c r="AP24" i="44"/>
  <c r="N25" i="46"/>
  <c r="N25" i="44"/>
  <c r="BJ25" i="46"/>
  <c r="BJ25" i="44"/>
  <c r="AP26" i="46"/>
  <c r="AP26" i="44"/>
  <c r="BN26" i="46"/>
  <c r="BN26" i="44"/>
  <c r="AK27" i="46"/>
  <c r="AK27" i="44"/>
  <c r="AE28" i="46"/>
  <c r="AE28" i="44"/>
  <c r="J29" i="46"/>
  <c r="J29" i="44"/>
  <c r="AX29" i="46"/>
  <c r="AX29" i="44"/>
  <c r="AB30" i="46"/>
  <c r="AB30" i="44"/>
  <c r="H31" i="46"/>
  <c r="H31" i="44"/>
  <c r="BL31" i="46"/>
  <c r="BL31" i="44"/>
  <c r="AR32" i="46"/>
  <c r="AR32" i="44"/>
  <c r="P33" i="46"/>
  <c r="P33" i="44"/>
  <c r="AN33" i="46"/>
  <c r="AN33" i="44"/>
  <c r="K34" i="46"/>
  <c r="K34" i="44"/>
  <c r="AY34" i="46"/>
  <c r="AY34" i="44"/>
  <c r="M35" i="46"/>
  <c r="M35" i="44"/>
  <c r="BA35" i="46"/>
  <c r="BA35" i="44"/>
  <c r="I36" i="46"/>
  <c r="I36" i="44"/>
  <c r="BE36" i="46"/>
  <c r="BE36" i="44"/>
  <c r="Z37" i="46"/>
  <c r="Z37" i="44"/>
  <c r="F38" i="46"/>
  <c r="F38" i="44"/>
  <c r="AT38" i="46"/>
  <c r="AT38" i="44"/>
  <c r="Q39" i="46"/>
  <c r="Q39" i="44"/>
  <c r="BM39" i="46"/>
  <c r="BM39" i="44"/>
  <c r="AS40" i="46"/>
  <c r="AS40" i="44"/>
  <c r="W41" i="46"/>
  <c r="W41" i="44"/>
  <c r="S42" i="46"/>
  <c r="S42" i="44"/>
  <c r="F43" i="46"/>
  <c r="F43" i="44"/>
  <c r="BB43" i="46"/>
  <c r="BB43" i="44"/>
  <c r="AH44" i="46"/>
  <c r="AH44" i="44"/>
  <c r="M45" i="46"/>
  <c r="M45" i="44"/>
  <c r="BI45" i="46"/>
  <c r="BI45" i="44"/>
  <c r="AE46" i="46"/>
  <c r="AE46" i="44"/>
  <c r="K47" i="46"/>
  <c r="K47" i="44"/>
  <c r="BO47" i="46"/>
  <c r="BO47" i="44"/>
  <c r="AU48" i="46"/>
  <c r="AU48" i="44"/>
  <c r="Q49" i="46"/>
  <c r="Q49" i="44"/>
  <c r="BE49" i="46"/>
  <c r="BE49" i="44"/>
  <c r="AC50" i="46"/>
  <c r="AC50" i="44"/>
  <c r="BQ50" i="46"/>
  <c r="BQ50" i="44"/>
  <c r="AU51" i="46"/>
  <c r="AU51" i="44"/>
  <c r="AI52" i="46"/>
  <c r="AI52" i="44"/>
  <c r="V53" i="46"/>
  <c r="V53" i="44"/>
  <c r="BJ53" i="46"/>
  <c r="BJ53" i="44"/>
  <c r="AP54" i="46"/>
  <c r="AP54" i="44"/>
  <c r="F55" i="46"/>
  <c r="F55" i="44"/>
  <c r="AL55" i="46"/>
  <c r="AL55" i="44"/>
  <c r="P56" i="46"/>
  <c r="P56" i="44"/>
  <c r="AV56" i="46"/>
  <c r="AV56" i="44"/>
  <c r="AJ57" i="46"/>
  <c r="AJ57" i="44"/>
  <c r="N58" i="46"/>
  <c r="N58" i="44"/>
  <c r="BB58" i="46"/>
  <c r="BB58" i="44"/>
  <c r="Z59" i="46"/>
  <c r="Z59" i="44"/>
  <c r="BN59" i="46"/>
  <c r="BN59" i="44"/>
  <c r="AL60" i="46"/>
  <c r="AL60" i="44"/>
  <c r="J61" i="46"/>
  <c r="J61" i="44"/>
  <c r="BF61" i="46"/>
  <c r="BF61" i="44"/>
  <c r="A61" i="27"/>
  <c r="A63" i="44"/>
  <c r="C63" i="46"/>
  <c r="C63" i="44" s="1"/>
  <c r="AS66" i="46"/>
  <c r="AS66" i="44"/>
  <c r="G67" i="46"/>
  <c r="G67" i="44"/>
  <c r="AU67" i="46"/>
  <c r="AU67" i="44"/>
  <c r="K68" i="46"/>
  <c r="K68" i="44"/>
  <c r="BG68" i="46"/>
  <c r="BG68" i="44"/>
  <c r="AD69" i="46"/>
  <c r="AD69" i="44"/>
  <c r="BJ69" i="46"/>
  <c r="BJ69" i="44"/>
  <c r="AP70" i="46"/>
  <c r="AP70" i="44"/>
  <c r="N71" i="46"/>
  <c r="N71" i="44"/>
  <c r="A70" i="27"/>
  <c r="C72" i="46"/>
  <c r="C72" i="44" s="1"/>
  <c r="A72" i="44"/>
  <c r="AD75" i="46"/>
  <c r="AD75" i="44"/>
  <c r="A74" i="27"/>
  <c r="C76" i="46"/>
  <c r="C76" i="44" s="1"/>
  <c r="A76" i="44"/>
  <c r="AP76" i="46"/>
  <c r="AP76" i="44"/>
  <c r="V77" i="46"/>
  <c r="V77" i="44"/>
  <c r="A76" i="27"/>
  <c r="A78" i="44"/>
  <c r="C78" i="46"/>
  <c r="C78" i="44" s="1"/>
  <c r="BF78" i="46"/>
  <c r="BF78" i="44"/>
  <c r="AL79" i="46"/>
  <c r="AL79" i="44"/>
  <c r="AH80" i="46"/>
  <c r="AH80" i="44"/>
  <c r="E81" i="46"/>
  <c r="E81" i="44"/>
  <c r="BA81" i="46"/>
  <c r="BA81" i="44"/>
  <c r="AG82" i="46"/>
  <c r="AG82" i="44"/>
  <c r="L83" i="46"/>
  <c r="L83" i="44"/>
  <c r="AZ83" i="46"/>
  <c r="AZ83" i="44"/>
  <c r="AF84" i="46"/>
  <c r="AF84" i="44"/>
  <c r="L85" i="46"/>
  <c r="L85" i="44"/>
  <c r="AZ85" i="46"/>
  <c r="AZ85" i="44"/>
  <c r="X86" i="46"/>
  <c r="X86" i="44"/>
  <c r="BD86" i="46"/>
  <c r="BD86" i="44"/>
  <c r="AH87" i="46"/>
  <c r="AH87" i="44"/>
  <c r="N88" i="46"/>
  <c r="N88" i="44"/>
  <c r="BJ88" i="46"/>
  <c r="BJ88" i="44"/>
  <c r="AP89" i="46"/>
  <c r="AP89" i="44"/>
  <c r="K90" i="46"/>
  <c r="K90" i="44"/>
  <c r="AQ90" i="46"/>
  <c r="AQ90" i="44"/>
  <c r="W91" i="46"/>
  <c r="W91" i="44"/>
  <c r="BK91" i="46"/>
  <c r="BK91" i="44"/>
  <c r="AY92" i="46"/>
  <c r="AY92" i="44"/>
  <c r="AM93" i="46"/>
  <c r="AM93" i="44"/>
  <c r="Z94" i="46"/>
  <c r="Z94" i="44"/>
  <c r="V95" i="46"/>
  <c r="V95" i="44"/>
  <c r="Q96" i="46"/>
  <c r="Q96" i="44"/>
  <c r="L97" i="46"/>
  <c r="L97" i="44"/>
  <c r="D9" i="44"/>
  <c r="Y10" i="44"/>
  <c r="BJ55" i="44"/>
  <c r="AD71" i="44"/>
  <c r="AH76" i="44"/>
  <c r="AH7" i="46"/>
  <c r="AH7" i="44"/>
  <c r="W8" i="46"/>
  <c r="W8" i="44"/>
  <c r="AU8" i="46"/>
  <c r="AU8" i="44"/>
  <c r="L9" i="46"/>
  <c r="L9" i="44"/>
  <c r="BP9" i="46"/>
  <c r="BP9" i="44"/>
  <c r="AG12" i="46"/>
  <c r="AG12" i="44"/>
  <c r="U13" i="46"/>
  <c r="U13" i="44"/>
  <c r="BI13" i="46"/>
  <c r="BI13" i="44"/>
  <c r="AH14" i="46"/>
  <c r="AH14" i="44"/>
  <c r="BF14" i="46"/>
  <c r="BF14" i="44"/>
  <c r="L16" i="46"/>
  <c r="L16" i="44"/>
  <c r="AZ16" i="46"/>
  <c r="AZ16" i="44"/>
  <c r="AG17" i="46"/>
  <c r="AG17" i="44"/>
  <c r="M18" i="46"/>
  <c r="M18" i="44"/>
  <c r="BQ18" i="46"/>
  <c r="BQ18" i="44"/>
  <c r="AV19" i="46"/>
  <c r="AV19" i="44"/>
  <c r="AB20" i="46"/>
  <c r="AB20" i="44"/>
  <c r="BP20" i="46"/>
  <c r="BP20" i="44"/>
  <c r="BL21" i="46"/>
  <c r="BL21" i="44"/>
  <c r="Z24" i="46"/>
  <c r="Z24" i="44"/>
  <c r="BF29" i="46"/>
  <c r="BF29" i="44"/>
  <c r="AJ30" i="46"/>
  <c r="AJ30" i="44"/>
  <c r="X31" i="46"/>
  <c r="X31" i="44"/>
  <c r="T32" i="46"/>
  <c r="T32" i="44"/>
  <c r="Y36" i="46"/>
  <c r="Y36" i="44"/>
  <c r="BB38" i="46"/>
  <c r="BB38" i="44"/>
  <c r="AO39" i="46"/>
  <c r="AO39" i="44"/>
  <c r="U40" i="46"/>
  <c r="U40" i="44"/>
  <c r="BQ40" i="46"/>
  <c r="BQ40" i="44"/>
  <c r="AU41" i="46"/>
  <c r="AU41" i="44"/>
  <c r="AQ42" i="46"/>
  <c r="AQ42" i="44"/>
  <c r="AL43" i="46"/>
  <c r="AL43" i="44"/>
  <c r="Z44" i="46"/>
  <c r="Z44" i="44"/>
  <c r="BN44" i="46"/>
  <c r="BN44" i="44"/>
  <c r="BA45" i="46"/>
  <c r="BA45" i="44"/>
  <c r="AM46" i="46"/>
  <c r="AM46" i="44"/>
  <c r="AA47" i="46"/>
  <c r="AA47" i="44"/>
  <c r="O48" i="46"/>
  <c r="O48" i="44"/>
  <c r="BC48" i="46"/>
  <c r="BC48" i="44"/>
  <c r="AG49" i="46"/>
  <c r="AG49" i="44"/>
  <c r="M50" i="46"/>
  <c r="M50" i="44"/>
  <c r="O51" i="46"/>
  <c r="O51" i="44"/>
  <c r="BK51" i="46"/>
  <c r="BK51" i="44"/>
  <c r="AY52" i="46"/>
  <c r="AY52" i="44"/>
  <c r="AD53" i="46"/>
  <c r="AD53" i="44"/>
  <c r="J54" i="46"/>
  <c r="J54" i="44"/>
  <c r="BF54" i="46"/>
  <c r="BF54" i="44"/>
  <c r="V55" i="46"/>
  <c r="V55" i="44"/>
  <c r="BB55" i="46"/>
  <c r="BB55" i="44"/>
  <c r="AF56" i="46"/>
  <c r="AF56" i="44"/>
  <c r="BD56" i="46"/>
  <c r="BD56" i="44"/>
  <c r="AR57" i="46"/>
  <c r="AR57" i="44"/>
  <c r="V58" i="46"/>
  <c r="V58" i="44"/>
  <c r="AP59" i="46"/>
  <c r="AP59" i="44"/>
  <c r="V60" i="46"/>
  <c r="V60" i="44"/>
  <c r="BJ60" i="46"/>
  <c r="BJ60" i="44"/>
  <c r="AP61" i="46"/>
  <c r="AP61" i="44"/>
  <c r="V62" i="46"/>
  <c r="V62" i="44"/>
  <c r="BJ62" i="46"/>
  <c r="BJ62" i="44"/>
  <c r="BE63" i="46"/>
  <c r="BE63" i="44"/>
  <c r="AK64" i="46"/>
  <c r="AK64" i="44"/>
  <c r="AG65" i="46"/>
  <c r="AG65" i="44"/>
  <c r="F69" i="46"/>
  <c r="F69" i="44"/>
  <c r="AT69" i="46"/>
  <c r="AT69" i="44"/>
  <c r="Z70" i="46"/>
  <c r="Z70" i="44"/>
  <c r="BN70" i="46"/>
  <c r="BN70" i="44"/>
  <c r="AT71" i="46"/>
  <c r="AT71" i="44"/>
  <c r="R72" i="46"/>
  <c r="R72" i="44"/>
  <c r="AX72" i="46"/>
  <c r="AX72" i="44"/>
  <c r="AD73" i="46"/>
  <c r="AD73" i="44"/>
  <c r="N77" i="46"/>
  <c r="N77" i="44"/>
  <c r="J78" i="46"/>
  <c r="J78" i="44"/>
  <c r="F79" i="46"/>
  <c r="F79" i="44"/>
  <c r="R80" i="46"/>
  <c r="R80" i="44"/>
  <c r="AX87" i="46"/>
  <c r="AX87" i="44"/>
  <c r="V88" i="46"/>
  <c r="V88" i="44"/>
  <c r="Z89" i="46"/>
  <c r="Z89" i="44"/>
  <c r="AM91" i="46"/>
  <c r="AM91" i="44"/>
  <c r="S92" i="46"/>
  <c r="S92" i="44"/>
  <c r="G93" i="46"/>
  <c r="G93" i="44"/>
  <c r="J94" i="46"/>
  <c r="J94" i="44"/>
  <c r="AR97" i="46"/>
  <c r="AR97" i="44"/>
  <c r="A59" i="44"/>
  <c r="BM65" i="44"/>
  <c r="AQ92" i="44"/>
  <c r="AZ9" i="46"/>
  <c r="AZ9" i="44"/>
  <c r="AO10" i="46"/>
  <c r="AO10" i="44"/>
  <c r="E11" i="46"/>
  <c r="E11" i="44"/>
  <c r="U11" i="46"/>
  <c r="U11" i="44"/>
  <c r="AK11" i="46"/>
  <c r="AK11" i="44"/>
  <c r="Y12" i="46"/>
  <c r="Y12" i="44"/>
  <c r="BN14" i="46"/>
  <c r="BN14" i="44"/>
  <c r="AJ16" i="46"/>
  <c r="AJ16" i="44"/>
  <c r="Q17" i="46"/>
  <c r="Q17" i="44"/>
  <c r="H19" i="46"/>
  <c r="H19" i="44"/>
  <c r="BD19" i="46"/>
  <c r="BD19" i="44"/>
  <c r="AJ20" i="46"/>
  <c r="AJ20" i="44"/>
  <c r="AV23" i="46"/>
  <c r="AV23" i="44"/>
  <c r="AL25" i="46"/>
  <c r="AL25" i="44"/>
  <c r="R26" i="46"/>
  <c r="R26" i="44"/>
  <c r="U27" i="46"/>
  <c r="U27" i="44"/>
  <c r="BQ27" i="46"/>
  <c r="BQ27" i="44"/>
  <c r="AU28" i="46"/>
  <c r="AU28" i="44"/>
  <c r="Z29" i="46"/>
  <c r="Z29" i="44"/>
  <c r="T30" i="46"/>
  <c r="T30" i="44"/>
  <c r="P31" i="46"/>
  <c r="P31" i="44"/>
  <c r="D32" i="46"/>
  <c r="D32" i="44"/>
  <c r="AZ32" i="46"/>
  <c r="AZ32" i="44"/>
  <c r="AF33" i="46"/>
  <c r="AF33" i="44"/>
  <c r="AS35" i="46"/>
  <c r="AS35" i="44"/>
  <c r="AG36" i="46"/>
  <c r="AG36" i="44"/>
  <c r="J37" i="46"/>
  <c r="J37" i="44"/>
  <c r="AX37" i="46"/>
  <c r="AX37" i="44"/>
  <c r="AL38" i="46"/>
  <c r="AL38" i="44"/>
  <c r="AG39" i="46"/>
  <c r="AG39" i="44"/>
  <c r="M40" i="46"/>
  <c r="M40" i="44"/>
  <c r="G41" i="46"/>
  <c r="G41" i="44"/>
  <c r="BC41" i="46"/>
  <c r="BC41" i="44"/>
  <c r="AI42" i="46"/>
  <c r="AI42" i="44"/>
  <c r="V43" i="46"/>
  <c r="V43" i="44"/>
  <c r="J44" i="46"/>
  <c r="J44" i="44"/>
  <c r="U45" i="46"/>
  <c r="U45" i="44"/>
  <c r="G46" i="46"/>
  <c r="G46" i="44"/>
  <c r="BC46" i="46"/>
  <c r="BC46" i="44"/>
  <c r="AI47" i="46"/>
  <c r="AI47" i="44"/>
  <c r="W48" i="46"/>
  <c r="W48" i="44"/>
  <c r="AW49" i="46"/>
  <c r="AW49" i="44"/>
  <c r="AS50" i="46"/>
  <c r="AS50" i="44"/>
  <c r="BO52" i="46"/>
  <c r="BO52" i="44"/>
  <c r="AN56" i="46"/>
  <c r="AN56" i="44"/>
  <c r="AB57" i="46"/>
  <c r="AB57" i="44"/>
  <c r="F58" i="46"/>
  <c r="F58" i="44"/>
  <c r="AT58" i="46"/>
  <c r="AT58" i="44"/>
  <c r="J59" i="46"/>
  <c r="J59" i="44"/>
  <c r="AX59" i="46"/>
  <c r="AX59" i="44"/>
  <c r="AD60" i="46"/>
  <c r="AD60" i="44"/>
  <c r="A59" i="27"/>
  <c r="C61" i="46"/>
  <c r="C61" i="44" s="1"/>
  <c r="A61" i="44"/>
  <c r="AX61" i="46"/>
  <c r="AX61" i="44"/>
  <c r="AD62" i="46"/>
  <c r="AD62" i="44"/>
  <c r="I63" i="46"/>
  <c r="I63" i="44"/>
  <c r="AO63" i="46"/>
  <c r="AO63" i="44"/>
  <c r="U64" i="46"/>
  <c r="U64" i="44"/>
  <c r="BI64" i="46"/>
  <c r="BI64" i="44"/>
  <c r="AO65" i="46"/>
  <c r="AO65" i="44"/>
  <c r="AC66" i="46"/>
  <c r="AC66" i="44"/>
  <c r="AE67" i="46"/>
  <c r="AE67" i="44"/>
  <c r="BF70" i="46"/>
  <c r="BF70" i="44"/>
  <c r="V71" i="46"/>
  <c r="V71" i="44"/>
  <c r="BJ71" i="46"/>
  <c r="BJ71" i="44"/>
  <c r="Z72" i="46"/>
  <c r="Z72" i="44"/>
  <c r="F73" i="46"/>
  <c r="F73" i="44"/>
  <c r="AL73" i="46"/>
  <c r="AL73" i="44"/>
  <c r="J74" i="46"/>
  <c r="J74" i="44"/>
  <c r="AP74" i="46"/>
  <c r="AP74" i="44"/>
  <c r="V75" i="46"/>
  <c r="V75" i="44"/>
  <c r="BJ75" i="46"/>
  <c r="BJ75" i="44"/>
  <c r="BF76" i="46"/>
  <c r="BF76" i="44"/>
  <c r="AL77" i="46"/>
  <c r="AL77" i="44"/>
  <c r="Z78" i="46"/>
  <c r="Z78" i="44"/>
  <c r="N79" i="46"/>
  <c r="N79" i="44"/>
  <c r="BJ79" i="46"/>
  <c r="BJ79" i="44"/>
  <c r="AP80" i="46"/>
  <c r="AP80" i="44"/>
  <c r="U81" i="46"/>
  <c r="U81" i="44"/>
  <c r="BI81" i="46"/>
  <c r="BI81" i="44"/>
  <c r="AO82" i="46"/>
  <c r="AO82" i="44"/>
  <c r="T83" i="46"/>
  <c r="T83" i="44"/>
  <c r="BP83" i="46"/>
  <c r="BP83" i="44"/>
  <c r="BD84" i="46"/>
  <c r="BD84" i="44"/>
  <c r="AJ85" i="46"/>
  <c r="AJ85" i="44"/>
  <c r="H86" i="46"/>
  <c r="H86" i="44"/>
  <c r="AV86" i="46"/>
  <c r="AV86" i="44"/>
  <c r="R87" i="46"/>
  <c r="R87" i="44"/>
  <c r="F88" i="46"/>
  <c r="F88" i="44"/>
  <c r="BB88" i="46"/>
  <c r="BB88" i="44"/>
  <c r="R89" i="46"/>
  <c r="R89" i="44"/>
  <c r="BN89" i="46"/>
  <c r="BN89" i="44"/>
  <c r="AI90" i="46"/>
  <c r="AI90" i="44"/>
  <c r="O91" i="46"/>
  <c r="O91" i="44"/>
  <c r="BC91" i="46"/>
  <c r="BC91" i="44"/>
  <c r="AI92" i="46"/>
  <c r="AI92" i="44"/>
  <c r="W93" i="46"/>
  <c r="W93" i="44"/>
  <c r="BK93" i="46"/>
  <c r="BK93" i="44"/>
  <c r="BF94" i="46"/>
  <c r="BF94" i="44"/>
  <c r="AL95" i="46"/>
  <c r="AL95" i="44"/>
  <c r="A94" i="27"/>
  <c r="C96" i="46"/>
  <c r="C96" i="44" s="1"/>
  <c r="A96" i="44"/>
  <c r="AG96" i="46"/>
  <c r="AG96" i="44"/>
  <c r="T97" i="46"/>
  <c r="T97" i="44"/>
  <c r="AK50" i="44"/>
  <c r="R70" i="44"/>
  <c r="BN74" i="44"/>
  <c r="BF7" i="46"/>
  <c r="BF7" i="44"/>
  <c r="AG10" i="46"/>
  <c r="AG10" i="44"/>
  <c r="BE10" i="46"/>
  <c r="BE10" i="44"/>
  <c r="BM10" i="46"/>
  <c r="BM10" i="44"/>
  <c r="M11" i="46"/>
  <c r="M11" i="44"/>
  <c r="AC11" i="46"/>
  <c r="AC11" i="44"/>
  <c r="I12" i="46"/>
  <c r="I12" i="44"/>
  <c r="BE12" i="46"/>
  <c r="BE12" i="44"/>
  <c r="AK13" i="46"/>
  <c r="AK13" i="44"/>
  <c r="Z14" i="46"/>
  <c r="Z14" i="44"/>
  <c r="AX14" i="46"/>
  <c r="AX14" i="44"/>
  <c r="D16" i="46"/>
  <c r="D16" i="44"/>
  <c r="AR16" i="46"/>
  <c r="AR16" i="44"/>
  <c r="BB25" i="46"/>
  <c r="BB25" i="44"/>
  <c r="Z26" i="46"/>
  <c r="Z26" i="44"/>
  <c r="E27" i="46"/>
  <c r="E27" i="44"/>
  <c r="BA27" i="46"/>
  <c r="BA27" i="44"/>
  <c r="W28" i="46"/>
  <c r="W28" i="44"/>
  <c r="BC28" i="46"/>
  <c r="BC28" i="44"/>
  <c r="AH29" i="46"/>
  <c r="AH29" i="44"/>
  <c r="D30" i="46"/>
  <c r="D30" i="44"/>
  <c r="BP30" i="46"/>
  <c r="BP30" i="44"/>
  <c r="AV31" i="46"/>
  <c r="AV31" i="44"/>
  <c r="AJ32" i="46"/>
  <c r="AJ32" i="44"/>
  <c r="BP32" i="46"/>
  <c r="BP32" i="44"/>
  <c r="AV33" i="46"/>
  <c r="AV33" i="44"/>
  <c r="S34" i="46"/>
  <c r="S34" i="44"/>
  <c r="BG34" i="46"/>
  <c r="BG34" i="44"/>
  <c r="AK35" i="46"/>
  <c r="AK35" i="44"/>
  <c r="BQ35" i="46"/>
  <c r="BQ35" i="44"/>
  <c r="AW36" i="46"/>
  <c r="AW36" i="44"/>
  <c r="R37" i="46"/>
  <c r="R37" i="44"/>
  <c r="BF37" i="46"/>
  <c r="BF37" i="44"/>
  <c r="V38" i="46"/>
  <c r="V38" i="44"/>
  <c r="I39" i="46"/>
  <c r="I39" i="44"/>
  <c r="AK40" i="46"/>
  <c r="AK40" i="44"/>
  <c r="BG42" i="46"/>
  <c r="BG42" i="44"/>
  <c r="AT43" i="46"/>
  <c r="AT43" i="44"/>
  <c r="AP44" i="46"/>
  <c r="AP44" i="44"/>
  <c r="AK45" i="46"/>
  <c r="AK45" i="44"/>
  <c r="W46" i="46"/>
  <c r="W46" i="44"/>
  <c r="BK46" i="46"/>
  <c r="BK46" i="44"/>
  <c r="AY47" i="46"/>
  <c r="AY47" i="44"/>
  <c r="AM48" i="46"/>
  <c r="AM48" i="44"/>
  <c r="Y49" i="46"/>
  <c r="Y49" i="44"/>
  <c r="E50" i="46"/>
  <c r="E50" i="44"/>
  <c r="BI50" i="46"/>
  <c r="BI50" i="44"/>
  <c r="AM51" i="46"/>
  <c r="AM51" i="44"/>
  <c r="AA52" i="46"/>
  <c r="AA52" i="44"/>
  <c r="N53" i="46"/>
  <c r="N53" i="44"/>
  <c r="BB53" i="46"/>
  <c r="BB53" i="44"/>
  <c r="Z54" i="46"/>
  <c r="Z54" i="44"/>
  <c r="BN54" i="46"/>
  <c r="BN54" i="44"/>
  <c r="AD55" i="46"/>
  <c r="AD55" i="44"/>
  <c r="H56" i="46"/>
  <c r="H56" i="44"/>
  <c r="D57" i="46"/>
  <c r="D57" i="44"/>
  <c r="BH57" i="46"/>
  <c r="BH57" i="44"/>
  <c r="BJ58" i="46"/>
  <c r="BJ58" i="44"/>
  <c r="F62" i="46"/>
  <c r="F62" i="44"/>
  <c r="AT62" i="46"/>
  <c r="AT62" i="44"/>
  <c r="AG63" i="46"/>
  <c r="AG63" i="44"/>
  <c r="BM63" i="46"/>
  <c r="BM63" i="44"/>
  <c r="AS64" i="46"/>
  <c r="AS64" i="44"/>
  <c r="Q65" i="46"/>
  <c r="Q65" i="44"/>
  <c r="E66" i="46"/>
  <c r="E66" i="44"/>
  <c r="BI66" i="46"/>
  <c r="BI66" i="44"/>
  <c r="AY68" i="46"/>
  <c r="AY68" i="44"/>
  <c r="V69" i="46"/>
  <c r="V69" i="44"/>
  <c r="BB69" i="46"/>
  <c r="BB69" i="44"/>
  <c r="AH70" i="46"/>
  <c r="AH70" i="44"/>
  <c r="F71" i="46"/>
  <c r="F71" i="44"/>
  <c r="BB71" i="46"/>
  <c r="BB71" i="44"/>
  <c r="AH72" i="46"/>
  <c r="AH72" i="44"/>
  <c r="N73" i="46"/>
  <c r="N73" i="44"/>
  <c r="BB73" i="46"/>
  <c r="BB73" i="44"/>
  <c r="AX74" i="46"/>
  <c r="AX74" i="44"/>
  <c r="AX78" i="46"/>
  <c r="AX78" i="44"/>
  <c r="BB79" i="46"/>
  <c r="BB79" i="44"/>
  <c r="AX80" i="46"/>
  <c r="AX80" i="44"/>
  <c r="AK81" i="46"/>
  <c r="AK81" i="44"/>
  <c r="Q82" i="46"/>
  <c r="Q82" i="44"/>
  <c r="BM82" i="46"/>
  <c r="BM82" i="44"/>
  <c r="AR83" i="46"/>
  <c r="AR83" i="44"/>
  <c r="AN84" i="46"/>
  <c r="AN84" i="44"/>
  <c r="T85" i="46"/>
  <c r="T85" i="44"/>
  <c r="BH85" i="46"/>
  <c r="BH85" i="44"/>
  <c r="AN86" i="46"/>
  <c r="AN86" i="44"/>
  <c r="J87" i="46"/>
  <c r="J87" i="44"/>
  <c r="BF87" i="46"/>
  <c r="BF87" i="44"/>
  <c r="AL88" i="46"/>
  <c r="AL88" i="44"/>
  <c r="A87" i="27"/>
  <c r="C89" i="46"/>
  <c r="C89" i="44" s="1"/>
  <c r="AX89" i="46"/>
  <c r="AX89" i="44"/>
  <c r="S90" i="46"/>
  <c r="S90" i="44"/>
  <c r="BG90" i="46"/>
  <c r="BG90" i="44"/>
  <c r="AE91" i="46"/>
  <c r="AE91" i="44"/>
  <c r="K92" i="46"/>
  <c r="K92" i="44"/>
  <c r="BG92" i="46"/>
  <c r="BG92" i="44"/>
  <c r="AU93" i="46"/>
  <c r="AU93" i="44"/>
  <c r="AP94" i="46"/>
  <c r="AP94" i="44"/>
  <c r="N95" i="46"/>
  <c r="N95" i="44"/>
  <c r="BJ95" i="46"/>
  <c r="BJ95" i="44"/>
  <c r="AB97" i="46"/>
  <c r="AB97" i="44"/>
  <c r="C74" i="46"/>
  <c r="C74" i="44" s="1"/>
  <c r="T9" i="44"/>
  <c r="BJ77" i="44"/>
  <c r="H23" i="44"/>
  <c r="P23" i="44"/>
  <c r="X23" i="44"/>
  <c r="AF23" i="44"/>
  <c r="F25" i="44"/>
  <c r="Y63" i="44"/>
  <c r="BH9" i="46"/>
  <c r="BH9" i="44"/>
  <c r="AW10" i="46"/>
  <c r="AW10" i="44"/>
  <c r="M13" i="46"/>
  <c r="M13" i="44"/>
  <c r="J14" i="46"/>
  <c r="J14" i="44"/>
  <c r="BH16" i="46"/>
  <c r="BH16" i="44"/>
  <c r="AW17" i="46"/>
  <c r="AW17" i="44"/>
  <c r="AC18" i="46"/>
  <c r="AC18" i="44"/>
  <c r="BI18" i="46"/>
  <c r="BI18" i="44"/>
  <c r="AN19" i="46"/>
  <c r="AN19" i="44"/>
  <c r="T20" i="46"/>
  <c r="T20" i="44"/>
  <c r="H21" i="46"/>
  <c r="H21" i="44"/>
  <c r="AH24" i="46"/>
  <c r="AH24" i="44"/>
  <c r="V25" i="46"/>
  <c r="V25" i="44"/>
  <c r="A24" i="27"/>
  <c r="C26" i="46"/>
  <c r="C26" i="44" s="1"/>
  <c r="BF26" i="46"/>
  <c r="BF26" i="44"/>
  <c r="G28" i="46"/>
  <c r="G28" i="44"/>
  <c r="AN31" i="46"/>
  <c r="AN31" i="44"/>
  <c r="AI34" i="46"/>
  <c r="AI34" i="44"/>
  <c r="U35" i="46"/>
  <c r="U35" i="44"/>
  <c r="BI35" i="46"/>
  <c r="BI35" i="44"/>
  <c r="Q36" i="46"/>
  <c r="Q36" i="44"/>
  <c r="BM36" i="46"/>
  <c r="BM36" i="44"/>
  <c r="AH37" i="46"/>
  <c r="AH37" i="44"/>
  <c r="N38" i="46"/>
  <c r="N38" i="44"/>
  <c r="BJ38" i="46"/>
  <c r="BJ38" i="44"/>
  <c r="AW39" i="46"/>
  <c r="AW39" i="44"/>
  <c r="AC40" i="46"/>
  <c r="AC40" i="44"/>
  <c r="O41" i="46"/>
  <c r="O41" i="44"/>
  <c r="BK41" i="46"/>
  <c r="BK41" i="44"/>
  <c r="AY42" i="46"/>
  <c r="AY42" i="44"/>
  <c r="AD43" i="46"/>
  <c r="AD43" i="44"/>
  <c r="R44" i="46"/>
  <c r="R44" i="44"/>
  <c r="E45" i="46"/>
  <c r="E45" i="44"/>
  <c r="BQ45" i="46"/>
  <c r="BQ45" i="44"/>
  <c r="AU46" i="46"/>
  <c r="AU46" i="44"/>
  <c r="S47" i="46"/>
  <c r="S47" i="44"/>
  <c r="G48" i="46"/>
  <c r="G48" i="44"/>
  <c r="BK48" i="46"/>
  <c r="BK48" i="44"/>
  <c r="AO49" i="46"/>
  <c r="AO49" i="44"/>
  <c r="U50" i="46"/>
  <c r="U50" i="44"/>
  <c r="G51" i="46"/>
  <c r="G51" i="44"/>
  <c r="BC51" i="46"/>
  <c r="BC51" i="44"/>
  <c r="AQ52" i="46"/>
  <c r="AQ52" i="44"/>
  <c r="AL53" i="46"/>
  <c r="AL53" i="44"/>
  <c r="A52" i="27"/>
  <c r="C54" i="46"/>
  <c r="C54" i="44" s="1"/>
  <c r="AX54" i="46"/>
  <c r="AX54" i="44"/>
  <c r="N55" i="46"/>
  <c r="N55" i="44"/>
  <c r="AT55" i="46"/>
  <c r="AT55" i="44"/>
  <c r="X56" i="46"/>
  <c r="X56" i="44"/>
  <c r="BL56" i="46"/>
  <c r="BL56" i="44"/>
  <c r="AZ57" i="46"/>
  <c r="AZ57" i="44"/>
  <c r="AD58" i="46"/>
  <c r="AD58" i="44"/>
  <c r="AH59" i="46"/>
  <c r="AH59" i="44"/>
  <c r="N60" i="46"/>
  <c r="N60" i="44"/>
  <c r="BB60" i="46"/>
  <c r="BB60" i="44"/>
  <c r="Z61" i="46"/>
  <c r="Z61" i="44"/>
  <c r="N62" i="46"/>
  <c r="N62" i="44"/>
  <c r="BB62" i="46"/>
  <c r="BB62" i="44"/>
  <c r="AW63" i="46"/>
  <c r="AW63" i="44"/>
  <c r="AC64" i="46"/>
  <c r="AC64" i="44"/>
  <c r="I65" i="46"/>
  <c r="I65" i="44"/>
  <c r="BE65" i="46"/>
  <c r="BE65" i="44"/>
  <c r="AK66" i="46"/>
  <c r="AK66" i="44"/>
  <c r="O67" i="46"/>
  <c r="O67" i="44"/>
  <c r="BK67" i="46"/>
  <c r="BK67" i="44"/>
  <c r="AQ68" i="46"/>
  <c r="AQ68" i="44"/>
  <c r="J72" i="46"/>
  <c r="J72" i="44"/>
  <c r="BF72" i="46"/>
  <c r="BF72" i="44"/>
  <c r="AH74" i="46"/>
  <c r="AH74" i="44"/>
  <c r="N75" i="46"/>
  <c r="N75" i="44"/>
  <c r="BB75" i="46"/>
  <c r="BB75" i="44"/>
  <c r="Z76" i="46"/>
  <c r="Z76" i="44"/>
  <c r="F77" i="46"/>
  <c r="F77" i="44"/>
  <c r="BB77" i="46"/>
  <c r="BB77" i="44"/>
  <c r="AP78" i="46"/>
  <c r="AP78" i="44"/>
  <c r="AD79" i="46"/>
  <c r="AD79" i="44"/>
  <c r="J80" i="46"/>
  <c r="J80" i="44"/>
  <c r="BN80" i="46"/>
  <c r="BN80" i="44"/>
  <c r="AS81" i="46"/>
  <c r="AS81" i="44"/>
  <c r="Y82" i="46"/>
  <c r="Y82" i="44"/>
  <c r="D83" i="46"/>
  <c r="D83" i="44"/>
  <c r="BH83" i="46"/>
  <c r="BH83" i="44"/>
  <c r="AV84" i="46"/>
  <c r="AV84" i="44"/>
  <c r="AB85" i="46"/>
  <c r="AB85" i="44"/>
  <c r="P86" i="46"/>
  <c r="P86" i="44"/>
  <c r="BL86" i="46"/>
  <c r="BL86" i="44"/>
  <c r="AP87" i="46"/>
  <c r="AP87" i="44"/>
  <c r="AD88" i="46"/>
  <c r="AD88" i="44"/>
  <c r="AH89" i="46"/>
  <c r="AH89" i="44"/>
  <c r="AE93" i="46"/>
  <c r="AE93" i="44"/>
  <c r="R94" i="46"/>
  <c r="R94" i="44"/>
  <c r="BN94" i="46"/>
  <c r="BN94" i="44"/>
  <c r="AT95" i="46"/>
  <c r="AT95" i="44"/>
  <c r="Y96" i="46"/>
  <c r="Y96" i="44"/>
  <c r="AO96" i="46"/>
  <c r="AO96" i="44"/>
  <c r="BM96" i="46"/>
  <c r="BM96" i="44"/>
  <c r="BH97" i="46"/>
  <c r="BH97" i="44"/>
  <c r="AO12" i="44"/>
  <c r="A80" i="44"/>
  <c r="A89" i="44"/>
  <c r="A74" i="44"/>
  <c r="C59" i="46"/>
  <c r="C59" i="44" s="1"/>
  <c r="AV21" i="44"/>
  <c r="AX24" i="44"/>
  <c r="BE96" i="44"/>
  <c r="Z7" i="46"/>
  <c r="Z7" i="44"/>
  <c r="G8" i="46"/>
  <c r="G8" i="44"/>
  <c r="E13" i="46"/>
  <c r="E13" i="44"/>
  <c r="AS13" i="46"/>
  <c r="AS13" i="44"/>
  <c r="E18" i="46"/>
  <c r="E18" i="44"/>
  <c r="BL19" i="46"/>
  <c r="BL19" i="44"/>
  <c r="AR20" i="46"/>
  <c r="AR20" i="44"/>
  <c r="X21" i="46"/>
  <c r="X21" i="44"/>
  <c r="AN23" i="46"/>
  <c r="AN23" i="44"/>
  <c r="BL23" i="46"/>
  <c r="BL23" i="44"/>
  <c r="R24" i="46"/>
  <c r="R24" i="44"/>
  <c r="BF24" i="46"/>
  <c r="BF24" i="44"/>
  <c r="AT25" i="46"/>
  <c r="AT25" i="44"/>
  <c r="AH26" i="46"/>
  <c r="AH26" i="44"/>
  <c r="AC27" i="46"/>
  <c r="AC27" i="44"/>
  <c r="O28" i="46"/>
  <c r="O28" i="44"/>
  <c r="AM28" i="46"/>
  <c r="AM28" i="44"/>
  <c r="R29" i="46"/>
  <c r="R29" i="44"/>
  <c r="BN29" i="46"/>
  <c r="BN29" i="44"/>
  <c r="AZ30" i="46"/>
  <c r="AZ30" i="44"/>
  <c r="AF31" i="46"/>
  <c r="AF31" i="44"/>
  <c r="L32" i="46"/>
  <c r="L32" i="44"/>
  <c r="BH32" i="46"/>
  <c r="BH32" i="44"/>
  <c r="X33" i="46"/>
  <c r="X33" i="44"/>
  <c r="BL33" i="46"/>
  <c r="BL33" i="44"/>
  <c r="AQ34" i="46"/>
  <c r="AQ34" i="44"/>
  <c r="AP37" i="46"/>
  <c r="AP37" i="44"/>
  <c r="AD38" i="46"/>
  <c r="AD38" i="44"/>
  <c r="Y39" i="46"/>
  <c r="Y39" i="44"/>
  <c r="E40" i="46"/>
  <c r="E40" i="44"/>
  <c r="BA40" i="46"/>
  <c r="BA40" i="44"/>
  <c r="AE41" i="46"/>
  <c r="AE41" i="44"/>
  <c r="K42" i="46"/>
  <c r="K42" i="44"/>
  <c r="BO42" i="46"/>
  <c r="BO42" i="44"/>
  <c r="BJ43" i="46"/>
  <c r="BJ43" i="44"/>
  <c r="AX44" i="46"/>
  <c r="AX44" i="44"/>
  <c r="AC45" i="46"/>
  <c r="AC45" i="44"/>
  <c r="O46" i="46"/>
  <c r="O46" i="44"/>
  <c r="AQ47" i="46"/>
  <c r="AQ47" i="44"/>
  <c r="W51" i="46"/>
  <c r="W51" i="44"/>
  <c r="K52" i="46"/>
  <c r="K52" i="44"/>
  <c r="BG52" i="46"/>
  <c r="BG52" i="44"/>
  <c r="R54" i="46"/>
  <c r="R54" i="44"/>
  <c r="F60" i="46"/>
  <c r="F60" i="44"/>
  <c r="E64" i="46"/>
  <c r="E64" i="44"/>
  <c r="BQ64" i="46"/>
  <c r="BQ64" i="44"/>
  <c r="AW65" i="46"/>
  <c r="AW65" i="44"/>
  <c r="U66" i="46"/>
  <c r="U66" i="44"/>
  <c r="BQ66" i="46"/>
  <c r="BQ66" i="44"/>
  <c r="AM67" i="46"/>
  <c r="AM67" i="44"/>
  <c r="S68" i="46"/>
  <c r="S68" i="44"/>
  <c r="N69" i="46"/>
  <c r="N69" i="44"/>
  <c r="J70" i="46"/>
  <c r="J70" i="44"/>
  <c r="AT73" i="46"/>
  <c r="AT73" i="44"/>
  <c r="R74" i="46"/>
  <c r="R74" i="44"/>
  <c r="BF74" i="46"/>
  <c r="BF74" i="44"/>
  <c r="AL75" i="46"/>
  <c r="AL75" i="44"/>
  <c r="J76" i="46"/>
  <c r="J76" i="44"/>
  <c r="AX76" i="46"/>
  <c r="AX76" i="44"/>
  <c r="AD77" i="46"/>
  <c r="AD77" i="44"/>
  <c r="R78" i="46"/>
  <c r="R78" i="44"/>
  <c r="BN78" i="46"/>
  <c r="BN78" i="44"/>
  <c r="AT79" i="46"/>
  <c r="AT79" i="44"/>
  <c r="Z80" i="46"/>
  <c r="Z80" i="44"/>
  <c r="M81" i="46"/>
  <c r="M81" i="44"/>
  <c r="BQ81" i="46"/>
  <c r="BQ81" i="44"/>
  <c r="AW82" i="46"/>
  <c r="AW82" i="44"/>
  <c r="AB83" i="46"/>
  <c r="AB83" i="44"/>
  <c r="P84" i="46"/>
  <c r="P84" i="44"/>
  <c r="D85" i="46"/>
  <c r="D85" i="44"/>
  <c r="BP85" i="46"/>
  <c r="BP85" i="44"/>
  <c r="AT88" i="46"/>
  <c r="AT88" i="44"/>
  <c r="J89" i="46"/>
  <c r="J89" i="44"/>
  <c r="BF89" i="46"/>
  <c r="BF89" i="44"/>
  <c r="AA90" i="46"/>
  <c r="AA90" i="44"/>
  <c r="G91" i="46"/>
  <c r="G91" i="44"/>
  <c r="AU91" i="46"/>
  <c r="AU91" i="44"/>
  <c r="AA92" i="46"/>
  <c r="AA92" i="44"/>
  <c r="O93" i="46"/>
  <c r="O93" i="44"/>
  <c r="AX94" i="46"/>
  <c r="AX94" i="44"/>
  <c r="AD95" i="46"/>
  <c r="AD95" i="44"/>
  <c r="I96" i="46"/>
  <c r="I96" i="44"/>
  <c r="AW96" i="46"/>
  <c r="AW96" i="44"/>
  <c r="AJ97" i="46"/>
  <c r="AJ97" i="44"/>
  <c r="I17" i="44"/>
  <c r="AR9" i="44"/>
  <c r="R14" i="44"/>
  <c r="T16" i="44"/>
  <c r="AO17" i="44"/>
  <c r="AS27" i="44"/>
  <c r="AC35" i="44"/>
  <c r="T57" i="44"/>
  <c r="AI68" i="44"/>
  <c r="X84" i="44"/>
  <c r="AZ97" i="46"/>
  <c r="AZ97" i="44"/>
  <c r="BP97" i="46"/>
  <c r="BP97" i="44"/>
  <c r="AN98" i="46"/>
  <c r="AN98" i="44"/>
  <c r="L99" i="46"/>
  <c r="L99" i="44"/>
  <c r="BH99" i="46"/>
  <c r="BH99" i="44"/>
  <c r="AH101" i="46"/>
  <c r="AH101" i="44"/>
  <c r="AP101" i="46"/>
  <c r="AP101" i="44"/>
  <c r="AX101" i="46"/>
  <c r="AX101" i="44"/>
  <c r="BN101" i="46"/>
  <c r="BN101" i="44"/>
  <c r="N102" i="46"/>
  <c r="N102" i="44"/>
  <c r="V102" i="46"/>
  <c r="V102" i="44"/>
  <c r="AT102" i="46"/>
  <c r="AT102" i="44"/>
  <c r="J103" i="46"/>
  <c r="J103" i="44"/>
  <c r="AH103" i="46"/>
  <c r="AH103" i="44"/>
  <c r="E104" i="46"/>
  <c r="E104" i="44"/>
  <c r="AS104" i="46"/>
  <c r="AS104" i="44"/>
  <c r="BQ104" i="46"/>
  <c r="BQ104" i="44"/>
  <c r="Y105" i="46"/>
  <c r="Y105" i="44"/>
  <c r="AO105" i="46"/>
  <c r="AO105" i="44"/>
  <c r="BM105" i="46"/>
  <c r="BM105" i="44"/>
  <c r="AA106" i="46"/>
  <c r="AA106" i="44"/>
  <c r="AQ106" i="46"/>
  <c r="AQ106" i="44"/>
  <c r="O107" i="46"/>
  <c r="O107" i="44"/>
  <c r="AU107" i="46"/>
  <c r="AU107" i="44"/>
  <c r="S108" i="46"/>
  <c r="S108" i="44"/>
  <c r="AY108" i="46"/>
  <c r="AY108" i="44"/>
  <c r="W109" i="46"/>
  <c r="W109" i="44"/>
  <c r="AQ110" i="46"/>
  <c r="AQ110" i="44"/>
  <c r="W111" i="46"/>
  <c r="W111" i="44"/>
  <c r="K112" i="46"/>
  <c r="K112" i="44"/>
  <c r="D115" i="46"/>
  <c r="D115" i="44"/>
  <c r="AJ115" i="46"/>
  <c r="AJ115" i="44"/>
  <c r="H116" i="46"/>
  <c r="H116" i="44"/>
  <c r="AN116" i="46"/>
  <c r="AN116" i="44"/>
  <c r="AB117" i="46"/>
  <c r="AB117" i="44"/>
  <c r="AO119" i="46"/>
  <c r="AO119" i="44"/>
  <c r="D120" i="46"/>
  <c r="D120" i="44"/>
  <c r="AB120" i="46"/>
  <c r="AB120" i="44"/>
  <c r="BP120" i="46"/>
  <c r="BP120" i="44"/>
  <c r="AH121" i="46"/>
  <c r="AH121" i="44"/>
  <c r="BF121" i="46"/>
  <c r="BF121" i="44"/>
  <c r="M122" i="46"/>
  <c r="M122" i="44"/>
  <c r="AS122" i="46"/>
  <c r="AS122" i="44"/>
  <c r="BQ122" i="46"/>
  <c r="BQ122" i="44"/>
  <c r="X123" i="46"/>
  <c r="X123" i="44"/>
  <c r="AU125" i="46"/>
  <c r="AU125" i="44"/>
  <c r="S126" i="46"/>
  <c r="S126" i="44"/>
  <c r="BG126" i="46"/>
  <c r="BG126" i="44"/>
  <c r="T127" i="46"/>
  <c r="T127" i="44"/>
  <c r="AZ127" i="46"/>
  <c r="AZ127" i="44"/>
  <c r="AQ129" i="46"/>
  <c r="AQ129" i="44"/>
  <c r="W130" i="46"/>
  <c r="W130" i="44"/>
  <c r="BK130" i="46"/>
  <c r="BK130" i="44"/>
  <c r="AI131" i="46"/>
  <c r="AI131" i="44"/>
  <c r="BO131" i="46"/>
  <c r="BO131" i="44"/>
  <c r="AO135" i="46"/>
  <c r="AO135" i="44"/>
  <c r="D136" i="46"/>
  <c r="D136" i="44"/>
  <c r="AB136" i="46"/>
  <c r="AB136" i="44"/>
  <c r="AZ136" i="46"/>
  <c r="AZ136" i="44"/>
  <c r="BH136" i="46"/>
  <c r="BH136" i="44"/>
  <c r="BP136" i="46"/>
  <c r="BP136" i="44"/>
  <c r="AB145" i="46"/>
  <c r="AB145" i="44"/>
  <c r="AJ145" i="46"/>
  <c r="AJ145" i="44"/>
  <c r="BH145" i="46"/>
  <c r="BH145" i="44"/>
  <c r="BP145" i="46"/>
  <c r="BP145" i="44"/>
  <c r="AU146" i="46"/>
  <c r="AU146" i="44"/>
  <c r="C103" i="46"/>
  <c r="C103" i="44" s="1"/>
  <c r="X98" i="44"/>
  <c r="BL98" i="44"/>
  <c r="Q119" i="44"/>
  <c r="G139" i="44"/>
  <c r="O139" i="44"/>
  <c r="W139" i="44"/>
  <c r="AE139" i="44"/>
  <c r="AM139" i="44"/>
  <c r="AU139" i="44"/>
  <c r="BC139" i="44"/>
  <c r="BK139" i="44"/>
  <c r="BC141" i="44"/>
  <c r="D99" i="46"/>
  <c r="D99" i="44"/>
  <c r="AJ99" i="46"/>
  <c r="AJ99" i="44"/>
  <c r="O100" i="46"/>
  <c r="O100" i="44"/>
  <c r="AL102" i="46"/>
  <c r="AL102" i="44"/>
  <c r="I105" i="46"/>
  <c r="I105" i="44"/>
  <c r="BK107" i="46"/>
  <c r="BK107" i="44"/>
  <c r="AA108" i="46"/>
  <c r="AA108" i="44"/>
  <c r="O109" i="46"/>
  <c r="O109" i="44"/>
  <c r="BK109" i="46"/>
  <c r="BK109" i="44"/>
  <c r="AI110" i="46"/>
  <c r="AI110" i="44"/>
  <c r="O111" i="46"/>
  <c r="O111" i="44"/>
  <c r="AU111" i="46"/>
  <c r="AU111" i="44"/>
  <c r="S112" i="46"/>
  <c r="S112" i="44"/>
  <c r="AY112" i="46"/>
  <c r="AY112" i="44"/>
  <c r="W113" i="46"/>
  <c r="W113" i="44"/>
  <c r="BK113" i="46"/>
  <c r="BK113" i="44"/>
  <c r="AQ114" i="46"/>
  <c r="AQ114" i="44"/>
  <c r="AR115" i="46"/>
  <c r="AR115" i="44"/>
  <c r="P116" i="46"/>
  <c r="P116" i="44"/>
  <c r="BD116" i="46"/>
  <c r="BD116" i="44"/>
  <c r="AJ117" i="46"/>
  <c r="AJ117" i="44"/>
  <c r="BH117" i="46"/>
  <c r="BH117" i="44"/>
  <c r="P118" i="46"/>
  <c r="P118" i="44"/>
  <c r="AN118" i="46"/>
  <c r="AN118" i="44"/>
  <c r="BL118" i="46"/>
  <c r="BL118" i="44"/>
  <c r="AG119" i="46"/>
  <c r="AG119" i="44"/>
  <c r="BE119" i="46"/>
  <c r="BE119" i="44"/>
  <c r="T120" i="46"/>
  <c r="T120" i="44"/>
  <c r="BH120" i="46"/>
  <c r="BH120" i="44"/>
  <c r="R121" i="46"/>
  <c r="R121" i="44"/>
  <c r="AX121" i="46"/>
  <c r="AX121" i="44"/>
  <c r="U122" i="46"/>
  <c r="U122" i="44"/>
  <c r="AA124" i="46"/>
  <c r="AA124" i="44"/>
  <c r="AQ124" i="46"/>
  <c r="AQ124" i="44"/>
  <c r="BG124" i="46"/>
  <c r="BG124" i="44"/>
  <c r="W125" i="46"/>
  <c r="W125" i="44"/>
  <c r="K126" i="46"/>
  <c r="K126" i="44"/>
  <c r="AW135" i="46"/>
  <c r="AW135" i="44"/>
  <c r="BP138" i="46"/>
  <c r="BP138" i="44"/>
  <c r="AA140" i="46"/>
  <c r="AA140" i="44"/>
  <c r="BO140" i="46"/>
  <c r="BO140" i="44"/>
  <c r="R151" i="46"/>
  <c r="R151" i="44"/>
  <c r="H137" i="44"/>
  <c r="P137" i="44"/>
  <c r="X137" i="44"/>
  <c r="AF137" i="44"/>
  <c r="AN137" i="44"/>
  <c r="AV137" i="44"/>
  <c r="BD137" i="44"/>
  <c r="BL137" i="44"/>
  <c r="Z103" i="46"/>
  <c r="Z103" i="44"/>
  <c r="BF103" i="46"/>
  <c r="BF103" i="44"/>
  <c r="U104" i="46"/>
  <c r="U104" i="44"/>
  <c r="BA104" i="46"/>
  <c r="BA104" i="44"/>
  <c r="BI104" i="46"/>
  <c r="BI104" i="44"/>
  <c r="Q105" i="46"/>
  <c r="Q105" i="44"/>
  <c r="AG105" i="46"/>
  <c r="AG105" i="44"/>
  <c r="BE105" i="46"/>
  <c r="BE105" i="44"/>
  <c r="S106" i="46"/>
  <c r="S106" i="44"/>
  <c r="AY106" i="46"/>
  <c r="AY106" i="44"/>
  <c r="AE107" i="46"/>
  <c r="AE107" i="44"/>
  <c r="AQ108" i="46"/>
  <c r="AQ108" i="44"/>
  <c r="AM109" i="46"/>
  <c r="AM109" i="44"/>
  <c r="AY110" i="46"/>
  <c r="AY110" i="44"/>
  <c r="AA114" i="46"/>
  <c r="AA114" i="44"/>
  <c r="AR117" i="46"/>
  <c r="AR117" i="44"/>
  <c r="BP117" i="46"/>
  <c r="BP117" i="44"/>
  <c r="X118" i="46"/>
  <c r="X118" i="44"/>
  <c r="AC122" i="46"/>
  <c r="AC122" i="44"/>
  <c r="BI122" i="46"/>
  <c r="BI122" i="44"/>
  <c r="AF123" i="46"/>
  <c r="AF123" i="44"/>
  <c r="AY126" i="46"/>
  <c r="AY126" i="44"/>
  <c r="L127" i="46"/>
  <c r="L127" i="44"/>
  <c r="AR127" i="46"/>
  <c r="AR127" i="44"/>
  <c r="BP127" i="46"/>
  <c r="BP127" i="44"/>
  <c r="H128" i="46"/>
  <c r="H128" i="44"/>
  <c r="AN128" i="46"/>
  <c r="AN128" i="44"/>
  <c r="BD128" i="46"/>
  <c r="BD128" i="44"/>
  <c r="K129" i="46"/>
  <c r="K129" i="44"/>
  <c r="AI129" i="46"/>
  <c r="AI129" i="44"/>
  <c r="BG129" i="46"/>
  <c r="BG129" i="44"/>
  <c r="AE130" i="46"/>
  <c r="AE130" i="44"/>
  <c r="K131" i="46"/>
  <c r="K131" i="44"/>
  <c r="AQ131" i="46"/>
  <c r="AQ131" i="44"/>
  <c r="Y135" i="46"/>
  <c r="Y135" i="44"/>
  <c r="L136" i="46"/>
  <c r="L136" i="44"/>
  <c r="AQ140" i="46"/>
  <c r="AQ140" i="44"/>
  <c r="O141" i="46"/>
  <c r="O141" i="44"/>
  <c r="BK141" i="46"/>
  <c r="BK141" i="44"/>
  <c r="D145" i="46"/>
  <c r="D145" i="44"/>
  <c r="AR145" i="46"/>
  <c r="AR145" i="44"/>
  <c r="S147" i="46"/>
  <c r="S147" i="44"/>
  <c r="AA147" i="46"/>
  <c r="AA147" i="44"/>
  <c r="AI147" i="46"/>
  <c r="AI147" i="44"/>
  <c r="AN123" i="44"/>
  <c r="H98" i="46"/>
  <c r="H98" i="44"/>
  <c r="AR99" i="46"/>
  <c r="AR99" i="44"/>
  <c r="AP103" i="46"/>
  <c r="AP103" i="44"/>
  <c r="M104" i="46"/>
  <c r="M104" i="44"/>
  <c r="K106" i="46"/>
  <c r="K106" i="44"/>
  <c r="AI106" i="46"/>
  <c r="AI106" i="44"/>
  <c r="BG106" i="46"/>
  <c r="BG106" i="44"/>
  <c r="W107" i="46"/>
  <c r="W107" i="44"/>
  <c r="BC107" i="46"/>
  <c r="BC107" i="44"/>
  <c r="AI108" i="46"/>
  <c r="AI108" i="44"/>
  <c r="G109" i="46"/>
  <c r="G109" i="44"/>
  <c r="BC109" i="46"/>
  <c r="BC109" i="44"/>
  <c r="AA110" i="46"/>
  <c r="AA110" i="44"/>
  <c r="G111" i="46"/>
  <c r="G111" i="44"/>
  <c r="BC111" i="46"/>
  <c r="BC111" i="44"/>
  <c r="AA112" i="46"/>
  <c r="AA112" i="44"/>
  <c r="BG112" i="46"/>
  <c r="BG112" i="44"/>
  <c r="O113" i="46"/>
  <c r="O113" i="44"/>
  <c r="BC113" i="46"/>
  <c r="BC113" i="44"/>
  <c r="S114" i="46"/>
  <c r="S114" i="44"/>
  <c r="BO114" i="46"/>
  <c r="BO114" i="44"/>
  <c r="AB115" i="46"/>
  <c r="AB115" i="44"/>
  <c r="BP115" i="46"/>
  <c r="BP115" i="44"/>
  <c r="AV116" i="46"/>
  <c r="AV116" i="44"/>
  <c r="I119" i="46"/>
  <c r="I119" i="44"/>
  <c r="BL123" i="46"/>
  <c r="BL123" i="44"/>
  <c r="AQ126" i="46"/>
  <c r="AQ126" i="44"/>
  <c r="D127" i="46"/>
  <c r="D127" i="44"/>
  <c r="AB127" i="46"/>
  <c r="AB127" i="44"/>
  <c r="BH127" i="46"/>
  <c r="BH127" i="44"/>
  <c r="P128" i="46"/>
  <c r="P128" i="44"/>
  <c r="AU130" i="46"/>
  <c r="AU130" i="44"/>
  <c r="S131" i="46"/>
  <c r="S131" i="44"/>
  <c r="AY131" i="46"/>
  <c r="AY131" i="44"/>
  <c r="Q135" i="46"/>
  <c r="Q135" i="44"/>
  <c r="BM135" i="46"/>
  <c r="BM135" i="44"/>
  <c r="AJ136" i="46"/>
  <c r="AJ136" i="44"/>
  <c r="S140" i="46"/>
  <c r="S140" i="44"/>
  <c r="BG140" i="46"/>
  <c r="BG140" i="44"/>
  <c r="AM146" i="46"/>
  <c r="AM146" i="44"/>
  <c r="J151" i="46"/>
  <c r="J151" i="44"/>
  <c r="Z151" i="46"/>
  <c r="Z151" i="44"/>
  <c r="AH151" i="46"/>
  <c r="AH151" i="44"/>
  <c r="AP151" i="46"/>
  <c r="AP151" i="44"/>
  <c r="AX151" i="46"/>
  <c r="AX151" i="44"/>
  <c r="BF151" i="46"/>
  <c r="BF151" i="44"/>
  <c r="BN151" i="46"/>
  <c r="BN151" i="44"/>
  <c r="C149" i="46"/>
  <c r="C149" i="44" s="1"/>
  <c r="BJ102" i="44"/>
  <c r="G107" i="44"/>
  <c r="AM130" i="44"/>
  <c r="AV98" i="46"/>
  <c r="AV98" i="44"/>
  <c r="T99" i="46"/>
  <c r="T99" i="44"/>
  <c r="BP99" i="46"/>
  <c r="BP99" i="44"/>
  <c r="BK100" i="46"/>
  <c r="BK100" i="44"/>
  <c r="Z101" i="46"/>
  <c r="Z101" i="44"/>
  <c r="AU109" i="46"/>
  <c r="AU109" i="44"/>
  <c r="S110" i="46"/>
  <c r="S110" i="44"/>
  <c r="BO110" i="46"/>
  <c r="BO110" i="44"/>
  <c r="AM111" i="46"/>
  <c r="AM111" i="44"/>
  <c r="AQ112" i="46"/>
  <c r="AQ112" i="44"/>
  <c r="AM113" i="46"/>
  <c r="AM113" i="44"/>
  <c r="AY114" i="46"/>
  <c r="AY114" i="44"/>
  <c r="L115" i="46"/>
  <c r="L115" i="44"/>
  <c r="AZ115" i="46"/>
  <c r="AZ115" i="44"/>
  <c r="AF116" i="46"/>
  <c r="AF116" i="44"/>
  <c r="L117" i="46"/>
  <c r="L117" i="44"/>
  <c r="AJ120" i="46"/>
  <c r="AJ120" i="44"/>
  <c r="Z121" i="46"/>
  <c r="Z121" i="44"/>
  <c r="BD123" i="46"/>
  <c r="BD123" i="44"/>
  <c r="S124" i="46"/>
  <c r="S124" i="44"/>
  <c r="AI124" i="46"/>
  <c r="AI124" i="44"/>
  <c r="AY124" i="46"/>
  <c r="AY124" i="44"/>
  <c r="O125" i="46"/>
  <c r="O125" i="44"/>
  <c r="BC125" i="46"/>
  <c r="BC125" i="44"/>
  <c r="AI126" i="46"/>
  <c r="AI126" i="44"/>
  <c r="BO126" i="46"/>
  <c r="BO126" i="44"/>
  <c r="AJ127" i="46"/>
  <c r="AJ127" i="44"/>
  <c r="BC130" i="46"/>
  <c r="BC130" i="44"/>
  <c r="I135" i="46"/>
  <c r="I135" i="44"/>
  <c r="BE135" i="46"/>
  <c r="BE135" i="44"/>
  <c r="T136" i="46"/>
  <c r="T136" i="44"/>
  <c r="AR136" i="46"/>
  <c r="AR136" i="44"/>
  <c r="AI140" i="46"/>
  <c r="AI140" i="44"/>
  <c r="G141" i="46"/>
  <c r="G141" i="44"/>
  <c r="L145" i="46"/>
  <c r="L145" i="44"/>
  <c r="AZ145" i="46"/>
  <c r="AZ145" i="44"/>
  <c r="AE113" i="44"/>
  <c r="AI114" i="44"/>
  <c r="D117" i="44"/>
  <c r="AZ120" i="44"/>
  <c r="H123" i="44"/>
  <c r="G130" i="44"/>
  <c r="P98" i="46"/>
  <c r="P98" i="44"/>
  <c r="BD98" i="46"/>
  <c r="BD98" i="44"/>
  <c r="AB99" i="46"/>
  <c r="AB99" i="44"/>
  <c r="AZ99" i="46"/>
  <c r="AZ99" i="44"/>
  <c r="G100" i="46"/>
  <c r="G100" i="44"/>
  <c r="W100" i="46"/>
  <c r="W100" i="44"/>
  <c r="AE100" i="46"/>
  <c r="AE100" i="44"/>
  <c r="AM100" i="46"/>
  <c r="AM100" i="44"/>
  <c r="F102" i="46"/>
  <c r="F102" i="44"/>
  <c r="AD102" i="46"/>
  <c r="AD102" i="44"/>
  <c r="BB102" i="46"/>
  <c r="BB102" i="44"/>
  <c r="R103" i="46"/>
  <c r="R103" i="44"/>
  <c r="AX103" i="46"/>
  <c r="AX103" i="44"/>
  <c r="BN103" i="46"/>
  <c r="BN103" i="44"/>
  <c r="AK104" i="46"/>
  <c r="AK104" i="44"/>
  <c r="AM107" i="46"/>
  <c r="AM107" i="44"/>
  <c r="K108" i="46"/>
  <c r="K108" i="44"/>
  <c r="BG108" i="46"/>
  <c r="BG108" i="44"/>
  <c r="AE109" i="46"/>
  <c r="AE109" i="44"/>
  <c r="K110" i="46"/>
  <c r="K110" i="44"/>
  <c r="BG110" i="46"/>
  <c r="BG110" i="44"/>
  <c r="AE111" i="46"/>
  <c r="AE111" i="44"/>
  <c r="BK111" i="46"/>
  <c r="BK111" i="44"/>
  <c r="AI112" i="46"/>
  <c r="AI112" i="44"/>
  <c r="BO112" i="46"/>
  <c r="BO112" i="44"/>
  <c r="G113" i="46"/>
  <c r="G113" i="44"/>
  <c r="AU113" i="46"/>
  <c r="AU113" i="44"/>
  <c r="K114" i="46"/>
  <c r="K114" i="44"/>
  <c r="BG114" i="46"/>
  <c r="BG114" i="44"/>
  <c r="T115" i="46"/>
  <c r="T115" i="44"/>
  <c r="BH115" i="46"/>
  <c r="BH115" i="44"/>
  <c r="X116" i="46"/>
  <c r="X116" i="44"/>
  <c r="BL116" i="46"/>
  <c r="BL116" i="44"/>
  <c r="T117" i="46"/>
  <c r="T117" i="44"/>
  <c r="AZ117" i="46"/>
  <c r="AZ117" i="44"/>
  <c r="H118" i="46"/>
  <c r="H118" i="44"/>
  <c r="AF118" i="46"/>
  <c r="AF118" i="44"/>
  <c r="BD118" i="46"/>
  <c r="BD118" i="44"/>
  <c r="Y119" i="46"/>
  <c r="Y119" i="44"/>
  <c r="AW119" i="46"/>
  <c r="AW119" i="44"/>
  <c r="L120" i="46"/>
  <c r="L120" i="44"/>
  <c r="AR120" i="46"/>
  <c r="AR120" i="44"/>
  <c r="J121" i="46"/>
  <c r="J121" i="44"/>
  <c r="AP121" i="46"/>
  <c r="AP121" i="44"/>
  <c r="E122" i="46"/>
  <c r="E122" i="44"/>
  <c r="AK122" i="46"/>
  <c r="AK122" i="44"/>
  <c r="BA122" i="46"/>
  <c r="BA122" i="44"/>
  <c r="P123" i="46"/>
  <c r="P123" i="44"/>
  <c r="AV123" i="46"/>
  <c r="AV123" i="44"/>
  <c r="K124" i="46"/>
  <c r="K124" i="44"/>
  <c r="AM125" i="46"/>
  <c r="AM125" i="44"/>
  <c r="AA126" i="46"/>
  <c r="AA126" i="44"/>
  <c r="AV128" i="46"/>
  <c r="AV128" i="44"/>
  <c r="BL128" i="46"/>
  <c r="BL128" i="44"/>
  <c r="AA129" i="46"/>
  <c r="AA129" i="44"/>
  <c r="AY129" i="46"/>
  <c r="AY129" i="44"/>
  <c r="O130" i="46"/>
  <c r="O130" i="44"/>
  <c r="AA131" i="46"/>
  <c r="AA131" i="44"/>
  <c r="BG131" i="46"/>
  <c r="BG131" i="44"/>
  <c r="AG135" i="46"/>
  <c r="AG135" i="44"/>
  <c r="BH138" i="46"/>
  <c r="BH138" i="44"/>
  <c r="K140" i="46"/>
  <c r="K140" i="44"/>
  <c r="AY140" i="46"/>
  <c r="AY140" i="44"/>
  <c r="T145" i="46"/>
  <c r="T145" i="44"/>
  <c r="BC146" i="46"/>
  <c r="BC146" i="44"/>
  <c r="A149" i="44"/>
  <c r="A151" i="44"/>
  <c r="BF101" i="44"/>
  <c r="AW105" i="44"/>
  <c r="BK125" i="44"/>
  <c r="BC100" i="44"/>
  <c r="R101" i="44"/>
  <c r="G125" i="44"/>
  <c r="AF128" i="44"/>
  <c r="S129" i="44"/>
  <c r="F148" i="44"/>
  <c r="N148" i="44"/>
  <c r="V148" i="44"/>
  <c r="AD148" i="44"/>
  <c r="AL148" i="44"/>
  <c r="AT148" i="44"/>
  <c r="BB148" i="44"/>
  <c r="BJ148" i="44"/>
  <c r="K167" i="44"/>
  <c r="S167" i="44"/>
  <c r="AA167" i="44"/>
  <c r="AI167" i="44"/>
  <c r="AQ167" i="44"/>
  <c r="AY167" i="44"/>
  <c r="BG167" i="44"/>
  <c r="BO167" i="44"/>
  <c r="F157" i="46"/>
  <c r="F157" i="44"/>
  <c r="N157" i="46"/>
  <c r="N157" i="44"/>
  <c r="V157" i="46"/>
  <c r="V157" i="44"/>
  <c r="AD157" i="46"/>
  <c r="AD157" i="44"/>
  <c r="AL157" i="46"/>
  <c r="AL157" i="44"/>
  <c r="AT157" i="46"/>
  <c r="AT157" i="44"/>
  <c r="BB157" i="46"/>
  <c r="BB157" i="44"/>
  <c r="BJ157" i="46"/>
  <c r="BJ157" i="44"/>
  <c r="D161" i="46"/>
  <c r="D161" i="44"/>
  <c r="L161" i="46"/>
  <c r="L161" i="44"/>
  <c r="T161" i="46"/>
  <c r="T161" i="44"/>
  <c r="AB161" i="46"/>
  <c r="AB161" i="44"/>
  <c r="AJ161" i="46"/>
  <c r="AJ161" i="44"/>
  <c r="AR161" i="46"/>
  <c r="AR161" i="44"/>
  <c r="AZ161" i="46"/>
  <c r="AZ161" i="44"/>
  <c r="BH161" i="46"/>
  <c r="BH161" i="44"/>
  <c r="BP161" i="46"/>
  <c r="BP161" i="44"/>
  <c r="G164" i="46"/>
  <c r="G164" i="44"/>
  <c r="O164" i="46"/>
  <c r="O164" i="44"/>
  <c r="W164" i="46"/>
  <c r="W164" i="44"/>
  <c r="AE164" i="46"/>
  <c r="AE164" i="44"/>
  <c r="AM164" i="46"/>
  <c r="AM164" i="44"/>
  <c r="AU164" i="46"/>
  <c r="AU164" i="44"/>
  <c r="BC164" i="46"/>
  <c r="BC164" i="44"/>
  <c r="BK164" i="46"/>
  <c r="BK164" i="44"/>
  <c r="AB168" i="46"/>
  <c r="AB168" i="44"/>
  <c r="P169" i="46"/>
  <c r="P169" i="44"/>
  <c r="H171" i="46"/>
  <c r="H171" i="44"/>
  <c r="P171" i="46"/>
  <c r="P171" i="44"/>
  <c r="X171" i="46"/>
  <c r="X171" i="44"/>
  <c r="AF171" i="46"/>
  <c r="AF171" i="44"/>
  <c r="AN171" i="46"/>
  <c r="AN171" i="44"/>
  <c r="AV171" i="46"/>
  <c r="AV171" i="44"/>
  <c r="BD171" i="46"/>
  <c r="BD171" i="44"/>
  <c r="BL171" i="46"/>
  <c r="BL171" i="44"/>
  <c r="AH172" i="46"/>
  <c r="AH172" i="44"/>
  <c r="AP172" i="46"/>
  <c r="AP172" i="44"/>
  <c r="AX172" i="46"/>
  <c r="AX172" i="44"/>
  <c r="E173" i="46"/>
  <c r="E173" i="44"/>
  <c r="M173" i="46"/>
  <c r="M173" i="44"/>
  <c r="U173" i="46"/>
  <c r="U173" i="44"/>
  <c r="AC173" i="46"/>
  <c r="AC173" i="44"/>
  <c r="AK173" i="46"/>
  <c r="AK173" i="44"/>
  <c r="AS173" i="46"/>
  <c r="AS173" i="44"/>
  <c r="BA173" i="46"/>
  <c r="BA173" i="44"/>
  <c r="BI173" i="46"/>
  <c r="BI173" i="44"/>
  <c r="BQ173" i="46"/>
  <c r="BQ173" i="44"/>
  <c r="G174" i="46"/>
  <c r="G174" i="44"/>
  <c r="AG175" i="44"/>
  <c r="AB176" i="44"/>
  <c r="W177" i="44"/>
  <c r="BB179" i="44"/>
  <c r="AJ180" i="44"/>
  <c r="AB182" i="44"/>
  <c r="AF183" i="44"/>
  <c r="BB185" i="44"/>
  <c r="T187" i="44"/>
  <c r="AN188" i="44"/>
  <c r="AZ189" i="44"/>
  <c r="AR191" i="44"/>
  <c r="AU174" i="44"/>
  <c r="BM175" i="44"/>
  <c r="AM174" i="44"/>
  <c r="Y175" i="44"/>
  <c r="T176" i="44"/>
  <c r="J178" i="44"/>
  <c r="BF178" i="44"/>
  <c r="AL179" i="44"/>
  <c r="T180" i="44"/>
  <c r="BP180" i="44"/>
  <c r="T182" i="44"/>
  <c r="BH182" i="44"/>
  <c r="AN186" i="44"/>
  <c r="AZ187" i="44"/>
  <c r="X188" i="44"/>
  <c r="AR189" i="44"/>
  <c r="P190" i="44"/>
  <c r="H192" i="44"/>
  <c r="AV192" i="44"/>
  <c r="AB193" i="44"/>
  <c r="H194" i="44"/>
  <c r="P194" i="44"/>
  <c r="X194" i="44"/>
  <c r="AF194" i="44"/>
  <c r="AN194" i="44"/>
  <c r="AV194" i="44"/>
  <c r="BD194" i="44"/>
  <c r="BL194" i="44"/>
  <c r="T197" i="44"/>
  <c r="BP197" i="44"/>
  <c r="S199" i="44"/>
  <c r="AE174" i="44"/>
  <c r="Q175" i="44"/>
  <c r="G177" i="44"/>
  <c r="AU177" i="44"/>
  <c r="AX178" i="44"/>
  <c r="AD179" i="44"/>
  <c r="BH180" i="44"/>
  <c r="L182" i="44"/>
  <c r="AZ182" i="44"/>
  <c r="AL185" i="44"/>
  <c r="AF186" i="44"/>
  <c r="P188" i="44"/>
  <c r="AJ189" i="44"/>
  <c r="AB191" i="44"/>
  <c r="T193" i="44"/>
  <c r="L197" i="44"/>
  <c r="BH197" i="44"/>
  <c r="AY199" i="44"/>
  <c r="L176" i="44"/>
  <c r="AZ176" i="44"/>
  <c r="AP178" i="44"/>
  <c r="V179" i="44"/>
  <c r="L180" i="44"/>
  <c r="AZ180" i="44"/>
  <c r="BL183" i="44"/>
  <c r="AA184" i="44"/>
  <c r="AD185" i="44"/>
  <c r="AR187" i="44"/>
  <c r="H188" i="44"/>
  <c r="BL188" i="44"/>
  <c r="T191" i="44"/>
  <c r="AN192" i="44"/>
  <c r="L193" i="44"/>
  <c r="BP193" i="44"/>
  <c r="D197" i="44"/>
  <c r="BK174" i="44"/>
  <c r="I175" i="44"/>
  <c r="D176" i="44"/>
  <c r="W174" i="46"/>
  <c r="W174" i="44"/>
  <c r="BE175" i="46"/>
  <c r="BE175" i="44"/>
  <c r="BH176" i="46"/>
  <c r="BH176" i="44"/>
  <c r="O177" i="46"/>
  <c r="O177" i="44"/>
  <c r="BC177" i="46"/>
  <c r="BC177" i="44"/>
  <c r="R178" i="46"/>
  <c r="R178" i="44"/>
  <c r="BJ179" i="46"/>
  <c r="BJ179" i="44"/>
  <c r="D180" i="46"/>
  <c r="D180" i="44"/>
  <c r="D182" i="46"/>
  <c r="D182" i="44"/>
  <c r="P183" i="46"/>
  <c r="P183" i="44"/>
  <c r="AI184" i="46"/>
  <c r="AI184" i="44"/>
  <c r="AT185" i="46"/>
  <c r="AT185" i="44"/>
  <c r="H186" i="46"/>
  <c r="H186" i="44"/>
  <c r="BD186" i="46"/>
  <c r="BD186" i="44"/>
  <c r="AB187" i="46"/>
  <c r="AB187" i="44"/>
  <c r="BD188" i="46"/>
  <c r="BD188" i="44"/>
  <c r="AB189" i="46"/>
  <c r="AB189" i="44"/>
  <c r="H190" i="46"/>
  <c r="H190" i="44"/>
  <c r="BD190" i="46"/>
  <c r="BD190" i="44"/>
  <c r="AJ191" i="46"/>
  <c r="AJ191" i="44"/>
  <c r="P192" i="46"/>
  <c r="P192" i="44"/>
  <c r="BL192" i="46"/>
  <c r="BL192" i="44"/>
  <c r="AZ193" i="46"/>
  <c r="AZ193" i="44"/>
  <c r="H196" i="46"/>
  <c r="H196" i="44"/>
  <c r="P196" i="46"/>
  <c r="P196" i="44"/>
  <c r="X196" i="46"/>
  <c r="X196" i="44"/>
  <c r="AF196" i="46"/>
  <c r="AF196" i="44"/>
  <c r="AN196" i="46"/>
  <c r="AN196" i="44"/>
  <c r="AV196" i="46"/>
  <c r="AV196" i="44"/>
  <c r="BD196" i="46"/>
  <c r="BD196" i="44"/>
  <c r="BL196" i="46"/>
  <c r="BL196" i="44"/>
  <c r="AJ197" i="46"/>
  <c r="AJ197" i="44"/>
  <c r="AZ197" i="46"/>
  <c r="AZ197" i="44"/>
  <c r="K199" i="46"/>
  <c r="K199" i="44"/>
  <c r="AQ199" i="46"/>
  <c r="AQ199" i="44"/>
  <c r="BG199" i="46"/>
  <c r="BG199" i="44"/>
  <c r="K201" i="46"/>
  <c r="K201" i="44"/>
  <c r="S201" i="46"/>
  <c r="S201" i="44"/>
  <c r="O204" i="46"/>
  <c r="O204" i="44"/>
  <c r="AE204" i="46"/>
  <c r="AE204" i="44"/>
  <c r="AO205" i="46"/>
  <c r="AO205" i="44"/>
  <c r="BE205" i="46"/>
  <c r="BE205" i="44"/>
  <c r="AC206" i="46"/>
  <c r="AC206" i="44"/>
  <c r="X7" i="44"/>
  <c r="AK7" i="44"/>
  <c r="G9" i="44"/>
  <c r="Y17" i="46"/>
  <c r="Y17" i="44"/>
  <c r="BM17" i="46"/>
  <c r="BM17" i="44"/>
  <c r="AS18" i="46"/>
  <c r="AS18" i="44"/>
  <c r="P19" i="46"/>
  <c r="P19" i="44"/>
  <c r="P21" i="46"/>
  <c r="P21" i="44"/>
  <c r="BD21" i="46"/>
  <c r="BD21" i="44"/>
  <c r="W141" i="46"/>
  <c r="W141" i="44"/>
  <c r="AE141" i="46"/>
  <c r="AE141" i="44"/>
  <c r="AM141" i="46"/>
  <c r="AM141" i="44"/>
  <c r="AU141" i="46"/>
  <c r="AU141" i="44"/>
  <c r="K142" i="46"/>
  <c r="K142" i="44"/>
  <c r="S142" i="46"/>
  <c r="S142" i="44"/>
  <c r="AA142" i="46"/>
  <c r="AA142" i="44"/>
  <c r="AI142" i="46"/>
  <c r="AI142" i="44"/>
  <c r="AQ142" i="46"/>
  <c r="AQ142" i="44"/>
  <c r="AY142" i="46"/>
  <c r="AY142" i="44"/>
  <c r="BG142" i="46"/>
  <c r="BG142" i="44"/>
  <c r="BO142" i="46"/>
  <c r="BO142" i="44"/>
  <c r="H144" i="46"/>
  <c r="H144" i="44"/>
  <c r="P144" i="46"/>
  <c r="P144" i="44"/>
  <c r="X144" i="46"/>
  <c r="X144" i="44"/>
  <c r="AF144" i="46"/>
  <c r="AF144" i="44"/>
  <c r="AN144" i="46"/>
  <c r="AN144" i="44"/>
  <c r="AV144" i="46"/>
  <c r="AV144" i="44"/>
  <c r="BD144" i="46"/>
  <c r="BD144" i="44"/>
  <c r="BL144" i="46"/>
  <c r="BL144" i="44"/>
  <c r="BB18" i="46"/>
  <c r="BB18" i="44"/>
  <c r="U20" i="46"/>
  <c r="U20" i="44"/>
  <c r="BI20" i="46"/>
  <c r="BI20" i="44"/>
  <c r="Y21" i="46"/>
  <c r="Y21" i="44"/>
  <c r="M22" i="46"/>
  <c r="M22" i="44"/>
  <c r="AD66" i="46"/>
  <c r="AD66" i="44"/>
  <c r="AL66" i="46"/>
  <c r="AL66" i="44"/>
  <c r="AT66" i="46"/>
  <c r="AT66" i="44"/>
  <c r="BB66" i="46"/>
  <c r="BB66" i="44"/>
  <c r="BJ66" i="46"/>
  <c r="BJ66" i="44"/>
  <c r="H67" i="46"/>
  <c r="H67" i="44"/>
  <c r="P67" i="46"/>
  <c r="P67" i="44"/>
  <c r="X67" i="46"/>
  <c r="X67" i="44"/>
  <c r="BD67" i="46"/>
  <c r="BD67" i="44"/>
  <c r="BL67" i="46"/>
  <c r="BL67" i="44"/>
  <c r="D68" i="46"/>
  <c r="D68" i="44"/>
  <c r="AJ68" i="46"/>
  <c r="AJ68" i="44"/>
  <c r="AR68" i="46"/>
  <c r="AR68" i="44"/>
  <c r="AZ68" i="46"/>
  <c r="AZ68" i="44"/>
  <c r="BH68" i="46"/>
  <c r="BH68" i="44"/>
  <c r="BP68" i="46"/>
  <c r="BP68" i="44"/>
  <c r="O69" i="46"/>
  <c r="O69" i="44"/>
  <c r="W69" i="46"/>
  <c r="W69" i="44"/>
  <c r="AE69" i="46"/>
  <c r="AE69" i="44"/>
  <c r="AM69" i="46"/>
  <c r="AM69" i="44"/>
  <c r="AU69" i="46"/>
  <c r="AU69" i="44"/>
  <c r="K70" i="46"/>
  <c r="K70" i="44"/>
  <c r="S70" i="46"/>
  <c r="S70" i="44"/>
  <c r="AA70" i="46"/>
  <c r="AA70" i="44"/>
  <c r="BG70" i="46"/>
  <c r="BG70" i="44"/>
  <c r="BO70" i="46"/>
  <c r="BO70" i="44"/>
  <c r="G71" i="46"/>
  <c r="G71" i="44"/>
  <c r="O71" i="46"/>
  <c r="O71" i="44"/>
  <c r="AU71" i="46"/>
  <c r="AU71" i="44"/>
  <c r="BC71" i="46"/>
  <c r="BC71" i="44"/>
  <c r="BK71" i="46"/>
  <c r="BK71" i="44"/>
  <c r="AA72" i="46"/>
  <c r="AA72" i="44"/>
  <c r="AI72" i="46"/>
  <c r="AI72" i="44"/>
  <c r="AQ72" i="46"/>
  <c r="AQ72" i="44"/>
  <c r="AY72" i="46"/>
  <c r="AY72" i="44"/>
  <c r="BG72" i="46"/>
  <c r="BG72" i="44"/>
  <c r="O73" i="46"/>
  <c r="O73" i="44"/>
  <c r="W73" i="46"/>
  <c r="W73" i="44"/>
  <c r="AE73" i="46"/>
  <c r="AE73" i="44"/>
  <c r="AM73" i="46"/>
  <c r="AM73" i="44"/>
  <c r="AU73" i="46"/>
  <c r="AU73" i="44"/>
  <c r="K74" i="46"/>
  <c r="K74" i="44"/>
  <c r="S74" i="46"/>
  <c r="S74" i="44"/>
  <c r="AA74" i="46"/>
  <c r="AA74" i="44"/>
  <c r="BG74" i="46"/>
  <c r="BG74" i="44"/>
  <c r="BO74" i="46"/>
  <c r="BO74" i="44"/>
  <c r="G75" i="46"/>
  <c r="G75" i="44"/>
  <c r="O75" i="46"/>
  <c r="O75" i="44"/>
  <c r="AU75" i="46"/>
  <c r="AU75" i="44"/>
  <c r="BC75" i="46"/>
  <c r="BC75" i="44"/>
  <c r="BK75" i="46"/>
  <c r="BK75" i="44"/>
  <c r="AA76" i="46"/>
  <c r="AA76" i="44"/>
  <c r="AI76" i="46"/>
  <c r="AI76" i="44"/>
  <c r="AQ76" i="46"/>
  <c r="AQ76" i="44"/>
  <c r="AY76" i="46"/>
  <c r="AY76" i="44"/>
  <c r="BG76" i="46"/>
  <c r="BG76" i="44"/>
  <c r="O77" i="46"/>
  <c r="O77" i="44"/>
  <c r="W77" i="46"/>
  <c r="W77" i="44"/>
  <c r="AE77" i="46"/>
  <c r="AE77" i="44"/>
  <c r="AM77" i="46"/>
  <c r="AM77" i="44"/>
  <c r="AU77" i="46"/>
  <c r="AU77" i="44"/>
  <c r="K78" i="46"/>
  <c r="K78" i="44"/>
  <c r="S78" i="46"/>
  <c r="S78" i="44"/>
  <c r="AA78" i="46"/>
  <c r="AA78" i="44"/>
  <c r="BG78" i="46"/>
  <c r="BG78" i="44"/>
  <c r="BO78" i="46"/>
  <c r="BO78" i="44"/>
  <c r="G79" i="46"/>
  <c r="G79" i="44"/>
  <c r="AE79" i="46"/>
  <c r="AE79" i="44"/>
  <c r="AM79" i="46"/>
  <c r="AM79" i="44"/>
  <c r="AU79" i="46"/>
  <c r="AU79" i="44"/>
  <c r="BC79" i="46"/>
  <c r="BC79" i="44"/>
  <c r="BK79" i="46"/>
  <c r="BK79" i="44"/>
  <c r="S80" i="46"/>
  <c r="S80" i="44"/>
  <c r="AA80" i="46"/>
  <c r="AA80" i="44"/>
  <c r="AI80" i="46"/>
  <c r="AI80" i="44"/>
  <c r="AQ80" i="46"/>
  <c r="AQ80" i="44"/>
  <c r="AY80" i="46"/>
  <c r="AY80" i="44"/>
  <c r="F81" i="46"/>
  <c r="F81" i="44"/>
  <c r="N81" i="46"/>
  <c r="N81" i="44"/>
  <c r="AA7" i="44"/>
  <c r="AD11" i="44"/>
  <c r="S7" i="44"/>
  <c r="AH10" i="44"/>
  <c r="BF10" i="44"/>
  <c r="V11" i="44"/>
  <c r="Z12" i="44"/>
  <c r="BJ81" i="44"/>
  <c r="AP82" i="44"/>
  <c r="U83" i="44"/>
  <c r="BM84" i="44"/>
  <c r="AS85" i="44"/>
  <c r="Y86" i="44"/>
  <c r="AY87" i="44"/>
  <c r="AM88" i="44"/>
  <c r="S89" i="44"/>
  <c r="AR90" i="44"/>
  <c r="X91" i="44"/>
  <c r="D92" i="44"/>
  <c r="BP92" i="44"/>
  <c r="AV93" i="44"/>
  <c r="S94" i="44"/>
  <c r="G95" i="44"/>
  <c r="AP96" i="44"/>
  <c r="M97" i="44"/>
  <c r="G146" i="44"/>
  <c r="BK146" i="44"/>
  <c r="AQ147" i="44"/>
  <c r="E152" i="44"/>
  <c r="M152" i="44"/>
  <c r="U152" i="44"/>
  <c r="AC152" i="44"/>
  <c r="AK152" i="44"/>
  <c r="AS152" i="44"/>
  <c r="BA152" i="44"/>
  <c r="BI152" i="44"/>
  <c r="BQ152" i="44"/>
  <c r="G155" i="44"/>
  <c r="O155" i="44"/>
  <c r="W155" i="44"/>
  <c r="AE155" i="44"/>
  <c r="AM155" i="44"/>
  <c r="AU155" i="44"/>
  <c r="BC155" i="44"/>
  <c r="BK155" i="44"/>
  <c r="I158" i="44"/>
  <c r="Q158" i="44"/>
  <c r="Y158" i="44"/>
  <c r="AG158" i="44"/>
  <c r="AO158" i="44"/>
  <c r="AW158" i="44"/>
  <c r="BE158" i="44"/>
  <c r="BM158" i="44"/>
  <c r="AJ168" i="44"/>
  <c r="X169" i="44"/>
  <c r="J172" i="44"/>
  <c r="BD175" i="44"/>
  <c r="S176" i="44"/>
  <c r="BO176" i="44"/>
  <c r="AL177" i="44"/>
  <c r="AQ180" i="44"/>
  <c r="AY182" i="44"/>
  <c r="W183" i="44"/>
  <c r="AP184" i="44"/>
  <c r="O146" i="46"/>
  <c r="O146" i="44"/>
  <c r="BG147" i="46"/>
  <c r="BG147" i="44"/>
  <c r="F150" i="46"/>
  <c r="F150" i="44"/>
  <c r="N150" i="46"/>
  <c r="N150" i="44"/>
  <c r="V150" i="46"/>
  <c r="V150" i="44"/>
  <c r="AD150" i="46"/>
  <c r="AD150" i="44"/>
  <c r="AL150" i="46"/>
  <c r="AL150" i="44"/>
  <c r="AT150" i="46"/>
  <c r="AT150" i="44"/>
  <c r="BB150" i="46"/>
  <c r="BB150" i="44"/>
  <c r="BJ150" i="46"/>
  <c r="BJ150" i="44"/>
  <c r="H153" i="46"/>
  <c r="H153" i="44"/>
  <c r="P153" i="46"/>
  <c r="P153" i="44"/>
  <c r="X153" i="46"/>
  <c r="X153" i="44"/>
  <c r="AF153" i="46"/>
  <c r="AF153" i="44"/>
  <c r="AN153" i="46"/>
  <c r="AN153" i="44"/>
  <c r="AV153" i="46"/>
  <c r="AV153" i="44"/>
  <c r="BD153" i="46"/>
  <c r="BD153" i="44"/>
  <c r="BL153" i="46"/>
  <c r="BL153" i="44"/>
  <c r="J156" i="46"/>
  <c r="J156" i="44"/>
  <c r="R156" i="46"/>
  <c r="R156" i="44"/>
  <c r="Z156" i="46"/>
  <c r="Z156" i="44"/>
  <c r="AH156" i="46"/>
  <c r="AH156" i="44"/>
  <c r="AP156" i="46"/>
  <c r="AP156" i="44"/>
  <c r="AX156" i="46"/>
  <c r="AX156" i="44"/>
  <c r="BF156" i="46"/>
  <c r="BF156" i="44"/>
  <c r="BN156" i="46"/>
  <c r="BN156" i="44"/>
  <c r="D163" i="46"/>
  <c r="D163" i="44"/>
  <c r="L163" i="46"/>
  <c r="L163" i="44"/>
  <c r="T163" i="46"/>
  <c r="T163" i="44"/>
  <c r="AB163" i="46"/>
  <c r="AB163" i="44"/>
  <c r="AJ163" i="46"/>
  <c r="AJ163" i="44"/>
  <c r="AR163" i="46"/>
  <c r="AR163" i="44"/>
  <c r="AZ163" i="46"/>
  <c r="AZ163" i="44"/>
  <c r="BH163" i="46"/>
  <c r="BH163" i="44"/>
  <c r="BP163" i="46"/>
  <c r="BP163" i="44"/>
  <c r="T168" i="46"/>
  <c r="T168" i="44"/>
  <c r="BL169" i="46"/>
  <c r="BL169" i="44"/>
  <c r="BF172" i="46"/>
  <c r="BF172" i="44"/>
  <c r="BB174" i="46"/>
  <c r="BB174" i="44"/>
  <c r="H175" i="46"/>
  <c r="H175" i="44"/>
  <c r="BL175" i="46"/>
  <c r="BL175" i="44"/>
  <c r="AI176" i="46"/>
  <c r="AI176" i="44"/>
  <c r="F177" i="46"/>
  <c r="F177" i="44"/>
  <c r="S180" i="46"/>
  <c r="S180" i="44"/>
  <c r="AI182" i="46"/>
  <c r="AI182" i="44"/>
  <c r="O183" i="46"/>
  <c r="O183" i="44"/>
  <c r="W186" i="46"/>
  <c r="W186" i="44"/>
  <c r="AY187" i="46"/>
  <c r="AY187" i="44"/>
  <c r="D188" i="46"/>
  <c r="D188" i="44"/>
  <c r="L188" i="46"/>
  <c r="L188" i="44"/>
  <c r="T188" i="46"/>
  <c r="T188" i="44"/>
  <c r="AB188" i="46"/>
  <c r="AB188" i="44"/>
  <c r="AJ188" i="46"/>
  <c r="AJ188" i="44"/>
  <c r="AR188" i="46"/>
  <c r="AR188" i="44"/>
  <c r="AZ188" i="46"/>
  <c r="AZ188" i="44"/>
  <c r="BH188" i="46"/>
  <c r="BH188" i="44"/>
  <c r="BP188" i="46"/>
  <c r="BP188" i="44"/>
  <c r="AV189" i="46"/>
  <c r="AV189" i="44"/>
  <c r="AB190" i="46"/>
  <c r="AB190" i="44"/>
  <c r="H191" i="46"/>
  <c r="H191" i="44"/>
  <c r="P191" i="46"/>
  <c r="P191" i="44"/>
  <c r="X191" i="46"/>
  <c r="X191" i="44"/>
  <c r="AF191" i="46"/>
  <c r="AF191" i="44"/>
  <c r="AN191" i="46"/>
  <c r="AN191" i="44"/>
  <c r="AV191" i="46"/>
  <c r="AV191" i="44"/>
  <c r="BD191" i="46"/>
  <c r="BD191" i="44"/>
  <c r="BL191" i="46"/>
  <c r="BL191" i="44"/>
  <c r="AR192" i="46"/>
  <c r="AR192" i="44"/>
  <c r="AM199" i="46"/>
  <c r="AM199" i="44"/>
  <c r="O201" i="46"/>
  <c r="O201" i="44"/>
  <c r="AP207" i="46"/>
  <c r="AP207" i="44"/>
  <c r="AT134" i="46"/>
  <c r="AT134" i="44"/>
  <c r="BI136" i="46"/>
  <c r="BI136" i="44"/>
  <c r="U138" i="46"/>
  <c r="U138" i="44"/>
  <c r="AD81" i="44"/>
  <c r="J82" i="44"/>
  <c r="BA83" i="44"/>
  <c r="AG84" i="44"/>
  <c r="M85" i="44"/>
  <c r="AE146" i="44"/>
  <c r="K147" i="44"/>
  <c r="BO147" i="44"/>
  <c r="BP168" i="44"/>
  <c r="BD169" i="44"/>
  <c r="V81" i="44"/>
  <c r="BN82" i="44"/>
  <c r="AS83" i="44"/>
  <c r="Y84" i="44"/>
  <c r="E85" i="44"/>
  <c r="BQ85" i="44"/>
  <c r="AW86" i="44"/>
  <c r="K87" i="44"/>
  <c r="W146" i="44"/>
  <c r="G166" i="44"/>
  <c r="O166" i="44"/>
  <c r="W166" i="44"/>
  <c r="AE166" i="44"/>
  <c r="AM166" i="44"/>
  <c r="AU166" i="44"/>
  <c r="BC166" i="44"/>
  <c r="BK166" i="44"/>
  <c r="L168" i="44"/>
  <c r="BH168" i="44"/>
  <c r="BF82" i="44"/>
  <c r="AK83" i="44"/>
  <c r="Q84" i="44"/>
  <c r="BI85" i="44"/>
  <c r="AO86" i="44"/>
  <c r="BC88" i="44"/>
  <c r="AI89" i="44"/>
  <c r="BH90" i="44"/>
  <c r="AN91" i="44"/>
  <c r="T92" i="44"/>
  <c r="E159" i="44"/>
  <c r="M159" i="44"/>
  <c r="U159" i="44"/>
  <c r="AC159" i="44"/>
  <c r="AK159" i="44"/>
  <c r="AS159" i="44"/>
  <c r="BA159" i="44"/>
  <c r="BI159" i="44"/>
  <c r="BQ159" i="44"/>
  <c r="D168" i="44"/>
  <c r="AZ168" i="44"/>
  <c r="AN169" i="44"/>
  <c r="Z172" i="44"/>
  <c r="N174" i="44"/>
  <c r="P175" i="44"/>
  <c r="BB177" i="44"/>
  <c r="E179" i="44"/>
  <c r="M179" i="44"/>
  <c r="U179" i="44"/>
  <c r="AC179" i="44"/>
  <c r="AK179" i="44"/>
  <c r="AS179" i="44"/>
  <c r="BA179" i="44"/>
  <c r="BI179" i="44"/>
  <c r="AX82" i="44"/>
  <c r="AC83" i="44"/>
  <c r="I84" i="44"/>
  <c r="BA85" i="44"/>
  <c r="AG86" i="44"/>
  <c r="BG87" i="44"/>
  <c r="AU88" i="44"/>
  <c r="AA89" i="44"/>
  <c r="AZ90" i="44"/>
  <c r="AF91" i="44"/>
  <c r="L92" i="44"/>
  <c r="BD93" i="44"/>
  <c r="AA94" i="44"/>
  <c r="AY147" i="44"/>
  <c r="J149" i="44"/>
  <c r="R149" i="44"/>
  <c r="Z149" i="44"/>
  <c r="AH149" i="44"/>
  <c r="AP149" i="44"/>
  <c r="AX149" i="44"/>
  <c r="BF149" i="44"/>
  <c r="BN149" i="44"/>
  <c r="H162" i="44"/>
  <c r="P162" i="44"/>
  <c r="X162" i="44"/>
  <c r="AF162" i="44"/>
  <c r="AN162" i="44"/>
  <c r="AV162" i="44"/>
  <c r="BD162" i="44"/>
  <c r="BL162" i="44"/>
  <c r="K165" i="44"/>
  <c r="S165" i="44"/>
  <c r="AA165" i="44"/>
  <c r="AI165" i="44"/>
  <c r="AQ165" i="44"/>
  <c r="AY165" i="44"/>
  <c r="BG165" i="44"/>
  <c r="BO165" i="44"/>
  <c r="AR168" i="44"/>
  <c r="AF169" i="44"/>
  <c r="D170" i="44"/>
  <c r="L170" i="44"/>
  <c r="T170" i="44"/>
  <c r="AB170" i="44"/>
  <c r="AJ170" i="44"/>
  <c r="AR170" i="44"/>
  <c r="AZ170" i="44"/>
  <c r="BH170" i="44"/>
  <c r="BP170" i="44"/>
  <c r="R172" i="44"/>
  <c r="F174" i="44"/>
  <c r="BJ174" i="44"/>
  <c r="AA176" i="44"/>
  <c r="AT177" i="44"/>
  <c r="AY180" i="44"/>
  <c r="A20" i="44"/>
  <c r="A104" i="44"/>
  <c r="R9" i="44"/>
  <c r="AA9" i="44"/>
  <c r="H10" i="44"/>
  <c r="BK10" i="44"/>
  <c r="BD14" i="44"/>
  <c r="AK15" i="44"/>
  <c r="O17" i="44"/>
  <c r="AL19" i="44"/>
  <c r="R20" i="44"/>
  <c r="BB21" i="44"/>
  <c r="AV24" i="44"/>
  <c r="AA27" i="44"/>
  <c r="BG27" i="44"/>
  <c r="F31" i="44"/>
  <c r="N31" i="44"/>
  <c r="V31" i="44"/>
  <c r="AD31" i="44"/>
  <c r="AL31" i="44"/>
  <c r="AT31" i="44"/>
  <c r="BB31" i="44"/>
  <c r="BJ31" i="44"/>
  <c r="N103" i="44"/>
  <c r="AW104" i="44"/>
  <c r="AC105" i="44"/>
  <c r="BC106" i="44"/>
  <c r="AQ107" i="44"/>
  <c r="W108" i="44"/>
  <c r="K109" i="44"/>
  <c r="BC110" i="44"/>
  <c r="AQ111" i="44"/>
  <c r="W112" i="44"/>
  <c r="BO113" i="44"/>
  <c r="AU114" i="44"/>
  <c r="H115" i="44"/>
  <c r="P115" i="44"/>
  <c r="X115" i="44"/>
  <c r="AF115" i="44"/>
  <c r="AN115" i="44"/>
  <c r="AV115" i="44"/>
  <c r="BD115" i="44"/>
  <c r="BL115" i="44"/>
  <c r="AF117" i="44"/>
  <c r="L118" i="44"/>
  <c r="AK119" i="44"/>
  <c r="H120" i="44"/>
  <c r="F121" i="44"/>
  <c r="AO122" i="44"/>
  <c r="T123" i="44"/>
  <c r="BC124" i="44"/>
  <c r="AI125" i="44"/>
  <c r="O126" i="44"/>
  <c r="BC129" i="44"/>
  <c r="AI130" i="44"/>
  <c r="O131" i="44"/>
  <c r="S9" i="44"/>
  <c r="BO13" i="44"/>
  <c r="G17" i="44"/>
  <c r="AD19" i="44"/>
  <c r="F103" i="44"/>
  <c r="AO104" i="44"/>
  <c r="U105" i="44"/>
  <c r="AU106" i="44"/>
  <c r="AI107" i="44"/>
  <c r="O108" i="44"/>
  <c r="BO109" i="44"/>
  <c r="AU110" i="44"/>
  <c r="AI111" i="44"/>
  <c r="O112" i="44"/>
  <c r="BG113" i="44"/>
  <c r="AM114" i="44"/>
  <c r="H189" i="46"/>
  <c r="H189" i="44"/>
  <c r="AZ190" i="46"/>
  <c r="AZ190" i="44"/>
  <c r="T192" i="46"/>
  <c r="T192" i="44"/>
  <c r="H193" i="46"/>
  <c r="H193" i="44"/>
  <c r="P193" i="46"/>
  <c r="P193" i="44"/>
  <c r="X193" i="46"/>
  <c r="X193" i="44"/>
  <c r="AF193" i="46"/>
  <c r="AF193" i="44"/>
  <c r="AN193" i="46"/>
  <c r="AN193" i="44"/>
  <c r="AV193" i="46"/>
  <c r="AV193" i="44"/>
  <c r="BD193" i="46"/>
  <c r="BD193" i="44"/>
  <c r="BL193" i="46"/>
  <c r="BL193" i="44"/>
  <c r="H197" i="46"/>
  <c r="H197" i="44"/>
  <c r="P197" i="46"/>
  <c r="P197" i="44"/>
  <c r="X197" i="46"/>
  <c r="X197" i="44"/>
  <c r="AF197" i="46"/>
  <c r="AF197" i="44"/>
  <c r="AN197" i="46"/>
  <c r="AN197" i="44"/>
  <c r="AV197" i="46"/>
  <c r="AV197" i="44"/>
  <c r="BD197" i="46"/>
  <c r="BD197" i="44"/>
  <c r="BL197" i="46"/>
  <c r="BL197" i="44"/>
  <c r="W199" i="46"/>
  <c r="W199" i="44"/>
  <c r="BK201" i="46"/>
  <c r="BK201" i="44"/>
  <c r="AJ205" i="46"/>
  <c r="AJ205" i="44"/>
  <c r="P206" i="46"/>
  <c r="P206" i="44"/>
  <c r="AX207" i="46"/>
  <c r="AX207" i="44"/>
  <c r="BC10" i="44"/>
  <c r="AV14" i="44"/>
  <c r="AC15" i="44"/>
  <c r="AL23" i="44"/>
  <c r="A22" i="44"/>
  <c r="K9" i="44"/>
  <c r="BO9" i="44"/>
  <c r="AU10" i="44"/>
  <c r="BD10" i="44"/>
  <c r="BG13" i="44"/>
  <c r="AN14" i="44"/>
  <c r="U15" i="44"/>
  <c r="J16" i="44"/>
  <c r="R16" i="44"/>
  <c r="Z16" i="44"/>
  <c r="AH16" i="44"/>
  <c r="AP16" i="44"/>
  <c r="AX16" i="44"/>
  <c r="BF16" i="44"/>
  <c r="BN16" i="44"/>
  <c r="BK17" i="44"/>
  <c r="V19" i="44"/>
  <c r="BN20" i="44"/>
  <c r="AL21" i="44"/>
  <c r="AF24" i="44"/>
  <c r="S27" i="44"/>
  <c r="AY27" i="44"/>
  <c r="E28" i="44"/>
  <c r="M28" i="44"/>
  <c r="U28" i="44"/>
  <c r="AC28" i="44"/>
  <c r="AK28" i="44"/>
  <c r="AS28" i="44"/>
  <c r="BA28" i="44"/>
  <c r="BI28" i="44"/>
  <c r="BQ28" i="44"/>
  <c r="AN29" i="44"/>
  <c r="R30" i="44"/>
  <c r="Z30" i="44"/>
  <c r="AH30" i="44"/>
  <c r="AP30" i="44"/>
  <c r="AX30" i="44"/>
  <c r="BF30" i="44"/>
  <c r="BN30" i="44"/>
  <c r="AG34" i="44"/>
  <c r="BJ103" i="44"/>
  <c r="AG104" i="44"/>
  <c r="M105" i="44"/>
  <c r="AM106" i="44"/>
  <c r="AA107" i="44"/>
  <c r="G108" i="44"/>
  <c r="BG109" i="44"/>
  <c r="AM110" i="44"/>
  <c r="AA111" i="44"/>
  <c r="G112" i="44"/>
  <c r="AY113" i="44"/>
  <c r="AE114" i="44"/>
  <c r="P117" i="44"/>
  <c r="BH118" i="44"/>
  <c r="U119" i="44"/>
  <c r="BD120" i="44"/>
  <c r="Y122" i="44"/>
  <c r="D123" i="44"/>
  <c r="BP123" i="44"/>
  <c r="AM124" i="44"/>
  <c r="S125" i="44"/>
  <c r="BK126" i="44"/>
  <c r="D128" i="44"/>
  <c r="L128" i="44"/>
  <c r="T128" i="44"/>
  <c r="AB128" i="44"/>
  <c r="AJ128" i="44"/>
  <c r="AR128" i="44"/>
  <c r="AZ128" i="44"/>
  <c r="BH128" i="44"/>
  <c r="BP128" i="44"/>
  <c r="AM129" i="44"/>
  <c r="S130" i="44"/>
  <c r="BK131" i="44"/>
  <c r="Y132" i="44"/>
  <c r="BA133" i="44"/>
  <c r="X186" i="44"/>
  <c r="X186" i="46"/>
  <c r="D187" i="46"/>
  <c r="D187" i="44"/>
  <c r="BP187" i="46"/>
  <c r="BP187" i="44"/>
  <c r="J9" i="44"/>
  <c r="BN9" i="44"/>
  <c r="BF9" i="44"/>
  <c r="AM10" i="44"/>
  <c r="AV10" i="44"/>
  <c r="G12" i="44"/>
  <c r="O12" i="44"/>
  <c r="W12" i="44"/>
  <c r="AE12" i="44"/>
  <c r="AM12" i="44"/>
  <c r="AU12" i="44"/>
  <c r="BC12" i="44"/>
  <c r="BK12" i="44"/>
  <c r="AY13" i="44"/>
  <c r="AF14" i="44"/>
  <c r="M15" i="44"/>
  <c r="BQ15" i="44"/>
  <c r="BC17" i="44"/>
  <c r="N19" i="44"/>
  <c r="BF20" i="44"/>
  <c r="AD21" i="44"/>
  <c r="J22" i="44"/>
  <c r="AP22" i="44"/>
  <c r="X24" i="44"/>
  <c r="D25" i="44"/>
  <c r="L25" i="44"/>
  <c r="T25" i="44"/>
  <c r="AB25" i="44"/>
  <c r="AJ25" i="44"/>
  <c r="AR25" i="44"/>
  <c r="AZ25" i="44"/>
  <c r="BH25" i="44"/>
  <c r="BP25" i="44"/>
  <c r="BB103" i="44"/>
  <c r="Y104" i="44"/>
  <c r="E105" i="44"/>
  <c r="BQ105" i="44"/>
  <c r="AE106" i="44"/>
  <c r="S107" i="44"/>
  <c r="BK108" i="44"/>
  <c r="AY109" i="44"/>
  <c r="AE110" i="44"/>
  <c r="S111" i="44"/>
  <c r="BK112" i="44"/>
  <c r="AQ113" i="44"/>
  <c r="W114" i="44"/>
  <c r="H117" i="44"/>
  <c r="AZ118" i="44"/>
  <c r="M119" i="44"/>
  <c r="AV120" i="44"/>
  <c r="AT121" i="44"/>
  <c r="Q122" i="44"/>
  <c r="BH123" i="44"/>
  <c r="AE124" i="44"/>
  <c r="K125" i="44"/>
  <c r="BC126" i="44"/>
  <c r="V168" i="46"/>
  <c r="V168" i="44"/>
  <c r="J169" i="46"/>
  <c r="J169" i="44"/>
  <c r="R169" i="46"/>
  <c r="R169" i="44"/>
  <c r="Z169" i="46"/>
  <c r="Z169" i="44"/>
  <c r="AH169" i="46"/>
  <c r="AH169" i="44"/>
  <c r="AP169" i="46"/>
  <c r="AP169" i="44"/>
  <c r="AX169" i="46"/>
  <c r="AX169" i="44"/>
  <c r="BF169" i="46"/>
  <c r="BF169" i="44"/>
  <c r="BN169" i="46"/>
  <c r="BN169" i="44"/>
  <c r="D172" i="46"/>
  <c r="D172" i="44"/>
  <c r="L172" i="46"/>
  <c r="L172" i="44"/>
  <c r="T172" i="46"/>
  <c r="T172" i="44"/>
  <c r="AB172" i="46"/>
  <c r="AB172" i="44"/>
  <c r="AJ172" i="46"/>
  <c r="AJ172" i="44"/>
  <c r="AR172" i="46"/>
  <c r="AR172" i="44"/>
  <c r="AZ172" i="46"/>
  <c r="AZ172" i="44"/>
  <c r="BH172" i="46"/>
  <c r="BH172" i="44"/>
  <c r="BP172" i="46"/>
  <c r="BP172" i="44"/>
  <c r="H174" i="46"/>
  <c r="H174" i="44"/>
  <c r="P174" i="46"/>
  <c r="P174" i="44"/>
  <c r="X174" i="46"/>
  <c r="X174" i="44"/>
  <c r="AF174" i="46"/>
  <c r="AF174" i="44"/>
  <c r="AN174" i="46"/>
  <c r="AN174" i="44"/>
  <c r="AV174" i="46"/>
  <c r="AV174" i="44"/>
  <c r="BD174" i="46"/>
  <c r="BD174" i="44"/>
  <c r="BL174" i="46"/>
  <c r="BL174" i="44"/>
  <c r="Z175" i="46"/>
  <c r="Z175" i="44"/>
  <c r="BI176" i="46"/>
  <c r="BI176" i="44"/>
  <c r="K178" i="46"/>
  <c r="K178" i="44"/>
  <c r="U182" i="46"/>
  <c r="U182" i="44"/>
  <c r="BM183" i="46"/>
  <c r="BM183" i="44"/>
  <c r="AJ184" i="46"/>
  <c r="AJ184" i="44"/>
  <c r="BK185" i="46"/>
  <c r="BK185" i="44"/>
  <c r="AW132" i="46"/>
  <c r="AW132" i="44"/>
  <c r="AC133" i="46"/>
  <c r="AC133" i="44"/>
  <c r="I134" i="46"/>
  <c r="I134" i="44"/>
  <c r="BD138" i="46"/>
  <c r="BD138" i="44"/>
  <c r="BL138" i="46"/>
  <c r="BL138" i="44"/>
  <c r="J141" i="46"/>
  <c r="J141" i="44"/>
  <c r="R141" i="46"/>
  <c r="R141" i="44"/>
  <c r="Z141" i="46"/>
  <c r="Z141" i="44"/>
  <c r="AH141" i="46"/>
  <c r="AH141" i="44"/>
  <c r="AP141" i="46"/>
  <c r="AP141" i="44"/>
  <c r="AX141" i="46"/>
  <c r="AX141" i="44"/>
  <c r="BF141" i="46"/>
  <c r="BF141" i="44"/>
  <c r="BN141" i="46"/>
  <c r="BN141" i="44"/>
  <c r="P143" i="46"/>
  <c r="P143" i="44"/>
  <c r="J146" i="46"/>
  <c r="J146" i="44"/>
  <c r="R146" i="46"/>
  <c r="R146" i="44"/>
  <c r="Z146" i="46"/>
  <c r="Z146" i="44"/>
  <c r="AH146" i="46"/>
  <c r="AH146" i="44"/>
  <c r="AP146" i="46"/>
  <c r="AP146" i="44"/>
  <c r="AX146" i="46"/>
  <c r="AX146" i="44"/>
  <c r="BF146" i="46"/>
  <c r="BF146" i="44"/>
  <c r="BN146" i="46"/>
  <c r="BN146" i="44"/>
  <c r="BB147" i="46"/>
  <c r="BB147" i="44"/>
  <c r="BJ147" i="46"/>
  <c r="BJ147" i="44"/>
  <c r="Y7" i="44"/>
  <c r="AO7" i="44"/>
  <c r="BE7" i="44"/>
  <c r="BM7" i="44"/>
  <c r="AH9" i="44"/>
  <c r="X10" i="44"/>
  <c r="L11" i="44"/>
  <c r="AB11" i="44"/>
  <c r="AA13" i="44"/>
  <c r="H14" i="44"/>
  <c r="BL14" i="44"/>
  <c r="AE17" i="44"/>
  <c r="AT19" i="44"/>
  <c r="AH20" i="44"/>
  <c r="BL24" i="44"/>
  <c r="AI27" i="44"/>
  <c r="H29" i="44"/>
  <c r="BL29" i="44"/>
  <c r="AD103" i="44"/>
  <c r="BM104" i="44"/>
  <c r="AS105" i="44"/>
  <c r="G106" i="44"/>
  <c r="BG107" i="44"/>
  <c r="AM108" i="44"/>
  <c r="AA109" i="44"/>
  <c r="G110" i="44"/>
  <c r="BG111" i="44"/>
  <c r="AM112" i="44"/>
  <c r="S113" i="44"/>
  <c r="BK114" i="44"/>
  <c r="D116" i="44"/>
  <c r="L116" i="44"/>
  <c r="T116" i="44"/>
  <c r="AB116" i="44"/>
  <c r="AJ116" i="44"/>
  <c r="AR116" i="44"/>
  <c r="AZ116" i="44"/>
  <c r="BH116" i="44"/>
  <c r="BP116" i="44"/>
  <c r="AV117" i="44"/>
  <c r="AB118" i="44"/>
  <c r="BA119" i="44"/>
  <c r="X120" i="44"/>
  <c r="V121" i="44"/>
  <c r="BE122" i="44"/>
  <c r="AJ123" i="44"/>
  <c r="G124" i="44"/>
  <c r="AY125" i="44"/>
  <c r="AE126" i="44"/>
  <c r="G129" i="44"/>
  <c r="AY130" i="44"/>
  <c r="I7" i="44"/>
  <c r="Q7" i="44"/>
  <c r="AG7" i="44"/>
  <c r="AW7" i="44"/>
  <c r="AQ9" i="44"/>
  <c r="O10" i="44"/>
  <c r="D11" i="44"/>
  <c r="T11" i="44"/>
  <c r="AJ11" i="44"/>
  <c r="AR11" i="44"/>
  <c r="A9" i="44"/>
  <c r="C9" i="46"/>
  <c r="C9" i="44" s="1"/>
  <c r="Z9" i="44"/>
  <c r="AI9" i="44"/>
  <c r="G10" i="44"/>
  <c r="P10" i="44"/>
  <c r="S13" i="44"/>
  <c r="AS15" i="44"/>
  <c r="W17" i="44"/>
  <c r="K18" i="44"/>
  <c r="S18" i="44"/>
  <c r="AA18" i="44"/>
  <c r="AI18" i="44"/>
  <c r="AQ18" i="44"/>
  <c r="AY18" i="44"/>
  <c r="BG18" i="44"/>
  <c r="BO18" i="44"/>
  <c r="Z20" i="44"/>
  <c r="F21" i="44"/>
  <c r="BJ21" i="44"/>
  <c r="Z22" i="44"/>
  <c r="BF22" i="44"/>
  <c r="BD24" i="44"/>
  <c r="BD29" i="44"/>
  <c r="BE34" i="44"/>
  <c r="S35" i="44"/>
  <c r="X37" i="44"/>
  <c r="V103" i="44"/>
  <c r="BE104" i="44"/>
  <c r="AK105" i="44"/>
  <c r="BK106" i="44"/>
  <c r="AY107" i="44"/>
  <c r="AE108" i="44"/>
  <c r="S109" i="44"/>
  <c r="BK110" i="44"/>
  <c r="AY111" i="44"/>
  <c r="AE112" i="44"/>
  <c r="K113" i="44"/>
  <c r="BC114" i="44"/>
  <c r="AN117" i="44"/>
  <c r="T118" i="44"/>
  <c r="AS119" i="44"/>
  <c r="P120" i="44"/>
  <c r="N121" i="44"/>
  <c r="AW122" i="44"/>
  <c r="AB123" i="44"/>
  <c r="BK124" i="44"/>
  <c r="AQ125" i="44"/>
  <c r="W126" i="44"/>
  <c r="BK129" i="44"/>
  <c r="AQ130" i="44"/>
  <c r="W131" i="44"/>
  <c r="U133" i="44"/>
  <c r="AW134" i="44"/>
  <c r="H136" i="44"/>
  <c r="P136" i="44"/>
  <c r="X136" i="44"/>
  <c r="AF136" i="44"/>
  <c r="AN136" i="44"/>
  <c r="AV136" i="44"/>
  <c r="BD136" i="44"/>
  <c r="BL136" i="44"/>
  <c r="A12" i="29"/>
  <c r="A20" i="29"/>
  <c r="A28" i="29"/>
  <c r="A36" i="29"/>
  <c r="A44" i="29"/>
  <c r="A52" i="29"/>
  <c r="A60" i="29"/>
  <c r="A68" i="29"/>
  <c r="A76" i="29"/>
  <c r="A84" i="29"/>
  <c r="A92" i="29"/>
  <c r="A108" i="29"/>
  <c r="A116" i="29"/>
  <c r="A124" i="29"/>
  <c r="A132" i="29"/>
  <c r="A140" i="29"/>
  <c r="A5" i="29"/>
  <c r="A13" i="29"/>
  <c r="A21" i="29"/>
  <c r="A29" i="29"/>
  <c r="A37" i="29"/>
  <c r="A53" i="29"/>
  <c r="A61" i="29"/>
  <c r="A69" i="29"/>
  <c r="A77" i="29"/>
  <c r="A85" i="29"/>
  <c r="A93" i="29"/>
  <c r="A101"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8" i="29"/>
  <c r="A56" i="29"/>
  <c r="A64" i="29"/>
  <c r="A72" i="29"/>
  <c r="A80" i="29"/>
  <c r="A88" i="29"/>
  <c r="A96" i="29"/>
  <c r="A104" i="29"/>
  <c r="A112" i="29"/>
  <c r="A120" i="29"/>
  <c r="A128" i="29"/>
  <c r="A136" i="29"/>
  <c r="A144" i="29"/>
  <c r="A9" i="29"/>
  <c r="A17" i="29"/>
  <c r="A25" i="29"/>
  <c r="A33" i="29"/>
  <c r="A41" i="29"/>
  <c r="A49" i="29"/>
  <c r="A57" i="29"/>
  <c r="A65" i="29"/>
  <c r="A73" i="29"/>
  <c r="A89" i="29"/>
  <c r="A97" i="29"/>
  <c r="A113" i="29"/>
  <c r="A129" i="29"/>
  <c r="A137" i="29"/>
  <c r="A145" i="29"/>
  <c r="A10" i="29"/>
  <c r="A18" i="29"/>
  <c r="A26"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15" i="29"/>
  <c r="A123" i="29"/>
  <c r="A131" i="29"/>
  <c r="A139" i="29"/>
  <c r="A147" i="29"/>
  <c r="A10" i="44"/>
  <c r="C10" i="46"/>
  <c r="C10" i="44" s="1"/>
  <c r="BJ9" i="44"/>
  <c r="G13" i="44"/>
  <c r="O13" i="44"/>
  <c r="W13" i="44"/>
  <c r="AE13" i="44"/>
  <c r="AM13" i="44"/>
  <c r="AU13" i="44"/>
  <c r="BC13" i="44"/>
  <c r="BK13" i="44"/>
  <c r="BH14" i="44"/>
  <c r="AW15" i="44"/>
  <c r="AM19" i="44"/>
  <c r="G21" i="44"/>
  <c r="BC29" i="44"/>
  <c r="A76" i="28"/>
  <c r="A84" i="28"/>
  <c r="A92" i="28"/>
  <c r="A108" i="28"/>
  <c r="A116" i="28"/>
  <c r="A124" i="28"/>
  <c r="A52" i="28"/>
  <c r="A132" i="28"/>
  <c r="F9" i="44"/>
  <c r="D14" i="44"/>
  <c r="BP14" i="44"/>
  <c r="A68" i="28"/>
  <c r="A140" i="28"/>
  <c r="BA48" i="46"/>
  <c r="BA48" i="44"/>
  <c r="V56" i="46"/>
  <c r="V56" i="44"/>
  <c r="D58" i="46"/>
  <c r="D58" i="44"/>
  <c r="T62" i="46"/>
  <c r="T62" i="44"/>
  <c r="AI69" i="46"/>
  <c r="AI69" i="44"/>
  <c r="G70" i="46"/>
  <c r="G70" i="44"/>
  <c r="AU70" i="46"/>
  <c r="AU70" i="44"/>
  <c r="AI77" i="46"/>
  <c r="AI77" i="44"/>
  <c r="G80" i="46"/>
  <c r="G80" i="44"/>
  <c r="AU80" i="46"/>
  <c r="AU80" i="44"/>
  <c r="Y83" i="46"/>
  <c r="Y83" i="44"/>
  <c r="D93" i="46"/>
  <c r="D93" i="44"/>
  <c r="L93" i="46"/>
  <c r="L93" i="44"/>
  <c r="T93" i="46"/>
  <c r="T93" i="44"/>
  <c r="AB93" i="46"/>
  <c r="AB93" i="44"/>
  <c r="AJ93" i="46"/>
  <c r="AJ93" i="44"/>
  <c r="AR93" i="46"/>
  <c r="AR93" i="44"/>
  <c r="AZ93" i="46"/>
  <c r="AZ93" i="44"/>
  <c r="BH93" i="46"/>
  <c r="BH93" i="44"/>
  <c r="BP93" i="46"/>
  <c r="BP93" i="44"/>
  <c r="G94" i="46"/>
  <c r="G94" i="44"/>
  <c r="O94" i="46"/>
  <c r="O94" i="44"/>
  <c r="W94" i="46"/>
  <c r="W94" i="44"/>
  <c r="AE94" i="46"/>
  <c r="AE94" i="44"/>
  <c r="AM94" i="46"/>
  <c r="AM94" i="44"/>
  <c r="AU94" i="46"/>
  <c r="AU94" i="44"/>
  <c r="BC94" i="46"/>
  <c r="BC94" i="44"/>
  <c r="BK94" i="46"/>
  <c r="BK94" i="44"/>
  <c r="AQ95" i="46"/>
  <c r="AQ95" i="44"/>
  <c r="BG95" i="46"/>
  <c r="BG95" i="44"/>
  <c r="BO95" i="46"/>
  <c r="BO95" i="44"/>
  <c r="E96" i="46"/>
  <c r="E96" i="44"/>
  <c r="M96" i="46"/>
  <c r="M96" i="44"/>
  <c r="U96" i="46"/>
  <c r="U96" i="44"/>
  <c r="AC96" i="46"/>
  <c r="AC96" i="44"/>
  <c r="AK96" i="46"/>
  <c r="AK96" i="44"/>
  <c r="AS96" i="46"/>
  <c r="AS96" i="44"/>
  <c r="BA96" i="46"/>
  <c r="BA96" i="44"/>
  <c r="BI96" i="46"/>
  <c r="BI96" i="44"/>
  <c r="BQ96" i="46"/>
  <c r="BQ96" i="44"/>
  <c r="H97" i="46"/>
  <c r="H97" i="44"/>
  <c r="P97" i="46"/>
  <c r="P97" i="44"/>
  <c r="X97" i="46"/>
  <c r="X97" i="44"/>
  <c r="AF97" i="46"/>
  <c r="AF97" i="44"/>
  <c r="AN97" i="46"/>
  <c r="AN97" i="44"/>
  <c r="AV97" i="46"/>
  <c r="AV97" i="44"/>
  <c r="BD97" i="46"/>
  <c r="BD97" i="44"/>
  <c r="BL97" i="46"/>
  <c r="BL97" i="44"/>
  <c r="D98" i="46"/>
  <c r="D98" i="44"/>
  <c r="L98" i="46"/>
  <c r="L98" i="44"/>
  <c r="T98" i="46"/>
  <c r="T98" i="44"/>
  <c r="AB98" i="46"/>
  <c r="AB98" i="44"/>
  <c r="AJ98" i="46"/>
  <c r="AJ98" i="44"/>
  <c r="AR98" i="46"/>
  <c r="AR98" i="44"/>
  <c r="AZ98" i="46"/>
  <c r="AZ98" i="44"/>
  <c r="BH98" i="46"/>
  <c r="BH98" i="44"/>
  <c r="BP98" i="46"/>
  <c r="BP98" i="44"/>
  <c r="H99" i="46"/>
  <c r="H99" i="44"/>
  <c r="P99" i="46"/>
  <c r="P99" i="44"/>
  <c r="X99" i="46"/>
  <c r="X99" i="44"/>
  <c r="AF99" i="46"/>
  <c r="AF99" i="44"/>
  <c r="AN99" i="46"/>
  <c r="AN99" i="44"/>
  <c r="AV99" i="46"/>
  <c r="AV99" i="44"/>
  <c r="BD99" i="46"/>
  <c r="BD99" i="44"/>
  <c r="BL99" i="46"/>
  <c r="BL99" i="44"/>
  <c r="F101" i="46"/>
  <c r="F101" i="44"/>
  <c r="N101" i="46"/>
  <c r="N101" i="44"/>
  <c r="V101" i="46"/>
  <c r="V101" i="44"/>
  <c r="AD101" i="46"/>
  <c r="AD101" i="44"/>
  <c r="AL101" i="46"/>
  <c r="AL101" i="44"/>
  <c r="AT101" i="46"/>
  <c r="AT101" i="44"/>
  <c r="BB101" i="46"/>
  <c r="BB101" i="44"/>
  <c r="BJ101" i="46"/>
  <c r="BJ101" i="44"/>
  <c r="A100" i="27"/>
  <c r="A100" i="28"/>
  <c r="J102" i="46"/>
  <c r="J102" i="44"/>
  <c r="R102" i="46"/>
  <c r="R102" i="44"/>
  <c r="Z102" i="46"/>
  <c r="Z102" i="44"/>
  <c r="AH102" i="46"/>
  <c r="AH102" i="44"/>
  <c r="AP102" i="46"/>
  <c r="AP102" i="44"/>
  <c r="AX102" i="46"/>
  <c r="AX102" i="44"/>
  <c r="BF102" i="46"/>
  <c r="BF102" i="44"/>
  <c r="BN102" i="46"/>
  <c r="BN102" i="44"/>
  <c r="H104" i="46"/>
  <c r="H104" i="44"/>
  <c r="P104" i="46"/>
  <c r="P104" i="44"/>
  <c r="X104" i="46"/>
  <c r="X104" i="44"/>
  <c r="AF104" i="46"/>
  <c r="AF104" i="44"/>
  <c r="AN104" i="46"/>
  <c r="AN104" i="44"/>
  <c r="AV104" i="46"/>
  <c r="AV104" i="44"/>
  <c r="BD104" i="46"/>
  <c r="BD104" i="44"/>
  <c r="BL104" i="46"/>
  <c r="BL104" i="44"/>
  <c r="D105" i="46"/>
  <c r="D105" i="44"/>
  <c r="L105" i="46"/>
  <c r="L105" i="44"/>
  <c r="T105" i="46"/>
  <c r="T105" i="44"/>
  <c r="AB105" i="46"/>
  <c r="AB105" i="44"/>
  <c r="AJ105" i="46"/>
  <c r="AJ105" i="44"/>
  <c r="AR105" i="46"/>
  <c r="AR105" i="44"/>
  <c r="AZ105" i="46"/>
  <c r="AZ105" i="44"/>
  <c r="BH105" i="46"/>
  <c r="BH105" i="44"/>
  <c r="BP105" i="46"/>
  <c r="BP105" i="44"/>
  <c r="F106" i="46"/>
  <c r="F106" i="44"/>
  <c r="N106" i="46"/>
  <c r="N106" i="44"/>
  <c r="V106" i="46"/>
  <c r="V106" i="44"/>
  <c r="AD106" i="46"/>
  <c r="AD106" i="44"/>
  <c r="AL106" i="46"/>
  <c r="AL106" i="44"/>
  <c r="AT106" i="46"/>
  <c r="AT106" i="44"/>
  <c r="BB106" i="46"/>
  <c r="BB106" i="44"/>
  <c r="BJ106" i="46"/>
  <c r="BJ106" i="44"/>
  <c r="A105" i="27"/>
  <c r="A105" i="28"/>
  <c r="J107" i="46"/>
  <c r="J107" i="44"/>
  <c r="R107" i="46"/>
  <c r="R107" i="44"/>
  <c r="Z107" i="46"/>
  <c r="Z107" i="44"/>
  <c r="AH107" i="46"/>
  <c r="AH107" i="44"/>
  <c r="AP107" i="46"/>
  <c r="AP107" i="44"/>
  <c r="AX107" i="46"/>
  <c r="AX107" i="44"/>
  <c r="BF107" i="46"/>
  <c r="BF107" i="44"/>
  <c r="BN107" i="46"/>
  <c r="BN107" i="44"/>
  <c r="F108" i="46"/>
  <c r="F108" i="44"/>
  <c r="N108" i="46"/>
  <c r="N108" i="44"/>
  <c r="V108" i="46"/>
  <c r="V108" i="44"/>
  <c r="AD108" i="46"/>
  <c r="AD108" i="44"/>
  <c r="AL108" i="46"/>
  <c r="AL108" i="44"/>
  <c r="AT108" i="46"/>
  <c r="AT108" i="44"/>
  <c r="BB108" i="46"/>
  <c r="BB108" i="44"/>
  <c r="BJ108" i="46"/>
  <c r="BJ108" i="44"/>
  <c r="A107" i="27"/>
  <c r="A107" i="28"/>
  <c r="J109" i="46"/>
  <c r="J109" i="44"/>
  <c r="R109" i="46"/>
  <c r="R109" i="44"/>
  <c r="Z109" i="46"/>
  <c r="Z109" i="44"/>
  <c r="AH109" i="46"/>
  <c r="AH109" i="44"/>
  <c r="AP109" i="46"/>
  <c r="AP109" i="44"/>
  <c r="AX109" i="46"/>
  <c r="AX109" i="44"/>
  <c r="BF109" i="46"/>
  <c r="BF109" i="44"/>
  <c r="BN109" i="46"/>
  <c r="BN109" i="44"/>
  <c r="F110" i="46"/>
  <c r="F110" i="44"/>
  <c r="N110" i="46"/>
  <c r="N110" i="44"/>
  <c r="V110" i="46"/>
  <c r="V110" i="44"/>
  <c r="AD110" i="46"/>
  <c r="AD110" i="44"/>
  <c r="AL110" i="46"/>
  <c r="AL110" i="44"/>
  <c r="AT110" i="46"/>
  <c r="AT110" i="44"/>
  <c r="BB110" i="46"/>
  <c r="BB110" i="44"/>
  <c r="BJ110" i="46"/>
  <c r="BJ110" i="44"/>
  <c r="A109" i="27"/>
  <c r="A109" i="28"/>
  <c r="A102" i="44"/>
  <c r="A107" i="44"/>
  <c r="A111" i="44"/>
  <c r="U48" i="44"/>
  <c r="BQ48" i="44"/>
  <c r="J66" i="44"/>
  <c r="R66" i="44"/>
  <c r="Z66" i="44"/>
  <c r="AH66" i="44"/>
  <c r="AP66" i="44"/>
  <c r="AX66" i="44"/>
  <c r="BF66" i="44"/>
  <c r="BN66" i="44"/>
  <c r="G72" i="44"/>
  <c r="O72" i="44"/>
  <c r="W72" i="44"/>
  <c r="AE72" i="44"/>
  <c r="AM72" i="44"/>
  <c r="AU72" i="44"/>
  <c r="BC72" i="44"/>
  <c r="BK72" i="44"/>
  <c r="G76" i="44"/>
  <c r="O76" i="44"/>
  <c r="W76" i="44"/>
  <c r="AE76" i="44"/>
  <c r="AM76" i="44"/>
  <c r="AU76" i="44"/>
  <c r="BC76" i="44"/>
  <c r="BK76" i="44"/>
  <c r="S79" i="44"/>
  <c r="BI48" i="46"/>
  <c r="BI48" i="44"/>
  <c r="D53" i="46"/>
  <c r="D53" i="44"/>
  <c r="AJ53" i="46"/>
  <c r="AJ53" i="44"/>
  <c r="AZ53" i="46"/>
  <c r="AZ53" i="44"/>
  <c r="F56" i="46"/>
  <c r="F56" i="44"/>
  <c r="BB56" i="46"/>
  <c r="BB56" i="44"/>
  <c r="AB58" i="46"/>
  <c r="AB58" i="44"/>
  <c r="AB62" i="46"/>
  <c r="AB62" i="44"/>
  <c r="L67" i="46"/>
  <c r="L67" i="44"/>
  <c r="BP67" i="46"/>
  <c r="BP67" i="44"/>
  <c r="S73" i="46"/>
  <c r="S73" i="44"/>
  <c r="BG73" i="46"/>
  <c r="BG73" i="44"/>
  <c r="AE74" i="46"/>
  <c r="AE74" i="44"/>
  <c r="K77" i="46"/>
  <c r="K77" i="44"/>
  <c r="BG77" i="46"/>
  <c r="BG77" i="44"/>
  <c r="W78" i="46"/>
  <c r="W78" i="44"/>
  <c r="AM78" i="46"/>
  <c r="AM78" i="44"/>
  <c r="BK78" i="46"/>
  <c r="BK78" i="44"/>
  <c r="AW83" i="46"/>
  <c r="AW83" i="44"/>
  <c r="U84" i="46"/>
  <c r="U84" i="44"/>
  <c r="BA84" i="46"/>
  <c r="BA84" i="44"/>
  <c r="Y85" i="46"/>
  <c r="Y85" i="44"/>
  <c r="BE85" i="46"/>
  <c r="BE85" i="44"/>
  <c r="W87" i="46"/>
  <c r="W87" i="44"/>
  <c r="AQ88" i="46"/>
  <c r="AQ88" i="44"/>
  <c r="K95" i="46"/>
  <c r="K95" i="44"/>
  <c r="AN61" i="44"/>
  <c r="H68" i="44"/>
  <c r="BD68" i="44"/>
  <c r="AN92" i="44"/>
  <c r="AQ100" i="44"/>
  <c r="U103" i="44"/>
  <c r="BQ103" i="44"/>
  <c r="K50" i="46"/>
  <c r="K50" i="44"/>
  <c r="T53" i="46"/>
  <c r="T53" i="44"/>
  <c r="AJ58" i="46"/>
  <c r="AJ58" i="44"/>
  <c r="BP58" i="46"/>
  <c r="BP58" i="44"/>
  <c r="AF59" i="46"/>
  <c r="AF59" i="44"/>
  <c r="BD59" i="46"/>
  <c r="BD59" i="44"/>
  <c r="D62" i="46"/>
  <c r="D62" i="44"/>
  <c r="O63" i="46"/>
  <c r="O63" i="44"/>
  <c r="AB67" i="46"/>
  <c r="AB67" i="44"/>
  <c r="BH67" i="46"/>
  <c r="BH67" i="44"/>
  <c r="S69" i="46"/>
  <c r="S69" i="44"/>
  <c r="AY69" i="46"/>
  <c r="AY69" i="44"/>
  <c r="AE70" i="46"/>
  <c r="AE70" i="44"/>
  <c r="AQ73" i="46"/>
  <c r="AQ73" i="44"/>
  <c r="O74" i="46"/>
  <c r="O74" i="44"/>
  <c r="BK74" i="46"/>
  <c r="BK74" i="44"/>
  <c r="S77" i="46"/>
  <c r="S77" i="44"/>
  <c r="BG79" i="46"/>
  <c r="BG79" i="44"/>
  <c r="AE80" i="46"/>
  <c r="AE80" i="44"/>
  <c r="BK80" i="46"/>
  <c r="BK80" i="44"/>
  <c r="A81" i="27"/>
  <c r="A81" i="28"/>
  <c r="BE83" i="46"/>
  <c r="BE83" i="44"/>
  <c r="AC84" i="46"/>
  <c r="AC84" i="44"/>
  <c r="BQ84" i="46"/>
  <c r="BQ84" i="44"/>
  <c r="AG85" i="46"/>
  <c r="AG85" i="44"/>
  <c r="O87" i="46"/>
  <c r="O87" i="44"/>
  <c r="BC87" i="46"/>
  <c r="BC87" i="44"/>
  <c r="S88" i="46"/>
  <c r="S88" i="44"/>
  <c r="BG88" i="46"/>
  <c r="BG88" i="44"/>
  <c r="AA95" i="46"/>
  <c r="AA95" i="44"/>
  <c r="M48" i="44"/>
  <c r="P61" i="44"/>
  <c r="BL61" i="44"/>
  <c r="BK63" i="44"/>
  <c r="AN68" i="44"/>
  <c r="BD92" i="44"/>
  <c r="K100" i="44"/>
  <c r="BG100" i="44"/>
  <c r="AC103" i="44"/>
  <c r="C107" i="46"/>
  <c r="C107" i="44" s="1"/>
  <c r="E48" i="44"/>
  <c r="BG50" i="44"/>
  <c r="I52" i="44"/>
  <c r="Q52" i="44"/>
  <c r="Y52" i="44"/>
  <c r="AG52" i="44"/>
  <c r="AO52" i="44"/>
  <c r="AW52" i="44"/>
  <c r="BE52" i="44"/>
  <c r="BM52" i="44"/>
  <c r="D55" i="44"/>
  <c r="L55" i="44"/>
  <c r="T55" i="44"/>
  <c r="AB55" i="44"/>
  <c r="AJ55" i="44"/>
  <c r="AR55" i="44"/>
  <c r="AZ55" i="44"/>
  <c r="BH55" i="44"/>
  <c r="BP55" i="44"/>
  <c r="K71" i="44"/>
  <c r="S71" i="44"/>
  <c r="AA71" i="44"/>
  <c r="AI71" i="44"/>
  <c r="AQ71" i="44"/>
  <c r="AY71" i="44"/>
  <c r="BG71" i="44"/>
  <c r="BO71" i="44"/>
  <c r="K75" i="44"/>
  <c r="S75" i="44"/>
  <c r="AA75" i="44"/>
  <c r="AI75" i="44"/>
  <c r="AQ75" i="44"/>
  <c r="AY75" i="44"/>
  <c r="BG75" i="44"/>
  <c r="BO75" i="44"/>
  <c r="E86" i="44"/>
  <c r="M86" i="44"/>
  <c r="U86" i="44"/>
  <c r="AC86" i="44"/>
  <c r="AK86" i="44"/>
  <c r="AS86" i="44"/>
  <c r="BA86" i="44"/>
  <c r="BI86" i="44"/>
  <c r="BQ86" i="44"/>
  <c r="G89" i="44"/>
  <c r="O89" i="44"/>
  <c r="W89" i="44"/>
  <c r="AE89" i="44"/>
  <c r="AM89" i="44"/>
  <c r="AU89" i="44"/>
  <c r="BC89" i="44"/>
  <c r="BK89" i="44"/>
  <c r="BO50" i="46"/>
  <c r="BO50" i="44"/>
  <c r="AD56" i="46"/>
  <c r="AD56" i="44"/>
  <c r="A55" i="27"/>
  <c r="A55" i="28"/>
  <c r="AZ58" i="46"/>
  <c r="AZ58" i="44"/>
  <c r="P59" i="46"/>
  <c r="P59" i="44"/>
  <c r="AI64" i="46"/>
  <c r="AI64" i="44"/>
  <c r="AQ69" i="46"/>
  <c r="AQ69" i="44"/>
  <c r="O70" i="46"/>
  <c r="O70" i="44"/>
  <c r="BC70" i="46"/>
  <c r="BC70" i="44"/>
  <c r="AQ77" i="46"/>
  <c r="AQ77" i="44"/>
  <c r="G78" i="46"/>
  <c r="G78" i="44"/>
  <c r="AU78" i="46"/>
  <c r="AU78" i="44"/>
  <c r="AG83" i="46"/>
  <c r="AG83" i="44"/>
  <c r="E84" i="46"/>
  <c r="E84" i="44"/>
  <c r="AK84" i="46"/>
  <c r="AK84" i="44"/>
  <c r="I85" i="46"/>
  <c r="I85" i="44"/>
  <c r="BM85" i="46"/>
  <c r="BM85" i="44"/>
  <c r="AM87" i="46"/>
  <c r="AM87" i="44"/>
  <c r="X61" i="44"/>
  <c r="AV68" i="44"/>
  <c r="P92" i="44"/>
  <c r="AV92" i="44"/>
  <c r="S100" i="44"/>
  <c r="AY100" i="44"/>
  <c r="AS103" i="44"/>
  <c r="C102" i="46"/>
  <c r="C102" i="44" s="1"/>
  <c r="AY50" i="44"/>
  <c r="D60" i="44"/>
  <c r="L60" i="44"/>
  <c r="T60" i="44"/>
  <c r="AB60" i="44"/>
  <c r="AJ60" i="44"/>
  <c r="AR60" i="44"/>
  <c r="AZ60" i="44"/>
  <c r="BH60" i="44"/>
  <c r="BP60" i="44"/>
  <c r="AE63" i="44"/>
  <c r="BC63" i="44"/>
  <c r="G65" i="44"/>
  <c r="O65" i="44"/>
  <c r="W65" i="44"/>
  <c r="AE65" i="44"/>
  <c r="AM65" i="44"/>
  <c r="AU65" i="44"/>
  <c r="BC65" i="44"/>
  <c r="BK65" i="44"/>
  <c r="D91" i="44"/>
  <c r="L91" i="44"/>
  <c r="T91" i="44"/>
  <c r="AB91" i="44"/>
  <c r="AJ91" i="44"/>
  <c r="AR91" i="44"/>
  <c r="AZ91" i="44"/>
  <c r="BH91" i="44"/>
  <c r="BP91" i="44"/>
  <c r="AT56" i="46"/>
  <c r="AT56" i="44"/>
  <c r="T58" i="46"/>
  <c r="T58" i="44"/>
  <c r="BH58" i="46"/>
  <c r="BH58" i="44"/>
  <c r="X59" i="46"/>
  <c r="X59" i="44"/>
  <c r="AV59" i="46"/>
  <c r="AV59" i="44"/>
  <c r="BL59" i="46"/>
  <c r="BL59" i="44"/>
  <c r="L62" i="46"/>
  <c r="L62" i="44"/>
  <c r="AU63" i="46"/>
  <c r="AU63" i="44"/>
  <c r="S64" i="46"/>
  <c r="S64" i="44"/>
  <c r="D67" i="46"/>
  <c r="D67" i="44"/>
  <c r="AR67" i="46"/>
  <c r="AR67" i="44"/>
  <c r="K69" i="46"/>
  <c r="K69" i="44"/>
  <c r="AI73" i="46"/>
  <c r="AI73" i="44"/>
  <c r="G74" i="46"/>
  <c r="G74" i="44"/>
  <c r="AU74" i="46"/>
  <c r="AU74" i="44"/>
  <c r="AY77" i="46"/>
  <c r="AY77" i="44"/>
  <c r="O78" i="46"/>
  <c r="O78" i="44"/>
  <c r="AE78" i="46"/>
  <c r="AE78" i="44"/>
  <c r="BC78" i="46"/>
  <c r="BC78" i="44"/>
  <c r="AQ79" i="46"/>
  <c r="AQ79" i="44"/>
  <c r="O80" i="46"/>
  <c r="O80" i="44"/>
  <c r="BC80" i="46"/>
  <c r="BC80" i="44"/>
  <c r="Q83" i="46"/>
  <c r="Q83" i="44"/>
  <c r="BK87" i="46"/>
  <c r="BK87" i="44"/>
  <c r="AY88" i="46"/>
  <c r="AY88" i="44"/>
  <c r="AY95" i="46"/>
  <c r="AY95" i="44"/>
  <c r="C83" i="46"/>
  <c r="C83" i="44" s="1"/>
  <c r="AF61" i="44"/>
  <c r="BD61" i="44"/>
  <c r="X68" i="44"/>
  <c r="H92" i="44"/>
  <c r="BL92" i="44"/>
  <c r="AI100" i="44"/>
  <c r="AK103" i="44"/>
  <c r="A83" i="44"/>
  <c r="A109" i="44"/>
  <c r="C109" i="46"/>
  <c r="C109" i="44" s="1"/>
  <c r="I47" i="44"/>
  <c r="Q47" i="44"/>
  <c r="Y47" i="44"/>
  <c r="AG47" i="44"/>
  <c r="AO47" i="44"/>
  <c r="AW47" i="44"/>
  <c r="BE47" i="44"/>
  <c r="BM47" i="44"/>
  <c r="G49" i="44"/>
  <c r="O49" i="44"/>
  <c r="W49" i="44"/>
  <c r="AE49" i="44"/>
  <c r="AM49" i="44"/>
  <c r="AU49" i="44"/>
  <c r="BC49" i="44"/>
  <c r="BK49" i="44"/>
  <c r="AQ50" i="44"/>
  <c r="E51" i="44"/>
  <c r="M51" i="44"/>
  <c r="U51" i="44"/>
  <c r="AC51" i="44"/>
  <c r="AK51" i="44"/>
  <c r="AS51" i="44"/>
  <c r="BA51" i="44"/>
  <c r="BI51" i="44"/>
  <c r="BQ51" i="44"/>
  <c r="H54" i="44"/>
  <c r="P54" i="44"/>
  <c r="X54" i="44"/>
  <c r="AF54" i="44"/>
  <c r="AN54" i="44"/>
  <c r="AV54" i="44"/>
  <c r="BD54" i="44"/>
  <c r="BL54" i="44"/>
  <c r="J57" i="44"/>
  <c r="R57" i="44"/>
  <c r="Z57" i="44"/>
  <c r="AH57" i="44"/>
  <c r="AP57" i="44"/>
  <c r="AX57" i="44"/>
  <c r="BF57" i="44"/>
  <c r="BN57" i="44"/>
  <c r="F82" i="44"/>
  <c r="N82" i="44"/>
  <c r="V82" i="44"/>
  <c r="AD82" i="44"/>
  <c r="AL82" i="44"/>
  <c r="AT82" i="44"/>
  <c r="BB82" i="44"/>
  <c r="BJ82" i="44"/>
  <c r="AB53" i="46"/>
  <c r="AB53" i="44"/>
  <c r="BH53" i="46"/>
  <c r="BH53" i="44"/>
  <c r="AL56" i="46"/>
  <c r="AL56" i="44"/>
  <c r="L58" i="46"/>
  <c r="L58" i="44"/>
  <c r="G63" i="46"/>
  <c r="G63" i="44"/>
  <c r="AM63" i="46"/>
  <c r="AM63" i="44"/>
  <c r="K64" i="46"/>
  <c r="K64" i="44"/>
  <c r="AQ64" i="46"/>
  <c r="AQ64" i="44"/>
  <c r="BG64" i="46"/>
  <c r="BG64" i="44"/>
  <c r="BO64" i="46"/>
  <c r="BO64" i="44"/>
  <c r="AJ67" i="46"/>
  <c r="AJ67" i="44"/>
  <c r="W70" i="46"/>
  <c r="W70" i="44"/>
  <c r="BK70" i="46"/>
  <c r="BK70" i="44"/>
  <c r="AA73" i="46"/>
  <c r="AA73" i="44"/>
  <c r="BO73" i="46"/>
  <c r="BO73" i="44"/>
  <c r="AM74" i="46"/>
  <c r="AM74" i="44"/>
  <c r="BO77" i="46"/>
  <c r="BO77" i="44"/>
  <c r="BO79" i="46"/>
  <c r="BO79" i="44"/>
  <c r="AM80" i="46"/>
  <c r="AM80" i="44"/>
  <c r="AO83" i="46"/>
  <c r="AO83" i="44"/>
  <c r="M84" i="46"/>
  <c r="M84" i="44"/>
  <c r="AS84" i="46"/>
  <c r="AS84" i="44"/>
  <c r="Q85" i="46"/>
  <c r="Q85" i="44"/>
  <c r="AW85" i="46"/>
  <c r="AW85" i="44"/>
  <c r="AE87" i="46"/>
  <c r="AE87" i="44"/>
  <c r="K88" i="46"/>
  <c r="K88" i="44"/>
  <c r="AI88" i="46"/>
  <c r="AI88" i="44"/>
  <c r="S95" i="46"/>
  <c r="S95" i="44"/>
  <c r="H61" i="44"/>
  <c r="P68" i="44"/>
  <c r="BL68" i="44"/>
  <c r="K79" i="44"/>
  <c r="X92" i="44"/>
  <c r="AA100" i="44"/>
  <c r="M103" i="44"/>
  <c r="BA103" i="44"/>
  <c r="AS48" i="44"/>
  <c r="AI50" i="44"/>
  <c r="W63" i="44"/>
  <c r="L53" i="46"/>
  <c r="L53" i="44"/>
  <c r="AR53" i="46"/>
  <c r="AR53" i="44"/>
  <c r="BP53" i="46"/>
  <c r="BP53" i="44"/>
  <c r="N56" i="46"/>
  <c r="N56" i="44"/>
  <c r="BJ56" i="46"/>
  <c r="BJ56" i="44"/>
  <c r="AR58" i="46"/>
  <c r="AR58" i="44"/>
  <c r="H59" i="46"/>
  <c r="H59" i="44"/>
  <c r="AN59" i="46"/>
  <c r="AN59" i="44"/>
  <c r="AA64" i="46"/>
  <c r="AA64" i="44"/>
  <c r="AY64" i="46"/>
  <c r="AY64" i="44"/>
  <c r="T67" i="46"/>
  <c r="T67" i="44"/>
  <c r="AZ67" i="46"/>
  <c r="AZ67" i="44"/>
  <c r="AA69" i="46"/>
  <c r="AA69" i="44"/>
  <c r="BO69" i="46"/>
  <c r="BO69" i="44"/>
  <c r="AM70" i="46"/>
  <c r="AM70" i="44"/>
  <c r="K73" i="46"/>
  <c r="K73" i="44"/>
  <c r="AY73" i="46"/>
  <c r="AY73" i="44"/>
  <c r="W74" i="46"/>
  <c r="W74" i="44"/>
  <c r="BC74" i="46"/>
  <c r="BC74" i="44"/>
  <c r="AA77" i="46"/>
  <c r="AA77" i="44"/>
  <c r="AY79" i="46"/>
  <c r="AY79" i="44"/>
  <c r="W80" i="46"/>
  <c r="W80" i="44"/>
  <c r="I83" i="46"/>
  <c r="I83" i="44"/>
  <c r="BM83" i="46"/>
  <c r="BM83" i="44"/>
  <c r="BI84" i="46"/>
  <c r="BI84" i="44"/>
  <c r="AO85" i="46"/>
  <c r="AO85" i="44"/>
  <c r="G87" i="46"/>
  <c r="G87" i="44"/>
  <c r="AU87" i="46"/>
  <c r="AU87" i="44"/>
  <c r="AA88" i="46"/>
  <c r="AA88" i="44"/>
  <c r="BO88" i="46"/>
  <c r="BO88" i="44"/>
  <c r="AI95" i="46"/>
  <c r="AI95" i="44"/>
  <c r="AV61" i="44"/>
  <c r="AF68" i="44"/>
  <c r="AF92" i="44"/>
  <c r="E103" i="44"/>
  <c r="BI103" i="44"/>
  <c r="C111" i="46"/>
  <c r="C111" i="44" s="1"/>
  <c r="AK48" i="44"/>
  <c r="AA50" i="44"/>
  <c r="AR62" i="44"/>
  <c r="AZ62" i="44"/>
  <c r="BH62" i="44"/>
  <c r="BP62" i="44"/>
  <c r="J81" i="44"/>
  <c r="R81" i="44"/>
  <c r="Z81" i="44"/>
  <c r="AH81" i="44"/>
  <c r="AP81" i="44"/>
  <c r="AX81" i="44"/>
  <c r="BF81" i="44"/>
  <c r="BN81" i="44"/>
  <c r="A40" i="27"/>
  <c r="A40" i="28"/>
  <c r="A45" i="27"/>
  <c r="A45" i="28"/>
  <c r="A34" i="27"/>
  <c r="A34" i="28"/>
  <c r="I111" i="46"/>
  <c r="I111" i="44"/>
  <c r="Q111" i="46"/>
  <c r="Q111" i="44"/>
  <c r="Y111" i="46"/>
  <c r="Y111" i="44"/>
  <c r="AG111" i="46"/>
  <c r="AG111" i="44"/>
  <c r="AO111" i="46"/>
  <c r="AO111" i="44"/>
  <c r="AW111" i="46"/>
  <c r="AW111" i="44"/>
  <c r="BE111" i="46"/>
  <c r="BE111" i="44"/>
  <c r="BM111" i="46"/>
  <c r="BM111" i="44"/>
  <c r="E112" i="46"/>
  <c r="E112" i="44"/>
  <c r="M112" i="46"/>
  <c r="M112" i="44"/>
  <c r="U112" i="46"/>
  <c r="U112" i="44"/>
  <c r="AC112" i="46"/>
  <c r="AC112" i="44"/>
  <c r="AK112" i="46"/>
  <c r="AK112" i="44"/>
  <c r="AS112" i="46"/>
  <c r="AS112" i="44"/>
  <c r="BA112" i="46"/>
  <c r="BA112" i="44"/>
  <c r="BI112" i="46"/>
  <c r="BI112" i="44"/>
  <c r="BQ112" i="46"/>
  <c r="BQ112" i="44"/>
  <c r="H113" i="46"/>
  <c r="H113" i="44"/>
  <c r="P113" i="46"/>
  <c r="P113" i="44"/>
  <c r="X113" i="46"/>
  <c r="X113" i="44"/>
  <c r="AF113" i="46"/>
  <c r="AF113" i="44"/>
  <c r="AN113" i="46"/>
  <c r="AN113" i="44"/>
  <c r="AV113" i="46"/>
  <c r="AV113" i="44"/>
  <c r="BD113" i="46"/>
  <c r="BD113" i="44"/>
  <c r="BL113" i="46"/>
  <c r="BL113" i="44"/>
  <c r="D114" i="46"/>
  <c r="D114" i="44"/>
  <c r="L114" i="46"/>
  <c r="L114" i="44"/>
  <c r="T114" i="46"/>
  <c r="T114" i="44"/>
  <c r="AB114" i="46"/>
  <c r="AB114" i="44"/>
  <c r="AJ114" i="46"/>
  <c r="AJ114" i="44"/>
  <c r="AR114" i="46"/>
  <c r="AR114" i="44"/>
  <c r="AZ114" i="46"/>
  <c r="AZ114" i="44"/>
  <c r="BH114" i="46"/>
  <c r="BH114" i="44"/>
  <c r="BP114" i="46"/>
  <c r="BP114" i="44"/>
  <c r="E117" i="46"/>
  <c r="E117" i="44"/>
  <c r="M117" i="46"/>
  <c r="M117" i="44"/>
  <c r="U117" i="46"/>
  <c r="U117" i="44"/>
  <c r="AC117" i="46"/>
  <c r="AC117" i="44"/>
  <c r="AK117" i="46"/>
  <c r="AK117" i="44"/>
  <c r="AS117" i="46"/>
  <c r="AS117" i="44"/>
  <c r="BA117" i="46"/>
  <c r="BA117" i="44"/>
  <c r="BI117" i="46"/>
  <c r="BI117" i="44"/>
  <c r="BQ117" i="46"/>
  <c r="BQ117" i="44"/>
  <c r="I118" i="46"/>
  <c r="I118" i="44"/>
  <c r="Q118" i="46"/>
  <c r="Q118" i="44"/>
  <c r="Y118" i="46"/>
  <c r="Y118" i="44"/>
  <c r="AG118" i="46"/>
  <c r="AG118" i="44"/>
  <c r="AO118" i="46"/>
  <c r="AO118" i="44"/>
  <c r="AW118" i="46"/>
  <c r="AW118" i="44"/>
  <c r="BE118" i="46"/>
  <c r="BE118" i="44"/>
  <c r="BM118" i="46"/>
  <c r="BM118" i="44"/>
  <c r="J119" i="46"/>
  <c r="J119" i="44"/>
  <c r="R119" i="46"/>
  <c r="R119" i="44"/>
  <c r="Z119" i="46"/>
  <c r="Z119" i="44"/>
  <c r="AH119" i="46"/>
  <c r="AH119" i="44"/>
  <c r="AP119" i="46"/>
  <c r="AP119" i="44"/>
  <c r="AX119" i="46"/>
  <c r="AX119" i="44"/>
  <c r="BF119" i="46"/>
  <c r="BF119" i="44"/>
  <c r="E120" i="46"/>
  <c r="E120" i="44"/>
  <c r="M120" i="46"/>
  <c r="M120" i="44"/>
  <c r="U120" i="46"/>
  <c r="U120" i="44"/>
  <c r="AC120" i="46"/>
  <c r="AC120" i="44"/>
  <c r="AK120" i="46"/>
  <c r="AK120" i="44"/>
  <c r="AS120" i="46"/>
  <c r="AS120" i="44"/>
  <c r="BA120" i="46"/>
  <c r="BA120" i="44"/>
  <c r="BI120" i="46"/>
  <c r="BI120" i="44"/>
  <c r="BQ120" i="46"/>
  <c r="BQ120" i="44"/>
  <c r="K121" i="46"/>
  <c r="K121" i="44"/>
  <c r="S121" i="46"/>
  <c r="S121" i="44"/>
  <c r="AA121" i="46"/>
  <c r="AA121" i="44"/>
  <c r="AI121" i="46"/>
  <c r="AI121" i="44"/>
  <c r="AQ121" i="46"/>
  <c r="AQ121" i="44"/>
  <c r="AY121" i="46"/>
  <c r="AY121" i="44"/>
  <c r="BG121" i="46"/>
  <c r="BG121" i="44"/>
  <c r="F122" i="46"/>
  <c r="F122" i="44"/>
  <c r="N122" i="46"/>
  <c r="N122" i="44"/>
  <c r="V122" i="46"/>
  <c r="V122" i="44"/>
  <c r="AD122" i="46"/>
  <c r="AD122" i="44"/>
  <c r="AL122" i="46"/>
  <c r="AL122" i="44"/>
  <c r="AT122" i="46"/>
  <c r="AT122" i="44"/>
  <c r="BB122" i="46"/>
  <c r="BB122" i="44"/>
  <c r="BJ122" i="46"/>
  <c r="BJ122" i="44"/>
  <c r="A121" i="27"/>
  <c r="A121" i="28"/>
  <c r="I123" i="46"/>
  <c r="I123" i="44"/>
  <c r="Q123" i="46"/>
  <c r="Q123" i="44"/>
  <c r="Y123" i="46"/>
  <c r="Y123" i="44"/>
  <c r="AG123" i="46"/>
  <c r="AG123" i="44"/>
  <c r="AO123" i="46"/>
  <c r="AO123" i="44"/>
  <c r="AW123" i="46"/>
  <c r="AW123" i="44"/>
  <c r="BE123" i="46"/>
  <c r="BE123" i="44"/>
  <c r="BM123" i="46"/>
  <c r="BM123" i="44"/>
  <c r="D124" i="46"/>
  <c r="D124" i="44"/>
  <c r="L124" i="46"/>
  <c r="L124" i="44"/>
  <c r="T124" i="46"/>
  <c r="T124" i="44"/>
  <c r="AB124" i="46"/>
  <c r="AB124" i="44"/>
  <c r="AJ124" i="46"/>
  <c r="AJ124" i="44"/>
  <c r="AR124" i="46"/>
  <c r="AR124" i="44"/>
  <c r="AZ124" i="46"/>
  <c r="AZ124" i="44"/>
  <c r="BH124" i="46"/>
  <c r="BH124" i="44"/>
  <c r="BP124" i="46"/>
  <c r="BP124" i="44"/>
  <c r="H125" i="46"/>
  <c r="H125" i="44"/>
  <c r="P125" i="46"/>
  <c r="P125" i="44"/>
  <c r="X125" i="46"/>
  <c r="X125" i="44"/>
  <c r="AF125" i="46"/>
  <c r="AF125" i="44"/>
  <c r="AN125" i="46"/>
  <c r="AN125" i="44"/>
  <c r="AV125" i="46"/>
  <c r="AV125" i="44"/>
  <c r="BD125" i="46"/>
  <c r="BD125" i="44"/>
  <c r="BL125" i="46"/>
  <c r="BL125" i="44"/>
  <c r="D126" i="46"/>
  <c r="D126" i="44"/>
  <c r="L126" i="46"/>
  <c r="L126" i="44"/>
  <c r="T126" i="46"/>
  <c r="T126" i="44"/>
  <c r="AB126" i="46"/>
  <c r="AB126" i="44"/>
  <c r="AJ126" i="46"/>
  <c r="AJ126" i="44"/>
  <c r="AR126" i="46"/>
  <c r="AR126" i="44"/>
  <c r="AZ126" i="46"/>
  <c r="AZ126" i="44"/>
  <c r="BH126" i="46"/>
  <c r="BH126" i="44"/>
  <c r="BP126" i="46"/>
  <c r="BP126" i="44"/>
  <c r="D129" i="46"/>
  <c r="D129" i="44"/>
  <c r="L129" i="46"/>
  <c r="L129" i="44"/>
  <c r="T129" i="46"/>
  <c r="T129" i="44"/>
  <c r="AB129" i="46"/>
  <c r="AB129" i="44"/>
  <c r="AJ129" i="46"/>
  <c r="AJ129" i="44"/>
  <c r="AR129" i="46"/>
  <c r="AR129" i="44"/>
  <c r="AZ129" i="46"/>
  <c r="AZ129" i="44"/>
  <c r="BH129" i="46"/>
  <c r="BH129" i="44"/>
  <c r="BP129" i="46"/>
  <c r="BP129" i="44"/>
  <c r="H130" i="46"/>
  <c r="H130" i="44"/>
  <c r="P130" i="46"/>
  <c r="P130" i="44"/>
  <c r="X130" i="46"/>
  <c r="X130" i="44"/>
  <c r="AF130" i="46"/>
  <c r="AF130" i="44"/>
  <c r="AN130" i="46"/>
  <c r="AN130" i="44"/>
  <c r="AV130" i="46"/>
  <c r="AV130" i="44"/>
  <c r="BD130" i="46"/>
  <c r="BD130" i="44"/>
  <c r="BL130" i="46"/>
  <c r="BL130" i="44"/>
  <c r="D131" i="46"/>
  <c r="D131" i="44"/>
  <c r="L131" i="46"/>
  <c r="L131" i="44"/>
  <c r="T131" i="46"/>
  <c r="T131" i="44"/>
  <c r="AB131" i="46"/>
  <c r="AB131" i="44"/>
  <c r="AJ131" i="46"/>
  <c r="AJ131" i="44"/>
  <c r="AR131" i="46"/>
  <c r="AR131" i="44"/>
  <c r="AZ131" i="46"/>
  <c r="AZ131" i="44"/>
  <c r="BH131" i="46"/>
  <c r="BH131" i="44"/>
  <c r="BP131" i="46"/>
  <c r="BP131" i="44"/>
  <c r="A12" i="28"/>
  <c r="A20" i="28"/>
  <c r="A28" i="28"/>
  <c r="A36" i="28"/>
  <c r="A44" i="28"/>
  <c r="A60" i="28"/>
  <c r="A5" i="28"/>
  <c r="A13" i="28"/>
  <c r="A21" i="28"/>
  <c r="A29" i="28"/>
  <c r="A37" i="28"/>
  <c r="A53" i="28"/>
  <c r="A61" i="28"/>
  <c r="A69" i="28"/>
  <c r="A77" i="28"/>
  <c r="A85" i="28"/>
  <c r="A93" i="28"/>
  <c r="A101" i="28"/>
  <c r="A117" i="28"/>
  <c r="A125" i="28"/>
  <c r="A133" i="28"/>
  <c r="A141" i="28"/>
  <c r="AA143" i="44"/>
  <c r="I147" i="44"/>
  <c r="Q147" i="44"/>
  <c r="Y147" i="44"/>
  <c r="AG147" i="44"/>
  <c r="AO147" i="44"/>
  <c r="AW147" i="44"/>
  <c r="A6" i="28"/>
  <c r="A14" i="28"/>
  <c r="A22" i="28"/>
  <c r="A30" i="28"/>
  <c r="A38" i="28"/>
  <c r="A46" i="28"/>
  <c r="A54" i="28"/>
  <c r="A62" i="28"/>
  <c r="A70" i="28"/>
  <c r="A78" i="28"/>
  <c r="A86" i="28"/>
  <c r="A94" i="28"/>
  <c r="A102" i="28"/>
  <c r="A110" i="28"/>
  <c r="A118" i="28"/>
  <c r="A126" i="28"/>
  <c r="A134" i="28"/>
  <c r="A142" i="28"/>
  <c r="A7" i="28"/>
  <c r="A15" i="28"/>
  <c r="A23" i="28"/>
  <c r="A31" i="28"/>
  <c r="A39" i="28"/>
  <c r="A47" i="28"/>
  <c r="A63" i="28"/>
  <c r="A71" i="28"/>
  <c r="A79" i="28"/>
  <c r="A87" i="28"/>
  <c r="A95" i="28"/>
  <c r="A103" i="28"/>
  <c r="A111" i="28"/>
  <c r="A119" i="28"/>
  <c r="A127" i="28"/>
  <c r="A135" i="28"/>
  <c r="A143" i="28"/>
  <c r="D138" i="44"/>
  <c r="L138" i="44"/>
  <c r="T138" i="44"/>
  <c r="AB138" i="44"/>
  <c r="AJ138" i="44"/>
  <c r="AR138" i="44"/>
  <c r="AZ138" i="44"/>
  <c r="A8" i="28"/>
  <c r="A16" i="28"/>
  <c r="A24" i="28"/>
  <c r="A32" i="28"/>
  <c r="A48" i="28"/>
  <c r="A56" i="28"/>
  <c r="A64" i="28"/>
  <c r="A72" i="28"/>
  <c r="A80" i="28"/>
  <c r="A88" i="28"/>
  <c r="A96" i="28"/>
  <c r="A104" i="28"/>
  <c r="A112" i="28"/>
  <c r="A120" i="28"/>
  <c r="A128" i="28"/>
  <c r="A136" i="28"/>
  <c r="A144" i="28"/>
  <c r="E134" i="44"/>
  <c r="M134" i="44"/>
  <c r="U134" i="44"/>
  <c r="AC134" i="44"/>
  <c r="AK134" i="44"/>
  <c r="AS134" i="44"/>
  <c r="BA134" i="44"/>
  <c r="BI134" i="44"/>
  <c r="BQ134" i="44"/>
  <c r="A9" i="28"/>
  <c r="A17" i="28"/>
  <c r="A25" i="28"/>
  <c r="A33" i="28"/>
  <c r="A41" i="28"/>
  <c r="A49" i="28"/>
  <c r="A57" i="28"/>
  <c r="A65" i="28"/>
  <c r="A73" i="28"/>
  <c r="A89" i="28"/>
  <c r="A97" i="28"/>
  <c r="A113" i="28"/>
  <c r="A129" i="28"/>
  <c r="A137" i="28"/>
  <c r="A145" i="28"/>
  <c r="A10" i="28"/>
  <c r="A18" i="28"/>
  <c r="A26" i="28"/>
  <c r="A42" i="28"/>
  <c r="A50" i="28"/>
  <c r="A58" i="28"/>
  <c r="A66" i="28"/>
  <c r="A74" i="28"/>
  <c r="A82" i="28"/>
  <c r="A90" i="28"/>
  <c r="A98" i="28"/>
  <c r="A106" i="28"/>
  <c r="A114" i="28"/>
  <c r="A122" i="28"/>
  <c r="A130" i="28"/>
  <c r="A138" i="28"/>
  <c r="A146" i="28"/>
  <c r="I133" i="44"/>
  <c r="Q133" i="44"/>
  <c r="Y133" i="44"/>
  <c r="AG133" i="44"/>
  <c r="AO133" i="44"/>
  <c r="AW133" i="44"/>
  <c r="BE133" i="44"/>
  <c r="BM133" i="44"/>
  <c r="A11" i="28"/>
  <c r="A19" i="28"/>
  <c r="A27" i="28"/>
  <c r="A35" i="28"/>
  <c r="A43" i="28"/>
  <c r="A51" i="28"/>
  <c r="A59" i="28"/>
  <c r="A67" i="28"/>
  <c r="A75" i="28"/>
  <c r="A83" i="28"/>
  <c r="A91" i="28"/>
  <c r="A99" i="28"/>
  <c r="A115" i="28"/>
  <c r="A123" i="28"/>
  <c r="A131" i="28"/>
  <c r="A139" i="28"/>
  <c r="A147" i="28"/>
  <c r="A5" i="27"/>
  <c r="A37" i="27"/>
  <c r="BM19" i="46"/>
  <c r="I182" i="46"/>
  <c r="I182" i="44"/>
  <c r="Q182" i="46"/>
  <c r="Q182" i="44"/>
  <c r="Y182" i="46"/>
  <c r="Y182" i="44"/>
  <c r="AG182" i="46"/>
  <c r="AG182" i="44"/>
  <c r="AO182" i="46"/>
  <c r="AO182" i="44"/>
  <c r="AW182" i="46"/>
  <c r="AW182" i="44"/>
  <c r="BE182" i="46"/>
  <c r="BE182" i="44"/>
  <c r="BM182" i="46"/>
  <c r="BM182" i="44"/>
  <c r="G176" i="44"/>
  <c r="G176" i="46"/>
  <c r="O176" i="46"/>
  <c r="O176" i="44"/>
  <c r="W176" i="46"/>
  <c r="W176" i="44"/>
  <c r="AE176" i="46"/>
  <c r="AE176" i="44"/>
  <c r="AM176" i="46"/>
  <c r="AM176" i="44"/>
  <c r="AU176" i="46"/>
  <c r="AU176" i="44"/>
  <c r="BC176" i="46"/>
  <c r="BC176" i="44"/>
  <c r="BK176" i="46"/>
  <c r="BK176" i="44"/>
  <c r="H177" i="46"/>
  <c r="H177" i="44"/>
  <c r="P177" i="46"/>
  <c r="P177" i="44"/>
  <c r="X177" i="46"/>
  <c r="X177" i="44"/>
  <c r="AF177" i="46"/>
  <c r="AF177" i="44"/>
  <c r="AN177" i="46"/>
  <c r="AN177" i="44"/>
  <c r="AV177" i="46"/>
  <c r="AV177" i="44"/>
  <c r="BD177" i="46"/>
  <c r="BD177" i="44"/>
  <c r="BL177" i="46"/>
  <c r="BL177" i="44"/>
  <c r="I178" i="46"/>
  <c r="I178" i="44"/>
  <c r="Q178" i="46"/>
  <c r="Q178" i="44"/>
  <c r="Y178" i="46"/>
  <c r="Y178" i="44"/>
  <c r="AG178" i="46"/>
  <c r="AG178" i="44"/>
  <c r="AO178" i="46"/>
  <c r="AO178" i="44"/>
  <c r="AW178" i="46"/>
  <c r="AW178" i="44"/>
  <c r="BE178" i="46"/>
  <c r="BE178" i="44"/>
  <c r="BM178" i="46"/>
  <c r="BM178" i="44"/>
  <c r="E180" i="46"/>
  <c r="E180" i="44"/>
  <c r="M180" i="46"/>
  <c r="M180" i="44"/>
  <c r="U180" i="46"/>
  <c r="U180" i="44"/>
  <c r="AC180" i="46"/>
  <c r="AC180" i="44"/>
  <c r="AK180" i="46"/>
  <c r="AK180" i="44"/>
  <c r="AS180" i="46"/>
  <c r="AS180" i="44"/>
  <c r="BA180" i="46"/>
  <c r="BA180" i="44"/>
  <c r="BI180" i="46"/>
  <c r="BI180" i="44"/>
  <c r="BQ180" i="46"/>
  <c r="BQ180" i="44"/>
  <c r="BM174" i="46"/>
  <c r="BM174" i="44"/>
  <c r="E175" i="46"/>
  <c r="E175" i="44"/>
  <c r="M175" i="46"/>
  <c r="M175" i="44"/>
  <c r="U175" i="46"/>
  <c r="U175" i="44"/>
  <c r="AC175" i="46"/>
  <c r="AC175" i="44"/>
  <c r="AK175" i="46"/>
  <c r="AK175" i="44"/>
  <c r="AS175" i="46"/>
  <c r="AS175" i="44"/>
  <c r="BA175" i="46"/>
  <c r="BA175" i="44"/>
  <c r="BI175" i="46"/>
  <c r="BI175" i="44"/>
  <c r="BQ175" i="46"/>
  <c r="BQ175" i="44"/>
  <c r="I189" i="46"/>
  <c r="I189" i="44"/>
  <c r="Q189" i="46"/>
  <c r="Q189" i="44"/>
  <c r="Y189" i="46"/>
  <c r="Y189" i="44"/>
  <c r="AG189" i="46"/>
  <c r="AG189" i="44"/>
  <c r="I186" i="46"/>
  <c r="I186" i="44"/>
  <c r="Q186" i="46"/>
  <c r="Q186" i="44"/>
  <c r="Y186" i="46"/>
  <c r="Y186" i="44"/>
  <c r="AG186" i="46"/>
  <c r="AG186" i="44"/>
  <c r="AO186" i="46"/>
  <c r="AO186" i="44"/>
  <c r="AW186" i="46"/>
  <c r="AW186" i="44"/>
  <c r="BE186" i="46"/>
  <c r="BE186" i="44"/>
  <c r="BM186" i="46"/>
  <c r="BM186" i="44"/>
  <c r="H187" i="46"/>
  <c r="H187" i="44"/>
  <c r="P187" i="46"/>
  <c r="P187" i="44"/>
  <c r="X187" i="46"/>
  <c r="X187" i="44"/>
  <c r="AF187" i="46"/>
  <c r="AF187" i="44"/>
  <c r="AN187" i="46"/>
  <c r="AN187" i="44"/>
  <c r="AV187" i="46"/>
  <c r="AV187" i="44"/>
  <c r="BD187" i="46"/>
  <c r="BD187" i="44"/>
  <c r="BL187" i="46"/>
  <c r="BL187" i="44"/>
  <c r="E185" i="46"/>
  <c r="E185" i="44"/>
  <c r="M185" i="46"/>
  <c r="M185" i="44"/>
  <c r="U185" i="46"/>
  <c r="U185" i="44"/>
  <c r="AC185" i="46"/>
  <c r="AC185" i="44"/>
  <c r="AK185" i="46"/>
  <c r="AK185" i="44"/>
  <c r="AS185" i="46"/>
  <c r="AS185" i="44"/>
  <c r="BA185" i="46"/>
  <c r="BA185" i="44"/>
  <c r="BI185" i="46"/>
  <c r="BI185" i="44"/>
  <c r="BQ185" i="46"/>
  <c r="BQ185" i="44"/>
  <c r="J168" i="46"/>
  <c r="J168" i="44"/>
  <c r="R168" i="46"/>
  <c r="R168" i="44"/>
  <c r="Z168" i="46"/>
  <c r="Z168" i="44"/>
  <c r="AH168" i="46"/>
  <c r="AH168" i="44"/>
  <c r="AP168" i="46"/>
  <c r="AP168" i="44"/>
  <c r="AX168" i="46"/>
  <c r="AX168" i="44"/>
  <c r="BF168" i="46"/>
  <c r="BF168" i="44"/>
  <c r="E184" i="46"/>
  <c r="E184" i="44"/>
  <c r="M184" i="46"/>
  <c r="M184" i="44"/>
  <c r="U184" i="46"/>
  <c r="U184" i="44"/>
  <c r="AC184" i="46"/>
  <c r="AC184" i="44"/>
  <c r="AK184" i="46"/>
  <c r="AK184" i="44"/>
  <c r="AS184" i="46"/>
  <c r="AS184" i="44"/>
  <c r="BA184" i="46"/>
  <c r="BA184" i="44"/>
  <c r="BI184" i="46"/>
  <c r="BI184" i="44"/>
  <c r="BQ184" i="46"/>
  <c r="BQ184" i="44"/>
  <c r="D183" i="46"/>
  <c r="D183" i="44"/>
  <c r="L183" i="46"/>
  <c r="L183" i="44"/>
  <c r="T183" i="46"/>
  <c r="T183" i="44"/>
  <c r="AB183" i="46"/>
  <c r="AB183" i="44"/>
  <c r="AJ183" i="46"/>
  <c r="AJ183" i="44"/>
  <c r="AR183" i="46"/>
  <c r="AR183" i="44"/>
  <c r="AZ183" i="46"/>
  <c r="AZ183" i="44"/>
  <c r="BH183" i="46"/>
  <c r="BH183" i="44"/>
  <c r="BP183" i="46"/>
  <c r="BP183" i="44"/>
  <c r="F192" i="46"/>
  <c r="AO189" i="44"/>
  <c r="AW189" i="44"/>
  <c r="BE189" i="44"/>
  <c r="BM189" i="44"/>
  <c r="AD206" i="46"/>
  <c r="J190" i="44"/>
  <c r="R190" i="44"/>
  <c r="Z190" i="44"/>
  <c r="AH190" i="44"/>
  <c r="AP190" i="44"/>
  <c r="AX190" i="44"/>
  <c r="BF190" i="44"/>
  <c r="BN190" i="44"/>
  <c r="N192" i="44"/>
  <c r="V192" i="44"/>
  <c r="AD192" i="44"/>
  <c r="AL192" i="44"/>
  <c r="AT192" i="44"/>
  <c r="BB192" i="44"/>
  <c r="BJ192" i="44"/>
  <c r="F206" i="46"/>
  <c r="F206" i="44"/>
  <c r="N206" i="46"/>
  <c r="N206" i="44"/>
  <c r="V206" i="46"/>
  <c r="V206" i="44"/>
  <c r="AL206" i="46"/>
  <c r="AL206" i="44"/>
  <c r="AT206" i="46"/>
  <c r="AT206" i="44"/>
  <c r="F199" i="46"/>
  <c r="F199" i="44"/>
  <c r="N199" i="46"/>
  <c r="N199" i="44"/>
  <c r="V199" i="46"/>
  <c r="V199" i="44"/>
  <c r="AD199" i="46"/>
  <c r="AD199" i="44"/>
  <c r="AL199" i="46"/>
  <c r="AL199" i="44"/>
  <c r="AT199" i="46"/>
  <c r="AT199" i="44"/>
  <c r="BB199" i="46"/>
  <c r="BB199" i="44"/>
  <c r="BJ199" i="46"/>
  <c r="BJ199" i="44"/>
  <c r="J201" i="46"/>
  <c r="J201" i="44"/>
  <c r="R201" i="46"/>
  <c r="R201" i="44"/>
  <c r="Z201" i="46"/>
  <c r="Z201" i="44"/>
  <c r="AH201" i="46"/>
  <c r="AH201" i="44"/>
  <c r="AP201" i="46"/>
  <c r="AP201" i="44"/>
  <c r="AX201" i="46"/>
  <c r="AX201" i="44"/>
  <c r="BF201" i="46"/>
  <c r="BF201" i="44"/>
  <c r="BN201" i="46"/>
  <c r="BN201" i="44"/>
  <c r="R204" i="46"/>
  <c r="K205" i="46"/>
  <c r="K205" i="44"/>
  <c r="S205" i="46"/>
  <c r="S205" i="44"/>
  <c r="AA205" i="46"/>
  <c r="AA205" i="44"/>
  <c r="AI205" i="46"/>
  <c r="AI205" i="44"/>
  <c r="AQ205" i="46"/>
  <c r="AQ205" i="44"/>
  <c r="AY205" i="46"/>
  <c r="AY205" i="44"/>
  <c r="BG205" i="46"/>
  <c r="BG205" i="44"/>
  <c r="J204" i="46"/>
  <c r="J204" i="44"/>
  <c r="Z204" i="46"/>
  <c r="Z204" i="44"/>
  <c r="AH204" i="44"/>
  <c r="AH204" i="46"/>
  <c r="AP204" i="46"/>
  <c r="AP204" i="44"/>
  <c r="AX204" i="46"/>
  <c r="AX204" i="44"/>
  <c r="BN204" i="44"/>
  <c r="BN204" i="46"/>
  <c r="BF204" i="46"/>
  <c r="BM48" i="46"/>
  <c r="BB206" i="44"/>
  <c r="BJ206" i="44"/>
  <c r="BM27" i="46"/>
  <c r="BA132" i="46"/>
  <c r="AO24" i="46"/>
  <c r="K21" i="46"/>
  <c r="U34" i="46"/>
  <c r="AO27" i="46"/>
  <c r="BO63" i="46"/>
  <c r="AJ22" i="46"/>
  <c r="AJ22" i="44"/>
  <c r="F207" i="46"/>
  <c r="F207" i="44"/>
  <c r="N207" i="46"/>
  <c r="N207" i="44"/>
  <c r="V207" i="46"/>
  <c r="V207" i="44"/>
  <c r="AD207" i="46"/>
  <c r="AD207" i="44"/>
  <c r="AL207" i="46"/>
  <c r="AL207" i="44"/>
  <c r="AT207" i="46"/>
  <c r="AT207" i="44"/>
  <c r="BB207" i="46"/>
  <c r="BB207" i="44"/>
  <c r="BJ207" i="46"/>
  <c r="BJ207" i="44"/>
  <c r="A39" i="44"/>
  <c r="AA32" i="44"/>
  <c r="AI32" i="44"/>
  <c r="BO32" i="44"/>
  <c r="W14" i="46"/>
  <c r="G15" i="46"/>
  <c r="H90" i="46"/>
  <c r="H90" i="44"/>
  <c r="P90" i="46"/>
  <c r="P90" i="44"/>
  <c r="X90" i="46"/>
  <c r="X90" i="44"/>
  <c r="AF90" i="46"/>
  <c r="AF90" i="44"/>
  <c r="AN90" i="46"/>
  <c r="AN90" i="44"/>
  <c r="AV90" i="46"/>
  <c r="AV90" i="44"/>
  <c r="BD90" i="46"/>
  <c r="BD90" i="44"/>
  <c r="BL90" i="46"/>
  <c r="BL90" i="44"/>
  <c r="E143" i="46"/>
  <c r="E143" i="44"/>
  <c r="M143" i="46"/>
  <c r="M143" i="44"/>
  <c r="U143" i="46"/>
  <c r="U143" i="44"/>
  <c r="AC143" i="46"/>
  <c r="AC143" i="44"/>
  <c r="AK143" i="46"/>
  <c r="AK143" i="44"/>
  <c r="AS143" i="46"/>
  <c r="AS143" i="44"/>
  <c r="BA143" i="46"/>
  <c r="BA143" i="44"/>
  <c r="BI143" i="46"/>
  <c r="BI143" i="44"/>
  <c r="BQ143" i="46"/>
  <c r="BQ143" i="44"/>
  <c r="L22" i="46"/>
  <c r="L22" i="44"/>
  <c r="BH22" i="46"/>
  <c r="BH22" i="44"/>
  <c r="AA20" i="44"/>
  <c r="U132" i="44"/>
  <c r="BQ132" i="44"/>
  <c r="Y79" i="46"/>
  <c r="Y79" i="44"/>
  <c r="Z50" i="44"/>
  <c r="BF50" i="44"/>
  <c r="K10" i="46"/>
  <c r="K10" i="44"/>
  <c r="S10" i="46"/>
  <c r="S10" i="44"/>
  <c r="AA10" i="46"/>
  <c r="AA10" i="44"/>
  <c r="AI10" i="46"/>
  <c r="AI10" i="44"/>
  <c r="AQ10" i="46"/>
  <c r="AQ10" i="44"/>
  <c r="AY10" i="46"/>
  <c r="AY10" i="44"/>
  <c r="BG10" i="46"/>
  <c r="BG10" i="44"/>
  <c r="BO10" i="46"/>
  <c r="BO10" i="44"/>
  <c r="BK15" i="46"/>
  <c r="AY20" i="46"/>
  <c r="F37" i="44"/>
  <c r="F37" i="46"/>
  <c r="N37" i="46"/>
  <c r="N37" i="44"/>
  <c r="AD37" i="46"/>
  <c r="AD37" i="44"/>
  <c r="AL37" i="46"/>
  <c r="AL37" i="44"/>
  <c r="AT37" i="46"/>
  <c r="AT37" i="44"/>
  <c r="BB37" i="46"/>
  <c r="BB37" i="44"/>
  <c r="BJ37" i="46"/>
  <c r="BJ37" i="44"/>
  <c r="J63" i="46"/>
  <c r="J63" i="44"/>
  <c r="R63" i="46"/>
  <c r="R63" i="44"/>
  <c r="Z63" i="46"/>
  <c r="Z63" i="44"/>
  <c r="AH63" i="46"/>
  <c r="AH63" i="44"/>
  <c r="AP63" i="46"/>
  <c r="AP63" i="44"/>
  <c r="AX63" i="46"/>
  <c r="AX63" i="44"/>
  <c r="BF63" i="46"/>
  <c r="BF63" i="44"/>
  <c r="BN63" i="46"/>
  <c r="BN63" i="44"/>
  <c r="T22" i="46"/>
  <c r="T22" i="44"/>
  <c r="G14" i="44"/>
  <c r="AE14" i="44"/>
  <c r="M132" i="44"/>
  <c r="AC132" i="44"/>
  <c r="BI132" i="44"/>
  <c r="BK14" i="46"/>
  <c r="I79" i="46"/>
  <c r="I79" i="44"/>
  <c r="J50" i="44"/>
  <c r="AX50" i="44"/>
  <c r="O15" i="44"/>
  <c r="W15" i="44"/>
  <c r="AE15" i="44"/>
  <c r="AM15" i="44"/>
  <c r="AU15" i="44"/>
  <c r="BC15" i="44"/>
  <c r="K17" i="44"/>
  <c r="S17" i="44"/>
  <c r="AA17" i="44"/>
  <c r="AI17" i="44"/>
  <c r="AQ17" i="44"/>
  <c r="AY17" i="44"/>
  <c r="BG17" i="44"/>
  <c r="BO17" i="44"/>
  <c r="S21" i="44"/>
  <c r="AA21" i="44"/>
  <c r="AI21" i="44"/>
  <c r="AQ21" i="44"/>
  <c r="AY21" i="44"/>
  <c r="BG21" i="44"/>
  <c r="BO21" i="44"/>
  <c r="H35" i="44"/>
  <c r="P35" i="44"/>
  <c r="X35" i="44"/>
  <c r="AF35" i="44"/>
  <c r="AN35" i="44"/>
  <c r="AV35" i="44"/>
  <c r="BD35" i="44"/>
  <c r="BL35" i="44"/>
  <c r="I19" i="46"/>
  <c r="I19" i="44"/>
  <c r="Q19" i="46"/>
  <c r="Q19" i="44"/>
  <c r="Y19" i="46"/>
  <c r="Y19" i="44"/>
  <c r="AG19" i="46"/>
  <c r="AG19" i="44"/>
  <c r="AO19" i="46"/>
  <c r="AO19" i="44"/>
  <c r="AW19" i="46"/>
  <c r="AW19" i="44"/>
  <c r="BE19" i="46"/>
  <c r="BE19" i="44"/>
  <c r="K62" i="46"/>
  <c r="K62" i="44"/>
  <c r="S62" i="46"/>
  <c r="S62" i="44"/>
  <c r="AA62" i="46"/>
  <c r="AA62" i="44"/>
  <c r="AI62" i="46"/>
  <c r="AI62" i="44"/>
  <c r="AQ62" i="46"/>
  <c r="AQ62" i="44"/>
  <c r="K63" i="46"/>
  <c r="K63" i="44"/>
  <c r="S63" i="46"/>
  <c r="S63" i="44"/>
  <c r="AA63" i="46"/>
  <c r="AA63" i="44"/>
  <c r="AI63" i="46"/>
  <c r="AI63" i="44"/>
  <c r="AY63" i="46"/>
  <c r="AY63" i="44"/>
  <c r="BG63" i="46"/>
  <c r="BG63" i="44"/>
  <c r="AR22" i="46"/>
  <c r="AR22" i="44"/>
  <c r="AU14" i="44"/>
  <c r="S20" i="44"/>
  <c r="BG20" i="44"/>
  <c r="AK132" i="44"/>
  <c r="AH50" i="44"/>
  <c r="BN50" i="44"/>
  <c r="E9" i="46"/>
  <c r="E9" i="44"/>
  <c r="M9" i="46"/>
  <c r="M9" i="44"/>
  <c r="U9" i="46"/>
  <c r="U9" i="44"/>
  <c r="AC9" i="46"/>
  <c r="AC9" i="44"/>
  <c r="AK9" i="46"/>
  <c r="AK9" i="44"/>
  <c r="AS9" i="46"/>
  <c r="AS9" i="44"/>
  <c r="BA9" i="46"/>
  <c r="BA9" i="44"/>
  <c r="BI9" i="46"/>
  <c r="BI9" i="44"/>
  <c r="BQ9" i="46"/>
  <c r="BQ9" i="44"/>
  <c r="V37" i="46"/>
  <c r="D22" i="46"/>
  <c r="D22" i="44"/>
  <c r="AZ22" i="46"/>
  <c r="AZ22" i="44"/>
  <c r="AM14" i="44"/>
  <c r="K20" i="44"/>
  <c r="AI20" i="44"/>
  <c r="BO20" i="44"/>
  <c r="E132" i="44"/>
  <c r="AS132" i="44"/>
  <c r="Q79" i="46"/>
  <c r="Q79" i="44"/>
  <c r="R50" i="44"/>
  <c r="AP50" i="44"/>
  <c r="I27" i="46"/>
  <c r="I27" i="44"/>
  <c r="Q27" i="46"/>
  <c r="Q27" i="44"/>
  <c r="Y27" i="46"/>
  <c r="Y27" i="44"/>
  <c r="AG27" i="46"/>
  <c r="AG27" i="44"/>
  <c r="AW27" i="46"/>
  <c r="AW27" i="44"/>
  <c r="BE27" i="46"/>
  <c r="BE27" i="44"/>
  <c r="F29" i="46"/>
  <c r="F29" i="44"/>
  <c r="N29" i="46"/>
  <c r="N29" i="44"/>
  <c r="V29" i="46"/>
  <c r="V29" i="44"/>
  <c r="AD29" i="46"/>
  <c r="AD29" i="44"/>
  <c r="AL29" i="46"/>
  <c r="AL29" i="44"/>
  <c r="AT29" i="46"/>
  <c r="AT29" i="44"/>
  <c r="BB29" i="46"/>
  <c r="BB29" i="44"/>
  <c r="BJ29" i="46"/>
  <c r="BJ29" i="44"/>
  <c r="E46" i="46"/>
  <c r="E46" i="44"/>
  <c r="M46" i="46"/>
  <c r="M46" i="44"/>
  <c r="U46" i="46"/>
  <c r="U46" i="44"/>
  <c r="AC46" i="46"/>
  <c r="AC46" i="44"/>
  <c r="AK46" i="46"/>
  <c r="AK46" i="44"/>
  <c r="AS46" i="46"/>
  <c r="AS46" i="44"/>
  <c r="BA46" i="46"/>
  <c r="BA46" i="44"/>
  <c r="BI46" i="46"/>
  <c r="BI46" i="44"/>
  <c r="BQ46" i="46"/>
  <c r="BQ46" i="44"/>
  <c r="I48" i="46"/>
  <c r="I48" i="44"/>
  <c r="Q48" i="46"/>
  <c r="Q48" i="44"/>
  <c r="Y48" i="46"/>
  <c r="Y48" i="44"/>
  <c r="AG48" i="46"/>
  <c r="AG48" i="44"/>
  <c r="AO48" i="46"/>
  <c r="AO48" i="44"/>
  <c r="AW48" i="46"/>
  <c r="AW48" i="44"/>
  <c r="BE48" i="46"/>
  <c r="BE48" i="44"/>
  <c r="AB22" i="46"/>
  <c r="AB22" i="44"/>
  <c r="BP22" i="46"/>
  <c r="BP22" i="44"/>
  <c r="O14" i="44"/>
  <c r="BC14" i="44"/>
  <c r="AQ20" i="44"/>
  <c r="A7" i="44"/>
  <c r="I24" i="44"/>
  <c r="Q24" i="44"/>
  <c r="Y24" i="44"/>
  <c r="AG24" i="44"/>
  <c r="AW24" i="44"/>
  <c r="BE24" i="44"/>
  <c r="BM24" i="44"/>
  <c r="E34" i="44"/>
  <c r="M34" i="44"/>
  <c r="AC34" i="44"/>
  <c r="AK34" i="44"/>
  <c r="AS34" i="44"/>
  <c r="BA34" i="44"/>
  <c r="BI34" i="44"/>
  <c r="BQ34" i="44"/>
  <c r="K22" i="46"/>
  <c r="K22" i="44"/>
  <c r="S22" i="46"/>
  <c r="S22" i="44"/>
  <c r="AA22" i="46"/>
  <c r="AA22" i="44"/>
  <c r="AI22" i="46"/>
  <c r="AI22" i="44"/>
  <c r="AQ22" i="46"/>
  <c r="AQ22" i="44"/>
  <c r="AY22" i="46"/>
  <c r="AY22" i="44"/>
  <c r="BG22" i="46"/>
  <c r="BG22" i="44"/>
  <c r="BO22" i="46"/>
  <c r="BO22" i="44"/>
  <c r="J27" i="46"/>
  <c r="J27" i="44"/>
  <c r="R27" i="46"/>
  <c r="R27" i="44"/>
  <c r="Z27" i="46"/>
  <c r="Z27" i="44"/>
  <c r="AH27" i="46"/>
  <c r="AH27" i="44"/>
  <c r="AP27" i="46"/>
  <c r="AP27" i="44"/>
  <c r="AX27" i="46"/>
  <c r="AX27" i="44"/>
  <c r="BF27" i="46"/>
  <c r="BF27" i="44"/>
  <c r="BN27" i="46"/>
  <c r="BN27" i="44"/>
  <c r="G36" i="46"/>
  <c r="G36" i="44"/>
  <c r="O36" i="46"/>
  <c r="O36" i="44"/>
  <c r="W36" i="46"/>
  <c r="W36" i="44"/>
  <c r="AE36" i="46"/>
  <c r="AE36" i="44"/>
  <c r="AM36" i="46"/>
  <c r="AM36" i="44"/>
  <c r="AU36" i="46"/>
  <c r="AU36" i="44"/>
  <c r="BC36" i="46"/>
  <c r="BC36" i="44"/>
  <c r="BK36" i="46"/>
  <c r="BK36" i="44"/>
  <c r="C56" i="46"/>
  <c r="C56" i="44" s="1"/>
  <c r="A56" i="44"/>
  <c r="C60" i="46"/>
  <c r="C60" i="44" s="1"/>
  <c r="A60" i="44"/>
  <c r="C141" i="46"/>
  <c r="C141" i="44" s="1"/>
  <c r="A141" i="44"/>
  <c r="C93" i="46"/>
  <c r="C93" i="44" s="1"/>
  <c r="A93" i="44"/>
  <c r="C130" i="46"/>
  <c r="C130" i="44" s="1"/>
  <c r="A130" i="44"/>
  <c r="C126" i="46"/>
  <c r="C126" i="44" s="1"/>
  <c r="A126" i="44"/>
  <c r="A40" i="44"/>
  <c r="A17" i="44"/>
  <c r="A91" i="44"/>
  <c r="C178" i="46"/>
  <c r="C178" i="44" s="1"/>
  <c r="A178" i="44"/>
  <c r="V29" i="42"/>
  <c r="U29" i="42"/>
  <c r="G29" i="42"/>
  <c r="H29" i="42"/>
  <c r="O29" i="42"/>
  <c r="N29" i="42"/>
  <c r="A150" i="27"/>
  <c r="A150" i="29"/>
  <c r="A150" i="28"/>
  <c r="A148" i="27"/>
  <c r="A148" i="29"/>
  <c r="A148" i="28"/>
  <c r="A149" i="29"/>
  <c r="A149" i="28"/>
  <c r="A149" i="27"/>
  <c r="A151" i="27"/>
  <c r="A151" i="29"/>
  <c r="A151" i="28"/>
  <c r="N5" i="28"/>
  <c r="G4" i="41" l="1"/>
  <c r="B39" i="30" l="1"/>
  <c r="C4" i="30"/>
  <c r="B38" i="30"/>
  <c r="B4" i="30"/>
  <c r="B37" i="30"/>
  <c r="B3" i="30"/>
  <c r="B36" i="30"/>
  <c r="G4" i="30"/>
  <c r="F4" i="30"/>
  <c r="E4" i="30"/>
  <c r="D4" i="30"/>
  <c r="DI15" i="29"/>
  <c r="AG15" i="29"/>
  <c r="BU14" i="29"/>
  <c r="DI13" i="29"/>
  <c r="AG13" i="29"/>
  <c r="BU12" i="29"/>
  <c r="DI11" i="29"/>
  <c r="AG11" i="29"/>
  <c r="BT10" i="29"/>
  <c r="DI9" i="29"/>
  <c r="AG9" i="29"/>
  <c r="BU8" i="29"/>
  <c r="DI7" i="29"/>
  <c r="AG7" i="29"/>
  <c r="BU6" i="29"/>
  <c r="DI5" i="29"/>
  <c r="AG5" i="29"/>
  <c r="BU4" i="29"/>
  <c r="DO3" i="29"/>
  <c r="DE3" i="29"/>
  <c r="CU3" i="29"/>
  <c r="CK3" i="29"/>
  <c r="CA3" i="29"/>
  <c r="BQ3" i="29"/>
  <c r="BG3" i="29"/>
  <c r="AW3" i="29"/>
  <c r="AM3" i="29"/>
  <c r="AC3" i="29"/>
  <c r="S3" i="29"/>
  <c r="I3" i="29"/>
  <c r="DH1" i="29"/>
  <c r="AF1" i="29"/>
  <c r="CY15" i="29"/>
  <c r="W15" i="29"/>
  <c r="BK14" i="29"/>
  <c r="CY13" i="29"/>
  <c r="W13" i="29"/>
  <c r="BK12" i="29"/>
  <c r="CY11" i="29"/>
  <c r="W11" i="29"/>
  <c r="BJ10" i="29"/>
  <c r="CY9" i="29"/>
  <c r="W9" i="29"/>
  <c r="BK8" i="29"/>
  <c r="CY7" i="29"/>
  <c r="W7" i="29"/>
  <c r="BK6" i="29"/>
  <c r="CY5" i="29"/>
  <c r="W5" i="29"/>
  <c r="BK4" i="29"/>
  <c r="DN3" i="29"/>
  <c r="DD3" i="29"/>
  <c r="CT3" i="29"/>
  <c r="CJ3" i="29"/>
  <c r="BZ3" i="29"/>
  <c r="BP3" i="29"/>
  <c r="BF3" i="29"/>
  <c r="AV3" i="29"/>
  <c r="AL3" i="29"/>
  <c r="AB3" i="29"/>
  <c r="R3" i="29"/>
  <c r="H3" i="29"/>
  <c r="CX1" i="29"/>
  <c r="V1" i="29"/>
  <c r="CO15" i="29"/>
  <c r="M15" i="29"/>
  <c r="BA14" i="29"/>
  <c r="CO13" i="29"/>
  <c r="M13" i="29"/>
  <c r="BA12" i="29"/>
  <c r="CO11" i="29"/>
  <c r="M11" i="29"/>
  <c r="AZ10" i="29"/>
  <c r="CO9" i="29"/>
  <c r="M9" i="29"/>
  <c r="BA8" i="29"/>
  <c r="CO7" i="29"/>
  <c r="M7" i="29"/>
  <c r="BA6" i="29"/>
  <c r="CO5" i="29"/>
  <c r="M5" i="29"/>
  <c r="BA4" i="29"/>
  <c r="DM3" i="29"/>
  <c r="DC3" i="29"/>
  <c r="CS3" i="29"/>
  <c r="CI3" i="29"/>
  <c r="BY3" i="29"/>
  <c r="BO3" i="29"/>
  <c r="BE3" i="29"/>
  <c r="AU3" i="29"/>
  <c r="AK3" i="29"/>
  <c r="AA3" i="29"/>
  <c r="Q3" i="29"/>
  <c r="G3" i="29"/>
  <c r="CN1" i="29"/>
  <c r="L1" i="29"/>
  <c r="CE15" i="29"/>
  <c r="C15" i="29"/>
  <c r="AQ14" i="29"/>
  <c r="CE13" i="29"/>
  <c r="C13" i="29"/>
  <c r="AQ12" i="29"/>
  <c r="CE11" i="29"/>
  <c r="C11" i="29"/>
  <c r="AP10" i="29"/>
  <c r="CE9" i="29"/>
  <c r="C9" i="29"/>
  <c r="AQ8" i="29"/>
  <c r="CE7" i="29"/>
  <c r="C7" i="29"/>
  <c r="AQ6" i="29"/>
  <c r="CE5" i="29"/>
  <c r="C5" i="29"/>
  <c r="AQ4" i="29"/>
  <c r="DL3" i="29"/>
  <c r="DB3" i="29"/>
  <c r="CR3" i="29"/>
  <c r="CH3" i="29"/>
  <c r="BX3" i="29"/>
  <c r="BN3" i="29"/>
  <c r="BD3" i="29"/>
  <c r="AT3" i="29"/>
  <c r="AJ3" i="29"/>
  <c r="Z3" i="29"/>
  <c r="P3" i="29"/>
  <c r="F3" i="29"/>
  <c r="CD1" i="29"/>
  <c r="B1" i="29"/>
  <c r="BU15" i="29"/>
  <c r="DI14" i="29"/>
  <c r="AG14" i="29"/>
  <c r="BU13" i="29"/>
  <c r="DI12" i="29"/>
  <c r="AG12" i="29"/>
  <c r="BU11" i="29"/>
  <c r="DH10" i="29"/>
  <c r="AF10" i="29"/>
  <c r="BU9" i="29"/>
  <c r="DI8" i="29"/>
  <c r="AG8" i="29"/>
  <c r="BU7" i="29"/>
  <c r="DI6" i="29"/>
  <c r="AG6" i="29"/>
  <c r="BU5" i="29"/>
  <c r="DI4" i="29"/>
  <c r="AG4" i="29"/>
  <c r="DK3" i="29"/>
  <c r="DA3" i="29"/>
  <c r="CQ3" i="29"/>
  <c r="CG3" i="29"/>
  <c r="BW3" i="29"/>
  <c r="BM3" i="29"/>
  <c r="BC3" i="29"/>
  <c r="AS3" i="29"/>
  <c r="AI3" i="29"/>
  <c r="Y3" i="29"/>
  <c r="O3" i="29"/>
  <c r="E3" i="29"/>
  <c r="BT1" i="29"/>
  <c r="BK15" i="29"/>
  <c r="CY14" i="29"/>
  <c r="W14" i="29"/>
  <c r="BK13" i="29"/>
  <c r="CY12" i="29"/>
  <c r="W12" i="29"/>
  <c r="BK11" i="29"/>
  <c r="CX10" i="29"/>
  <c r="V10" i="29"/>
  <c r="BK9" i="29"/>
  <c r="CY8" i="29"/>
  <c r="W8" i="29"/>
  <c r="BK7" i="29"/>
  <c r="CY6" i="29"/>
  <c r="W6" i="29"/>
  <c r="BK5" i="29"/>
  <c r="CY4" i="29"/>
  <c r="W4" i="29"/>
  <c r="DJ3" i="29"/>
  <c r="CZ3" i="29"/>
  <c r="CP3" i="29"/>
  <c r="CF3" i="29"/>
  <c r="BV3" i="29"/>
  <c r="BL3" i="29"/>
  <c r="BB3" i="29"/>
  <c r="AR3" i="29"/>
  <c r="AH3" i="29"/>
  <c r="X3" i="29"/>
  <c r="N3" i="29"/>
  <c r="D3" i="29"/>
  <c r="BJ1" i="29"/>
  <c r="BA15" i="29"/>
  <c r="CO14" i="29"/>
  <c r="M14" i="29"/>
  <c r="BA13" i="29"/>
  <c r="CO12" i="29"/>
  <c r="M12" i="29"/>
  <c r="BA11" i="29"/>
  <c r="CN10" i="29"/>
  <c r="L10" i="29"/>
  <c r="BA9" i="29"/>
  <c r="CO8" i="29"/>
  <c r="M8" i="29"/>
  <c r="BA7" i="29"/>
  <c r="CO6" i="29"/>
  <c r="M6" i="29"/>
  <c r="BA5" i="29"/>
  <c r="CO4" i="29"/>
  <c r="M4" i="29"/>
  <c r="DI3" i="29"/>
  <c r="CY3" i="29"/>
  <c r="CO3" i="29"/>
  <c r="CE3" i="29"/>
  <c r="BU3" i="29"/>
  <c r="BK3" i="29"/>
  <c r="BA3" i="29"/>
  <c r="AQ3" i="29"/>
  <c r="AG3" i="29"/>
  <c r="W3" i="29"/>
  <c r="M3" i="29"/>
  <c r="C3" i="29"/>
  <c r="AZ1" i="29"/>
  <c r="AQ15" i="29"/>
  <c r="CE14" i="29"/>
  <c r="C14" i="29"/>
  <c r="AQ13" i="29"/>
  <c r="CE12" i="29"/>
  <c r="C12" i="29"/>
  <c r="AQ11" i="29"/>
  <c r="CD10" i="29"/>
  <c r="B10" i="29"/>
  <c r="AQ9" i="29"/>
  <c r="CE8" i="29"/>
  <c r="C8" i="29"/>
  <c r="AQ7" i="29"/>
  <c r="CE6" i="29"/>
  <c r="C6" i="29"/>
  <c r="AQ5" i="29"/>
  <c r="CE4" i="29"/>
  <c r="C4" i="29"/>
  <c r="DH3" i="29"/>
  <c r="CX3" i="29"/>
  <c r="CN3" i="29"/>
  <c r="CD3" i="29"/>
  <c r="BT3" i="29"/>
  <c r="BJ3" i="29"/>
  <c r="AZ3" i="29"/>
  <c r="AP3" i="29"/>
  <c r="AF3" i="29"/>
  <c r="V3" i="29"/>
  <c r="L3" i="29"/>
  <c r="B3" i="29"/>
  <c r="AP1" i="29"/>
  <c r="DI34" i="28"/>
  <c r="AG34" i="28"/>
  <c r="BU33" i="28"/>
  <c r="DI32" i="28"/>
  <c r="AG32" i="28"/>
  <c r="BU31" i="28"/>
  <c r="DI30" i="28"/>
  <c r="AG30" i="28"/>
  <c r="BU29" i="28"/>
  <c r="DI28" i="28"/>
  <c r="AG28" i="28"/>
  <c r="BT27" i="28"/>
  <c r="DI13" i="28"/>
  <c r="BU13" i="28"/>
  <c r="AG13" i="28"/>
  <c r="DI12" i="28"/>
  <c r="AG12" i="28"/>
  <c r="BU11" i="28"/>
  <c r="DI10" i="28"/>
  <c r="AG10" i="28"/>
  <c r="BU9" i="28"/>
  <c r="DI8" i="28"/>
  <c r="AG8" i="28"/>
  <c r="BU7" i="28"/>
  <c r="DI6" i="28"/>
  <c r="AG6" i="28"/>
  <c r="BU5" i="28"/>
  <c r="DI4" i="28"/>
  <c r="AG4" i="28"/>
  <c r="DK3" i="28"/>
  <c r="DA3" i="28"/>
  <c r="CQ3" i="28"/>
  <c r="CG3" i="28"/>
  <c r="BW3" i="28"/>
  <c r="BM3" i="28"/>
  <c r="BC3" i="28"/>
  <c r="AS3" i="28"/>
  <c r="AI3" i="28"/>
  <c r="Y3" i="28"/>
  <c r="O3" i="28"/>
  <c r="E3" i="28"/>
  <c r="BT1" i="28"/>
  <c r="CY34" i="28"/>
  <c r="W34" i="28"/>
  <c r="BK33" i="28"/>
  <c r="CY32" i="28"/>
  <c r="W32" i="28"/>
  <c r="BK31" i="28"/>
  <c r="CY30" i="28"/>
  <c r="W30" i="28"/>
  <c r="BK29" i="28"/>
  <c r="CY28" i="28"/>
  <c r="W28" i="28"/>
  <c r="BJ27" i="28"/>
  <c r="DH13" i="28"/>
  <c r="BT13" i="28"/>
  <c r="AF13" i="28"/>
  <c r="CY12" i="28"/>
  <c r="W12" i="28"/>
  <c r="BK11" i="28"/>
  <c r="CY10" i="28"/>
  <c r="W10" i="28"/>
  <c r="BK9" i="28"/>
  <c r="CY8" i="28"/>
  <c r="W8" i="28"/>
  <c r="BK7" i="28"/>
  <c r="CY6" i="28"/>
  <c r="W6" i="28"/>
  <c r="BK5" i="28"/>
  <c r="CY4" i="28"/>
  <c r="W4" i="28"/>
  <c r="DJ3" i="28"/>
  <c r="CZ3" i="28"/>
  <c r="CP3" i="28"/>
  <c r="CF3" i="28"/>
  <c r="BV3" i="28"/>
  <c r="BL3" i="28"/>
  <c r="BB3" i="28"/>
  <c r="AR3" i="28"/>
  <c r="AH3" i="28"/>
  <c r="X3" i="28"/>
  <c r="N3" i="28"/>
  <c r="D3" i="28"/>
  <c r="BJ1" i="28"/>
  <c r="CO34" i="28"/>
  <c r="M34" i="28"/>
  <c r="BA33" i="28"/>
  <c r="CO32" i="28"/>
  <c r="M32" i="28"/>
  <c r="BA31" i="28"/>
  <c r="CO30" i="28"/>
  <c r="M30" i="28"/>
  <c r="BA29" i="28"/>
  <c r="CO28" i="28"/>
  <c r="M28" i="28"/>
  <c r="AZ27" i="28"/>
  <c r="CY13" i="28"/>
  <c r="BK13" i="28"/>
  <c r="W13" i="28"/>
  <c r="CO12" i="28"/>
  <c r="M12" i="28"/>
  <c r="BA11" i="28"/>
  <c r="CO10" i="28"/>
  <c r="M10" i="28"/>
  <c r="BA9" i="28"/>
  <c r="CO8" i="28"/>
  <c r="M8" i="28"/>
  <c r="BA7" i="28"/>
  <c r="CO6" i="28"/>
  <c r="M6" i="28"/>
  <c r="BA5" i="28"/>
  <c r="CO4" i="28"/>
  <c r="M4" i="28"/>
  <c r="DI3" i="28"/>
  <c r="CY3" i="28"/>
  <c r="CO3" i="28"/>
  <c r="CE3" i="28"/>
  <c r="BU3" i="28"/>
  <c r="BK3" i="28"/>
  <c r="BA3" i="28"/>
  <c r="AQ3" i="28"/>
  <c r="AG3" i="28"/>
  <c r="W3" i="28"/>
  <c r="M3" i="28"/>
  <c r="C3" i="28"/>
  <c r="AZ1" i="28"/>
  <c r="CE34" i="28"/>
  <c r="C34" i="28"/>
  <c r="AQ33" i="28"/>
  <c r="CE32" i="28"/>
  <c r="C32" i="28"/>
  <c r="AQ31" i="28"/>
  <c r="CE30" i="28"/>
  <c r="C30" i="28"/>
  <c r="AQ29" i="28"/>
  <c r="CE28" i="28"/>
  <c r="C28" i="28"/>
  <c r="AP27" i="28"/>
  <c r="CX13" i="28"/>
  <c r="BJ13" i="28"/>
  <c r="V13" i="28"/>
  <c r="CE12" i="28"/>
  <c r="C12" i="28"/>
  <c r="AQ11" i="28"/>
  <c r="CE10" i="28"/>
  <c r="C10" i="28"/>
  <c r="AQ9" i="28"/>
  <c r="CE8" i="28"/>
  <c r="C8" i="28"/>
  <c r="AQ7" i="28"/>
  <c r="CE6" i="28"/>
  <c r="C6" i="28"/>
  <c r="AQ5" i="28"/>
  <c r="CE4" i="28"/>
  <c r="C4" i="28"/>
  <c r="DH3" i="28"/>
  <c r="CX3" i="28"/>
  <c r="CN3" i="28"/>
  <c r="CD3" i="28"/>
  <c r="BT3" i="28"/>
  <c r="BJ3" i="28"/>
  <c r="AZ3" i="28"/>
  <c r="AP3" i="28"/>
  <c r="AF3" i="28"/>
  <c r="V3" i="28"/>
  <c r="L3" i="28"/>
  <c r="B3" i="28"/>
  <c r="AP1" i="28"/>
  <c r="BU34" i="28"/>
  <c r="DI33" i="28"/>
  <c r="AG33" i="28"/>
  <c r="BU32" i="28"/>
  <c r="DI31" i="28"/>
  <c r="AG31" i="28"/>
  <c r="BU30" i="28"/>
  <c r="DI29" i="28"/>
  <c r="AG29" i="28"/>
  <c r="BU28" i="28"/>
  <c r="DH27" i="28"/>
  <c r="AF27" i="28"/>
  <c r="CO13" i="28"/>
  <c r="BA13" i="28"/>
  <c r="M13" i="28"/>
  <c r="BU12" i="28"/>
  <c r="DI11" i="28"/>
  <c r="AG11" i="28"/>
  <c r="BU10" i="28"/>
  <c r="DI9" i="28"/>
  <c r="AG9" i="28"/>
  <c r="BU8" i="28"/>
  <c r="DI7" i="28"/>
  <c r="AG7" i="28"/>
  <c r="BU6" i="28"/>
  <c r="DI5" i="28"/>
  <c r="AG5" i="28"/>
  <c r="BU4" i="28"/>
  <c r="DO3" i="28"/>
  <c r="DE3" i="28"/>
  <c r="CU3" i="28"/>
  <c r="CK3" i="28"/>
  <c r="CA3" i="28"/>
  <c r="BQ3" i="28"/>
  <c r="BG3" i="28"/>
  <c r="AW3" i="28"/>
  <c r="AM3" i="28"/>
  <c r="AC3" i="28"/>
  <c r="S3" i="28"/>
  <c r="I3" i="28"/>
  <c r="DH1" i="28"/>
  <c r="AF1" i="28"/>
  <c r="BK34" i="28"/>
  <c r="CY33" i="28"/>
  <c r="W33" i="28"/>
  <c r="BK32" i="28"/>
  <c r="CY31" i="28"/>
  <c r="W31" i="28"/>
  <c r="BK30" i="28"/>
  <c r="CY29" i="28"/>
  <c r="W29" i="28"/>
  <c r="BK28" i="28"/>
  <c r="CX27" i="28"/>
  <c r="V27" i="28"/>
  <c r="CN13" i="28"/>
  <c r="AZ13" i="28"/>
  <c r="L13" i="28"/>
  <c r="BK12" i="28"/>
  <c r="CY11" i="28"/>
  <c r="W11" i="28"/>
  <c r="BK10" i="28"/>
  <c r="CY9" i="28"/>
  <c r="W9" i="28"/>
  <c r="BK8" i="28"/>
  <c r="CY7" i="28"/>
  <c r="W7" i="28"/>
  <c r="BK6" i="28"/>
  <c r="CY5" i="28"/>
  <c r="W5" i="28"/>
  <c r="BK4" i="28"/>
  <c r="DN3" i="28"/>
  <c r="DD3" i="28"/>
  <c r="CT3" i="28"/>
  <c r="CJ3" i="28"/>
  <c r="BZ3" i="28"/>
  <c r="BP3" i="28"/>
  <c r="BF3" i="28"/>
  <c r="AV3" i="28"/>
  <c r="AL3" i="28"/>
  <c r="AB3" i="28"/>
  <c r="R3" i="28"/>
  <c r="H3" i="28"/>
  <c r="CX1" i="28"/>
  <c r="V1" i="28"/>
  <c r="BA34" i="28"/>
  <c r="CO33" i="28"/>
  <c r="M33" i="28"/>
  <c r="BA32" i="28"/>
  <c r="CO31" i="28"/>
  <c r="M31" i="28"/>
  <c r="BA30" i="28"/>
  <c r="CO29" i="28"/>
  <c r="M29" i="28"/>
  <c r="BA28" i="28"/>
  <c r="CN27" i="28"/>
  <c r="L27" i="28"/>
  <c r="CE13" i="28"/>
  <c r="AQ13" i="28"/>
  <c r="C13" i="28"/>
  <c r="BA12" i="28"/>
  <c r="CO11" i="28"/>
  <c r="M11" i="28"/>
  <c r="BA10" i="28"/>
  <c r="CO9" i="28"/>
  <c r="M9" i="28"/>
  <c r="BA8" i="28"/>
  <c r="CO7" i="28"/>
  <c r="M7" i="28"/>
  <c r="BA6" i="28"/>
  <c r="CO5" i="28"/>
  <c r="M5" i="28"/>
  <c r="BA4" i="28"/>
  <c r="DM3" i="28"/>
  <c r="DC3" i="28"/>
  <c r="CS3" i="28"/>
  <c r="CI3" i="28"/>
  <c r="BY3" i="28"/>
  <c r="BO3" i="28"/>
  <c r="BE3" i="28"/>
  <c r="AU3" i="28"/>
  <c r="AK3" i="28"/>
  <c r="AA3" i="28"/>
  <c r="Q3" i="28"/>
  <c r="G3" i="28"/>
  <c r="CN1" i="28"/>
  <c r="L1" i="28"/>
  <c r="AQ34" i="28"/>
  <c r="CE33" i="28"/>
  <c r="C33" i="28"/>
  <c r="AQ32" i="28"/>
  <c r="CE31" i="28"/>
  <c r="C31" i="28"/>
  <c r="AQ30" i="28"/>
  <c r="CE29" i="28"/>
  <c r="C29" i="28"/>
  <c r="AQ28" i="28"/>
  <c r="CD27" i="28"/>
  <c r="B27" i="28"/>
  <c r="CD13" i="28"/>
  <c r="AP13" i="28"/>
  <c r="B13" i="28"/>
  <c r="AQ12" i="28"/>
  <c r="CE11" i="28"/>
  <c r="C11" i="28"/>
  <c r="AQ10" i="28"/>
  <c r="CE9" i="28"/>
  <c r="C9" i="28"/>
  <c r="AQ8" i="28"/>
  <c r="CE7" i="28"/>
  <c r="C7" i="28"/>
  <c r="AQ6" i="28"/>
  <c r="CE5" i="28"/>
  <c r="C5" i="28"/>
  <c r="AQ4" i="28"/>
  <c r="DL3" i="28"/>
  <c r="DB3" i="28"/>
  <c r="CR3" i="28"/>
  <c r="CH3" i="28"/>
  <c r="BX3" i="28"/>
  <c r="BN3" i="28"/>
  <c r="BD3" i="28"/>
  <c r="AT3" i="28"/>
  <c r="AJ3" i="28"/>
  <c r="Z3" i="28"/>
  <c r="P3" i="28"/>
  <c r="F3" i="28"/>
  <c r="CD1" i="28"/>
  <c r="B1" i="28"/>
  <c r="DI31" i="27"/>
  <c r="AG31" i="27"/>
  <c r="BU30" i="27"/>
  <c r="DI29" i="27"/>
  <c r="AG29" i="27"/>
  <c r="BU28" i="27"/>
  <c r="DI27" i="27"/>
  <c r="AG27" i="27"/>
  <c r="BT26" i="27"/>
  <c r="DI12" i="27"/>
  <c r="BU12" i="27"/>
  <c r="AG12" i="27"/>
  <c r="DI11" i="27"/>
  <c r="AG11" i="27"/>
  <c r="BU10" i="27"/>
  <c r="DI9" i="27"/>
  <c r="AG9" i="27"/>
  <c r="BU8" i="27"/>
  <c r="DI7" i="27"/>
  <c r="AG7" i="27"/>
  <c r="BU6" i="27"/>
  <c r="DI5" i="27"/>
  <c r="AG5" i="27"/>
  <c r="BU4" i="27"/>
  <c r="DO3" i="27"/>
  <c r="DE3" i="27"/>
  <c r="CU3" i="27"/>
  <c r="CK3" i="27"/>
  <c r="CA3" i="27"/>
  <c r="BQ3" i="27"/>
  <c r="BG3" i="27"/>
  <c r="AW3" i="27"/>
  <c r="AM3" i="27"/>
  <c r="AC3" i="27"/>
  <c r="S3" i="27"/>
  <c r="I3" i="27"/>
  <c r="DH1" i="27"/>
  <c r="AF1" i="27"/>
  <c r="BK27" i="27"/>
  <c r="CY31" i="27"/>
  <c r="W31" i="27"/>
  <c r="BK30" i="27"/>
  <c r="CY29" i="27"/>
  <c r="W29" i="27"/>
  <c r="BK28" i="27"/>
  <c r="CY27" i="27"/>
  <c r="W27" i="27"/>
  <c r="BJ26" i="27"/>
  <c r="DH12" i="27"/>
  <c r="BT12" i="27"/>
  <c r="AF12" i="27"/>
  <c r="CY11" i="27"/>
  <c r="W11" i="27"/>
  <c r="BK10" i="27"/>
  <c r="CY9" i="27"/>
  <c r="W9" i="27"/>
  <c r="BK8" i="27"/>
  <c r="CY7" i="27"/>
  <c r="W7" i="27"/>
  <c r="BK6" i="27"/>
  <c r="CY5" i="27"/>
  <c r="W5" i="27"/>
  <c r="BK4" i="27"/>
  <c r="DN3" i="27"/>
  <c r="DD3" i="27"/>
  <c r="CT3" i="27"/>
  <c r="CJ3" i="27"/>
  <c r="BZ3" i="27"/>
  <c r="BP3" i="27"/>
  <c r="BF3" i="27"/>
  <c r="AV3" i="27"/>
  <c r="AL3" i="27"/>
  <c r="AB3" i="27"/>
  <c r="R3" i="27"/>
  <c r="H3" i="27"/>
  <c r="CX1" i="27"/>
  <c r="V1" i="27"/>
  <c r="CY28" i="27"/>
  <c r="CO31" i="27"/>
  <c r="M31" i="27"/>
  <c r="BA30" i="27"/>
  <c r="CO29" i="27"/>
  <c r="M29" i="27"/>
  <c r="BA28" i="27"/>
  <c r="CO27" i="27"/>
  <c r="M27" i="27"/>
  <c r="AZ26" i="27"/>
  <c r="CY12" i="27"/>
  <c r="BK12" i="27"/>
  <c r="W12" i="27"/>
  <c r="CO11" i="27"/>
  <c r="M11" i="27"/>
  <c r="BA10" i="27"/>
  <c r="CO9" i="27"/>
  <c r="M9" i="27"/>
  <c r="BA8" i="27"/>
  <c r="CO7" i="27"/>
  <c r="M7" i="27"/>
  <c r="BA6" i="27"/>
  <c r="CO5" i="27"/>
  <c r="M5" i="27"/>
  <c r="BA4" i="27"/>
  <c r="DM3" i="27"/>
  <c r="DC3" i="27"/>
  <c r="CS3" i="27"/>
  <c r="CI3" i="27"/>
  <c r="BY3" i="27"/>
  <c r="BO3" i="27"/>
  <c r="BE3" i="27"/>
  <c r="AU3" i="27"/>
  <c r="AK3" i="27"/>
  <c r="AA3" i="27"/>
  <c r="Q3" i="27"/>
  <c r="G3" i="27"/>
  <c r="CN1" i="27"/>
  <c r="L1" i="27"/>
  <c r="BK29" i="27"/>
  <c r="CE31" i="27"/>
  <c r="C31" i="27"/>
  <c r="AQ30" i="27"/>
  <c r="CE29" i="27"/>
  <c r="C29" i="27"/>
  <c r="AQ28" i="27"/>
  <c r="CE27" i="27"/>
  <c r="C27" i="27"/>
  <c r="AP26" i="27"/>
  <c r="CX12" i="27"/>
  <c r="BJ12" i="27"/>
  <c r="V12" i="27"/>
  <c r="CE11" i="27"/>
  <c r="C11" i="27"/>
  <c r="AQ10" i="27"/>
  <c r="CE9" i="27"/>
  <c r="C9" i="27"/>
  <c r="AQ8" i="27"/>
  <c r="CE7" i="27"/>
  <c r="C7" i="27"/>
  <c r="AQ6" i="27"/>
  <c r="CE5" i="27"/>
  <c r="C5" i="27"/>
  <c r="AQ4" i="27"/>
  <c r="DL3" i="27"/>
  <c r="DB3" i="27"/>
  <c r="CR3" i="27"/>
  <c r="CH3" i="27"/>
  <c r="BX3" i="27"/>
  <c r="BN3" i="27"/>
  <c r="BD3" i="27"/>
  <c r="AT3" i="27"/>
  <c r="AJ3" i="27"/>
  <c r="Z3" i="27"/>
  <c r="P3" i="27"/>
  <c r="F3" i="27"/>
  <c r="CD1" i="27"/>
  <c r="B1" i="27"/>
  <c r="W28" i="27"/>
  <c r="BU31" i="27"/>
  <c r="DI30" i="27"/>
  <c r="AG30" i="27"/>
  <c r="BU29" i="27"/>
  <c r="DI28" i="27"/>
  <c r="AG28" i="27"/>
  <c r="BU27" i="27"/>
  <c r="DH26" i="27"/>
  <c r="AF26" i="27"/>
  <c r="CO12" i="27"/>
  <c r="BA12" i="27"/>
  <c r="M12" i="27"/>
  <c r="BU11" i="27"/>
  <c r="DI10" i="27"/>
  <c r="AG10" i="27"/>
  <c r="BU9" i="27"/>
  <c r="DI8" i="27"/>
  <c r="AG8" i="27"/>
  <c r="BU7" i="27"/>
  <c r="DI6" i="27"/>
  <c r="AG6" i="27"/>
  <c r="BU5" i="27"/>
  <c r="DI4" i="27"/>
  <c r="AG4" i="27"/>
  <c r="DK3" i="27"/>
  <c r="DA3" i="27"/>
  <c r="CQ3" i="27"/>
  <c r="CG3" i="27"/>
  <c r="BW3" i="27"/>
  <c r="BM3" i="27"/>
  <c r="BC3" i="27"/>
  <c r="AS3" i="27"/>
  <c r="AI3" i="27"/>
  <c r="Y3" i="27"/>
  <c r="O3" i="27"/>
  <c r="E3" i="27"/>
  <c r="BT1" i="27"/>
  <c r="BK31" i="27"/>
  <c r="CX26" i="27"/>
  <c r="V26" i="27"/>
  <c r="CN12" i="27"/>
  <c r="AZ12" i="27"/>
  <c r="L12" i="27"/>
  <c r="BK11" i="27"/>
  <c r="CY10" i="27"/>
  <c r="W10" i="27"/>
  <c r="BK9" i="27"/>
  <c r="CY8" i="27"/>
  <c r="W8" i="27"/>
  <c r="BK7" i="27"/>
  <c r="CY6" i="27"/>
  <c r="W6" i="27"/>
  <c r="BK5" i="27"/>
  <c r="CY4" i="27"/>
  <c r="W4" i="27"/>
  <c r="DJ3" i="27"/>
  <c r="CZ3" i="27"/>
  <c r="CP3" i="27"/>
  <c r="CF3" i="27"/>
  <c r="BV3" i="27"/>
  <c r="BL3" i="27"/>
  <c r="BB3" i="27"/>
  <c r="AR3" i="27"/>
  <c r="AH3" i="27"/>
  <c r="X3" i="27"/>
  <c r="N3" i="27"/>
  <c r="D3" i="27"/>
  <c r="BJ1" i="27"/>
  <c r="BA31" i="27"/>
  <c r="CO30" i="27"/>
  <c r="M30" i="27"/>
  <c r="BA29" i="27"/>
  <c r="CO28" i="27"/>
  <c r="M28" i="27"/>
  <c r="BA27" i="27"/>
  <c r="CN26" i="27"/>
  <c r="L26" i="27"/>
  <c r="CE12" i="27"/>
  <c r="AQ12" i="27"/>
  <c r="C12" i="27"/>
  <c r="BA11" i="27"/>
  <c r="CO10" i="27"/>
  <c r="M10" i="27"/>
  <c r="BA9" i="27"/>
  <c r="CO8" i="27"/>
  <c r="M8" i="27"/>
  <c r="BA7" i="27"/>
  <c r="CO6" i="27"/>
  <c r="M6" i="27"/>
  <c r="BA5" i="27"/>
  <c r="CO4" i="27"/>
  <c r="M4" i="27"/>
  <c r="DI3" i="27"/>
  <c r="CY3" i="27"/>
  <c r="CO3" i="27"/>
  <c r="CE3" i="27"/>
  <c r="BU3" i="27"/>
  <c r="BK3" i="27"/>
  <c r="BA3" i="27"/>
  <c r="AQ3" i="27"/>
  <c r="AG3" i="27"/>
  <c r="W3" i="27"/>
  <c r="M3" i="27"/>
  <c r="C3" i="27"/>
  <c r="AZ1" i="27"/>
  <c r="W30" i="27"/>
  <c r="AQ31" i="27"/>
  <c r="CE30" i="27"/>
  <c r="C30" i="27"/>
  <c r="AQ29" i="27"/>
  <c r="CE28" i="27"/>
  <c r="C28" i="27"/>
  <c r="AQ27" i="27"/>
  <c r="CD26" i="27"/>
  <c r="B26" i="27"/>
  <c r="CD12" i="27"/>
  <c r="AP12" i="27"/>
  <c r="B12" i="27"/>
  <c r="AQ11" i="27"/>
  <c r="CE10" i="27"/>
  <c r="C10" i="27"/>
  <c r="AQ9" i="27"/>
  <c r="CE8" i="27"/>
  <c r="C8" i="27"/>
  <c r="AQ7" i="27"/>
  <c r="CE6" i="27"/>
  <c r="C6" i="27"/>
  <c r="AQ5" i="27"/>
  <c r="CE4" i="27"/>
  <c r="C4" i="27"/>
  <c r="DH3" i="27"/>
  <c r="CX3" i="27"/>
  <c r="CN3" i="27"/>
  <c r="CD3" i="27"/>
  <c r="BT3" i="27"/>
  <c r="BJ3" i="27"/>
  <c r="AZ3" i="27"/>
  <c r="AP3" i="27"/>
  <c r="AF3" i="27"/>
  <c r="V3" i="27"/>
  <c r="L3" i="27"/>
  <c r="B3" i="27"/>
  <c r="AP1" i="27"/>
  <c r="CY30" i="27"/>
  <c r="C7" i="41"/>
  <c r="B15" i="47"/>
  <c r="C6" i="47"/>
  <c r="B14" i="47"/>
  <c r="C5" i="47"/>
  <c r="B13" i="47"/>
  <c r="C4" i="47"/>
  <c r="B12" i="47"/>
  <c r="B2" i="47"/>
  <c r="C10" i="47"/>
  <c r="C9" i="47"/>
  <c r="C8" i="47"/>
  <c r="C7" i="47"/>
  <c r="EA4" i="46"/>
  <c r="DS4" i="46"/>
  <c r="DK4" i="46"/>
  <c r="DC4" i="46"/>
  <c r="CU4" i="46"/>
  <c r="CM4" i="46"/>
  <c r="CE4" i="46"/>
  <c r="BW4" i="46"/>
  <c r="BN4" i="46"/>
  <c r="BF4" i="46"/>
  <c r="AX4" i="46"/>
  <c r="AP4" i="46"/>
  <c r="AH4" i="46"/>
  <c r="Z4" i="46"/>
  <c r="R4" i="46"/>
  <c r="J4" i="46"/>
  <c r="B4" i="46"/>
  <c r="EE4" i="46"/>
  <c r="DV4" i="46"/>
  <c r="DM4" i="46"/>
  <c r="DD4" i="46"/>
  <c r="CT4" i="46"/>
  <c r="CK4" i="46"/>
  <c r="CB4" i="46"/>
  <c r="BS4" i="46"/>
  <c r="BI4" i="46"/>
  <c r="AZ4" i="46"/>
  <c r="AQ4" i="46"/>
  <c r="AG4" i="46"/>
  <c r="X4" i="46"/>
  <c r="O4" i="46"/>
  <c r="F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A23" i="43"/>
  <c r="Q38" i="42"/>
  <c r="J37" i="42"/>
  <c r="C36" i="42"/>
  <c r="B4" i="42"/>
  <c r="ED4" i="46"/>
  <c r="DU4" i="46"/>
  <c r="DL4" i="46"/>
  <c r="DB4" i="46"/>
  <c r="CS4" i="46"/>
  <c r="CJ4" i="46"/>
  <c r="CA4" i="46"/>
  <c r="BQ4" i="46"/>
  <c r="BH4" i="46"/>
  <c r="AY4" i="46"/>
  <c r="AO4" i="46"/>
  <c r="AF4" i="46"/>
  <c r="W4" i="46"/>
  <c r="N4" i="46"/>
  <c r="E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A2" i="43"/>
  <c r="A1" i="42"/>
  <c r="EC4" i="46"/>
  <c r="DT4" i="46"/>
  <c r="DJ4" i="46"/>
  <c r="DA4" i="46"/>
  <c r="CR4" i="46"/>
  <c r="CI4" i="46"/>
  <c r="BZ4" i="46"/>
  <c r="BP4" i="46"/>
  <c r="BG4" i="46"/>
  <c r="AW4" i="46"/>
  <c r="AN4" i="46"/>
  <c r="AE4" i="46"/>
  <c r="V4" i="46"/>
  <c r="M4" i="46"/>
  <c r="D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AZ2" i="44"/>
  <c r="Q39" i="42"/>
  <c r="J38" i="42"/>
  <c r="C37" i="42"/>
  <c r="B34" i="42"/>
  <c r="EB4" i="46"/>
  <c r="DR4" i="46"/>
  <c r="DI4" i="46"/>
  <c r="CZ4" i="46"/>
  <c r="CQ4" i="46"/>
  <c r="CH4" i="46"/>
  <c r="BY4" i="46"/>
  <c r="BO4" i="46"/>
  <c r="BE4" i="46"/>
  <c r="AV4" i="46"/>
  <c r="AM4" i="46"/>
  <c r="AD4" i="46"/>
  <c r="U4" i="46"/>
  <c r="L4" i="46"/>
  <c r="C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V2" i="44"/>
  <c r="DZ4" i="46"/>
  <c r="DQ4" i="46"/>
  <c r="DH4" i="46"/>
  <c r="CY4" i="46"/>
  <c r="CP4" i="46"/>
  <c r="CG4" i="46"/>
  <c r="BX4" i="46"/>
  <c r="BM4" i="46"/>
  <c r="BD4" i="46"/>
  <c r="AU4" i="46"/>
  <c r="AL4" i="46"/>
  <c r="AC4" i="46"/>
  <c r="T4" i="46"/>
  <c r="K4" i="46"/>
  <c r="A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D2" i="44"/>
  <c r="J39" i="42"/>
  <c r="C38" i="42"/>
  <c r="Q36" i="42"/>
  <c r="Q27" i="42"/>
  <c r="DY4" i="46"/>
  <c r="DP4" i="46"/>
  <c r="DG4" i="46"/>
  <c r="CX4" i="46"/>
  <c r="CO4" i="46"/>
  <c r="CF4" i="46"/>
  <c r="BV4" i="46"/>
  <c r="BL4" i="46"/>
  <c r="BC4" i="46"/>
  <c r="AT4" i="46"/>
  <c r="AK4" i="46"/>
  <c r="AB4" i="46"/>
  <c r="S4" i="46"/>
  <c r="I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A1" i="44"/>
  <c r="J27" i="42"/>
  <c r="DX4" i="46"/>
  <c r="DO4" i="46"/>
  <c r="DF4" i="46"/>
  <c r="CW4" i="46"/>
  <c r="CN4" i="46"/>
  <c r="CD4" i="46"/>
  <c r="BU4" i="46"/>
  <c r="BK4" i="46"/>
  <c r="BB4" i="46"/>
  <c r="AS4" i="46"/>
  <c r="AJ4" i="46"/>
  <c r="AA4" i="46"/>
  <c r="Q4" i="46"/>
  <c r="H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A65" i="43"/>
  <c r="C39" i="42"/>
  <c r="Q37" i="42"/>
  <c r="J36" i="42"/>
  <c r="C27" i="42"/>
  <c r="P4" i="42"/>
  <c r="EF4" i="46"/>
  <c r="DW4" i="46"/>
  <c r="DN4" i="46"/>
  <c r="DE4" i="46"/>
  <c r="CV4" i="46"/>
  <c r="CL4" i="46"/>
  <c r="CC4" i="46"/>
  <c r="BT4" i="46"/>
  <c r="BJ4" i="46"/>
  <c r="BA4" i="46"/>
  <c r="AR4" i="46"/>
  <c r="AI4" i="46"/>
  <c r="Y4" i="46"/>
  <c r="P4" i="46"/>
  <c r="G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B4" i="44"/>
  <c r="A44" i="43"/>
  <c r="I4"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B9" i="46" s="1"/>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I16" i="40"/>
  <c r="C4" i="41"/>
  <c r="I88" i="40"/>
  <c r="I80" i="40"/>
  <c r="I54" i="40"/>
  <c r="I46" i="40"/>
  <c r="I72" i="40"/>
  <c r="CZ1" i="29" l="1"/>
  <c r="DJ1" i="29"/>
  <c r="CF1" i="29"/>
  <c r="CP1" i="29"/>
  <c r="BL1" i="29"/>
  <c r="BV1" i="29"/>
  <c r="AR1" i="29"/>
  <c r="BB1" i="29"/>
  <c r="X1" i="29"/>
  <c r="AH1" i="29"/>
  <c r="D1" i="29"/>
  <c r="N1" i="29"/>
  <c r="CZ1" i="28"/>
  <c r="DJ1" i="28"/>
  <c r="A5" i="40"/>
  <c r="D5" i="40" s="1"/>
  <c r="CF1" i="28"/>
  <c r="CP1" i="28"/>
  <c r="BL1" i="28"/>
  <c r="BV1" i="28"/>
  <c r="AR1" i="28"/>
  <c r="BB1" i="28"/>
  <c r="X1" i="28"/>
  <c r="AH1" i="28"/>
  <c r="D1" i="28"/>
  <c r="N1" i="28"/>
  <c r="CZ1" i="27"/>
  <c r="DJ1" i="27"/>
  <c r="CF1" i="27"/>
  <c r="CP1" i="27"/>
  <c r="BL1" i="27"/>
  <c r="BV1" i="27"/>
  <c r="AR1" i="27"/>
  <c r="BB1" i="27"/>
  <c r="X1" i="27"/>
  <c r="AH1" i="27"/>
  <c r="D1" i="27"/>
  <c r="N1" i="27"/>
  <c r="B36" i="42"/>
  <c r="P36" i="42"/>
  <c r="A30" i="42"/>
  <c r="I36" i="42"/>
  <c r="I37" i="42"/>
  <c r="B37" i="42"/>
  <c r="A31" i="42"/>
  <c r="P37" i="42"/>
  <c r="A32" i="42"/>
  <c r="P38" i="42"/>
  <c r="I38" i="42"/>
  <c r="B38" i="42"/>
  <c r="BY3" i="46"/>
  <c r="DU3" i="46"/>
  <c r="J3" i="46"/>
  <c r="L28" i="42"/>
  <c r="CU3" i="46"/>
  <c r="AF3" i="46"/>
  <c r="S28" i="42"/>
  <c r="BF3" i="46"/>
  <c r="E28" i="42"/>
  <c r="BC3" i="46"/>
  <c r="DR3" i="46"/>
  <c r="BV3" i="46"/>
  <c r="G3" i="46"/>
  <c r="CP3" i="46"/>
  <c r="AA3" i="46"/>
  <c r="K28" i="42"/>
  <c r="D28" i="42"/>
  <c r="R28" i="42"/>
  <c r="P39" i="42"/>
  <c r="I39" i="42"/>
  <c r="A33" i="42"/>
  <c r="B39" i="42"/>
  <c r="F28" i="42"/>
  <c r="CB3" i="46"/>
  <c r="M3" i="46"/>
  <c r="CZ3" i="46"/>
  <c r="AK3" i="46"/>
  <c r="BI3" i="46"/>
  <c r="DX3" i="46"/>
  <c r="T28" i="42"/>
  <c r="M28" i="42"/>
  <c r="DE3" i="46"/>
  <c r="CE3" i="46"/>
  <c r="P3" i="46"/>
  <c r="AP3" i="46"/>
  <c r="U28" i="42"/>
  <c r="BL3" i="46"/>
  <c r="EA3" i="46"/>
  <c r="G28" i="42"/>
  <c r="N28" i="42"/>
  <c r="S3" i="46"/>
  <c r="O28" i="42"/>
  <c r="AU3" i="46"/>
  <c r="BO3" i="46"/>
  <c r="ED3" i="46"/>
  <c r="CH3" i="46"/>
  <c r="V28" i="42"/>
  <c r="H28" i="42"/>
  <c r="B10" i="46"/>
  <c r="B7" i="46"/>
  <c r="B11" i="46"/>
  <c r="B6" i="46"/>
  <c r="B17" i="46"/>
  <c r="B8" i="46"/>
  <c r="B13" i="46"/>
  <c r="B14" i="46"/>
  <c r="B15" i="46"/>
  <c r="B12" i="46"/>
  <c r="B16" i="46"/>
  <c r="B2" i="30"/>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A184" i="45"/>
  <c r="A176" i="45"/>
  <c r="A168" i="45"/>
  <c r="A160" i="45"/>
  <c r="A152" i="45"/>
  <c r="A144" i="45"/>
  <c r="A136" i="45"/>
  <c r="A128" i="45"/>
  <c r="A120" i="45"/>
  <c r="A112" i="45"/>
  <c r="A104" i="45"/>
  <c r="A96" i="45"/>
  <c r="A88" i="45"/>
  <c r="A80" i="45"/>
  <c r="A72" i="45"/>
  <c r="A64" i="45"/>
  <c r="A56" i="45"/>
  <c r="A48" i="45"/>
  <c r="A40" i="45"/>
  <c r="A32" i="45"/>
  <c r="A24" i="45"/>
  <c r="A16" i="45"/>
  <c r="A8" i="45"/>
  <c r="B27" i="42"/>
  <c r="G3" i="30" l="1"/>
  <c r="F3" i="30"/>
  <c r="E3" i="30"/>
  <c r="D3" i="30"/>
  <c r="C3" i="30"/>
  <c r="F5" i="40"/>
  <c r="B5" i="40"/>
  <c r="E5" i="40"/>
  <c r="C5" i="40"/>
  <c r="Q25" i="42"/>
  <c r="Q26" i="42"/>
  <c r="C25" i="42"/>
  <c r="C26" i="42"/>
  <c r="J26" i="42"/>
  <c r="J25" i="42"/>
  <c r="C15" i="47"/>
  <c r="C2" i="47"/>
  <c r="D1" i="45"/>
  <c r="H27" i="42"/>
  <c r="V2" i="42"/>
  <c r="N2" i="42"/>
  <c r="F2" i="42"/>
  <c r="T1" i="42"/>
  <c r="L1" i="42"/>
  <c r="D1" i="42"/>
  <c r="U2" i="42"/>
  <c r="K1" i="42"/>
  <c r="D2" i="45"/>
  <c r="C1" i="45"/>
  <c r="R1" i="42"/>
  <c r="C2" i="45"/>
  <c r="B1" i="45"/>
  <c r="F27" i="42"/>
  <c r="D2" i="42"/>
  <c r="B2" i="45"/>
  <c r="U27" i="42"/>
  <c r="M27" i="42"/>
  <c r="E27" i="42"/>
  <c r="S2" i="42"/>
  <c r="K2" i="42"/>
  <c r="C2" i="42"/>
  <c r="Q1" i="42"/>
  <c r="I1" i="42"/>
  <c r="L27" i="42"/>
  <c r="J2" i="42"/>
  <c r="P1" i="42"/>
  <c r="S27" i="42"/>
  <c r="I2" i="42"/>
  <c r="G1" i="42"/>
  <c r="R27" i="42"/>
  <c r="P2" i="42"/>
  <c r="N1" i="42"/>
  <c r="O27" i="42"/>
  <c r="G27" i="42"/>
  <c r="E2" i="42"/>
  <c r="S1" i="42"/>
  <c r="N27" i="42"/>
  <c r="B1" i="42"/>
  <c r="A2" i="45"/>
  <c r="T27" i="42"/>
  <c r="D27" i="42"/>
  <c r="R2" i="42"/>
  <c r="B2" i="42"/>
  <c r="H1" i="42"/>
  <c r="K27" i="42"/>
  <c r="Q2" i="42"/>
  <c r="A2" i="42"/>
  <c r="V1" i="42"/>
  <c r="M2" i="42"/>
  <c r="V27" i="42"/>
  <c r="L2" i="42"/>
  <c r="O1" i="42"/>
  <c r="H2" i="42"/>
  <c r="F1" i="42"/>
  <c r="C1" i="42"/>
  <c r="T2" i="42"/>
  <c r="J1" i="42"/>
  <c r="O2" i="42"/>
  <c r="G2" i="42"/>
  <c r="U1" i="42"/>
  <c r="M1" i="42"/>
  <c r="E1" i="42"/>
  <c r="B19" i="44" l="1"/>
  <c r="B21" i="44"/>
  <c r="B26" i="44"/>
  <c r="B27" i="44"/>
  <c r="B23" i="44"/>
  <c r="B10" i="44"/>
  <c r="B11" i="44"/>
  <c r="B20" i="44"/>
  <c r="B12" i="44"/>
  <c r="B13" i="44"/>
  <c r="B6" i="44"/>
  <c r="B7" i="44"/>
  <c r="B8" i="44"/>
  <c r="B17" i="44"/>
  <c r="B9" i="44"/>
  <c r="B22" i="44"/>
  <c r="B18" i="44"/>
  <c r="B25" i="44"/>
  <c r="B28" i="44"/>
  <c r="B16" i="44"/>
  <c r="B24" i="44"/>
  <c r="B14" i="44"/>
  <c r="B15" i="44"/>
  <c r="P27" i="42" l="1"/>
  <c r="I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<sst xmlns="http://schemas.openxmlformats.org/spreadsheetml/2006/main" count="3855" uniqueCount="2297">
  <si>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</si>
  <si>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</si>
  <si>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</si>
  <si>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</si>
  <si>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</si>
  <si>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</si>
  <si>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</si>
  <si>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</si>
  <si>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</si>
  <si>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</si>
  <si>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</si>
  <si>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</si>
  <si>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</si>
  <si>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</si>
  <si>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</si>
  <si>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</si>
  <si>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</si>
  <si>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</si>
  <si>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</si>
  <si>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</si>
  <si>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</si>
  <si>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</si>
  <si>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</si>
  <si>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</si>
  <si>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</si>
  <si>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</si>
  <si>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</si>
  <si>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</si>
  <si>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</si>
  <si>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</si>
  <si>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</si>
  <si>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</si>
  <si>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</si>
  <si>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</si>
  <si>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</si>
  <si>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</si>
  <si>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</si>
  <si>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</si>
  <si>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</si>
  <si>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</si>
  <si>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</si>
  <si>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</si>
  <si>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</si>
  <si>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</si>
  <si>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</si>
  <si>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</si>
  <si>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</si>
  <si>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</si>
  <si>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</si>
  <si>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</si>
  <si>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</si>
  <si>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</si>
  <si>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</si>
  <si>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</si>
  <si>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</si>
  <si>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</si>
  <si>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</si>
  <si>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</si>
  <si>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</si>
  <si>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</si>
  <si>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</si>
  <si>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</si>
  <si>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</si>
  <si>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</si>
  <si>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</si>
  <si>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</si>
  <si>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</si>
  <si>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</si>
  <si>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</si>
  <si>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</si>
  <si>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</si>
  <si>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</si>
  <si>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</si>
  <si>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</si>
  <si>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</si>
  <si>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</si>
  <si>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</si>
  <si>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</si>
  <si>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</si>
  <si>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</si>
  <si>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</si>
  <si>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</si>
  <si>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</si>
  <si>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</si>
  <si>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</si>
  <si>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</si>
  <si>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</si>
  <si>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</si>
  <si>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</si>
  <si>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</si>
  <si>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</si>
  <si>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</si>
  <si>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</si>
  <si>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</si>
  <si>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</si>
  <si>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</si>
  <si>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</si>
  <si>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</si>
  <si>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</si>
  <si>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</si>
  <si>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</si>
  <si>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</si>
  <si>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</si>
  <si>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</si>
  <si>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</si>
  <si>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</si>
  <si>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</si>
  <si>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</si>
  <si>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</si>
  <si>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</si>
  <si>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</si>
  <si>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</si>
  <si>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</si>
  <si>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</si>
  <si>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</si>
  <si>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</si>
  <si>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</si>
  <si>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</si>
  <si>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</si>
  <si>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</si>
  <si>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</si>
  <si>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</si>
  <si>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</si>
  <si>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</si>
  <si>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</si>
  <si>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</si>
  <si>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</si>
  <si>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Afghanistan</t>
  </si>
  <si>
    <t>EMIS 2009/10</t>
  </si>
  <si>
    <t>EMIS 2011/12 (1390)</t>
  </si>
  <si>
    <t>UNESCO Education For All 2015</t>
  </si>
  <si>
    <t>EMIS 1392 (2013/14) online documents (http://moe.gov.af/en/page/1831/3031)</t>
  </si>
  <si>
    <t>EMIS 1394 (2015/16) online documents (http://moe.gov.af/en/page/1831/3031)</t>
  </si>
  <si>
    <t>Census</t>
  </si>
  <si>
    <t>Safe drinking water</t>
  </si>
  <si>
    <t>Tap water</t>
  </si>
  <si>
    <t>Stream</t>
  </si>
  <si>
    <t>Kariz</t>
  </si>
  <si>
    <t>Protected well</t>
  </si>
  <si>
    <t>Hand pump</t>
  </si>
  <si>
    <t>Water tank</t>
  </si>
  <si>
    <t>Kand (local water storage)</t>
  </si>
  <si>
    <t>Well</t>
  </si>
  <si>
    <t>Unprotected well</t>
  </si>
  <si>
    <t>Deep well</t>
  </si>
  <si>
    <t xml:space="preserve">No water data available. </t>
  </si>
  <si>
    <t>No water data available.</t>
  </si>
  <si>
    <t>Yes</t>
  </si>
  <si>
    <t>No</t>
  </si>
  <si>
    <t>Operational toilets</t>
  </si>
  <si>
    <t xml:space="preserve">Report states that 60% of schools lack sanitation facilties, but the data collection methodology (or primary source) is unclear. The estimate is therefore not used. </t>
  </si>
  <si>
    <t xml:space="preserve">Toilets are not reported by school. In total, there are 40,650 operational toilets and 20,035 non-operational toilets. An estimate can not be made without school-level information. </t>
  </si>
  <si>
    <t xml:space="preserve">No sanitation data available. </t>
  </si>
  <si>
    <t>No handwashing data</t>
  </si>
  <si>
    <t xml:space="preserve">These data include government (13556) and private (478) general education schools (primary, lower secondary and upper secondary). General education schools make up 95% of schools in the country serving 97% of the country's students. The proportion of schools with no facilities are based on those with no toilet information. An estimate for 'basic' service can't be made since toilet data are provided as a proportion of total toilets and not as a proportion of schools: 32,517 operational toilets of 39,042 total toilets. The facility estimate is not used based on country consultation. </t>
  </si>
  <si>
    <t>The 2010 EMIS includes general education schools (95% of schools in the country serving 97% of the country's students), Islamic schools, teacher training, and technical and vocational schools.The number of rural and urban schools don't add up to the total as some schools are labeled as "unknown". The proportion of schools with no facilities are based on those with no toilet information. 55146 toilets are operational out of 59042 total toilets.  This figure estimates 'basic' service under the assumption that the toilet facilities are likely single-sex, but is not used since data seem to reflect the proportion of toilets, not schools. The facility estimate is not used based on country consultation.</t>
  </si>
  <si>
    <t>Report states that 30% of schools lack safe drinking water, but the data collection methodology (or primary source) is unclear and the figure is inconsistent with 2016 EMIS data which provides the proportion of schools by water source type. However, the estimate is used based on country consultation, which suggests this estimate is more consistent with experiences in-country.</t>
  </si>
  <si>
    <t xml:space="preserve">The estimates are not used based on country consultation which indicated that indicators are not standardized throughout Afghanistan and are inconsistent with in-country experience in comparison to the 2013 Education For All data. </t>
  </si>
  <si>
    <t>Definition</t>
  </si>
  <si>
    <t>Basic (improved &amp; available)</t>
  </si>
  <si>
    <t>Limited</t>
  </si>
  <si>
    <t>EMIS</t>
  </si>
  <si>
    <t>POPULATION OF SCHOOL AGE CHILDREN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</si>
  <si>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</si>
  <si>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</si>
  <si>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</si>
  <si>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</si>
  <si>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</si>
  <si>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</si>
  <si>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</si>
  <si>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</si>
  <si>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</si>
  <si>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</si>
  <si>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</si>
  <si>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</si>
  <si>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</si>
  <si>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</si>
  <si>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</si>
  <si>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</si>
  <si>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</si>
  <si>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</si>
  <si>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</si>
  <si>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</si>
  <si>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Insufficient data</t>
  </si>
  <si>
    <t>SABER Service Delivery 2018: Afghanistan, 2017</t>
  </si>
  <si>
    <t>Survey</t>
  </si>
  <si>
    <t xml:space="preserve">Data are nationally representative for primary schools. Urban/rural includes only schools that offer grade 4. In the absence of data from other settings, the primary school data are used to estimate national. Where schools have multiple water sources, one source was assigned by 'most improved'. </t>
  </si>
  <si>
    <t>Piped water into dwelling or household connection</t>
  </si>
  <si>
    <t>Piped water to yard/plot or yard connection</t>
  </si>
  <si>
    <t>Public tap or standpipe</t>
  </si>
  <si>
    <t>Tubewell or borehole</t>
  </si>
  <si>
    <t>Protected dug well</t>
  </si>
  <si>
    <t>Unprotected dug well</t>
  </si>
  <si>
    <t>Protected spring</t>
  </si>
  <si>
    <t>Unprotected spring</t>
  </si>
  <si>
    <t>Tanker-truck OR Cart with small tank/drum</t>
  </si>
  <si>
    <t>Surface water</t>
  </si>
  <si>
    <t>Other</t>
  </si>
  <si>
    <t>Flush Toilet hole</t>
  </si>
  <si>
    <t>Ventilated Improved Pit latrine (VIP)</t>
  </si>
  <si>
    <t>Covered pit latrine with slab</t>
  </si>
  <si>
    <t>Covered pit latrine without slab OR open pit</t>
  </si>
  <si>
    <t>Uncovered pit latrine without slab OR  open pit</t>
  </si>
  <si>
    <t>single-sex</t>
  </si>
  <si>
    <t>private, avilable and functional</t>
  </si>
  <si>
    <t xml:space="preserve">Data are nationally representative for primary schools. Urban/rural includes only schools that offer grade 4. In the absence of data from other settings, the primary school data are used to estimate national. There is a large proportion of schools with missing data on usable (&gt;90%). The estimates for basic are therefore not used. </t>
  </si>
  <si>
    <t>improved, private, available, functional</t>
  </si>
  <si>
    <t xml:space="preserve">Data are nationally representative for primary schools. Urban/rural includes only schools that offer grade 4. In the absence of data from other settings, the primary school data are used to estimate national. There is a large proportion of schools with missing data (&gt;90%). The estimates are therefore not used. </t>
  </si>
  <si>
    <t>water only</t>
  </si>
  <si>
    <t>UNESCO UIS (http://data.uis.unesco.org/)</t>
  </si>
  <si>
    <t xml:space="preserve">Basic drinking water </t>
  </si>
  <si>
    <t>Single-sex basic sanitation</t>
  </si>
  <si>
    <t>The secondary school estimate is based on coverage in lower and upper secondary schools and the school age population for each level. A national estimate is based on the primary school and secondary school data and the school age population for each setting in the absence of data on the number of schools.</t>
  </si>
  <si>
    <t>Basic handwashing facilities</t>
  </si>
  <si>
    <t>Values in grey text are imputed based on linear regression</t>
  </si>
  <si>
    <t xml:space="preserve">The secondary school estimate is based on coverage reported for upper secondary schools. The value was updated from the previously reported 84.3 based on the UIS data released in Feb 2020. </t>
  </si>
  <si>
    <t xml:space="preserve">The secondary school estimate is based on coverage in lower and upper secondary schools and the school age population for each level. A national estimate is based on the primary school and secondary school data and the school age population for each setting in the absence of data on the number of schools. </t>
  </si>
  <si>
    <t xml:space="preserve">The secondary school estimate is based on coverage in lower and upper secondary schools and the school age population for each level. A national estimate is based on the primary school and secondary school data and the school age population for each setting in the absence of data on the number of schools. The values were updated from the previously reported 93.0 in primary schools and 97.4 in secondary schools based on the UIS data released in Feb 2020. </t>
  </si>
  <si>
    <t>The values were updated from the previously reported 28.1 in primary schools and 73.0 in secondary schools based on the UIS data released in Feb 2020. A national estimate is based on the primary school data in the absence of data on secondary schools in the latest data release.</t>
  </si>
  <si>
    <t>The values were updated from the previously reported 30.7 in primary schools and 68.9 in secondary schools based on the UIS data released in Feb 2020. The secondary school estimate is based on coverage in lower and upper secondary schools and the school age population for each level. A national estimate is based on the primary school and secondary school data and the school age population for each setting in the absence of data on the number of schools.</t>
  </si>
  <si>
    <t>The values were updated from the previously reported 3.3 in primary schools and 10.3 in secondary schools based on the UIS data released in Feb 2020. The secondary school estimate is based on coverage in lower and upper secondary schools and the school age population for each level. A national estimate is based on the primary school and secondary school data and the school age population for each setting in the absence of data on the number of schools.</t>
  </si>
  <si>
    <t>The values were updated from the previously reported 3.3 in primary schools and 10.3 in secondary schools based on the UIS data released in Feb 2020.  The secondary school estimate is based on coverage in lower and upper secondary schools and the school age population for each level. A national estimate is based on the primary school and secondary school data and the school age population for each setting in the absence of data on the number of schools.</t>
  </si>
  <si>
    <t>AFG_2010_EMIS</t>
  </si>
  <si>
    <t>AFG_2012_EMIS</t>
  </si>
  <si>
    <t>AFG_2013_UNES</t>
  </si>
  <si>
    <t>AFG_2014_EMIS</t>
  </si>
  <si>
    <t>AFG_2016_EMIS</t>
  </si>
  <si>
    <t>AFG_2016_UIS</t>
  </si>
  <si>
    <t>AFG_2017_SABER</t>
  </si>
  <si>
    <t>AFG_2017_UIS</t>
  </si>
  <si>
    <t>AFG_2018_UIS</t>
  </si>
  <si>
    <t>2010</t>
  </si>
  <si>
    <t>2012</t>
  </si>
  <si>
    <t>2013</t>
  </si>
  <si>
    <t>2014</t>
  </si>
  <si>
    <t>2016</t>
  </si>
  <si>
    <t>2017</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</si>
  <si>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</si>
  <si>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</si>
  <si>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</si>
  <si>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</si>
  <si>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</si>
  <si>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</si>
  <si>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</si>
  <si>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</si>
  <si>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</si>
  <si>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</si>
  <si>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</si>
  <si>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</si>
  <si>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</si>
  <si>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</si>
  <si>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</si>
  <si>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country</t>
  </si>
  <si>
    <t>Afghanistan</t>
  </si>
  <si>
    <t>year</t>
  </si>
  <si>
    <t>setting</t>
  </si>
  <si>
    <t>National</t>
  </si>
  <si>
    <t>Urban</t>
  </si>
  <si>
    <t>Rural</t>
  </si>
  <si>
    <t>Pre-primary</t>
  </si>
  <si>
    <t>Primary</t>
  </si>
  <si>
    <t>Secondary</t>
  </si>
  <si>
    <t>pop_</t>
  </si>
  <si>
    <t>wat_fac_</t>
  </si>
  <si>
    <t>wat_imp_</t>
  </si>
  <si>
    <t>wat_bas_</t>
  </si>
  <si>
    <t>wat_lim_</t>
  </si>
  <si>
    <t>wat_none_</t>
  </si>
  <si>
    <t>wat_nd_</t>
  </si>
  <si>
    <t>san_fac_</t>
  </si>
  <si>
    <t>san_imp_</t>
  </si>
  <si>
    <t>san_bas_</t>
  </si>
  <si>
    <t>san_lim_</t>
  </si>
  <si>
    <t>san_none_</t>
  </si>
  <si>
    <t>san_nd_</t>
  </si>
  <si>
    <t>hyg_fac_</t>
  </si>
  <si>
    <t>hyg_wat_</t>
  </si>
  <si>
    <t>hyg_bas_</t>
  </si>
  <si>
    <t>hyg_lim_</t>
  </si>
  <si>
    <t>hyg_none_</t>
  </si>
  <si>
    <t>hyg_nd_</t>
  </si>
  <si>
    <t>AFG_2019_UIS</t>
  </si>
  <si>
    <t>The secondary school estimate is based on coverage in upper secondary schools only.</t>
  </si>
  <si>
    <t>No data</t>
  </si>
  <si>
    <t>The JMP releases updated estimates every 2 years following consultations with national authorities: https://washdata.org/how-we-work/jmp-country-consultation</t>
  </si>
  <si>
    <t>Links to sources within this tab</t>
  </si>
  <si>
    <t>AFG_2022_MSNA</t>
  </si>
  <si>
    <t>MSNA - Whole of Afghanistan Assessment</t>
  </si>
  <si>
    <t>Based on household questionnaire. The question asks "Does the school your children (or any children in the household) are attending have the following facilities?" with multiple selection response options of "None of these faclitiies/Handwashing facilities/Heaters/Sanitation facility (latrines)/Gender-specific sanitation facility (latrines)/Availability of drinking water/school boundary wal/ Other/don’t know". Set to not used gven it is an household syrvey.</t>
  </si>
  <si>
    <t>Based on household questionnaire. Set to not used gven it is an household syrvey.</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</si>
  <si>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</si>
  <si>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</si>
  <si>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</si>
  <si>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</si>
  <si>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</si>
  <si>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</si>
  <si>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</si>
  <si>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</si>
  <si>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</si>
  <si>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</si>
  <si>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</si>
  <si>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</si>
  <si>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WASH for School Children: State-of-the-art in Afghanistan, Bangladesh, Bhutan, India, Maldives, Nepal, Pakistan and Sri Lanka</t>
  </si>
  <si>
    <t>Need for extensive repairs or new system</t>
  </si>
  <si>
    <t>Functioning system</t>
  </si>
  <si>
    <t>Facility estimate not used, since the definition is not clear "Need for extensive repairs or new system." it doesn’t mean the school doesn't have an system.
Functioning system is considered improved.</t>
  </si>
  <si>
    <t/>
  </si>
  <si>
    <t>Need for extensive repairs or new facilities</t>
  </si>
  <si>
    <t>Functioning facilities</t>
  </si>
  <si>
    <t>AFG_2012_WFSC</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</si>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</sst>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1" fillId="0" borderId="0" applyNumberFormat="0" applyFill="0" applyBorder="0" applyAlignment="0" applyProtection="0"/>
    <xf numFmtId="0" fontId="19" fillId="0" borderId="87"/>
    <xf numFmtId="0" fontId="15" fillId="0" borderId="87"/>
    <xf numFmtId="0" fontId="19" fillId="0" borderId="87"/>
    <xf numFmtId="0" fontId="15" fillId="0" borderId="246"/>
    <xf numFmtId="0" fontId="15" fillId="0" borderId="246"/>
    <xf numFmtId="0" fontId="15" fillId="0" borderId="246"/>
    <xf numFmtId="0" fontId="19" fillId="0" borderId="246"/>
    <xf numFmtId="0" fontId="15" fillId="0" borderId="246"/>
    <xf numFmtId="0" fontId="15" fillId="0" borderId="246"/>
    <xf numFmtId="0" fontId="45" fillId="0" borderId="246" applyNumberFormat="0" applyFill="0" applyBorder="0" applyAlignment="0" applyProtection="0"/>
    <xf numFmtId="0" fontId="22" fillId="0" borderId="246" applyNumberFormat="0" applyFill="0" applyBorder="0" applyAlignment="0" applyProtection="0"/>
    <xf numFmtId="0" fontId="53" fillId="6" borderId="246">
      <alignment horizontal="center" vertical="center"/>
    </xf>
    <xf numFmtId="0" fontId="19" fillId="0" borderId="246"/>
    <xf numFmtId="0" fontId="19" fillId="0" borderId="246"/>
    <xf numFmtId="0" fontId="15" fillId="0" borderId="246"/>
    <xf numFmtId="0" fontId="81" fillId="0" borderId="246" applyNumberFormat="0" applyFill="0" applyBorder="0" applyAlignment="0" applyProtection="0"/>
  </cellStyleXfs>
  <cellXfs count="633">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7" xfId="0" applyNumberFormat="1" applyFont="1" applyFill="1" applyBorder="1" applyAlignment="1">
      <alignment horizontal="center" vertical="center"/>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64" fontId="3" fillId="0" borderId="10" xfId="0" applyNumberFormat="1" applyFont="1" applyBorder="1" applyAlignment="1">
      <alignment horizontal="center" vertical="center" wrapText="1"/>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3" fillId="2" borderId="11" xfId="0" applyFont="1" applyFill="1" applyBorder="1" applyAlignment="1">
      <alignment horizontal="center" vertic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3" fillId="0" borderId="10" xfId="0" applyFont="1" applyBorder="1" applyAlignment="1">
      <alignment horizontal="left" vertical="center" wrapText="1"/>
    </xf>
    <xf numFmtId="0" fontId="57" fillId="0" borderId="10" xfId="0" applyFont="1" applyBorder="1" applyAlignment="1">
      <alignment horizontal="left" vertical="center" wrapText="1"/>
    </xf>
    <xf numFmtId="0" fontId="57" fillId="0" borderId="23" xfId="0" applyFont="1" applyBorder="1" applyAlignment="1">
      <alignment horizontal="left"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1" fillId="15" borderId="62" xfId="0" applyNumberFormat="1" applyFont="1" applyFill="1" applyBorder="1" applyAlignment="1">
      <alignment horizontal="center" vertical="center"/>
    </xf>
    <xf numFmtId="1" fontId="62" fillId="16" borderId="63" xfId="0" applyNumberFormat="1" applyFont="1" applyFill="1" applyBorder="1" applyAlignment="1">
      <alignment horizontal="center" vertical="center"/>
    </xf>
    <xf numFmtId="164" fontId="68" fillId="22" borderId="64" xfId="0" applyNumberFormat="1" applyFont="1" applyFill="1" applyBorder="1" applyAlignment="1">
      <alignment horizontal="center"/>
    </xf>
    <xf numFmtId="0" fontId="69" fillId="23" borderId="65" xfId="0" applyFont="1" applyFill="1" applyBorder="1" applyAlignment="1">
      <alignment horizontal="center"/>
    </xf>
    <xf numFmtId="0" fontId="70" fillId="24" borderId="66" xfId="0" applyFont="1" applyFill="1" applyBorder="1" applyAlignment="1">
      <alignment horizontal="center"/>
    </xf>
    <xf numFmtId="0" fontId="71" fillId="25" borderId="67" xfId="0" applyFont="1" applyFill="1" applyBorder="1" applyAlignment="1">
      <alignment horizontal="center"/>
    </xf>
    <xf numFmtId="0" fontId="72" fillId="26" borderId="68" xfId="0" applyFont="1" applyFill="1" applyBorder="1" applyAlignment="1">
      <alignment horizont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6" fillId="0" borderId="0" xfId="0" applyFont="1" applyAlignment="1">
      <alignment horizontal="left" vertical="center"/>
    </xf>
    <xf numFmtId="0" fontId="76"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5"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6"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5" fillId="28" borderId="5" xfId="0" applyFont="1" applyFill="1" applyBorder="1" applyAlignment="1">
      <alignment vertical="center"/>
    </xf>
    <xf numFmtId="0" fontId="75" fillId="28" borderId="19" xfId="0" applyFont="1" applyFill="1" applyBorder="1" applyAlignment="1">
      <alignment vertical="center"/>
    </xf>
    <xf numFmtId="0" fontId="75" fillId="13" borderId="14" xfId="0" applyFont="1" applyFill="1" applyBorder="1" applyAlignment="1">
      <alignment vertical="center"/>
    </xf>
    <xf numFmtId="0" fontId="8" fillId="13" borderId="18" xfId="0" applyFont="1" applyFill="1" applyBorder="1" applyAlignment="1">
      <alignment vertical="center"/>
    </xf>
    <xf numFmtId="0" fontId="75" fillId="13" borderId="5" xfId="0" applyFont="1" applyFill="1" applyBorder="1" applyAlignment="1">
      <alignment vertical="center"/>
    </xf>
    <xf numFmtId="0" fontId="75" fillId="27" borderId="14" xfId="0" applyFont="1" applyFill="1" applyBorder="1" applyAlignment="1">
      <alignment vertical="center"/>
    </xf>
    <xf numFmtId="0" fontId="8" fillId="27" borderId="18" xfId="0" applyFont="1" applyFill="1" applyBorder="1" applyAlignment="1">
      <alignment vertical="center"/>
    </xf>
    <xf numFmtId="0" fontId="75" fillId="27" borderId="5" xfId="0" applyFont="1" applyFill="1" applyBorder="1" applyAlignment="1">
      <alignment vertical="center"/>
    </xf>
    <xf numFmtId="0" fontId="75" fillId="27" borderId="19" xfId="0" applyFont="1" applyFill="1" applyBorder="1" applyAlignment="1">
      <alignment vertical="center"/>
    </xf>
    <xf numFmtId="0" fontId="75" fillId="27" borderId="15" xfId="0" applyFont="1" applyFill="1" applyBorder="1" applyAlignment="1">
      <alignment vertical="center"/>
    </xf>
    <xf numFmtId="0" fontId="75" fillId="28" borderId="15" xfId="0" applyFont="1" applyFill="1" applyBorder="1" applyAlignment="1">
      <alignment vertical="center"/>
    </xf>
    <xf numFmtId="0" fontId="75" fillId="13" borderId="15" xfId="0" applyFont="1" applyFill="1" applyBorder="1" applyAlignment="1">
      <alignment vertical="center"/>
    </xf>
    <xf numFmtId="0" fontId="75" fillId="13" borderId="19" xfId="0" applyFont="1" applyFill="1" applyBorder="1" applyAlignment="1">
      <alignment vertical="center"/>
    </xf>
    <xf numFmtId="0" fontId="63" fillId="17" borderId="68" xfId="0" applyFont="1" applyFill="1" applyBorder="1" applyAlignment="1">
      <alignment horizontal="center"/>
    </xf>
    <xf numFmtId="164" fontId="64" fillId="18" borderId="68" xfId="0" applyNumberFormat="1" applyFont="1" applyFill="1" applyBorder="1" applyAlignment="1">
      <alignment horizontal="center"/>
    </xf>
    <xf numFmtId="0" fontId="65" fillId="19" borderId="68" xfId="0" applyFont="1" applyFill="1" applyBorder="1" applyAlignment="1">
      <alignment horizontal="center"/>
    </xf>
    <xf numFmtId="0" fontId="66" fillId="20" borderId="68" xfId="0" applyFont="1" applyFill="1" applyBorder="1" applyAlignment="1">
      <alignment horizontal="center"/>
    </xf>
    <xf numFmtId="0" fontId="67" fillId="21" borderId="68" xfId="0" applyFont="1" applyFill="1" applyBorder="1" applyAlignment="1">
      <alignment horizontal="center"/>
    </xf>
    <xf numFmtId="0" fontId="10" fillId="28" borderId="20" xfId="0" applyFont="1" applyFill="1" applyBorder="1" applyAlignment="1">
      <alignment horizontal="left" vertical="center"/>
    </xf>
    <xf numFmtId="0" fontId="8" fillId="3" borderId="69"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69" xfId="0" applyBorder="1"/>
    <xf numFmtId="0" fontId="88" fillId="0" borderId="0" xfId="0" applyFont="1" applyAlignment="1">
      <alignment vertical="center"/>
    </xf>
    <xf numFmtId="0" fontId="90" fillId="0" borderId="0" xfId="0" applyFont="1" applyAlignment="1">
      <alignment vertical="center"/>
    </xf>
    <xf numFmtId="0" fontId="92" fillId="0" borderId="0" xfId="0" applyFont="1" applyAlignment="1">
      <alignment vertical="center"/>
    </xf>
    <xf numFmtId="0" fontId="75" fillId="27" borderId="14" xfId="0" applyFont="1" applyFill="1" applyBorder="1" applyAlignment="1">
      <alignment horizontal="left" vertical="center"/>
    </xf>
    <xf numFmtId="0" fontId="75" fillId="28" borderId="14" xfId="0" applyFont="1" applyFill="1" applyBorder="1" applyAlignment="1">
      <alignment horizontal="left" vertical="center"/>
    </xf>
    <xf numFmtId="0" fontId="75" fillId="13" borderId="14" xfId="0" applyFont="1" applyFill="1" applyBorder="1" applyAlignment="1">
      <alignment horizontal="left" vertical="center"/>
    </xf>
    <xf numFmtId="0" fontId="3" fillId="2" borderId="89" xfId="0" applyFont="1" applyFill="1" applyBorder="1" applyAlignment="1">
      <alignment horizontal="center"/>
    </xf>
    <xf numFmtId="164" fontId="3" fillId="2" borderId="89" xfId="0" applyNumberFormat="1" applyFont="1" applyFill="1" applyBorder="1" applyAlignment="1">
      <alignment horizontal="center" vertical="center"/>
    </xf>
    <xf numFmtId="1" fontId="94" fillId="36" borderId="90" xfId="0" applyNumberFormat="1" applyFont="1" applyFill="1" applyBorder="1" applyAlignment="1">
      <alignment horizontal="center" vertical="center"/>
    </xf>
    <xf numFmtId="1" fontId="95" fillId="37" borderId="91" xfId="0" applyNumberFormat="1" applyFont="1" applyFill="1" applyBorder="1" applyAlignment="1">
      <alignment horizontal="center" vertical="center"/>
    </xf>
    <xf numFmtId="1" fontId="96" fillId="38" borderId="92" xfId="0" applyNumberFormat="1" applyFont="1" applyFill="1" applyBorder="1" applyAlignment="1">
      <alignment horizontal="center" vertical="center"/>
    </xf>
    <xf numFmtId="1" fontId="97" fillId="39" borderId="93" xfId="0" applyNumberFormat="1" applyFont="1" applyFill="1" applyBorder="1" applyAlignment="1">
      <alignment horizontal="center" vertical="center"/>
    </xf>
    <xf numFmtId="1" fontId="98" fillId="40" borderId="94" xfId="0" applyNumberFormat="1" applyFont="1" applyFill="1" applyBorder="1" applyAlignment="1">
      <alignment horizontal="center" vertical="center"/>
    </xf>
    <xf numFmtId="1" fontId="99" fillId="41" borderId="95" xfId="0" applyNumberFormat="1" applyFont="1" applyFill="1" applyBorder="1" applyAlignment="1">
      <alignment horizontal="center" vertical="center"/>
    </xf>
    <xf numFmtId="1" fontId="100" fillId="42" borderId="96" xfId="0" applyNumberFormat="1" applyFont="1" applyFill="1" applyBorder="1" applyAlignment="1">
      <alignment horizontal="center" vertical="center"/>
    </xf>
    <xf numFmtId="1" fontId="101" fillId="43" borderId="97" xfId="0" applyNumberFormat="1" applyFont="1" applyFill="1" applyBorder="1" applyAlignment="1">
      <alignment horizontal="center" vertical="center"/>
    </xf>
    <xf numFmtId="1" fontId="102" fillId="44" borderId="98" xfId="0" applyNumberFormat="1" applyFont="1" applyFill="1" applyBorder="1" applyAlignment="1">
      <alignment horizontal="center" vertical="center"/>
    </xf>
    <xf numFmtId="1" fontId="103" fillId="45" borderId="99" xfId="0" applyNumberFormat="1" applyFont="1" applyFill="1" applyBorder="1" applyAlignment="1">
      <alignment horizontal="center" vertical="center"/>
    </xf>
    <xf numFmtId="1" fontId="104" fillId="46" borderId="100" xfId="0" applyNumberFormat="1" applyFont="1" applyFill="1" applyBorder="1" applyAlignment="1">
      <alignment horizontal="center" vertical="center"/>
    </xf>
    <xf numFmtId="1" fontId="105" fillId="47" borderId="101" xfId="0" applyNumberFormat="1" applyFont="1" applyFill="1" applyBorder="1" applyAlignment="1">
      <alignment horizontal="center" vertical="center"/>
    </xf>
    <xf numFmtId="1" fontId="106" fillId="48" borderId="102" xfId="0" applyNumberFormat="1" applyFont="1" applyFill="1" applyBorder="1" applyAlignment="1">
      <alignment horizontal="center" vertical="center"/>
    </xf>
    <xf numFmtId="1" fontId="107" fillId="49" borderId="103" xfId="0" applyNumberFormat="1" applyFont="1" applyFill="1" applyBorder="1" applyAlignment="1">
      <alignment horizontal="center" vertical="center"/>
    </xf>
    <xf numFmtId="1" fontId="108" fillId="50" borderId="104" xfId="0" applyNumberFormat="1" applyFont="1" applyFill="1" applyBorder="1" applyAlignment="1">
      <alignment horizontal="center" vertical="center"/>
    </xf>
    <xf numFmtId="1" fontId="109" fillId="51" borderId="105" xfId="0" applyNumberFormat="1" applyFont="1" applyFill="1" applyBorder="1" applyAlignment="1">
      <alignment horizontal="center" vertical="center"/>
    </xf>
    <xf numFmtId="1" fontId="110" fillId="52" borderId="106" xfId="0" applyNumberFormat="1" applyFont="1" applyFill="1" applyBorder="1" applyAlignment="1">
      <alignment horizontal="center" vertical="center"/>
    </xf>
    <xf numFmtId="1" fontId="111" fillId="53" borderId="107" xfId="0" applyNumberFormat="1" applyFont="1" applyFill="1" applyBorder="1" applyAlignment="1">
      <alignment horizontal="center" vertical="center"/>
    </xf>
    <xf numFmtId="1" fontId="112" fillId="54" borderId="108" xfId="0" applyNumberFormat="1" applyFont="1" applyFill="1" applyBorder="1" applyAlignment="1">
      <alignment horizontal="center" vertical="center"/>
    </xf>
    <xf numFmtId="1" fontId="113" fillId="55" borderId="109" xfId="0" applyNumberFormat="1" applyFont="1" applyFill="1" applyBorder="1" applyAlignment="1">
      <alignment horizontal="center" vertical="center"/>
    </xf>
    <xf numFmtId="1" fontId="114" fillId="56" borderId="110" xfId="0" applyNumberFormat="1" applyFont="1" applyFill="1" applyBorder="1" applyAlignment="1">
      <alignment horizontal="center" vertical="center"/>
    </xf>
    <xf numFmtId="1" fontId="115" fillId="57" borderId="111" xfId="0" applyNumberFormat="1" applyFont="1" applyFill="1" applyBorder="1" applyAlignment="1">
      <alignment horizontal="center" vertical="center"/>
    </xf>
    <xf numFmtId="1" fontId="116" fillId="58" borderId="112" xfId="0" applyNumberFormat="1" applyFont="1" applyFill="1" applyBorder="1" applyAlignment="1">
      <alignment horizontal="center" vertical="center"/>
    </xf>
    <xf numFmtId="1" fontId="117" fillId="59" borderId="113" xfId="0" applyNumberFormat="1" applyFont="1" applyFill="1" applyBorder="1" applyAlignment="1">
      <alignment horizontal="center" vertical="center"/>
    </xf>
    <xf numFmtId="1" fontId="118" fillId="60" borderId="114" xfId="0" applyNumberFormat="1" applyFont="1" applyFill="1" applyBorder="1" applyAlignment="1">
      <alignment horizontal="center" vertical="center"/>
    </xf>
    <xf numFmtId="1" fontId="119" fillId="61" borderId="115" xfId="0" applyNumberFormat="1" applyFont="1" applyFill="1" applyBorder="1" applyAlignment="1">
      <alignment horizontal="center" vertical="center"/>
    </xf>
    <xf numFmtId="0" fontId="120" fillId="62" borderId="116" xfId="0" applyFont="1" applyFill="1" applyBorder="1" applyAlignment="1">
      <alignment horizontal="center"/>
    </xf>
    <xf numFmtId="164" fontId="121" fillId="63" borderId="117" xfId="0" applyNumberFormat="1" applyFont="1" applyFill="1" applyBorder="1" applyAlignment="1">
      <alignment horizontal="center"/>
    </xf>
    <xf numFmtId="0" fontId="122" fillId="64" borderId="118" xfId="0" applyFont="1" applyFill="1" applyBorder="1" applyAlignment="1">
      <alignment horizontal="center"/>
    </xf>
    <xf numFmtId="0" fontId="123" fillId="65" borderId="119" xfId="0" applyFont="1" applyFill="1" applyBorder="1" applyAlignment="1">
      <alignment horizontal="center"/>
    </xf>
    <xf numFmtId="0" fontId="124" fillId="66" borderId="120" xfId="0" applyFont="1" applyFill="1" applyBorder="1" applyAlignment="1">
      <alignment horizontal="center"/>
    </xf>
    <xf numFmtId="0" fontId="125" fillId="67" borderId="121" xfId="0" applyFont="1" applyFill="1" applyBorder="1" applyAlignment="1">
      <alignment horizontal="center"/>
    </xf>
    <xf numFmtId="164" fontId="126" fillId="68" borderId="122" xfId="0" applyNumberFormat="1" applyFont="1" applyFill="1" applyBorder="1" applyAlignment="1">
      <alignment horizontal="center"/>
    </xf>
    <xf numFmtId="0" fontId="127" fillId="69" borderId="123" xfId="0" applyFont="1" applyFill="1" applyBorder="1" applyAlignment="1">
      <alignment horizontal="center"/>
    </xf>
    <xf numFmtId="0" fontId="128" fillId="70" borderId="124" xfId="0" applyFont="1" applyFill="1" applyBorder="1" applyAlignment="1">
      <alignment horizontal="center"/>
    </xf>
    <xf numFmtId="0" fontId="129" fillId="71" borderId="125" xfId="0" applyFont="1" applyFill="1" applyBorder="1" applyAlignment="1">
      <alignment horizontal="center"/>
    </xf>
    <xf numFmtId="0" fontId="130" fillId="72" borderId="126" xfId="0" applyFont="1" applyFill="1" applyBorder="1" applyAlignment="1">
      <alignment horizontal="center"/>
    </xf>
    <xf numFmtId="164" fontId="131" fillId="73" borderId="127" xfId="0" applyNumberFormat="1" applyFont="1" applyFill="1" applyBorder="1" applyAlignment="1">
      <alignment horizontal="center"/>
    </xf>
    <xf numFmtId="0" fontId="132" fillId="74" borderId="128" xfId="0" applyFont="1" applyFill="1" applyBorder="1" applyAlignment="1">
      <alignment horizontal="center"/>
    </xf>
    <xf numFmtId="0" fontId="133" fillId="75" borderId="129" xfId="0" applyFont="1" applyFill="1" applyBorder="1" applyAlignment="1">
      <alignment horizontal="center"/>
    </xf>
    <xf numFmtId="0" fontId="134" fillId="76" borderId="130" xfId="0" applyFont="1" applyFill="1" applyBorder="1" applyAlignment="1">
      <alignment horizontal="center"/>
    </xf>
    <xf numFmtId="0" fontId="135" fillId="77" borderId="131" xfId="0" applyFont="1" applyFill="1" applyBorder="1" applyAlignment="1">
      <alignment horizontal="center"/>
    </xf>
    <xf numFmtId="164" fontId="136" fillId="78" borderId="132" xfId="0" applyNumberFormat="1" applyFont="1" applyFill="1" applyBorder="1" applyAlignment="1">
      <alignment horizontal="center"/>
    </xf>
    <xf numFmtId="0" fontId="137" fillId="79" borderId="133" xfId="0" applyFont="1" applyFill="1" applyBorder="1" applyAlignment="1">
      <alignment horizontal="center"/>
    </xf>
    <xf numFmtId="0" fontId="138" fillId="80" borderId="134" xfId="0" applyFont="1" applyFill="1" applyBorder="1" applyAlignment="1">
      <alignment horizontal="center"/>
    </xf>
    <xf numFmtId="0" fontId="139" fillId="81" borderId="135" xfId="0" applyFont="1" applyFill="1" applyBorder="1" applyAlignment="1">
      <alignment horizontal="center"/>
    </xf>
    <xf numFmtId="0" fontId="140" fillId="82" borderId="136" xfId="0" applyFont="1" applyFill="1" applyBorder="1" applyAlignment="1">
      <alignment horizontal="center"/>
    </xf>
    <xf numFmtId="164" fontId="141" fillId="83" borderId="137" xfId="0" applyNumberFormat="1" applyFont="1" applyFill="1" applyBorder="1" applyAlignment="1">
      <alignment horizontal="center"/>
    </xf>
    <xf numFmtId="0" fontId="142" fillId="84" borderId="138" xfId="0" applyFont="1" applyFill="1" applyBorder="1" applyAlignment="1">
      <alignment horizontal="center"/>
    </xf>
    <xf numFmtId="0" fontId="143" fillId="85" borderId="139" xfId="0" applyFont="1" applyFill="1" applyBorder="1" applyAlignment="1">
      <alignment horizontal="center"/>
    </xf>
    <xf numFmtId="0" fontId="144" fillId="86" borderId="140" xfId="0" applyFont="1" applyFill="1" applyBorder="1" applyAlignment="1">
      <alignment horizontal="center"/>
    </xf>
    <xf numFmtId="0" fontId="145" fillId="87" borderId="141" xfId="0" applyFont="1" applyFill="1" applyBorder="1" applyAlignment="1">
      <alignment horizontal="center"/>
    </xf>
    <xf numFmtId="164" fontId="146" fillId="88" borderId="142" xfId="0" applyNumberFormat="1" applyFont="1" applyFill="1" applyBorder="1" applyAlignment="1">
      <alignment horizontal="center"/>
    </xf>
    <xf numFmtId="0" fontId="147" fillId="89" borderId="143" xfId="0" applyFont="1" applyFill="1" applyBorder="1" applyAlignment="1">
      <alignment horizontal="center"/>
    </xf>
    <xf numFmtId="0" fontId="148" fillId="90" borderId="144" xfId="0" applyFont="1" applyFill="1" applyBorder="1" applyAlignment="1">
      <alignment horizontal="center"/>
    </xf>
    <xf numFmtId="0" fontId="149" fillId="91" borderId="145" xfId="0" applyFont="1" applyFill="1" applyBorder="1" applyAlignment="1">
      <alignment horizontal="center"/>
    </xf>
    <xf numFmtId="0" fontId="150" fillId="92" borderId="146" xfId="0" applyFont="1" applyFill="1" applyBorder="1" applyAlignment="1">
      <alignment horizontal="center"/>
    </xf>
    <xf numFmtId="164" fontId="151" fillId="93" borderId="147" xfId="0" applyNumberFormat="1" applyFont="1" applyFill="1" applyBorder="1" applyAlignment="1">
      <alignment horizontal="center"/>
    </xf>
    <xf numFmtId="0" fontId="152" fillId="94" borderId="148" xfId="0" applyFont="1" applyFill="1" applyBorder="1" applyAlignment="1">
      <alignment horizontal="center"/>
    </xf>
    <xf numFmtId="0" fontId="153" fillId="95" borderId="149" xfId="0" applyFont="1" applyFill="1" applyBorder="1" applyAlignment="1">
      <alignment horizontal="center"/>
    </xf>
    <xf numFmtId="0" fontId="154" fillId="96" borderId="150" xfId="0" applyFont="1" applyFill="1" applyBorder="1" applyAlignment="1">
      <alignment horizontal="center"/>
    </xf>
    <xf numFmtId="0" fontId="155" fillId="97" borderId="151" xfId="0" applyFont="1" applyFill="1" applyBorder="1" applyAlignment="1">
      <alignment horizontal="center"/>
    </xf>
    <xf numFmtId="164" fontId="156" fillId="98" borderId="152" xfId="0" applyNumberFormat="1" applyFont="1" applyFill="1" applyBorder="1" applyAlignment="1">
      <alignment horizontal="center"/>
    </xf>
    <xf numFmtId="0" fontId="157" fillId="99" borderId="153" xfId="0" applyFont="1" applyFill="1" applyBorder="1" applyAlignment="1">
      <alignment horizontal="center"/>
    </xf>
    <xf numFmtId="0" fontId="158" fillId="100" borderId="154" xfId="0" applyFont="1" applyFill="1" applyBorder="1" applyAlignment="1">
      <alignment horizontal="center"/>
    </xf>
    <xf numFmtId="0" fontId="159" fillId="101" borderId="155" xfId="0" applyFont="1" applyFill="1" applyBorder="1" applyAlignment="1">
      <alignment horizontal="center"/>
    </xf>
    <xf numFmtId="0" fontId="160" fillId="102" borderId="156" xfId="0" applyFont="1" applyFill="1" applyBorder="1" applyAlignment="1">
      <alignment horizontal="center"/>
    </xf>
    <xf numFmtId="164" fontId="161" fillId="103" borderId="157" xfId="0" applyNumberFormat="1" applyFont="1" applyFill="1" applyBorder="1" applyAlignment="1">
      <alignment horizontal="center"/>
    </xf>
    <xf numFmtId="0" fontId="162" fillId="104" borderId="158" xfId="0" applyFont="1" applyFill="1" applyBorder="1" applyAlignment="1">
      <alignment horizontal="center"/>
    </xf>
    <xf numFmtId="0" fontId="163" fillId="105" borderId="159" xfId="0" applyFont="1" applyFill="1" applyBorder="1" applyAlignment="1">
      <alignment horizontal="center"/>
    </xf>
    <xf numFmtId="0" fontId="164" fillId="106" borderId="160" xfId="0" applyFont="1" applyFill="1" applyBorder="1" applyAlignment="1">
      <alignment horizontal="center"/>
    </xf>
    <xf numFmtId="0" fontId="165" fillId="107" borderId="161" xfId="0" applyFont="1" applyFill="1" applyBorder="1" applyAlignment="1">
      <alignment horizontal="center"/>
    </xf>
    <xf numFmtId="164" fontId="166" fillId="108" borderId="162" xfId="0" applyNumberFormat="1" applyFont="1" applyFill="1" applyBorder="1" applyAlignment="1">
      <alignment horizontal="center"/>
    </xf>
    <xf numFmtId="0" fontId="167" fillId="109" borderId="163" xfId="0" applyFont="1" applyFill="1" applyBorder="1" applyAlignment="1">
      <alignment horizontal="center"/>
    </xf>
    <xf numFmtId="0" fontId="168" fillId="110" borderId="164" xfId="0" applyFont="1" applyFill="1" applyBorder="1" applyAlignment="1">
      <alignment horizontal="center"/>
    </xf>
    <xf numFmtId="0" fontId="169" fillId="111" borderId="165" xfId="0" applyFont="1" applyFill="1" applyBorder="1" applyAlignment="1">
      <alignment horizontal="center"/>
    </xf>
    <xf numFmtId="0" fontId="170" fillId="112" borderId="166" xfId="0" applyFont="1" applyFill="1" applyBorder="1" applyAlignment="1">
      <alignment horizontal="center"/>
    </xf>
    <xf numFmtId="164" fontId="171" fillId="113" borderId="167" xfId="0" applyNumberFormat="1" applyFont="1" applyFill="1" applyBorder="1" applyAlignment="1">
      <alignment horizontal="center"/>
    </xf>
    <xf numFmtId="0" fontId="172" fillId="114" borderId="168" xfId="0" applyFont="1" applyFill="1" applyBorder="1" applyAlignment="1">
      <alignment horizontal="center"/>
    </xf>
    <xf numFmtId="0" fontId="173" fillId="115" borderId="169" xfId="0" applyFont="1" applyFill="1" applyBorder="1" applyAlignment="1">
      <alignment horizontal="center"/>
    </xf>
    <xf numFmtId="0" fontId="174" fillId="116" borderId="170" xfId="0" applyFont="1" applyFill="1" applyBorder="1" applyAlignment="1">
      <alignment horizontal="center"/>
    </xf>
    <xf numFmtId="0" fontId="175" fillId="117" borderId="171" xfId="0" applyFont="1" applyFill="1" applyBorder="1" applyAlignment="1">
      <alignment horizontal="center"/>
    </xf>
    <xf numFmtId="164" fontId="176" fillId="118" borderId="172" xfId="0" applyNumberFormat="1" applyFont="1" applyFill="1" applyBorder="1" applyAlignment="1">
      <alignment horizontal="center"/>
    </xf>
    <xf numFmtId="0" fontId="177" fillId="119" borderId="173" xfId="0" applyFont="1" applyFill="1" applyBorder="1" applyAlignment="1">
      <alignment horizontal="center"/>
    </xf>
    <xf numFmtId="0" fontId="178" fillId="120" borderId="174" xfId="0" applyFont="1" applyFill="1" applyBorder="1" applyAlignment="1">
      <alignment horizontal="center"/>
    </xf>
    <xf numFmtId="0" fontId="179" fillId="121" borderId="175" xfId="0" applyFont="1" applyFill="1" applyBorder="1" applyAlignment="1">
      <alignment horizontal="center"/>
    </xf>
    <xf numFmtId="0" fontId="180" fillId="122" borderId="176" xfId="0" applyFont="1" applyFill="1" applyBorder="1" applyAlignment="1">
      <alignment horizontal="center"/>
    </xf>
    <xf numFmtId="164" fontId="181" fillId="123" borderId="177" xfId="0" applyNumberFormat="1" applyFont="1" applyFill="1" applyBorder="1" applyAlignment="1">
      <alignment horizontal="center"/>
    </xf>
    <xf numFmtId="0" fontId="182" fillId="124" borderId="178" xfId="0" applyFont="1" applyFill="1" applyBorder="1" applyAlignment="1">
      <alignment horizontal="center"/>
    </xf>
    <xf numFmtId="0" fontId="183" fillId="125" borderId="179" xfId="0" applyFont="1" applyFill="1" applyBorder="1" applyAlignment="1">
      <alignment horizontal="center"/>
    </xf>
    <xf numFmtId="0" fontId="184" fillId="126" borderId="180" xfId="0" applyFont="1" applyFill="1" applyBorder="1" applyAlignment="1">
      <alignment horizontal="center"/>
    </xf>
    <xf numFmtId="0" fontId="185" fillId="127" borderId="181" xfId="0" applyFont="1" applyFill="1" applyBorder="1" applyAlignment="1">
      <alignment horizontal="center"/>
    </xf>
    <xf numFmtId="164" fontId="186" fillId="128" borderId="182" xfId="0" applyNumberFormat="1" applyFont="1" applyFill="1" applyBorder="1" applyAlignment="1">
      <alignment horizontal="center"/>
    </xf>
    <xf numFmtId="0" fontId="187" fillId="129" borderId="183" xfId="0" applyFont="1" applyFill="1" applyBorder="1" applyAlignment="1">
      <alignment horizontal="center"/>
    </xf>
    <xf numFmtId="0" fontId="188" fillId="130" borderId="184" xfId="0" applyFont="1" applyFill="1" applyBorder="1" applyAlignment="1">
      <alignment horizontal="center"/>
    </xf>
    <xf numFmtId="0" fontId="189" fillId="131" borderId="185" xfId="0" applyFont="1" applyFill="1" applyBorder="1" applyAlignment="1">
      <alignment horizontal="center"/>
    </xf>
    <xf numFmtId="0" fontId="190" fillId="132" borderId="186" xfId="0" applyFont="1" applyFill="1" applyBorder="1" applyAlignment="1">
      <alignment horizontal="center"/>
    </xf>
    <xf numFmtId="164" fontId="191" fillId="133" borderId="187" xfId="0" applyNumberFormat="1" applyFont="1" applyFill="1" applyBorder="1" applyAlignment="1">
      <alignment horizontal="center"/>
    </xf>
    <xf numFmtId="0" fontId="192" fillId="134" borderId="188" xfId="0" applyFont="1" applyFill="1" applyBorder="1" applyAlignment="1">
      <alignment horizontal="center"/>
    </xf>
    <xf numFmtId="0" fontId="193" fillId="135" borderId="189" xfId="0" applyFont="1" applyFill="1" applyBorder="1" applyAlignment="1">
      <alignment horizontal="center"/>
    </xf>
    <xf numFmtId="0" fontId="194" fillId="136" borderId="190" xfId="0" applyFont="1" applyFill="1" applyBorder="1" applyAlignment="1">
      <alignment horizontal="center"/>
    </xf>
    <xf numFmtId="0" fontId="195" fillId="137" borderId="191" xfId="0" applyFont="1" applyFill="1" applyBorder="1" applyAlignment="1">
      <alignment horizontal="center"/>
    </xf>
    <xf numFmtId="164" fontId="196" fillId="138" borderId="192" xfId="0" applyNumberFormat="1" applyFont="1" applyFill="1" applyBorder="1" applyAlignment="1">
      <alignment horizontal="center"/>
    </xf>
    <xf numFmtId="0" fontId="197" fillId="139" borderId="193" xfId="0" applyFont="1" applyFill="1" applyBorder="1" applyAlignment="1">
      <alignment horizontal="center"/>
    </xf>
    <xf numFmtId="0" fontId="198" fillId="140" borderId="194" xfId="0" applyFont="1" applyFill="1" applyBorder="1" applyAlignment="1">
      <alignment horizontal="center"/>
    </xf>
    <xf numFmtId="0" fontId="199" fillId="141" borderId="195" xfId="0" applyFont="1" applyFill="1" applyBorder="1" applyAlignment="1">
      <alignment horizontal="center"/>
    </xf>
    <xf numFmtId="0" fontId="200" fillId="142" borderId="196" xfId="0" applyFont="1" applyFill="1" applyBorder="1" applyAlignment="1">
      <alignment horizontal="center"/>
    </xf>
    <xf numFmtId="164" fontId="201" fillId="143" borderId="197" xfId="0" applyNumberFormat="1" applyFont="1" applyFill="1" applyBorder="1" applyAlignment="1">
      <alignment horizontal="center"/>
    </xf>
    <xf numFmtId="0" fontId="202" fillId="144" borderId="198" xfId="0" applyFont="1" applyFill="1" applyBorder="1" applyAlignment="1">
      <alignment horizontal="center"/>
    </xf>
    <xf numFmtId="0" fontId="203" fillId="145" borderId="199" xfId="0" applyFont="1" applyFill="1" applyBorder="1" applyAlignment="1">
      <alignment horizontal="center"/>
    </xf>
    <xf numFmtId="0" fontId="204" fillId="146" borderId="200" xfId="0" applyFont="1" applyFill="1" applyBorder="1" applyAlignment="1">
      <alignment horizontal="center"/>
    </xf>
    <xf numFmtId="0" fontId="205" fillId="147" borderId="201" xfId="0" applyFont="1" applyFill="1" applyBorder="1" applyAlignment="1">
      <alignment horizontal="center"/>
    </xf>
    <xf numFmtId="164" fontId="206" fillId="148" borderId="202" xfId="0" applyNumberFormat="1" applyFont="1" applyFill="1" applyBorder="1" applyAlignment="1">
      <alignment horizontal="center"/>
    </xf>
    <xf numFmtId="0" fontId="207" fillId="149" borderId="203" xfId="0" applyFont="1" applyFill="1" applyBorder="1" applyAlignment="1">
      <alignment horizontal="center"/>
    </xf>
    <xf numFmtId="0" fontId="208" fillId="150" borderId="204" xfId="0" applyFont="1" applyFill="1" applyBorder="1" applyAlignment="1">
      <alignment horizontal="center"/>
    </xf>
    <xf numFmtId="0" fontId="209" fillId="151" borderId="205" xfId="0" applyFont="1" applyFill="1" applyBorder="1" applyAlignment="1">
      <alignment horizontal="center"/>
    </xf>
    <xf numFmtId="0" fontId="210" fillId="152" borderId="206" xfId="0" applyFont="1" applyFill="1" applyBorder="1" applyAlignment="1">
      <alignment horizontal="center"/>
    </xf>
    <xf numFmtId="164" fontId="211" fillId="153" borderId="207" xfId="0" applyNumberFormat="1" applyFont="1" applyFill="1" applyBorder="1" applyAlignment="1">
      <alignment horizontal="center"/>
    </xf>
    <xf numFmtId="0" fontId="212" fillId="154" borderId="208" xfId="0" applyFont="1" applyFill="1" applyBorder="1" applyAlignment="1">
      <alignment horizontal="center"/>
    </xf>
    <xf numFmtId="0" fontId="213" fillId="155" borderId="209" xfId="0" applyFont="1" applyFill="1" applyBorder="1" applyAlignment="1">
      <alignment horizontal="center"/>
    </xf>
    <xf numFmtId="0" fontId="214" fillId="156" borderId="210" xfId="0" applyFont="1" applyFill="1" applyBorder="1" applyAlignment="1">
      <alignment horizontal="center"/>
    </xf>
    <xf numFmtId="0" fontId="215" fillId="157" borderId="211" xfId="0" applyFont="1" applyFill="1" applyBorder="1" applyAlignment="1">
      <alignment horizontal="center"/>
    </xf>
    <xf numFmtId="164" fontId="216" fillId="158" borderId="212" xfId="0" applyNumberFormat="1" applyFont="1" applyFill="1" applyBorder="1" applyAlignment="1">
      <alignment horizontal="center"/>
    </xf>
    <xf numFmtId="0" fontId="217" fillId="159" borderId="213" xfId="0" applyFont="1" applyFill="1" applyBorder="1" applyAlignment="1">
      <alignment horizontal="center"/>
    </xf>
    <xf numFmtId="0" fontId="218" fillId="160" borderId="214" xfId="0" applyFont="1" applyFill="1" applyBorder="1" applyAlignment="1">
      <alignment horizontal="center"/>
    </xf>
    <xf numFmtId="0" fontId="219" fillId="161" borderId="215" xfId="0" applyFont="1" applyFill="1" applyBorder="1" applyAlignment="1">
      <alignment horizontal="center"/>
    </xf>
    <xf numFmtId="0" fontId="220" fillId="162" borderId="216" xfId="0" applyFont="1" applyFill="1" applyBorder="1" applyAlignment="1">
      <alignment horizontal="center"/>
    </xf>
    <xf numFmtId="164" fontId="221" fillId="163" borderId="217" xfId="0" applyNumberFormat="1" applyFont="1" applyFill="1" applyBorder="1" applyAlignment="1">
      <alignment horizontal="center"/>
    </xf>
    <xf numFmtId="0" fontId="222" fillId="164" borderId="218" xfId="0" applyFont="1" applyFill="1" applyBorder="1" applyAlignment="1">
      <alignment horizontal="center"/>
    </xf>
    <xf numFmtId="0" fontId="223" fillId="165" borderId="219" xfId="0" applyFont="1" applyFill="1" applyBorder="1" applyAlignment="1">
      <alignment horizontal="center"/>
    </xf>
    <xf numFmtId="0" fontId="224" fillId="166" borderId="220" xfId="0" applyFont="1" applyFill="1" applyBorder="1" applyAlignment="1">
      <alignment horizontal="center"/>
    </xf>
    <xf numFmtId="0" fontId="225" fillId="167" borderId="221" xfId="0" applyFont="1" applyFill="1" applyBorder="1" applyAlignment="1">
      <alignment horizontal="center"/>
    </xf>
    <xf numFmtId="164" fontId="226" fillId="168" borderId="222" xfId="0" applyNumberFormat="1" applyFont="1" applyFill="1" applyBorder="1" applyAlignment="1">
      <alignment horizontal="center"/>
    </xf>
    <xf numFmtId="0" fontId="227" fillId="169" borderId="223" xfId="0" applyFont="1" applyFill="1" applyBorder="1" applyAlignment="1">
      <alignment horizontal="center"/>
    </xf>
    <xf numFmtId="0" fontId="228" fillId="170" borderId="224" xfId="0" applyFont="1" applyFill="1" applyBorder="1" applyAlignment="1">
      <alignment horizontal="center"/>
    </xf>
    <xf numFmtId="0" fontId="229" fillId="171" borderId="225" xfId="0" applyFont="1" applyFill="1" applyBorder="1" applyAlignment="1">
      <alignment horizontal="center"/>
    </xf>
    <xf numFmtId="0" fontId="230" fillId="172" borderId="226" xfId="0" applyFont="1" applyFill="1" applyBorder="1" applyAlignment="1">
      <alignment horizontal="center"/>
    </xf>
    <xf numFmtId="164" fontId="231" fillId="173" borderId="227" xfId="0" applyNumberFormat="1" applyFont="1" applyFill="1" applyBorder="1" applyAlignment="1">
      <alignment horizontal="center"/>
    </xf>
    <xf numFmtId="0" fontId="232" fillId="174" borderId="228" xfId="0" applyFont="1" applyFill="1" applyBorder="1" applyAlignment="1">
      <alignment horizontal="center"/>
    </xf>
    <xf numFmtId="0" fontId="233" fillId="175" borderId="229" xfId="0" applyFont="1" applyFill="1" applyBorder="1" applyAlignment="1">
      <alignment horizontal="center"/>
    </xf>
    <xf numFmtId="0" fontId="234" fillId="176" borderId="230" xfId="0" applyFont="1" applyFill="1" applyBorder="1" applyAlignment="1">
      <alignment horizontal="center"/>
    </xf>
    <xf numFmtId="0" fontId="235" fillId="177" borderId="231" xfId="0" applyFont="1" applyFill="1" applyBorder="1" applyAlignment="1">
      <alignment horizontal="center"/>
    </xf>
    <xf numFmtId="164" fontId="236" fillId="178" borderId="232" xfId="0" applyNumberFormat="1" applyFont="1" applyFill="1" applyBorder="1" applyAlignment="1">
      <alignment horizontal="center"/>
    </xf>
    <xf numFmtId="0" fontId="237" fillId="179" borderId="233" xfId="0" applyFont="1" applyFill="1" applyBorder="1" applyAlignment="1">
      <alignment horizontal="center"/>
    </xf>
    <xf numFmtId="0" fontId="238" fillId="180" borderId="234" xfId="0" applyFont="1" applyFill="1" applyBorder="1" applyAlignment="1">
      <alignment horizontal="center"/>
    </xf>
    <xf numFmtId="0" fontId="239" fillId="181" borderId="235" xfId="0" applyFont="1" applyFill="1" applyBorder="1" applyAlignment="1">
      <alignment horizontal="center"/>
    </xf>
    <xf numFmtId="0" fontId="240" fillId="182" borderId="236" xfId="0" applyFont="1" applyFill="1" applyBorder="1" applyAlignment="1">
      <alignment horizontal="center"/>
    </xf>
    <xf numFmtId="164" fontId="241" fillId="183" borderId="237" xfId="0" applyNumberFormat="1" applyFont="1" applyFill="1" applyBorder="1" applyAlignment="1">
      <alignment horizontal="center"/>
    </xf>
    <xf numFmtId="0" fontId="242" fillId="184" borderId="238" xfId="0" applyFont="1" applyFill="1" applyBorder="1" applyAlignment="1">
      <alignment horizontal="center"/>
    </xf>
    <xf numFmtId="0" fontId="243" fillId="185" borderId="239" xfId="0" applyFont="1" applyFill="1" applyBorder="1" applyAlignment="1">
      <alignment horizontal="center"/>
    </xf>
    <xf numFmtId="0" fontId="244" fillId="186" borderId="240" xfId="0" applyFont="1" applyFill="1" applyBorder="1" applyAlignment="1">
      <alignment horizontal="center"/>
    </xf>
    <xf numFmtId="164" fontId="245" fillId="187" borderId="241" xfId="0" applyNumberFormat="1" applyFont="1" applyFill="1" applyBorder="1" applyAlignment="1">
      <alignment horizontal="center"/>
    </xf>
    <xf numFmtId="0" fontId="246" fillId="188" borderId="242" xfId="0" applyFont="1" applyFill="1" applyBorder="1" applyAlignment="1">
      <alignment horizontal="center"/>
    </xf>
    <xf numFmtId="0" fontId="247" fillId="189" borderId="243" xfId="0" applyFont="1" applyFill="1" applyBorder="1" applyAlignment="1">
      <alignment horizontal="center"/>
    </xf>
    <xf numFmtId="0" fontId="248" fillId="190" borderId="244" xfId="0" applyFont="1" applyFill="1" applyBorder="1" applyAlignment="1">
      <alignment horizontal="center"/>
    </xf>
    <xf numFmtId="0" fontId="249" fillId="191" borderId="245" xfId="0" applyFont="1" applyFill="1" applyBorder="1" applyAlignment="1">
      <alignment horizontal="center"/>
    </xf>
    <xf numFmtId="0" fontId="7" fillId="5" borderId="54" xfId="11" applyFont="1" applyFill="1" applyAlignment="1">
      <alignment horizontal="center"/>
    </xf>
    <xf numFmtId="0" fontId="86" fillId="33" borderId="17" xfId="0" applyFont="1" applyFill="1" applyBorder="1" applyAlignment="1">
      <alignment horizontal="center"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3" fillId="0" borderId="12" xfId="0" applyFont="1" applyBorder="1" applyAlignment="1">
      <alignment horizontal="left" vertical="center" wrapText="1"/>
    </xf>
    <xf numFmtId="0" fontId="24" fillId="0" borderId="246" xfId="23" applyFont="1"/>
    <xf numFmtId="0" fontId="7" fillId="0" borderId="246" xfId="23" applyFont="1"/>
    <xf numFmtId="0" fontId="24" fillId="192" borderId="246" xfId="23" applyFont="1" applyFill="1"/>
    <xf numFmtId="0" fontId="251" fillId="0" borderId="246" xfId="23" applyFont="1"/>
    <xf numFmtId="0" fontId="7" fillId="192" borderId="246" xfId="23" applyFont="1" applyFill="1"/>
    <xf numFmtId="0" fontId="19" fillId="192" borderId="246" xfId="23" applyFont="1" applyFill="1"/>
    <xf numFmtId="0" fontId="19" fillId="0" borderId="246" xfId="23" applyFont="1"/>
    <xf numFmtId="0" fontId="7" fillId="0" borderId="246" xfId="23" applyFont="1" applyAlignment="1">
      <alignment horizontal="left" vertical="center"/>
    </xf>
    <xf numFmtId="0" fontId="19" fillId="2" borderId="246" xfId="23" applyFont="1" applyFill="1"/>
    <xf numFmtId="0" fontId="9" fillId="192" borderId="246" xfId="23" applyFont="1" applyFill="1"/>
    <xf numFmtId="0" fontId="7" fillId="34" borderId="246" xfId="23" applyFont="1" applyFill="1"/>
    <xf numFmtId="0" fontId="7" fillId="0" borderId="246" xfId="23" applyFont="1" applyAlignment="1">
      <alignment wrapText="1"/>
    </xf>
    <xf numFmtId="0" fontId="7" fillId="0" borderId="246" xfId="23" applyFont="1" applyAlignment="1">
      <alignment horizontal="left" vertical="center" wrapText="1"/>
    </xf>
    <xf numFmtId="0" fontId="19" fillId="0" borderId="246" xfId="23" applyFont="1" applyAlignment="1">
      <alignment wrapText="1"/>
    </xf>
    <xf numFmtId="0" fontId="7" fillId="2" borderId="246" xfId="24" applyFont="1" applyFill="1" applyAlignment="1">
      <alignment vertical="center"/>
    </xf>
    <xf numFmtId="0" fontId="5" fillId="2" borderId="246" xfId="25" applyFont="1" applyFill="1"/>
    <xf numFmtId="0" fontId="11" fillId="2" borderId="246" xfId="25" applyFont="1" applyFill="1"/>
    <xf numFmtId="0" fontId="19" fillId="2" borderId="246" xfId="26" applyFill="1"/>
    <xf numFmtId="0" fontId="19" fillId="0" borderId="246" xfId="26"/>
    <xf numFmtId="0" fontId="20" fillId="2" borderId="246" xfId="25" applyFont="1" applyFill="1" applyAlignment="1">
      <alignment horizontal="center"/>
    </xf>
    <xf numFmtId="0" fontId="252" fillId="193" borderId="247" xfId="27" applyFont="1" applyFill="1" applyBorder="1" applyAlignment="1">
      <alignment horizontal="center"/>
    </xf>
    <xf numFmtId="0" fontId="252" fillId="193" borderId="248" xfId="27" applyFont="1" applyFill="1" applyBorder="1" applyAlignment="1">
      <alignment horizontal="center"/>
    </xf>
    <xf numFmtId="0" fontId="252" fillId="193" borderId="249" xfId="27" applyFont="1" applyFill="1" applyBorder="1" applyAlignment="1">
      <alignment horizontal="center"/>
    </xf>
    <xf numFmtId="0" fontId="38" fillId="2" borderId="246" xfId="25" applyFont="1" applyFill="1" applyAlignment="1">
      <alignment horizontal="center" vertical="center" wrapText="1"/>
    </xf>
    <xf numFmtId="0" fontId="7" fillId="2" borderId="246" xfId="25" applyFont="1" applyFill="1" applyAlignment="1">
      <alignment horizontal="left" indent="1"/>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42" fillId="2" borderId="246" xfId="25" applyFont="1" applyFill="1" applyAlignment="1">
      <alignment horizontal="center" vertical="center" wrapText="1"/>
    </xf>
    <xf numFmtId="0" fontId="21" fillId="2" borderId="246" xfId="25" applyFont="1" applyFill="1" applyAlignment="1">
      <alignment horizontal="center" wrapText="1"/>
    </xf>
    <xf numFmtId="0" fontId="253" fillId="2" borderId="246" xfId="23" applyFont="1" applyFill="1" applyAlignment="1">
      <alignment horizontal="center"/>
    </xf>
    <xf numFmtId="0" fontId="24" fillId="2" borderId="246" xfId="26" applyFont="1" applyFill="1" applyAlignment="1">
      <alignment horizontal="center"/>
    </xf>
    <xf numFmtId="0" fontId="60" fillId="191" borderId="246" xfId="28" applyFont="1" applyFill="1" applyAlignment="1">
      <alignment horizontal="center"/>
    </xf>
    <xf numFmtId="0" fontId="21" fillId="2" borderId="246" xfId="25" applyFont="1" applyFill="1" applyAlignment="1">
      <alignment horizontal="center"/>
    </xf>
    <xf numFmtId="0" fontId="77" fillId="2" borderId="246" xfId="25" applyFont="1" applyFill="1" applyAlignment="1">
      <alignment horizontal="center"/>
    </xf>
    <xf numFmtId="0" fontId="6" fillId="2" borderId="246" xfId="25" applyFont="1" applyFill="1" applyAlignment="1">
      <alignment horizontal="center"/>
    </xf>
    <xf numFmtId="0" fontId="28" fillId="2" borderId="246" xfId="25" applyFont="1" applyFill="1" applyAlignment="1">
      <alignment horizontal="center"/>
    </xf>
    <xf numFmtId="0" fontId="44" fillId="2" borderId="246" xfId="25" applyFont="1" applyFill="1"/>
    <xf numFmtId="0" fontId="46" fillId="2" borderId="246" xfId="29" applyFont="1" applyFill="1" applyBorder="1" applyAlignment="1">
      <alignment horizontal="center"/>
    </xf>
    <xf numFmtId="0" fontId="46" fillId="2" borderId="246" xfId="30" applyFont="1" applyFill="1" applyBorder="1" applyAlignment="1">
      <alignment horizontal="center"/>
    </xf>
    <xf numFmtId="0" fontId="23" fillId="2" borderId="246" xfId="29" applyFont="1" applyFill="1" applyBorder="1" applyAlignment="1">
      <alignment horizontal="center"/>
    </xf>
    <xf numFmtId="0" fontId="27" fillId="2" borderId="246" xfId="25" applyFont="1" applyFill="1" applyAlignment="1">
      <alignment horizontal="center"/>
    </xf>
    <xf numFmtId="0" fontId="47" fillId="2" borderId="246" xfId="25" applyFont="1" applyFill="1"/>
    <xf numFmtId="0" fontId="48" fillId="2" borderId="246" xfId="29" applyFont="1" applyFill="1" applyBorder="1" applyAlignment="1">
      <alignment horizontal="center"/>
    </xf>
    <xf numFmtId="0" fontId="49" fillId="2" borderId="246" xfId="25" applyFont="1" applyFill="1"/>
    <xf numFmtId="0" fontId="78" fillId="2" borderId="246" xfId="29" applyFont="1" applyFill="1" applyBorder="1" applyAlignment="1">
      <alignment horizontal="center"/>
    </xf>
    <xf numFmtId="0" fontId="50" fillId="2" borderId="246" xfId="25" applyFont="1" applyFill="1"/>
    <xf numFmtId="0" fontId="79" fillId="2" borderId="246" xfId="29" applyFont="1" applyFill="1" applyBorder="1" applyAlignment="1">
      <alignment horizontal="center"/>
    </xf>
    <xf numFmtId="0" fontId="51" fillId="2" borderId="246" xfId="25" applyFont="1" applyFill="1"/>
    <xf numFmtId="0" fontId="80" fillId="2" borderId="246" xfId="29" applyFont="1" applyFill="1" applyBorder="1" applyAlignment="1">
      <alignment horizontal="center"/>
    </xf>
    <xf numFmtId="0" fontId="52" fillId="2" borderId="246" xfId="29" applyFont="1" applyFill="1" applyBorder="1" applyAlignment="1">
      <alignment horizontal="center"/>
    </xf>
    <xf numFmtId="0" fontId="53" fillId="2" borderId="246" xfId="31" applyFill="1">
      <alignment horizontal="center" vertical="center"/>
    </xf>
    <xf numFmtId="0" fontId="54" fillId="30" borderId="246" xfId="31" applyFont="1" applyFill="1">
      <alignment horizontal="center" vertical="center"/>
    </xf>
    <xf numFmtId="0" fontId="2" fillId="2" borderId="246" xfId="25" applyFont="1" applyFill="1"/>
    <xf numFmtId="0" fontId="24" fillId="2" borderId="246" xfId="25" applyFont="1" applyFill="1" applyAlignment="1">
      <alignment horizontal="left" indent="1"/>
    </xf>
    <xf numFmtId="0" fontId="23" fillId="2" borderId="246" xfId="29" applyFont="1" applyFill="1" applyAlignment="1">
      <alignment horizontal="left" indent="1"/>
    </xf>
    <xf numFmtId="0" fontId="25" fillId="2" borderId="246" xfId="25" applyFont="1" applyFill="1" applyAlignment="1">
      <alignment horizontal="left" indent="1"/>
    </xf>
    <xf numFmtId="0" fontId="23" fillId="2" borderId="246" xfId="29" applyFont="1" applyFill="1" applyAlignment="1">
      <alignment horizontal="left" indent="2"/>
    </xf>
    <xf numFmtId="0" fontId="33" fillId="0" borderId="246" xfId="26" applyFont="1"/>
    <xf numFmtId="0" fontId="43" fillId="2" borderId="246" xfId="25" applyFont="1" applyFill="1" applyAlignment="1">
      <alignment horizontal="center" wrapText="1"/>
    </xf>
    <xf numFmtId="0" fontId="11" fillId="2" borderId="246" xfId="25" applyFont="1" applyFill="1" applyAlignment="1">
      <alignment wrapText="1"/>
    </xf>
    <xf numFmtId="0" fontId="56" fillId="10" borderId="246" xfId="32" applyFont="1" applyFill="1" applyAlignment="1">
      <alignment horizontal="center" vertical="center"/>
    </xf>
    <xf numFmtId="0" fontId="11" fillId="2" borderId="246" xfId="32" applyFont="1" applyFill="1"/>
    <xf numFmtId="0" fontId="56" fillId="2" borderId="246" xfId="32" applyFont="1" applyFill="1" applyAlignment="1">
      <alignment horizontal="center" vertical="center"/>
    </xf>
    <xf numFmtId="0" fontId="73" fillId="2" borderId="246" xfId="32" applyFont="1" applyFill="1"/>
    <xf numFmtId="0" fontId="26" fillId="2" borderId="246" xfId="32" applyFont="1" applyFill="1"/>
    <xf numFmtId="0" fontId="74" fillId="2" borderId="246" xfId="32" applyFont="1" applyFill="1"/>
    <xf numFmtId="0" fontId="59" fillId="2" borderId="246" xfId="32" applyFont="1" applyFill="1"/>
    <xf numFmtId="0" fontId="11" fillId="2" borderId="246" xfId="32" applyFont="1" applyFill="1" applyAlignment="1">
      <alignment vertical="center" wrapText="1"/>
    </xf>
    <xf numFmtId="0" fontId="5" fillId="2" borderId="246" xfId="32" applyFont="1" applyFill="1" applyAlignment="1">
      <alignment vertical="center" wrapText="1"/>
    </xf>
    <xf numFmtId="0" fontId="11" fillId="0" borderId="246" xfId="32" applyFont="1"/>
    <xf numFmtId="0" fontId="7" fillId="2" borderId="246" xfId="32" applyFont="1" applyFill="1"/>
    <xf numFmtId="0" fontId="3" fillId="2" borderId="246" xfId="32" applyFont="1" applyFill="1"/>
    <xf numFmtId="0" fontId="14" fillId="0" borderId="70" xfId="32" applyFont="1" applyBorder="1" applyAlignment="1">
      <alignment horizontal="center" vertical="center" wrapText="1"/>
    </xf>
    <xf numFmtId="0" fontId="58"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8" fillId="28" borderId="56" xfId="32" applyFont="1" applyFill="1" applyBorder="1" applyAlignment="1">
      <alignment horizontal="center" vertical="center"/>
    </xf>
    <xf numFmtId="0" fontId="58"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8" fillId="13" borderId="14" xfId="32" applyFont="1" applyFill="1" applyBorder="1" applyAlignment="1">
      <alignment horizontal="center" vertical="center"/>
    </xf>
    <xf numFmtId="0" fontId="58"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6"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6" xfId="32" applyFont="1" applyFill="1"/>
    <xf numFmtId="0" fontId="16" fillId="2" borderId="72" xfId="32" applyFont="1" applyFill="1" applyBorder="1"/>
    <xf numFmtId="165" fontId="3" fillId="2" borderId="246"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6" xfId="26" applyFont="1" applyFill="1" applyAlignment="1">
      <alignment horizontal="left"/>
    </xf>
    <xf numFmtId="0" fontId="16" fillId="2" borderId="246" xfId="32" applyFont="1" applyFill="1" applyAlignment="1">
      <alignment horizontal="left" vertical="center" wrapText="1"/>
    </xf>
    <xf numFmtId="0" fontId="93" fillId="27" borderId="246" xfId="33" applyFont="1" applyFill="1" applyAlignment="1">
      <alignment horizontal="left" vertical="center" wrapText="1"/>
    </xf>
    <xf numFmtId="0" fontId="93" fillId="28" borderId="88" xfId="33" applyFont="1" applyFill="1" applyBorder="1" applyAlignment="1">
      <alignment horizontal="left" vertical="center" wrapText="1"/>
    </xf>
    <xf numFmtId="0" fontId="93" fillId="28" borderId="246" xfId="33" applyFont="1" applyFill="1" applyAlignment="1">
      <alignment horizontal="left" vertical="center" wrapText="1"/>
    </xf>
    <xf numFmtId="0" fontId="93" fillId="13" borderId="246" xfId="33" applyFont="1" applyFill="1" applyAlignment="1">
      <alignment horizontal="left" vertical="center" wrapText="1"/>
    </xf>
    <xf numFmtId="0" fontId="16" fillId="34" borderId="246" xfId="33" applyFont="1" applyFill="1" applyAlignment="1">
      <alignment horizontal="left" vertical="center" wrapText="1"/>
    </xf>
    <xf numFmtId="0" fontId="16" fillId="29" borderId="246" xfId="33" applyFont="1" applyFill="1" applyAlignment="1">
      <alignment horizontal="left" vertical="center" wrapText="1"/>
    </xf>
    <xf numFmtId="0" fontId="16" fillId="35" borderId="246" xfId="33" applyFont="1" applyFill="1" applyAlignment="1">
      <alignment horizontal="left" vertical="center" wrapText="1"/>
    </xf>
    <xf numFmtId="0" fontId="27" fillId="2" borderId="246" xfId="26" applyFont="1" applyFill="1"/>
    <xf numFmtId="0" fontId="19" fillId="8" borderId="246" xfId="26" applyFill="1"/>
    <xf numFmtId="0" fontId="1" fillId="2" borderId="246" xfId="26" applyFont="1" applyFill="1"/>
    <xf numFmtId="0" fontId="19" fillId="9" borderId="246" xfId="26" applyFill="1"/>
    <xf numFmtId="0" fontId="19" fillId="7" borderId="246" xfId="26" applyFill="1"/>
    <xf numFmtId="0" fontId="28" fillId="2" borderId="246" xfId="34" applyFont="1" applyFill="1"/>
    <xf numFmtId="0" fontId="3" fillId="2" borderId="246" xfId="34" applyFont="1" applyFill="1"/>
    <xf numFmtId="0" fontId="29" fillId="2" borderId="246" xfId="34" applyFont="1" applyFill="1"/>
    <xf numFmtId="0" fontId="73" fillId="2" borderId="246" xfId="34" applyFont="1" applyFill="1"/>
    <xf numFmtId="0" fontId="36" fillId="2" borderId="246" xfId="34" applyFont="1" applyFill="1"/>
    <xf numFmtId="0" fontId="18" fillId="2" borderId="246" xfId="34" applyFont="1" applyFill="1"/>
    <xf numFmtId="0" fontId="74" fillId="2" borderId="246" xfId="34" applyFont="1" applyFill="1"/>
    <xf numFmtId="0" fontId="35" fillId="2" borderId="246" xfId="34" applyFont="1" applyFill="1"/>
    <xf numFmtId="0" fontId="59" fillId="2" borderId="246" xfId="34" applyFont="1" applyFill="1"/>
    <xf numFmtId="0" fontId="19" fillId="2" borderId="246" xfId="26" applyFill="1" applyAlignment="1">
      <alignment wrapText="1"/>
    </xf>
    <xf numFmtId="0" fontId="30" fillId="2" borderId="246" xfId="34" applyFont="1" applyFill="1"/>
    <xf numFmtId="0" fontId="15" fillId="2" borderId="246" xfId="34" applyFill="1"/>
    <xf numFmtId="0" fontId="12" fillId="2" borderId="246" xfId="34" applyFont="1" applyFill="1"/>
    <xf numFmtId="0" fontId="3" fillId="2" borderId="246" xfId="34" applyFont="1" applyFill="1" applyAlignment="1">
      <alignment wrapText="1"/>
    </xf>
    <xf numFmtId="0" fontId="4" fillId="2" borderId="246"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6" xfId="33" applyFont="1" applyFill="1" applyAlignment="1">
      <alignment horizontal="left"/>
    </xf>
    <xf numFmtId="0" fontId="3" fillId="2" borderId="246" xfId="34" applyFont="1" applyFill="1" applyAlignment="1">
      <alignment horizontal="center"/>
    </xf>
    <xf numFmtId="1" fontId="3" fillId="8" borderId="246" xfId="34" applyNumberFormat="1" applyFont="1" applyFill="1" applyAlignment="1">
      <alignment horizontal="center"/>
    </xf>
    <xf numFmtId="1" fontId="3" fillId="9" borderId="246" xfId="34" applyNumberFormat="1" applyFont="1" applyFill="1" applyAlignment="1">
      <alignment horizontal="center"/>
    </xf>
    <xf numFmtId="1" fontId="3" fillId="7" borderId="246" xfId="34" applyNumberFormat="1" applyFont="1" applyFill="1" applyAlignment="1">
      <alignment horizontal="center"/>
    </xf>
    <xf numFmtId="0" fontId="4" fillId="2" borderId="246" xfId="25" applyFont="1" applyFill="1" applyAlignment="1">
      <alignment horizontal="left" vertical="center" wrapText="1"/>
    </xf>
    <xf numFmtId="0" fontId="254" fillId="2" borderId="246" xfId="25" applyFont="1" applyFill="1" applyAlignment="1">
      <alignment horizontal="left" vertical="center"/>
    </xf>
    <xf numFmtId="0" fontId="55" fillId="27" borderId="38" xfId="25" applyFont="1" applyFill="1" applyBorder="1" applyAlignment="1">
      <alignment horizontal="center" vertical="center"/>
    </xf>
    <xf numFmtId="0" fontId="55" fillId="27" borderId="246" xfId="25" applyFont="1" applyFill="1" applyAlignment="1">
      <alignment horizontal="center" vertical="center"/>
    </xf>
    <xf numFmtId="0" fontId="55" fillId="27" borderId="39" xfId="25" applyFont="1" applyFill="1" applyBorder="1" applyAlignment="1">
      <alignment horizontal="center" vertical="center"/>
    </xf>
    <xf numFmtId="0" fontId="55" fillId="28" borderId="246" xfId="25" applyFont="1" applyFill="1" applyAlignment="1">
      <alignment horizontal="center" vertical="center"/>
    </xf>
    <xf numFmtId="0" fontId="55" fillId="13" borderId="38" xfId="25" applyFont="1" applyFill="1" applyBorder="1" applyAlignment="1">
      <alignment horizontal="center" vertical="center"/>
    </xf>
    <xf numFmtId="0" fontId="55" fillId="13" borderId="246" xfId="25" applyFont="1" applyFill="1" applyAlignment="1">
      <alignment horizontal="center" vertical="center"/>
    </xf>
    <xf numFmtId="0" fontId="55" fillId="13" borderId="39" xfId="25" applyFont="1" applyFill="1" applyBorder="1" applyAlignment="1">
      <alignment horizontal="center" vertical="center"/>
    </xf>
    <xf numFmtId="0" fontId="19" fillId="0" borderId="246" xfId="33"/>
    <xf numFmtId="0" fontId="3" fillId="194" borderId="38" xfId="25" applyFont="1" applyFill="1" applyBorder="1" applyAlignment="1">
      <alignment horizontal="center"/>
    </xf>
    <xf numFmtId="0" fontId="3" fillId="3" borderId="246" xfId="25" applyFont="1" applyFill="1" applyAlignment="1">
      <alignment horizontal="center"/>
    </xf>
    <xf numFmtId="0" fontId="10" fillId="27" borderId="253" xfId="25" applyFont="1" applyFill="1" applyBorder="1" applyAlignment="1">
      <alignment vertical="center" textRotation="90" wrapText="1"/>
    </xf>
    <xf numFmtId="0" fontId="3" fillId="14" borderId="246" xfId="25" applyFont="1" applyFill="1" applyAlignment="1">
      <alignment horizontal="center"/>
    </xf>
    <xf numFmtId="0" fontId="3" fillId="29" borderId="39" xfId="25" applyFont="1" applyFill="1" applyBorder="1" applyAlignment="1">
      <alignment horizontal="center"/>
    </xf>
    <xf numFmtId="0" fontId="3" fillId="194" borderId="246" xfId="25" applyFont="1" applyFill="1" applyAlignment="1">
      <alignment horizontal="center"/>
    </xf>
    <xf numFmtId="0" fontId="10" fillId="28" borderId="253" xfId="25" applyFont="1" applyFill="1" applyBorder="1" applyAlignment="1">
      <alignment vertical="center" textRotation="90" wrapText="1"/>
    </xf>
    <xf numFmtId="0" fontId="3" fillId="29" borderId="246" xfId="25" applyFont="1" applyFill="1" applyAlignment="1">
      <alignment horizontal="center"/>
    </xf>
    <xf numFmtId="0" fontId="10" fillId="13" borderId="253"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6"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4"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4" xfId="25" applyFont="1" applyFill="1" applyBorder="1" applyAlignment="1">
      <alignment horizontal="center" textRotation="90" wrapText="1"/>
    </xf>
    <xf numFmtId="0" fontId="10" fillId="13" borderId="254" xfId="25" applyFont="1" applyFill="1" applyBorder="1" applyAlignment="1">
      <alignment horizontal="center" textRotation="90" wrapText="1"/>
    </xf>
    <xf numFmtId="0" fontId="3" fillId="2" borderId="246" xfId="25" applyFont="1" applyFill="1" applyAlignment="1">
      <alignment horizontal="left"/>
    </xf>
    <xf numFmtId="0" fontId="3" fillId="2" borderId="246" xfId="25" applyFont="1" applyFill="1" applyAlignment="1">
      <alignment horizontal="center"/>
    </xf>
    <xf numFmtId="0" fontId="3" fillId="2" borderId="55" xfId="25" applyFont="1" applyFill="1" applyBorder="1" applyAlignment="1">
      <alignment horizontal="left"/>
    </xf>
    <xf numFmtId="1" fontId="3" fillId="2" borderId="246" xfId="25" applyNumberFormat="1" applyFont="1" applyFill="1"/>
    <xf numFmtId="164" fontId="3" fillId="194" borderId="38" xfId="25" applyNumberFormat="1" applyFont="1" applyFill="1" applyBorder="1" applyAlignment="1">
      <alignment horizontal="center"/>
    </xf>
    <xf numFmtId="164" fontId="3" fillId="3" borderId="246" xfId="25" applyNumberFormat="1" applyFont="1" applyFill="1" applyAlignment="1">
      <alignment horizontal="center"/>
    </xf>
    <xf numFmtId="164" fontId="8" fillId="27" borderId="253" xfId="25" applyNumberFormat="1" applyFont="1" applyFill="1" applyBorder="1" applyAlignment="1">
      <alignment horizontal="center" wrapText="1"/>
    </xf>
    <xf numFmtId="164" fontId="3" fillId="14" borderId="246"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6" xfId="25" applyNumberFormat="1" applyFont="1" applyFill="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164" fontId="3" fillId="3" borderId="255" xfId="25" applyNumberFormat="1" applyFont="1" applyFill="1" applyBorder="1" applyAlignment="1">
      <alignment horizontal="center"/>
    </xf>
    <xf numFmtId="164" fontId="8" fillId="27" borderId="246" xfId="25" applyNumberFormat="1" applyFont="1" applyFill="1" applyAlignment="1">
      <alignment horizontal="center" wrapText="1"/>
    </xf>
    <xf numFmtId="164" fontId="8" fillId="28" borderId="246" xfId="25" applyNumberFormat="1" applyFont="1" applyFill="1" applyAlignment="1">
      <alignment horizontal="center" wrapText="1"/>
    </xf>
    <xf numFmtId="164" fontId="8" fillId="13" borderId="246"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4"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0" fontId="19" fillId="0" borderId="246" xfId="33" applyAlignment="1">
      <alignment horizontal="left"/>
    </xf>
    <xf numFmtId="0" fontId="19" fillId="0" borderId="246" xfId="33" applyAlignment="1">
      <alignment horizontal="center"/>
    </xf>
    <xf numFmtId="0" fontId="19" fillId="0" borderId="246" xfId="33" applyAlignment="1">
      <alignment horizontal="right"/>
    </xf>
    <xf numFmtId="0" fontId="7" fillId="0" borderId="246" xfId="33" applyFont="1"/>
    <xf numFmtId="0" fontId="33" fillId="0" borderId="246"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6" xfId="26" applyFont="1"/>
    <xf numFmtId="0" fontId="10" fillId="27" borderId="45" xfId="34" applyFont="1" applyFill="1" applyBorder="1" applyAlignment="1">
      <alignment horizontal="center" textRotation="90"/>
    </xf>
    <xf numFmtId="1" fontId="3" fillId="7" borderId="246" xfId="34" applyNumberFormat="1" applyFont="1" applyFill="1" applyAlignment="1">
      <alignment horizontal="center" wrapText="1"/>
    </xf>
    <xf numFmtId="0" fontId="19" fillId="7" borderId="246" xfId="26" applyFill="1" applyAlignment="1">
      <alignment wrapText="1"/>
    </xf>
    <xf numFmtId="0" fontId="24" fillId="4" borderId="245" xfId="8" applyFont="1" applyFill="1" applyBorder="1" applyAlignment="1">
      <alignment horizontal="center" vertical="center" wrapText="1"/>
    </xf>
    <xf numFmtId="0" fontId="19" fillId="4" borderId="245" xfId="8" applyFill="1" applyBorder="1" applyAlignment="1">
      <alignment vertical="center"/>
    </xf>
    <xf numFmtId="0" fontId="40" fillId="4" borderId="245" xfId="8" applyFont="1" applyFill="1" applyBorder="1" applyAlignment="1">
      <alignment horizontal="center" vertical="center" wrapText="1"/>
    </xf>
    <xf numFmtId="0" fontId="4" fillId="0" borderId="246" xfId="34" applyFont="1" applyAlignment="1">
      <alignment horizontal="left" vertical="top" wrapText="1"/>
    </xf>
    <xf numFmtId="0" fontId="15" fillId="0" borderId="246" xfId="34"/>
    <xf numFmtId="0" fontId="4" fillId="0" borderId="246" xfId="34" applyFont="1"/>
    <xf numFmtId="0" fontId="3" fillId="0" borderId="246"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2" fillId="0" borderId="246" xfId="34" applyFont="1"/>
    <xf numFmtId="0" fontId="83" fillId="0" borderId="246" xfId="34" applyFont="1" applyAlignment="1">
      <alignment vertical="top" wrapText="1"/>
    </xf>
    <xf numFmtId="0" fontId="84" fillId="0" borderId="246" xfId="34" applyFont="1"/>
    <xf numFmtId="0" fontId="85" fillId="0" borderId="246" xfId="35" applyFont="1" applyAlignment="1">
      <alignment vertical="top"/>
    </xf>
    <xf numFmtId="0" fontId="6" fillId="0" borderId="246" xfId="34" applyFont="1"/>
    <xf numFmtId="0" fontId="4" fillId="0" borderId="246" xfId="34" applyFont="1" applyAlignment="1">
      <alignment vertical="top"/>
    </xf>
    <xf numFmtId="0" fontId="3" fillId="0" borderId="246" xfId="34" applyFont="1" applyAlignment="1">
      <alignment horizontal="left" vertical="top" wrapText="1"/>
    </xf>
    <xf numFmtId="0" fontId="87" fillId="0" borderId="246" xfId="35" applyFont="1" applyAlignment="1">
      <alignment vertical="center"/>
    </xf>
    <xf numFmtId="0" fontId="89" fillId="0" borderId="246" xfId="35" applyFont="1" applyAlignment="1">
      <alignment vertical="center"/>
    </xf>
    <xf numFmtId="0" fontId="91" fillId="0" borderId="246" xfId="35" applyFont="1" applyAlignment="1">
      <alignment vertical="center"/>
    </xf>
    <xf numFmtId="0" fontId="75" fillId="27" borderId="13" xfId="0" applyFont="1" applyFill="1" applyBorder="1" applyAlignment="1">
      <alignment vertical="center" wrapText="1"/>
    </xf>
    <xf numFmtId="0" fontId="75" fillId="28" borderId="13" xfId="0" applyFont="1" applyFill="1" applyBorder="1" applyAlignment="1">
      <alignment vertical="center" wrapText="1"/>
    </xf>
    <xf numFmtId="0" fontId="75"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164" fontId="3" fillId="0" borderId="2" xfId="0" applyNumberFormat="1" applyFont="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0" fillId="0" borderId="22" xfId="0" applyBorder="1" applyAlignment="1">
      <alignment horizontal="left" vertical="center" wrapText="1"/>
    </xf>
    <xf numFmtId="0" fontId="4" fillId="2" borderId="12" xfId="0" applyFont="1" applyFill="1" applyBorder="1" applyAlignment="1">
      <alignment vertical="center" wrapText="1"/>
    </xf>
    <xf numFmtId="0" fontId="4" fillId="2" borderId="12" xfId="0" applyFont="1" applyFill="1" applyBorder="1" applyAlignment="1">
      <alignment horizontal="left" vertical="center" wrapText="1"/>
    </xf>
    <xf numFmtId="0" fontId="87" fillId="0" borderId="246" xfId="19" applyFont="1" applyBorder="1" applyAlignment="1">
      <alignment vertical="center"/>
    </xf>
    <xf numFmtId="0" fontId="87" fillId="0" borderId="246" xfId="19" applyFont="1" applyBorder="1" applyAlignment="1">
      <alignment vertical="center" wrapText="1"/>
    </xf>
    <xf numFmtId="0" fontId="89" fillId="0" borderId="246" xfId="19" applyFont="1" applyBorder="1" applyAlignment="1">
      <alignment vertical="center"/>
    </xf>
    <xf numFmtId="0" fontId="89" fillId="0" borderId="246" xfId="19" applyFont="1" applyBorder="1" applyAlignment="1">
      <alignment vertical="center" wrapText="1"/>
    </xf>
    <xf numFmtId="0" fontId="91" fillId="0" borderId="246" xfId="19" applyFont="1" applyBorder="1" applyAlignment="1">
      <alignment vertical="center"/>
    </xf>
    <xf numFmtId="0" fontId="91" fillId="0" borderId="246" xfId="19" applyFont="1" applyBorder="1" applyAlignment="1">
      <alignment vertical="center" wrapText="1"/>
    </xf>
    <xf numFmtId="0" fontId="39" fillId="0" borderId="0" xfId="8" applyFont="1" applyAlignment="1">
      <alignment horizontal="left"/>
    </xf>
    <xf numFmtId="0" fontId="250" fillId="0" borderId="246"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4158A4CF-DDB7-40AB-BFFC-A138EBCE56DC}"/>
    <cellStyle name="Hyperlink" xfId="19" builtinId="8"/>
    <cellStyle name="Hyperlink 2" xfId="6" xr:uid="{00000000-0005-0000-0000-000003000000}"/>
    <cellStyle name="Hyperlink 2 2" xfId="16" xr:uid="{00000000-0005-0000-0000-000004000000}"/>
    <cellStyle name="Hyperlink 2 2 2" xfId="29" xr:uid="{CD28ADDC-C102-4D3C-850C-EC1A6E0882E1}"/>
    <cellStyle name="Hyperlink 3" xfId="17" xr:uid="{00000000-0005-0000-0000-000005000000}"/>
    <cellStyle name="Hyperlink 3 2" xfId="30" xr:uid="{4539711C-7141-4E1D-A214-14922BBFB49B}"/>
    <cellStyle name="Hyperlink 4" xfId="35" xr:uid="{F77328A1-D19E-48E7-9B3B-E3BA7CDBCFD2}"/>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5FC797D4-33F8-494D-A950-AA7451BB7B4D}"/>
    <cellStyle name="Normal 2 2 3" xfId="34" xr:uid="{9DD4563C-8251-4EA2-B803-37EF7B327B81}"/>
    <cellStyle name="Normal 2 3" xfId="9" xr:uid="{00000000-0005-0000-0000-00000B000000}"/>
    <cellStyle name="Normal 2 3 2" xfId="12" xr:uid="{00000000-0005-0000-0000-00000C000000}"/>
    <cellStyle name="Normal 2 3 2 2" xfId="22" xr:uid="{00000000-0005-0000-0000-00000D000000}"/>
    <cellStyle name="Normal 2 3 2 2 2" xfId="33" xr:uid="{56EC4960-1039-4499-ACC2-FCC9DE9B38CE}"/>
    <cellStyle name="Normal 2 3 3" xfId="20" xr:uid="{00000000-0005-0000-0000-00000E000000}"/>
    <cellStyle name="Normal 2 3 4" xfId="32" xr:uid="{E8AA2D5E-C9CC-4E92-84AE-D394B0FA9144}"/>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F0645168-1F65-4ED6-9F60-88736497F00C}"/>
    <cellStyle name="Normal 4 3" xfId="21" xr:uid="{00000000-0005-0000-0000-000013000000}"/>
    <cellStyle name="Normal 5" xfId="23" xr:uid="{E65EB45F-DFFB-4CE0-9E3E-AF3EA572CB93}"/>
    <cellStyle name="Normal 6" xfId="1" xr:uid="{00000000-0005-0000-0000-000014000000}"/>
    <cellStyle name="Normal 6 2" xfId="11" xr:uid="{00000000-0005-0000-0000-000015000000}"/>
    <cellStyle name="Normal 6 2 2" xfId="14" xr:uid="{00000000-0005-0000-0000-000016000000}"/>
    <cellStyle name="Normal 6 2 2 2" xfId="25" xr:uid="{D9CDE802-D38D-40AD-81A9-EB2441BF1F15}"/>
    <cellStyle name="Normal 6 2 3" xfId="24" xr:uid="{E5B21622-5EF2-47E6-AED5-FB468444EEF2}"/>
    <cellStyle name="Normal 6 3" xfId="27" xr:uid="{B21EEBA9-03A4-42E0-BAEF-DF048DC117A3}"/>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7.7334499760000002</c:v>
                </c:pt>
                <c:pt idx="1">
                  <c:v>1E-10</c:v>
                </c:pt>
                <c:pt idx="2">
                  <c:v>1E-10</c:v>
                </c:pt>
                <c:pt idx="3">
                  <c:v>1E-10</c:v>
                </c:pt>
                <c:pt idx="4">
                  <c:v>4.7700874999999998</c:v>
                </c:pt>
                <c:pt idx="5">
                  <c:v>11.10969824</c:v>
                </c:pt>
              </c:numCache>
            </c:numRef>
          </c:val>
          <c:extLst>
            <c:ext xmlns:c16="http://schemas.microsoft.com/office/drawing/2014/chart" uri="{C3380CC4-5D6E-409C-BE32-E72D297353CC}">
              <c16:uniqueId val="{00000000-7939-4A16-8B57-820D03CC2CDC}"/>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939-4A16-8B57-820D03CC2CDC}"/>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939-4A16-8B57-820D03CC2CDC}"/>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939-4A16-8B57-820D03CC2CDC}"/>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939-4A16-8B57-820D03CC2CDC}"/>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939-4A16-8B57-820D03CC2CDC}"/>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7939-4A16-8B57-820D03CC2CDC}"/>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7939-4A16-8B57-820D03CC2CDC}"/>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92.266550019999997</c:v>
                </c:pt>
                <c:pt idx="1">
                  <c:v>100</c:v>
                </c:pt>
                <c:pt idx="2">
                  <c:v>100</c:v>
                </c:pt>
                <c:pt idx="3">
                  <c:v>100</c:v>
                </c:pt>
                <c:pt idx="4">
                  <c:v>95.229912499999998</c:v>
                </c:pt>
                <c:pt idx="5">
                  <c:v>88.89030176</c:v>
                </c:pt>
              </c:numCache>
            </c:numRef>
          </c:val>
          <c:extLst>
            <c:ext xmlns:c16="http://schemas.microsoft.com/office/drawing/2014/chart" uri="{C3380CC4-5D6E-409C-BE32-E72D297353CC}">
              <c16:uniqueId val="{00000008-7939-4A16-8B57-820D03CC2CDC}"/>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7939-4A16-8B57-820D03CC2CDC}"/>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EE2B-4D70-AFE9-F9784F2BE716}"/>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1E-10</c:v>
                </c:pt>
                <c:pt idx="1">
                  <c:v>1E-10</c:v>
                </c:pt>
                <c:pt idx="2">
                  <c:v>1E-10</c:v>
                </c:pt>
                <c:pt idx="3">
                  <c:v>1E-10</c:v>
                </c:pt>
                <c:pt idx="4">
                  <c:v>1E-10</c:v>
                </c:pt>
                <c:pt idx="5">
                  <c:v>75.269864999999996</c:v>
                </c:pt>
              </c:numCache>
            </c:numRef>
          </c:val>
          <c:extLst>
            <c:ext xmlns:c16="http://schemas.microsoft.com/office/drawing/2014/chart" uri="{C3380CC4-5D6E-409C-BE32-E72D297353CC}">
              <c16:uniqueId val="{00000002-EE2B-4D70-AFE9-F9784F2BE716}"/>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EE2B-4D70-AFE9-F9784F2BE716}"/>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100</c:v>
                </c:pt>
                <c:pt idx="1">
                  <c:v>100</c:v>
                </c:pt>
                <c:pt idx="2">
                  <c:v>100</c:v>
                </c:pt>
                <c:pt idx="3">
                  <c:v>100</c:v>
                </c:pt>
                <c:pt idx="4">
                  <c:v>100</c:v>
                </c:pt>
                <c:pt idx="5">
                  <c:v>24.730135000000001</c:v>
                </c:pt>
              </c:numCache>
            </c:numRef>
          </c:val>
          <c:extLst>
            <c:ext xmlns:c16="http://schemas.microsoft.com/office/drawing/2014/chart" uri="{C3380CC4-5D6E-409C-BE32-E72D297353CC}">
              <c16:uniqueId val="{00000004-EE2B-4D70-AFE9-F9784F2BE716}"/>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5-EE2B-4D70-AFE9-F9784F2BE716}"/>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38.315634969999998</c:v>
                </c:pt>
                <c:pt idx="1">
                  <c:v>1E-10</c:v>
                </c:pt>
                <c:pt idx="2">
                  <c:v>1E-10</c:v>
                </c:pt>
                <c:pt idx="3">
                  <c:v>1E-10</c:v>
                </c:pt>
                <c:pt idx="4">
                  <c:v>26.133333329999999</c:v>
                </c:pt>
                <c:pt idx="5">
                  <c:v>65</c:v>
                </c:pt>
              </c:numCache>
            </c:numRef>
          </c:val>
          <c:extLst>
            <c:ext xmlns:c16="http://schemas.microsoft.com/office/drawing/2014/chart" uri="{C3380CC4-5D6E-409C-BE32-E72D297353CC}">
              <c16:uniqueId val="{00000000-1410-4D17-B62F-E6A36E6F23A0}"/>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1-1410-4D17-B62F-E6A36E6F23A0}"/>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61.684365030000002</c:v>
                </c:pt>
                <c:pt idx="1">
                  <c:v>100</c:v>
                </c:pt>
                <c:pt idx="2">
                  <c:v>100</c:v>
                </c:pt>
                <c:pt idx="3">
                  <c:v>100</c:v>
                </c:pt>
                <c:pt idx="4">
                  <c:v>73.866666670000001</c:v>
                </c:pt>
                <c:pt idx="5">
                  <c:v>35</c:v>
                </c:pt>
              </c:numCache>
            </c:numRef>
          </c:val>
          <c:extLst>
            <c:ext xmlns:c16="http://schemas.microsoft.com/office/drawing/2014/chart" uri="{C3380CC4-5D6E-409C-BE32-E72D297353CC}">
              <c16:uniqueId val="{00000002-1410-4D17-B62F-E6A36E6F23A0}"/>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3-1410-4D17-B62F-E6A36E6F23A0}"/>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83.5</c:v>
                </c:pt>
                <c:pt idx="14">
                  <c:v>83.5</c:v>
                </c:pt>
                <c:pt idx="15">
                  <c:v>83.5</c:v>
                </c:pt>
                <c:pt idx="16">
                  <c:v>83.5</c:v>
                </c:pt>
                <c:pt idx="17">
                  <c:v>83.5</c:v>
                </c:pt>
                <c:pt idx="18">
                  <c:v>83.5</c:v>
                </c:pt>
                <c:pt idx="19">
                  <c:v>83.8</c:v>
                </c:pt>
                <c:pt idx="20">
                  <c:v>83.8</c:v>
                </c:pt>
                <c:pt idx="21">
                  <c:v>83.8</c:v>
                </c:pt>
                <c:pt idx="22">
                  <c:v>#N/A</c:v>
                </c:pt>
                <c:pt idx="23">
                  <c:v>#N/A</c:v>
                </c:pt>
                <c:pt idx="24">
                  <c:v>#N/A</c:v>
                </c:pt>
                <c:pt idx="25">
                  <c:v>#N/A</c:v>
                </c:pt>
              </c:numCache>
            </c:numRef>
          </c:yVal>
          <c:smooth val="0"/>
          <c:extLst>
            <c:ext xmlns:c16="http://schemas.microsoft.com/office/drawing/2014/chart" uri="{C3380CC4-5D6E-409C-BE32-E72D297353CC}">
              <c16:uniqueId val="{00000000-A28A-4CC7-B2BE-70740D5F824C}"/>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28A-4CC7-B2BE-70740D5F824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28A-4CC7-B2BE-70740D5F824C}"/>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28A-4CC7-B2BE-70740D5F824C}"/>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28A-4CC7-B2BE-70740D5F824C}"/>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28A-4CC7-B2BE-70740D5F824C}"/>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28A-4CC7-B2BE-70740D5F824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28A-4CC7-B2BE-70740D5F824C}"/>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28A-4CC7-B2BE-70740D5F824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28A-4CC7-B2BE-70740D5F824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28A-4CC7-B2BE-70740D5F824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28A-4CC7-B2BE-70740D5F824C}"/>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28A-4CC7-B2BE-70740D5F824C}"/>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28A-4CC7-B2BE-70740D5F824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28A-4CC7-B2BE-70740D5F824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28A-4CC7-B2BE-70740D5F824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28A-4CC7-B2BE-70740D5F824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28A-4CC7-B2BE-70740D5F824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28A-4CC7-B2BE-70740D5F824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28A-4CC7-B2BE-70740D5F824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28A-4CC7-B2BE-70740D5F824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28A-4CC7-B2BE-70740D5F824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28A-4CC7-B2BE-70740D5F824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28A-4CC7-B2BE-70740D5F824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28A-4CC7-B2BE-70740D5F824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28A-4CC7-B2BE-70740D5F824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28A-4CC7-B2BE-70740D5F824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28A-4CC7-B2BE-70740D5F824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28A-4CC7-B2BE-70740D5F824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28A-4CC7-B2BE-70740D5F824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28A-4CC7-B2BE-70740D5F824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28A-4CC7-B2BE-70740D5F824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28A-4CC7-B2BE-70740D5F824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28A-4CC7-B2BE-70740D5F824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28A-4CC7-B2BE-70740D5F824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28A-4CC7-B2BE-70740D5F824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28A-4CC7-B2BE-70740D5F824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28A-4CC7-B2BE-70740D5F824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28A-4CC7-B2BE-70740D5F824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28A-4CC7-B2BE-70740D5F824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28A-4CC7-B2BE-70740D5F824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28A-4CC7-B2BE-70740D5F824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28A-4CC7-B2BE-70740D5F824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28A-4CC7-B2BE-70740D5F824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28A-4CC7-B2BE-70740D5F824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28A-4CC7-B2BE-70740D5F824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28A-4CC7-B2BE-70740D5F824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28A-4CC7-B2BE-70740D5F824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28A-4CC7-B2BE-70740D5F824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28A-4CC7-B2BE-70740D5F824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28A-4CC7-B2BE-70740D5F824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28A-4CC7-B2BE-70740D5F824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28A-4CC7-B2BE-70740D5F824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28A-4CC7-B2BE-70740D5F824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28A-4CC7-B2BE-70740D5F824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28A-4CC7-B2BE-70740D5F824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28A-4CC7-B2BE-70740D5F824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28A-4CC7-B2BE-70740D5F824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28A-4CC7-B2BE-70740D5F824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28A-4CC7-B2BE-70740D5F824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28A-4CC7-B2BE-70740D5F824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28A-4CC7-B2BE-70740D5F824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28A-4CC7-B2BE-70740D5F824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28A-4CC7-B2BE-70740D5F824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28A-4CC7-B2BE-70740D5F824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28A-4CC7-B2BE-70740D5F824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28A-4CC7-B2BE-70740D5F824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28A-4CC7-B2BE-70740D5F824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28A-4CC7-B2BE-70740D5F824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28A-4CC7-B2BE-70740D5F824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28A-4CC7-B2BE-70740D5F824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28A-4CC7-B2BE-70740D5F824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28A-4CC7-B2BE-70740D5F824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28A-4CC7-B2BE-70740D5F824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28A-4CC7-B2BE-70740D5F824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28A-4CC7-B2BE-70740D5F824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28A-4CC7-B2BE-70740D5F824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28A-4CC7-B2BE-70740D5F824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28A-4CC7-B2BE-70740D5F824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28A-4CC7-B2BE-70740D5F824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28A-4CC7-B2BE-70740D5F824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28A-4CC7-B2BE-70740D5F824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28A-4CC7-B2BE-70740D5F824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28A-4CC7-B2BE-70740D5F824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28A-4CC7-B2BE-70740D5F824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28A-4CC7-B2BE-70740D5F824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28A-4CC7-B2BE-70740D5F824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28A-4CC7-B2BE-70740D5F824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28A-4CC7-B2BE-70740D5F824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28A-4CC7-B2BE-70740D5F824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28A-4CC7-B2BE-70740D5F824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28A-4CC7-B2BE-70740D5F824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28A-4CC7-B2BE-70740D5F824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28A-4CC7-B2BE-70740D5F824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28A-4CC7-B2BE-70740D5F824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28A-4CC7-B2BE-70740D5F824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#N/A</c:v>
                </c:pt>
                <c:pt idx="5">
                  <c:v>#N/A</c:v>
                </c:pt>
                <c:pt idx="6">
                  <c:v>#N/A</c:v>
                </c:pt>
                <c:pt idx="7">
                  <c:v>83.5</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28A-4CC7-B2BE-70740D5F824C}"/>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#N/A</c:v>
                </c:pt>
                <c:pt idx="5">
                  <c:v>#N/A</c:v>
                </c:pt>
                <c:pt idx="6">
                  <c:v>52.6</c:v>
                </c:pt>
                <c:pt idx="7">
                  <c:v>52.6</c:v>
                </c:pt>
                <c:pt idx="8">
                  <c:v>52.6</c:v>
                </c:pt>
                <c:pt idx="9">
                  <c:v>52.6</c:v>
                </c:pt>
                <c:pt idx="10">
                  <c:v>52.6</c:v>
                </c:pt>
                <c:pt idx="11">
                  <c:v>56.1</c:v>
                </c:pt>
                <c:pt idx="12">
                  <c:v>59.6</c:v>
                </c:pt>
                <c:pt idx="13">
                  <c:v>63</c:v>
                </c:pt>
                <c:pt idx="14">
                  <c:v>66.5</c:v>
                </c:pt>
                <c:pt idx="15">
                  <c:v>70</c:v>
                </c:pt>
                <c:pt idx="16">
                  <c:v>73.400000000000006</c:v>
                </c:pt>
                <c:pt idx="17">
                  <c:v>76.900000000000006</c:v>
                </c:pt>
                <c:pt idx="18">
                  <c:v>80.400000000000006</c:v>
                </c:pt>
                <c:pt idx="19">
                  <c:v>83.8</c:v>
                </c:pt>
                <c:pt idx="20">
                  <c:v>83.8</c:v>
                </c:pt>
                <c:pt idx="21">
                  <c:v>83.8</c:v>
                </c:pt>
                <c:pt idx="22">
                  <c:v>83.8</c:v>
                </c:pt>
                <c:pt idx="23">
                  <c:v>83.8</c:v>
                </c:pt>
                <c:pt idx="24">
                  <c:v>#N/A</c:v>
                </c:pt>
                <c:pt idx="25">
                  <c:v>#N/A</c:v>
                </c:pt>
              </c:numCache>
            </c:numRef>
          </c:yVal>
          <c:smooth val="0"/>
          <c:extLst>
            <c:ext xmlns:c16="http://schemas.microsoft.com/office/drawing/2014/chart" uri="{C3380CC4-5D6E-409C-BE32-E72D297353CC}">
              <c16:uniqueId val="{00000061-A28A-4CC7-B2BE-70740D5F824C}"/>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A28A-4CC7-B2BE-70740D5F824C}"/>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A28A-4CC7-B2BE-70740D5F824C}"/>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WFSC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A28A-4CC7-B2BE-70740D5F824C}"/>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UNES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A28A-4CC7-B2BE-70740D5F824C}"/>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A28A-4CC7-B2BE-70740D5F824C}"/>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A28A-4CC7-B2BE-70740D5F824C}"/>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A28A-4CC7-B2BE-70740D5F824C}"/>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A28A-4CC7-B2BE-70740D5F824C}"/>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A28A-4CC7-B2BE-70740D5F824C}"/>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A28A-4CC7-B2BE-70740D5F824C}"/>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A28A-4CC7-B2BE-70740D5F824C}"/>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A28A-4CC7-B2BE-70740D5F824C}"/>
                </c:ext>
              </c:extLst>
            </c:dLbl>
            <c:dLbl>
              <c:idx val="12"/>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E-A28A-4CC7-B2BE-70740D5F824C}"/>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A28A-4CC7-B2BE-70740D5F824C}"/>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A28A-4CC7-B2BE-70740D5F824C}"/>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A28A-4CC7-B2BE-70740D5F824C}"/>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A28A-4CC7-B2BE-70740D5F824C}"/>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A28A-4CC7-B2BE-70740D5F824C}"/>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A28A-4CC7-B2BE-70740D5F824C}"/>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A28A-4CC7-B2BE-70740D5F824C}"/>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A28A-4CC7-B2BE-70740D5F824C}"/>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A28A-4CC7-B2BE-70740D5F824C}"/>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A28A-4CC7-B2BE-70740D5F824C}"/>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A28A-4CC7-B2BE-70740D5F824C}"/>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#N/A</c:v>
                </c:pt>
                <c:pt idx="1">
                  <c:v>#N/A</c:v>
                </c:pt>
                <c:pt idx="2">
                  <c:v>54.000594883997621</c:v>
                </c:pt>
                <c:pt idx="3">
                  <c:v>70</c:v>
                </c:pt>
                <c:pt idx="4">
                  <c:v>#N/A</c:v>
                </c:pt>
                <c:pt idx="5">
                  <c:v>#N/A</c:v>
                </c:pt>
                <c:pt idx="6">
                  <c:v>#N/A</c:v>
                </c:pt>
                <c:pt idx="7">
                  <c:v>75.5</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A28A-4CC7-B2BE-70740D5F824C}"/>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56.1</c:v>
                </c:pt>
                <c:pt idx="12">
                  <c:v>59.6</c:v>
                </c:pt>
                <c:pt idx="13">
                  <c:v>63</c:v>
                </c:pt>
                <c:pt idx="14">
                  <c:v>65.7</c:v>
                </c:pt>
                <c:pt idx="15">
                  <c:v>65.7</c:v>
                </c:pt>
                <c:pt idx="16">
                  <c:v>65.7</c:v>
                </c:pt>
                <c:pt idx="17">
                  <c:v>65.7</c:v>
                </c:pt>
                <c:pt idx="18">
                  <c:v>65.7</c:v>
                </c:pt>
                <c:pt idx="19">
                  <c:v>65.7</c:v>
                </c:pt>
                <c:pt idx="20">
                  <c:v>65.7</c:v>
                </c:pt>
                <c:pt idx="21">
                  <c:v>65.7</c:v>
                </c:pt>
                <c:pt idx="22">
                  <c:v>65.7</c:v>
                </c:pt>
                <c:pt idx="23">
                  <c:v>65.7</c:v>
                </c:pt>
                <c:pt idx="24">
                  <c:v>65.7</c:v>
                </c:pt>
                <c:pt idx="25">
                  <c:v>#N/A</c:v>
                </c:pt>
              </c:numCache>
            </c:numRef>
          </c:yVal>
          <c:smooth val="0"/>
          <c:extLst>
            <c:ext xmlns:c16="http://schemas.microsoft.com/office/drawing/2014/chart" uri="{C3380CC4-5D6E-409C-BE32-E72D297353CC}">
              <c16:uniqueId val="{0000007B-A28A-4CC7-B2BE-70740D5F824C}"/>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A28A-4CC7-B2BE-70740D5F824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A28A-4CC7-B2BE-70740D5F824C}"/>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A28A-4CC7-B2BE-70740D5F824C}"/>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A28A-4CC7-B2BE-70740D5F824C}"/>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A28A-4CC7-B2BE-70740D5F824C}"/>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A28A-4CC7-B2BE-70740D5F824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A28A-4CC7-B2BE-70740D5F824C}"/>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A28A-4CC7-B2BE-70740D5F824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A28A-4CC7-B2BE-70740D5F824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A28A-4CC7-B2BE-70740D5F824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A28A-4CC7-B2BE-70740D5F824C}"/>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A28A-4CC7-B2BE-70740D5F824C}"/>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A28A-4CC7-B2BE-70740D5F824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A28A-4CC7-B2BE-70740D5F824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A28A-4CC7-B2BE-70740D5F824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A28A-4CC7-B2BE-70740D5F824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A28A-4CC7-B2BE-70740D5F824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A28A-4CC7-B2BE-70740D5F824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A28A-4CC7-B2BE-70740D5F824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A28A-4CC7-B2BE-70740D5F824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A28A-4CC7-B2BE-70740D5F824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A28A-4CC7-B2BE-70740D5F824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A28A-4CC7-B2BE-70740D5F824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A28A-4CC7-B2BE-70740D5F824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28A-4CC7-B2BE-70740D5F824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28A-4CC7-B2BE-70740D5F824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28A-4CC7-B2BE-70740D5F824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28A-4CC7-B2BE-70740D5F824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28A-4CC7-B2BE-70740D5F824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28A-4CC7-B2BE-70740D5F824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28A-4CC7-B2BE-70740D5F824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28A-4CC7-B2BE-70740D5F824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28A-4CC7-B2BE-70740D5F824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28A-4CC7-B2BE-70740D5F824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28A-4CC7-B2BE-70740D5F824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28A-4CC7-B2BE-70740D5F824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28A-4CC7-B2BE-70740D5F824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28A-4CC7-B2BE-70740D5F824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28A-4CC7-B2BE-70740D5F824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28A-4CC7-B2BE-70740D5F824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28A-4CC7-B2BE-70740D5F824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28A-4CC7-B2BE-70740D5F824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28A-4CC7-B2BE-70740D5F824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28A-4CC7-B2BE-70740D5F824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28A-4CC7-B2BE-70740D5F824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28A-4CC7-B2BE-70740D5F824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28A-4CC7-B2BE-70740D5F824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28A-4CC7-B2BE-70740D5F824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28A-4CC7-B2BE-70740D5F824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28A-4CC7-B2BE-70740D5F824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28A-4CC7-B2BE-70740D5F824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28A-4CC7-B2BE-70740D5F824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28A-4CC7-B2BE-70740D5F824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28A-4CC7-B2BE-70740D5F824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28A-4CC7-B2BE-70740D5F824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28A-4CC7-B2BE-70740D5F824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28A-4CC7-B2BE-70740D5F824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28A-4CC7-B2BE-70740D5F824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28A-4CC7-B2BE-70740D5F824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28A-4CC7-B2BE-70740D5F824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28A-4CC7-B2BE-70740D5F824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28A-4CC7-B2BE-70740D5F824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28A-4CC7-B2BE-70740D5F824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28A-4CC7-B2BE-70740D5F824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28A-4CC7-B2BE-70740D5F824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28A-4CC7-B2BE-70740D5F824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28A-4CC7-B2BE-70740D5F824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28A-4CC7-B2BE-70740D5F824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28A-4CC7-B2BE-70740D5F824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A28A-4CC7-B2BE-70740D5F824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A28A-4CC7-B2BE-70740D5F824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A28A-4CC7-B2BE-70740D5F824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A28A-4CC7-B2BE-70740D5F824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A28A-4CC7-B2BE-70740D5F824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A28A-4CC7-B2BE-70740D5F824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A28A-4CC7-B2BE-70740D5F824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A28A-4CC7-B2BE-70740D5F824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A28A-4CC7-B2BE-70740D5F824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A28A-4CC7-B2BE-70740D5F824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A28A-4CC7-B2BE-70740D5F824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A28A-4CC7-B2BE-70740D5F824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A28A-4CC7-B2BE-70740D5F824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A28A-4CC7-B2BE-70740D5F824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A28A-4CC7-B2BE-70740D5F824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A28A-4CC7-B2BE-70740D5F824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A28A-4CC7-B2BE-70740D5F824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A28A-4CC7-B2BE-70740D5F824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A28A-4CC7-B2BE-70740D5F824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A28A-4CC7-B2BE-70740D5F824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A28A-4CC7-B2BE-70740D5F824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A28A-4CC7-B2BE-70740D5F824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A28A-4CC7-B2BE-70740D5F824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A28A-4CC7-B2BE-70740D5F824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A28A-4CC7-B2BE-70740D5F824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A28A-4CC7-B2BE-70740D5F824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#N/A</c:v>
                </c:pt>
                <c:pt idx="4">
                  <c:v>#N/A</c:v>
                </c:pt>
                <c:pt idx="5">
                  <c:v>#N/A</c:v>
                </c:pt>
                <c:pt idx="6">
                  <c:v>#N/A</c:v>
                </c:pt>
                <c:pt idx="7">
                  <c:v>#N/A</c:v>
                </c:pt>
                <c:pt idx="8">
                  <c:v>65.244780840548643</c:v>
                </c:pt>
                <c:pt idx="9">
                  <c:v>66.055302392432239</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A28A-4CC7-B2BE-70740D5F824C}"/>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76.400000000000006</c:v>
                </c:pt>
                <c:pt idx="14">
                  <c:v>76.400000000000006</c:v>
                </c:pt>
                <c:pt idx="15">
                  <c:v>76.400000000000006</c:v>
                </c:pt>
                <c:pt idx="16">
                  <c:v>76.400000000000006</c:v>
                </c:pt>
                <c:pt idx="17">
                  <c:v>76.400000000000006</c:v>
                </c:pt>
                <c:pt idx="18">
                  <c:v>76.400000000000006</c:v>
                </c:pt>
                <c:pt idx="19">
                  <c:v>76.400000000000006</c:v>
                </c:pt>
                <c:pt idx="20">
                  <c:v>76.400000000000006</c:v>
                </c:pt>
                <c:pt idx="21">
                  <c:v>76.400000000000006</c:v>
                </c:pt>
                <c:pt idx="22">
                  <c:v>#N/A</c:v>
                </c:pt>
                <c:pt idx="23">
                  <c:v>#N/A</c:v>
                </c:pt>
                <c:pt idx="24">
                  <c:v>#N/A</c:v>
                </c:pt>
                <c:pt idx="25">
                  <c:v>#N/A</c:v>
                </c:pt>
              </c:numCache>
            </c:numRef>
          </c:yVal>
          <c:smooth val="0"/>
          <c:extLst>
            <c:ext xmlns:c16="http://schemas.microsoft.com/office/drawing/2014/chart" uri="{C3380CC4-5D6E-409C-BE32-E72D297353CC}">
              <c16:uniqueId val="{00000000-0941-4301-B43B-2AA597E20CB4}"/>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941-4301-B43B-2AA597E20CB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941-4301-B43B-2AA597E20CB4}"/>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941-4301-B43B-2AA597E20CB4}"/>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941-4301-B43B-2AA597E20CB4}"/>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941-4301-B43B-2AA597E20CB4}"/>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941-4301-B43B-2AA597E20CB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941-4301-B43B-2AA597E20CB4}"/>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941-4301-B43B-2AA597E20CB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941-4301-B43B-2AA597E20CB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941-4301-B43B-2AA597E20CB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941-4301-B43B-2AA597E20CB4}"/>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941-4301-B43B-2AA597E20CB4}"/>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941-4301-B43B-2AA597E20CB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941-4301-B43B-2AA597E20CB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941-4301-B43B-2AA597E20CB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941-4301-B43B-2AA597E20CB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941-4301-B43B-2AA597E20CB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941-4301-B43B-2AA597E20CB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941-4301-B43B-2AA597E20CB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941-4301-B43B-2AA597E20CB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941-4301-B43B-2AA597E20CB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941-4301-B43B-2AA597E20CB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941-4301-B43B-2AA597E20CB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941-4301-B43B-2AA597E20CB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941-4301-B43B-2AA597E20CB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941-4301-B43B-2AA597E20CB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941-4301-B43B-2AA597E20CB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941-4301-B43B-2AA597E20CB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941-4301-B43B-2AA597E20CB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941-4301-B43B-2AA597E20CB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941-4301-B43B-2AA597E20CB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941-4301-B43B-2AA597E20CB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941-4301-B43B-2AA597E20CB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941-4301-B43B-2AA597E20CB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941-4301-B43B-2AA597E20CB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941-4301-B43B-2AA597E20CB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941-4301-B43B-2AA597E20CB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941-4301-B43B-2AA597E20CB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941-4301-B43B-2AA597E20CB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941-4301-B43B-2AA597E20CB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941-4301-B43B-2AA597E20CB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941-4301-B43B-2AA597E20CB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941-4301-B43B-2AA597E20CB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941-4301-B43B-2AA597E20CB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941-4301-B43B-2AA597E20CB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941-4301-B43B-2AA597E20CB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941-4301-B43B-2AA597E20CB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941-4301-B43B-2AA597E20CB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941-4301-B43B-2AA597E20CB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941-4301-B43B-2AA597E20CB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941-4301-B43B-2AA597E20CB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941-4301-B43B-2AA597E20CB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941-4301-B43B-2AA597E20CB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941-4301-B43B-2AA597E20CB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941-4301-B43B-2AA597E20CB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941-4301-B43B-2AA597E20CB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941-4301-B43B-2AA597E20CB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941-4301-B43B-2AA597E20CB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941-4301-B43B-2AA597E20CB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941-4301-B43B-2AA597E20CB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941-4301-B43B-2AA597E20CB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941-4301-B43B-2AA597E20CB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941-4301-B43B-2AA597E20CB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941-4301-B43B-2AA597E20CB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941-4301-B43B-2AA597E20CB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941-4301-B43B-2AA597E20CB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941-4301-B43B-2AA597E20CB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941-4301-B43B-2AA597E20CB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941-4301-B43B-2AA597E20CB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941-4301-B43B-2AA597E20CB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941-4301-B43B-2AA597E20CB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941-4301-B43B-2AA597E20CB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941-4301-B43B-2AA597E20CB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941-4301-B43B-2AA597E20CB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941-4301-B43B-2AA597E20CB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941-4301-B43B-2AA597E20CB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941-4301-B43B-2AA597E20CB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941-4301-B43B-2AA597E20CB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941-4301-B43B-2AA597E20CB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941-4301-B43B-2AA597E20CB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941-4301-B43B-2AA597E20CB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941-4301-B43B-2AA597E20CB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941-4301-B43B-2AA597E20CB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941-4301-B43B-2AA597E20CB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941-4301-B43B-2AA597E20CB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941-4301-B43B-2AA597E20CB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941-4301-B43B-2AA597E20CB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941-4301-B43B-2AA597E20CB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941-4301-B43B-2AA597E20CB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941-4301-B43B-2AA597E20CB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941-4301-B43B-2AA597E20CB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941-4301-B43B-2AA597E20CB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941-4301-B43B-2AA597E20CB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941-4301-B43B-2AA597E20CB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941-4301-B43B-2AA597E20CB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76.442329999999998</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941-4301-B43B-2AA597E20CB4}"/>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941-4301-B43B-2AA597E20CB4}"/>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941-4301-B43B-2AA597E20CB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941-4301-B43B-2AA597E20CB4}"/>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941-4301-B43B-2AA597E20CB4}"/>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941-4301-B43B-2AA597E20CB4}"/>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941-4301-B43B-2AA597E20CB4}"/>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941-4301-B43B-2AA597E20CB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941-4301-B43B-2AA597E20CB4}"/>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941-4301-B43B-2AA597E20CB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941-4301-B43B-2AA597E20CB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941-4301-B43B-2AA597E20CB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941-4301-B43B-2AA597E20CB4}"/>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941-4301-B43B-2AA597E20CB4}"/>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941-4301-B43B-2AA597E20CB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941-4301-B43B-2AA597E20CB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941-4301-B43B-2AA597E20CB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941-4301-B43B-2AA597E20CB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941-4301-B43B-2AA597E20CB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941-4301-B43B-2AA597E20CB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941-4301-B43B-2AA597E20CB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941-4301-B43B-2AA597E20CB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941-4301-B43B-2AA597E20CB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941-4301-B43B-2AA597E20CB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941-4301-B43B-2AA597E20CB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941-4301-B43B-2AA597E20CB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941-4301-B43B-2AA597E20CB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941-4301-B43B-2AA597E20CB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941-4301-B43B-2AA597E20CB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941-4301-B43B-2AA597E20CB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941-4301-B43B-2AA597E20CB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941-4301-B43B-2AA597E20CB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941-4301-B43B-2AA597E20CB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941-4301-B43B-2AA597E20CB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941-4301-B43B-2AA597E20CB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941-4301-B43B-2AA597E20CB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941-4301-B43B-2AA597E20CB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941-4301-B43B-2AA597E20CB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941-4301-B43B-2AA597E20CB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941-4301-B43B-2AA597E20CB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941-4301-B43B-2AA597E20CB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941-4301-B43B-2AA597E20CB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941-4301-B43B-2AA597E20CB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941-4301-B43B-2AA597E20CB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941-4301-B43B-2AA597E20CB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941-4301-B43B-2AA597E20CB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941-4301-B43B-2AA597E20CB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941-4301-B43B-2AA597E20CB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941-4301-B43B-2AA597E20CB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941-4301-B43B-2AA597E20CB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941-4301-B43B-2AA597E20CB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941-4301-B43B-2AA597E20CB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941-4301-B43B-2AA597E20CB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941-4301-B43B-2AA597E20CB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941-4301-B43B-2AA597E20CB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941-4301-B43B-2AA597E20CB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941-4301-B43B-2AA597E20CB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941-4301-B43B-2AA597E20CB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941-4301-B43B-2AA597E20CB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941-4301-B43B-2AA597E20CB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941-4301-B43B-2AA597E20CB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941-4301-B43B-2AA597E20CB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941-4301-B43B-2AA597E20CB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941-4301-B43B-2AA597E20CB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941-4301-B43B-2AA597E20CB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941-4301-B43B-2AA597E20CB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941-4301-B43B-2AA597E20CB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941-4301-B43B-2AA597E20CB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941-4301-B43B-2AA597E20CB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941-4301-B43B-2AA597E20CB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941-4301-B43B-2AA597E20CB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941-4301-B43B-2AA597E20CB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941-4301-B43B-2AA597E20CB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941-4301-B43B-2AA597E20CB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941-4301-B43B-2AA597E20CB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941-4301-B43B-2AA597E20CB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941-4301-B43B-2AA597E20CB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941-4301-B43B-2AA597E20CB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941-4301-B43B-2AA597E20CB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941-4301-B43B-2AA597E20CB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941-4301-B43B-2AA597E20CB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941-4301-B43B-2AA597E20CB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941-4301-B43B-2AA597E20CB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941-4301-B43B-2AA597E20CB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941-4301-B43B-2AA597E20CB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941-4301-B43B-2AA597E20CB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941-4301-B43B-2AA597E20CB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941-4301-B43B-2AA597E20CB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941-4301-B43B-2AA597E20CB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941-4301-B43B-2AA597E20CB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941-4301-B43B-2AA597E20CB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941-4301-B43B-2AA597E20CB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941-4301-B43B-2AA597E20CB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941-4301-B43B-2AA597E20CB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941-4301-B43B-2AA597E20CB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941-4301-B43B-2AA597E20CB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941-4301-B43B-2AA597E20CB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941-4301-B43B-2AA597E20CB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82.7</c:v>
                </c:pt>
                <c:pt idx="14">
                  <c:v>82.7</c:v>
                </c:pt>
                <c:pt idx="15">
                  <c:v>82.7</c:v>
                </c:pt>
                <c:pt idx="16">
                  <c:v>82.7</c:v>
                </c:pt>
                <c:pt idx="17">
                  <c:v>82.7</c:v>
                </c:pt>
                <c:pt idx="18">
                  <c:v>82.7</c:v>
                </c:pt>
                <c:pt idx="19">
                  <c:v>82.7</c:v>
                </c:pt>
                <c:pt idx="20">
                  <c:v>82.7</c:v>
                </c:pt>
                <c:pt idx="21">
                  <c:v>82.7</c:v>
                </c:pt>
                <c:pt idx="22">
                  <c:v>#N/A</c:v>
                </c:pt>
                <c:pt idx="23">
                  <c:v>#N/A</c:v>
                </c:pt>
                <c:pt idx="24">
                  <c:v>#N/A</c:v>
                </c:pt>
                <c:pt idx="25">
                  <c:v>#N/A</c:v>
                </c:pt>
              </c:numCache>
            </c:numRef>
          </c:yVal>
          <c:smooth val="0"/>
          <c:extLst>
            <c:ext xmlns:c16="http://schemas.microsoft.com/office/drawing/2014/chart" uri="{C3380CC4-5D6E-409C-BE32-E72D297353CC}">
              <c16:uniqueId val="{000000C2-0941-4301-B43B-2AA597E20CB4}"/>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941-4301-B43B-2AA597E20CB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941-4301-B43B-2AA597E20CB4}"/>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941-4301-B43B-2AA597E20CB4}"/>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941-4301-B43B-2AA597E20CB4}"/>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941-4301-B43B-2AA597E20CB4}"/>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941-4301-B43B-2AA597E20CB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941-4301-B43B-2AA597E20CB4}"/>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941-4301-B43B-2AA597E20CB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941-4301-B43B-2AA597E20CB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941-4301-B43B-2AA597E20CB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941-4301-B43B-2AA597E20CB4}"/>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941-4301-B43B-2AA597E20CB4}"/>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941-4301-B43B-2AA597E20CB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941-4301-B43B-2AA597E20CB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941-4301-B43B-2AA597E20CB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941-4301-B43B-2AA597E20CB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941-4301-B43B-2AA597E20CB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941-4301-B43B-2AA597E20CB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941-4301-B43B-2AA597E20CB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941-4301-B43B-2AA597E20CB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941-4301-B43B-2AA597E20CB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941-4301-B43B-2AA597E20CB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941-4301-B43B-2AA597E20CB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941-4301-B43B-2AA597E20CB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941-4301-B43B-2AA597E20CB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941-4301-B43B-2AA597E20CB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941-4301-B43B-2AA597E20CB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941-4301-B43B-2AA597E20CB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941-4301-B43B-2AA597E20CB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941-4301-B43B-2AA597E20CB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941-4301-B43B-2AA597E20CB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941-4301-B43B-2AA597E20CB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941-4301-B43B-2AA597E20CB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941-4301-B43B-2AA597E20CB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941-4301-B43B-2AA597E20CB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941-4301-B43B-2AA597E20CB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941-4301-B43B-2AA597E20CB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941-4301-B43B-2AA597E20CB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941-4301-B43B-2AA597E20CB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941-4301-B43B-2AA597E20CB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941-4301-B43B-2AA597E20CB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941-4301-B43B-2AA597E20CB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941-4301-B43B-2AA597E20CB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941-4301-B43B-2AA597E20CB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941-4301-B43B-2AA597E20CB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941-4301-B43B-2AA597E20CB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941-4301-B43B-2AA597E20CB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941-4301-B43B-2AA597E20CB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941-4301-B43B-2AA597E20CB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941-4301-B43B-2AA597E20CB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941-4301-B43B-2AA597E20CB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941-4301-B43B-2AA597E20CB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941-4301-B43B-2AA597E20CB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941-4301-B43B-2AA597E20CB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941-4301-B43B-2AA597E20CB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941-4301-B43B-2AA597E20CB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941-4301-B43B-2AA597E20CB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941-4301-B43B-2AA597E20CB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941-4301-B43B-2AA597E20CB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941-4301-B43B-2AA597E20CB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941-4301-B43B-2AA597E20CB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941-4301-B43B-2AA597E20CB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941-4301-B43B-2AA597E20CB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941-4301-B43B-2AA597E20CB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941-4301-B43B-2AA597E20CB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941-4301-B43B-2AA597E20CB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941-4301-B43B-2AA597E20CB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941-4301-B43B-2AA597E20CB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941-4301-B43B-2AA597E20CB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941-4301-B43B-2AA597E20CB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941-4301-B43B-2AA597E20CB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941-4301-B43B-2AA597E20CB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941-4301-B43B-2AA597E20CB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941-4301-B43B-2AA597E20CB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941-4301-B43B-2AA597E20CB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941-4301-B43B-2AA597E20CB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941-4301-B43B-2AA597E20CB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941-4301-B43B-2AA597E20CB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941-4301-B43B-2AA597E20CB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941-4301-B43B-2AA597E20CB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941-4301-B43B-2AA597E20CB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941-4301-B43B-2AA597E20CB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941-4301-B43B-2AA597E20CB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941-4301-B43B-2AA597E20CB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941-4301-B43B-2AA597E20CB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941-4301-B43B-2AA597E20CB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941-4301-B43B-2AA597E20CB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941-4301-B43B-2AA597E20CB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941-4301-B43B-2AA597E20CB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941-4301-B43B-2AA597E20CB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941-4301-B43B-2AA597E20CB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941-4301-B43B-2AA597E20CB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941-4301-B43B-2AA597E20CB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941-4301-B43B-2AA597E20CB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941-4301-B43B-2AA597E20CB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82.692309999999992</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941-4301-B43B-2AA597E20CB4}"/>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74.5</c:v>
                </c:pt>
                <c:pt idx="14">
                  <c:v>74.5</c:v>
                </c:pt>
                <c:pt idx="15">
                  <c:v>74.5</c:v>
                </c:pt>
                <c:pt idx="16">
                  <c:v>74.5</c:v>
                </c:pt>
                <c:pt idx="17">
                  <c:v>74.5</c:v>
                </c:pt>
                <c:pt idx="18">
                  <c:v>74.5</c:v>
                </c:pt>
                <c:pt idx="19">
                  <c:v>74.5</c:v>
                </c:pt>
                <c:pt idx="20">
                  <c:v>74.5</c:v>
                </c:pt>
                <c:pt idx="21">
                  <c:v>74.5</c:v>
                </c:pt>
                <c:pt idx="22">
                  <c:v>#N/A</c:v>
                </c:pt>
                <c:pt idx="23">
                  <c:v>#N/A</c:v>
                </c:pt>
                <c:pt idx="24">
                  <c:v>#N/A</c:v>
                </c:pt>
                <c:pt idx="25">
                  <c:v>#N/A</c:v>
                </c:pt>
              </c:numCache>
            </c:numRef>
          </c:yVal>
          <c:smooth val="0"/>
          <c:extLst>
            <c:ext xmlns:c16="http://schemas.microsoft.com/office/drawing/2014/chart" uri="{C3380CC4-5D6E-409C-BE32-E72D297353CC}">
              <c16:uniqueId val="{00000000-D549-4F3B-A2F6-854BE8CAEC50}"/>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549-4F3B-A2F6-854BE8CAEC50}"/>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549-4F3B-A2F6-854BE8CAEC50}"/>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549-4F3B-A2F6-854BE8CAEC50}"/>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549-4F3B-A2F6-854BE8CAEC5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549-4F3B-A2F6-854BE8CAEC50}"/>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549-4F3B-A2F6-854BE8CAEC5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549-4F3B-A2F6-854BE8CAEC50}"/>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549-4F3B-A2F6-854BE8CAEC5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549-4F3B-A2F6-854BE8CAEC5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549-4F3B-A2F6-854BE8CAEC5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549-4F3B-A2F6-854BE8CAEC50}"/>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549-4F3B-A2F6-854BE8CAEC50}"/>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549-4F3B-A2F6-854BE8CAEC5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549-4F3B-A2F6-854BE8CAEC5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549-4F3B-A2F6-854BE8CAEC5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549-4F3B-A2F6-854BE8CAEC5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549-4F3B-A2F6-854BE8CAEC5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549-4F3B-A2F6-854BE8CAEC5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549-4F3B-A2F6-854BE8CAEC5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549-4F3B-A2F6-854BE8CAEC5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549-4F3B-A2F6-854BE8CAEC5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549-4F3B-A2F6-854BE8CAEC5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549-4F3B-A2F6-854BE8CAEC5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549-4F3B-A2F6-854BE8CAEC5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549-4F3B-A2F6-854BE8CAEC5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549-4F3B-A2F6-854BE8CAEC5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549-4F3B-A2F6-854BE8CAEC5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549-4F3B-A2F6-854BE8CAEC5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549-4F3B-A2F6-854BE8CAEC5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549-4F3B-A2F6-854BE8CAEC5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549-4F3B-A2F6-854BE8CAEC5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549-4F3B-A2F6-854BE8CAEC5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549-4F3B-A2F6-854BE8CAEC5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549-4F3B-A2F6-854BE8CAEC5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549-4F3B-A2F6-854BE8CAEC5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549-4F3B-A2F6-854BE8CAEC5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549-4F3B-A2F6-854BE8CAEC5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549-4F3B-A2F6-854BE8CAEC5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549-4F3B-A2F6-854BE8CAEC5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549-4F3B-A2F6-854BE8CAEC5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549-4F3B-A2F6-854BE8CAEC5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549-4F3B-A2F6-854BE8CAEC5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549-4F3B-A2F6-854BE8CAEC5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549-4F3B-A2F6-854BE8CAEC5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549-4F3B-A2F6-854BE8CAEC5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549-4F3B-A2F6-854BE8CAEC5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549-4F3B-A2F6-854BE8CAEC5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549-4F3B-A2F6-854BE8CAEC5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549-4F3B-A2F6-854BE8CAEC5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549-4F3B-A2F6-854BE8CAEC5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549-4F3B-A2F6-854BE8CAEC5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549-4F3B-A2F6-854BE8CAEC5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549-4F3B-A2F6-854BE8CAEC5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549-4F3B-A2F6-854BE8CAEC5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549-4F3B-A2F6-854BE8CAEC5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549-4F3B-A2F6-854BE8CAEC5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549-4F3B-A2F6-854BE8CAEC5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549-4F3B-A2F6-854BE8CAEC5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549-4F3B-A2F6-854BE8CAEC5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549-4F3B-A2F6-854BE8CAEC5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549-4F3B-A2F6-854BE8CAEC5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549-4F3B-A2F6-854BE8CAEC5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549-4F3B-A2F6-854BE8CAEC5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549-4F3B-A2F6-854BE8CAEC5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549-4F3B-A2F6-854BE8CAEC5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549-4F3B-A2F6-854BE8CAEC5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549-4F3B-A2F6-854BE8CAEC5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549-4F3B-A2F6-854BE8CAEC5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549-4F3B-A2F6-854BE8CAEC5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549-4F3B-A2F6-854BE8CAEC5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549-4F3B-A2F6-854BE8CAEC5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549-4F3B-A2F6-854BE8CAEC5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549-4F3B-A2F6-854BE8CAEC5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549-4F3B-A2F6-854BE8CAEC5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549-4F3B-A2F6-854BE8CAEC5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549-4F3B-A2F6-854BE8CAEC5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549-4F3B-A2F6-854BE8CAEC5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549-4F3B-A2F6-854BE8CAEC5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549-4F3B-A2F6-854BE8CAEC5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549-4F3B-A2F6-854BE8CAEC5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549-4F3B-A2F6-854BE8CAEC5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549-4F3B-A2F6-854BE8CAEC5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549-4F3B-A2F6-854BE8CAEC5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549-4F3B-A2F6-854BE8CAEC5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549-4F3B-A2F6-854BE8CAEC5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549-4F3B-A2F6-854BE8CAEC5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549-4F3B-A2F6-854BE8CAEC5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549-4F3B-A2F6-854BE8CAEC5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549-4F3B-A2F6-854BE8CAEC5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549-4F3B-A2F6-854BE8CAEC5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549-4F3B-A2F6-854BE8CAEC5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549-4F3B-A2F6-854BE8CAEC5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549-4F3B-A2F6-854BE8CAEC5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549-4F3B-A2F6-854BE8CAEC5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549-4F3B-A2F6-854BE8CAEC5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74.479165000000009</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549-4F3B-A2F6-854BE8CAEC50}"/>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549-4F3B-A2F6-854BE8CAEC50}"/>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549-4F3B-A2F6-854BE8CAEC50}"/>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549-4F3B-A2F6-854BE8CAEC50}"/>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549-4F3B-A2F6-854BE8CAEC50}"/>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549-4F3B-A2F6-854BE8CAEC5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549-4F3B-A2F6-854BE8CAEC50}"/>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549-4F3B-A2F6-854BE8CAEC5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549-4F3B-A2F6-854BE8CAEC50}"/>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549-4F3B-A2F6-854BE8CAEC5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549-4F3B-A2F6-854BE8CAEC5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549-4F3B-A2F6-854BE8CAEC5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549-4F3B-A2F6-854BE8CAEC50}"/>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549-4F3B-A2F6-854BE8CAEC50}"/>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549-4F3B-A2F6-854BE8CAEC5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549-4F3B-A2F6-854BE8CAEC5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549-4F3B-A2F6-854BE8CAEC5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549-4F3B-A2F6-854BE8CAEC5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549-4F3B-A2F6-854BE8CAEC5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549-4F3B-A2F6-854BE8CAEC5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549-4F3B-A2F6-854BE8CAEC5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549-4F3B-A2F6-854BE8CAEC5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549-4F3B-A2F6-854BE8CAEC5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549-4F3B-A2F6-854BE8CAEC5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549-4F3B-A2F6-854BE8CAEC5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549-4F3B-A2F6-854BE8CAEC5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549-4F3B-A2F6-854BE8CAEC5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549-4F3B-A2F6-854BE8CAEC5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549-4F3B-A2F6-854BE8CAEC5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549-4F3B-A2F6-854BE8CAEC5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549-4F3B-A2F6-854BE8CAEC5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549-4F3B-A2F6-854BE8CAEC5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549-4F3B-A2F6-854BE8CAEC5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549-4F3B-A2F6-854BE8CAEC5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549-4F3B-A2F6-854BE8CAEC5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549-4F3B-A2F6-854BE8CAEC5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549-4F3B-A2F6-854BE8CAEC5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549-4F3B-A2F6-854BE8CAEC5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549-4F3B-A2F6-854BE8CAEC5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549-4F3B-A2F6-854BE8CAEC5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549-4F3B-A2F6-854BE8CAEC5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549-4F3B-A2F6-854BE8CAEC5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549-4F3B-A2F6-854BE8CAEC5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549-4F3B-A2F6-854BE8CAEC5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549-4F3B-A2F6-854BE8CAEC5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549-4F3B-A2F6-854BE8CAEC5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549-4F3B-A2F6-854BE8CAEC5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549-4F3B-A2F6-854BE8CAEC5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549-4F3B-A2F6-854BE8CAEC5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549-4F3B-A2F6-854BE8CAEC5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549-4F3B-A2F6-854BE8CAEC5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549-4F3B-A2F6-854BE8CAEC5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549-4F3B-A2F6-854BE8CAEC5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549-4F3B-A2F6-854BE8CAEC5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549-4F3B-A2F6-854BE8CAEC5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549-4F3B-A2F6-854BE8CAEC5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549-4F3B-A2F6-854BE8CAEC5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549-4F3B-A2F6-854BE8CAEC5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549-4F3B-A2F6-854BE8CAEC5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549-4F3B-A2F6-854BE8CAEC5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549-4F3B-A2F6-854BE8CAEC5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549-4F3B-A2F6-854BE8CAEC5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549-4F3B-A2F6-854BE8CAEC5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549-4F3B-A2F6-854BE8CAEC5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549-4F3B-A2F6-854BE8CAEC5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549-4F3B-A2F6-854BE8CAEC5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549-4F3B-A2F6-854BE8CAEC5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549-4F3B-A2F6-854BE8CAEC5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549-4F3B-A2F6-854BE8CAEC5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549-4F3B-A2F6-854BE8CAEC5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549-4F3B-A2F6-854BE8CAEC5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549-4F3B-A2F6-854BE8CAEC5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549-4F3B-A2F6-854BE8CAEC5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549-4F3B-A2F6-854BE8CAEC5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549-4F3B-A2F6-854BE8CAEC5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549-4F3B-A2F6-854BE8CAEC5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549-4F3B-A2F6-854BE8CAEC5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549-4F3B-A2F6-854BE8CAEC5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549-4F3B-A2F6-854BE8CAEC5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549-4F3B-A2F6-854BE8CAEC5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549-4F3B-A2F6-854BE8CAEC5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549-4F3B-A2F6-854BE8CAEC5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549-4F3B-A2F6-854BE8CAEC5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549-4F3B-A2F6-854BE8CAEC5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549-4F3B-A2F6-854BE8CAEC5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549-4F3B-A2F6-854BE8CAEC5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549-4F3B-A2F6-854BE8CAEC5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549-4F3B-A2F6-854BE8CAEC5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549-4F3B-A2F6-854BE8CAEC5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549-4F3B-A2F6-854BE8CAEC5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549-4F3B-A2F6-854BE8CAEC5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549-4F3B-A2F6-854BE8CAEC5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549-4F3B-A2F6-854BE8CAEC5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549-4F3B-A2F6-854BE8CAEC5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549-4F3B-A2F6-854BE8CAEC5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549-4F3B-A2F6-854BE8CAEC5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549-4F3B-A2F6-854BE8CAEC5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549-4F3B-A2F6-854BE8CAEC5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84.4</c:v>
                </c:pt>
                <c:pt idx="14">
                  <c:v>84.4</c:v>
                </c:pt>
                <c:pt idx="15">
                  <c:v>84.4</c:v>
                </c:pt>
                <c:pt idx="16">
                  <c:v>84.4</c:v>
                </c:pt>
                <c:pt idx="17">
                  <c:v>84.4</c:v>
                </c:pt>
                <c:pt idx="18">
                  <c:v>84.4</c:v>
                </c:pt>
                <c:pt idx="19">
                  <c:v>84.4</c:v>
                </c:pt>
                <c:pt idx="20">
                  <c:v>84.4</c:v>
                </c:pt>
                <c:pt idx="21">
                  <c:v>84.4</c:v>
                </c:pt>
                <c:pt idx="22">
                  <c:v>#N/A</c:v>
                </c:pt>
                <c:pt idx="23">
                  <c:v>#N/A</c:v>
                </c:pt>
                <c:pt idx="24">
                  <c:v>#N/A</c:v>
                </c:pt>
                <c:pt idx="25">
                  <c:v>#N/A</c:v>
                </c:pt>
              </c:numCache>
            </c:numRef>
          </c:yVal>
          <c:smooth val="0"/>
          <c:extLst>
            <c:ext xmlns:c16="http://schemas.microsoft.com/office/drawing/2014/chart" uri="{C3380CC4-5D6E-409C-BE32-E72D297353CC}">
              <c16:uniqueId val="{000000C2-D549-4F3B-A2F6-854BE8CAEC50}"/>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549-4F3B-A2F6-854BE8CAEC50}"/>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549-4F3B-A2F6-854BE8CAEC50}"/>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549-4F3B-A2F6-854BE8CAEC50}"/>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549-4F3B-A2F6-854BE8CAEC5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549-4F3B-A2F6-854BE8CAEC50}"/>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549-4F3B-A2F6-854BE8CAEC5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549-4F3B-A2F6-854BE8CAEC50}"/>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549-4F3B-A2F6-854BE8CAEC5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549-4F3B-A2F6-854BE8CAEC5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549-4F3B-A2F6-854BE8CAEC5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549-4F3B-A2F6-854BE8CAEC50}"/>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549-4F3B-A2F6-854BE8CAEC50}"/>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549-4F3B-A2F6-854BE8CAEC5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549-4F3B-A2F6-854BE8CAEC5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549-4F3B-A2F6-854BE8CAEC5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549-4F3B-A2F6-854BE8CAEC5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549-4F3B-A2F6-854BE8CAEC5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549-4F3B-A2F6-854BE8CAEC5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549-4F3B-A2F6-854BE8CAEC5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549-4F3B-A2F6-854BE8CAEC5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549-4F3B-A2F6-854BE8CAEC5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549-4F3B-A2F6-854BE8CAEC5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549-4F3B-A2F6-854BE8CAEC5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549-4F3B-A2F6-854BE8CAEC5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549-4F3B-A2F6-854BE8CAEC5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549-4F3B-A2F6-854BE8CAEC5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549-4F3B-A2F6-854BE8CAEC5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549-4F3B-A2F6-854BE8CAEC5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549-4F3B-A2F6-854BE8CAEC5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549-4F3B-A2F6-854BE8CAEC5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549-4F3B-A2F6-854BE8CAEC5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549-4F3B-A2F6-854BE8CAEC5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549-4F3B-A2F6-854BE8CAEC5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549-4F3B-A2F6-854BE8CAEC5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549-4F3B-A2F6-854BE8CAEC5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549-4F3B-A2F6-854BE8CAEC5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549-4F3B-A2F6-854BE8CAEC5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549-4F3B-A2F6-854BE8CAEC5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549-4F3B-A2F6-854BE8CAEC5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549-4F3B-A2F6-854BE8CAEC5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549-4F3B-A2F6-854BE8CAEC5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549-4F3B-A2F6-854BE8CAEC5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549-4F3B-A2F6-854BE8CAEC5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549-4F3B-A2F6-854BE8CAEC5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549-4F3B-A2F6-854BE8CAEC5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549-4F3B-A2F6-854BE8CAEC5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549-4F3B-A2F6-854BE8CAEC5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549-4F3B-A2F6-854BE8CAEC5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549-4F3B-A2F6-854BE8CAEC5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549-4F3B-A2F6-854BE8CAEC5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549-4F3B-A2F6-854BE8CAEC5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549-4F3B-A2F6-854BE8CAEC5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549-4F3B-A2F6-854BE8CAEC5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549-4F3B-A2F6-854BE8CAEC5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549-4F3B-A2F6-854BE8CAEC5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549-4F3B-A2F6-854BE8CAEC5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549-4F3B-A2F6-854BE8CAEC5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549-4F3B-A2F6-854BE8CAEC5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549-4F3B-A2F6-854BE8CAEC5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549-4F3B-A2F6-854BE8CAEC5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549-4F3B-A2F6-854BE8CAEC5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549-4F3B-A2F6-854BE8CAEC5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549-4F3B-A2F6-854BE8CAEC5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549-4F3B-A2F6-854BE8CAEC5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549-4F3B-A2F6-854BE8CAEC5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549-4F3B-A2F6-854BE8CAEC5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549-4F3B-A2F6-854BE8CAEC5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549-4F3B-A2F6-854BE8CAEC5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549-4F3B-A2F6-854BE8CAEC5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549-4F3B-A2F6-854BE8CAEC5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549-4F3B-A2F6-854BE8CAEC5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549-4F3B-A2F6-854BE8CAEC5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549-4F3B-A2F6-854BE8CAEC5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549-4F3B-A2F6-854BE8CAEC5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549-4F3B-A2F6-854BE8CAEC5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549-4F3B-A2F6-854BE8CAEC5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549-4F3B-A2F6-854BE8CAEC5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549-4F3B-A2F6-854BE8CAEC5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549-4F3B-A2F6-854BE8CAEC5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549-4F3B-A2F6-854BE8CAEC5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549-4F3B-A2F6-854BE8CAEC5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549-4F3B-A2F6-854BE8CAEC5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549-4F3B-A2F6-854BE8CAEC5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549-4F3B-A2F6-854BE8CAEC5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549-4F3B-A2F6-854BE8CAEC5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549-4F3B-A2F6-854BE8CAEC5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549-4F3B-A2F6-854BE8CAEC5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549-4F3B-A2F6-854BE8CAEC5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549-4F3B-A2F6-854BE8CAEC5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549-4F3B-A2F6-854BE8CAEC5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549-4F3B-A2F6-854BE8CAEC5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549-4F3B-A2F6-854BE8CAEC5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549-4F3B-A2F6-854BE8CAEC5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549-4F3B-A2F6-854BE8CAEC5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549-4F3B-A2F6-854BE8CAEC5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84.375</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549-4F3B-A2F6-854BE8CAEC50}"/>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81.5</c:v>
                </c:pt>
                <c:pt idx="14">
                  <c:v>81.5</c:v>
                </c:pt>
                <c:pt idx="15">
                  <c:v>81.5</c:v>
                </c:pt>
                <c:pt idx="16">
                  <c:v>81.5</c:v>
                </c:pt>
                <c:pt idx="17">
                  <c:v>81.5</c:v>
                </c:pt>
                <c:pt idx="18">
                  <c:v>81.5</c:v>
                </c:pt>
                <c:pt idx="19">
                  <c:v>82.3</c:v>
                </c:pt>
                <c:pt idx="20">
                  <c:v>82.3</c:v>
                </c:pt>
                <c:pt idx="21">
                  <c:v>82.3</c:v>
                </c:pt>
                <c:pt idx="22">
                  <c:v>#N/A</c:v>
                </c:pt>
                <c:pt idx="23">
                  <c:v>#N/A</c:v>
                </c:pt>
                <c:pt idx="24">
                  <c:v>#N/A</c:v>
                </c:pt>
                <c:pt idx="25">
                  <c:v>#N/A</c:v>
                </c:pt>
              </c:numCache>
            </c:numRef>
          </c:yVal>
          <c:smooth val="0"/>
          <c:extLst>
            <c:ext xmlns:c16="http://schemas.microsoft.com/office/drawing/2014/chart" uri="{C3380CC4-5D6E-409C-BE32-E72D297353CC}">
              <c16:uniqueId val="{00000000-F11E-4E87-8736-499718B6B55B}"/>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11E-4E87-8736-499718B6B55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11E-4E87-8736-499718B6B55B}"/>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11E-4E87-8736-499718B6B55B}"/>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11E-4E87-8736-499718B6B55B}"/>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11E-4E87-8736-499718B6B55B}"/>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11E-4E87-8736-499718B6B55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11E-4E87-8736-499718B6B55B}"/>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11E-4E87-8736-499718B6B55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11E-4E87-8736-499718B6B55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11E-4E87-8736-499718B6B55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11E-4E87-8736-499718B6B55B}"/>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11E-4E87-8736-499718B6B55B}"/>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11E-4E87-8736-499718B6B55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11E-4E87-8736-499718B6B55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11E-4E87-8736-499718B6B55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11E-4E87-8736-499718B6B55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11E-4E87-8736-499718B6B55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11E-4E87-8736-499718B6B55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11E-4E87-8736-499718B6B55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11E-4E87-8736-499718B6B55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11E-4E87-8736-499718B6B55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11E-4E87-8736-499718B6B55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11E-4E87-8736-499718B6B55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11E-4E87-8736-499718B6B55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11E-4E87-8736-499718B6B55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11E-4E87-8736-499718B6B55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11E-4E87-8736-499718B6B55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11E-4E87-8736-499718B6B55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11E-4E87-8736-499718B6B55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11E-4E87-8736-499718B6B55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11E-4E87-8736-499718B6B55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11E-4E87-8736-499718B6B55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11E-4E87-8736-499718B6B55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11E-4E87-8736-499718B6B55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11E-4E87-8736-499718B6B55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11E-4E87-8736-499718B6B55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11E-4E87-8736-499718B6B55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11E-4E87-8736-499718B6B55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11E-4E87-8736-499718B6B55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11E-4E87-8736-499718B6B55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11E-4E87-8736-499718B6B55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11E-4E87-8736-499718B6B55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11E-4E87-8736-499718B6B55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11E-4E87-8736-499718B6B55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11E-4E87-8736-499718B6B55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11E-4E87-8736-499718B6B55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11E-4E87-8736-499718B6B55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11E-4E87-8736-499718B6B55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11E-4E87-8736-499718B6B55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11E-4E87-8736-499718B6B55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11E-4E87-8736-499718B6B55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11E-4E87-8736-499718B6B55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11E-4E87-8736-499718B6B55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11E-4E87-8736-499718B6B55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11E-4E87-8736-499718B6B55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11E-4E87-8736-499718B6B55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11E-4E87-8736-499718B6B55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11E-4E87-8736-499718B6B55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11E-4E87-8736-499718B6B55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11E-4E87-8736-499718B6B55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11E-4E87-8736-499718B6B55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11E-4E87-8736-499718B6B55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11E-4E87-8736-499718B6B55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11E-4E87-8736-499718B6B55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11E-4E87-8736-499718B6B55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11E-4E87-8736-499718B6B55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11E-4E87-8736-499718B6B55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11E-4E87-8736-499718B6B55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11E-4E87-8736-499718B6B55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11E-4E87-8736-499718B6B55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11E-4E87-8736-499718B6B55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11E-4E87-8736-499718B6B55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11E-4E87-8736-499718B6B55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11E-4E87-8736-499718B6B55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11E-4E87-8736-499718B6B55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11E-4E87-8736-499718B6B55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11E-4E87-8736-499718B6B55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11E-4E87-8736-499718B6B55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11E-4E87-8736-499718B6B55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11E-4E87-8736-499718B6B55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11E-4E87-8736-499718B6B55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11E-4E87-8736-499718B6B55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11E-4E87-8736-499718B6B55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11E-4E87-8736-499718B6B55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11E-4E87-8736-499718B6B55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11E-4E87-8736-499718B6B55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11E-4E87-8736-499718B6B55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11E-4E87-8736-499718B6B55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11E-4E87-8736-499718B6B55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11E-4E87-8736-499718B6B55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11E-4E87-8736-499718B6B55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11E-4E87-8736-499718B6B55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11E-4E87-8736-499718B6B55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11E-4E87-8736-499718B6B55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11E-4E87-8736-499718B6B55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#N/A</c:v>
                </c:pt>
                <c:pt idx="3">
                  <c:v>#N/A</c:v>
                </c:pt>
                <c:pt idx="4">
                  <c:v>#N/A</c:v>
                </c:pt>
                <c:pt idx="5">
                  <c:v>#N/A</c:v>
                </c:pt>
                <c:pt idx="6">
                  <c:v>#N/A</c:v>
                </c:pt>
                <c:pt idx="7">
                  <c:v>81.5</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11E-4E87-8736-499718B6B55B}"/>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45.9</c:v>
                </c:pt>
                <c:pt idx="7">
                  <c:v>45.9</c:v>
                </c:pt>
                <c:pt idx="8">
                  <c:v>45.9</c:v>
                </c:pt>
                <c:pt idx="9">
                  <c:v>45.9</c:v>
                </c:pt>
                <c:pt idx="10">
                  <c:v>45.9</c:v>
                </c:pt>
                <c:pt idx="11">
                  <c:v>50</c:v>
                </c:pt>
                <c:pt idx="12">
                  <c:v>54</c:v>
                </c:pt>
                <c:pt idx="13">
                  <c:v>58.1</c:v>
                </c:pt>
                <c:pt idx="14">
                  <c:v>62.1</c:v>
                </c:pt>
                <c:pt idx="15">
                  <c:v>66.2</c:v>
                </c:pt>
                <c:pt idx="16">
                  <c:v>70.2</c:v>
                </c:pt>
                <c:pt idx="17">
                  <c:v>74.3</c:v>
                </c:pt>
                <c:pt idx="18">
                  <c:v>78.3</c:v>
                </c:pt>
                <c:pt idx="19">
                  <c:v>82.3</c:v>
                </c:pt>
                <c:pt idx="20">
                  <c:v>82.3</c:v>
                </c:pt>
                <c:pt idx="21">
                  <c:v>82.3</c:v>
                </c:pt>
                <c:pt idx="22">
                  <c:v>82.3</c:v>
                </c:pt>
                <c:pt idx="23">
                  <c:v>82.3</c:v>
                </c:pt>
                <c:pt idx="24">
                  <c:v>#N/A</c:v>
                </c:pt>
                <c:pt idx="25">
                  <c:v>#N/A</c:v>
                </c:pt>
              </c:numCache>
            </c:numRef>
          </c:yVal>
          <c:smooth val="0"/>
          <c:extLst>
            <c:ext xmlns:c16="http://schemas.microsoft.com/office/drawing/2014/chart" uri="{C3380CC4-5D6E-409C-BE32-E72D297353CC}">
              <c16:uniqueId val="{00000061-F11E-4E87-8736-499718B6B55B}"/>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11E-4E87-8736-499718B6B55B}"/>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11E-4E87-8736-499718B6B55B}"/>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WFSC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11E-4E87-8736-499718B6B55B}"/>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UNES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11E-4E87-8736-499718B6B55B}"/>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11E-4E87-8736-499718B6B55B}"/>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11E-4E87-8736-499718B6B55B}"/>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11E-4E87-8736-499718B6B55B}"/>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11E-4E87-8736-499718B6B55B}"/>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11E-4E87-8736-499718B6B55B}"/>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11E-4E87-8736-499718B6B55B}"/>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11E-4E87-8736-499718B6B55B}"/>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11E-4E87-8736-499718B6B55B}"/>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11E-4E87-8736-499718B6B55B}"/>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11E-4E87-8736-499718B6B55B}"/>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11E-4E87-8736-499718B6B55B}"/>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11E-4E87-8736-499718B6B55B}"/>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11E-4E87-8736-499718B6B55B}"/>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11E-4E87-8736-499718B6B55B}"/>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11E-4E87-8736-499718B6B55B}"/>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11E-4E87-8736-499718B6B55B}"/>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11E-4E87-8736-499718B6B55B}"/>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11E-4E87-8736-499718B6B55B}"/>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11E-4E87-8736-499718B6B55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11E-4E87-8736-499718B6B55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11E-4E87-8736-499718B6B55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11E-4E87-8736-499718B6B55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11E-4E87-8736-499718B6B55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11E-4E87-8736-499718B6B55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11E-4E87-8736-499718B6B55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11E-4E87-8736-499718B6B55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11E-4E87-8736-499718B6B55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11E-4E87-8736-499718B6B55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11E-4E87-8736-499718B6B55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11E-4E87-8736-499718B6B55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11E-4E87-8736-499718B6B55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11E-4E87-8736-499718B6B55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11E-4E87-8736-499718B6B55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11E-4E87-8736-499718B6B55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11E-4E87-8736-499718B6B55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11E-4E87-8736-499718B6B55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11E-4E87-8736-499718B6B55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11E-4E87-8736-499718B6B55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11E-4E87-8736-499718B6B55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11E-4E87-8736-499718B6B55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11E-4E87-8736-499718B6B55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11E-4E87-8736-499718B6B55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11E-4E87-8736-499718B6B55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11E-4E87-8736-499718B6B55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11E-4E87-8736-499718B6B55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11E-4E87-8736-499718B6B55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11E-4E87-8736-499718B6B55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11E-4E87-8736-499718B6B55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11E-4E87-8736-499718B6B55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11E-4E87-8736-499718B6B55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11E-4E87-8736-499718B6B55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11E-4E87-8736-499718B6B55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11E-4E87-8736-499718B6B55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11E-4E87-8736-499718B6B55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11E-4E87-8736-499718B6B55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11E-4E87-8736-499718B6B55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11E-4E87-8736-499718B6B55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11E-4E87-8736-499718B6B55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11E-4E87-8736-499718B6B55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11E-4E87-8736-499718B6B55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11E-4E87-8736-499718B6B55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11E-4E87-8736-499718B6B55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11E-4E87-8736-499718B6B55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11E-4E87-8736-499718B6B55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11E-4E87-8736-499718B6B55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11E-4E87-8736-499718B6B55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11E-4E87-8736-499718B6B55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11E-4E87-8736-499718B6B55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11E-4E87-8736-499718B6B55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11E-4E87-8736-499718B6B55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11E-4E87-8736-499718B6B55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11E-4E87-8736-499718B6B55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11E-4E87-8736-499718B6B55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11E-4E87-8736-499718B6B55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11E-4E87-8736-499718B6B55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11E-4E87-8736-499718B6B55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11E-4E87-8736-499718B6B55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11E-4E87-8736-499718B6B55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11E-4E87-8736-499718B6B55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11E-4E87-8736-499718B6B55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11E-4E87-8736-499718B6B55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11E-4E87-8736-499718B6B55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11E-4E87-8736-499718B6B55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11E-4E87-8736-499718B6B55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11E-4E87-8736-499718B6B55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11E-4E87-8736-499718B6B55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11E-4E87-8736-499718B6B55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11E-4E87-8736-499718B6B55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11E-4E87-8736-499718B6B55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11E-4E87-8736-499718B6B55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11E-4E87-8736-499718B6B55B}"/>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54.000594883997621</c:v>
                </c:pt>
                <c:pt idx="3">
                  <c:v>#N/A</c:v>
                </c:pt>
                <c:pt idx="4">
                  <c:v>#N/A</c:v>
                </c:pt>
                <c:pt idx="5">
                  <c:v>#N/A</c:v>
                </c:pt>
                <c:pt idx="6">
                  <c:v>#N/A</c:v>
                </c:pt>
                <c:pt idx="7">
                  <c:v>74.25</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11E-4E87-8736-499718B6B55B}"/>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38.299999999999997</c:v>
                </c:pt>
                <c:pt idx="11">
                  <c:v>38.299999999999997</c:v>
                </c:pt>
                <c:pt idx="12">
                  <c:v>38.299999999999997</c:v>
                </c:pt>
                <c:pt idx="13">
                  <c:v>38.299999999999997</c:v>
                </c:pt>
                <c:pt idx="14">
                  <c:v>38.299999999999997</c:v>
                </c:pt>
                <c:pt idx="15">
                  <c:v>38.299999999999997</c:v>
                </c:pt>
                <c:pt idx="16">
                  <c:v>38.299999999999997</c:v>
                </c:pt>
                <c:pt idx="17">
                  <c:v>38.299999999999997</c:v>
                </c:pt>
                <c:pt idx="18">
                  <c:v>38.299999999999997</c:v>
                </c:pt>
                <c:pt idx="19">
                  <c:v>38.299999999999997</c:v>
                </c:pt>
                <c:pt idx="20">
                  <c:v>38.299999999999997</c:v>
                </c:pt>
                <c:pt idx="21">
                  <c:v>38.299999999999997</c:v>
                </c:pt>
                <c:pt idx="22">
                  <c:v>38.299999999999997</c:v>
                </c:pt>
                <c:pt idx="23">
                  <c:v>38.299999999999997</c:v>
                </c:pt>
                <c:pt idx="24">
                  <c:v>38.299999999999997</c:v>
                </c:pt>
                <c:pt idx="25">
                  <c:v>#N/A</c:v>
                </c:pt>
              </c:numCache>
            </c:numRef>
          </c:yVal>
          <c:smooth val="0"/>
          <c:extLst>
            <c:ext xmlns:c16="http://schemas.microsoft.com/office/drawing/2014/chart" uri="{C3380CC4-5D6E-409C-BE32-E72D297353CC}">
              <c16:uniqueId val="{000000C2-F11E-4E87-8736-499718B6B55B}"/>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11E-4E87-8736-499718B6B55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11E-4E87-8736-499718B6B55B}"/>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11E-4E87-8736-499718B6B55B}"/>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11E-4E87-8736-499718B6B55B}"/>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11E-4E87-8736-499718B6B55B}"/>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11E-4E87-8736-499718B6B55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11E-4E87-8736-499718B6B55B}"/>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11E-4E87-8736-499718B6B55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11E-4E87-8736-499718B6B55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11E-4E87-8736-499718B6B55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11E-4E87-8736-499718B6B55B}"/>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11E-4E87-8736-499718B6B55B}"/>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11E-4E87-8736-499718B6B55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11E-4E87-8736-499718B6B55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11E-4E87-8736-499718B6B55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11E-4E87-8736-499718B6B55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11E-4E87-8736-499718B6B55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11E-4E87-8736-499718B6B55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11E-4E87-8736-499718B6B55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11E-4E87-8736-499718B6B55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11E-4E87-8736-499718B6B55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11E-4E87-8736-499718B6B55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11E-4E87-8736-499718B6B55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11E-4E87-8736-499718B6B55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11E-4E87-8736-499718B6B55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11E-4E87-8736-499718B6B55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11E-4E87-8736-499718B6B55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11E-4E87-8736-499718B6B55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11E-4E87-8736-499718B6B55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11E-4E87-8736-499718B6B55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11E-4E87-8736-499718B6B55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11E-4E87-8736-499718B6B55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11E-4E87-8736-499718B6B55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11E-4E87-8736-499718B6B55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11E-4E87-8736-499718B6B55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11E-4E87-8736-499718B6B55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11E-4E87-8736-499718B6B55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11E-4E87-8736-499718B6B55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11E-4E87-8736-499718B6B55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11E-4E87-8736-499718B6B55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11E-4E87-8736-499718B6B55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11E-4E87-8736-499718B6B55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11E-4E87-8736-499718B6B55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11E-4E87-8736-499718B6B55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11E-4E87-8736-499718B6B55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11E-4E87-8736-499718B6B55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11E-4E87-8736-499718B6B55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11E-4E87-8736-499718B6B55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11E-4E87-8736-499718B6B55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11E-4E87-8736-499718B6B55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11E-4E87-8736-499718B6B55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11E-4E87-8736-499718B6B55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11E-4E87-8736-499718B6B55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11E-4E87-8736-499718B6B55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11E-4E87-8736-499718B6B55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11E-4E87-8736-499718B6B55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11E-4E87-8736-499718B6B55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11E-4E87-8736-499718B6B55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11E-4E87-8736-499718B6B55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11E-4E87-8736-499718B6B55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11E-4E87-8736-499718B6B55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11E-4E87-8736-499718B6B55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11E-4E87-8736-499718B6B55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11E-4E87-8736-499718B6B55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11E-4E87-8736-499718B6B55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11E-4E87-8736-499718B6B55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11E-4E87-8736-499718B6B55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11E-4E87-8736-499718B6B55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11E-4E87-8736-499718B6B55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11E-4E87-8736-499718B6B55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11E-4E87-8736-499718B6B55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11E-4E87-8736-499718B6B55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11E-4E87-8736-499718B6B55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11E-4E87-8736-499718B6B55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11E-4E87-8736-499718B6B55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11E-4E87-8736-499718B6B55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11E-4E87-8736-499718B6B55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11E-4E87-8736-499718B6B55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11E-4E87-8736-499718B6B55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11E-4E87-8736-499718B6B55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11E-4E87-8736-499718B6B55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11E-4E87-8736-499718B6B55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11E-4E87-8736-499718B6B55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11E-4E87-8736-499718B6B55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11E-4E87-8736-499718B6B55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11E-4E87-8736-499718B6B55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11E-4E87-8736-499718B6B55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11E-4E87-8736-499718B6B55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11E-4E87-8736-499718B6B55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11E-4E87-8736-499718B6B55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11E-4E87-8736-499718B6B55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11E-4E87-8736-499718B6B55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11E-4E87-8736-499718B6B55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11E-4E87-8736-499718B6B55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11E-4E87-8736-499718B6B55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#N/A</c:v>
                </c:pt>
                <c:pt idx="3">
                  <c:v>#N/A</c:v>
                </c:pt>
                <c:pt idx="4">
                  <c:v>#N/A</c:v>
                </c:pt>
                <c:pt idx="5">
                  <c:v>#N/A</c:v>
                </c:pt>
                <c:pt idx="6">
                  <c:v>26.6</c:v>
                </c:pt>
                <c:pt idx="7">
                  <c:v>#N/A</c:v>
                </c:pt>
                <c:pt idx="8">
                  <c:v>44.356881468057487</c:v>
                </c:pt>
                <c:pt idx="9">
                  <c:v>43.990023445224665</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11E-4E87-8736-499718B6B55B}"/>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69.2</c:v>
                </c:pt>
                <c:pt idx="14">
                  <c:v>69.2</c:v>
                </c:pt>
                <c:pt idx="15">
                  <c:v>69.2</c:v>
                </c:pt>
                <c:pt idx="16">
                  <c:v>69.2</c:v>
                </c:pt>
                <c:pt idx="17">
                  <c:v>69.2</c:v>
                </c:pt>
                <c:pt idx="18">
                  <c:v>69.2</c:v>
                </c:pt>
                <c:pt idx="19">
                  <c:v>69.2</c:v>
                </c:pt>
                <c:pt idx="20">
                  <c:v>69.2</c:v>
                </c:pt>
                <c:pt idx="21">
                  <c:v>69.2</c:v>
                </c:pt>
                <c:pt idx="22">
                  <c:v>#N/A</c:v>
                </c:pt>
                <c:pt idx="23">
                  <c:v>#N/A</c:v>
                </c:pt>
                <c:pt idx="24">
                  <c:v>#N/A</c:v>
                </c:pt>
                <c:pt idx="25">
                  <c:v>#N/A</c:v>
                </c:pt>
              </c:numCache>
            </c:numRef>
          </c:yVal>
          <c:smooth val="0"/>
          <c:extLst>
            <c:ext xmlns:c16="http://schemas.microsoft.com/office/drawing/2014/chart" uri="{C3380CC4-5D6E-409C-BE32-E72D297353CC}">
              <c16:uniqueId val="{00000000-519F-4CBF-AC99-854F956DBCA9}"/>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19F-4CBF-AC99-854F956DBCA9}"/>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19F-4CBF-AC99-854F956DBCA9}"/>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19F-4CBF-AC99-854F956DBCA9}"/>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19F-4CBF-AC99-854F956DBCA9}"/>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19F-4CBF-AC99-854F956DBCA9}"/>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19F-4CBF-AC99-854F956DBCA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19F-4CBF-AC99-854F956DBCA9}"/>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19F-4CBF-AC99-854F956DBCA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19F-4CBF-AC99-854F956DBCA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19F-4CBF-AC99-854F956DBCA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19F-4CBF-AC99-854F956DBCA9}"/>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19F-4CBF-AC99-854F956DBCA9}"/>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19F-4CBF-AC99-854F956DBCA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19F-4CBF-AC99-854F956DBCA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19F-4CBF-AC99-854F956DBCA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19F-4CBF-AC99-854F956DBCA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19F-4CBF-AC99-854F956DBCA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19F-4CBF-AC99-854F956DBCA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19F-4CBF-AC99-854F956DBCA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19F-4CBF-AC99-854F956DBCA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19F-4CBF-AC99-854F956DBCA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19F-4CBF-AC99-854F956DBCA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19F-4CBF-AC99-854F956DBCA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19F-4CBF-AC99-854F956DBCA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19F-4CBF-AC99-854F956DBCA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19F-4CBF-AC99-854F956DBCA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19F-4CBF-AC99-854F956DBCA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19F-4CBF-AC99-854F956DBCA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19F-4CBF-AC99-854F956DBCA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19F-4CBF-AC99-854F956DBCA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19F-4CBF-AC99-854F956DBCA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19F-4CBF-AC99-854F956DBCA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19F-4CBF-AC99-854F956DBCA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19F-4CBF-AC99-854F956DBCA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19F-4CBF-AC99-854F956DBCA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19F-4CBF-AC99-854F956DBCA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19F-4CBF-AC99-854F956DBCA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19F-4CBF-AC99-854F956DBCA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19F-4CBF-AC99-854F956DBCA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19F-4CBF-AC99-854F956DBCA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19F-4CBF-AC99-854F956DBCA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19F-4CBF-AC99-854F956DBCA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19F-4CBF-AC99-854F956DBCA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19F-4CBF-AC99-854F956DBCA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19F-4CBF-AC99-854F956DBCA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19F-4CBF-AC99-854F956DBCA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19F-4CBF-AC99-854F956DBCA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19F-4CBF-AC99-854F956DBCA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19F-4CBF-AC99-854F956DBCA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19F-4CBF-AC99-854F956DBCA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19F-4CBF-AC99-854F956DBCA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19F-4CBF-AC99-854F956DBCA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19F-4CBF-AC99-854F956DBCA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19F-4CBF-AC99-854F956DBCA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19F-4CBF-AC99-854F956DBCA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19F-4CBF-AC99-854F956DBCA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19F-4CBF-AC99-854F956DBCA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19F-4CBF-AC99-854F956DBCA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19F-4CBF-AC99-854F956DBCA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19F-4CBF-AC99-854F956DBCA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19F-4CBF-AC99-854F956DBCA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19F-4CBF-AC99-854F956DBCA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19F-4CBF-AC99-854F956DBCA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19F-4CBF-AC99-854F956DBCA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19F-4CBF-AC99-854F956DBCA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19F-4CBF-AC99-854F956DBCA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19F-4CBF-AC99-854F956DBCA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19F-4CBF-AC99-854F956DBCA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19F-4CBF-AC99-854F956DBCA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19F-4CBF-AC99-854F956DBCA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19F-4CBF-AC99-854F956DBCA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19F-4CBF-AC99-854F956DBCA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19F-4CBF-AC99-854F956DBCA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19F-4CBF-AC99-854F956DBCA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19F-4CBF-AC99-854F956DBCA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19F-4CBF-AC99-854F956DBCA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19F-4CBF-AC99-854F956DBCA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19F-4CBF-AC99-854F956DBCA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19F-4CBF-AC99-854F956DBCA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19F-4CBF-AC99-854F956DBCA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19F-4CBF-AC99-854F956DBCA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19F-4CBF-AC99-854F956DBCA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19F-4CBF-AC99-854F956DBCA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19F-4CBF-AC99-854F956DBCA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19F-4CBF-AC99-854F956DBCA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19F-4CBF-AC99-854F956DBCA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19F-4CBF-AC99-854F956DBCA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19F-4CBF-AC99-854F956DBCA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19F-4CBF-AC99-854F956DBCA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19F-4CBF-AC99-854F956DBCA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19F-4CBF-AC99-854F956DBCA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19F-4CBF-AC99-854F956DBCA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19F-4CBF-AC99-854F956DBCA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19F-4CBF-AC99-854F956DBCA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19F-4CBF-AC99-854F956DBCA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69.230770000000007</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19F-4CBF-AC99-854F956DBCA9}"/>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19F-4CBF-AC99-854F956DBCA9}"/>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519F-4CBF-AC99-854F956DBCA9}"/>
              </c:ext>
            </c:extLst>
          </c:dPt>
          <c:dPt>
            <c:idx val="2"/>
            <c:bubble3D val="0"/>
            <c:extLst>
              <c:ext xmlns:c16="http://schemas.microsoft.com/office/drawing/2014/chart" uri="{C3380CC4-5D6E-409C-BE32-E72D297353CC}">
                <c16:uniqueId val="{00000063-519F-4CBF-AC99-854F956DBCA9}"/>
              </c:ext>
            </c:extLst>
          </c:dPt>
          <c:dPt>
            <c:idx val="3"/>
            <c:bubble3D val="0"/>
            <c:extLst>
              <c:ext xmlns:c16="http://schemas.microsoft.com/office/drawing/2014/chart" uri="{C3380CC4-5D6E-409C-BE32-E72D297353CC}">
                <c16:uniqueId val="{00000064-519F-4CBF-AC99-854F956DBCA9}"/>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19F-4CBF-AC99-854F956DBCA9}"/>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19F-4CBF-AC99-854F956DBCA9}"/>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19F-4CBF-AC99-854F956DBCA9}"/>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19F-4CBF-AC99-854F956DBCA9}"/>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19F-4CBF-AC99-854F956DBCA9}"/>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19F-4CBF-AC99-854F956DBCA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19F-4CBF-AC99-854F956DBCA9}"/>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19F-4CBF-AC99-854F956DBCA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19F-4CBF-AC99-854F956DBCA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19F-4CBF-AC99-854F956DBCA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19F-4CBF-AC99-854F956DBCA9}"/>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19F-4CBF-AC99-854F956DBCA9}"/>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19F-4CBF-AC99-854F956DBCA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19F-4CBF-AC99-854F956DBCA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19F-4CBF-AC99-854F956DBCA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19F-4CBF-AC99-854F956DBCA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19F-4CBF-AC99-854F956DBCA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19F-4CBF-AC99-854F956DBCA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19F-4CBF-AC99-854F956DBCA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19F-4CBF-AC99-854F956DBCA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19F-4CBF-AC99-854F956DBCA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19F-4CBF-AC99-854F956DBCA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19F-4CBF-AC99-854F956DBCA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19F-4CBF-AC99-854F956DBCA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19F-4CBF-AC99-854F956DBCA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19F-4CBF-AC99-854F956DBCA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19F-4CBF-AC99-854F956DBCA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19F-4CBF-AC99-854F956DBCA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19F-4CBF-AC99-854F956DBCA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19F-4CBF-AC99-854F956DBCA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19F-4CBF-AC99-854F956DBCA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19F-4CBF-AC99-854F956DBCA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19F-4CBF-AC99-854F956DBCA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19F-4CBF-AC99-854F956DBCA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19F-4CBF-AC99-854F956DBCA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19F-4CBF-AC99-854F956DBCA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19F-4CBF-AC99-854F956DBCA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19F-4CBF-AC99-854F956DBCA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19F-4CBF-AC99-854F956DBCA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19F-4CBF-AC99-854F956DBCA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19F-4CBF-AC99-854F956DBCA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19F-4CBF-AC99-854F956DBCA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19F-4CBF-AC99-854F956DBCA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19F-4CBF-AC99-854F956DBCA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19F-4CBF-AC99-854F956DBCA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19F-4CBF-AC99-854F956DBCA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19F-4CBF-AC99-854F956DBCA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19F-4CBF-AC99-854F956DBCA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19F-4CBF-AC99-854F956DBCA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19F-4CBF-AC99-854F956DBCA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19F-4CBF-AC99-854F956DBCA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19F-4CBF-AC99-854F956DBCA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19F-4CBF-AC99-854F956DBCA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19F-4CBF-AC99-854F956DBCA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19F-4CBF-AC99-854F956DBCA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19F-4CBF-AC99-854F956DBCA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19F-4CBF-AC99-854F956DBCA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19F-4CBF-AC99-854F956DBCA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19F-4CBF-AC99-854F956DBCA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19F-4CBF-AC99-854F956DBCA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19F-4CBF-AC99-854F956DBCA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19F-4CBF-AC99-854F956DBCA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19F-4CBF-AC99-854F956DBCA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19F-4CBF-AC99-854F956DBCA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19F-4CBF-AC99-854F956DBCA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19F-4CBF-AC99-854F956DBCA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19F-4CBF-AC99-854F956DBCA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19F-4CBF-AC99-854F956DBCA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19F-4CBF-AC99-854F956DBCA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19F-4CBF-AC99-854F956DBCA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19F-4CBF-AC99-854F956DBCA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19F-4CBF-AC99-854F956DBCA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19F-4CBF-AC99-854F956DBCA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19F-4CBF-AC99-854F956DBCA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19F-4CBF-AC99-854F956DBCA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19F-4CBF-AC99-854F956DBCA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19F-4CBF-AC99-854F956DBCA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19F-4CBF-AC99-854F956DBCA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19F-4CBF-AC99-854F956DBCA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19F-4CBF-AC99-854F956DBCA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19F-4CBF-AC99-854F956DBCA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19F-4CBF-AC99-854F956DBCA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19F-4CBF-AC99-854F956DBCA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19F-4CBF-AC99-854F956DBCA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19F-4CBF-AC99-854F956DBCA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19F-4CBF-AC99-854F956DBCA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19F-4CBF-AC99-854F956DBCA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19F-4CBF-AC99-854F956DBCA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19F-4CBF-AC99-854F956DBCA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19F-4CBF-AC99-854F956DBCA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19F-4CBF-AC99-854F956DBCA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19F-4CBF-AC99-854F956DBCA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19F-4CBF-AC99-854F956DBCA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19F-4CBF-AC99-854F956DBCA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19F-4CBF-AC99-854F956DBCA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19F-4CBF-AC99-854F956DBCA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72.099999999999994</c:v>
                </c:pt>
                <c:pt idx="14">
                  <c:v>72.099999999999994</c:v>
                </c:pt>
                <c:pt idx="15">
                  <c:v>72.099999999999994</c:v>
                </c:pt>
                <c:pt idx="16">
                  <c:v>72.099999999999994</c:v>
                </c:pt>
                <c:pt idx="17">
                  <c:v>72.099999999999994</c:v>
                </c:pt>
                <c:pt idx="18">
                  <c:v>72.099999999999994</c:v>
                </c:pt>
                <c:pt idx="19">
                  <c:v>72.099999999999994</c:v>
                </c:pt>
                <c:pt idx="20">
                  <c:v>72.099999999999994</c:v>
                </c:pt>
                <c:pt idx="21">
                  <c:v>72.099999999999994</c:v>
                </c:pt>
                <c:pt idx="22">
                  <c:v>#N/A</c:v>
                </c:pt>
                <c:pt idx="23">
                  <c:v>#N/A</c:v>
                </c:pt>
                <c:pt idx="24">
                  <c:v>#N/A</c:v>
                </c:pt>
                <c:pt idx="25">
                  <c:v>#N/A</c:v>
                </c:pt>
              </c:numCache>
            </c:numRef>
          </c:yVal>
          <c:smooth val="0"/>
          <c:extLst>
            <c:ext xmlns:c16="http://schemas.microsoft.com/office/drawing/2014/chart" uri="{C3380CC4-5D6E-409C-BE32-E72D297353CC}">
              <c16:uniqueId val="{000000C2-519F-4CBF-AC99-854F956DBCA9}"/>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19F-4CBF-AC99-854F956DBCA9}"/>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19F-4CBF-AC99-854F956DBCA9}"/>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19F-4CBF-AC99-854F956DBCA9}"/>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19F-4CBF-AC99-854F956DBCA9}"/>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19F-4CBF-AC99-854F956DBCA9}"/>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19F-4CBF-AC99-854F956DBCA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19F-4CBF-AC99-854F956DBCA9}"/>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19F-4CBF-AC99-854F956DBCA9}"/>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19F-4CBF-AC99-854F956DBCA9}"/>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19F-4CBF-AC99-854F956DBCA9}"/>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19F-4CBF-AC99-854F956DBCA9}"/>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19F-4CBF-AC99-854F956DBCA9}"/>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19F-4CBF-AC99-854F956DBCA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19F-4CBF-AC99-854F956DBCA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19F-4CBF-AC99-854F956DBCA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19F-4CBF-AC99-854F956DBCA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19F-4CBF-AC99-854F956DBCA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19F-4CBF-AC99-854F956DBCA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19F-4CBF-AC99-854F956DBCA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19F-4CBF-AC99-854F956DBCA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19F-4CBF-AC99-854F956DBCA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19F-4CBF-AC99-854F956DBCA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19F-4CBF-AC99-854F956DBCA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19F-4CBF-AC99-854F956DBCA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19F-4CBF-AC99-854F956DBCA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19F-4CBF-AC99-854F956DBCA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19F-4CBF-AC99-854F956DBCA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19F-4CBF-AC99-854F956DBCA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19F-4CBF-AC99-854F956DBCA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19F-4CBF-AC99-854F956DBCA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19F-4CBF-AC99-854F956DBCA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19F-4CBF-AC99-854F956DBCA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19F-4CBF-AC99-854F956DBCA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19F-4CBF-AC99-854F956DBCA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19F-4CBF-AC99-854F956DBCA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19F-4CBF-AC99-854F956DBCA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19F-4CBF-AC99-854F956DBCA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19F-4CBF-AC99-854F956DBCA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19F-4CBF-AC99-854F956DBCA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19F-4CBF-AC99-854F956DBCA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19F-4CBF-AC99-854F956DBCA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19F-4CBF-AC99-854F956DBCA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19F-4CBF-AC99-854F956DBCA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19F-4CBF-AC99-854F956DBCA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19F-4CBF-AC99-854F956DBCA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19F-4CBF-AC99-854F956DBCA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19F-4CBF-AC99-854F956DBCA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19F-4CBF-AC99-854F956DBCA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19F-4CBF-AC99-854F956DBCA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19F-4CBF-AC99-854F956DBCA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19F-4CBF-AC99-854F956DBCA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19F-4CBF-AC99-854F956DBCA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19F-4CBF-AC99-854F956DBCA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19F-4CBF-AC99-854F956DBCA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19F-4CBF-AC99-854F956DBCA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19F-4CBF-AC99-854F956DBCA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19F-4CBF-AC99-854F956DBCA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19F-4CBF-AC99-854F956DBCA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19F-4CBF-AC99-854F956DBCA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19F-4CBF-AC99-854F956DBCA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19F-4CBF-AC99-854F956DBCA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19F-4CBF-AC99-854F956DBCA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19F-4CBF-AC99-854F956DBCA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19F-4CBF-AC99-854F956DBCA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19F-4CBF-AC99-854F956DBCA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19F-4CBF-AC99-854F956DBCA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19F-4CBF-AC99-854F956DBCA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19F-4CBF-AC99-854F956DBCA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19F-4CBF-AC99-854F956DBCA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19F-4CBF-AC99-854F956DBCA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19F-4CBF-AC99-854F956DBCA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19F-4CBF-AC99-854F956DBCA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19F-4CBF-AC99-854F956DBCA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19F-4CBF-AC99-854F956DBCA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19F-4CBF-AC99-854F956DBCA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19F-4CBF-AC99-854F956DBCA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19F-4CBF-AC99-854F956DBCA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19F-4CBF-AC99-854F956DBCA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19F-4CBF-AC99-854F956DBCA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19F-4CBF-AC99-854F956DBCA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19F-4CBF-AC99-854F956DBCA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19F-4CBF-AC99-854F956DBCA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19F-4CBF-AC99-854F956DBCA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19F-4CBF-AC99-854F956DBCA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19F-4CBF-AC99-854F956DBCA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19F-4CBF-AC99-854F956DBCA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19F-4CBF-AC99-854F956DBCA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19F-4CBF-AC99-854F956DBCA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19F-4CBF-AC99-854F956DBCA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19F-4CBF-AC99-854F956DBCA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19F-4CBF-AC99-854F956DBCA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19F-4CBF-AC99-854F956DBCA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19F-4CBF-AC99-854F956DBCA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19F-4CBF-AC99-854F956DBCA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19F-4CBF-AC99-854F956DBCA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72.115380000000002</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19F-4CBF-AC99-854F956DBCA9}"/>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79.7</c:v>
                </c:pt>
                <c:pt idx="14">
                  <c:v>79.7</c:v>
                </c:pt>
                <c:pt idx="15">
                  <c:v>79.7</c:v>
                </c:pt>
                <c:pt idx="16">
                  <c:v>79.7</c:v>
                </c:pt>
                <c:pt idx="17">
                  <c:v>79.7</c:v>
                </c:pt>
                <c:pt idx="18">
                  <c:v>79.7</c:v>
                </c:pt>
                <c:pt idx="19">
                  <c:v>79.7</c:v>
                </c:pt>
                <c:pt idx="20">
                  <c:v>79.7</c:v>
                </c:pt>
                <c:pt idx="21">
                  <c:v>79.7</c:v>
                </c:pt>
                <c:pt idx="22">
                  <c:v>#N/A</c:v>
                </c:pt>
                <c:pt idx="23">
                  <c:v>#N/A</c:v>
                </c:pt>
                <c:pt idx="24">
                  <c:v>#N/A</c:v>
                </c:pt>
                <c:pt idx="25">
                  <c:v>#N/A</c:v>
                </c:pt>
              </c:numCache>
            </c:numRef>
          </c:yVal>
          <c:smooth val="0"/>
          <c:extLst>
            <c:ext xmlns:c16="http://schemas.microsoft.com/office/drawing/2014/chart" uri="{C3380CC4-5D6E-409C-BE32-E72D297353CC}">
              <c16:uniqueId val="{00000000-ABD6-4E3F-86DA-6AF8D1440CD4}"/>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BD6-4E3F-86DA-6AF8D1440CD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BD6-4E3F-86DA-6AF8D1440CD4}"/>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BD6-4E3F-86DA-6AF8D1440CD4}"/>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BD6-4E3F-86DA-6AF8D1440CD4}"/>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BD6-4E3F-86DA-6AF8D1440CD4}"/>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BD6-4E3F-86DA-6AF8D1440CD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BD6-4E3F-86DA-6AF8D1440CD4}"/>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BD6-4E3F-86DA-6AF8D1440CD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BD6-4E3F-86DA-6AF8D1440CD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BD6-4E3F-86DA-6AF8D1440CD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BD6-4E3F-86DA-6AF8D1440CD4}"/>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BD6-4E3F-86DA-6AF8D1440CD4}"/>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BD6-4E3F-86DA-6AF8D1440CD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BD6-4E3F-86DA-6AF8D1440CD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BD6-4E3F-86DA-6AF8D1440CD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BD6-4E3F-86DA-6AF8D1440CD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BD6-4E3F-86DA-6AF8D1440CD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BD6-4E3F-86DA-6AF8D1440CD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BD6-4E3F-86DA-6AF8D1440CD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BD6-4E3F-86DA-6AF8D1440CD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BD6-4E3F-86DA-6AF8D1440CD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BD6-4E3F-86DA-6AF8D1440CD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BD6-4E3F-86DA-6AF8D1440CD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BD6-4E3F-86DA-6AF8D1440CD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BD6-4E3F-86DA-6AF8D1440CD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BD6-4E3F-86DA-6AF8D1440CD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BD6-4E3F-86DA-6AF8D1440CD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BD6-4E3F-86DA-6AF8D1440CD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BD6-4E3F-86DA-6AF8D1440CD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BD6-4E3F-86DA-6AF8D1440CD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BD6-4E3F-86DA-6AF8D1440CD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BD6-4E3F-86DA-6AF8D1440CD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BD6-4E3F-86DA-6AF8D1440CD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BD6-4E3F-86DA-6AF8D1440CD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BD6-4E3F-86DA-6AF8D1440CD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BD6-4E3F-86DA-6AF8D1440CD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BD6-4E3F-86DA-6AF8D1440CD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BD6-4E3F-86DA-6AF8D1440CD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BD6-4E3F-86DA-6AF8D1440CD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BD6-4E3F-86DA-6AF8D1440CD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BD6-4E3F-86DA-6AF8D1440CD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BD6-4E3F-86DA-6AF8D1440CD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BD6-4E3F-86DA-6AF8D1440CD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BD6-4E3F-86DA-6AF8D1440CD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BD6-4E3F-86DA-6AF8D1440CD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BD6-4E3F-86DA-6AF8D1440CD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BD6-4E3F-86DA-6AF8D1440CD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BD6-4E3F-86DA-6AF8D1440CD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BD6-4E3F-86DA-6AF8D1440CD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BD6-4E3F-86DA-6AF8D1440CD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BD6-4E3F-86DA-6AF8D1440CD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BD6-4E3F-86DA-6AF8D1440CD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BD6-4E3F-86DA-6AF8D1440CD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BD6-4E3F-86DA-6AF8D1440CD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BD6-4E3F-86DA-6AF8D1440CD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BD6-4E3F-86DA-6AF8D1440CD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BD6-4E3F-86DA-6AF8D1440CD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BD6-4E3F-86DA-6AF8D1440CD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BD6-4E3F-86DA-6AF8D1440CD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BD6-4E3F-86DA-6AF8D1440CD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BD6-4E3F-86DA-6AF8D1440CD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BD6-4E3F-86DA-6AF8D1440CD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BD6-4E3F-86DA-6AF8D1440CD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BD6-4E3F-86DA-6AF8D1440CD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BD6-4E3F-86DA-6AF8D1440CD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BD6-4E3F-86DA-6AF8D1440CD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BD6-4E3F-86DA-6AF8D1440CD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BD6-4E3F-86DA-6AF8D1440CD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BD6-4E3F-86DA-6AF8D1440CD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BD6-4E3F-86DA-6AF8D1440CD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BD6-4E3F-86DA-6AF8D1440CD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BD6-4E3F-86DA-6AF8D1440CD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BD6-4E3F-86DA-6AF8D1440CD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BD6-4E3F-86DA-6AF8D1440CD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BD6-4E3F-86DA-6AF8D1440CD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BD6-4E3F-86DA-6AF8D1440CD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BD6-4E3F-86DA-6AF8D1440CD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BD6-4E3F-86DA-6AF8D1440CD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BD6-4E3F-86DA-6AF8D1440CD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BD6-4E3F-86DA-6AF8D1440CD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BD6-4E3F-86DA-6AF8D1440CD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BD6-4E3F-86DA-6AF8D1440CD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BD6-4E3F-86DA-6AF8D1440CD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BD6-4E3F-86DA-6AF8D1440CD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BD6-4E3F-86DA-6AF8D1440CD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BD6-4E3F-86DA-6AF8D1440CD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BD6-4E3F-86DA-6AF8D1440CD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BD6-4E3F-86DA-6AF8D1440CD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BD6-4E3F-86DA-6AF8D1440CD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BD6-4E3F-86DA-6AF8D1440CD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BD6-4E3F-86DA-6AF8D1440CD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BD6-4E3F-86DA-6AF8D1440CD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BD6-4E3F-86DA-6AF8D1440CD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BD6-4E3F-86DA-6AF8D1440CD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BD6-4E3F-86DA-6AF8D1440CD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79.687494999999984</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BD6-4E3F-86DA-6AF8D1440CD4}"/>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BD6-4E3F-86DA-6AF8D1440CD4}"/>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BD6-4E3F-86DA-6AF8D1440CD4}"/>
              </c:ext>
            </c:extLst>
          </c:dPt>
          <c:dPt>
            <c:idx val="2"/>
            <c:bubble3D val="0"/>
            <c:extLst>
              <c:ext xmlns:c16="http://schemas.microsoft.com/office/drawing/2014/chart" uri="{C3380CC4-5D6E-409C-BE32-E72D297353CC}">
                <c16:uniqueId val="{00000063-ABD6-4E3F-86DA-6AF8D1440CD4}"/>
              </c:ext>
            </c:extLst>
          </c:dPt>
          <c:dPt>
            <c:idx val="3"/>
            <c:bubble3D val="0"/>
            <c:extLst>
              <c:ext xmlns:c16="http://schemas.microsoft.com/office/drawing/2014/chart" uri="{C3380CC4-5D6E-409C-BE32-E72D297353CC}">
                <c16:uniqueId val="{00000064-ABD6-4E3F-86DA-6AF8D1440CD4}"/>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BD6-4E3F-86DA-6AF8D1440CD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BD6-4E3F-86DA-6AF8D1440CD4}"/>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BD6-4E3F-86DA-6AF8D1440CD4}"/>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BD6-4E3F-86DA-6AF8D1440CD4}"/>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BD6-4E3F-86DA-6AF8D1440CD4}"/>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BD6-4E3F-86DA-6AF8D1440CD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BD6-4E3F-86DA-6AF8D1440CD4}"/>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BD6-4E3F-86DA-6AF8D1440CD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BD6-4E3F-86DA-6AF8D1440CD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BD6-4E3F-86DA-6AF8D1440CD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BD6-4E3F-86DA-6AF8D1440CD4}"/>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BD6-4E3F-86DA-6AF8D1440CD4}"/>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BD6-4E3F-86DA-6AF8D1440CD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BD6-4E3F-86DA-6AF8D1440CD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BD6-4E3F-86DA-6AF8D1440CD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BD6-4E3F-86DA-6AF8D1440CD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BD6-4E3F-86DA-6AF8D1440CD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BD6-4E3F-86DA-6AF8D1440CD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BD6-4E3F-86DA-6AF8D1440CD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BD6-4E3F-86DA-6AF8D1440CD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BD6-4E3F-86DA-6AF8D1440CD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BD6-4E3F-86DA-6AF8D1440CD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BD6-4E3F-86DA-6AF8D1440CD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BD6-4E3F-86DA-6AF8D1440CD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BD6-4E3F-86DA-6AF8D1440CD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BD6-4E3F-86DA-6AF8D1440CD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BD6-4E3F-86DA-6AF8D1440CD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BD6-4E3F-86DA-6AF8D1440CD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BD6-4E3F-86DA-6AF8D1440CD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BD6-4E3F-86DA-6AF8D1440CD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BD6-4E3F-86DA-6AF8D1440CD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BD6-4E3F-86DA-6AF8D1440CD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BD6-4E3F-86DA-6AF8D1440CD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BD6-4E3F-86DA-6AF8D1440CD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BD6-4E3F-86DA-6AF8D1440CD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BD6-4E3F-86DA-6AF8D1440CD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BD6-4E3F-86DA-6AF8D1440CD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BD6-4E3F-86DA-6AF8D1440CD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BD6-4E3F-86DA-6AF8D1440CD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BD6-4E3F-86DA-6AF8D1440CD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BD6-4E3F-86DA-6AF8D1440CD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BD6-4E3F-86DA-6AF8D1440CD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BD6-4E3F-86DA-6AF8D1440CD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BD6-4E3F-86DA-6AF8D1440CD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BD6-4E3F-86DA-6AF8D1440CD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BD6-4E3F-86DA-6AF8D1440CD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BD6-4E3F-86DA-6AF8D1440CD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BD6-4E3F-86DA-6AF8D1440CD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BD6-4E3F-86DA-6AF8D1440CD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BD6-4E3F-86DA-6AF8D1440CD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BD6-4E3F-86DA-6AF8D1440CD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BD6-4E3F-86DA-6AF8D1440CD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BD6-4E3F-86DA-6AF8D1440CD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BD6-4E3F-86DA-6AF8D1440CD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BD6-4E3F-86DA-6AF8D1440CD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BD6-4E3F-86DA-6AF8D1440CD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BD6-4E3F-86DA-6AF8D1440CD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BD6-4E3F-86DA-6AF8D1440CD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BD6-4E3F-86DA-6AF8D1440CD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BD6-4E3F-86DA-6AF8D1440CD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BD6-4E3F-86DA-6AF8D1440CD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BD6-4E3F-86DA-6AF8D1440CD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BD6-4E3F-86DA-6AF8D1440CD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BD6-4E3F-86DA-6AF8D1440CD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BD6-4E3F-86DA-6AF8D1440CD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BD6-4E3F-86DA-6AF8D1440CD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BD6-4E3F-86DA-6AF8D1440CD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BD6-4E3F-86DA-6AF8D1440CD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BD6-4E3F-86DA-6AF8D1440CD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BD6-4E3F-86DA-6AF8D1440CD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BD6-4E3F-86DA-6AF8D1440CD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BD6-4E3F-86DA-6AF8D1440CD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BD6-4E3F-86DA-6AF8D1440CD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BD6-4E3F-86DA-6AF8D1440CD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BD6-4E3F-86DA-6AF8D1440CD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BD6-4E3F-86DA-6AF8D1440CD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BD6-4E3F-86DA-6AF8D1440CD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BD6-4E3F-86DA-6AF8D1440CD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BD6-4E3F-86DA-6AF8D1440CD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BD6-4E3F-86DA-6AF8D1440CD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BD6-4E3F-86DA-6AF8D1440CD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BD6-4E3F-86DA-6AF8D1440CD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BD6-4E3F-86DA-6AF8D1440CD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BD6-4E3F-86DA-6AF8D1440CD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BD6-4E3F-86DA-6AF8D1440CD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BD6-4E3F-86DA-6AF8D1440CD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BD6-4E3F-86DA-6AF8D1440CD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BD6-4E3F-86DA-6AF8D1440CD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BD6-4E3F-86DA-6AF8D1440CD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BD6-4E3F-86DA-6AF8D1440CD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BD6-4E3F-86DA-6AF8D1440CD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BD6-4E3F-86DA-6AF8D1440CD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BD6-4E3F-86DA-6AF8D1440CD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BD6-4E3F-86DA-6AF8D1440CD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BD6-4E3F-86DA-6AF8D1440CD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BD6-4E3F-86DA-6AF8D1440CD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91.7</c:v>
                </c:pt>
                <c:pt idx="14">
                  <c:v>91.7</c:v>
                </c:pt>
                <c:pt idx="15">
                  <c:v>91.7</c:v>
                </c:pt>
                <c:pt idx="16">
                  <c:v>91.7</c:v>
                </c:pt>
                <c:pt idx="17">
                  <c:v>91.7</c:v>
                </c:pt>
                <c:pt idx="18">
                  <c:v>91.7</c:v>
                </c:pt>
                <c:pt idx="19">
                  <c:v>91.7</c:v>
                </c:pt>
                <c:pt idx="20">
                  <c:v>91.7</c:v>
                </c:pt>
                <c:pt idx="21">
                  <c:v>91.7</c:v>
                </c:pt>
                <c:pt idx="22">
                  <c:v>#N/A</c:v>
                </c:pt>
                <c:pt idx="23">
                  <c:v>#N/A</c:v>
                </c:pt>
                <c:pt idx="24">
                  <c:v>#N/A</c:v>
                </c:pt>
                <c:pt idx="25">
                  <c:v>#N/A</c:v>
                </c:pt>
              </c:numCache>
            </c:numRef>
          </c:yVal>
          <c:smooth val="0"/>
          <c:extLst>
            <c:ext xmlns:c16="http://schemas.microsoft.com/office/drawing/2014/chart" uri="{C3380CC4-5D6E-409C-BE32-E72D297353CC}">
              <c16:uniqueId val="{000000C2-ABD6-4E3F-86DA-6AF8D1440CD4}"/>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BD6-4E3F-86DA-6AF8D1440CD4}"/>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BD6-4E3F-86DA-6AF8D1440CD4}"/>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BD6-4E3F-86DA-6AF8D1440CD4}"/>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BD6-4E3F-86DA-6AF8D1440CD4}"/>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BD6-4E3F-86DA-6AF8D1440CD4}"/>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BD6-4E3F-86DA-6AF8D1440CD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BD6-4E3F-86DA-6AF8D1440CD4}"/>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BD6-4E3F-86DA-6AF8D1440CD4}"/>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BD6-4E3F-86DA-6AF8D1440CD4}"/>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BD6-4E3F-86DA-6AF8D1440CD4}"/>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BD6-4E3F-86DA-6AF8D1440CD4}"/>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BD6-4E3F-86DA-6AF8D1440CD4}"/>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BD6-4E3F-86DA-6AF8D1440CD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BD6-4E3F-86DA-6AF8D1440CD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BD6-4E3F-86DA-6AF8D1440CD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BD6-4E3F-86DA-6AF8D1440CD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BD6-4E3F-86DA-6AF8D1440CD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BD6-4E3F-86DA-6AF8D1440CD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BD6-4E3F-86DA-6AF8D1440CD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BD6-4E3F-86DA-6AF8D1440CD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BD6-4E3F-86DA-6AF8D1440CD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BD6-4E3F-86DA-6AF8D1440CD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BD6-4E3F-86DA-6AF8D1440CD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BD6-4E3F-86DA-6AF8D1440CD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BD6-4E3F-86DA-6AF8D1440CD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BD6-4E3F-86DA-6AF8D1440CD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BD6-4E3F-86DA-6AF8D1440CD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BD6-4E3F-86DA-6AF8D1440CD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BD6-4E3F-86DA-6AF8D1440CD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BD6-4E3F-86DA-6AF8D1440CD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BD6-4E3F-86DA-6AF8D1440CD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BD6-4E3F-86DA-6AF8D1440CD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BD6-4E3F-86DA-6AF8D1440CD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BD6-4E3F-86DA-6AF8D1440CD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BD6-4E3F-86DA-6AF8D1440CD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BD6-4E3F-86DA-6AF8D1440CD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BD6-4E3F-86DA-6AF8D1440CD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BD6-4E3F-86DA-6AF8D1440CD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BD6-4E3F-86DA-6AF8D1440CD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BD6-4E3F-86DA-6AF8D1440CD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BD6-4E3F-86DA-6AF8D1440CD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BD6-4E3F-86DA-6AF8D1440CD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BD6-4E3F-86DA-6AF8D1440CD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BD6-4E3F-86DA-6AF8D1440CD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BD6-4E3F-86DA-6AF8D1440CD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BD6-4E3F-86DA-6AF8D1440CD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BD6-4E3F-86DA-6AF8D1440CD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BD6-4E3F-86DA-6AF8D1440CD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BD6-4E3F-86DA-6AF8D1440CD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BD6-4E3F-86DA-6AF8D1440CD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BD6-4E3F-86DA-6AF8D1440CD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BD6-4E3F-86DA-6AF8D1440CD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BD6-4E3F-86DA-6AF8D1440CD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BD6-4E3F-86DA-6AF8D1440CD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BD6-4E3F-86DA-6AF8D1440CD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BD6-4E3F-86DA-6AF8D1440CD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BD6-4E3F-86DA-6AF8D1440CD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BD6-4E3F-86DA-6AF8D1440CD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BD6-4E3F-86DA-6AF8D1440CD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BD6-4E3F-86DA-6AF8D1440CD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BD6-4E3F-86DA-6AF8D1440CD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BD6-4E3F-86DA-6AF8D1440CD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BD6-4E3F-86DA-6AF8D1440CD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BD6-4E3F-86DA-6AF8D1440CD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BD6-4E3F-86DA-6AF8D1440CD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BD6-4E3F-86DA-6AF8D1440CD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BD6-4E3F-86DA-6AF8D1440CD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BD6-4E3F-86DA-6AF8D1440CD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BD6-4E3F-86DA-6AF8D1440CD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BD6-4E3F-86DA-6AF8D1440CD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BD6-4E3F-86DA-6AF8D1440CD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BD6-4E3F-86DA-6AF8D1440CD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BD6-4E3F-86DA-6AF8D1440CD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BD6-4E3F-86DA-6AF8D1440CD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BD6-4E3F-86DA-6AF8D1440CD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BD6-4E3F-86DA-6AF8D1440CD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BD6-4E3F-86DA-6AF8D1440CD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BD6-4E3F-86DA-6AF8D1440CD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BD6-4E3F-86DA-6AF8D1440CD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BD6-4E3F-86DA-6AF8D1440CD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BD6-4E3F-86DA-6AF8D1440CD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BD6-4E3F-86DA-6AF8D1440CD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BD6-4E3F-86DA-6AF8D1440CD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BD6-4E3F-86DA-6AF8D1440CD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BD6-4E3F-86DA-6AF8D1440CD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BD6-4E3F-86DA-6AF8D1440CD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BD6-4E3F-86DA-6AF8D1440CD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BD6-4E3F-86DA-6AF8D1440CD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BD6-4E3F-86DA-6AF8D1440CD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BD6-4E3F-86DA-6AF8D1440CD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BD6-4E3F-86DA-6AF8D1440CD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BD6-4E3F-86DA-6AF8D1440CD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BD6-4E3F-86DA-6AF8D1440CD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BD6-4E3F-86DA-6AF8D1440CD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BD6-4E3F-86DA-6AF8D1440CD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91.666669999999996</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BD6-4E3F-86DA-6AF8D1440CD4}"/>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1BBF-4ED1-889D-ECB6DB34B800}"/>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1BBF-4ED1-889D-ECB6DB34B800}"/>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1BBF-4ED1-889D-ECB6DB34B800}"/>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1BBF-4ED1-889D-ECB6DB34B80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1BBF-4ED1-889D-ECB6DB34B800}"/>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1BBF-4ED1-889D-ECB6DB34B80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1BBF-4ED1-889D-ECB6DB34B800}"/>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1BBF-4ED1-889D-ECB6DB34B80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1BBF-4ED1-889D-ECB6DB34B80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1BBF-4ED1-889D-ECB6DB34B80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1BBF-4ED1-889D-ECB6DB34B800}"/>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1BBF-4ED1-889D-ECB6DB34B800}"/>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1BBF-4ED1-889D-ECB6DB34B80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1BBF-4ED1-889D-ECB6DB34B80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1BBF-4ED1-889D-ECB6DB34B80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1BBF-4ED1-889D-ECB6DB34B80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1BBF-4ED1-889D-ECB6DB34B80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1BBF-4ED1-889D-ECB6DB34B80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1BBF-4ED1-889D-ECB6DB34B80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1BBF-4ED1-889D-ECB6DB34B80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1BBF-4ED1-889D-ECB6DB34B80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1BBF-4ED1-889D-ECB6DB34B80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1BBF-4ED1-889D-ECB6DB34B80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1BBF-4ED1-889D-ECB6DB34B80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1BBF-4ED1-889D-ECB6DB34B80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1BBF-4ED1-889D-ECB6DB34B80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1BBF-4ED1-889D-ECB6DB34B80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1BBF-4ED1-889D-ECB6DB34B80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1BBF-4ED1-889D-ECB6DB34B80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1BBF-4ED1-889D-ECB6DB34B80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1BBF-4ED1-889D-ECB6DB34B80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1BBF-4ED1-889D-ECB6DB34B80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1BBF-4ED1-889D-ECB6DB34B80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1BBF-4ED1-889D-ECB6DB34B80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1BBF-4ED1-889D-ECB6DB34B80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1BBF-4ED1-889D-ECB6DB34B80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1BBF-4ED1-889D-ECB6DB34B80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1BBF-4ED1-889D-ECB6DB34B80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1BBF-4ED1-889D-ECB6DB34B80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1BBF-4ED1-889D-ECB6DB34B80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1BBF-4ED1-889D-ECB6DB34B80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1BBF-4ED1-889D-ECB6DB34B80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1BBF-4ED1-889D-ECB6DB34B80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1BBF-4ED1-889D-ECB6DB34B80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1BBF-4ED1-889D-ECB6DB34B80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1BBF-4ED1-889D-ECB6DB34B80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1BBF-4ED1-889D-ECB6DB34B80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1BBF-4ED1-889D-ECB6DB34B80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1BBF-4ED1-889D-ECB6DB34B80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1BBF-4ED1-889D-ECB6DB34B80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1BBF-4ED1-889D-ECB6DB34B80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1BBF-4ED1-889D-ECB6DB34B80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1BBF-4ED1-889D-ECB6DB34B80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1BBF-4ED1-889D-ECB6DB34B80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1BBF-4ED1-889D-ECB6DB34B80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1BBF-4ED1-889D-ECB6DB34B80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1BBF-4ED1-889D-ECB6DB34B80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1BBF-4ED1-889D-ECB6DB34B80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1BBF-4ED1-889D-ECB6DB34B80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1BBF-4ED1-889D-ECB6DB34B80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1BBF-4ED1-889D-ECB6DB34B80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1BBF-4ED1-889D-ECB6DB34B80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1BBF-4ED1-889D-ECB6DB34B80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1BBF-4ED1-889D-ECB6DB34B80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1BBF-4ED1-889D-ECB6DB34B80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1BBF-4ED1-889D-ECB6DB34B80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1BBF-4ED1-889D-ECB6DB34B80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1BBF-4ED1-889D-ECB6DB34B80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1BBF-4ED1-889D-ECB6DB34B80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1BBF-4ED1-889D-ECB6DB34B80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1BBF-4ED1-889D-ECB6DB34B80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1BBF-4ED1-889D-ECB6DB34B80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1BBF-4ED1-889D-ECB6DB34B80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1BBF-4ED1-889D-ECB6DB34B80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1BBF-4ED1-889D-ECB6DB34B80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1BBF-4ED1-889D-ECB6DB34B80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1BBF-4ED1-889D-ECB6DB34B80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1BBF-4ED1-889D-ECB6DB34B80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1BBF-4ED1-889D-ECB6DB34B80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1BBF-4ED1-889D-ECB6DB34B80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1BBF-4ED1-889D-ECB6DB34B80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1BBF-4ED1-889D-ECB6DB34B80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1BBF-4ED1-889D-ECB6DB34B80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1BBF-4ED1-889D-ECB6DB34B80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1BBF-4ED1-889D-ECB6DB34B80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1BBF-4ED1-889D-ECB6DB34B80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1BBF-4ED1-889D-ECB6DB34B80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1BBF-4ED1-889D-ECB6DB34B80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1BBF-4ED1-889D-ECB6DB34B80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1BBF-4ED1-889D-ECB6DB34B80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1BBF-4ED1-889D-ECB6DB34B80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1BBF-4ED1-889D-ECB6DB34B80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1BBF-4ED1-889D-ECB6DB34B80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1BBF-4ED1-889D-ECB6DB34B80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1BBF-4ED1-889D-ECB6DB34B80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1BBF-4ED1-889D-ECB6DB34B800}"/>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1BBF-4ED1-889D-ECB6DB34B800}"/>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75.3</c:v>
                </c:pt>
                <c:pt idx="11">
                  <c:v>75.3</c:v>
                </c:pt>
                <c:pt idx="12">
                  <c:v>75.3</c:v>
                </c:pt>
                <c:pt idx="13">
                  <c:v>75.3</c:v>
                </c:pt>
                <c:pt idx="14">
                  <c:v>75.3</c:v>
                </c:pt>
                <c:pt idx="15">
                  <c:v>75.3</c:v>
                </c:pt>
                <c:pt idx="16">
                  <c:v>75.3</c:v>
                </c:pt>
                <c:pt idx="17">
                  <c:v>75.3</c:v>
                </c:pt>
                <c:pt idx="18">
                  <c:v>75.3</c:v>
                </c:pt>
                <c:pt idx="19">
                  <c:v>75.3</c:v>
                </c:pt>
                <c:pt idx="20">
                  <c:v>75.3</c:v>
                </c:pt>
                <c:pt idx="21">
                  <c:v>75.3</c:v>
                </c:pt>
                <c:pt idx="22">
                  <c:v>75.3</c:v>
                </c:pt>
                <c:pt idx="23">
                  <c:v>75.3</c:v>
                </c:pt>
                <c:pt idx="24">
                  <c:v>75.3</c:v>
                </c:pt>
                <c:pt idx="25">
                  <c:v>75.3</c:v>
                </c:pt>
              </c:numCache>
            </c:numRef>
          </c:yVal>
          <c:smooth val="0"/>
          <c:extLst>
            <c:ext xmlns:c16="http://schemas.microsoft.com/office/drawing/2014/chart" uri="{C3380CC4-5D6E-409C-BE32-E72D297353CC}">
              <c16:uniqueId val="{00000061-1BBF-4ED1-889D-ECB6DB34B800}"/>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1BBF-4ED1-889D-ECB6DB34B800}"/>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1BBF-4ED1-889D-ECB6DB34B800}"/>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1BBF-4ED1-889D-ECB6DB34B800}"/>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1BBF-4ED1-889D-ECB6DB34B800}"/>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1BBF-4ED1-889D-ECB6DB34B80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1BBF-4ED1-889D-ECB6DB34B800}"/>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1BBF-4ED1-889D-ECB6DB34B800}"/>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1BBF-4ED1-889D-ECB6DB34B800}"/>
                </c:ext>
              </c:extLst>
            </c:dLbl>
            <c:dLbl>
              <c:idx val="7"/>
              <c:tx>
                <c:rich>
                  <a:bodyPr/>
                  <a:lstStyle/>
                  <a:p>
                    <a:pPr>
                      <a:defRPr sz="600" b="0" i="0">
                        <a:solidFill>
                          <a:srgbClr val="000000"/>
                        </a:solidFill>
                        <a:latin typeface="Arial"/>
                        <a:ea typeface="Arial"/>
                        <a:cs typeface="Arial"/>
                      </a:defRPr>
                    </a:pPr>
                    <a:r>
                      <a:rPr lang="en-US" sz="600"/>
                      <a:t>SABER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1BBF-4ED1-889D-ECB6DB34B800}"/>
                </c:ext>
              </c:extLst>
            </c:dLbl>
            <c:dLbl>
              <c:idx val="8"/>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1BBF-4ED1-889D-ECB6DB34B80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1BBF-4ED1-889D-ECB6DB34B80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1BBF-4ED1-889D-ECB6DB34B800}"/>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1BBF-4ED1-889D-ECB6DB34B800}"/>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1BBF-4ED1-889D-ECB6DB34B80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1BBF-4ED1-889D-ECB6DB34B80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1BBF-4ED1-889D-ECB6DB34B800}"/>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1BBF-4ED1-889D-ECB6DB34B80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1BBF-4ED1-889D-ECB6DB34B80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1BBF-4ED1-889D-ECB6DB34B80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1BBF-4ED1-889D-ECB6DB34B80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1BBF-4ED1-889D-ECB6DB34B80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1BBF-4ED1-889D-ECB6DB34B80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1BBF-4ED1-889D-ECB6DB34B80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1BBF-4ED1-889D-ECB6DB34B80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1BBF-4ED1-889D-ECB6DB34B80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1BBF-4ED1-889D-ECB6DB34B80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1BBF-4ED1-889D-ECB6DB34B80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1BBF-4ED1-889D-ECB6DB34B80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1BBF-4ED1-889D-ECB6DB34B80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1BBF-4ED1-889D-ECB6DB34B80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1BBF-4ED1-889D-ECB6DB34B80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1BBF-4ED1-889D-ECB6DB34B80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1BBF-4ED1-889D-ECB6DB34B80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1BBF-4ED1-889D-ECB6DB34B80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1BBF-4ED1-889D-ECB6DB34B80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1BBF-4ED1-889D-ECB6DB34B80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1BBF-4ED1-889D-ECB6DB34B80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1BBF-4ED1-889D-ECB6DB34B80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1BBF-4ED1-889D-ECB6DB34B80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1BBF-4ED1-889D-ECB6DB34B80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1BBF-4ED1-889D-ECB6DB34B80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1BBF-4ED1-889D-ECB6DB34B80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1BBF-4ED1-889D-ECB6DB34B80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1BBF-4ED1-889D-ECB6DB34B80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1BBF-4ED1-889D-ECB6DB34B80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1BBF-4ED1-889D-ECB6DB34B80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1BBF-4ED1-889D-ECB6DB34B80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1BBF-4ED1-889D-ECB6DB34B80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1BBF-4ED1-889D-ECB6DB34B80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1BBF-4ED1-889D-ECB6DB34B80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1BBF-4ED1-889D-ECB6DB34B80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1BBF-4ED1-889D-ECB6DB34B80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1BBF-4ED1-889D-ECB6DB34B80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1BBF-4ED1-889D-ECB6DB34B80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1BBF-4ED1-889D-ECB6DB34B80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1BBF-4ED1-889D-ECB6DB34B80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1BBF-4ED1-889D-ECB6DB34B80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1BBF-4ED1-889D-ECB6DB34B80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1BBF-4ED1-889D-ECB6DB34B80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1BBF-4ED1-889D-ECB6DB34B80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1BBF-4ED1-889D-ECB6DB34B80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1BBF-4ED1-889D-ECB6DB34B80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1BBF-4ED1-889D-ECB6DB34B80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1BBF-4ED1-889D-ECB6DB34B80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1BBF-4ED1-889D-ECB6DB34B80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1BBF-4ED1-889D-ECB6DB34B80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1BBF-4ED1-889D-ECB6DB34B80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1BBF-4ED1-889D-ECB6DB34B80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1BBF-4ED1-889D-ECB6DB34B80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1BBF-4ED1-889D-ECB6DB34B80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1BBF-4ED1-889D-ECB6DB34B80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1BBF-4ED1-889D-ECB6DB34B80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1BBF-4ED1-889D-ECB6DB34B80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1BBF-4ED1-889D-ECB6DB34B80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1BBF-4ED1-889D-ECB6DB34B80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1BBF-4ED1-889D-ECB6DB34B80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1BBF-4ED1-889D-ECB6DB34B80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1BBF-4ED1-889D-ECB6DB34B80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1BBF-4ED1-889D-ECB6DB34B80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1BBF-4ED1-889D-ECB6DB34B80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1BBF-4ED1-889D-ECB6DB34B80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1BBF-4ED1-889D-ECB6DB34B80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1BBF-4ED1-889D-ECB6DB34B80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1BBF-4ED1-889D-ECB6DB34B80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1BBF-4ED1-889D-ECB6DB34B80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1BBF-4ED1-889D-ECB6DB34B80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1BBF-4ED1-889D-ECB6DB34B80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1BBF-4ED1-889D-ECB6DB34B80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1BBF-4ED1-889D-ECB6DB34B80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1BBF-4ED1-889D-ECB6DB34B80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1BBF-4ED1-889D-ECB6DB34B80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1BBF-4ED1-889D-ECB6DB34B80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1BBF-4ED1-889D-ECB6DB34B80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1BBF-4ED1-889D-ECB6DB34B80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1BBF-4ED1-889D-ECB6DB34B80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1BBF-4ED1-889D-ECB6DB34B80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73.8</c:v>
                </c:pt>
                <c:pt idx="7">
                  <c:v>#N/A</c:v>
                </c:pt>
                <c:pt idx="8">
                  <c:v>75</c:v>
                </c:pt>
                <c:pt idx="9">
                  <c:v>73.400000000000006</c:v>
                </c:pt>
                <c:pt idx="10">
                  <c:v>78.879459999999995</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1BBF-4ED1-889D-ECB6DB34B80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1BBF-4ED1-889D-ECB6DB34B80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1BBF-4ED1-889D-ECB6DB34B800}"/>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1BBF-4ED1-889D-ECB6DB34B800}"/>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1BBF-4ED1-889D-ECB6DB34B800}"/>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1BBF-4ED1-889D-ECB6DB34B800}"/>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1BBF-4ED1-889D-ECB6DB34B800}"/>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1BBF-4ED1-889D-ECB6DB34B80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1BBF-4ED1-889D-ECB6DB34B800}"/>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1BBF-4ED1-889D-ECB6DB34B80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1BBF-4ED1-889D-ECB6DB34B80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1BBF-4ED1-889D-ECB6DB34B800}"/>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1BBF-4ED1-889D-ECB6DB34B800}"/>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1BBF-4ED1-889D-ECB6DB34B800}"/>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1BBF-4ED1-889D-ECB6DB34B80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1BBF-4ED1-889D-ECB6DB34B80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1BBF-4ED1-889D-ECB6DB34B80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1BBF-4ED1-889D-ECB6DB34B80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1BBF-4ED1-889D-ECB6DB34B80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1BBF-4ED1-889D-ECB6DB34B80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1BBF-4ED1-889D-ECB6DB34B80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1BBF-4ED1-889D-ECB6DB34B80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1BBF-4ED1-889D-ECB6DB34B80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1BBF-4ED1-889D-ECB6DB34B80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1BBF-4ED1-889D-ECB6DB34B80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1BBF-4ED1-889D-ECB6DB34B80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1BBF-4ED1-889D-ECB6DB34B80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1BBF-4ED1-889D-ECB6DB34B80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1BBF-4ED1-889D-ECB6DB34B80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1BBF-4ED1-889D-ECB6DB34B80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1BBF-4ED1-889D-ECB6DB34B80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1BBF-4ED1-889D-ECB6DB34B80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1BBF-4ED1-889D-ECB6DB34B80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1BBF-4ED1-889D-ECB6DB34B80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1BBF-4ED1-889D-ECB6DB34B80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1BBF-4ED1-889D-ECB6DB34B80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1BBF-4ED1-889D-ECB6DB34B80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1BBF-4ED1-889D-ECB6DB34B80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1BBF-4ED1-889D-ECB6DB34B80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1BBF-4ED1-889D-ECB6DB34B80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1BBF-4ED1-889D-ECB6DB34B80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1BBF-4ED1-889D-ECB6DB34B80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1BBF-4ED1-889D-ECB6DB34B80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1BBF-4ED1-889D-ECB6DB34B80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1BBF-4ED1-889D-ECB6DB34B80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1BBF-4ED1-889D-ECB6DB34B80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1BBF-4ED1-889D-ECB6DB34B80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1BBF-4ED1-889D-ECB6DB34B80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1BBF-4ED1-889D-ECB6DB34B80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1BBF-4ED1-889D-ECB6DB34B80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1BBF-4ED1-889D-ECB6DB34B80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1BBF-4ED1-889D-ECB6DB34B80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1BBF-4ED1-889D-ECB6DB34B80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1BBF-4ED1-889D-ECB6DB34B80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1BBF-4ED1-889D-ECB6DB34B80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1BBF-4ED1-889D-ECB6DB34B80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1BBF-4ED1-889D-ECB6DB34B80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1BBF-4ED1-889D-ECB6DB34B80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1BBF-4ED1-889D-ECB6DB34B80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1BBF-4ED1-889D-ECB6DB34B80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1BBF-4ED1-889D-ECB6DB34B80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1BBF-4ED1-889D-ECB6DB34B80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1BBF-4ED1-889D-ECB6DB34B80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1BBF-4ED1-889D-ECB6DB34B80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1BBF-4ED1-889D-ECB6DB34B80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1BBF-4ED1-889D-ECB6DB34B80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1BBF-4ED1-889D-ECB6DB34B80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1BBF-4ED1-889D-ECB6DB34B80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1BBF-4ED1-889D-ECB6DB34B80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1BBF-4ED1-889D-ECB6DB34B80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1BBF-4ED1-889D-ECB6DB34B80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1BBF-4ED1-889D-ECB6DB34B80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1BBF-4ED1-889D-ECB6DB34B80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1BBF-4ED1-889D-ECB6DB34B80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1BBF-4ED1-889D-ECB6DB34B80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1BBF-4ED1-889D-ECB6DB34B80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1BBF-4ED1-889D-ECB6DB34B80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1BBF-4ED1-889D-ECB6DB34B80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1BBF-4ED1-889D-ECB6DB34B80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1BBF-4ED1-889D-ECB6DB34B80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1BBF-4ED1-889D-ECB6DB34B80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1BBF-4ED1-889D-ECB6DB34B80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1BBF-4ED1-889D-ECB6DB34B80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1BBF-4ED1-889D-ECB6DB34B80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1BBF-4ED1-889D-ECB6DB34B80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1BBF-4ED1-889D-ECB6DB34B80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1BBF-4ED1-889D-ECB6DB34B80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1BBF-4ED1-889D-ECB6DB34B80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1BBF-4ED1-889D-ECB6DB34B80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1BBF-4ED1-889D-ECB6DB34B80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1BBF-4ED1-889D-ECB6DB34B80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1BBF-4ED1-889D-ECB6DB34B80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1BBF-4ED1-889D-ECB6DB34B80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1BBF-4ED1-889D-ECB6DB34B80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1BBF-4ED1-889D-ECB6DB34B80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1BBF-4ED1-889D-ECB6DB34B80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1BBF-4ED1-889D-ECB6DB34B80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1BBF-4ED1-889D-ECB6DB34B800}"/>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872-48B0-9BD9-6ACF940C25D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872-48B0-9BD9-6ACF940C25DA}"/>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872-48B0-9BD9-6ACF940C25DA}"/>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872-48B0-9BD9-6ACF940C25DA}"/>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872-48B0-9BD9-6ACF940C25DA}"/>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872-48B0-9BD9-6ACF940C25D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872-48B0-9BD9-6ACF940C25DA}"/>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872-48B0-9BD9-6ACF940C25D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872-48B0-9BD9-6ACF940C25D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872-48B0-9BD9-6ACF940C25DA}"/>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872-48B0-9BD9-6ACF940C25DA}"/>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872-48B0-9BD9-6ACF940C25D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872-48B0-9BD9-6ACF940C25D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872-48B0-9BD9-6ACF940C25D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872-48B0-9BD9-6ACF940C25D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872-48B0-9BD9-6ACF940C25D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872-48B0-9BD9-6ACF940C25D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872-48B0-9BD9-6ACF940C25D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872-48B0-9BD9-6ACF940C25D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872-48B0-9BD9-6ACF940C25D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872-48B0-9BD9-6ACF940C25D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872-48B0-9BD9-6ACF940C25D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872-48B0-9BD9-6ACF940C25D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872-48B0-9BD9-6ACF940C25D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872-48B0-9BD9-6ACF940C25D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872-48B0-9BD9-6ACF940C25D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872-48B0-9BD9-6ACF940C25D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872-48B0-9BD9-6ACF940C25D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872-48B0-9BD9-6ACF940C25D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872-48B0-9BD9-6ACF940C25D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872-48B0-9BD9-6ACF940C25D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872-48B0-9BD9-6ACF940C25D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872-48B0-9BD9-6ACF940C25D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872-48B0-9BD9-6ACF940C25D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872-48B0-9BD9-6ACF940C25D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872-48B0-9BD9-6ACF940C25D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872-48B0-9BD9-6ACF940C25D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872-48B0-9BD9-6ACF940C25D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872-48B0-9BD9-6ACF940C25D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872-48B0-9BD9-6ACF940C25D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872-48B0-9BD9-6ACF940C25D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872-48B0-9BD9-6ACF940C25D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872-48B0-9BD9-6ACF940C25D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872-48B0-9BD9-6ACF940C25D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872-48B0-9BD9-6ACF940C25D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872-48B0-9BD9-6ACF940C25D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872-48B0-9BD9-6ACF940C25D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872-48B0-9BD9-6ACF940C25D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872-48B0-9BD9-6ACF940C25D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872-48B0-9BD9-6ACF940C25D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872-48B0-9BD9-6ACF940C25D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872-48B0-9BD9-6ACF940C25D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872-48B0-9BD9-6ACF940C25D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872-48B0-9BD9-6ACF940C25D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872-48B0-9BD9-6ACF940C25D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872-48B0-9BD9-6ACF940C25D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872-48B0-9BD9-6ACF940C25D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872-48B0-9BD9-6ACF940C25D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872-48B0-9BD9-6ACF940C25D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872-48B0-9BD9-6ACF940C25D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872-48B0-9BD9-6ACF940C25D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872-48B0-9BD9-6ACF940C25D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872-48B0-9BD9-6ACF940C25D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872-48B0-9BD9-6ACF940C25D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872-48B0-9BD9-6ACF940C25D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872-48B0-9BD9-6ACF940C25D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872-48B0-9BD9-6ACF940C25D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872-48B0-9BD9-6ACF940C25D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872-48B0-9BD9-6ACF940C25D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872-48B0-9BD9-6ACF940C25D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872-48B0-9BD9-6ACF940C25D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872-48B0-9BD9-6ACF940C25D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872-48B0-9BD9-6ACF940C25D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872-48B0-9BD9-6ACF940C25D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872-48B0-9BD9-6ACF940C25D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872-48B0-9BD9-6ACF940C25D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872-48B0-9BD9-6ACF940C25D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872-48B0-9BD9-6ACF940C25D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872-48B0-9BD9-6ACF940C25D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872-48B0-9BD9-6ACF940C25D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872-48B0-9BD9-6ACF940C25D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872-48B0-9BD9-6ACF940C25D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872-48B0-9BD9-6ACF940C25D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872-48B0-9BD9-6ACF940C25D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872-48B0-9BD9-6ACF940C25D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872-48B0-9BD9-6ACF940C25D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872-48B0-9BD9-6ACF940C25D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872-48B0-9BD9-6ACF940C25D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872-48B0-9BD9-6ACF940C25D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872-48B0-9BD9-6ACF940C25D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872-48B0-9BD9-6ACF940C25D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872-48B0-9BD9-6ACF940C25D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872-48B0-9BD9-6ACF940C25D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872-48B0-9BD9-6ACF940C25D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872-48B0-9BD9-6ACF940C25D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872-48B0-9BD9-6ACF940C25DA}"/>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E872-48B0-9BD9-6ACF940C25DA}"/>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872-48B0-9BD9-6ACF940C25DA}"/>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E872-48B0-9BD9-6ACF940C25DA}"/>
              </c:ext>
            </c:extLst>
          </c:dPt>
          <c:dPt>
            <c:idx val="3"/>
            <c:bubble3D val="0"/>
            <c:extLst>
              <c:ext xmlns:c16="http://schemas.microsoft.com/office/drawing/2014/chart" uri="{C3380CC4-5D6E-409C-BE32-E72D297353CC}">
                <c16:uniqueId val="{00000063-E872-48B0-9BD9-6ACF940C25DA}"/>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872-48B0-9BD9-6ACF940C25D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872-48B0-9BD9-6ACF940C25DA}"/>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872-48B0-9BD9-6ACF940C25DA}"/>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872-48B0-9BD9-6ACF940C25DA}"/>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872-48B0-9BD9-6ACF940C25DA}"/>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872-48B0-9BD9-6ACF940C25D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872-48B0-9BD9-6ACF940C25DA}"/>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872-48B0-9BD9-6ACF940C25D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872-48B0-9BD9-6ACF940C25D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872-48B0-9BD9-6ACF940C25DA}"/>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872-48B0-9BD9-6ACF940C25DA}"/>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872-48B0-9BD9-6ACF940C25D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872-48B0-9BD9-6ACF940C25D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872-48B0-9BD9-6ACF940C25D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872-48B0-9BD9-6ACF940C25D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872-48B0-9BD9-6ACF940C25D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872-48B0-9BD9-6ACF940C25D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872-48B0-9BD9-6ACF940C25D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872-48B0-9BD9-6ACF940C25D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872-48B0-9BD9-6ACF940C25D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872-48B0-9BD9-6ACF940C25D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872-48B0-9BD9-6ACF940C25D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872-48B0-9BD9-6ACF940C25D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872-48B0-9BD9-6ACF940C25D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872-48B0-9BD9-6ACF940C25D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872-48B0-9BD9-6ACF940C25D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872-48B0-9BD9-6ACF940C25D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872-48B0-9BD9-6ACF940C25D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872-48B0-9BD9-6ACF940C25D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872-48B0-9BD9-6ACF940C25D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872-48B0-9BD9-6ACF940C25D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872-48B0-9BD9-6ACF940C25D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872-48B0-9BD9-6ACF940C25D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872-48B0-9BD9-6ACF940C25D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872-48B0-9BD9-6ACF940C25D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872-48B0-9BD9-6ACF940C25D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872-48B0-9BD9-6ACF940C25D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872-48B0-9BD9-6ACF940C25D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872-48B0-9BD9-6ACF940C25D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872-48B0-9BD9-6ACF940C25D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872-48B0-9BD9-6ACF940C25D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872-48B0-9BD9-6ACF940C25D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872-48B0-9BD9-6ACF940C25D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872-48B0-9BD9-6ACF940C25D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872-48B0-9BD9-6ACF940C25D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872-48B0-9BD9-6ACF940C25D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872-48B0-9BD9-6ACF940C25D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872-48B0-9BD9-6ACF940C25D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872-48B0-9BD9-6ACF940C25D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872-48B0-9BD9-6ACF940C25D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872-48B0-9BD9-6ACF940C25D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872-48B0-9BD9-6ACF940C25D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872-48B0-9BD9-6ACF940C25D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872-48B0-9BD9-6ACF940C25D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872-48B0-9BD9-6ACF940C25D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872-48B0-9BD9-6ACF940C25D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872-48B0-9BD9-6ACF940C25D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872-48B0-9BD9-6ACF940C25D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872-48B0-9BD9-6ACF940C25D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872-48B0-9BD9-6ACF940C25D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872-48B0-9BD9-6ACF940C25D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872-48B0-9BD9-6ACF940C25D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872-48B0-9BD9-6ACF940C25D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872-48B0-9BD9-6ACF940C25D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872-48B0-9BD9-6ACF940C25D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872-48B0-9BD9-6ACF940C25D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872-48B0-9BD9-6ACF940C25D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872-48B0-9BD9-6ACF940C25D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872-48B0-9BD9-6ACF940C25D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872-48B0-9BD9-6ACF940C25D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872-48B0-9BD9-6ACF940C25D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872-48B0-9BD9-6ACF940C25D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872-48B0-9BD9-6ACF940C25D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872-48B0-9BD9-6ACF940C25D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872-48B0-9BD9-6ACF940C25D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872-48B0-9BD9-6ACF940C25D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872-48B0-9BD9-6ACF940C25D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872-48B0-9BD9-6ACF940C25D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872-48B0-9BD9-6ACF940C25D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872-48B0-9BD9-6ACF940C25D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872-48B0-9BD9-6ACF940C25D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872-48B0-9BD9-6ACF940C25D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872-48B0-9BD9-6ACF940C25D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872-48B0-9BD9-6ACF940C25D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872-48B0-9BD9-6ACF940C25D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872-48B0-9BD9-6ACF940C25D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872-48B0-9BD9-6ACF940C25D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872-48B0-9BD9-6ACF940C25D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872-48B0-9BD9-6ACF940C25D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872-48B0-9BD9-6ACF940C25D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872-48B0-9BD9-6ACF940C25D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872-48B0-9BD9-6ACF940C25D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872-48B0-9BD9-6ACF940C25D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872-48B0-9BD9-6ACF940C25D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872-48B0-9BD9-6ACF940C25D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872-48B0-9BD9-6ACF940C25DA}"/>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872-48B0-9BD9-6ACF940C25D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872-48B0-9BD9-6ACF940C25D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872-48B0-9BD9-6ACF940C25DA}"/>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872-48B0-9BD9-6ACF940C25DA}"/>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872-48B0-9BD9-6ACF940C25DA}"/>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872-48B0-9BD9-6ACF940C25DA}"/>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872-48B0-9BD9-6ACF940C25D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872-48B0-9BD9-6ACF940C25DA}"/>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872-48B0-9BD9-6ACF940C25D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872-48B0-9BD9-6ACF940C25D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872-48B0-9BD9-6ACF940C25DA}"/>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872-48B0-9BD9-6ACF940C25DA}"/>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872-48B0-9BD9-6ACF940C25D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872-48B0-9BD9-6ACF940C25D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872-48B0-9BD9-6ACF940C25D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872-48B0-9BD9-6ACF940C25D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872-48B0-9BD9-6ACF940C25D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872-48B0-9BD9-6ACF940C25D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872-48B0-9BD9-6ACF940C25D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872-48B0-9BD9-6ACF940C25D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872-48B0-9BD9-6ACF940C25D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872-48B0-9BD9-6ACF940C25D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872-48B0-9BD9-6ACF940C25D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872-48B0-9BD9-6ACF940C25D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872-48B0-9BD9-6ACF940C25D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872-48B0-9BD9-6ACF940C25D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872-48B0-9BD9-6ACF940C25D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872-48B0-9BD9-6ACF940C25D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872-48B0-9BD9-6ACF940C25D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872-48B0-9BD9-6ACF940C25D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872-48B0-9BD9-6ACF940C25D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872-48B0-9BD9-6ACF940C25D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872-48B0-9BD9-6ACF940C25D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872-48B0-9BD9-6ACF940C25D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872-48B0-9BD9-6ACF940C25D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872-48B0-9BD9-6ACF940C25D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872-48B0-9BD9-6ACF940C25D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872-48B0-9BD9-6ACF940C25D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872-48B0-9BD9-6ACF940C25D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872-48B0-9BD9-6ACF940C25D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872-48B0-9BD9-6ACF940C25D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872-48B0-9BD9-6ACF940C25D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872-48B0-9BD9-6ACF940C25D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872-48B0-9BD9-6ACF940C25D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872-48B0-9BD9-6ACF940C25D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872-48B0-9BD9-6ACF940C25D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872-48B0-9BD9-6ACF940C25D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872-48B0-9BD9-6ACF940C25D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872-48B0-9BD9-6ACF940C25D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872-48B0-9BD9-6ACF940C25D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872-48B0-9BD9-6ACF940C25D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872-48B0-9BD9-6ACF940C25D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872-48B0-9BD9-6ACF940C25D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872-48B0-9BD9-6ACF940C25D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872-48B0-9BD9-6ACF940C25D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872-48B0-9BD9-6ACF940C25D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872-48B0-9BD9-6ACF940C25D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872-48B0-9BD9-6ACF940C25D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872-48B0-9BD9-6ACF940C25D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872-48B0-9BD9-6ACF940C25D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872-48B0-9BD9-6ACF940C25D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872-48B0-9BD9-6ACF940C25D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872-48B0-9BD9-6ACF940C25D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872-48B0-9BD9-6ACF940C25D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872-48B0-9BD9-6ACF940C25D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872-48B0-9BD9-6ACF940C25D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872-48B0-9BD9-6ACF940C25D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872-48B0-9BD9-6ACF940C25D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872-48B0-9BD9-6ACF940C25D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872-48B0-9BD9-6ACF940C25D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872-48B0-9BD9-6ACF940C25D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872-48B0-9BD9-6ACF940C25D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872-48B0-9BD9-6ACF940C25D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872-48B0-9BD9-6ACF940C25D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872-48B0-9BD9-6ACF940C25D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872-48B0-9BD9-6ACF940C25D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872-48B0-9BD9-6ACF940C25D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872-48B0-9BD9-6ACF940C25D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872-48B0-9BD9-6ACF940C25D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872-48B0-9BD9-6ACF940C25D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872-48B0-9BD9-6ACF940C25D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872-48B0-9BD9-6ACF940C25D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872-48B0-9BD9-6ACF940C25D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872-48B0-9BD9-6ACF940C25D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872-48B0-9BD9-6ACF940C25D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872-48B0-9BD9-6ACF940C25D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872-48B0-9BD9-6ACF940C25D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872-48B0-9BD9-6ACF940C25D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872-48B0-9BD9-6ACF940C25D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872-48B0-9BD9-6ACF940C25D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872-48B0-9BD9-6ACF940C25D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872-48B0-9BD9-6ACF940C25D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872-48B0-9BD9-6ACF940C25D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872-48B0-9BD9-6ACF940C25D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872-48B0-9BD9-6ACF940C25D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872-48B0-9BD9-6ACF940C25D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872-48B0-9BD9-6ACF940C25DA}"/>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E47-4981-907B-17121DF7A6C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E47-4981-907B-17121DF7A6CB}"/>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E47-4981-907B-17121DF7A6CB}"/>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E47-4981-907B-17121DF7A6CB}"/>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E47-4981-907B-17121DF7A6CB}"/>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E47-4981-907B-17121DF7A6C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E47-4981-907B-17121DF7A6CB}"/>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E47-4981-907B-17121DF7A6C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E47-4981-907B-17121DF7A6C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E47-4981-907B-17121DF7A6C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E47-4981-907B-17121DF7A6CB}"/>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E47-4981-907B-17121DF7A6CB}"/>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E47-4981-907B-17121DF7A6C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E47-4981-907B-17121DF7A6C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E47-4981-907B-17121DF7A6C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E47-4981-907B-17121DF7A6C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E47-4981-907B-17121DF7A6C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E47-4981-907B-17121DF7A6C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E47-4981-907B-17121DF7A6C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E47-4981-907B-17121DF7A6C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E47-4981-907B-17121DF7A6C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E47-4981-907B-17121DF7A6C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E47-4981-907B-17121DF7A6C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E47-4981-907B-17121DF7A6C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E47-4981-907B-17121DF7A6C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E47-4981-907B-17121DF7A6C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E47-4981-907B-17121DF7A6C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E47-4981-907B-17121DF7A6C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E47-4981-907B-17121DF7A6C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E47-4981-907B-17121DF7A6C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E47-4981-907B-17121DF7A6C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E47-4981-907B-17121DF7A6C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E47-4981-907B-17121DF7A6C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E47-4981-907B-17121DF7A6C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E47-4981-907B-17121DF7A6C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E47-4981-907B-17121DF7A6C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E47-4981-907B-17121DF7A6C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E47-4981-907B-17121DF7A6C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E47-4981-907B-17121DF7A6C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E47-4981-907B-17121DF7A6C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E47-4981-907B-17121DF7A6C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E47-4981-907B-17121DF7A6C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E47-4981-907B-17121DF7A6C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E47-4981-907B-17121DF7A6C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E47-4981-907B-17121DF7A6C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E47-4981-907B-17121DF7A6C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E47-4981-907B-17121DF7A6C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E47-4981-907B-17121DF7A6C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E47-4981-907B-17121DF7A6C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E47-4981-907B-17121DF7A6C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E47-4981-907B-17121DF7A6C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E47-4981-907B-17121DF7A6C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E47-4981-907B-17121DF7A6C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E47-4981-907B-17121DF7A6C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E47-4981-907B-17121DF7A6C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E47-4981-907B-17121DF7A6C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E47-4981-907B-17121DF7A6C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E47-4981-907B-17121DF7A6C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E47-4981-907B-17121DF7A6C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E47-4981-907B-17121DF7A6C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E47-4981-907B-17121DF7A6C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E47-4981-907B-17121DF7A6C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E47-4981-907B-17121DF7A6C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E47-4981-907B-17121DF7A6C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E47-4981-907B-17121DF7A6C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E47-4981-907B-17121DF7A6C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E47-4981-907B-17121DF7A6C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E47-4981-907B-17121DF7A6C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E47-4981-907B-17121DF7A6C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E47-4981-907B-17121DF7A6C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E47-4981-907B-17121DF7A6C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E47-4981-907B-17121DF7A6C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E47-4981-907B-17121DF7A6C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E47-4981-907B-17121DF7A6C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E47-4981-907B-17121DF7A6C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E47-4981-907B-17121DF7A6C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E47-4981-907B-17121DF7A6C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E47-4981-907B-17121DF7A6C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E47-4981-907B-17121DF7A6C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E47-4981-907B-17121DF7A6C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E47-4981-907B-17121DF7A6C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E47-4981-907B-17121DF7A6C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E47-4981-907B-17121DF7A6C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E47-4981-907B-17121DF7A6C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E47-4981-907B-17121DF7A6C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E47-4981-907B-17121DF7A6C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E47-4981-907B-17121DF7A6C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E47-4981-907B-17121DF7A6C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E47-4981-907B-17121DF7A6C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E47-4981-907B-17121DF7A6C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E47-4981-907B-17121DF7A6C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E47-4981-907B-17121DF7A6C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E47-4981-907B-17121DF7A6C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E47-4981-907B-17121DF7A6C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E47-4981-907B-17121DF7A6C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#N/A</c:v>
                </c:pt>
                <c:pt idx="1">
                  <c:v>#N/A</c:v>
                </c:pt>
                <c:pt idx="2">
                  <c:v>#N/A</c:v>
                </c:pt>
                <c:pt idx="3">
                  <c:v>#N/A</c:v>
                </c:pt>
                <c:pt idx="4">
                  <c:v>#N/A</c:v>
                </c:pt>
                <c:pt idx="5">
                  <c:v>#N/A</c:v>
                </c:pt>
                <c:pt idx="6">
                  <c:v>#N/A</c:v>
                </c:pt>
                <c:pt idx="7">
                  <c:v>75.5</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E47-4981-907B-17121DF7A6CB}"/>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9E47-4981-907B-17121DF7A6CB}"/>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75.5</c:v>
                </c:pt>
                <c:pt idx="14">
                  <c:v>75.5</c:v>
                </c:pt>
                <c:pt idx="15">
                  <c:v>75.5</c:v>
                </c:pt>
                <c:pt idx="16">
                  <c:v>75.5</c:v>
                </c:pt>
                <c:pt idx="17">
                  <c:v>75.5</c:v>
                </c:pt>
                <c:pt idx="18">
                  <c:v>75.5</c:v>
                </c:pt>
                <c:pt idx="19">
                  <c:v>75.5</c:v>
                </c:pt>
                <c:pt idx="20">
                  <c:v>75.5</c:v>
                </c:pt>
                <c:pt idx="21">
                  <c:v>75.5</c:v>
                </c:pt>
                <c:pt idx="22">
                  <c:v>#N/A</c:v>
                </c:pt>
                <c:pt idx="23">
                  <c:v>#N/A</c:v>
                </c:pt>
                <c:pt idx="24">
                  <c:v>#N/A</c:v>
                </c:pt>
                <c:pt idx="25">
                  <c:v>#N/A</c:v>
                </c:pt>
              </c:numCache>
            </c:numRef>
          </c:yVal>
          <c:smooth val="0"/>
          <c:extLst>
            <c:ext xmlns:c16="http://schemas.microsoft.com/office/drawing/2014/chart" uri="{C3380CC4-5D6E-409C-BE32-E72D297353CC}">
              <c16:uniqueId val="{00000061-9E47-4981-907B-17121DF7A6CB}"/>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58.2</c:v>
                </c:pt>
                <c:pt idx="12">
                  <c:v>58.2</c:v>
                </c:pt>
                <c:pt idx="13">
                  <c:v>58.2</c:v>
                </c:pt>
                <c:pt idx="14">
                  <c:v>58.2</c:v>
                </c:pt>
                <c:pt idx="15">
                  <c:v>58.2</c:v>
                </c:pt>
                <c:pt idx="16">
                  <c:v>58.2</c:v>
                </c:pt>
                <c:pt idx="17">
                  <c:v>58.2</c:v>
                </c:pt>
                <c:pt idx="18">
                  <c:v>58.2</c:v>
                </c:pt>
                <c:pt idx="19">
                  <c:v>58.2</c:v>
                </c:pt>
                <c:pt idx="20">
                  <c:v>58.2</c:v>
                </c:pt>
                <c:pt idx="21">
                  <c:v>58.2</c:v>
                </c:pt>
                <c:pt idx="22">
                  <c:v>58.2</c:v>
                </c:pt>
                <c:pt idx="23">
                  <c:v>58.2</c:v>
                </c:pt>
                <c:pt idx="24">
                  <c:v>58.2</c:v>
                </c:pt>
                <c:pt idx="25">
                  <c:v>#N/A</c:v>
                </c:pt>
              </c:numCache>
            </c:numRef>
          </c:yVal>
          <c:smooth val="0"/>
          <c:extLst>
            <c:ext xmlns:c16="http://schemas.microsoft.com/office/drawing/2014/chart" uri="{C3380CC4-5D6E-409C-BE32-E72D297353CC}">
              <c16:uniqueId val="{00000062-9E47-4981-907B-17121DF7A6CB}"/>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9E47-4981-907B-17121DF7A6CB}"/>
              </c:ext>
            </c:extLst>
          </c:dPt>
          <c:dPt>
            <c:idx val="3"/>
            <c:bubble3D val="0"/>
            <c:extLst>
              <c:ext xmlns:c16="http://schemas.microsoft.com/office/drawing/2014/chart" uri="{C3380CC4-5D6E-409C-BE32-E72D297353CC}">
                <c16:uniqueId val="{00000064-9E47-4981-907B-17121DF7A6CB}"/>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E47-4981-907B-17121DF7A6C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E47-4981-907B-17121DF7A6CB}"/>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E47-4981-907B-17121DF7A6CB}"/>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E47-4981-907B-17121DF7A6CB}"/>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E47-4981-907B-17121DF7A6CB}"/>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E47-4981-907B-17121DF7A6C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E47-4981-907B-17121DF7A6CB}"/>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E47-4981-907B-17121DF7A6C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E47-4981-907B-17121DF7A6C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E47-4981-907B-17121DF7A6C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E47-4981-907B-17121DF7A6CB}"/>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E47-4981-907B-17121DF7A6CB}"/>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E47-4981-907B-17121DF7A6C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E47-4981-907B-17121DF7A6C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E47-4981-907B-17121DF7A6C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E47-4981-907B-17121DF7A6C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E47-4981-907B-17121DF7A6C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E47-4981-907B-17121DF7A6C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E47-4981-907B-17121DF7A6C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E47-4981-907B-17121DF7A6C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E47-4981-907B-17121DF7A6C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E47-4981-907B-17121DF7A6C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E47-4981-907B-17121DF7A6C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9E47-4981-907B-17121DF7A6C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E47-4981-907B-17121DF7A6C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E47-4981-907B-17121DF7A6C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E47-4981-907B-17121DF7A6C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E47-4981-907B-17121DF7A6C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E47-4981-907B-17121DF7A6C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E47-4981-907B-17121DF7A6C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E47-4981-907B-17121DF7A6C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E47-4981-907B-17121DF7A6C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E47-4981-907B-17121DF7A6C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E47-4981-907B-17121DF7A6C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E47-4981-907B-17121DF7A6C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E47-4981-907B-17121DF7A6C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E47-4981-907B-17121DF7A6C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E47-4981-907B-17121DF7A6C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E47-4981-907B-17121DF7A6C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E47-4981-907B-17121DF7A6C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E47-4981-907B-17121DF7A6C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E47-4981-907B-17121DF7A6C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E47-4981-907B-17121DF7A6C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E47-4981-907B-17121DF7A6C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E47-4981-907B-17121DF7A6C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E47-4981-907B-17121DF7A6C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E47-4981-907B-17121DF7A6C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E47-4981-907B-17121DF7A6C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E47-4981-907B-17121DF7A6C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E47-4981-907B-17121DF7A6C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E47-4981-907B-17121DF7A6C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E47-4981-907B-17121DF7A6C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E47-4981-907B-17121DF7A6C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E47-4981-907B-17121DF7A6C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E47-4981-907B-17121DF7A6C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E47-4981-907B-17121DF7A6C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E47-4981-907B-17121DF7A6C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E47-4981-907B-17121DF7A6C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E47-4981-907B-17121DF7A6C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E47-4981-907B-17121DF7A6C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E47-4981-907B-17121DF7A6C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E47-4981-907B-17121DF7A6C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E47-4981-907B-17121DF7A6C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E47-4981-907B-17121DF7A6C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E47-4981-907B-17121DF7A6C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E47-4981-907B-17121DF7A6C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E47-4981-907B-17121DF7A6C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E47-4981-907B-17121DF7A6C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E47-4981-907B-17121DF7A6C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E47-4981-907B-17121DF7A6C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E47-4981-907B-17121DF7A6C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E47-4981-907B-17121DF7A6C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E47-4981-907B-17121DF7A6C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E47-4981-907B-17121DF7A6C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E47-4981-907B-17121DF7A6C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E47-4981-907B-17121DF7A6C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E47-4981-907B-17121DF7A6C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E47-4981-907B-17121DF7A6C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E47-4981-907B-17121DF7A6C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E47-4981-907B-17121DF7A6C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E47-4981-907B-17121DF7A6C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E47-4981-907B-17121DF7A6C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E47-4981-907B-17121DF7A6C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E47-4981-907B-17121DF7A6C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E47-4981-907B-17121DF7A6C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E47-4981-907B-17121DF7A6C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E47-4981-907B-17121DF7A6C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E47-4981-907B-17121DF7A6C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E47-4981-907B-17121DF7A6C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E47-4981-907B-17121DF7A6C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E47-4981-907B-17121DF7A6C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E47-4981-907B-17121DF7A6C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E47-4981-907B-17121DF7A6C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E47-4981-907B-17121DF7A6C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9E47-4981-907B-17121DF7A6C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#N/A</c:v>
                </c:pt>
                <c:pt idx="4">
                  <c:v>#N/A</c:v>
                </c:pt>
                <c:pt idx="5">
                  <c:v>#N/A</c:v>
                </c:pt>
                <c:pt idx="6">
                  <c:v>#N/A</c:v>
                </c:pt>
                <c:pt idx="7">
                  <c:v>#N/A</c:v>
                </c:pt>
                <c:pt idx="8">
                  <c:v>56.7</c:v>
                </c:pt>
                <c:pt idx="9">
                  <c:v>59.6</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9E47-4981-907B-17121DF7A6C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83.5</c:v>
                </c:pt>
                <c:pt idx="14">
                  <c:v>83.5</c:v>
                </c:pt>
                <c:pt idx="15">
                  <c:v>83.5</c:v>
                </c:pt>
                <c:pt idx="16">
                  <c:v>83.5</c:v>
                </c:pt>
                <c:pt idx="17">
                  <c:v>83.5</c:v>
                </c:pt>
                <c:pt idx="18">
                  <c:v>83.5</c:v>
                </c:pt>
                <c:pt idx="19">
                  <c:v>83.5</c:v>
                </c:pt>
                <c:pt idx="20">
                  <c:v>83.5</c:v>
                </c:pt>
                <c:pt idx="21">
                  <c:v>83.5</c:v>
                </c:pt>
                <c:pt idx="22">
                  <c:v>#N/A</c:v>
                </c:pt>
                <c:pt idx="23">
                  <c:v>#N/A</c:v>
                </c:pt>
                <c:pt idx="24">
                  <c:v>#N/A</c:v>
                </c:pt>
                <c:pt idx="25">
                  <c:v>#N/A</c:v>
                </c:pt>
              </c:numCache>
            </c:numRef>
          </c:yVal>
          <c:smooth val="0"/>
          <c:extLst>
            <c:ext xmlns:c16="http://schemas.microsoft.com/office/drawing/2014/chart" uri="{C3380CC4-5D6E-409C-BE32-E72D297353CC}">
              <c16:uniqueId val="{000000C3-9E47-4981-907B-17121DF7A6C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E47-4981-907B-17121DF7A6C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E47-4981-907B-17121DF7A6CB}"/>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E47-4981-907B-17121DF7A6CB}"/>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E47-4981-907B-17121DF7A6CB}"/>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E47-4981-907B-17121DF7A6CB}"/>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E47-4981-907B-17121DF7A6C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E47-4981-907B-17121DF7A6CB}"/>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E47-4981-907B-17121DF7A6C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E47-4981-907B-17121DF7A6C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E47-4981-907B-17121DF7A6C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E47-4981-907B-17121DF7A6CB}"/>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E47-4981-907B-17121DF7A6CB}"/>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E47-4981-907B-17121DF7A6C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E47-4981-907B-17121DF7A6C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E47-4981-907B-17121DF7A6C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E47-4981-907B-17121DF7A6C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E47-4981-907B-17121DF7A6C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E47-4981-907B-17121DF7A6C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E47-4981-907B-17121DF7A6C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E47-4981-907B-17121DF7A6C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E47-4981-907B-17121DF7A6C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E47-4981-907B-17121DF7A6C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E47-4981-907B-17121DF7A6C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9E47-4981-907B-17121DF7A6C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E47-4981-907B-17121DF7A6C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E47-4981-907B-17121DF7A6C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E47-4981-907B-17121DF7A6C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E47-4981-907B-17121DF7A6C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E47-4981-907B-17121DF7A6C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E47-4981-907B-17121DF7A6C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E47-4981-907B-17121DF7A6C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E47-4981-907B-17121DF7A6C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E47-4981-907B-17121DF7A6C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E47-4981-907B-17121DF7A6C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E47-4981-907B-17121DF7A6C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E47-4981-907B-17121DF7A6C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E47-4981-907B-17121DF7A6C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E47-4981-907B-17121DF7A6C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E47-4981-907B-17121DF7A6C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E47-4981-907B-17121DF7A6C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E47-4981-907B-17121DF7A6C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E47-4981-907B-17121DF7A6C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E47-4981-907B-17121DF7A6C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E47-4981-907B-17121DF7A6C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E47-4981-907B-17121DF7A6C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E47-4981-907B-17121DF7A6C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E47-4981-907B-17121DF7A6C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E47-4981-907B-17121DF7A6C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E47-4981-907B-17121DF7A6C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E47-4981-907B-17121DF7A6C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E47-4981-907B-17121DF7A6C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E47-4981-907B-17121DF7A6C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E47-4981-907B-17121DF7A6C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E47-4981-907B-17121DF7A6C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E47-4981-907B-17121DF7A6C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E47-4981-907B-17121DF7A6C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E47-4981-907B-17121DF7A6C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E47-4981-907B-17121DF7A6C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E47-4981-907B-17121DF7A6C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E47-4981-907B-17121DF7A6C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E47-4981-907B-17121DF7A6C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E47-4981-907B-17121DF7A6C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E47-4981-907B-17121DF7A6C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E47-4981-907B-17121DF7A6C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E47-4981-907B-17121DF7A6C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E47-4981-907B-17121DF7A6C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E47-4981-907B-17121DF7A6C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E47-4981-907B-17121DF7A6C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E47-4981-907B-17121DF7A6C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E47-4981-907B-17121DF7A6C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E47-4981-907B-17121DF7A6C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E47-4981-907B-17121DF7A6C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E47-4981-907B-17121DF7A6C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E47-4981-907B-17121DF7A6C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E47-4981-907B-17121DF7A6C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E47-4981-907B-17121DF7A6C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E47-4981-907B-17121DF7A6C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E47-4981-907B-17121DF7A6C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E47-4981-907B-17121DF7A6C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E47-4981-907B-17121DF7A6C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E47-4981-907B-17121DF7A6C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E47-4981-907B-17121DF7A6C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E47-4981-907B-17121DF7A6C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E47-4981-907B-17121DF7A6C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E47-4981-907B-17121DF7A6C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E47-4981-907B-17121DF7A6C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E47-4981-907B-17121DF7A6C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E47-4981-907B-17121DF7A6C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E47-4981-907B-17121DF7A6C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E47-4981-907B-17121DF7A6C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E47-4981-907B-17121DF7A6C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E47-4981-907B-17121DF7A6C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E47-4981-907B-17121DF7A6C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E47-4981-907B-17121DF7A6C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9E47-4981-907B-17121DF7A6C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#N/A</c:v>
                </c:pt>
                <c:pt idx="6">
                  <c:v>#N/A</c:v>
                </c:pt>
                <c:pt idx="7">
                  <c:v>83.5</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9E47-4981-907B-17121DF7A6CB}"/>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5C4-4C8B-9A1A-B929E285C9F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5C4-4C8B-9A1A-B929E285C9FE}"/>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5C4-4C8B-9A1A-B929E285C9FE}"/>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5C4-4C8B-9A1A-B929E285C9FE}"/>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5C4-4C8B-9A1A-B929E285C9FE}"/>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5C4-4C8B-9A1A-B929E285C9F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5C4-4C8B-9A1A-B929E285C9FE}"/>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5C4-4C8B-9A1A-B929E285C9F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5C4-4C8B-9A1A-B929E285C9F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5C4-4C8B-9A1A-B929E285C9F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5C4-4C8B-9A1A-B929E285C9FE}"/>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5C4-4C8B-9A1A-B929E285C9FE}"/>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5C4-4C8B-9A1A-B929E285C9F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5C4-4C8B-9A1A-B929E285C9F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5C4-4C8B-9A1A-B929E285C9F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5C4-4C8B-9A1A-B929E285C9F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5C4-4C8B-9A1A-B929E285C9F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5C4-4C8B-9A1A-B929E285C9F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5C4-4C8B-9A1A-B929E285C9F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5C4-4C8B-9A1A-B929E285C9F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5C4-4C8B-9A1A-B929E285C9F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5C4-4C8B-9A1A-B929E285C9F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5C4-4C8B-9A1A-B929E285C9F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5C4-4C8B-9A1A-B929E285C9F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5C4-4C8B-9A1A-B929E285C9F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5C4-4C8B-9A1A-B929E285C9F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5C4-4C8B-9A1A-B929E285C9F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5C4-4C8B-9A1A-B929E285C9F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5C4-4C8B-9A1A-B929E285C9F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5C4-4C8B-9A1A-B929E285C9F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5C4-4C8B-9A1A-B929E285C9F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5C4-4C8B-9A1A-B929E285C9F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5C4-4C8B-9A1A-B929E285C9F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5C4-4C8B-9A1A-B929E285C9F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5C4-4C8B-9A1A-B929E285C9F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5C4-4C8B-9A1A-B929E285C9F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5C4-4C8B-9A1A-B929E285C9F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5C4-4C8B-9A1A-B929E285C9F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5C4-4C8B-9A1A-B929E285C9F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5C4-4C8B-9A1A-B929E285C9F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5C4-4C8B-9A1A-B929E285C9F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5C4-4C8B-9A1A-B929E285C9F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5C4-4C8B-9A1A-B929E285C9F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5C4-4C8B-9A1A-B929E285C9F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5C4-4C8B-9A1A-B929E285C9F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5C4-4C8B-9A1A-B929E285C9F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5C4-4C8B-9A1A-B929E285C9F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5C4-4C8B-9A1A-B929E285C9F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5C4-4C8B-9A1A-B929E285C9F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5C4-4C8B-9A1A-B929E285C9F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5C4-4C8B-9A1A-B929E285C9F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5C4-4C8B-9A1A-B929E285C9F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5C4-4C8B-9A1A-B929E285C9F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5C4-4C8B-9A1A-B929E285C9F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5C4-4C8B-9A1A-B929E285C9F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5C4-4C8B-9A1A-B929E285C9F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5C4-4C8B-9A1A-B929E285C9F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5C4-4C8B-9A1A-B929E285C9F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5C4-4C8B-9A1A-B929E285C9F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5C4-4C8B-9A1A-B929E285C9F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5C4-4C8B-9A1A-B929E285C9F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5C4-4C8B-9A1A-B929E285C9F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5C4-4C8B-9A1A-B929E285C9F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5C4-4C8B-9A1A-B929E285C9F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5C4-4C8B-9A1A-B929E285C9F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5C4-4C8B-9A1A-B929E285C9F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5C4-4C8B-9A1A-B929E285C9F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5C4-4C8B-9A1A-B929E285C9F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5C4-4C8B-9A1A-B929E285C9F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5C4-4C8B-9A1A-B929E285C9F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5C4-4C8B-9A1A-B929E285C9F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5C4-4C8B-9A1A-B929E285C9F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5C4-4C8B-9A1A-B929E285C9F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5C4-4C8B-9A1A-B929E285C9F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5C4-4C8B-9A1A-B929E285C9F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5C4-4C8B-9A1A-B929E285C9F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5C4-4C8B-9A1A-B929E285C9F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5C4-4C8B-9A1A-B929E285C9F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5C4-4C8B-9A1A-B929E285C9F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5C4-4C8B-9A1A-B929E285C9F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5C4-4C8B-9A1A-B929E285C9F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5C4-4C8B-9A1A-B929E285C9F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5C4-4C8B-9A1A-B929E285C9F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5C4-4C8B-9A1A-B929E285C9F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5C4-4C8B-9A1A-B929E285C9F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5C4-4C8B-9A1A-B929E285C9F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5C4-4C8B-9A1A-B929E285C9F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5C4-4C8B-9A1A-B929E285C9F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5C4-4C8B-9A1A-B929E285C9F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5C4-4C8B-9A1A-B929E285C9F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5C4-4C8B-9A1A-B929E285C9F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5C4-4C8B-9A1A-B929E285C9F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5C4-4C8B-9A1A-B929E285C9F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5C4-4C8B-9A1A-B929E285C9F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5C4-4C8B-9A1A-B929E285C9F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5C4-4C8B-9A1A-B929E285C9FE}"/>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F5C4-4C8B-9A1A-B929E285C9FE}"/>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65</c:v>
                </c:pt>
                <c:pt idx="12">
                  <c:v>65</c:v>
                </c:pt>
                <c:pt idx="13">
                  <c:v>65</c:v>
                </c:pt>
                <c:pt idx="14">
                  <c:v>65</c:v>
                </c:pt>
                <c:pt idx="15">
                  <c:v>65</c:v>
                </c:pt>
                <c:pt idx="16">
                  <c:v>65</c:v>
                </c:pt>
                <c:pt idx="17">
                  <c:v>65</c:v>
                </c:pt>
                <c:pt idx="18">
                  <c:v>65</c:v>
                </c:pt>
                <c:pt idx="19">
                  <c:v>65</c:v>
                </c:pt>
                <c:pt idx="20">
                  <c:v>65</c:v>
                </c:pt>
                <c:pt idx="21">
                  <c:v>65</c:v>
                </c:pt>
                <c:pt idx="22">
                  <c:v>65</c:v>
                </c:pt>
                <c:pt idx="23">
                  <c:v>65</c:v>
                </c:pt>
                <c:pt idx="24">
                  <c:v>65</c:v>
                </c:pt>
                <c:pt idx="25">
                  <c:v>#N/A</c:v>
                </c:pt>
              </c:numCache>
            </c:numRef>
          </c:yVal>
          <c:smooth val="0"/>
          <c:extLst>
            <c:ext xmlns:c16="http://schemas.microsoft.com/office/drawing/2014/chart" uri="{C3380CC4-5D6E-409C-BE32-E72D297353CC}">
              <c16:uniqueId val="{00000061-F5C4-4C8B-9A1A-B929E285C9FE}"/>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F5C4-4C8B-9A1A-B929E285C9FE}"/>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F5C4-4C8B-9A1A-B929E285C9F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F5C4-4C8B-9A1A-B929E285C9FE}"/>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F5C4-4C8B-9A1A-B929E285C9FE}"/>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F5C4-4C8B-9A1A-B929E285C9FE}"/>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F5C4-4C8B-9A1A-B929E285C9FE}"/>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F5C4-4C8B-9A1A-B929E285C9F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F5C4-4C8B-9A1A-B929E285C9FE}"/>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F5C4-4C8B-9A1A-B929E285C9F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F5C4-4C8B-9A1A-B929E285C9F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F5C4-4C8B-9A1A-B929E285C9F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F5C4-4C8B-9A1A-B929E285C9FE}"/>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F5C4-4C8B-9A1A-B929E285C9FE}"/>
                </c:ext>
              </c:extLst>
            </c:dLbl>
            <c:dLbl>
              <c:idx val="12"/>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E-F5C4-4C8B-9A1A-B929E285C9F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F5C4-4C8B-9A1A-B929E285C9F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F5C4-4C8B-9A1A-B929E285C9F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F5C4-4C8B-9A1A-B929E285C9F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F5C4-4C8B-9A1A-B929E285C9F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F5C4-4C8B-9A1A-B929E285C9F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F5C4-4C8B-9A1A-B929E285C9F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F5C4-4C8B-9A1A-B929E285C9F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F5C4-4C8B-9A1A-B929E285C9F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F5C4-4C8B-9A1A-B929E285C9F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F5C4-4C8B-9A1A-B929E285C9FE}"/>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F5C4-4C8B-9A1A-B929E285C9FE}"/>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65.2</c:v>
                </c:pt>
                <c:pt idx="9">
                  <c:v>64.8</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F5C4-4C8B-9A1A-B929E285C9FE}"/>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7B-F5C4-4C8B-9A1A-B929E285C9FE}"/>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F5C4-4C8B-9A1A-B929E285C9FE}"/>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F5C4-4C8B-9A1A-B929E285C9FE}"/>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F5C4-4C8B-9A1A-B929E285C9FE}"/>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F5C4-4C8B-9A1A-B929E285C9FE}"/>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F5C4-4C8B-9A1A-B929E285C9FE}"/>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F5C4-4C8B-9A1A-B929E285C9FE}"/>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F5C4-4C8B-9A1A-B929E285C9FE}"/>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F5C4-4C8B-9A1A-B929E285C9FE}"/>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F5C4-4C8B-9A1A-B929E285C9FE}"/>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F5C4-4C8B-9A1A-B929E285C9FE}"/>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F5C4-4C8B-9A1A-B929E285C9FE}"/>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F5C4-4C8B-9A1A-B929E285C9FE}"/>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F5C4-4C8B-9A1A-B929E285C9F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F5C4-4C8B-9A1A-B929E285C9F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F5C4-4C8B-9A1A-B929E285C9F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F5C4-4C8B-9A1A-B929E285C9F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F5C4-4C8B-9A1A-B929E285C9F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F5C4-4C8B-9A1A-B929E285C9F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F5C4-4C8B-9A1A-B929E285C9F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F5C4-4C8B-9A1A-B929E285C9F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F5C4-4C8B-9A1A-B929E285C9F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F5C4-4C8B-9A1A-B929E285C9F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F5C4-4C8B-9A1A-B929E285C9F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F5C4-4C8B-9A1A-B929E285C9F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5C4-4C8B-9A1A-B929E285C9F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5C4-4C8B-9A1A-B929E285C9F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5C4-4C8B-9A1A-B929E285C9F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5C4-4C8B-9A1A-B929E285C9F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5C4-4C8B-9A1A-B929E285C9F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5C4-4C8B-9A1A-B929E285C9F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5C4-4C8B-9A1A-B929E285C9F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5C4-4C8B-9A1A-B929E285C9F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5C4-4C8B-9A1A-B929E285C9F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5C4-4C8B-9A1A-B929E285C9F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5C4-4C8B-9A1A-B929E285C9F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5C4-4C8B-9A1A-B929E285C9F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5C4-4C8B-9A1A-B929E285C9F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5C4-4C8B-9A1A-B929E285C9F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5C4-4C8B-9A1A-B929E285C9F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5C4-4C8B-9A1A-B929E285C9F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5C4-4C8B-9A1A-B929E285C9F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5C4-4C8B-9A1A-B929E285C9F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5C4-4C8B-9A1A-B929E285C9F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5C4-4C8B-9A1A-B929E285C9F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5C4-4C8B-9A1A-B929E285C9F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5C4-4C8B-9A1A-B929E285C9F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5C4-4C8B-9A1A-B929E285C9F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5C4-4C8B-9A1A-B929E285C9F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5C4-4C8B-9A1A-B929E285C9F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5C4-4C8B-9A1A-B929E285C9F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5C4-4C8B-9A1A-B929E285C9F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5C4-4C8B-9A1A-B929E285C9F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5C4-4C8B-9A1A-B929E285C9F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5C4-4C8B-9A1A-B929E285C9F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5C4-4C8B-9A1A-B929E285C9F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5C4-4C8B-9A1A-B929E285C9F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5C4-4C8B-9A1A-B929E285C9F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5C4-4C8B-9A1A-B929E285C9F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5C4-4C8B-9A1A-B929E285C9F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5C4-4C8B-9A1A-B929E285C9F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5C4-4C8B-9A1A-B929E285C9F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5C4-4C8B-9A1A-B929E285C9F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5C4-4C8B-9A1A-B929E285C9F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5C4-4C8B-9A1A-B929E285C9F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5C4-4C8B-9A1A-B929E285C9F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5C4-4C8B-9A1A-B929E285C9F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5C4-4C8B-9A1A-B929E285C9F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5C4-4C8B-9A1A-B929E285C9F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5C4-4C8B-9A1A-B929E285C9F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F5C4-4C8B-9A1A-B929E285C9F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F5C4-4C8B-9A1A-B929E285C9F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F5C4-4C8B-9A1A-B929E285C9F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F5C4-4C8B-9A1A-B929E285C9F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F5C4-4C8B-9A1A-B929E285C9F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F5C4-4C8B-9A1A-B929E285C9F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F5C4-4C8B-9A1A-B929E285C9F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F5C4-4C8B-9A1A-B929E285C9F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F5C4-4C8B-9A1A-B929E285C9F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F5C4-4C8B-9A1A-B929E285C9F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F5C4-4C8B-9A1A-B929E285C9F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F5C4-4C8B-9A1A-B929E285C9F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F5C4-4C8B-9A1A-B929E285C9F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F5C4-4C8B-9A1A-B929E285C9F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F5C4-4C8B-9A1A-B929E285C9F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F5C4-4C8B-9A1A-B929E285C9F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F5C4-4C8B-9A1A-B929E285C9F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F5C4-4C8B-9A1A-B929E285C9F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F5C4-4C8B-9A1A-B929E285C9F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F5C4-4C8B-9A1A-B929E285C9F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F5C4-4C8B-9A1A-B929E285C9F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F5C4-4C8B-9A1A-B929E285C9F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F5C4-4C8B-9A1A-B929E285C9F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F5C4-4C8B-9A1A-B929E285C9F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F5C4-4C8B-9A1A-B929E285C9F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F5C4-4C8B-9A1A-B929E285C9F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F5C4-4C8B-9A1A-B929E285C9FE}"/>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740-434B-A1F0-6722F24AFA15}"/>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740-434B-A1F0-6722F24AFA15}"/>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740-434B-A1F0-6722F24AFA15}"/>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740-434B-A1F0-6722F24AFA15}"/>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740-434B-A1F0-6722F24AFA15}"/>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740-434B-A1F0-6722F24AFA1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740-434B-A1F0-6722F24AFA15}"/>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740-434B-A1F0-6722F24AFA1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740-434B-A1F0-6722F24AFA1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740-434B-A1F0-6722F24AFA1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740-434B-A1F0-6722F24AFA15}"/>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740-434B-A1F0-6722F24AFA15}"/>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740-434B-A1F0-6722F24AFA1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740-434B-A1F0-6722F24AFA1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740-434B-A1F0-6722F24AFA1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740-434B-A1F0-6722F24AFA1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740-434B-A1F0-6722F24AFA1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740-434B-A1F0-6722F24AFA1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740-434B-A1F0-6722F24AFA1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740-434B-A1F0-6722F24AFA1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740-434B-A1F0-6722F24AFA1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740-434B-A1F0-6722F24AFA1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740-434B-A1F0-6722F24AFA1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740-434B-A1F0-6722F24AFA1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740-434B-A1F0-6722F24AFA1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740-434B-A1F0-6722F24AFA1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740-434B-A1F0-6722F24AFA1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740-434B-A1F0-6722F24AFA1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740-434B-A1F0-6722F24AFA1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740-434B-A1F0-6722F24AFA1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740-434B-A1F0-6722F24AFA1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740-434B-A1F0-6722F24AFA1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740-434B-A1F0-6722F24AFA1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740-434B-A1F0-6722F24AFA1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740-434B-A1F0-6722F24AFA1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740-434B-A1F0-6722F24AFA1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740-434B-A1F0-6722F24AFA1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740-434B-A1F0-6722F24AFA1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740-434B-A1F0-6722F24AFA1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740-434B-A1F0-6722F24AFA1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740-434B-A1F0-6722F24AFA1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740-434B-A1F0-6722F24AFA1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740-434B-A1F0-6722F24AFA1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740-434B-A1F0-6722F24AFA1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740-434B-A1F0-6722F24AFA1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740-434B-A1F0-6722F24AFA1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740-434B-A1F0-6722F24AFA1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740-434B-A1F0-6722F24AFA1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740-434B-A1F0-6722F24AFA1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740-434B-A1F0-6722F24AFA1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740-434B-A1F0-6722F24AFA1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740-434B-A1F0-6722F24AFA1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740-434B-A1F0-6722F24AFA1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740-434B-A1F0-6722F24AFA1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740-434B-A1F0-6722F24AFA1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740-434B-A1F0-6722F24AFA1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740-434B-A1F0-6722F24AFA1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740-434B-A1F0-6722F24AFA1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740-434B-A1F0-6722F24AFA1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740-434B-A1F0-6722F24AFA1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740-434B-A1F0-6722F24AFA1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740-434B-A1F0-6722F24AFA1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740-434B-A1F0-6722F24AFA1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740-434B-A1F0-6722F24AFA1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740-434B-A1F0-6722F24AFA1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740-434B-A1F0-6722F24AFA1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740-434B-A1F0-6722F24AFA1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740-434B-A1F0-6722F24AFA1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740-434B-A1F0-6722F24AFA1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740-434B-A1F0-6722F24AFA1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740-434B-A1F0-6722F24AFA1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740-434B-A1F0-6722F24AFA1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740-434B-A1F0-6722F24AFA1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740-434B-A1F0-6722F24AFA1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740-434B-A1F0-6722F24AFA1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740-434B-A1F0-6722F24AFA1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740-434B-A1F0-6722F24AFA1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740-434B-A1F0-6722F24AFA1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740-434B-A1F0-6722F24AFA1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740-434B-A1F0-6722F24AFA1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740-434B-A1F0-6722F24AFA1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740-434B-A1F0-6722F24AFA1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740-434B-A1F0-6722F24AFA1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740-434B-A1F0-6722F24AFA1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740-434B-A1F0-6722F24AFA1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740-434B-A1F0-6722F24AFA1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740-434B-A1F0-6722F24AFA1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740-434B-A1F0-6722F24AFA1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740-434B-A1F0-6722F24AFA1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740-434B-A1F0-6722F24AFA1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740-434B-A1F0-6722F24AFA1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740-434B-A1F0-6722F24AFA1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740-434B-A1F0-6722F24AFA1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740-434B-A1F0-6722F24AFA1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740-434B-A1F0-6722F24AFA1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740-434B-A1F0-6722F24AFA15}"/>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3740-434B-A1F0-6722F24AFA15}"/>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740-434B-A1F0-6722F24AFA15}"/>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3740-434B-A1F0-6722F24AFA15}"/>
              </c:ext>
            </c:extLst>
          </c:dPt>
          <c:dPt>
            <c:idx val="3"/>
            <c:bubble3D val="0"/>
            <c:extLst>
              <c:ext xmlns:c16="http://schemas.microsoft.com/office/drawing/2014/chart" uri="{C3380CC4-5D6E-409C-BE32-E72D297353CC}">
                <c16:uniqueId val="{00000063-3740-434B-A1F0-6722F24AFA15}"/>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740-434B-A1F0-6722F24AFA15}"/>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740-434B-A1F0-6722F24AFA15}"/>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740-434B-A1F0-6722F24AFA15}"/>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740-434B-A1F0-6722F24AFA15}"/>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740-434B-A1F0-6722F24AFA15}"/>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740-434B-A1F0-6722F24AFA1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740-434B-A1F0-6722F24AFA15}"/>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740-434B-A1F0-6722F24AFA1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740-434B-A1F0-6722F24AFA1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740-434B-A1F0-6722F24AFA1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740-434B-A1F0-6722F24AFA15}"/>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740-434B-A1F0-6722F24AFA15}"/>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740-434B-A1F0-6722F24AFA1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740-434B-A1F0-6722F24AFA1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740-434B-A1F0-6722F24AFA1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740-434B-A1F0-6722F24AFA1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740-434B-A1F0-6722F24AFA1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740-434B-A1F0-6722F24AFA1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740-434B-A1F0-6722F24AFA1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740-434B-A1F0-6722F24AFA1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740-434B-A1F0-6722F24AFA1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740-434B-A1F0-6722F24AFA1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740-434B-A1F0-6722F24AFA1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740-434B-A1F0-6722F24AFA1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740-434B-A1F0-6722F24AFA1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740-434B-A1F0-6722F24AFA1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740-434B-A1F0-6722F24AFA1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740-434B-A1F0-6722F24AFA1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740-434B-A1F0-6722F24AFA1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740-434B-A1F0-6722F24AFA1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740-434B-A1F0-6722F24AFA1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740-434B-A1F0-6722F24AFA1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740-434B-A1F0-6722F24AFA1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740-434B-A1F0-6722F24AFA1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740-434B-A1F0-6722F24AFA1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740-434B-A1F0-6722F24AFA1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740-434B-A1F0-6722F24AFA1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740-434B-A1F0-6722F24AFA1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740-434B-A1F0-6722F24AFA1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740-434B-A1F0-6722F24AFA1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740-434B-A1F0-6722F24AFA1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740-434B-A1F0-6722F24AFA1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740-434B-A1F0-6722F24AFA1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740-434B-A1F0-6722F24AFA1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740-434B-A1F0-6722F24AFA1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740-434B-A1F0-6722F24AFA1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740-434B-A1F0-6722F24AFA1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740-434B-A1F0-6722F24AFA1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740-434B-A1F0-6722F24AFA1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740-434B-A1F0-6722F24AFA1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740-434B-A1F0-6722F24AFA1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740-434B-A1F0-6722F24AFA1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740-434B-A1F0-6722F24AFA1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740-434B-A1F0-6722F24AFA1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740-434B-A1F0-6722F24AFA1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740-434B-A1F0-6722F24AFA1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740-434B-A1F0-6722F24AFA1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740-434B-A1F0-6722F24AFA1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740-434B-A1F0-6722F24AFA1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740-434B-A1F0-6722F24AFA1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740-434B-A1F0-6722F24AFA1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740-434B-A1F0-6722F24AFA1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740-434B-A1F0-6722F24AFA1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740-434B-A1F0-6722F24AFA1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740-434B-A1F0-6722F24AFA1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740-434B-A1F0-6722F24AFA1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740-434B-A1F0-6722F24AFA1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740-434B-A1F0-6722F24AFA1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740-434B-A1F0-6722F24AFA1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740-434B-A1F0-6722F24AFA1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740-434B-A1F0-6722F24AFA1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740-434B-A1F0-6722F24AFA1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740-434B-A1F0-6722F24AFA1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740-434B-A1F0-6722F24AFA1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740-434B-A1F0-6722F24AFA1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740-434B-A1F0-6722F24AFA1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740-434B-A1F0-6722F24AFA1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740-434B-A1F0-6722F24AFA1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740-434B-A1F0-6722F24AFA1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740-434B-A1F0-6722F24AFA1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740-434B-A1F0-6722F24AFA1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740-434B-A1F0-6722F24AFA1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740-434B-A1F0-6722F24AFA1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740-434B-A1F0-6722F24AFA1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740-434B-A1F0-6722F24AFA1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740-434B-A1F0-6722F24AFA1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740-434B-A1F0-6722F24AFA1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740-434B-A1F0-6722F24AFA1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740-434B-A1F0-6722F24AFA1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740-434B-A1F0-6722F24AFA1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740-434B-A1F0-6722F24AFA1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740-434B-A1F0-6722F24AFA1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740-434B-A1F0-6722F24AFA1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740-434B-A1F0-6722F24AFA1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740-434B-A1F0-6722F24AFA1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740-434B-A1F0-6722F24AFA15}"/>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740-434B-A1F0-6722F24AFA1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740-434B-A1F0-6722F24AFA15}"/>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740-434B-A1F0-6722F24AFA15}"/>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740-434B-A1F0-6722F24AFA15}"/>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740-434B-A1F0-6722F24AFA15}"/>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740-434B-A1F0-6722F24AFA15}"/>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740-434B-A1F0-6722F24AFA1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740-434B-A1F0-6722F24AFA15}"/>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740-434B-A1F0-6722F24AFA1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740-434B-A1F0-6722F24AFA1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740-434B-A1F0-6722F24AFA1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740-434B-A1F0-6722F24AFA15}"/>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740-434B-A1F0-6722F24AFA15}"/>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740-434B-A1F0-6722F24AFA1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740-434B-A1F0-6722F24AFA1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740-434B-A1F0-6722F24AFA1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740-434B-A1F0-6722F24AFA1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740-434B-A1F0-6722F24AFA1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740-434B-A1F0-6722F24AFA1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740-434B-A1F0-6722F24AFA1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740-434B-A1F0-6722F24AFA1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740-434B-A1F0-6722F24AFA1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740-434B-A1F0-6722F24AFA1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740-434B-A1F0-6722F24AFA1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740-434B-A1F0-6722F24AFA1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740-434B-A1F0-6722F24AFA1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740-434B-A1F0-6722F24AFA1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740-434B-A1F0-6722F24AFA1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740-434B-A1F0-6722F24AFA1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740-434B-A1F0-6722F24AFA1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740-434B-A1F0-6722F24AFA1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740-434B-A1F0-6722F24AFA1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740-434B-A1F0-6722F24AFA1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740-434B-A1F0-6722F24AFA1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740-434B-A1F0-6722F24AFA1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740-434B-A1F0-6722F24AFA1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740-434B-A1F0-6722F24AFA1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740-434B-A1F0-6722F24AFA1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740-434B-A1F0-6722F24AFA1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740-434B-A1F0-6722F24AFA1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740-434B-A1F0-6722F24AFA1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740-434B-A1F0-6722F24AFA1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740-434B-A1F0-6722F24AFA1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740-434B-A1F0-6722F24AFA1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740-434B-A1F0-6722F24AFA1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740-434B-A1F0-6722F24AFA1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740-434B-A1F0-6722F24AFA1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740-434B-A1F0-6722F24AFA1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740-434B-A1F0-6722F24AFA1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740-434B-A1F0-6722F24AFA1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740-434B-A1F0-6722F24AFA1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740-434B-A1F0-6722F24AFA1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740-434B-A1F0-6722F24AFA1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740-434B-A1F0-6722F24AFA1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740-434B-A1F0-6722F24AFA1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740-434B-A1F0-6722F24AFA1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740-434B-A1F0-6722F24AFA1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740-434B-A1F0-6722F24AFA1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740-434B-A1F0-6722F24AFA1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740-434B-A1F0-6722F24AFA1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740-434B-A1F0-6722F24AFA1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740-434B-A1F0-6722F24AFA1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740-434B-A1F0-6722F24AFA1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740-434B-A1F0-6722F24AFA1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740-434B-A1F0-6722F24AFA1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740-434B-A1F0-6722F24AFA1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740-434B-A1F0-6722F24AFA1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740-434B-A1F0-6722F24AFA1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740-434B-A1F0-6722F24AFA1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740-434B-A1F0-6722F24AFA1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740-434B-A1F0-6722F24AFA1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740-434B-A1F0-6722F24AFA1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740-434B-A1F0-6722F24AFA1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740-434B-A1F0-6722F24AFA1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740-434B-A1F0-6722F24AFA1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740-434B-A1F0-6722F24AFA1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740-434B-A1F0-6722F24AFA1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740-434B-A1F0-6722F24AFA1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740-434B-A1F0-6722F24AFA1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740-434B-A1F0-6722F24AFA1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740-434B-A1F0-6722F24AFA1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740-434B-A1F0-6722F24AFA1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740-434B-A1F0-6722F24AFA1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740-434B-A1F0-6722F24AFA1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740-434B-A1F0-6722F24AFA1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740-434B-A1F0-6722F24AFA1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740-434B-A1F0-6722F24AFA1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740-434B-A1F0-6722F24AFA1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740-434B-A1F0-6722F24AFA1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740-434B-A1F0-6722F24AFA1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740-434B-A1F0-6722F24AFA1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740-434B-A1F0-6722F24AFA1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740-434B-A1F0-6722F24AFA1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740-434B-A1F0-6722F24AFA1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740-434B-A1F0-6722F24AFA1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740-434B-A1F0-6722F24AFA1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740-434B-A1F0-6722F24AFA15}"/>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A7EE-4CB7-A968-CE732C3D5933}"/>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7EE-4CB7-A968-CE732C3D593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7EE-4CB7-A968-CE732C3D5933}"/>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7EE-4CB7-A968-CE732C3D5933}"/>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7EE-4CB7-A968-CE732C3D5933}"/>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A7EE-4CB7-A968-CE732C3D5933}"/>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7EE-4CB7-A968-CE732C3D593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7EE-4CB7-A968-CE732C3D5933}"/>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7EE-4CB7-A968-CE732C3D593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7EE-4CB7-A968-CE732C3D593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7EE-4CB7-A968-CE732C3D593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7EE-4CB7-A968-CE732C3D5933}"/>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7EE-4CB7-A968-CE732C3D5933}"/>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7EE-4CB7-A968-CE732C3D593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7EE-4CB7-A968-CE732C3D593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7EE-4CB7-A968-CE732C3D593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7EE-4CB7-A968-CE732C3D593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7EE-4CB7-A968-CE732C3D593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7EE-4CB7-A968-CE732C3D593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7EE-4CB7-A968-CE732C3D593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7EE-4CB7-A968-CE732C3D593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7EE-4CB7-A968-CE732C3D593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7EE-4CB7-A968-CE732C3D593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7EE-4CB7-A968-CE732C3D593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7EE-4CB7-A968-CE732C3D593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7EE-4CB7-A968-CE732C3D593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EE-4CB7-A968-CE732C3D593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EE-4CB7-A968-CE732C3D593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7EE-4CB7-A968-CE732C3D593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7EE-4CB7-A968-CE732C3D593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7EE-4CB7-A968-CE732C3D593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7EE-4CB7-A968-CE732C3D593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7EE-4CB7-A968-CE732C3D593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7EE-4CB7-A968-CE732C3D593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7EE-4CB7-A968-CE732C3D593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7EE-4CB7-A968-CE732C3D593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7EE-4CB7-A968-CE732C3D593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7EE-4CB7-A968-CE732C3D593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7EE-4CB7-A968-CE732C3D593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7EE-4CB7-A968-CE732C3D593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7EE-4CB7-A968-CE732C3D593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7EE-4CB7-A968-CE732C3D593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7EE-4CB7-A968-CE732C3D593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7EE-4CB7-A968-CE732C3D593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7EE-4CB7-A968-CE732C3D593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7EE-4CB7-A968-CE732C3D593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7EE-4CB7-A968-CE732C3D593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7EE-4CB7-A968-CE732C3D593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7EE-4CB7-A968-CE732C3D593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7EE-4CB7-A968-CE732C3D593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7EE-4CB7-A968-CE732C3D593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7EE-4CB7-A968-CE732C3D593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7EE-4CB7-A968-CE732C3D593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7EE-4CB7-A968-CE732C3D593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7EE-4CB7-A968-CE732C3D593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7EE-4CB7-A968-CE732C3D593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7EE-4CB7-A968-CE732C3D593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7EE-4CB7-A968-CE732C3D593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7EE-4CB7-A968-CE732C3D593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7EE-4CB7-A968-CE732C3D593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7EE-4CB7-A968-CE732C3D593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7EE-4CB7-A968-CE732C3D593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7EE-4CB7-A968-CE732C3D593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7EE-4CB7-A968-CE732C3D593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7EE-4CB7-A968-CE732C3D593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7EE-4CB7-A968-CE732C3D593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7EE-4CB7-A968-CE732C3D593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7EE-4CB7-A968-CE732C3D593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7EE-4CB7-A968-CE732C3D593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7EE-4CB7-A968-CE732C3D593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7EE-4CB7-A968-CE732C3D593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7EE-4CB7-A968-CE732C3D593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7EE-4CB7-A968-CE732C3D593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7EE-4CB7-A968-CE732C3D593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7EE-4CB7-A968-CE732C3D593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7EE-4CB7-A968-CE732C3D593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7EE-4CB7-A968-CE732C3D593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7EE-4CB7-A968-CE732C3D593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7EE-4CB7-A968-CE732C3D593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7EE-4CB7-A968-CE732C3D593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7EE-4CB7-A968-CE732C3D593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7EE-4CB7-A968-CE732C3D593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7EE-4CB7-A968-CE732C3D593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7EE-4CB7-A968-CE732C3D593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7EE-4CB7-A968-CE732C3D593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7EE-4CB7-A968-CE732C3D593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7EE-4CB7-A968-CE732C3D593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7EE-4CB7-A968-CE732C3D593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7EE-4CB7-A968-CE732C3D593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7EE-4CB7-A968-CE732C3D593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7EE-4CB7-A968-CE732C3D593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7EE-4CB7-A968-CE732C3D593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7EE-4CB7-A968-CE732C3D593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7EE-4CB7-A968-CE732C3D593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7EE-4CB7-A968-CE732C3D593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7EE-4CB7-A968-CE732C3D593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#N/A</c:v>
                </c:pt>
                <c:pt idx="5">
                  <c:v>#N/A</c:v>
                </c:pt>
                <c:pt idx="6">
                  <c:v>#N/A</c:v>
                </c:pt>
                <c:pt idx="7">
                  <c:v>74.25</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A7EE-4CB7-A968-CE732C3D5933}"/>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74.3</c:v>
                </c:pt>
                <c:pt idx="14">
                  <c:v>74.3</c:v>
                </c:pt>
                <c:pt idx="15">
                  <c:v>74.3</c:v>
                </c:pt>
                <c:pt idx="16">
                  <c:v>74.3</c:v>
                </c:pt>
                <c:pt idx="17">
                  <c:v>74.3</c:v>
                </c:pt>
                <c:pt idx="18">
                  <c:v>74.3</c:v>
                </c:pt>
                <c:pt idx="19">
                  <c:v>74.3</c:v>
                </c:pt>
                <c:pt idx="20">
                  <c:v>74.3</c:v>
                </c:pt>
                <c:pt idx="21">
                  <c:v>74.3</c:v>
                </c:pt>
                <c:pt idx="22">
                  <c:v>#N/A</c:v>
                </c:pt>
                <c:pt idx="23">
                  <c:v>#N/A</c:v>
                </c:pt>
                <c:pt idx="24">
                  <c:v>#N/A</c:v>
                </c:pt>
                <c:pt idx="25">
                  <c:v>#N/A</c:v>
                </c:pt>
              </c:numCache>
            </c:numRef>
          </c:yVal>
          <c:smooth val="0"/>
          <c:extLst>
            <c:ext xmlns:c16="http://schemas.microsoft.com/office/drawing/2014/chart" uri="{C3380CC4-5D6E-409C-BE32-E72D297353CC}">
              <c16:uniqueId val="{00000060-A7EE-4CB7-A968-CE732C3D5933}"/>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26.1</c:v>
                </c:pt>
                <c:pt idx="11">
                  <c:v>26.1</c:v>
                </c:pt>
                <c:pt idx="12">
                  <c:v>26.1</c:v>
                </c:pt>
                <c:pt idx="13">
                  <c:v>26.1</c:v>
                </c:pt>
                <c:pt idx="14">
                  <c:v>26.1</c:v>
                </c:pt>
                <c:pt idx="15">
                  <c:v>26.1</c:v>
                </c:pt>
                <c:pt idx="16">
                  <c:v>26.1</c:v>
                </c:pt>
                <c:pt idx="17">
                  <c:v>26.1</c:v>
                </c:pt>
                <c:pt idx="18">
                  <c:v>26.1</c:v>
                </c:pt>
                <c:pt idx="19">
                  <c:v>26.1</c:v>
                </c:pt>
                <c:pt idx="20">
                  <c:v>26.1</c:v>
                </c:pt>
                <c:pt idx="21">
                  <c:v>26.1</c:v>
                </c:pt>
                <c:pt idx="22">
                  <c:v>26.1</c:v>
                </c:pt>
                <c:pt idx="23">
                  <c:v>26.1</c:v>
                </c:pt>
                <c:pt idx="24">
                  <c:v>26.1</c:v>
                </c:pt>
                <c:pt idx="25">
                  <c:v>#N/A</c:v>
                </c:pt>
              </c:numCache>
            </c:numRef>
          </c:yVal>
          <c:smooth val="0"/>
          <c:extLst>
            <c:ext xmlns:c16="http://schemas.microsoft.com/office/drawing/2014/chart" uri="{C3380CC4-5D6E-409C-BE32-E72D297353CC}">
              <c16:uniqueId val="{00000061-A7EE-4CB7-A968-CE732C3D5933}"/>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7EE-4CB7-A968-CE732C3D5933}"/>
              </c:ext>
            </c:extLst>
          </c:dPt>
          <c:dPt>
            <c:idx val="3"/>
            <c:bubble3D val="0"/>
            <c:extLst>
              <c:ext xmlns:c16="http://schemas.microsoft.com/office/drawing/2014/chart" uri="{C3380CC4-5D6E-409C-BE32-E72D297353CC}">
                <c16:uniqueId val="{00000063-A7EE-4CB7-A968-CE732C3D5933}"/>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7EE-4CB7-A968-CE732C3D593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7EE-4CB7-A968-CE732C3D5933}"/>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7EE-4CB7-A968-CE732C3D5933}"/>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7EE-4CB7-A968-CE732C3D5933}"/>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7EE-4CB7-A968-CE732C3D5933}"/>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7EE-4CB7-A968-CE732C3D593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7EE-4CB7-A968-CE732C3D5933}"/>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7EE-4CB7-A968-CE732C3D593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7EE-4CB7-A968-CE732C3D593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7EE-4CB7-A968-CE732C3D593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7EE-4CB7-A968-CE732C3D5933}"/>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7EE-4CB7-A968-CE732C3D5933}"/>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7EE-4CB7-A968-CE732C3D593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7EE-4CB7-A968-CE732C3D593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7EE-4CB7-A968-CE732C3D593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7EE-4CB7-A968-CE732C3D593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7EE-4CB7-A968-CE732C3D593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7EE-4CB7-A968-CE732C3D593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7EE-4CB7-A968-CE732C3D593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7EE-4CB7-A968-CE732C3D593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7EE-4CB7-A968-CE732C3D593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7EE-4CB7-A968-CE732C3D593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7EE-4CB7-A968-CE732C3D593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7EE-4CB7-A968-CE732C3D593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7EE-4CB7-A968-CE732C3D593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7EE-4CB7-A968-CE732C3D593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7EE-4CB7-A968-CE732C3D593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7EE-4CB7-A968-CE732C3D593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7EE-4CB7-A968-CE732C3D593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7EE-4CB7-A968-CE732C3D593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7EE-4CB7-A968-CE732C3D593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7EE-4CB7-A968-CE732C3D593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7EE-4CB7-A968-CE732C3D593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7EE-4CB7-A968-CE732C3D593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7EE-4CB7-A968-CE732C3D593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7EE-4CB7-A968-CE732C3D593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7EE-4CB7-A968-CE732C3D593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7EE-4CB7-A968-CE732C3D593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7EE-4CB7-A968-CE732C3D593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7EE-4CB7-A968-CE732C3D593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7EE-4CB7-A968-CE732C3D593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7EE-4CB7-A968-CE732C3D593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7EE-4CB7-A968-CE732C3D593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7EE-4CB7-A968-CE732C3D593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7EE-4CB7-A968-CE732C3D593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7EE-4CB7-A968-CE732C3D593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7EE-4CB7-A968-CE732C3D593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7EE-4CB7-A968-CE732C3D593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7EE-4CB7-A968-CE732C3D593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7EE-4CB7-A968-CE732C3D593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7EE-4CB7-A968-CE732C3D593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7EE-4CB7-A968-CE732C3D593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7EE-4CB7-A968-CE732C3D593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7EE-4CB7-A968-CE732C3D593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7EE-4CB7-A968-CE732C3D593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7EE-4CB7-A968-CE732C3D593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7EE-4CB7-A968-CE732C3D593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7EE-4CB7-A968-CE732C3D593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7EE-4CB7-A968-CE732C3D593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7EE-4CB7-A968-CE732C3D593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7EE-4CB7-A968-CE732C3D593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7EE-4CB7-A968-CE732C3D593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7EE-4CB7-A968-CE732C3D593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7EE-4CB7-A968-CE732C3D593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7EE-4CB7-A968-CE732C3D593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7EE-4CB7-A968-CE732C3D593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7EE-4CB7-A968-CE732C3D593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7EE-4CB7-A968-CE732C3D593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7EE-4CB7-A968-CE732C3D593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7EE-4CB7-A968-CE732C3D593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7EE-4CB7-A968-CE732C3D593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7EE-4CB7-A968-CE732C3D593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7EE-4CB7-A968-CE732C3D593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7EE-4CB7-A968-CE732C3D593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7EE-4CB7-A968-CE732C3D593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7EE-4CB7-A968-CE732C3D593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7EE-4CB7-A968-CE732C3D593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7EE-4CB7-A968-CE732C3D593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7EE-4CB7-A968-CE732C3D593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7EE-4CB7-A968-CE732C3D593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7EE-4CB7-A968-CE732C3D593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7EE-4CB7-A968-CE732C3D593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7EE-4CB7-A968-CE732C3D593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7EE-4CB7-A968-CE732C3D593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7EE-4CB7-A968-CE732C3D593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7EE-4CB7-A968-CE732C3D593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7EE-4CB7-A968-CE732C3D593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7EE-4CB7-A968-CE732C3D593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7EE-4CB7-A968-CE732C3D593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7EE-4CB7-A968-CE732C3D593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7EE-4CB7-A968-CE732C3D593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7EE-4CB7-A968-CE732C3D593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7EE-4CB7-A968-CE732C3D593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7EE-4CB7-A968-CE732C3D593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7EE-4CB7-A968-CE732C3D593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#N/A</c:v>
                </c:pt>
                <c:pt idx="6">
                  <c:v>26.6</c:v>
                </c:pt>
                <c:pt idx="7">
                  <c:v>#N/A</c:v>
                </c:pt>
                <c:pt idx="8">
                  <c:v>26.1</c:v>
                </c:pt>
                <c:pt idx="9">
                  <c:v>25.7</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7EE-4CB7-A968-CE732C3D593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81.5</c:v>
                </c:pt>
                <c:pt idx="14">
                  <c:v>81.5</c:v>
                </c:pt>
                <c:pt idx="15">
                  <c:v>81.5</c:v>
                </c:pt>
                <c:pt idx="16">
                  <c:v>81.5</c:v>
                </c:pt>
                <c:pt idx="17">
                  <c:v>81.5</c:v>
                </c:pt>
                <c:pt idx="18">
                  <c:v>81.5</c:v>
                </c:pt>
                <c:pt idx="19">
                  <c:v>81.5</c:v>
                </c:pt>
                <c:pt idx="20">
                  <c:v>81.5</c:v>
                </c:pt>
                <c:pt idx="21">
                  <c:v>81.5</c:v>
                </c:pt>
                <c:pt idx="22">
                  <c:v>#N/A</c:v>
                </c:pt>
                <c:pt idx="23">
                  <c:v>#N/A</c:v>
                </c:pt>
                <c:pt idx="24">
                  <c:v>#N/A</c:v>
                </c:pt>
                <c:pt idx="25">
                  <c:v>#N/A</c:v>
                </c:pt>
              </c:numCache>
            </c:numRef>
          </c:yVal>
          <c:smooth val="0"/>
          <c:extLst>
            <c:ext xmlns:c16="http://schemas.microsoft.com/office/drawing/2014/chart" uri="{C3380CC4-5D6E-409C-BE32-E72D297353CC}">
              <c16:uniqueId val="{000000C2-A7EE-4CB7-A968-CE732C3D593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7EE-4CB7-A968-CE732C3D593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7EE-4CB7-A968-CE732C3D5933}"/>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7EE-4CB7-A968-CE732C3D5933}"/>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7EE-4CB7-A968-CE732C3D5933}"/>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7EE-4CB7-A968-CE732C3D5933}"/>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7EE-4CB7-A968-CE732C3D593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7EE-4CB7-A968-CE732C3D5933}"/>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7EE-4CB7-A968-CE732C3D593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7EE-4CB7-A968-CE732C3D593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7EE-4CB7-A968-CE732C3D593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7EE-4CB7-A968-CE732C3D5933}"/>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7EE-4CB7-A968-CE732C3D5933}"/>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7EE-4CB7-A968-CE732C3D593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7EE-4CB7-A968-CE732C3D593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7EE-4CB7-A968-CE732C3D593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7EE-4CB7-A968-CE732C3D593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7EE-4CB7-A968-CE732C3D593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7EE-4CB7-A968-CE732C3D593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7EE-4CB7-A968-CE732C3D593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7EE-4CB7-A968-CE732C3D593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7EE-4CB7-A968-CE732C3D593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7EE-4CB7-A968-CE732C3D593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7EE-4CB7-A968-CE732C3D593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7EE-4CB7-A968-CE732C3D593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7EE-4CB7-A968-CE732C3D593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7EE-4CB7-A968-CE732C3D593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7EE-4CB7-A968-CE732C3D593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7EE-4CB7-A968-CE732C3D593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7EE-4CB7-A968-CE732C3D593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7EE-4CB7-A968-CE732C3D593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7EE-4CB7-A968-CE732C3D593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7EE-4CB7-A968-CE732C3D593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7EE-4CB7-A968-CE732C3D593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7EE-4CB7-A968-CE732C3D593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7EE-4CB7-A968-CE732C3D593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7EE-4CB7-A968-CE732C3D593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7EE-4CB7-A968-CE732C3D593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7EE-4CB7-A968-CE732C3D593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7EE-4CB7-A968-CE732C3D593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7EE-4CB7-A968-CE732C3D593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7EE-4CB7-A968-CE732C3D593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7EE-4CB7-A968-CE732C3D593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7EE-4CB7-A968-CE732C3D593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7EE-4CB7-A968-CE732C3D593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7EE-4CB7-A968-CE732C3D593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7EE-4CB7-A968-CE732C3D593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7EE-4CB7-A968-CE732C3D593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7EE-4CB7-A968-CE732C3D593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7EE-4CB7-A968-CE732C3D593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7EE-4CB7-A968-CE732C3D593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7EE-4CB7-A968-CE732C3D593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7EE-4CB7-A968-CE732C3D593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7EE-4CB7-A968-CE732C3D593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7EE-4CB7-A968-CE732C3D593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7EE-4CB7-A968-CE732C3D593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7EE-4CB7-A968-CE732C3D593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7EE-4CB7-A968-CE732C3D593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7EE-4CB7-A968-CE732C3D593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7EE-4CB7-A968-CE732C3D593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7EE-4CB7-A968-CE732C3D593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7EE-4CB7-A968-CE732C3D593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7EE-4CB7-A968-CE732C3D593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7EE-4CB7-A968-CE732C3D593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7EE-4CB7-A968-CE732C3D593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7EE-4CB7-A968-CE732C3D593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7EE-4CB7-A968-CE732C3D593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7EE-4CB7-A968-CE732C3D593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7EE-4CB7-A968-CE732C3D593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7EE-4CB7-A968-CE732C3D593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7EE-4CB7-A968-CE732C3D593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7EE-4CB7-A968-CE732C3D593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7EE-4CB7-A968-CE732C3D593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7EE-4CB7-A968-CE732C3D593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7EE-4CB7-A968-CE732C3D593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7EE-4CB7-A968-CE732C3D593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7EE-4CB7-A968-CE732C3D593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7EE-4CB7-A968-CE732C3D593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7EE-4CB7-A968-CE732C3D593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7EE-4CB7-A968-CE732C3D593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7EE-4CB7-A968-CE732C3D593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7EE-4CB7-A968-CE732C3D593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7EE-4CB7-A968-CE732C3D593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7EE-4CB7-A968-CE732C3D593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7EE-4CB7-A968-CE732C3D593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7EE-4CB7-A968-CE732C3D593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7EE-4CB7-A968-CE732C3D593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7EE-4CB7-A968-CE732C3D593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7EE-4CB7-A968-CE732C3D593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7EE-4CB7-A968-CE732C3D593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7EE-4CB7-A968-CE732C3D593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7EE-4CB7-A968-CE732C3D593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7EE-4CB7-A968-CE732C3D593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7EE-4CB7-A968-CE732C3D593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7EE-4CB7-A968-CE732C3D593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7EE-4CB7-A968-CE732C3D593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#N/A</c:v>
                </c:pt>
                <c:pt idx="5">
                  <c:v>#N/A</c:v>
                </c:pt>
                <c:pt idx="6">
                  <c:v>#N/A</c:v>
                </c:pt>
                <c:pt idx="7">
                  <c:v>81.5</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7EE-4CB7-A968-CE732C3D5933}"/>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6896-4150-899F-EA697AC8DB28}"/>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6896-4150-899F-EA697AC8DB28}"/>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896-4150-899F-EA697AC8DB2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896-4150-899F-EA697AC8DB28}"/>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896-4150-899F-EA697AC8DB28}"/>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896-4150-899F-EA697AC8DB28}"/>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896-4150-899F-EA697AC8DB28}"/>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896-4150-899F-EA697AC8DB2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896-4150-899F-EA697AC8DB28}"/>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896-4150-899F-EA697AC8DB2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896-4150-899F-EA697AC8DB2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896-4150-899F-EA697AC8DB2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896-4150-899F-EA697AC8DB28}"/>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896-4150-899F-EA697AC8DB28}"/>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896-4150-899F-EA697AC8DB2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896-4150-899F-EA697AC8DB2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896-4150-899F-EA697AC8DB2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896-4150-899F-EA697AC8DB2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896-4150-899F-EA697AC8DB2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896-4150-899F-EA697AC8DB2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896-4150-899F-EA697AC8DB2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896-4150-899F-EA697AC8DB2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896-4150-899F-EA697AC8DB2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896-4150-899F-EA697AC8DB2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896-4150-899F-EA697AC8DB2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6896-4150-899F-EA697AC8DB2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896-4150-899F-EA697AC8DB2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896-4150-899F-EA697AC8DB2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896-4150-899F-EA697AC8DB2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896-4150-899F-EA697AC8DB2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896-4150-899F-EA697AC8DB2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896-4150-899F-EA697AC8DB2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896-4150-899F-EA697AC8DB2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896-4150-899F-EA697AC8DB2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896-4150-899F-EA697AC8DB2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896-4150-899F-EA697AC8DB2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896-4150-899F-EA697AC8DB2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896-4150-899F-EA697AC8DB2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896-4150-899F-EA697AC8DB2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896-4150-899F-EA697AC8DB2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896-4150-899F-EA697AC8DB2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896-4150-899F-EA697AC8DB2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896-4150-899F-EA697AC8DB2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896-4150-899F-EA697AC8DB2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896-4150-899F-EA697AC8DB2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896-4150-899F-EA697AC8DB2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896-4150-899F-EA697AC8DB2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896-4150-899F-EA697AC8DB2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896-4150-899F-EA697AC8DB2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896-4150-899F-EA697AC8DB2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896-4150-899F-EA697AC8DB2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896-4150-899F-EA697AC8DB2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896-4150-899F-EA697AC8DB2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896-4150-899F-EA697AC8DB2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896-4150-899F-EA697AC8DB2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896-4150-899F-EA697AC8DB2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896-4150-899F-EA697AC8DB2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896-4150-899F-EA697AC8DB2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896-4150-899F-EA697AC8DB2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896-4150-899F-EA697AC8DB2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896-4150-899F-EA697AC8DB2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896-4150-899F-EA697AC8DB2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896-4150-899F-EA697AC8DB2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896-4150-899F-EA697AC8DB2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896-4150-899F-EA697AC8DB2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896-4150-899F-EA697AC8DB2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896-4150-899F-EA697AC8DB2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896-4150-899F-EA697AC8DB2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896-4150-899F-EA697AC8DB2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896-4150-899F-EA697AC8DB2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896-4150-899F-EA697AC8DB2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896-4150-899F-EA697AC8DB2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896-4150-899F-EA697AC8DB2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896-4150-899F-EA697AC8DB2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896-4150-899F-EA697AC8DB2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896-4150-899F-EA697AC8DB2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896-4150-899F-EA697AC8DB2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896-4150-899F-EA697AC8DB2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896-4150-899F-EA697AC8DB2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896-4150-899F-EA697AC8DB2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896-4150-899F-EA697AC8DB2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896-4150-899F-EA697AC8DB2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896-4150-899F-EA697AC8DB2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896-4150-899F-EA697AC8DB2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896-4150-899F-EA697AC8DB2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896-4150-899F-EA697AC8DB2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896-4150-899F-EA697AC8DB2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896-4150-899F-EA697AC8DB2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896-4150-899F-EA697AC8DB2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896-4150-899F-EA697AC8DB2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896-4150-899F-EA697AC8DB2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896-4150-899F-EA697AC8DB2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896-4150-899F-EA697AC8DB2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896-4150-899F-EA697AC8DB2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896-4150-899F-EA697AC8DB2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896-4150-899F-EA697AC8DB2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6896-4150-899F-EA697AC8DB2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6896-4150-899F-EA697AC8DB28}"/>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6896-4150-899F-EA697AC8DB28}"/>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6896-4150-899F-EA697AC8DB28}"/>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6896-4150-899F-EA697AC8DB28}"/>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6896-4150-899F-EA697AC8DB28}"/>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6896-4150-899F-EA697AC8DB28}"/>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6896-4150-899F-EA697AC8DB28}"/>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6896-4150-899F-EA697AC8DB28}"/>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6896-4150-899F-EA697AC8DB28}"/>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6896-4150-899F-EA697AC8DB28}"/>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6896-4150-899F-EA697AC8DB28}"/>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6896-4150-899F-EA697AC8DB28}"/>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6896-4150-899F-EA697AC8DB28}"/>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6896-4150-899F-EA697AC8DB28}"/>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6896-4150-899F-EA697AC8DB28}"/>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6896-4150-899F-EA697AC8DB28}"/>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6896-4150-899F-EA697AC8DB28}"/>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6896-4150-899F-EA697AC8DB28}"/>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6896-4150-899F-EA697AC8DB28}"/>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6896-4150-899F-EA697AC8DB28}"/>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6896-4150-899F-EA697AC8DB28}"/>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6896-4150-899F-EA697AC8DB28}"/>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6896-4150-899F-EA697AC8DB28}"/>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6896-4150-899F-EA697AC8DB28}"/>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6896-4150-899F-EA697AC8DB28}"/>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6896-4150-899F-EA697AC8DB28}"/>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6896-4150-899F-EA697AC8DB28}"/>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6896-4150-899F-EA697AC8DB28}"/>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6896-4150-899F-EA697AC8DB28}"/>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6896-4150-899F-EA697AC8DB28}"/>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6896-4150-899F-EA697AC8DB28}"/>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6896-4150-899F-EA697AC8DB28}"/>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6896-4150-899F-EA697AC8DB28}"/>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6896-4150-899F-EA697AC8DB28}"/>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6896-4150-899F-EA697AC8DB28}"/>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6896-4150-899F-EA697AC8DB28}"/>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6896-4150-899F-EA697AC8DB28}"/>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6896-4150-899F-EA697AC8DB28}"/>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6896-4150-899F-EA697AC8DB28}"/>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6896-4150-899F-EA697AC8DB28}"/>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6896-4150-899F-EA697AC8DB28}"/>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6896-4150-899F-EA697AC8DB28}"/>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6896-4150-899F-EA697AC8DB28}"/>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6896-4150-899F-EA697AC8DB28}"/>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6896-4150-899F-EA697AC8DB28}"/>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6896-4150-899F-EA697AC8DB28}"/>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6896-4150-899F-EA697AC8DB28}"/>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6896-4150-899F-EA697AC8DB2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6896-4150-899F-EA697AC8DB28}"/>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6896-4150-899F-EA697AC8DB2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6896-4150-899F-EA697AC8DB28}"/>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6896-4150-899F-EA697AC8DB28}"/>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6896-4150-899F-EA697AC8DB28}"/>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6896-4150-899F-EA697AC8DB28}"/>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6896-4150-899F-EA697AC8DB2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6896-4150-899F-EA697AC8DB28}"/>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6896-4150-899F-EA697AC8DB2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6896-4150-899F-EA697AC8DB2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6896-4150-899F-EA697AC8DB2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6896-4150-899F-EA697AC8DB28}"/>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6896-4150-899F-EA697AC8DB28}"/>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6896-4150-899F-EA697AC8DB2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6896-4150-899F-EA697AC8DB2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6896-4150-899F-EA697AC8DB2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6896-4150-899F-EA697AC8DB2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6896-4150-899F-EA697AC8DB2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6896-4150-899F-EA697AC8DB2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6896-4150-899F-EA697AC8DB2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6896-4150-899F-EA697AC8DB2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6896-4150-899F-EA697AC8DB2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6896-4150-899F-EA697AC8DB2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6896-4150-899F-EA697AC8DB2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6896-4150-899F-EA697AC8DB2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896-4150-899F-EA697AC8DB2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896-4150-899F-EA697AC8DB2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896-4150-899F-EA697AC8DB2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896-4150-899F-EA697AC8DB2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896-4150-899F-EA697AC8DB2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896-4150-899F-EA697AC8DB2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896-4150-899F-EA697AC8DB2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896-4150-899F-EA697AC8DB2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896-4150-899F-EA697AC8DB2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896-4150-899F-EA697AC8DB2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896-4150-899F-EA697AC8DB2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896-4150-899F-EA697AC8DB2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896-4150-899F-EA697AC8DB2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896-4150-899F-EA697AC8DB2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896-4150-899F-EA697AC8DB2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896-4150-899F-EA697AC8DB2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896-4150-899F-EA697AC8DB2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896-4150-899F-EA697AC8DB2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896-4150-899F-EA697AC8DB2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896-4150-899F-EA697AC8DB2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896-4150-899F-EA697AC8DB2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896-4150-899F-EA697AC8DB2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896-4150-899F-EA697AC8DB2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6896-4150-899F-EA697AC8DB2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6896-4150-899F-EA697AC8DB2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6896-4150-899F-EA697AC8DB2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6896-4150-899F-EA697AC8DB2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6896-4150-899F-EA697AC8DB2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6896-4150-899F-EA697AC8DB2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6896-4150-899F-EA697AC8DB2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6896-4150-899F-EA697AC8DB2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6896-4150-899F-EA697AC8DB2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6896-4150-899F-EA697AC8DB2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6896-4150-899F-EA697AC8DB2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6896-4150-899F-EA697AC8DB2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6896-4150-899F-EA697AC8DB2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6896-4150-899F-EA697AC8DB2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6896-4150-899F-EA697AC8DB2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6896-4150-899F-EA697AC8DB2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6896-4150-899F-EA697AC8DB2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6896-4150-899F-EA697AC8DB2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6896-4150-899F-EA697AC8DB2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6896-4150-899F-EA697AC8DB2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6896-4150-899F-EA697AC8DB2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6896-4150-899F-EA697AC8DB2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6896-4150-899F-EA697AC8DB2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6896-4150-899F-EA697AC8DB2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6896-4150-899F-EA697AC8DB2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6896-4150-899F-EA697AC8DB2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896-4150-899F-EA697AC8DB2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896-4150-899F-EA697AC8DB2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896-4150-899F-EA697AC8DB2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896-4150-899F-EA697AC8DB2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896-4150-899F-EA697AC8DB2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896-4150-899F-EA697AC8DB2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896-4150-899F-EA697AC8DB2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896-4150-899F-EA697AC8DB2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896-4150-899F-EA697AC8DB2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896-4150-899F-EA697AC8DB2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896-4150-899F-EA697AC8DB2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896-4150-899F-EA697AC8DB2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896-4150-899F-EA697AC8DB2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896-4150-899F-EA697AC8DB2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896-4150-899F-EA697AC8DB2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896-4150-899F-EA697AC8DB2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896-4150-899F-EA697AC8DB2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896-4150-899F-EA697AC8DB2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896-4150-899F-EA697AC8DB2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896-4150-899F-EA697AC8DB2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896-4150-899F-EA697AC8DB2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896-4150-899F-EA697AC8DB2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6896-4150-899F-EA697AC8DB28}"/>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7.7</c:v>
                </c:pt>
                <c:pt idx="11">
                  <c:v>7.7</c:v>
                </c:pt>
                <c:pt idx="12">
                  <c:v>7.7</c:v>
                </c:pt>
                <c:pt idx="13">
                  <c:v>7.7</c:v>
                </c:pt>
                <c:pt idx="14">
                  <c:v>7.7</c:v>
                </c:pt>
                <c:pt idx="15">
                  <c:v>7.7</c:v>
                </c:pt>
                <c:pt idx="16">
                  <c:v>7.7</c:v>
                </c:pt>
                <c:pt idx="17">
                  <c:v>7.7</c:v>
                </c:pt>
                <c:pt idx="18">
                  <c:v>7.7</c:v>
                </c:pt>
                <c:pt idx="19">
                  <c:v>7.7</c:v>
                </c:pt>
                <c:pt idx="20">
                  <c:v>7.7</c:v>
                </c:pt>
                <c:pt idx="21">
                  <c:v>7.7</c:v>
                </c:pt>
                <c:pt idx="22">
                  <c:v>7.7</c:v>
                </c:pt>
                <c:pt idx="23">
                  <c:v>7.7</c:v>
                </c:pt>
                <c:pt idx="24">
                  <c:v>7.7</c:v>
                </c:pt>
                <c:pt idx="25">
                  <c:v>7.7</c:v>
                </c:pt>
              </c:numCache>
            </c:numRef>
          </c:yVal>
          <c:smooth val="0"/>
          <c:extLst>
            <c:ext xmlns:c16="http://schemas.microsoft.com/office/drawing/2014/chart" uri="{C3380CC4-5D6E-409C-BE32-E72D297353CC}">
              <c16:uniqueId val="{000000F2-6896-4150-899F-EA697AC8DB28}"/>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6896-4150-899F-EA697AC8DB28}"/>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6896-4150-899F-EA697AC8DB28}"/>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6896-4150-899F-EA697AC8DB28}"/>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6896-4150-899F-EA697AC8DB28}"/>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6896-4150-899F-EA697AC8DB28}"/>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6896-4150-899F-EA697AC8DB2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6896-4150-899F-EA697AC8DB28}"/>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6896-4150-899F-EA697AC8DB2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6896-4150-899F-EA697AC8DB2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6896-4150-899F-EA697AC8DB28}"/>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6896-4150-899F-EA697AC8DB28}"/>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6896-4150-899F-EA697AC8DB28}"/>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6896-4150-899F-EA697AC8DB2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6896-4150-899F-EA697AC8DB2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6896-4150-899F-EA697AC8DB2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6896-4150-899F-EA697AC8DB2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6896-4150-899F-EA697AC8DB2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6896-4150-899F-EA697AC8DB2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6896-4150-899F-EA697AC8DB2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6896-4150-899F-EA697AC8DB2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6896-4150-899F-EA697AC8DB2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6896-4150-899F-EA697AC8DB2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6896-4150-899F-EA697AC8DB2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6896-4150-899F-EA697AC8DB2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896-4150-899F-EA697AC8DB2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896-4150-899F-EA697AC8DB2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896-4150-899F-EA697AC8DB2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896-4150-899F-EA697AC8DB2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896-4150-899F-EA697AC8DB2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896-4150-899F-EA697AC8DB2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896-4150-899F-EA697AC8DB2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896-4150-899F-EA697AC8DB2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896-4150-899F-EA697AC8DB2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896-4150-899F-EA697AC8DB2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896-4150-899F-EA697AC8DB2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896-4150-899F-EA697AC8DB2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896-4150-899F-EA697AC8DB2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896-4150-899F-EA697AC8DB2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896-4150-899F-EA697AC8DB2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896-4150-899F-EA697AC8DB2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896-4150-899F-EA697AC8DB2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896-4150-899F-EA697AC8DB2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896-4150-899F-EA697AC8DB2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896-4150-899F-EA697AC8DB2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896-4150-899F-EA697AC8DB2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896-4150-899F-EA697AC8DB2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896-4150-899F-EA697AC8DB2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6896-4150-899F-EA697AC8DB2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6896-4150-899F-EA697AC8DB2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6896-4150-899F-EA697AC8DB2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6896-4150-899F-EA697AC8DB2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6896-4150-899F-EA697AC8DB2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6896-4150-899F-EA697AC8DB2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6896-4150-899F-EA697AC8DB2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6896-4150-899F-EA697AC8DB2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6896-4150-899F-EA697AC8DB2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6896-4150-899F-EA697AC8DB2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6896-4150-899F-EA697AC8DB2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6896-4150-899F-EA697AC8DB2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6896-4150-899F-EA697AC8DB2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6896-4150-899F-EA697AC8DB2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6896-4150-899F-EA697AC8DB2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6896-4150-899F-EA697AC8DB2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6896-4150-899F-EA697AC8DB2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6896-4150-899F-EA697AC8DB2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6896-4150-899F-EA697AC8DB2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6896-4150-899F-EA697AC8DB2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6896-4150-899F-EA697AC8DB2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6896-4150-899F-EA697AC8DB2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6896-4150-899F-EA697AC8DB2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6896-4150-899F-EA697AC8DB2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6896-4150-899F-EA697AC8DB2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6896-4150-899F-EA697AC8DB2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6896-4150-899F-EA697AC8DB2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6896-4150-899F-EA697AC8DB2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6896-4150-899F-EA697AC8DB2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6896-4150-899F-EA697AC8DB2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6896-4150-899F-EA697AC8DB2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6896-4150-899F-EA697AC8DB2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6896-4150-899F-EA697AC8DB2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6896-4150-899F-EA697AC8DB2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6896-4150-899F-EA697AC8DB2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6896-4150-899F-EA697AC8DB2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6896-4150-899F-EA697AC8DB2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6896-4150-899F-EA697AC8DB2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6896-4150-899F-EA697AC8DB2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6896-4150-899F-EA697AC8DB2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6896-4150-899F-EA697AC8DB2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6896-4150-899F-EA697AC8DB2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6896-4150-899F-EA697AC8DB2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6896-4150-899F-EA697AC8DB2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6896-4150-899F-EA697AC8DB2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6896-4150-899F-EA697AC8DB2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6896-4150-899F-EA697AC8DB2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6896-4150-899F-EA697AC8DB2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#N/A</c:v>
                </c:pt>
                <c:pt idx="5">
                  <c:v>#N/A</c:v>
                </c:pt>
                <c:pt idx="6">
                  <c:v>6.1728174220213852</c:v>
                </c:pt>
                <c:pt idx="7">
                  <c:v>#N/A</c:v>
                </c:pt>
                <c:pt idx="8">
                  <c:v>6.0416458631396983</c:v>
                </c:pt>
                <c:pt idx="9">
                  <c:v>7.2663205533959241</c:v>
                </c:pt>
                <c:pt idx="10">
                  <c:v>11.453016064109198</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6896-4150-899F-EA697AC8DB28}"/>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05E-47B3-BB54-2446A70E447C}"/>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205E-47B3-BB54-2446A70E447C}"/>
              </c:ext>
            </c:extLst>
          </c:dPt>
          <c:dPt>
            <c:idx val="3"/>
            <c:bubble3D val="0"/>
            <c:extLst>
              <c:ext xmlns:c16="http://schemas.microsoft.com/office/drawing/2014/chart" uri="{C3380CC4-5D6E-409C-BE32-E72D297353CC}">
                <c16:uniqueId val="{00000002-205E-47B3-BB54-2446A70E447C}"/>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05E-47B3-BB54-2446A70E447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05E-47B3-BB54-2446A70E447C}"/>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05E-47B3-BB54-2446A70E447C}"/>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05E-47B3-BB54-2446A70E447C}"/>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05E-47B3-BB54-2446A70E447C}"/>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05E-47B3-BB54-2446A70E447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05E-47B3-BB54-2446A70E447C}"/>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05E-47B3-BB54-2446A70E447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05E-47B3-BB54-2446A70E447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05E-47B3-BB54-2446A70E447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05E-47B3-BB54-2446A70E447C}"/>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05E-47B3-BB54-2446A70E447C}"/>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05E-47B3-BB54-2446A70E447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05E-47B3-BB54-2446A70E447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05E-47B3-BB54-2446A70E447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05E-47B3-BB54-2446A70E447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05E-47B3-BB54-2446A70E447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05E-47B3-BB54-2446A70E447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05E-47B3-BB54-2446A70E447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05E-47B3-BB54-2446A70E447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05E-47B3-BB54-2446A70E447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05E-47B3-BB54-2446A70E447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05E-47B3-BB54-2446A70E447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05E-47B3-BB54-2446A70E447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05E-47B3-BB54-2446A70E447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05E-47B3-BB54-2446A70E447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05E-47B3-BB54-2446A70E447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05E-47B3-BB54-2446A70E447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05E-47B3-BB54-2446A70E447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05E-47B3-BB54-2446A70E447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05E-47B3-BB54-2446A70E447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05E-47B3-BB54-2446A70E447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05E-47B3-BB54-2446A70E447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05E-47B3-BB54-2446A70E447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05E-47B3-BB54-2446A70E447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05E-47B3-BB54-2446A70E447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05E-47B3-BB54-2446A70E447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05E-47B3-BB54-2446A70E447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05E-47B3-BB54-2446A70E447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05E-47B3-BB54-2446A70E447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05E-47B3-BB54-2446A70E447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05E-47B3-BB54-2446A70E447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05E-47B3-BB54-2446A70E447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05E-47B3-BB54-2446A70E447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05E-47B3-BB54-2446A70E447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05E-47B3-BB54-2446A70E447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05E-47B3-BB54-2446A70E447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05E-47B3-BB54-2446A70E447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05E-47B3-BB54-2446A70E447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05E-47B3-BB54-2446A70E447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05E-47B3-BB54-2446A70E447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05E-47B3-BB54-2446A70E447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05E-47B3-BB54-2446A70E447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05E-47B3-BB54-2446A70E447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05E-47B3-BB54-2446A70E447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05E-47B3-BB54-2446A70E447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05E-47B3-BB54-2446A70E447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05E-47B3-BB54-2446A70E447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05E-47B3-BB54-2446A70E447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05E-47B3-BB54-2446A70E447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05E-47B3-BB54-2446A70E447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05E-47B3-BB54-2446A70E447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05E-47B3-BB54-2446A70E447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05E-47B3-BB54-2446A70E447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05E-47B3-BB54-2446A70E447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05E-47B3-BB54-2446A70E447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05E-47B3-BB54-2446A70E447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05E-47B3-BB54-2446A70E447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05E-47B3-BB54-2446A70E447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05E-47B3-BB54-2446A70E447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05E-47B3-BB54-2446A70E447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05E-47B3-BB54-2446A70E447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05E-47B3-BB54-2446A70E447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05E-47B3-BB54-2446A70E447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05E-47B3-BB54-2446A70E447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05E-47B3-BB54-2446A70E447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05E-47B3-BB54-2446A70E447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05E-47B3-BB54-2446A70E447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05E-47B3-BB54-2446A70E447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05E-47B3-BB54-2446A70E447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05E-47B3-BB54-2446A70E447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05E-47B3-BB54-2446A70E447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05E-47B3-BB54-2446A70E447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05E-47B3-BB54-2446A70E447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05E-47B3-BB54-2446A70E447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05E-47B3-BB54-2446A70E447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05E-47B3-BB54-2446A70E447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05E-47B3-BB54-2446A70E447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05E-47B3-BB54-2446A70E447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05E-47B3-BB54-2446A70E447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05E-47B3-BB54-2446A70E447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05E-47B3-BB54-2446A70E447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05E-47B3-BB54-2446A70E447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05E-47B3-BB54-2446A70E447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05E-47B3-BB54-2446A70E447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205E-47B3-BB54-2446A70E447C}"/>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05E-47B3-BB54-2446A70E447C}"/>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05E-47B3-BB54-2446A70E447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05E-47B3-BB54-2446A70E447C}"/>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05E-47B3-BB54-2446A70E447C}"/>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05E-47B3-BB54-2446A70E447C}"/>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05E-47B3-BB54-2446A70E447C}"/>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05E-47B3-BB54-2446A70E447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05E-47B3-BB54-2446A70E447C}"/>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05E-47B3-BB54-2446A70E447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05E-47B3-BB54-2446A70E447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05E-47B3-BB54-2446A70E447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05E-47B3-BB54-2446A70E447C}"/>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05E-47B3-BB54-2446A70E447C}"/>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05E-47B3-BB54-2446A70E447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05E-47B3-BB54-2446A70E447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05E-47B3-BB54-2446A70E447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05E-47B3-BB54-2446A70E447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05E-47B3-BB54-2446A70E447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05E-47B3-BB54-2446A70E447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05E-47B3-BB54-2446A70E447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05E-47B3-BB54-2446A70E447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05E-47B3-BB54-2446A70E447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05E-47B3-BB54-2446A70E447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05E-47B3-BB54-2446A70E447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05E-47B3-BB54-2446A70E447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05E-47B3-BB54-2446A70E447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05E-47B3-BB54-2446A70E447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05E-47B3-BB54-2446A70E447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05E-47B3-BB54-2446A70E447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05E-47B3-BB54-2446A70E447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05E-47B3-BB54-2446A70E447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05E-47B3-BB54-2446A70E447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05E-47B3-BB54-2446A70E447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05E-47B3-BB54-2446A70E447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05E-47B3-BB54-2446A70E447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05E-47B3-BB54-2446A70E447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05E-47B3-BB54-2446A70E447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05E-47B3-BB54-2446A70E447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05E-47B3-BB54-2446A70E447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05E-47B3-BB54-2446A70E447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05E-47B3-BB54-2446A70E447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05E-47B3-BB54-2446A70E447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05E-47B3-BB54-2446A70E447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05E-47B3-BB54-2446A70E447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05E-47B3-BB54-2446A70E447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05E-47B3-BB54-2446A70E447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05E-47B3-BB54-2446A70E447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05E-47B3-BB54-2446A70E447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05E-47B3-BB54-2446A70E447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05E-47B3-BB54-2446A70E447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05E-47B3-BB54-2446A70E447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05E-47B3-BB54-2446A70E447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05E-47B3-BB54-2446A70E447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05E-47B3-BB54-2446A70E447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05E-47B3-BB54-2446A70E447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05E-47B3-BB54-2446A70E447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05E-47B3-BB54-2446A70E447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05E-47B3-BB54-2446A70E447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05E-47B3-BB54-2446A70E447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05E-47B3-BB54-2446A70E447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05E-47B3-BB54-2446A70E447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05E-47B3-BB54-2446A70E447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05E-47B3-BB54-2446A70E447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05E-47B3-BB54-2446A70E447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05E-47B3-BB54-2446A70E447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05E-47B3-BB54-2446A70E447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05E-47B3-BB54-2446A70E447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05E-47B3-BB54-2446A70E447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05E-47B3-BB54-2446A70E447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05E-47B3-BB54-2446A70E447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05E-47B3-BB54-2446A70E447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05E-47B3-BB54-2446A70E447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05E-47B3-BB54-2446A70E447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05E-47B3-BB54-2446A70E447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05E-47B3-BB54-2446A70E447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05E-47B3-BB54-2446A70E447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05E-47B3-BB54-2446A70E447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05E-47B3-BB54-2446A70E447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05E-47B3-BB54-2446A70E447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05E-47B3-BB54-2446A70E447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05E-47B3-BB54-2446A70E447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05E-47B3-BB54-2446A70E447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05E-47B3-BB54-2446A70E447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05E-47B3-BB54-2446A70E447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05E-47B3-BB54-2446A70E447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05E-47B3-BB54-2446A70E447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05E-47B3-BB54-2446A70E447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05E-47B3-BB54-2446A70E447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05E-47B3-BB54-2446A70E447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05E-47B3-BB54-2446A70E447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05E-47B3-BB54-2446A70E447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05E-47B3-BB54-2446A70E447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05E-47B3-BB54-2446A70E447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05E-47B3-BB54-2446A70E447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05E-47B3-BB54-2446A70E447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05E-47B3-BB54-2446A70E447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05E-47B3-BB54-2446A70E447C}"/>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05E-47B3-BB54-2446A70E447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205E-47B3-BB54-2446A70E447C}"/>
              </c:ext>
            </c:extLst>
          </c:dPt>
          <c:dPt>
            <c:idx val="3"/>
            <c:bubble3D val="0"/>
            <c:extLst>
              <c:ext xmlns:c16="http://schemas.microsoft.com/office/drawing/2014/chart" uri="{C3380CC4-5D6E-409C-BE32-E72D297353CC}">
                <c16:uniqueId val="{000000C4-205E-47B3-BB54-2446A70E447C}"/>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05E-47B3-BB54-2446A70E447C}"/>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05E-47B3-BB54-2446A70E447C}"/>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05E-47B3-BB54-2446A70E447C}"/>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05E-47B3-BB54-2446A70E447C}"/>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05E-47B3-BB54-2446A70E447C}"/>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05E-47B3-BB54-2446A70E447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05E-47B3-BB54-2446A70E447C}"/>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05E-47B3-BB54-2446A70E447C}"/>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05E-47B3-BB54-2446A70E447C}"/>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05E-47B3-BB54-2446A70E447C}"/>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05E-47B3-BB54-2446A70E447C}"/>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05E-47B3-BB54-2446A70E447C}"/>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05E-47B3-BB54-2446A70E447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05E-47B3-BB54-2446A70E447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05E-47B3-BB54-2446A70E447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05E-47B3-BB54-2446A70E447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05E-47B3-BB54-2446A70E447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05E-47B3-BB54-2446A70E447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05E-47B3-BB54-2446A70E447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05E-47B3-BB54-2446A70E447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05E-47B3-BB54-2446A70E447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05E-47B3-BB54-2446A70E447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05E-47B3-BB54-2446A70E447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05E-47B3-BB54-2446A70E447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05E-47B3-BB54-2446A70E447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05E-47B3-BB54-2446A70E447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05E-47B3-BB54-2446A70E447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05E-47B3-BB54-2446A70E447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05E-47B3-BB54-2446A70E447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05E-47B3-BB54-2446A70E447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05E-47B3-BB54-2446A70E447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05E-47B3-BB54-2446A70E447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05E-47B3-BB54-2446A70E447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05E-47B3-BB54-2446A70E447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05E-47B3-BB54-2446A70E447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05E-47B3-BB54-2446A70E447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05E-47B3-BB54-2446A70E447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05E-47B3-BB54-2446A70E447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05E-47B3-BB54-2446A70E447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05E-47B3-BB54-2446A70E447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05E-47B3-BB54-2446A70E447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05E-47B3-BB54-2446A70E447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05E-47B3-BB54-2446A70E447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05E-47B3-BB54-2446A70E447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05E-47B3-BB54-2446A70E447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05E-47B3-BB54-2446A70E447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05E-47B3-BB54-2446A70E447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05E-47B3-BB54-2446A70E447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05E-47B3-BB54-2446A70E447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05E-47B3-BB54-2446A70E447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05E-47B3-BB54-2446A70E447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05E-47B3-BB54-2446A70E447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05E-47B3-BB54-2446A70E447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05E-47B3-BB54-2446A70E447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05E-47B3-BB54-2446A70E447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05E-47B3-BB54-2446A70E447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05E-47B3-BB54-2446A70E447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05E-47B3-BB54-2446A70E447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05E-47B3-BB54-2446A70E447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05E-47B3-BB54-2446A70E447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05E-47B3-BB54-2446A70E447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05E-47B3-BB54-2446A70E447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05E-47B3-BB54-2446A70E447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05E-47B3-BB54-2446A70E447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05E-47B3-BB54-2446A70E447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05E-47B3-BB54-2446A70E447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05E-47B3-BB54-2446A70E447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05E-47B3-BB54-2446A70E447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05E-47B3-BB54-2446A70E447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05E-47B3-BB54-2446A70E447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05E-47B3-BB54-2446A70E447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05E-47B3-BB54-2446A70E447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05E-47B3-BB54-2446A70E447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05E-47B3-BB54-2446A70E447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05E-47B3-BB54-2446A70E447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05E-47B3-BB54-2446A70E447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05E-47B3-BB54-2446A70E447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05E-47B3-BB54-2446A70E447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05E-47B3-BB54-2446A70E447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05E-47B3-BB54-2446A70E447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05E-47B3-BB54-2446A70E447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05E-47B3-BB54-2446A70E447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05E-47B3-BB54-2446A70E447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05E-47B3-BB54-2446A70E447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05E-47B3-BB54-2446A70E447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05E-47B3-BB54-2446A70E447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05E-47B3-BB54-2446A70E447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05E-47B3-BB54-2446A70E447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05E-47B3-BB54-2446A70E447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05E-47B3-BB54-2446A70E447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05E-47B3-BB54-2446A70E447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05E-47B3-BB54-2446A70E447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05E-47B3-BB54-2446A70E447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05E-47B3-BB54-2446A70E447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05E-47B3-BB54-2446A70E447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05E-47B3-BB54-2446A70E447C}"/>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EE7-44C1-87E9-EEFEE7970C75}"/>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BEE7-44C1-87E9-EEFEE7970C75}"/>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BEE7-44C1-87E9-EEFEE7970C75}"/>
              </c:ext>
            </c:extLst>
          </c:dPt>
          <c:dPt>
            <c:idx val="3"/>
            <c:bubble3D val="0"/>
            <c:extLst>
              <c:ext xmlns:c16="http://schemas.microsoft.com/office/drawing/2014/chart" uri="{C3380CC4-5D6E-409C-BE32-E72D297353CC}">
                <c16:uniqueId val="{00000003-BEE7-44C1-87E9-EEFEE7970C75}"/>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EE7-44C1-87E9-EEFEE7970C75}"/>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EE7-44C1-87E9-EEFEE7970C75}"/>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EE7-44C1-87E9-EEFEE7970C75}"/>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EE7-44C1-87E9-EEFEE7970C75}"/>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EE7-44C1-87E9-EEFEE7970C75}"/>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EE7-44C1-87E9-EEFEE7970C7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EE7-44C1-87E9-EEFEE7970C75}"/>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EE7-44C1-87E9-EEFEE7970C7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EE7-44C1-87E9-EEFEE7970C7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EE7-44C1-87E9-EEFEE7970C7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EE7-44C1-87E9-EEFEE7970C75}"/>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EE7-44C1-87E9-EEFEE7970C75}"/>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EE7-44C1-87E9-EEFEE7970C7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EE7-44C1-87E9-EEFEE7970C7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EE7-44C1-87E9-EEFEE7970C7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EE7-44C1-87E9-EEFEE7970C7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EE7-44C1-87E9-EEFEE7970C7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EE7-44C1-87E9-EEFEE7970C7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EE7-44C1-87E9-EEFEE7970C7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EE7-44C1-87E9-EEFEE7970C7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EE7-44C1-87E9-EEFEE7970C7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EE7-44C1-87E9-EEFEE7970C7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EE7-44C1-87E9-EEFEE7970C7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BEE7-44C1-87E9-EEFEE7970C7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EE7-44C1-87E9-EEFEE7970C7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EE7-44C1-87E9-EEFEE7970C7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EE7-44C1-87E9-EEFEE7970C7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EE7-44C1-87E9-EEFEE7970C7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EE7-44C1-87E9-EEFEE7970C7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EE7-44C1-87E9-EEFEE7970C7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EE7-44C1-87E9-EEFEE7970C7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EE7-44C1-87E9-EEFEE7970C7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EE7-44C1-87E9-EEFEE7970C7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EE7-44C1-87E9-EEFEE7970C7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EE7-44C1-87E9-EEFEE7970C7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EE7-44C1-87E9-EEFEE7970C7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EE7-44C1-87E9-EEFEE7970C7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EE7-44C1-87E9-EEFEE7970C7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EE7-44C1-87E9-EEFEE7970C7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EE7-44C1-87E9-EEFEE7970C7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EE7-44C1-87E9-EEFEE7970C7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EE7-44C1-87E9-EEFEE7970C7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EE7-44C1-87E9-EEFEE7970C7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EE7-44C1-87E9-EEFEE7970C7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EE7-44C1-87E9-EEFEE7970C7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EE7-44C1-87E9-EEFEE7970C7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EE7-44C1-87E9-EEFEE7970C7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EE7-44C1-87E9-EEFEE7970C7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EE7-44C1-87E9-EEFEE7970C7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EE7-44C1-87E9-EEFEE7970C7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EE7-44C1-87E9-EEFEE7970C7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EE7-44C1-87E9-EEFEE7970C7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EE7-44C1-87E9-EEFEE7970C7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EE7-44C1-87E9-EEFEE7970C7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EE7-44C1-87E9-EEFEE7970C7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EE7-44C1-87E9-EEFEE7970C7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EE7-44C1-87E9-EEFEE7970C7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EE7-44C1-87E9-EEFEE7970C7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EE7-44C1-87E9-EEFEE7970C7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EE7-44C1-87E9-EEFEE7970C7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EE7-44C1-87E9-EEFEE7970C7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EE7-44C1-87E9-EEFEE7970C7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EE7-44C1-87E9-EEFEE7970C7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EE7-44C1-87E9-EEFEE7970C7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EE7-44C1-87E9-EEFEE7970C7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EE7-44C1-87E9-EEFEE7970C7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EE7-44C1-87E9-EEFEE7970C7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EE7-44C1-87E9-EEFEE7970C7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EE7-44C1-87E9-EEFEE7970C7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EE7-44C1-87E9-EEFEE7970C7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EE7-44C1-87E9-EEFEE7970C7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EE7-44C1-87E9-EEFEE7970C7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EE7-44C1-87E9-EEFEE7970C7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EE7-44C1-87E9-EEFEE7970C7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EE7-44C1-87E9-EEFEE7970C7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EE7-44C1-87E9-EEFEE7970C7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EE7-44C1-87E9-EEFEE7970C7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EE7-44C1-87E9-EEFEE7970C7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EE7-44C1-87E9-EEFEE7970C7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EE7-44C1-87E9-EEFEE7970C7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EE7-44C1-87E9-EEFEE7970C7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EE7-44C1-87E9-EEFEE7970C7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EE7-44C1-87E9-EEFEE7970C7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EE7-44C1-87E9-EEFEE7970C7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EE7-44C1-87E9-EEFEE7970C7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EE7-44C1-87E9-EEFEE7970C7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EE7-44C1-87E9-EEFEE7970C7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EE7-44C1-87E9-EEFEE7970C7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EE7-44C1-87E9-EEFEE7970C7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EE7-44C1-87E9-EEFEE7970C7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EE7-44C1-87E9-EEFEE7970C7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EE7-44C1-87E9-EEFEE7970C7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EE7-44C1-87E9-EEFEE7970C7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EE7-44C1-87E9-EEFEE7970C7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BEE7-44C1-87E9-EEFEE7970C7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BEE7-44C1-87E9-EEFEE7970C75}"/>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EE7-44C1-87E9-EEFEE7970C75}"/>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EE7-44C1-87E9-EEFEE7970C75}"/>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EE7-44C1-87E9-EEFEE7970C75}"/>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EE7-44C1-87E9-EEFEE7970C75}"/>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EE7-44C1-87E9-EEFEE7970C75}"/>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EE7-44C1-87E9-EEFEE7970C7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EE7-44C1-87E9-EEFEE7970C75}"/>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EE7-44C1-87E9-EEFEE7970C7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EE7-44C1-87E9-EEFEE7970C7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EE7-44C1-87E9-EEFEE7970C7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EE7-44C1-87E9-EEFEE7970C75}"/>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EE7-44C1-87E9-EEFEE7970C75}"/>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EE7-44C1-87E9-EEFEE7970C7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EE7-44C1-87E9-EEFEE7970C7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EE7-44C1-87E9-EEFEE7970C7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EE7-44C1-87E9-EEFEE7970C7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EE7-44C1-87E9-EEFEE7970C7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EE7-44C1-87E9-EEFEE7970C7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EE7-44C1-87E9-EEFEE7970C7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EE7-44C1-87E9-EEFEE7970C7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EE7-44C1-87E9-EEFEE7970C7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EE7-44C1-87E9-EEFEE7970C7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EE7-44C1-87E9-EEFEE7970C7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EE7-44C1-87E9-EEFEE7970C7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EE7-44C1-87E9-EEFEE7970C7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EE7-44C1-87E9-EEFEE7970C7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EE7-44C1-87E9-EEFEE7970C7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EE7-44C1-87E9-EEFEE7970C7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EE7-44C1-87E9-EEFEE7970C7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EE7-44C1-87E9-EEFEE7970C7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EE7-44C1-87E9-EEFEE7970C7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EE7-44C1-87E9-EEFEE7970C7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EE7-44C1-87E9-EEFEE7970C7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EE7-44C1-87E9-EEFEE7970C7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EE7-44C1-87E9-EEFEE7970C7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EE7-44C1-87E9-EEFEE7970C7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EE7-44C1-87E9-EEFEE7970C7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EE7-44C1-87E9-EEFEE7970C7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EE7-44C1-87E9-EEFEE7970C7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EE7-44C1-87E9-EEFEE7970C7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EE7-44C1-87E9-EEFEE7970C7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EE7-44C1-87E9-EEFEE7970C7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EE7-44C1-87E9-EEFEE7970C7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EE7-44C1-87E9-EEFEE7970C7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EE7-44C1-87E9-EEFEE7970C7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EE7-44C1-87E9-EEFEE7970C7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EE7-44C1-87E9-EEFEE7970C7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EE7-44C1-87E9-EEFEE7970C7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EE7-44C1-87E9-EEFEE7970C7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EE7-44C1-87E9-EEFEE7970C7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EE7-44C1-87E9-EEFEE7970C7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EE7-44C1-87E9-EEFEE7970C7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EE7-44C1-87E9-EEFEE7970C7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EE7-44C1-87E9-EEFEE7970C7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EE7-44C1-87E9-EEFEE7970C7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EE7-44C1-87E9-EEFEE7970C7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EE7-44C1-87E9-EEFEE7970C7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EE7-44C1-87E9-EEFEE7970C7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EE7-44C1-87E9-EEFEE7970C7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EE7-44C1-87E9-EEFEE7970C7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EE7-44C1-87E9-EEFEE7970C7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EE7-44C1-87E9-EEFEE7970C7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EE7-44C1-87E9-EEFEE7970C7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EE7-44C1-87E9-EEFEE7970C7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EE7-44C1-87E9-EEFEE7970C7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EE7-44C1-87E9-EEFEE7970C7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EE7-44C1-87E9-EEFEE7970C7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EE7-44C1-87E9-EEFEE7970C7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EE7-44C1-87E9-EEFEE7970C7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EE7-44C1-87E9-EEFEE7970C7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EE7-44C1-87E9-EEFEE7970C7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EE7-44C1-87E9-EEFEE7970C7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EE7-44C1-87E9-EEFEE7970C7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EE7-44C1-87E9-EEFEE7970C7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EE7-44C1-87E9-EEFEE7970C7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EE7-44C1-87E9-EEFEE7970C7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EE7-44C1-87E9-EEFEE7970C7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EE7-44C1-87E9-EEFEE7970C7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EE7-44C1-87E9-EEFEE7970C7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EE7-44C1-87E9-EEFEE7970C7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EE7-44C1-87E9-EEFEE7970C7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EE7-44C1-87E9-EEFEE7970C7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EE7-44C1-87E9-EEFEE7970C7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EE7-44C1-87E9-EEFEE7970C7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EE7-44C1-87E9-EEFEE7970C7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EE7-44C1-87E9-EEFEE7970C7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EE7-44C1-87E9-EEFEE7970C7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EE7-44C1-87E9-EEFEE7970C7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EE7-44C1-87E9-EEFEE7970C7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EE7-44C1-87E9-EEFEE7970C7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EE7-44C1-87E9-EEFEE7970C7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EE7-44C1-87E9-EEFEE7970C7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EE7-44C1-87E9-EEFEE7970C7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EE7-44C1-87E9-EEFEE7970C7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EE7-44C1-87E9-EEFEE7970C7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EE7-44C1-87E9-EEFEE7970C75}"/>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EE7-44C1-87E9-EEFEE7970C7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BEE7-44C1-87E9-EEFEE7970C75}"/>
              </c:ext>
            </c:extLst>
          </c:dPt>
          <c:dPt>
            <c:idx val="3"/>
            <c:bubble3D val="0"/>
            <c:extLst>
              <c:ext xmlns:c16="http://schemas.microsoft.com/office/drawing/2014/chart" uri="{C3380CC4-5D6E-409C-BE32-E72D297353CC}">
                <c16:uniqueId val="{000000C4-BEE7-44C1-87E9-EEFEE7970C75}"/>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EE7-44C1-87E9-EEFEE7970C75}"/>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EE7-44C1-87E9-EEFEE7970C75}"/>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EE7-44C1-87E9-EEFEE7970C75}"/>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EE7-44C1-87E9-EEFEE7970C75}"/>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EE7-44C1-87E9-EEFEE7970C75}"/>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EE7-44C1-87E9-EEFEE7970C7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EE7-44C1-87E9-EEFEE7970C75}"/>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EE7-44C1-87E9-EEFEE7970C7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EE7-44C1-87E9-EEFEE7970C7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EE7-44C1-87E9-EEFEE7970C75}"/>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EE7-44C1-87E9-EEFEE7970C75}"/>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EE7-44C1-87E9-EEFEE7970C75}"/>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EE7-44C1-87E9-EEFEE7970C7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EE7-44C1-87E9-EEFEE7970C7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EE7-44C1-87E9-EEFEE7970C7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EE7-44C1-87E9-EEFEE7970C7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EE7-44C1-87E9-EEFEE7970C7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EE7-44C1-87E9-EEFEE7970C7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EE7-44C1-87E9-EEFEE7970C7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EE7-44C1-87E9-EEFEE7970C7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EE7-44C1-87E9-EEFEE7970C7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EE7-44C1-87E9-EEFEE7970C7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EE7-44C1-87E9-EEFEE7970C7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EE7-44C1-87E9-EEFEE7970C7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EE7-44C1-87E9-EEFEE7970C7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EE7-44C1-87E9-EEFEE7970C7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EE7-44C1-87E9-EEFEE7970C7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EE7-44C1-87E9-EEFEE7970C7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EE7-44C1-87E9-EEFEE7970C7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EE7-44C1-87E9-EEFEE7970C7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EE7-44C1-87E9-EEFEE7970C7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EE7-44C1-87E9-EEFEE7970C7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EE7-44C1-87E9-EEFEE7970C7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EE7-44C1-87E9-EEFEE7970C7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EE7-44C1-87E9-EEFEE7970C7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EE7-44C1-87E9-EEFEE7970C7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EE7-44C1-87E9-EEFEE7970C7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EE7-44C1-87E9-EEFEE7970C7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EE7-44C1-87E9-EEFEE7970C7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EE7-44C1-87E9-EEFEE7970C7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EE7-44C1-87E9-EEFEE7970C7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EE7-44C1-87E9-EEFEE7970C7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EE7-44C1-87E9-EEFEE7970C7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EE7-44C1-87E9-EEFEE7970C7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EE7-44C1-87E9-EEFEE7970C7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EE7-44C1-87E9-EEFEE7970C7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EE7-44C1-87E9-EEFEE7970C7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EE7-44C1-87E9-EEFEE7970C7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EE7-44C1-87E9-EEFEE7970C7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EE7-44C1-87E9-EEFEE7970C7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EE7-44C1-87E9-EEFEE7970C7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EE7-44C1-87E9-EEFEE7970C7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EE7-44C1-87E9-EEFEE7970C7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EE7-44C1-87E9-EEFEE7970C7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EE7-44C1-87E9-EEFEE7970C7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EE7-44C1-87E9-EEFEE7970C7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EE7-44C1-87E9-EEFEE7970C7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EE7-44C1-87E9-EEFEE7970C7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EE7-44C1-87E9-EEFEE7970C7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EE7-44C1-87E9-EEFEE7970C7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EE7-44C1-87E9-EEFEE7970C7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EE7-44C1-87E9-EEFEE7970C7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EE7-44C1-87E9-EEFEE7970C7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EE7-44C1-87E9-EEFEE7970C7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EE7-44C1-87E9-EEFEE7970C7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EE7-44C1-87E9-EEFEE7970C7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EE7-44C1-87E9-EEFEE7970C7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EE7-44C1-87E9-EEFEE7970C7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EE7-44C1-87E9-EEFEE7970C7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EE7-44C1-87E9-EEFEE7970C7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EE7-44C1-87E9-EEFEE7970C7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EE7-44C1-87E9-EEFEE7970C7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EE7-44C1-87E9-EEFEE7970C7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EE7-44C1-87E9-EEFEE7970C7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EE7-44C1-87E9-EEFEE7970C7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EE7-44C1-87E9-EEFEE7970C7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EE7-44C1-87E9-EEFEE7970C7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EE7-44C1-87E9-EEFEE7970C7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EE7-44C1-87E9-EEFEE7970C7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EE7-44C1-87E9-EEFEE7970C7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EE7-44C1-87E9-EEFEE7970C7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EE7-44C1-87E9-EEFEE7970C7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EE7-44C1-87E9-EEFEE7970C7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EE7-44C1-87E9-EEFEE7970C7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EE7-44C1-87E9-EEFEE7970C7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EE7-44C1-87E9-EEFEE7970C7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EE7-44C1-87E9-EEFEE7970C7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EE7-44C1-87E9-EEFEE7970C7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EE7-44C1-87E9-EEFEE7970C7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EE7-44C1-87E9-EEFEE7970C7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EE7-44C1-87E9-EEFEE7970C7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EE7-44C1-87E9-EEFEE7970C7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EE7-44C1-87E9-EEFEE7970C7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EE7-44C1-87E9-EEFEE7970C7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EE7-44C1-87E9-EEFEE7970C7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EE7-44C1-87E9-EEFEE7970C75}"/>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A2B-4012-9387-F0553B9E625B}"/>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11.1</c:v>
                </c:pt>
                <c:pt idx="11">
                  <c:v>11.1</c:v>
                </c:pt>
                <c:pt idx="12">
                  <c:v>11.1</c:v>
                </c:pt>
                <c:pt idx="13">
                  <c:v>11.1</c:v>
                </c:pt>
                <c:pt idx="14">
                  <c:v>11.1</c:v>
                </c:pt>
                <c:pt idx="15">
                  <c:v>11.1</c:v>
                </c:pt>
                <c:pt idx="16">
                  <c:v>11.1</c:v>
                </c:pt>
                <c:pt idx="17">
                  <c:v>11.1</c:v>
                </c:pt>
                <c:pt idx="18">
                  <c:v>11.1</c:v>
                </c:pt>
                <c:pt idx="19">
                  <c:v>11.1</c:v>
                </c:pt>
                <c:pt idx="20">
                  <c:v>11.1</c:v>
                </c:pt>
                <c:pt idx="21">
                  <c:v>11.1</c:v>
                </c:pt>
                <c:pt idx="22">
                  <c:v>11.1</c:v>
                </c:pt>
                <c:pt idx="23">
                  <c:v>11.1</c:v>
                </c:pt>
                <c:pt idx="24">
                  <c:v>11.1</c:v>
                </c:pt>
                <c:pt idx="25">
                  <c:v>11.1</c:v>
                </c:pt>
              </c:numCache>
            </c:numRef>
          </c:yVal>
          <c:smooth val="0"/>
          <c:extLst>
            <c:ext xmlns:c16="http://schemas.microsoft.com/office/drawing/2014/chart" uri="{C3380CC4-5D6E-409C-BE32-E72D297353CC}">
              <c16:uniqueId val="{00000001-2A2B-4012-9387-F0553B9E625B}"/>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2A2B-4012-9387-F0553B9E625B}"/>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A2B-4012-9387-F0553B9E625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A2B-4012-9387-F0553B9E625B}"/>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A2B-4012-9387-F0553B9E625B}"/>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A2B-4012-9387-F0553B9E625B}"/>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A2B-4012-9387-F0553B9E625B}"/>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A2B-4012-9387-F0553B9E625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A2B-4012-9387-F0553B9E625B}"/>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A2B-4012-9387-F0553B9E625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A2B-4012-9387-F0553B9E625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A2B-4012-9387-F0553B9E625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A2B-4012-9387-F0553B9E625B}"/>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A2B-4012-9387-F0553B9E625B}"/>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A2B-4012-9387-F0553B9E625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A2B-4012-9387-F0553B9E625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A2B-4012-9387-F0553B9E625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A2B-4012-9387-F0553B9E625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A2B-4012-9387-F0553B9E625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A2B-4012-9387-F0553B9E625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A2B-4012-9387-F0553B9E625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A2B-4012-9387-F0553B9E625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A2B-4012-9387-F0553B9E625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A2B-4012-9387-F0553B9E625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A2B-4012-9387-F0553B9E625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A2B-4012-9387-F0553B9E625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A2B-4012-9387-F0553B9E625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A2B-4012-9387-F0553B9E625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A2B-4012-9387-F0553B9E625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A2B-4012-9387-F0553B9E625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A2B-4012-9387-F0553B9E625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A2B-4012-9387-F0553B9E625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A2B-4012-9387-F0553B9E625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A2B-4012-9387-F0553B9E625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A2B-4012-9387-F0553B9E625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A2B-4012-9387-F0553B9E625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A2B-4012-9387-F0553B9E625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A2B-4012-9387-F0553B9E625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A2B-4012-9387-F0553B9E625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A2B-4012-9387-F0553B9E625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A2B-4012-9387-F0553B9E625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A2B-4012-9387-F0553B9E625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A2B-4012-9387-F0553B9E625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A2B-4012-9387-F0553B9E625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A2B-4012-9387-F0553B9E625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A2B-4012-9387-F0553B9E625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A2B-4012-9387-F0553B9E625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A2B-4012-9387-F0553B9E625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A2B-4012-9387-F0553B9E625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A2B-4012-9387-F0553B9E625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A2B-4012-9387-F0553B9E625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A2B-4012-9387-F0553B9E625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A2B-4012-9387-F0553B9E625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A2B-4012-9387-F0553B9E625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A2B-4012-9387-F0553B9E625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A2B-4012-9387-F0553B9E625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A2B-4012-9387-F0553B9E625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A2B-4012-9387-F0553B9E625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A2B-4012-9387-F0553B9E625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A2B-4012-9387-F0553B9E625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A2B-4012-9387-F0553B9E625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A2B-4012-9387-F0553B9E625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A2B-4012-9387-F0553B9E625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A2B-4012-9387-F0553B9E625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A2B-4012-9387-F0553B9E625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A2B-4012-9387-F0553B9E625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A2B-4012-9387-F0553B9E625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A2B-4012-9387-F0553B9E625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A2B-4012-9387-F0553B9E625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A2B-4012-9387-F0553B9E625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A2B-4012-9387-F0553B9E625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A2B-4012-9387-F0553B9E625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A2B-4012-9387-F0553B9E625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A2B-4012-9387-F0553B9E625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A2B-4012-9387-F0553B9E625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A2B-4012-9387-F0553B9E625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A2B-4012-9387-F0553B9E625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A2B-4012-9387-F0553B9E625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A2B-4012-9387-F0553B9E625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A2B-4012-9387-F0553B9E625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A2B-4012-9387-F0553B9E625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A2B-4012-9387-F0553B9E625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A2B-4012-9387-F0553B9E625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A2B-4012-9387-F0553B9E625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A2B-4012-9387-F0553B9E625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A2B-4012-9387-F0553B9E625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A2B-4012-9387-F0553B9E625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A2B-4012-9387-F0553B9E625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A2B-4012-9387-F0553B9E625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A2B-4012-9387-F0553B9E625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A2B-4012-9387-F0553B9E625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A2B-4012-9387-F0553B9E625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A2B-4012-9387-F0553B9E625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A2B-4012-9387-F0553B9E625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A2B-4012-9387-F0553B9E625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A2B-4012-9387-F0553B9E625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A2B-4012-9387-F0553B9E625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A2B-4012-9387-F0553B9E625B}"/>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A2B-4012-9387-F0553B9E625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A2B-4012-9387-F0553B9E625B}"/>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A2B-4012-9387-F0553B9E625B}"/>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A2B-4012-9387-F0553B9E625B}"/>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A2B-4012-9387-F0553B9E625B}"/>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A2B-4012-9387-F0553B9E625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A2B-4012-9387-F0553B9E625B}"/>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A2B-4012-9387-F0553B9E625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A2B-4012-9387-F0553B9E625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A2B-4012-9387-F0553B9E625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A2B-4012-9387-F0553B9E625B}"/>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A2B-4012-9387-F0553B9E625B}"/>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A2B-4012-9387-F0553B9E625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A2B-4012-9387-F0553B9E625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A2B-4012-9387-F0553B9E625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A2B-4012-9387-F0553B9E625B}"/>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A2B-4012-9387-F0553B9E625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A2B-4012-9387-F0553B9E625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A2B-4012-9387-F0553B9E625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A2B-4012-9387-F0553B9E625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A2B-4012-9387-F0553B9E625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A2B-4012-9387-F0553B9E625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A2B-4012-9387-F0553B9E625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A2B-4012-9387-F0553B9E625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A2B-4012-9387-F0553B9E625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A2B-4012-9387-F0553B9E625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A2B-4012-9387-F0553B9E625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A2B-4012-9387-F0553B9E625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A2B-4012-9387-F0553B9E625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A2B-4012-9387-F0553B9E625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A2B-4012-9387-F0553B9E625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A2B-4012-9387-F0553B9E625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A2B-4012-9387-F0553B9E625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A2B-4012-9387-F0553B9E625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A2B-4012-9387-F0553B9E625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A2B-4012-9387-F0553B9E625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A2B-4012-9387-F0553B9E625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A2B-4012-9387-F0553B9E625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A2B-4012-9387-F0553B9E625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A2B-4012-9387-F0553B9E625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A2B-4012-9387-F0553B9E625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A2B-4012-9387-F0553B9E625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A2B-4012-9387-F0553B9E625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A2B-4012-9387-F0553B9E625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A2B-4012-9387-F0553B9E625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A2B-4012-9387-F0553B9E625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A2B-4012-9387-F0553B9E625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A2B-4012-9387-F0553B9E625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A2B-4012-9387-F0553B9E625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A2B-4012-9387-F0553B9E625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A2B-4012-9387-F0553B9E625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A2B-4012-9387-F0553B9E625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A2B-4012-9387-F0553B9E625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A2B-4012-9387-F0553B9E625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A2B-4012-9387-F0553B9E625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A2B-4012-9387-F0553B9E625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A2B-4012-9387-F0553B9E625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A2B-4012-9387-F0553B9E625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A2B-4012-9387-F0553B9E625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A2B-4012-9387-F0553B9E625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A2B-4012-9387-F0553B9E625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A2B-4012-9387-F0553B9E625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A2B-4012-9387-F0553B9E625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A2B-4012-9387-F0553B9E625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A2B-4012-9387-F0553B9E625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A2B-4012-9387-F0553B9E625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A2B-4012-9387-F0553B9E625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A2B-4012-9387-F0553B9E625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A2B-4012-9387-F0553B9E625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A2B-4012-9387-F0553B9E625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A2B-4012-9387-F0553B9E625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A2B-4012-9387-F0553B9E625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A2B-4012-9387-F0553B9E625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A2B-4012-9387-F0553B9E625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A2B-4012-9387-F0553B9E625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A2B-4012-9387-F0553B9E625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A2B-4012-9387-F0553B9E625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A2B-4012-9387-F0553B9E625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A2B-4012-9387-F0553B9E625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A2B-4012-9387-F0553B9E625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A2B-4012-9387-F0553B9E625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A2B-4012-9387-F0553B9E625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A2B-4012-9387-F0553B9E625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A2B-4012-9387-F0553B9E625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A2B-4012-9387-F0553B9E625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A2B-4012-9387-F0553B9E625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A2B-4012-9387-F0553B9E625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A2B-4012-9387-F0553B9E625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A2B-4012-9387-F0553B9E625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A2B-4012-9387-F0553B9E625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A2B-4012-9387-F0553B9E625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A2B-4012-9387-F0553B9E625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A2B-4012-9387-F0553B9E625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A2B-4012-9387-F0553B9E625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A2B-4012-9387-F0553B9E625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10.2826</c:v>
                </c:pt>
                <c:pt idx="7">
                  <c:v>#N/A</c:v>
                </c:pt>
                <c:pt idx="8">
                  <c:v>9.4</c:v>
                </c:pt>
                <c:pt idx="9">
                  <c:v>10.3</c:v>
                </c:pt>
                <c:pt idx="10">
                  <c:v>14.456192977985863</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A2B-4012-9387-F0553B9E625B}"/>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A2B-4012-9387-F0553B9E625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2A2B-4012-9387-F0553B9E625B}"/>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A2B-4012-9387-F0553B9E625B}"/>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A2B-4012-9387-F0553B9E625B}"/>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A2B-4012-9387-F0553B9E625B}"/>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A2B-4012-9387-F0553B9E625B}"/>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A2B-4012-9387-F0553B9E625B}"/>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A2B-4012-9387-F0553B9E625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A2B-4012-9387-F0553B9E625B}"/>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A2B-4012-9387-F0553B9E625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A2B-4012-9387-F0553B9E625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A2B-4012-9387-F0553B9E625B}"/>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A2B-4012-9387-F0553B9E625B}"/>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A2B-4012-9387-F0553B9E625B}"/>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A2B-4012-9387-F0553B9E625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A2B-4012-9387-F0553B9E625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A2B-4012-9387-F0553B9E625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A2B-4012-9387-F0553B9E625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A2B-4012-9387-F0553B9E625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A2B-4012-9387-F0553B9E625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A2B-4012-9387-F0553B9E625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A2B-4012-9387-F0553B9E625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A2B-4012-9387-F0553B9E625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A2B-4012-9387-F0553B9E625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A2B-4012-9387-F0553B9E625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A2B-4012-9387-F0553B9E625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A2B-4012-9387-F0553B9E625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A2B-4012-9387-F0553B9E625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A2B-4012-9387-F0553B9E625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A2B-4012-9387-F0553B9E625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A2B-4012-9387-F0553B9E625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A2B-4012-9387-F0553B9E625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A2B-4012-9387-F0553B9E625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A2B-4012-9387-F0553B9E625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A2B-4012-9387-F0553B9E625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A2B-4012-9387-F0553B9E625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A2B-4012-9387-F0553B9E625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A2B-4012-9387-F0553B9E625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A2B-4012-9387-F0553B9E625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A2B-4012-9387-F0553B9E625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A2B-4012-9387-F0553B9E625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A2B-4012-9387-F0553B9E625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A2B-4012-9387-F0553B9E625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A2B-4012-9387-F0553B9E625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A2B-4012-9387-F0553B9E625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A2B-4012-9387-F0553B9E625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A2B-4012-9387-F0553B9E625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A2B-4012-9387-F0553B9E625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A2B-4012-9387-F0553B9E625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A2B-4012-9387-F0553B9E625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A2B-4012-9387-F0553B9E625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A2B-4012-9387-F0553B9E625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A2B-4012-9387-F0553B9E625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A2B-4012-9387-F0553B9E625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A2B-4012-9387-F0553B9E625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A2B-4012-9387-F0553B9E625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A2B-4012-9387-F0553B9E625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A2B-4012-9387-F0553B9E625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A2B-4012-9387-F0553B9E625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A2B-4012-9387-F0553B9E625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A2B-4012-9387-F0553B9E625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A2B-4012-9387-F0553B9E625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A2B-4012-9387-F0553B9E625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A2B-4012-9387-F0553B9E625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A2B-4012-9387-F0553B9E625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A2B-4012-9387-F0553B9E625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A2B-4012-9387-F0553B9E625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A2B-4012-9387-F0553B9E625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A2B-4012-9387-F0553B9E625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A2B-4012-9387-F0553B9E625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A2B-4012-9387-F0553B9E625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A2B-4012-9387-F0553B9E625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A2B-4012-9387-F0553B9E625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A2B-4012-9387-F0553B9E625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A2B-4012-9387-F0553B9E625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A2B-4012-9387-F0553B9E625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A2B-4012-9387-F0553B9E625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A2B-4012-9387-F0553B9E625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A2B-4012-9387-F0553B9E625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A2B-4012-9387-F0553B9E625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A2B-4012-9387-F0553B9E625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A2B-4012-9387-F0553B9E625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A2B-4012-9387-F0553B9E625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A2B-4012-9387-F0553B9E625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A2B-4012-9387-F0553B9E625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A2B-4012-9387-F0553B9E625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A2B-4012-9387-F0553B9E625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A2B-4012-9387-F0553B9E625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A2B-4012-9387-F0553B9E625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A2B-4012-9387-F0553B9E625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A2B-4012-9387-F0553B9E625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A2B-4012-9387-F0553B9E625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A2B-4012-9387-F0553B9E625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A2B-4012-9387-F0553B9E625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A2B-4012-9387-F0553B9E625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A2B-4012-9387-F0553B9E625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A2B-4012-9387-F0553B9E625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A2B-4012-9387-F0553B9E625B}"/>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FD6-405E-9127-3A08CF73189A}"/>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AFD6-405E-9127-3A08CF73189A}"/>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AFD6-405E-9127-3A08CF73189A}"/>
              </c:ext>
            </c:extLst>
          </c:dPt>
          <c:dPt>
            <c:idx val="3"/>
            <c:bubble3D val="0"/>
            <c:extLst>
              <c:ext xmlns:c16="http://schemas.microsoft.com/office/drawing/2014/chart" uri="{C3380CC4-5D6E-409C-BE32-E72D297353CC}">
                <c16:uniqueId val="{00000003-AFD6-405E-9127-3A08CF73189A}"/>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FD6-405E-9127-3A08CF73189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FD6-405E-9127-3A08CF73189A}"/>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FD6-405E-9127-3A08CF73189A}"/>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FD6-405E-9127-3A08CF73189A}"/>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FD6-405E-9127-3A08CF73189A}"/>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FD6-405E-9127-3A08CF73189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FD6-405E-9127-3A08CF73189A}"/>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FD6-405E-9127-3A08CF73189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FD6-405E-9127-3A08CF73189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FD6-405E-9127-3A08CF73189A}"/>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FD6-405E-9127-3A08CF73189A}"/>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FD6-405E-9127-3A08CF73189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FD6-405E-9127-3A08CF73189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FD6-405E-9127-3A08CF73189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FD6-405E-9127-3A08CF73189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FD6-405E-9127-3A08CF73189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FD6-405E-9127-3A08CF73189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FD6-405E-9127-3A08CF73189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FD6-405E-9127-3A08CF73189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FD6-405E-9127-3A08CF73189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FD6-405E-9127-3A08CF73189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FD6-405E-9127-3A08CF73189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FD6-405E-9127-3A08CF73189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FD6-405E-9127-3A08CF73189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FD6-405E-9127-3A08CF73189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FD6-405E-9127-3A08CF73189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FD6-405E-9127-3A08CF73189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FD6-405E-9127-3A08CF73189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FD6-405E-9127-3A08CF73189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FD6-405E-9127-3A08CF73189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FD6-405E-9127-3A08CF73189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FD6-405E-9127-3A08CF73189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FD6-405E-9127-3A08CF73189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FD6-405E-9127-3A08CF73189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FD6-405E-9127-3A08CF73189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FD6-405E-9127-3A08CF73189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FD6-405E-9127-3A08CF73189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FD6-405E-9127-3A08CF73189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FD6-405E-9127-3A08CF73189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FD6-405E-9127-3A08CF73189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FD6-405E-9127-3A08CF73189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FD6-405E-9127-3A08CF73189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FD6-405E-9127-3A08CF73189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FD6-405E-9127-3A08CF73189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FD6-405E-9127-3A08CF73189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FD6-405E-9127-3A08CF73189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FD6-405E-9127-3A08CF73189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FD6-405E-9127-3A08CF73189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FD6-405E-9127-3A08CF73189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FD6-405E-9127-3A08CF73189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FD6-405E-9127-3A08CF73189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FD6-405E-9127-3A08CF73189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FD6-405E-9127-3A08CF73189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FD6-405E-9127-3A08CF73189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FD6-405E-9127-3A08CF73189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FD6-405E-9127-3A08CF73189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FD6-405E-9127-3A08CF73189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FD6-405E-9127-3A08CF73189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FD6-405E-9127-3A08CF73189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FD6-405E-9127-3A08CF73189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FD6-405E-9127-3A08CF73189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FD6-405E-9127-3A08CF73189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FD6-405E-9127-3A08CF73189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FD6-405E-9127-3A08CF73189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FD6-405E-9127-3A08CF73189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FD6-405E-9127-3A08CF73189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FD6-405E-9127-3A08CF73189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FD6-405E-9127-3A08CF73189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FD6-405E-9127-3A08CF73189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FD6-405E-9127-3A08CF73189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FD6-405E-9127-3A08CF73189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FD6-405E-9127-3A08CF73189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FD6-405E-9127-3A08CF73189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FD6-405E-9127-3A08CF73189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FD6-405E-9127-3A08CF73189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FD6-405E-9127-3A08CF73189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FD6-405E-9127-3A08CF73189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FD6-405E-9127-3A08CF73189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FD6-405E-9127-3A08CF73189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FD6-405E-9127-3A08CF73189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FD6-405E-9127-3A08CF73189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FD6-405E-9127-3A08CF73189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FD6-405E-9127-3A08CF73189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FD6-405E-9127-3A08CF73189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FD6-405E-9127-3A08CF73189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FD6-405E-9127-3A08CF73189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FD6-405E-9127-3A08CF73189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FD6-405E-9127-3A08CF73189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FD6-405E-9127-3A08CF73189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FD6-405E-9127-3A08CF73189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FD6-405E-9127-3A08CF73189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FD6-405E-9127-3A08CF73189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FD6-405E-9127-3A08CF73189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FD6-405E-9127-3A08CF73189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FD6-405E-9127-3A08CF73189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FD6-405E-9127-3A08CF73189A}"/>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FD6-405E-9127-3A08CF73189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FD6-405E-9127-3A08CF73189A}"/>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FD6-405E-9127-3A08CF73189A}"/>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FD6-405E-9127-3A08CF73189A}"/>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FD6-405E-9127-3A08CF73189A}"/>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FD6-405E-9127-3A08CF73189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FD6-405E-9127-3A08CF73189A}"/>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FD6-405E-9127-3A08CF73189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FD6-405E-9127-3A08CF73189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FD6-405E-9127-3A08CF73189A}"/>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FD6-405E-9127-3A08CF73189A}"/>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FD6-405E-9127-3A08CF73189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FD6-405E-9127-3A08CF73189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FD6-405E-9127-3A08CF73189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FD6-405E-9127-3A08CF73189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FD6-405E-9127-3A08CF73189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FD6-405E-9127-3A08CF73189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FD6-405E-9127-3A08CF73189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FD6-405E-9127-3A08CF73189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FD6-405E-9127-3A08CF73189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FD6-405E-9127-3A08CF73189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FD6-405E-9127-3A08CF73189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FD6-405E-9127-3A08CF73189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FD6-405E-9127-3A08CF73189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FD6-405E-9127-3A08CF73189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FD6-405E-9127-3A08CF73189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FD6-405E-9127-3A08CF73189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FD6-405E-9127-3A08CF73189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FD6-405E-9127-3A08CF73189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FD6-405E-9127-3A08CF73189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FD6-405E-9127-3A08CF73189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FD6-405E-9127-3A08CF73189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FD6-405E-9127-3A08CF73189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FD6-405E-9127-3A08CF73189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FD6-405E-9127-3A08CF73189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FD6-405E-9127-3A08CF73189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FD6-405E-9127-3A08CF73189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FD6-405E-9127-3A08CF73189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FD6-405E-9127-3A08CF73189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FD6-405E-9127-3A08CF73189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FD6-405E-9127-3A08CF73189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FD6-405E-9127-3A08CF73189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FD6-405E-9127-3A08CF73189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FD6-405E-9127-3A08CF73189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FD6-405E-9127-3A08CF73189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FD6-405E-9127-3A08CF73189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FD6-405E-9127-3A08CF73189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FD6-405E-9127-3A08CF73189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FD6-405E-9127-3A08CF73189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FD6-405E-9127-3A08CF73189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FD6-405E-9127-3A08CF73189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FD6-405E-9127-3A08CF73189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FD6-405E-9127-3A08CF73189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FD6-405E-9127-3A08CF73189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FD6-405E-9127-3A08CF73189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FD6-405E-9127-3A08CF73189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FD6-405E-9127-3A08CF73189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FD6-405E-9127-3A08CF73189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FD6-405E-9127-3A08CF73189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FD6-405E-9127-3A08CF73189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FD6-405E-9127-3A08CF73189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FD6-405E-9127-3A08CF73189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FD6-405E-9127-3A08CF73189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FD6-405E-9127-3A08CF73189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FD6-405E-9127-3A08CF73189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FD6-405E-9127-3A08CF73189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FD6-405E-9127-3A08CF73189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FD6-405E-9127-3A08CF73189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FD6-405E-9127-3A08CF73189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FD6-405E-9127-3A08CF73189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FD6-405E-9127-3A08CF73189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FD6-405E-9127-3A08CF73189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FD6-405E-9127-3A08CF73189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FD6-405E-9127-3A08CF73189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FD6-405E-9127-3A08CF73189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FD6-405E-9127-3A08CF73189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FD6-405E-9127-3A08CF73189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FD6-405E-9127-3A08CF73189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FD6-405E-9127-3A08CF73189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FD6-405E-9127-3A08CF73189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FD6-405E-9127-3A08CF73189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FD6-405E-9127-3A08CF73189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FD6-405E-9127-3A08CF73189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FD6-405E-9127-3A08CF73189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FD6-405E-9127-3A08CF73189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FD6-405E-9127-3A08CF73189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FD6-405E-9127-3A08CF73189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FD6-405E-9127-3A08CF73189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FD6-405E-9127-3A08CF73189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FD6-405E-9127-3A08CF73189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FD6-405E-9127-3A08CF73189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FD6-405E-9127-3A08CF73189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FD6-405E-9127-3A08CF73189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FD6-405E-9127-3A08CF73189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FD6-405E-9127-3A08CF73189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FD6-405E-9127-3A08CF73189A}"/>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FD6-405E-9127-3A08CF73189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AFD6-405E-9127-3A08CF73189A}"/>
              </c:ext>
            </c:extLst>
          </c:dPt>
          <c:dPt>
            <c:idx val="3"/>
            <c:bubble3D val="0"/>
            <c:extLst>
              <c:ext xmlns:c16="http://schemas.microsoft.com/office/drawing/2014/chart" uri="{C3380CC4-5D6E-409C-BE32-E72D297353CC}">
                <c16:uniqueId val="{000000C4-AFD6-405E-9127-3A08CF73189A}"/>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FD6-405E-9127-3A08CF73189A}"/>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FD6-405E-9127-3A08CF73189A}"/>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FD6-405E-9127-3A08CF73189A}"/>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FD6-405E-9127-3A08CF73189A}"/>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FD6-405E-9127-3A08CF73189A}"/>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FD6-405E-9127-3A08CF73189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FD6-405E-9127-3A08CF73189A}"/>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FD6-405E-9127-3A08CF73189A}"/>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FD6-405E-9127-3A08CF73189A}"/>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FD6-405E-9127-3A08CF73189A}"/>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FD6-405E-9127-3A08CF73189A}"/>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FD6-405E-9127-3A08CF73189A}"/>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FD6-405E-9127-3A08CF73189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FD6-405E-9127-3A08CF73189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FD6-405E-9127-3A08CF73189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FD6-405E-9127-3A08CF73189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FD6-405E-9127-3A08CF73189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FD6-405E-9127-3A08CF73189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FD6-405E-9127-3A08CF73189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FD6-405E-9127-3A08CF73189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FD6-405E-9127-3A08CF73189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FD6-405E-9127-3A08CF73189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FD6-405E-9127-3A08CF73189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FD6-405E-9127-3A08CF73189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FD6-405E-9127-3A08CF73189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FD6-405E-9127-3A08CF73189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FD6-405E-9127-3A08CF73189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FD6-405E-9127-3A08CF73189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FD6-405E-9127-3A08CF73189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FD6-405E-9127-3A08CF73189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FD6-405E-9127-3A08CF73189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FD6-405E-9127-3A08CF73189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FD6-405E-9127-3A08CF73189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FD6-405E-9127-3A08CF73189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FD6-405E-9127-3A08CF73189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FD6-405E-9127-3A08CF73189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FD6-405E-9127-3A08CF73189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FD6-405E-9127-3A08CF73189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FD6-405E-9127-3A08CF73189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FD6-405E-9127-3A08CF73189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FD6-405E-9127-3A08CF73189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FD6-405E-9127-3A08CF73189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FD6-405E-9127-3A08CF73189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FD6-405E-9127-3A08CF73189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FD6-405E-9127-3A08CF73189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FD6-405E-9127-3A08CF73189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FD6-405E-9127-3A08CF73189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FD6-405E-9127-3A08CF73189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FD6-405E-9127-3A08CF73189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FD6-405E-9127-3A08CF73189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FD6-405E-9127-3A08CF73189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FD6-405E-9127-3A08CF73189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FD6-405E-9127-3A08CF73189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FD6-405E-9127-3A08CF73189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FD6-405E-9127-3A08CF73189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FD6-405E-9127-3A08CF73189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FD6-405E-9127-3A08CF73189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FD6-405E-9127-3A08CF73189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FD6-405E-9127-3A08CF73189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FD6-405E-9127-3A08CF73189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FD6-405E-9127-3A08CF73189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FD6-405E-9127-3A08CF73189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FD6-405E-9127-3A08CF73189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FD6-405E-9127-3A08CF73189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FD6-405E-9127-3A08CF73189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FD6-405E-9127-3A08CF73189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FD6-405E-9127-3A08CF73189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FD6-405E-9127-3A08CF73189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FD6-405E-9127-3A08CF73189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FD6-405E-9127-3A08CF73189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FD6-405E-9127-3A08CF73189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FD6-405E-9127-3A08CF73189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FD6-405E-9127-3A08CF73189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FD6-405E-9127-3A08CF73189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FD6-405E-9127-3A08CF73189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FD6-405E-9127-3A08CF73189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FD6-405E-9127-3A08CF73189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FD6-405E-9127-3A08CF73189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FD6-405E-9127-3A08CF73189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FD6-405E-9127-3A08CF73189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FD6-405E-9127-3A08CF73189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FD6-405E-9127-3A08CF73189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FD6-405E-9127-3A08CF73189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FD6-405E-9127-3A08CF73189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FD6-405E-9127-3A08CF73189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FD6-405E-9127-3A08CF73189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FD6-405E-9127-3A08CF73189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FD6-405E-9127-3A08CF73189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FD6-405E-9127-3A08CF73189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FD6-405E-9127-3A08CF73189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FD6-405E-9127-3A08CF73189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FD6-405E-9127-3A08CF73189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FD6-405E-9127-3A08CF73189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FD6-405E-9127-3A08CF73189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FD6-405E-9127-3A08CF73189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FD6-405E-9127-3A08CF73189A}"/>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977-4FA7-996B-B13DBFABA183}"/>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4.8</c:v>
                </c:pt>
                <c:pt idx="11">
                  <c:v>4.8</c:v>
                </c:pt>
                <c:pt idx="12">
                  <c:v>4.8</c:v>
                </c:pt>
                <c:pt idx="13">
                  <c:v>4.8</c:v>
                </c:pt>
                <c:pt idx="14">
                  <c:v>4.8</c:v>
                </c:pt>
                <c:pt idx="15">
                  <c:v>4.8</c:v>
                </c:pt>
                <c:pt idx="16">
                  <c:v>4.8</c:v>
                </c:pt>
                <c:pt idx="17">
                  <c:v>4.8</c:v>
                </c:pt>
                <c:pt idx="18">
                  <c:v>4.8</c:v>
                </c:pt>
                <c:pt idx="19">
                  <c:v>4.8</c:v>
                </c:pt>
                <c:pt idx="20">
                  <c:v>4.8</c:v>
                </c:pt>
                <c:pt idx="21">
                  <c:v>4.8</c:v>
                </c:pt>
                <c:pt idx="22">
                  <c:v>4.8</c:v>
                </c:pt>
                <c:pt idx="23">
                  <c:v>4.8</c:v>
                </c:pt>
                <c:pt idx="24">
                  <c:v>4.8</c:v>
                </c:pt>
                <c:pt idx="25">
                  <c:v>4.8</c:v>
                </c:pt>
              </c:numCache>
            </c:numRef>
          </c:yVal>
          <c:smooth val="0"/>
          <c:extLst>
            <c:ext xmlns:c16="http://schemas.microsoft.com/office/drawing/2014/chart" uri="{C3380CC4-5D6E-409C-BE32-E72D297353CC}">
              <c16:uniqueId val="{00000001-0977-4FA7-996B-B13DBFABA183}"/>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0977-4FA7-996B-B13DBFABA183}"/>
              </c:ext>
            </c:extLst>
          </c:dPt>
          <c:dPt>
            <c:idx val="3"/>
            <c:bubble3D val="0"/>
            <c:extLst>
              <c:ext xmlns:c16="http://schemas.microsoft.com/office/drawing/2014/chart" uri="{C3380CC4-5D6E-409C-BE32-E72D297353CC}">
                <c16:uniqueId val="{00000003-0977-4FA7-996B-B13DBFABA183}"/>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977-4FA7-996B-B13DBFABA18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977-4FA7-996B-B13DBFABA183}"/>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977-4FA7-996B-B13DBFABA183}"/>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977-4FA7-996B-B13DBFABA183}"/>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977-4FA7-996B-B13DBFABA183}"/>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977-4FA7-996B-B13DBFABA18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977-4FA7-996B-B13DBFABA183}"/>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977-4FA7-996B-B13DBFABA18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977-4FA7-996B-B13DBFABA18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977-4FA7-996B-B13DBFABA18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977-4FA7-996B-B13DBFABA183}"/>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977-4FA7-996B-B13DBFABA183}"/>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977-4FA7-996B-B13DBFABA18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977-4FA7-996B-B13DBFABA18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977-4FA7-996B-B13DBFABA18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977-4FA7-996B-B13DBFABA18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977-4FA7-996B-B13DBFABA18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977-4FA7-996B-B13DBFABA18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977-4FA7-996B-B13DBFABA18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977-4FA7-996B-B13DBFABA18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977-4FA7-996B-B13DBFABA18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977-4FA7-996B-B13DBFABA18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977-4FA7-996B-B13DBFABA18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977-4FA7-996B-B13DBFABA18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977-4FA7-996B-B13DBFABA18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977-4FA7-996B-B13DBFABA18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977-4FA7-996B-B13DBFABA18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977-4FA7-996B-B13DBFABA18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977-4FA7-996B-B13DBFABA18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977-4FA7-996B-B13DBFABA18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977-4FA7-996B-B13DBFABA18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977-4FA7-996B-B13DBFABA18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977-4FA7-996B-B13DBFABA18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977-4FA7-996B-B13DBFABA18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977-4FA7-996B-B13DBFABA18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977-4FA7-996B-B13DBFABA18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977-4FA7-996B-B13DBFABA18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977-4FA7-996B-B13DBFABA18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977-4FA7-996B-B13DBFABA18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977-4FA7-996B-B13DBFABA18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977-4FA7-996B-B13DBFABA18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977-4FA7-996B-B13DBFABA18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977-4FA7-996B-B13DBFABA18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977-4FA7-996B-B13DBFABA18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977-4FA7-996B-B13DBFABA18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977-4FA7-996B-B13DBFABA18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977-4FA7-996B-B13DBFABA18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977-4FA7-996B-B13DBFABA18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977-4FA7-996B-B13DBFABA18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977-4FA7-996B-B13DBFABA18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977-4FA7-996B-B13DBFABA18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977-4FA7-996B-B13DBFABA18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977-4FA7-996B-B13DBFABA18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977-4FA7-996B-B13DBFABA18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977-4FA7-996B-B13DBFABA18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977-4FA7-996B-B13DBFABA18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977-4FA7-996B-B13DBFABA18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977-4FA7-996B-B13DBFABA18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977-4FA7-996B-B13DBFABA18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977-4FA7-996B-B13DBFABA18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977-4FA7-996B-B13DBFABA18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977-4FA7-996B-B13DBFABA18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977-4FA7-996B-B13DBFABA18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977-4FA7-996B-B13DBFABA18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977-4FA7-996B-B13DBFABA18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977-4FA7-996B-B13DBFABA18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977-4FA7-996B-B13DBFABA18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977-4FA7-996B-B13DBFABA18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977-4FA7-996B-B13DBFABA18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977-4FA7-996B-B13DBFABA18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977-4FA7-996B-B13DBFABA18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977-4FA7-996B-B13DBFABA18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977-4FA7-996B-B13DBFABA18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977-4FA7-996B-B13DBFABA18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977-4FA7-996B-B13DBFABA18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977-4FA7-996B-B13DBFABA18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977-4FA7-996B-B13DBFABA18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977-4FA7-996B-B13DBFABA18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977-4FA7-996B-B13DBFABA18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977-4FA7-996B-B13DBFABA18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977-4FA7-996B-B13DBFABA18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977-4FA7-996B-B13DBFABA18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977-4FA7-996B-B13DBFABA18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977-4FA7-996B-B13DBFABA18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977-4FA7-996B-B13DBFABA18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977-4FA7-996B-B13DBFABA18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977-4FA7-996B-B13DBFABA18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977-4FA7-996B-B13DBFABA18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977-4FA7-996B-B13DBFABA18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977-4FA7-996B-B13DBFABA18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977-4FA7-996B-B13DBFABA18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977-4FA7-996B-B13DBFABA18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977-4FA7-996B-B13DBFABA18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977-4FA7-996B-B13DBFABA18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977-4FA7-996B-B13DBFABA18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977-4FA7-996B-B13DBFABA183}"/>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977-4FA7-996B-B13DBFABA18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977-4FA7-996B-B13DBFABA183}"/>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977-4FA7-996B-B13DBFABA183}"/>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977-4FA7-996B-B13DBFABA183}"/>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977-4FA7-996B-B13DBFABA183}"/>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977-4FA7-996B-B13DBFABA18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977-4FA7-996B-B13DBFABA183}"/>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977-4FA7-996B-B13DBFABA18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977-4FA7-996B-B13DBFABA18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977-4FA7-996B-B13DBFABA18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977-4FA7-996B-B13DBFABA183}"/>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977-4FA7-996B-B13DBFABA183}"/>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977-4FA7-996B-B13DBFABA18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977-4FA7-996B-B13DBFABA18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977-4FA7-996B-B13DBFABA18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977-4FA7-996B-B13DBFABA18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977-4FA7-996B-B13DBFABA18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977-4FA7-996B-B13DBFABA18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977-4FA7-996B-B13DBFABA18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977-4FA7-996B-B13DBFABA18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977-4FA7-996B-B13DBFABA18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977-4FA7-996B-B13DBFABA18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977-4FA7-996B-B13DBFABA18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977-4FA7-996B-B13DBFABA18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977-4FA7-996B-B13DBFABA18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977-4FA7-996B-B13DBFABA18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977-4FA7-996B-B13DBFABA18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977-4FA7-996B-B13DBFABA18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977-4FA7-996B-B13DBFABA18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977-4FA7-996B-B13DBFABA18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977-4FA7-996B-B13DBFABA18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977-4FA7-996B-B13DBFABA18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977-4FA7-996B-B13DBFABA18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977-4FA7-996B-B13DBFABA18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977-4FA7-996B-B13DBFABA18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977-4FA7-996B-B13DBFABA18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977-4FA7-996B-B13DBFABA18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977-4FA7-996B-B13DBFABA18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977-4FA7-996B-B13DBFABA18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977-4FA7-996B-B13DBFABA18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977-4FA7-996B-B13DBFABA18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977-4FA7-996B-B13DBFABA18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977-4FA7-996B-B13DBFABA18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977-4FA7-996B-B13DBFABA18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977-4FA7-996B-B13DBFABA18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977-4FA7-996B-B13DBFABA18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977-4FA7-996B-B13DBFABA18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977-4FA7-996B-B13DBFABA18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977-4FA7-996B-B13DBFABA18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977-4FA7-996B-B13DBFABA18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977-4FA7-996B-B13DBFABA18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977-4FA7-996B-B13DBFABA18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977-4FA7-996B-B13DBFABA18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977-4FA7-996B-B13DBFABA18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977-4FA7-996B-B13DBFABA18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977-4FA7-996B-B13DBFABA18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977-4FA7-996B-B13DBFABA18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977-4FA7-996B-B13DBFABA18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977-4FA7-996B-B13DBFABA18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977-4FA7-996B-B13DBFABA18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977-4FA7-996B-B13DBFABA18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977-4FA7-996B-B13DBFABA18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977-4FA7-996B-B13DBFABA18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977-4FA7-996B-B13DBFABA18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977-4FA7-996B-B13DBFABA18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977-4FA7-996B-B13DBFABA18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977-4FA7-996B-B13DBFABA18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977-4FA7-996B-B13DBFABA18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977-4FA7-996B-B13DBFABA18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977-4FA7-996B-B13DBFABA18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977-4FA7-996B-B13DBFABA18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977-4FA7-996B-B13DBFABA18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977-4FA7-996B-B13DBFABA18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977-4FA7-996B-B13DBFABA18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977-4FA7-996B-B13DBFABA18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977-4FA7-996B-B13DBFABA18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977-4FA7-996B-B13DBFABA18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977-4FA7-996B-B13DBFABA18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977-4FA7-996B-B13DBFABA18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977-4FA7-996B-B13DBFABA18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977-4FA7-996B-B13DBFABA18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977-4FA7-996B-B13DBFABA18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977-4FA7-996B-B13DBFABA18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977-4FA7-996B-B13DBFABA18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977-4FA7-996B-B13DBFABA18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977-4FA7-996B-B13DBFABA18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977-4FA7-996B-B13DBFABA18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977-4FA7-996B-B13DBFABA18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977-4FA7-996B-B13DBFABA18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977-4FA7-996B-B13DBFABA18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977-4FA7-996B-B13DBFABA18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977-4FA7-996B-B13DBFABA18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977-4FA7-996B-B13DBFABA18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977-4FA7-996B-B13DBFABA18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977-4FA7-996B-B13DBFABA18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2.6</c:v>
                </c:pt>
                <c:pt idx="7">
                  <c:v>#N/A</c:v>
                </c:pt>
                <c:pt idx="8">
                  <c:v>3.1</c:v>
                </c:pt>
                <c:pt idx="9">
                  <c:v>4.5999999999999996</c:v>
                </c:pt>
                <c:pt idx="10">
                  <c:v>8.7803500000000003</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977-4FA7-996B-B13DBFABA183}"/>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0977-4FA7-996B-B13DBFABA183}"/>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0977-4FA7-996B-B13DBFABA18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0977-4FA7-996B-B13DBFABA183}"/>
              </c:ext>
            </c:extLst>
          </c:dPt>
          <c:dLbls>
            <c:dLbl>
              <c:idx val="0"/>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977-4FA7-996B-B13DBFABA183}"/>
                </c:ext>
              </c:extLst>
            </c:dLbl>
            <c:dLbl>
              <c:idx val="1"/>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977-4FA7-996B-B13DBFABA183}"/>
                </c:ext>
              </c:extLst>
            </c:dLbl>
            <c:dLbl>
              <c:idx val="2"/>
              <c:tx>
                <c:rich>
                  <a:bodyPr/>
                  <a:lstStyle/>
                  <a:p>
                    <a:pPr>
                      <a:defRPr sz="600" b="0" i="0">
                        <a:solidFill>
                          <a:srgbClr val="000000"/>
                        </a:solidFill>
                        <a:latin typeface="Arial"/>
                        <a:ea typeface="Arial"/>
                        <a:cs typeface="Arial"/>
                      </a:defRPr>
                    </a:pPr>
                    <a:r>
                      <a:rPr lang="en-US" sz="600"/>
                      <a:t>WFSC</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977-4FA7-996B-B13DBFABA183}"/>
                </c:ext>
              </c:extLst>
            </c:dLbl>
            <c:dLbl>
              <c:idx val="3"/>
              <c:tx>
                <c:rich>
                  <a:bodyPr/>
                  <a:lstStyle/>
                  <a:p>
                    <a:pPr>
                      <a:defRPr sz="600" b="0" i="0">
                        <a:solidFill>
                          <a:srgbClr val="000000"/>
                        </a:solidFill>
                        <a:latin typeface="Arial"/>
                        <a:ea typeface="Arial"/>
                        <a:cs typeface="Arial"/>
                      </a:defRPr>
                    </a:pPr>
                    <a:r>
                      <a:rPr lang="en-US" sz="600"/>
                      <a:t>UNES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977-4FA7-996B-B13DBFABA183}"/>
                </c:ext>
              </c:extLst>
            </c:dLbl>
            <c:dLbl>
              <c:idx val="4"/>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977-4FA7-996B-B13DBFABA183}"/>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977-4FA7-996B-B13DBFABA18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977-4FA7-996B-B13DBFABA183}"/>
                </c:ext>
              </c:extLst>
            </c:dLbl>
            <c:dLbl>
              <c:idx val="7"/>
              <c:tx>
                <c:rich>
                  <a:bodyPr/>
                  <a:lstStyle/>
                  <a:p>
                    <a:pPr>
                      <a:defRPr sz="600" b="0" i="0">
                        <a:solidFill>
                          <a:srgbClr val="000000"/>
                        </a:solidFill>
                        <a:latin typeface="Arial"/>
                        <a:ea typeface="Arial"/>
                        <a:cs typeface="Arial"/>
                      </a:defRPr>
                    </a:pPr>
                    <a:r>
                      <a:rPr lang="en-US" sz="600"/>
                      <a:t>SABER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977-4FA7-996B-B13DBFABA18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977-4FA7-996B-B13DBFABA18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977-4FA7-996B-B13DBFABA183}"/>
                </c:ext>
              </c:extLst>
            </c:dLbl>
            <c:dLbl>
              <c:idx val="1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977-4FA7-996B-B13DBFABA183}"/>
                </c:ext>
              </c:extLst>
            </c:dLbl>
            <c:dLbl>
              <c:idx val="11"/>
              <c:tx>
                <c:rich>
                  <a:bodyPr/>
                  <a:lstStyle/>
                  <a:p>
                    <a:pPr>
                      <a:defRPr sz="600" b="0" i="0">
                        <a:solidFill>
                          <a:srgbClr val="000000"/>
                        </a:solidFill>
                        <a:latin typeface="Arial"/>
                        <a:ea typeface="Arial"/>
                        <a:cs typeface="Arial"/>
                      </a:defRPr>
                    </a:pPr>
                    <a:r>
                      <a:rPr lang="en-US" sz="600"/>
                      <a:t>MSNA</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977-4FA7-996B-B13DBFABA183}"/>
                </c:ext>
              </c:extLst>
            </c:dLbl>
            <c:dLbl>
              <c:idx val="12"/>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977-4FA7-996B-B13DBFABA18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977-4FA7-996B-B13DBFABA18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977-4FA7-996B-B13DBFABA18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977-4FA7-996B-B13DBFABA18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977-4FA7-996B-B13DBFABA18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977-4FA7-996B-B13DBFABA18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977-4FA7-996B-B13DBFABA18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977-4FA7-996B-B13DBFABA18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977-4FA7-996B-B13DBFABA18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977-4FA7-996B-B13DBFABA18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977-4FA7-996B-B13DBFABA18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0977-4FA7-996B-B13DBFABA18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977-4FA7-996B-B13DBFABA18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977-4FA7-996B-B13DBFABA18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977-4FA7-996B-B13DBFABA18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977-4FA7-996B-B13DBFABA18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977-4FA7-996B-B13DBFABA18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977-4FA7-996B-B13DBFABA18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977-4FA7-996B-B13DBFABA18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977-4FA7-996B-B13DBFABA18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977-4FA7-996B-B13DBFABA18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977-4FA7-996B-B13DBFABA18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977-4FA7-996B-B13DBFABA18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977-4FA7-996B-B13DBFABA18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977-4FA7-996B-B13DBFABA18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977-4FA7-996B-B13DBFABA18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977-4FA7-996B-B13DBFABA18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977-4FA7-996B-B13DBFABA18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977-4FA7-996B-B13DBFABA18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977-4FA7-996B-B13DBFABA18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977-4FA7-996B-B13DBFABA18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977-4FA7-996B-B13DBFABA18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977-4FA7-996B-B13DBFABA18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977-4FA7-996B-B13DBFABA18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977-4FA7-996B-B13DBFABA18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977-4FA7-996B-B13DBFABA18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977-4FA7-996B-B13DBFABA18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977-4FA7-996B-B13DBFABA18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977-4FA7-996B-B13DBFABA18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977-4FA7-996B-B13DBFABA18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977-4FA7-996B-B13DBFABA18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977-4FA7-996B-B13DBFABA18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977-4FA7-996B-B13DBFABA18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977-4FA7-996B-B13DBFABA18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977-4FA7-996B-B13DBFABA18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977-4FA7-996B-B13DBFABA18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977-4FA7-996B-B13DBFABA18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977-4FA7-996B-B13DBFABA18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977-4FA7-996B-B13DBFABA18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977-4FA7-996B-B13DBFABA18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977-4FA7-996B-B13DBFABA18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977-4FA7-996B-B13DBFABA18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977-4FA7-996B-B13DBFABA18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977-4FA7-996B-B13DBFABA18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977-4FA7-996B-B13DBFABA18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977-4FA7-996B-B13DBFABA18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977-4FA7-996B-B13DBFABA18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977-4FA7-996B-B13DBFABA18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977-4FA7-996B-B13DBFABA18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977-4FA7-996B-B13DBFABA18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977-4FA7-996B-B13DBFABA18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977-4FA7-996B-B13DBFABA18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977-4FA7-996B-B13DBFABA18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977-4FA7-996B-B13DBFABA18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977-4FA7-996B-B13DBFABA18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977-4FA7-996B-B13DBFABA18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977-4FA7-996B-B13DBFABA18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977-4FA7-996B-B13DBFABA18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977-4FA7-996B-B13DBFABA18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977-4FA7-996B-B13DBFABA18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977-4FA7-996B-B13DBFABA18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977-4FA7-996B-B13DBFABA18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977-4FA7-996B-B13DBFABA18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977-4FA7-996B-B13DBFABA18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977-4FA7-996B-B13DBFABA18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977-4FA7-996B-B13DBFABA18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977-4FA7-996B-B13DBFABA18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977-4FA7-996B-B13DBFABA18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977-4FA7-996B-B13DBFABA18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977-4FA7-996B-B13DBFABA18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977-4FA7-996B-B13DBFABA18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977-4FA7-996B-B13DBFABA18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0977-4FA7-996B-B13DBFABA18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2012</c:v>
                </c:pt>
                <c:pt idx="2">
                  <c:v>2012</c:v>
                </c:pt>
                <c:pt idx="3">
                  <c:v>2013</c:v>
                </c:pt>
                <c:pt idx="4">
                  <c:v>2014</c:v>
                </c:pt>
                <c:pt idx="5">
                  <c:v>2016</c:v>
                </c:pt>
                <c:pt idx="6">
                  <c:v>2016</c:v>
                </c:pt>
                <c:pt idx="7">
                  <c:v>2017</c:v>
                </c:pt>
                <c:pt idx="8">
                  <c:v>2017</c:v>
                </c:pt>
                <c:pt idx="9">
                  <c:v>2018</c:v>
                </c:pt>
                <c:pt idx="10">
                  <c:v>2019</c:v>
                </c:pt>
                <c:pt idx="11">
                  <c:v>2022</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EMIS</c:v>
                  </c:pt>
                  <c:pt idx="1">
                    <c:v>EMIS</c:v>
                  </c:pt>
                  <c:pt idx="2">
                    <c:v>WFSC</c:v>
                  </c:pt>
                  <c:pt idx="3">
                    <c:v>UNES</c:v>
                  </c:pt>
                  <c:pt idx="4">
                    <c:v>EMIS</c:v>
                  </c:pt>
                  <c:pt idx="5">
                    <c:v>EMIS</c:v>
                  </c:pt>
                  <c:pt idx="6">
                    <c:v>UIS</c:v>
                  </c:pt>
                  <c:pt idx="7">
                    <c:v>SABER</c:v>
                  </c:pt>
                  <c:pt idx="8">
                    <c:v>UIS</c:v>
                  </c:pt>
                  <c:pt idx="9">
                    <c:v>UIS</c:v>
                  </c:pt>
                  <c:pt idx="10">
                    <c:v>UIS</c:v>
                  </c:pt>
                  <c:pt idx="11">
                    <c:v>MSNA</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0977-4FA7-996B-B13DBFABA183}"/>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346CEA06-2682-4FFD-B86D-8211848441F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E9F6DFC9-66FD-487F-916D-F6CF393A97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A5837A4D-5E69-482C-898F-542CF7E90EB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9D078516-B22D-4DEA-8026-F2BCEB182112}"/>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9125BD6D-833E-48A2-9CC1-804F8BBF2989}"/>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85BC9FF5-9F8D-46DC-89F3-B832869E1513}"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F45C0D0B-52AF-46DE-8ADE-287D494720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89A9F801-8D86-47FC-A5F3-59D3BC215D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ACC783FC-3BEE-4E6A-A658-2AC7B38BB1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F25AB185-58D8-480E-A82D-0487CA6520CD}"/>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8DC115CF-9195-4B99-9F23-B422033D0C29}"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5FD91F57-6E63-40CB-85FD-C2C5E779E750}"/>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15D001C-9047-4651-B5F2-1E742BDBEF25}"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DA4FA0DF-4648-4DDD-95B6-6DD1AD64E1EB}"/>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1574961-60BD-427B-BF6A-9D2DE7DAA269}"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12AB56E9-C1C7-4F87-A929-BE5DD37FCD79}"/>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988399D-98D7-4769-9A95-E25DDD0BA76C}"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7D8EBFF1-63E5-4389-8109-7548856E8AC0}"/>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DC003FA-14ED-42D7-A01F-EE249B1B26DD}"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3ED40F47-A872-4440-BD87-D9C872ED48F6}"/>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9AEF8A3C-7EB6-4686-84AB-17479A538F40}"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81425285-141A-4EC7-9946-2CBE2CFF6D35}"/>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BE36A2D-D1F2-4283-B871-8F589C4841E2}"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998AD4B-320A-46CE-AB0F-7834E3369156}"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CE76361-EF5D-4E16-A276-FD8BE6182C59}"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2F712E8-1C9D-4934-A651-DAD90CA948A1}"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481F957-ED01-41A7-8BE2-F964B17EF05C}"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DE8C5DD-703C-487B-9345-93AF2F4282F2}"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607BCA1-F27D-48F3-A26C-619077358B0E}"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A758D89-97D5-4EEC-ABA9-D5FFF18C5446}"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C50C6E3-4004-498F-9712-E4A3AA6480F5}"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2DACC02-6C7E-4993-BA67-6F9D1854A232}"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F2D35E9-1203-41F2-B647-A54726F5089E}"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E962E7B-E5F9-4DAE-8261-3772B08AE867}"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588DAF4-8E7F-46A2-B39F-78A14C4009AA}"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DB014FB-FDD5-4894-9196-7CA00547985C}"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CB93515-DA7D-4562-8843-D186F81E73F7}"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25A648F-EC0C-4C33-9A77-D102F421A339}"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03C4BBA-6E22-48ED-9B91-6C6EE7D7C2DA}"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550880A-E9ED-457C-9911-960C24C8250B}"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F36B91B-CFC8-4A35-8DF2-3ADD3B2E0A6A}"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18FD354-4955-427D-861F-17F429AB5099}"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F11CC236-2FF8-4A88-A851-00DB98F19F3F}"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0FC7BF8-3DE6-4060-AC74-51B4F7865ED3}"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D78319B-BE8D-47E4-99E4-BC2A4F3057AB}"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7E131AB-F82B-4546-A536-F41B39EC2E4E}"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8B4F6514-A398-44B3-9F90-975191D234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E1040B13-4A89-4F99-92BB-D1BB7F989C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AC26CC49-33E5-41AB-84DB-DB6E544BA5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83A36D0A-F4A5-4EBE-A645-15ECA4CF4C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AE96CF12-D973-454B-87AB-35798B9AE8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C9B21F87-5803-42A1-B725-919EBF7D51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0F41BB40-614B-488E-A782-31799D55A4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AD4511B3-29E4-47CA-80F0-45832C40B7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099A49CF-7635-47F5-AB2B-D408632DBB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15B7589B-F3A4-4F34-96B9-A25C73881F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D7E327A7-0C63-4B88-978A-CADE5E03EF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AC4F38DA-9910-4189-AD2F-D4FE9BB2B6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BDD9E0B8-34B7-43E2-BA46-0D8B1B948A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BDCD6D3C-2920-4611-916E-227319ABA25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956CBECD-708E-4BF5-85D0-51E0E17B67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FDFEEBF5-02FF-4ED2-B6D4-3F225696A3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E084019E-2A92-446F-AC4D-3C9CA40B36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CD978606-F437-4BCB-B925-F2F78D4DB0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AD83B2BD-7A03-4318-8810-CF53DB546C53}"/>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D7BCBBD-7289-4638-98AC-27D171143EDD}"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8EBE484B-62B8-457C-8757-AB96AE55D151}"/>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E75510E1-4465-467A-AF40-EF440510DC1A}"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171F2F43-A80A-4D06-827A-22F9A34AF1C4}"/>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075E3BC-A426-4344-8BE9-7AE59BA7B97D}"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F92E4C09-79D7-45D0-A64C-2F04CB0FFFB7}"/>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C2F9BA17-1BE2-44E9-808C-9D3000135FE4}"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F27ACC8B-EB31-4661-BE44-7B84E231E278}"/>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6A7EB1CE-2787-4A64-BBE3-F73B5D8E551D}"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99AD2655-AC5F-4EE0-9D72-CC6CE8A98704}"/>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3FB336F-71B2-4CEB-B9A7-8DDA4DC7D74F}"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3B2BEDB7-2316-47FD-B9E6-64A46190963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4E7F3-8670-49E9-ACCB-EBB3CCEFF16D}">
  <sheetPr codeName="Sheet2"/>
  <dimension ref="A1:AH251"/>
  <sheetViews>
    <sheetView workbookViewId="0">
      <selection sqref="A1:U400"/>
    </sheetView>
  </sheetViews>
  <sheetFormatPr defaultColWidth="9" defaultRowHeight="13.2" x14ac:dyDescent="0.25"/>
  <cols>
    <col min="1" max="1" width="52.69921875" style="352" bestFit="1" customWidth="1"/>
    <col min="2" max="2" width="18.3984375" style="352" customWidth="1"/>
    <col min="3" max="3" width="22.3984375" style="352" customWidth="1"/>
    <col min="4" max="4" width="23.5" style="352" customWidth="1"/>
    <col min="5" max="5" width="23.69921875" style="352" customWidth="1"/>
    <col min="6" max="6" width="23.5" style="352" customWidth="1"/>
    <col min="7" max="12" width="9" style="352"/>
    <col min="13" max="13" width="39.69921875" style="352" bestFit="1" customWidth="1"/>
    <col min="14" max="22" width="9" style="352"/>
    <col min="23" max="23" width="13.09765625" style="352" bestFit="1" customWidth="1"/>
    <col min="24" max="16384" width="9" style="352"/>
  </cols>
  <sheetData>
    <row r="1" spans="1:34" x14ac:dyDescent="0.25">
      <c r="A1" s="351" t="s">
        <v>310</v>
      </c>
      <c r="B1" s="351" t="s">
        <v>311</v>
      </c>
      <c r="C1" s="351" t="s">
        <v>312</v>
      </c>
      <c r="D1" s="351" t="s">
        <v>313</v>
      </c>
      <c r="E1" s="351" t="s">
        <v>314</v>
      </c>
      <c r="F1" s="351" t="s">
        <v>197</v>
      </c>
      <c r="G1" s="351"/>
      <c r="I1" s="353" t="s">
        <v>315</v>
      </c>
      <c r="L1" s="353" t="s">
        <v>316</v>
      </c>
      <c r="M1" s="353" t="s">
        <v>317</v>
      </c>
      <c r="N1" s="353" t="s">
        <v>318</v>
      </c>
      <c r="O1" s="353" t="s">
        <v>319</v>
      </c>
      <c r="P1" s="353" t="s">
        <v>320</v>
      </c>
      <c r="Q1" s="353" t="s">
        <v>321</v>
      </c>
      <c r="R1" s="353" t="s">
        <v>322</v>
      </c>
      <c r="S1" s="353" t="s">
        <v>323</v>
      </c>
      <c r="T1" s="353" t="s">
        <v>316</v>
      </c>
      <c r="U1" s="353" t="s">
        <v>315</v>
      </c>
    </row>
    <row r="2" spans="1:34" x14ac:dyDescent="0.25">
      <c r="A2" s="354" t="s">
        <v>324</v>
      </c>
      <c r="I2" s="355" t="s">
        <v>310</v>
      </c>
      <c r="L2" s="355" t="s">
        <v>325</v>
      </c>
      <c r="M2" s="355" t="s">
        <v>326</v>
      </c>
      <c r="N2" s="355" t="s">
        <v>326</v>
      </c>
      <c r="O2" s="355" t="s">
        <v>326</v>
      </c>
      <c r="P2" s="355" t="s">
        <v>327</v>
      </c>
      <c r="Q2" s="355" t="s">
        <v>328</v>
      </c>
      <c r="R2" s="355"/>
      <c r="S2" s="355"/>
      <c r="T2" s="355" t="s">
        <v>325</v>
      </c>
      <c r="U2" s="356" t="s">
        <v>310</v>
      </c>
    </row>
    <row r="3" spans="1:34" x14ac:dyDescent="0.25">
      <c r="A3" s="357" t="s">
        <v>115</v>
      </c>
      <c r="B3" s="357" t="s">
        <v>329</v>
      </c>
      <c r="C3" s="357" t="s">
        <v>330</v>
      </c>
      <c r="D3" s="358" t="s">
        <v>331</v>
      </c>
      <c r="E3" s="352" t="s">
        <v>332</v>
      </c>
      <c r="I3" s="355" t="s">
        <v>311</v>
      </c>
      <c r="L3" s="355" t="s">
        <v>333</v>
      </c>
      <c r="M3" s="355" t="s">
        <v>127</v>
      </c>
      <c r="N3" s="355" t="s">
        <v>127</v>
      </c>
      <c r="O3" s="355" t="s">
        <v>334</v>
      </c>
      <c r="P3" s="355" t="s">
        <v>335</v>
      </c>
      <c r="Q3" s="355" t="s">
        <v>336</v>
      </c>
      <c r="R3" s="355"/>
      <c r="S3" s="355"/>
      <c r="T3" s="355" t="s">
        <v>333</v>
      </c>
      <c r="U3" s="355" t="s">
        <v>310</v>
      </c>
      <c r="W3" s="352" t="s">
        <v>337</v>
      </c>
      <c r="X3" s="352" t="s">
        <v>338</v>
      </c>
    </row>
    <row r="4" spans="1:34" x14ac:dyDescent="0.25">
      <c r="A4" s="352" t="s">
        <v>339</v>
      </c>
      <c r="B4" s="352" t="s">
        <v>340</v>
      </c>
      <c r="C4" s="352" t="s">
        <v>341</v>
      </c>
      <c r="D4" s="358" t="s">
        <v>342</v>
      </c>
      <c r="E4" s="352" t="s">
        <v>343</v>
      </c>
      <c r="I4" s="355" t="s">
        <v>312</v>
      </c>
      <c r="L4" s="355" t="s">
        <v>344</v>
      </c>
      <c r="M4" s="355" t="s">
        <v>345</v>
      </c>
      <c r="N4" s="355" t="s">
        <v>345</v>
      </c>
      <c r="O4" s="355" t="s">
        <v>345</v>
      </c>
      <c r="P4" s="355" t="s">
        <v>346</v>
      </c>
      <c r="Q4" s="355" t="s">
        <v>347</v>
      </c>
      <c r="R4" s="355"/>
      <c r="S4" s="355"/>
      <c r="T4" s="355" t="s">
        <v>344</v>
      </c>
      <c r="U4" s="355" t="s">
        <v>312</v>
      </c>
    </row>
    <row r="5" spans="1:34" x14ac:dyDescent="0.25">
      <c r="A5" s="357" t="str">
        <f>+Introduction!C7</f>
        <v>Afghanistan</v>
      </c>
      <c r="B5" s="359" t="str">
        <f t="shared" ref="B5" si="0">VLOOKUP($A$5,translationcountries,3,FALSE)</f>
        <v>Afganistán</v>
      </c>
      <c r="C5" s="359" t="str">
        <f>VLOOKUP($A$5,translationcountries,2,FALSE)</f>
        <v>Afghanistan</v>
      </c>
      <c r="D5" s="359" t="str">
        <f>VLOOKUP($A$5,translationcountries,4,FALSE)</f>
        <v>Афганистан</v>
      </c>
      <c r="E5" s="359" t="str">
        <f>VLOOKUP($A$5,translationcountries,5,FALSE)</f>
        <v>أفغانستان</v>
      </c>
      <c r="F5" s="359">
        <f>VLOOKUP($A$5,translationcountries,6,FALSE)</f>
        <v>0</v>
      </c>
      <c r="G5" s="359"/>
      <c r="I5" s="355" t="s">
        <v>313</v>
      </c>
      <c r="L5" s="355" t="s">
        <v>349</v>
      </c>
      <c r="M5" s="355" t="s">
        <v>350</v>
      </c>
      <c r="N5" s="355" t="s">
        <v>350</v>
      </c>
      <c r="O5" s="355" t="s">
        <v>351</v>
      </c>
      <c r="P5" s="355" t="s">
        <v>352</v>
      </c>
      <c r="Q5" s="355" t="s">
        <v>353</v>
      </c>
      <c r="R5" s="355"/>
      <c r="S5" s="355"/>
      <c r="T5" s="355" t="s">
        <v>349</v>
      </c>
      <c r="U5" s="356" t="s">
        <v>310</v>
      </c>
    </row>
    <row r="6" spans="1:34" x14ac:dyDescent="0.25">
      <c r="A6" s="357" t="s">
        <v>354</v>
      </c>
      <c r="B6" s="352" t="s">
        <v>355</v>
      </c>
      <c r="C6" s="352" t="s">
        <v>356</v>
      </c>
      <c r="D6" s="358" t="s">
        <v>357</v>
      </c>
      <c r="E6" s="352" t="s">
        <v>358</v>
      </c>
      <c r="I6" s="355" t="s">
        <v>314</v>
      </c>
      <c r="L6" s="355" t="s">
        <v>359</v>
      </c>
      <c r="M6" s="355" t="s">
        <v>360</v>
      </c>
      <c r="N6" s="355" t="s">
        <v>361</v>
      </c>
      <c r="O6" s="355" t="s">
        <v>362</v>
      </c>
      <c r="P6" s="355" t="s">
        <v>363</v>
      </c>
      <c r="Q6" s="355" t="s">
        <v>364</v>
      </c>
      <c r="R6" s="355"/>
      <c r="S6" s="355"/>
      <c r="T6" s="355" t="s">
        <v>359</v>
      </c>
      <c r="U6" s="356" t="s">
        <v>310</v>
      </c>
    </row>
    <row r="7" spans="1:34" x14ac:dyDescent="0.25">
      <c r="A7" s="357" t="s">
        <v>31</v>
      </c>
      <c r="B7" s="352" t="s">
        <v>365</v>
      </c>
      <c r="C7" s="352" t="s">
        <v>366</v>
      </c>
      <c r="D7" s="358" t="s">
        <v>367</v>
      </c>
      <c r="E7" s="352" t="s">
        <v>368</v>
      </c>
      <c r="I7" s="355" t="s">
        <v>197</v>
      </c>
      <c r="L7" s="355" t="s">
        <v>369</v>
      </c>
      <c r="M7" s="355" t="s">
        <v>370</v>
      </c>
      <c r="N7" s="355" t="s">
        <v>371</v>
      </c>
      <c r="O7" s="355" t="s">
        <v>370</v>
      </c>
      <c r="P7" s="355" t="s">
        <v>372</v>
      </c>
      <c r="Q7" s="355" t="s">
        <v>373</v>
      </c>
      <c r="R7" s="355"/>
      <c r="S7" s="355"/>
      <c r="T7" s="355" t="s">
        <v>369</v>
      </c>
      <c r="U7" s="356" t="s">
        <v>310</v>
      </c>
      <c r="X7" s="355" t="str" cm="1">
        <f t="array" aca="1" ref="X7" ca="1">CELL("filename")</f>
        <v>C:\Users\johnstonr\WHOUNICEF Dropbox\WHOUNICEF Team Folder\Schools\2026 Report\Country files\Country files multilingual\Country files v09\[JMP_2026_WinS_AFG_Afghanistan.xlsx]Introduction</v>
      </c>
    </row>
    <row r="8" spans="1:34" x14ac:dyDescent="0.25">
      <c r="A8" s="352" t="s">
        <v>116</v>
      </c>
      <c r="B8" s="352" t="s">
        <v>374</v>
      </c>
      <c r="C8" s="352" t="s">
        <v>375</v>
      </c>
      <c r="D8" s="358" t="s">
        <v>376</v>
      </c>
      <c r="E8" s="352" t="s">
        <v>377</v>
      </c>
      <c r="I8" s="355"/>
      <c r="L8" s="355" t="s">
        <v>378</v>
      </c>
      <c r="M8" s="355" t="s">
        <v>379</v>
      </c>
      <c r="N8" s="355" t="s">
        <v>380</v>
      </c>
      <c r="O8" s="355" t="s">
        <v>379</v>
      </c>
      <c r="P8" s="355" t="s">
        <v>381</v>
      </c>
      <c r="Q8" s="355" t="s">
        <v>382</v>
      </c>
      <c r="R8" s="355"/>
      <c r="S8" s="355"/>
      <c r="T8" s="355" t="s">
        <v>378</v>
      </c>
      <c r="U8" s="356" t="s">
        <v>312</v>
      </c>
      <c r="X8" s="355" t="str">
        <f ca="1">IFERROR(MID(X7,FIND(CHAR(1),SUBSTITUTE(X7,"\",CHAR(1),LEN(X7)-LEN(SUBSTITUTE(X7,"\",""))))+1,FIND(CHAR(1),SUBSTITUTE(X7,".",CHAR(1),LEN(X7)-LEN(SUBSTITUTE(X7,".",""))))-FIND(CHAR(1),SUBSTITUTE(X7,"\",CHAR(1),LEN(X7)-LEN(SUBSTITUTE(X7,"\",""))))-1),"")</f>
        <v>[JMP_2026_WinS_AFG_Afghanistan</v>
      </c>
    </row>
    <row r="9" spans="1:34" x14ac:dyDescent="0.25">
      <c r="A9" s="357" t="s">
        <v>383</v>
      </c>
      <c r="B9" s="352" t="s">
        <v>384</v>
      </c>
      <c r="C9" s="352" t="s">
        <v>385</v>
      </c>
      <c r="D9" s="358" t="s">
        <v>386</v>
      </c>
      <c r="E9" s="352" t="s">
        <v>387</v>
      </c>
      <c r="L9" s="355" t="s">
        <v>388</v>
      </c>
      <c r="M9" s="355" t="s">
        <v>389</v>
      </c>
      <c r="N9" s="355" t="s">
        <v>390</v>
      </c>
      <c r="O9" s="355" t="s">
        <v>391</v>
      </c>
      <c r="P9" s="355" t="s">
        <v>392</v>
      </c>
      <c r="Q9" s="355" t="s">
        <v>393</v>
      </c>
      <c r="R9" s="355"/>
      <c r="S9" s="355"/>
      <c r="T9" s="355" t="s">
        <v>388</v>
      </c>
      <c r="U9" s="356" t="s">
        <v>314</v>
      </c>
      <c r="X9" s="355" t="s">
        <v>348</v>
      </c>
    </row>
    <row r="10" spans="1:34" x14ac:dyDescent="0.25">
      <c r="A10" s="357" t="s">
        <v>394</v>
      </c>
      <c r="B10" s="352" t="s">
        <v>395</v>
      </c>
      <c r="C10" s="352" t="s">
        <v>396</v>
      </c>
      <c r="D10" s="358" t="s">
        <v>397</v>
      </c>
      <c r="E10" s="352" t="s">
        <v>398</v>
      </c>
      <c r="I10" s="360" t="s">
        <v>399</v>
      </c>
      <c r="L10" s="355" t="s">
        <v>400</v>
      </c>
      <c r="M10" s="355" t="s">
        <v>401</v>
      </c>
      <c r="N10" s="355" t="s">
        <v>402</v>
      </c>
      <c r="O10" s="355" t="s">
        <v>401</v>
      </c>
      <c r="P10" s="355" t="s">
        <v>403</v>
      </c>
      <c r="Q10" s="355" t="s">
        <v>404</v>
      </c>
      <c r="R10" s="355"/>
      <c r="S10" s="355"/>
      <c r="T10" s="355" t="s">
        <v>400</v>
      </c>
      <c r="U10" s="356" t="s">
        <v>311</v>
      </c>
      <c r="W10" s="357" t="s">
        <v>405</v>
      </c>
      <c r="X10" s="357" t="s">
        <v>406</v>
      </c>
    </row>
    <row r="11" spans="1:34" x14ac:dyDescent="0.25">
      <c r="A11" s="357" t="s">
        <v>300</v>
      </c>
      <c r="B11" s="352" t="s">
        <v>407</v>
      </c>
      <c r="C11" s="352" t="s">
        <v>408</v>
      </c>
      <c r="D11" s="358" t="s">
        <v>409</v>
      </c>
      <c r="E11" s="352" t="s">
        <v>410</v>
      </c>
      <c r="I11" s="355" t="str">
        <f>HLOOKUP(Introduction!$G$4,nametranslations,18,FALSE)</f>
        <v>Notes on how to read the country file</v>
      </c>
      <c r="L11" s="355" t="s">
        <v>411</v>
      </c>
      <c r="M11" s="355" t="s">
        <v>412</v>
      </c>
      <c r="N11" s="355" t="s">
        <v>413</v>
      </c>
      <c r="O11" s="355" t="s">
        <v>412</v>
      </c>
      <c r="P11" s="355" t="s">
        <v>414</v>
      </c>
      <c r="Q11" s="355" t="s">
        <v>415</v>
      </c>
      <c r="R11" s="355"/>
      <c r="S11" s="355"/>
      <c r="T11" s="355" t="s">
        <v>411</v>
      </c>
      <c r="U11" s="356" t="s">
        <v>310</v>
      </c>
    </row>
    <row r="12" spans="1:34" x14ac:dyDescent="0.25">
      <c r="A12" s="357" t="s">
        <v>32</v>
      </c>
      <c r="B12" s="357" t="s">
        <v>416</v>
      </c>
      <c r="C12" s="357" t="s">
        <v>417</v>
      </c>
      <c r="D12" s="358" t="s">
        <v>418</v>
      </c>
      <c r="E12" s="357" t="s">
        <v>419</v>
      </c>
      <c r="I12" s="355" t="str">
        <f>HLOOKUP(Introduction!$G$4,nametranslations,24,FALSE)</f>
        <v>Total</v>
      </c>
      <c r="L12" s="355" t="s">
        <v>420</v>
      </c>
      <c r="M12" s="355" t="s">
        <v>421</v>
      </c>
      <c r="N12" s="355" t="s">
        <v>422</v>
      </c>
      <c r="O12" s="355" t="s">
        <v>423</v>
      </c>
      <c r="P12" s="355" t="s">
        <v>424</v>
      </c>
      <c r="Q12" s="355" t="s">
        <v>425</v>
      </c>
      <c r="R12" s="355"/>
      <c r="S12" s="355"/>
      <c r="T12" s="355" t="s">
        <v>420</v>
      </c>
      <c r="U12" s="356" t="s">
        <v>310</v>
      </c>
      <c r="W12" s="352" t="s">
        <v>426</v>
      </c>
      <c r="X12" s="352" t="s">
        <v>427</v>
      </c>
      <c r="Z12" s="352" t="s">
        <v>428</v>
      </c>
      <c r="AC12" s="352" t="s">
        <v>429</v>
      </c>
      <c r="AH12" s="361" t="str" cm="1">
        <f t="array" aca="1" ref="AH12" ca="1">MID(CELL("filename"),FIND("~",SUBSTITUTE(CELL("filename"),"_","~",3))+1,3)</f>
        <v>AFG</v>
      </c>
    </row>
    <row r="13" spans="1:34" x14ac:dyDescent="0.25">
      <c r="A13" s="357" t="s">
        <v>430</v>
      </c>
      <c r="B13" s="357" t="s">
        <v>431</v>
      </c>
      <c r="C13" s="357" t="s">
        <v>432</v>
      </c>
      <c r="D13" s="358" t="s">
        <v>433</v>
      </c>
      <c r="E13" s="357" t="s">
        <v>434</v>
      </c>
      <c r="I13" s="355" t="str">
        <f>HLOOKUP(Introduction!$G$4,nametranslations,25,FALSE)</f>
        <v>Rural</v>
      </c>
      <c r="L13" s="355" t="s">
        <v>435</v>
      </c>
      <c r="M13" s="355" t="s">
        <v>436</v>
      </c>
      <c r="N13" s="355" t="s">
        <v>437</v>
      </c>
      <c r="O13" s="355" t="s">
        <v>438</v>
      </c>
      <c r="P13" s="355" t="s">
        <v>439</v>
      </c>
      <c r="Q13" s="355" t="s">
        <v>440</v>
      </c>
      <c r="R13" s="355"/>
      <c r="S13" s="355"/>
      <c r="T13" s="355" t="s">
        <v>435</v>
      </c>
      <c r="U13" s="356" t="s">
        <v>312</v>
      </c>
    </row>
    <row r="14" spans="1:34" x14ac:dyDescent="0.25">
      <c r="A14" s="352" t="s">
        <v>118</v>
      </c>
      <c r="B14" s="352" t="s">
        <v>441</v>
      </c>
      <c r="C14" s="352" t="s">
        <v>442</v>
      </c>
      <c r="D14" s="358" t="s">
        <v>443</v>
      </c>
      <c r="E14" s="352" t="s">
        <v>444</v>
      </c>
      <c r="I14" s="355" t="str">
        <f>HLOOKUP(Introduction!$G$4,nametranslations,26,FALSE)</f>
        <v>Urban</v>
      </c>
      <c r="L14" s="355" t="s">
        <v>445</v>
      </c>
      <c r="M14" s="355" t="s">
        <v>446</v>
      </c>
      <c r="N14" s="355" t="s">
        <v>447</v>
      </c>
      <c r="O14" s="355" t="s">
        <v>448</v>
      </c>
      <c r="P14" s="355" t="s">
        <v>449</v>
      </c>
      <c r="Q14" s="355" t="s">
        <v>450</v>
      </c>
      <c r="R14" s="355"/>
      <c r="S14" s="355"/>
      <c r="T14" s="355" t="s">
        <v>445</v>
      </c>
      <c r="U14" s="356" t="s">
        <v>310</v>
      </c>
    </row>
    <row r="15" spans="1:34" x14ac:dyDescent="0.25">
      <c r="A15" s="352" t="s">
        <v>119</v>
      </c>
      <c r="B15" s="352" t="s">
        <v>451</v>
      </c>
      <c r="C15" s="357" t="s">
        <v>452</v>
      </c>
      <c r="D15" s="358" t="s">
        <v>453</v>
      </c>
      <c r="E15" s="357" t="s">
        <v>454</v>
      </c>
      <c r="I15" s="355" t="str">
        <f>HLOOKUP(Introduction!$G$4,nametranslations,27,FALSE)</f>
        <v>Pre-primary</v>
      </c>
      <c r="L15" s="355" t="s">
        <v>455</v>
      </c>
      <c r="M15" s="355" t="s">
        <v>456</v>
      </c>
      <c r="N15" s="355" t="s">
        <v>457</v>
      </c>
      <c r="O15" s="355" t="s">
        <v>456</v>
      </c>
      <c r="P15" s="355" t="s">
        <v>458</v>
      </c>
      <c r="Q15" s="355" t="s">
        <v>459</v>
      </c>
      <c r="R15" s="355"/>
      <c r="S15" s="355"/>
      <c r="T15" s="355" t="s">
        <v>455</v>
      </c>
      <c r="U15" s="356" t="s">
        <v>310</v>
      </c>
    </row>
    <row r="16" spans="1:34" x14ac:dyDescent="0.25">
      <c r="A16" s="352" t="s">
        <v>120</v>
      </c>
      <c r="B16" s="357" t="s">
        <v>460</v>
      </c>
      <c r="C16" s="357" t="s">
        <v>461</v>
      </c>
      <c r="D16" s="358" t="s">
        <v>462</v>
      </c>
      <c r="E16" s="357" t="s">
        <v>463</v>
      </c>
      <c r="I16" s="355" t="str">
        <f>HLOOKUP(Introduction!$G$4,nametranslations,28,FALSE)</f>
        <v>Primary</v>
      </c>
      <c r="L16" s="355" t="s">
        <v>464</v>
      </c>
      <c r="M16" s="355" t="s">
        <v>465</v>
      </c>
      <c r="N16" s="355" t="s">
        <v>466</v>
      </c>
      <c r="O16" s="355" t="s">
        <v>465</v>
      </c>
      <c r="P16" s="355" t="s">
        <v>467</v>
      </c>
      <c r="Q16" s="355" t="s">
        <v>468</v>
      </c>
      <c r="R16" s="355"/>
      <c r="S16" s="355"/>
      <c r="T16" s="355" t="s">
        <v>464</v>
      </c>
      <c r="U16" s="356" t="s">
        <v>310</v>
      </c>
    </row>
    <row r="17" spans="1:21" x14ac:dyDescent="0.25">
      <c r="A17" s="352" t="s">
        <v>469</v>
      </c>
      <c r="B17" s="357" t="s">
        <v>470</v>
      </c>
      <c r="C17" s="357" t="s">
        <v>471</v>
      </c>
      <c r="D17" s="358" t="s">
        <v>472</v>
      </c>
      <c r="E17" s="357" t="s">
        <v>473</v>
      </c>
      <c r="I17" s="355" t="str">
        <f>HLOOKUP(Introduction!$G$4,nametranslations,29,FALSE)</f>
        <v>Secondary</v>
      </c>
      <c r="L17" s="355" t="s">
        <v>474</v>
      </c>
      <c r="M17" s="355" t="s">
        <v>475</v>
      </c>
      <c r="N17" s="355" t="s">
        <v>476</v>
      </c>
      <c r="O17" s="355" t="s">
        <v>477</v>
      </c>
      <c r="P17" s="355" t="s">
        <v>478</v>
      </c>
      <c r="Q17" s="355" t="s">
        <v>479</v>
      </c>
      <c r="R17" s="355"/>
      <c r="S17" s="355"/>
      <c r="T17" s="355" t="s">
        <v>474</v>
      </c>
      <c r="U17" s="356" t="s">
        <v>310</v>
      </c>
    </row>
    <row r="18" spans="1:21" x14ac:dyDescent="0.25">
      <c r="A18" s="352" t="s">
        <v>480</v>
      </c>
      <c r="B18" s="357" t="s">
        <v>481</v>
      </c>
      <c r="C18" s="357" t="s">
        <v>482</v>
      </c>
      <c r="D18" s="358" t="s">
        <v>483</v>
      </c>
      <c r="E18" s="357" t="s">
        <v>484</v>
      </c>
      <c r="I18" s="355"/>
      <c r="L18" s="355" t="s">
        <v>485</v>
      </c>
      <c r="M18" s="355" t="s">
        <v>486</v>
      </c>
      <c r="N18" s="355" t="s">
        <v>486</v>
      </c>
      <c r="O18" s="355" t="s">
        <v>486</v>
      </c>
      <c r="P18" s="355" t="s">
        <v>487</v>
      </c>
      <c r="Q18" s="355" t="s">
        <v>488</v>
      </c>
      <c r="R18" s="355"/>
      <c r="S18" s="355"/>
      <c r="T18" s="355" t="s">
        <v>485</v>
      </c>
      <c r="U18" s="356" t="s">
        <v>312</v>
      </c>
    </row>
    <row r="19" spans="1:21" x14ac:dyDescent="0.25">
      <c r="A19" s="354" t="s">
        <v>489</v>
      </c>
      <c r="I19" s="355"/>
      <c r="L19" s="355" t="s">
        <v>490</v>
      </c>
      <c r="M19" s="355" t="s">
        <v>491</v>
      </c>
      <c r="N19" s="355" t="s">
        <v>492</v>
      </c>
      <c r="O19" s="355" t="s">
        <v>493</v>
      </c>
      <c r="P19" s="355" t="s">
        <v>494</v>
      </c>
      <c r="Q19" s="355" t="s">
        <v>495</v>
      </c>
      <c r="R19" s="355"/>
      <c r="S19" s="355"/>
      <c r="T19" s="355" t="s">
        <v>490</v>
      </c>
      <c r="U19" s="356" t="s">
        <v>312</v>
      </c>
    </row>
    <row r="20" spans="1:21" x14ac:dyDescent="0.25">
      <c r="A20" s="352" t="s">
        <v>122</v>
      </c>
      <c r="B20" s="357" t="s">
        <v>496</v>
      </c>
      <c r="C20" s="357" t="s">
        <v>497</v>
      </c>
      <c r="D20" s="358" t="s">
        <v>498</v>
      </c>
      <c r="E20" s="357" t="s">
        <v>499</v>
      </c>
      <c r="I20" s="355"/>
      <c r="L20" s="355" t="s">
        <v>500</v>
      </c>
      <c r="M20" s="355" t="s">
        <v>501</v>
      </c>
      <c r="N20" s="355" t="s">
        <v>502</v>
      </c>
      <c r="O20" s="355" t="s">
        <v>501</v>
      </c>
      <c r="P20" s="355" t="s">
        <v>503</v>
      </c>
      <c r="Q20" s="355" t="s">
        <v>504</v>
      </c>
      <c r="R20" s="355"/>
      <c r="S20" s="355"/>
      <c r="T20" s="355" t="s">
        <v>500</v>
      </c>
      <c r="U20" s="356" t="s">
        <v>312</v>
      </c>
    </row>
    <row r="21" spans="1:21" x14ac:dyDescent="0.25">
      <c r="A21" s="352" t="s">
        <v>181</v>
      </c>
      <c r="B21" s="357" t="s">
        <v>505</v>
      </c>
      <c r="C21" s="357" t="s">
        <v>506</v>
      </c>
      <c r="D21" s="358" t="s">
        <v>507</v>
      </c>
      <c r="E21" s="357" t="s">
        <v>508</v>
      </c>
      <c r="I21" s="355"/>
      <c r="L21" s="355" t="s">
        <v>509</v>
      </c>
      <c r="M21" s="355" t="s">
        <v>510</v>
      </c>
      <c r="N21" s="355" t="s">
        <v>511</v>
      </c>
      <c r="O21" s="355" t="s">
        <v>512</v>
      </c>
      <c r="P21" s="355" t="s">
        <v>513</v>
      </c>
      <c r="Q21" s="355" t="s">
        <v>514</v>
      </c>
      <c r="R21" s="355"/>
      <c r="S21" s="355"/>
      <c r="T21" s="355" t="s">
        <v>509</v>
      </c>
      <c r="U21" s="356" t="s">
        <v>310</v>
      </c>
    </row>
    <row r="22" spans="1:21" x14ac:dyDescent="0.25">
      <c r="A22" s="352" t="s">
        <v>14</v>
      </c>
      <c r="B22" s="357" t="s">
        <v>515</v>
      </c>
      <c r="C22" s="357" t="s">
        <v>516</v>
      </c>
      <c r="D22" s="358" t="s">
        <v>517</v>
      </c>
      <c r="E22" s="357" t="s">
        <v>518</v>
      </c>
      <c r="I22" s="355"/>
      <c r="L22" s="355" t="s">
        <v>519</v>
      </c>
      <c r="M22" s="355" t="s">
        <v>520</v>
      </c>
      <c r="N22" s="355" t="s">
        <v>520</v>
      </c>
      <c r="O22" s="355" t="s">
        <v>520</v>
      </c>
      <c r="P22" s="355" t="s">
        <v>521</v>
      </c>
      <c r="Q22" s="355" t="s">
        <v>522</v>
      </c>
      <c r="R22" s="355"/>
      <c r="S22" s="355"/>
      <c r="T22" s="355" t="s">
        <v>519</v>
      </c>
      <c r="U22" s="356" t="s">
        <v>312</v>
      </c>
    </row>
    <row r="23" spans="1:21" x14ac:dyDescent="0.25">
      <c r="A23" s="352" t="s">
        <v>15</v>
      </c>
      <c r="B23" s="357" t="s">
        <v>523</v>
      </c>
      <c r="C23" s="357" t="s">
        <v>524</v>
      </c>
      <c r="D23" s="358" t="s">
        <v>525</v>
      </c>
      <c r="E23" s="357" t="s">
        <v>526</v>
      </c>
      <c r="I23" s="355"/>
      <c r="L23" s="355" t="s">
        <v>527</v>
      </c>
      <c r="M23" s="355" t="s">
        <v>528</v>
      </c>
      <c r="N23" s="355" t="s">
        <v>528</v>
      </c>
      <c r="O23" s="355" t="s">
        <v>528</v>
      </c>
      <c r="P23" s="355" t="s">
        <v>529</v>
      </c>
      <c r="Q23" s="355" t="s">
        <v>530</v>
      </c>
      <c r="R23" s="355"/>
      <c r="S23" s="355"/>
      <c r="T23" s="355" t="s">
        <v>527</v>
      </c>
      <c r="U23" s="356" t="s">
        <v>310</v>
      </c>
    </row>
    <row r="24" spans="1:21" x14ac:dyDescent="0.25">
      <c r="A24" s="352" t="s">
        <v>531</v>
      </c>
      <c r="B24" s="357" t="s">
        <v>531</v>
      </c>
      <c r="C24" s="352" t="s">
        <v>531</v>
      </c>
      <c r="D24" s="358" t="s">
        <v>532</v>
      </c>
      <c r="E24" s="352" t="s">
        <v>533</v>
      </c>
      <c r="I24" s="360" t="s">
        <v>534</v>
      </c>
      <c r="L24" s="355" t="s">
        <v>535</v>
      </c>
      <c r="M24" s="355" t="s">
        <v>536</v>
      </c>
      <c r="N24" s="355" t="s">
        <v>537</v>
      </c>
      <c r="O24" s="355" t="s">
        <v>536</v>
      </c>
      <c r="P24" s="355" t="s">
        <v>538</v>
      </c>
      <c r="Q24" s="355" t="s">
        <v>539</v>
      </c>
      <c r="R24" s="355"/>
      <c r="S24" s="355"/>
      <c r="T24" s="355" t="s">
        <v>535</v>
      </c>
      <c r="U24" s="356" t="s">
        <v>310</v>
      </c>
    </row>
    <row r="25" spans="1:21" x14ac:dyDescent="0.25">
      <c r="A25" s="352" t="s">
        <v>2</v>
      </c>
      <c r="B25" s="357" t="s">
        <v>2</v>
      </c>
      <c r="C25" s="352" t="s">
        <v>2</v>
      </c>
      <c r="D25" s="358" t="s">
        <v>540</v>
      </c>
      <c r="E25" s="352" t="s">
        <v>541</v>
      </c>
      <c r="I25" s="355" t="str">
        <f>HLOOKUP(Introduction!$G$4,nametranslations,36,FALSE)</f>
        <v>Proportion of Schools (%)</v>
      </c>
      <c r="L25" s="355" t="s">
        <v>542</v>
      </c>
      <c r="M25" s="355" t="s">
        <v>543</v>
      </c>
      <c r="N25" s="355" t="s">
        <v>544</v>
      </c>
      <c r="O25" s="355" t="s">
        <v>545</v>
      </c>
      <c r="P25" s="355" t="s">
        <v>546</v>
      </c>
      <c r="Q25" s="355" t="s">
        <v>547</v>
      </c>
      <c r="R25" s="355"/>
      <c r="S25" s="355"/>
      <c r="T25" s="355" t="s">
        <v>542</v>
      </c>
      <c r="U25" s="356" t="s">
        <v>314</v>
      </c>
    </row>
    <row r="26" spans="1:21" x14ac:dyDescent="0.25">
      <c r="A26" s="352" t="s">
        <v>1</v>
      </c>
      <c r="B26" s="357" t="s">
        <v>548</v>
      </c>
      <c r="C26" s="352" t="s">
        <v>549</v>
      </c>
      <c r="D26" s="358" t="s">
        <v>550</v>
      </c>
      <c r="E26" s="352" t="s">
        <v>551</v>
      </c>
      <c r="I26" s="355" t="s">
        <v>531</v>
      </c>
      <c r="L26" s="355" t="s">
        <v>552</v>
      </c>
      <c r="M26" s="355" t="s">
        <v>553</v>
      </c>
      <c r="N26" s="355" t="s">
        <v>553</v>
      </c>
      <c r="O26" s="355" t="s">
        <v>553</v>
      </c>
      <c r="P26" s="355" t="s">
        <v>554</v>
      </c>
      <c r="Q26" s="355" t="s">
        <v>555</v>
      </c>
      <c r="R26" s="355"/>
      <c r="S26" s="355"/>
      <c r="T26" s="355" t="s">
        <v>552</v>
      </c>
      <c r="U26" s="356" t="s">
        <v>310</v>
      </c>
    </row>
    <row r="27" spans="1:21" x14ac:dyDescent="0.25">
      <c r="A27" s="352" t="s">
        <v>16</v>
      </c>
      <c r="B27" s="357" t="s">
        <v>556</v>
      </c>
      <c r="C27" s="352" t="s">
        <v>557</v>
      </c>
      <c r="D27" s="358" t="s">
        <v>558</v>
      </c>
      <c r="E27" s="352" t="s">
        <v>559</v>
      </c>
      <c r="I27" s="355" t="str">
        <f>HLOOKUP(Introduction!$G$4,nametranslations,25,FALSE)</f>
        <v>Rural</v>
      </c>
      <c r="L27" s="355" t="s">
        <v>560</v>
      </c>
      <c r="M27" s="355" t="s">
        <v>561</v>
      </c>
      <c r="N27" s="355" t="s">
        <v>562</v>
      </c>
      <c r="O27" s="355" t="s">
        <v>563</v>
      </c>
      <c r="P27" s="355" t="s">
        <v>564</v>
      </c>
      <c r="Q27" s="355" t="s">
        <v>565</v>
      </c>
      <c r="R27" s="355"/>
      <c r="S27" s="355"/>
      <c r="T27" s="355" t="s">
        <v>560</v>
      </c>
      <c r="U27" s="356" t="s">
        <v>310</v>
      </c>
    </row>
    <row r="28" spans="1:21" x14ac:dyDescent="0.25">
      <c r="A28" s="352" t="s">
        <v>17</v>
      </c>
      <c r="B28" s="362" t="s">
        <v>566</v>
      </c>
      <c r="C28" s="352" t="s">
        <v>567</v>
      </c>
      <c r="D28" s="358" t="s">
        <v>568</v>
      </c>
      <c r="E28" s="352" t="s">
        <v>569</v>
      </c>
      <c r="I28" s="355" t="str">
        <f>HLOOKUP(Introduction!$G$4,nametranslations,26,FALSE)</f>
        <v>Urban</v>
      </c>
      <c r="L28" s="355" t="s">
        <v>570</v>
      </c>
      <c r="M28" s="355" t="s">
        <v>571</v>
      </c>
      <c r="N28" s="355" t="s">
        <v>572</v>
      </c>
      <c r="O28" s="355" t="s">
        <v>573</v>
      </c>
      <c r="P28" s="355" t="s">
        <v>574</v>
      </c>
      <c r="Q28" s="355" t="s">
        <v>575</v>
      </c>
      <c r="R28" s="355"/>
      <c r="S28" s="355"/>
      <c r="T28" s="355" t="s">
        <v>570</v>
      </c>
      <c r="U28" s="356" t="s">
        <v>312</v>
      </c>
    </row>
    <row r="29" spans="1:21" x14ac:dyDescent="0.25">
      <c r="A29" s="352" t="s">
        <v>18</v>
      </c>
      <c r="B29" s="362" t="s">
        <v>576</v>
      </c>
      <c r="C29" s="352" t="s">
        <v>577</v>
      </c>
      <c r="D29" s="358" t="s">
        <v>578</v>
      </c>
      <c r="E29" s="352" t="s">
        <v>579</v>
      </c>
      <c r="I29" s="355" t="str">
        <f>HLOOKUP(Introduction!$G$4,nametranslations,27,FALSE)</f>
        <v>Pre-primary</v>
      </c>
      <c r="L29" s="355" t="s">
        <v>580</v>
      </c>
      <c r="M29" s="355" t="s">
        <v>581</v>
      </c>
      <c r="N29" s="355" t="s">
        <v>582</v>
      </c>
      <c r="O29" s="355" t="s">
        <v>583</v>
      </c>
      <c r="P29" s="355" t="s">
        <v>584</v>
      </c>
      <c r="Q29" s="355" t="s">
        <v>585</v>
      </c>
      <c r="R29" s="355"/>
      <c r="S29" s="355"/>
      <c r="T29" s="355" t="s">
        <v>580</v>
      </c>
      <c r="U29" s="356" t="s">
        <v>310</v>
      </c>
    </row>
    <row r="30" spans="1:21" x14ac:dyDescent="0.25">
      <c r="A30" s="352" t="s">
        <v>33</v>
      </c>
      <c r="B30" s="357" t="s">
        <v>586</v>
      </c>
      <c r="C30" s="357" t="s">
        <v>587</v>
      </c>
      <c r="D30" s="358" t="s">
        <v>588</v>
      </c>
      <c r="E30" s="357" t="s">
        <v>589</v>
      </c>
      <c r="I30" s="355" t="str">
        <f>HLOOKUP(Introduction!$G$4,nametranslations,28,FALSE)</f>
        <v>Primary</v>
      </c>
      <c r="L30" s="355" t="s">
        <v>590</v>
      </c>
      <c r="M30" s="355" t="s">
        <v>591</v>
      </c>
      <c r="N30" s="355" t="s">
        <v>591</v>
      </c>
      <c r="O30" s="355" t="s">
        <v>592</v>
      </c>
      <c r="P30" s="355" t="s">
        <v>593</v>
      </c>
      <c r="Q30" s="355" t="s">
        <v>594</v>
      </c>
      <c r="R30" s="355"/>
      <c r="S30" s="355"/>
      <c r="T30" s="355" t="s">
        <v>590</v>
      </c>
      <c r="U30" s="356" t="s">
        <v>310</v>
      </c>
    </row>
    <row r="31" spans="1:21" x14ac:dyDescent="0.25">
      <c r="A31" s="352" t="s">
        <v>34</v>
      </c>
      <c r="B31" s="357" t="s">
        <v>595</v>
      </c>
      <c r="C31" s="352" t="s">
        <v>596</v>
      </c>
      <c r="D31" s="358" t="s">
        <v>597</v>
      </c>
      <c r="E31" s="352" t="s">
        <v>598</v>
      </c>
      <c r="I31" s="355" t="str">
        <f>HLOOKUP(Introduction!$G$4,nametranslations,29,FALSE)</f>
        <v>Secondary</v>
      </c>
      <c r="L31" s="355" t="s">
        <v>599</v>
      </c>
      <c r="M31" s="355" t="s">
        <v>600</v>
      </c>
      <c r="N31" s="355" t="s">
        <v>601</v>
      </c>
      <c r="O31" s="355" t="s">
        <v>600</v>
      </c>
      <c r="P31" s="355" t="s">
        <v>602</v>
      </c>
      <c r="Q31" s="355" t="s">
        <v>603</v>
      </c>
      <c r="R31" s="355"/>
      <c r="S31" s="355"/>
      <c r="T31" s="355" t="s">
        <v>599</v>
      </c>
      <c r="U31" s="356" t="s">
        <v>310</v>
      </c>
    </row>
    <row r="32" spans="1:21" x14ac:dyDescent="0.25">
      <c r="A32" s="352" t="s">
        <v>35</v>
      </c>
      <c r="B32" s="357" t="s">
        <v>604</v>
      </c>
      <c r="C32" s="352" t="s">
        <v>605</v>
      </c>
      <c r="D32" s="358" t="s">
        <v>606</v>
      </c>
      <c r="E32" s="352" t="s">
        <v>607</v>
      </c>
      <c r="I32" s="355"/>
      <c r="L32" s="355" t="s">
        <v>608</v>
      </c>
      <c r="M32" s="355" t="s">
        <v>609</v>
      </c>
      <c r="N32" s="355" t="s">
        <v>610</v>
      </c>
      <c r="O32" s="355" t="s">
        <v>611</v>
      </c>
      <c r="P32" s="355" t="s">
        <v>612</v>
      </c>
      <c r="Q32" s="355" t="s">
        <v>613</v>
      </c>
      <c r="R32" s="355"/>
      <c r="S32" s="355"/>
      <c r="T32" s="355" t="s">
        <v>608</v>
      </c>
      <c r="U32" s="356" t="s">
        <v>311</v>
      </c>
    </row>
    <row r="33" spans="1:21" x14ac:dyDescent="0.25">
      <c r="A33" s="352" t="s">
        <v>183</v>
      </c>
      <c r="B33" s="357" t="s">
        <v>614</v>
      </c>
      <c r="C33" s="352" t="s">
        <v>615</v>
      </c>
      <c r="D33" s="358" t="s">
        <v>616</v>
      </c>
      <c r="E33" s="352" t="s">
        <v>617</v>
      </c>
      <c r="L33" s="355" t="s">
        <v>618</v>
      </c>
      <c r="M33" s="355" t="s">
        <v>619</v>
      </c>
      <c r="N33" s="355" t="s">
        <v>620</v>
      </c>
      <c r="O33" s="355" t="s">
        <v>621</v>
      </c>
      <c r="P33" s="355" t="s">
        <v>622</v>
      </c>
      <c r="Q33" s="355" t="s">
        <v>623</v>
      </c>
      <c r="R33" s="355"/>
      <c r="S33" s="355"/>
      <c r="T33" s="355" t="s">
        <v>618</v>
      </c>
      <c r="U33" s="356" t="s">
        <v>310</v>
      </c>
    </row>
    <row r="34" spans="1:21" x14ac:dyDescent="0.25">
      <c r="A34" s="352" t="s">
        <v>301</v>
      </c>
      <c r="B34" s="357" t="s">
        <v>624</v>
      </c>
      <c r="C34" s="352" t="s">
        <v>625</v>
      </c>
      <c r="D34" s="358" t="s">
        <v>626</v>
      </c>
      <c r="E34" s="357" t="s">
        <v>627</v>
      </c>
      <c r="L34" s="355" t="s">
        <v>628</v>
      </c>
      <c r="M34" s="355" t="s">
        <v>629</v>
      </c>
      <c r="N34" s="355" t="s">
        <v>630</v>
      </c>
      <c r="O34" s="355" t="s">
        <v>629</v>
      </c>
      <c r="P34" s="355" t="s">
        <v>631</v>
      </c>
      <c r="Q34" s="355" t="s">
        <v>632</v>
      </c>
      <c r="R34" s="355"/>
      <c r="S34" s="355"/>
      <c r="T34" s="355" t="s">
        <v>628</v>
      </c>
      <c r="U34" s="356" t="s">
        <v>310</v>
      </c>
    </row>
    <row r="35" spans="1:21" x14ac:dyDescent="0.25">
      <c r="A35" s="352" t="s">
        <v>633</v>
      </c>
      <c r="B35" s="357" t="s">
        <v>634</v>
      </c>
      <c r="C35" s="352" t="s">
        <v>635</v>
      </c>
      <c r="D35" s="358" t="s">
        <v>636</v>
      </c>
      <c r="E35" s="352" t="s">
        <v>637</v>
      </c>
      <c r="L35" s="355" t="s">
        <v>638</v>
      </c>
      <c r="M35" s="355" t="s">
        <v>639</v>
      </c>
      <c r="N35" s="355" t="s">
        <v>640</v>
      </c>
      <c r="O35" s="355" t="s">
        <v>639</v>
      </c>
      <c r="P35" s="355" t="s">
        <v>641</v>
      </c>
      <c r="Q35" s="355" t="s">
        <v>642</v>
      </c>
      <c r="R35" s="355"/>
      <c r="S35" s="355"/>
      <c r="T35" s="355" t="s">
        <v>638</v>
      </c>
      <c r="U35" s="356" t="s">
        <v>310</v>
      </c>
    </row>
    <row r="36" spans="1:21" x14ac:dyDescent="0.25">
      <c r="A36" s="352" t="s">
        <v>643</v>
      </c>
      <c r="B36" s="357" t="s">
        <v>644</v>
      </c>
      <c r="C36" s="352" t="s">
        <v>645</v>
      </c>
      <c r="D36" s="358" t="s">
        <v>646</v>
      </c>
      <c r="E36" s="352" t="s">
        <v>647</v>
      </c>
      <c r="L36" s="355" t="s">
        <v>648</v>
      </c>
      <c r="M36" s="355" t="s">
        <v>649</v>
      </c>
      <c r="N36" s="355" t="s">
        <v>650</v>
      </c>
      <c r="O36" s="355" t="s">
        <v>651</v>
      </c>
      <c r="P36" s="355" t="s">
        <v>652</v>
      </c>
      <c r="Q36" s="355" t="s">
        <v>653</v>
      </c>
      <c r="R36" s="355"/>
      <c r="S36" s="355"/>
      <c r="T36" s="355" t="s">
        <v>648</v>
      </c>
      <c r="U36" s="356" t="s">
        <v>310</v>
      </c>
    </row>
    <row r="37" spans="1:21" x14ac:dyDescent="0.25">
      <c r="A37" s="354" t="s">
        <v>654</v>
      </c>
      <c r="L37" s="355" t="s">
        <v>655</v>
      </c>
      <c r="M37" s="355" t="s">
        <v>656</v>
      </c>
      <c r="N37" s="355" t="s">
        <v>656</v>
      </c>
      <c r="O37" s="355" t="s">
        <v>656</v>
      </c>
      <c r="P37" s="355" t="s">
        <v>657</v>
      </c>
      <c r="Q37" s="355" t="s">
        <v>658</v>
      </c>
      <c r="R37" s="355"/>
      <c r="S37" s="355"/>
      <c r="T37" s="355" t="s">
        <v>655</v>
      </c>
      <c r="U37" s="356" t="s">
        <v>310</v>
      </c>
    </row>
    <row r="38" spans="1:21" x14ac:dyDescent="0.25">
      <c r="A38" s="352" t="s">
        <v>126</v>
      </c>
      <c r="B38" s="357" t="s">
        <v>659</v>
      </c>
      <c r="C38" s="352" t="s">
        <v>660</v>
      </c>
      <c r="D38" s="358" t="s">
        <v>661</v>
      </c>
      <c r="E38" s="352" t="s">
        <v>662</v>
      </c>
      <c r="L38" s="355" t="s">
        <v>663</v>
      </c>
      <c r="M38" s="355" t="s">
        <v>664</v>
      </c>
      <c r="N38" s="355" t="s">
        <v>665</v>
      </c>
      <c r="O38" s="355" t="s">
        <v>666</v>
      </c>
      <c r="P38" s="355" t="s">
        <v>667</v>
      </c>
      <c r="Q38" s="355" t="s">
        <v>668</v>
      </c>
      <c r="R38" s="355"/>
      <c r="S38" s="355"/>
      <c r="T38" s="355" t="s">
        <v>663</v>
      </c>
      <c r="U38" s="356" t="s">
        <v>312</v>
      </c>
    </row>
    <row r="39" spans="1:21" x14ac:dyDescent="0.25">
      <c r="A39" s="352" t="s">
        <v>669</v>
      </c>
      <c r="B39" s="357" t="s">
        <v>670</v>
      </c>
      <c r="C39" s="352" t="s">
        <v>671</v>
      </c>
      <c r="D39" s="358" t="s">
        <v>672</v>
      </c>
      <c r="E39" s="352" t="s">
        <v>673</v>
      </c>
      <c r="L39" s="355" t="s">
        <v>674</v>
      </c>
      <c r="M39" s="355" t="s">
        <v>675</v>
      </c>
      <c r="N39" s="355" t="s">
        <v>675</v>
      </c>
      <c r="O39" s="355" t="s">
        <v>676</v>
      </c>
      <c r="P39" s="355" t="s">
        <v>677</v>
      </c>
      <c r="Q39" s="355" t="s">
        <v>678</v>
      </c>
      <c r="R39" s="355"/>
      <c r="S39" s="355"/>
      <c r="T39" s="355" t="s">
        <v>674</v>
      </c>
      <c r="U39" s="356" t="s">
        <v>310</v>
      </c>
    </row>
    <row r="40" spans="1:21" x14ac:dyDescent="0.25">
      <c r="A40" s="352" t="s">
        <v>679</v>
      </c>
      <c r="B40" s="357" t="s">
        <v>680</v>
      </c>
      <c r="C40" s="352" t="s">
        <v>681</v>
      </c>
      <c r="D40" s="358" t="s">
        <v>682</v>
      </c>
      <c r="E40" s="352" t="s">
        <v>683</v>
      </c>
      <c r="L40" s="355" t="s">
        <v>684</v>
      </c>
      <c r="M40" s="355" t="s">
        <v>685</v>
      </c>
      <c r="N40" s="355" t="s">
        <v>686</v>
      </c>
      <c r="O40" s="355" t="s">
        <v>687</v>
      </c>
      <c r="P40" s="355" t="s">
        <v>688</v>
      </c>
      <c r="Q40" s="355" t="s">
        <v>689</v>
      </c>
      <c r="R40" s="355"/>
      <c r="S40" s="355"/>
      <c r="T40" s="355" t="s">
        <v>684</v>
      </c>
      <c r="U40" s="356" t="s">
        <v>310</v>
      </c>
    </row>
    <row r="41" spans="1:21" x14ac:dyDescent="0.25">
      <c r="A41" s="352" t="s">
        <v>690</v>
      </c>
      <c r="B41" s="357" t="s">
        <v>691</v>
      </c>
      <c r="C41" s="352" t="s">
        <v>692</v>
      </c>
      <c r="D41" s="358" t="s">
        <v>693</v>
      </c>
      <c r="E41" s="352" t="s">
        <v>694</v>
      </c>
      <c r="L41" s="355" t="s">
        <v>695</v>
      </c>
      <c r="M41" s="355" t="s">
        <v>696</v>
      </c>
      <c r="N41" s="355" t="s">
        <v>697</v>
      </c>
      <c r="O41" s="355" t="s">
        <v>698</v>
      </c>
      <c r="P41" s="355" t="s">
        <v>699</v>
      </c>
      <c r="Q41" s="355" t="s">
        <v>700</v>
      </c>
      <c r="R41" s="355"/>
      <c r="S41" s="355"/>
      <c r="T41" s="355" t="s">
        <v>695</v>
      </c>
      <c r="U41" s="356" t="s">
        <v>312</v>
      </c>
    </row>
    <row r="42" spans="1:21" x14ac:dyDescent="0.25">
      <c r="A42" s="352" t="s">
        <v>701</v>
      </c>
      <c r="B42" s="357" t="s">
        <v>702</v>
      </c>
      <c r="C42" s="352" t="s">
        <v>703</v>
      </c>
      <c r="D42" s="358" t="s">
        <v>704</v>
      </c>
      <c r="E42" s="352" t="s">
        <v>705</v>
      </c>
      <c r="L42" s="355" t="s">
        <v>706</v>
      </c>
      <c r="M42" s="355" t="s">
        <v>707</v>
      </c>
      <c r="N42" s="356" t="s">
        <v>708</v>
      </c>
      <c r="O42" s="356" t="s">
        <v>709</v>
      </c>
      <c r="P42" s="356" t="s">
        <v>710</v>
      </c>
      <c r="Q42" s="356" t="s">
        <v>711</v>
      </c>
      <c r="R42" s="356"/>
      <c r="S42" s="356"/>
      <c r="T42" s="355" t="s">
        <v>706</v>
      </c>
      <c r="U42" s="356" t="s">
        <v>310</v>
      </c>
    </row>
    <row r="43" spans="1:21" x14ac:dyDescent="0.25">
      <c r="A43" s="352" t="s">
        <v>712</v>
      </c>
      <c r="B43" s="357" t="s">
        <v>713</v>
      </c>
      <c r="C43" s="352" t="s">
        <v>714</v>
      </c>
      <c r="D43" s="358" t="s">
        <v>715</v>
      </c>
      <c r="E43" s="352" t="s">
        <v>716</v>
      </c>
      <c r="L43" s="355" t="s">
        <v>717</v>
      </c>
      <c r="M43" s="355" t="s">
        <v>718</v>
      </c>
      <c r="N43" s="355" t="s">
        <v>719</v>
      </c>
      <c r="O43" s="355" t="s">
        <v>718</v>
      </c>
      <c r="P43" s="355" t="s">
        <v>720</v>
      </c>
      <c r="Q43" s="355" t="s">
        <v>721</v>
      </c>
      <c r="R43" s="355"/>
      <c r="S43" s="355"/>
      <c r="T43" s="355" t="s">
        <v>717</v>
      </c>
      <c r="U43" s="356" t="s">
        <v>311</v>
      </c>
    </row>
    <row r="44" spans="1:21" x14ac:dyDescent="0.25">
      <c r="A44" s="352" t="s">
        <v>722</v>
      </c>
      <c r="B44" s="357" t="s">
        <v>723</v>
      </c>
      <c r="C44" s="352" t="s">
        <v>724</v>
      </c>
      <c r="D44" s="358" t="s">
        <v>725</v>
      </c>
      <c r="E44" s="352" t="s">
        <v>726</v>
      </c>
      <c r="L44" s="355" t="s">
        <v>727</v>
      </c>
      <c r="M44" s="355" t="s">
        <v>728</v>
      </c>
      <c r="N44" s="355" t="s">
        <v>729</v>
      </c>
      <c r="O44" s="355" t="s">
        <v>728</v>
      </c>
      <c r="P44" s="355" t="s">
        <v>730</v>
      </c>
      <c r="Q44" s="355" t="s">
        <v>731</v>
      </c>
      <c r="R44" s="355"/>
      <c r="S44" s="355"/>
      <c r="T44" s="355" t="s">
        <v>727</v>
      </c>
      <c r="U44" s="356" t="s">
        <v>310</v>
      </c>
    </row>
    <row r="45" spans="1:21" x14ac:dyDescent="0.25">
      <c r="A45" s="352" t="s">
        <v>732</v>
      </c>
      <c r="B45" s="357" t="s">
        <v>733</v>
      </c>
      <c r="C45" s="352" t="s">
        <v>734</v>
      </c>
      <c r="D45" s="358" t="s">
        <v>735</v>
      </c>
      <c r="E45" s="352" t="s">
        <v>736</v>
      </c>
      <c r="I45" s="360" t="s">
        <v>737</v>
      </c>
      <c r="L45" s="355" t="s">
        <v>738</v>
      </c>
      <c r="M45" s="355" t="s">
        <v>739</v>
      </c>
      <c r="N45" s="355" t="s">
        <v>739</v>
      </c>
      <c r="O45" s="355" t="s">
        <v>739</v>
      </c>
      <c r="P45" s="355" t="s">
        <v>740</v>
      </c>
      <c r="Q45" s="355" t="s">
        <v>741</v>
      </c>
      <c r="R45" s="355"/>
      <c r="S45" s="355"/>
      <c r="T45" s="355" t="s">
        <v>738</v>
      </c>
      <c r="U45" s="356" t="s">
        <v>312</v>
      </c>
    </row>
    <row r="46" spans="1:21" x14ac:dyDescent="0.25">
      <c r="A46" s="352" t="s">
        <v>742</v>
      </c>
      <c r="B46" s="357" t="s">
        <v>743</v>
      </c>
      <c r="C46" s="352" t="s">
        <v>744</v>
      </c>
      <c r="D46" s="358" t="s">
        <v>745</v>
      </c>
      <c r="E46" s="352" t="s">
        <v>746</v>
      </c>
      <c r="I46" s="355" t="str">
        <f>HLOOKUP(Introduction!$G$4,nametranslations,30,FALSE)</f>
        <v>Basic service</v>
      </c>
      <c r="L46" s="355" t="s">
        <v>747</v>
      </c>
      <c r="M46" s="355" t="s">
        <v>748</v>
      </c>
      <c r="N46" s="355" t="s">
        <v>749</v>
      </c>
      <c r="O46" s="355" t="s">
        <v>750</v>
      </c>
      <c r="P46" s="355" t="s">
        <v>751</v>
      </c>
      <c r="Q46" s="355" t="s">
        <v>752</v>
      </c>
      <c r="R46" s="355"/>
      <c r="S46" s="355"/>
      <c r="T46" s="355" t="s">
        <v>747</v>
      </c>
      <c r="U46" s="356" t="s">
        <v>312</v>
      </c>
    </row>
    <row r="47" spans="1:21" x14ac:dyDescent="0.25">
      <c r="A47" s="352" t="s">
        <v>753</v>
      </c>
      <c r="B47" s="357" t="s">
        <v>754</v>
      </c>
      <c r="C47" s="352" t="s">
        <v>755</v>
      </c>
      <c r="D47" s="358" t="s">
        <v>756</v>
      </c>
      <c r="E47" s="352" t="s">
        <v>757</v>
      </c>
      <c r="I47" s="355" t="str">
        <f>HLOOKUP(Introduction!$G$4,nametranslations,31,FALSE)</f>
        <v>Limited service</v>
      </c>
      <c r="L47" s="355" t="s">
        <v>758</v>
      </c>
      <c r="M47" s="355" t="s">
        <v>759</v>
      </c>
      <c r="N47" s="355" t="s">
        <v>760</v>
      </c>
      <c r="O47" s="355" t="s">
        <v>761</v>
      </c>
      <c r="P47" s="355" t="s">
        <v>762</v>
      </c>
      <c r="Q47" s="355" t="s">
        <v>763</v>
      </c>
      <c r="R47" s="355"/>
      <c r="S47" s="355"/>
      <c r="T47" s="355" t="s">
        <v>758</v>
      </c>
      <c r="U47" s="356" t="s">
        <v>312</v>
      </c>
    </row>
    <row r="48" spans="1:21" x14ac:dyDescent="0.25">
      <c r="A48" s="352" t="s">
        <v>764</v>
      </c>
      <c r="B48" s="357" t="s">
        <v>765</v>
      </c>
      <c r="C48" s="352" t="s">
        <v>766</v>
      </c>
      <c r="D48" s="358" t="s">
        <v>767</v>
      </c>
      <c r="E48" s="352" t="s">
        <v>768</v>
      </c>
      <c r="I48" s="355" t="str">
        <f>HLOOKUP(Introduction!$G$4,nametranslations,32,FALSE)</f>
        <v>No service</v>
      </c>
      <c r="L48" s="355" t="s">
        <v>769</v>
      </c>
      <c r="M48" s="355" t="s">
        <v>770</v>
      </c>
      <c r="N48" s="355" t="s">
        <v>770</v>
      </c>
      <c r="O48" s="355" t="s">
        <v>770</v>
      </c>
      <c r="P48" s="355" t="s">
        <v>771</v>
      </c>
      <c r="Q48" s="355" t="s">
        <v>772</v>
      </c>
      <c r="R48" s="355"/>
      <c r="S48" s="355"/>
      <c r="T48" s="355" t="s">
        <v>769</v>
      </c>
      <c r="U48" s="356" t="s">
        <v>312</v>
      </c>
    </row>
    <row r="49" spans="1:21" x14ac:dyDescent="0.25">
      <c r="A49" s="352" t="s">
        <v>773</v>
      </c>
      <c r="B49" s="357" t="s">
        <v>774</v>
      </c>
      <c r="C49" s="352" t="s">
        <v>775</v>
      </c>
      <c r="D49" s="358" t="s">
        <v>776</v>
      </c>
      <c r="E49" s="352" t="s">
        <v>777</v>
      </c>
      <c r="I49" s="355" t="str">
        <f>HLOOKUP(Introduction!$G$4,nametranslations,33,FALSE)</f>
        <v>Insufficient data</v>
      </c>
      <c r="L49" s="355" t="s">
        <v>778</v>
      </c>
      <c r="M49" s="355" t="s">
        <v>779</v>
      </c>
      <c r="N49" s="355" t="s">
        <v>780</v>
      </c>
      <c r="O49" s="355" t="s">
        <v>781</v>
      </c>
      <c r="P49" s="355" t="s">
        <v>782</v>
      </c>
      <c r="Q49" s="355" t="s">
        <v>783</v>
      </c>
      <c r="R49" s="355"/>
      <c r="S49" s="355"/>
      <c r="T49" s="355" t="s">
        <v>778</v>
      </c>
      <c r="U49" s="355" t="s">
        <v>310</v>
      </c>
    </row>
    <row r="50" spans="1:21" x14ac:dyDescent="0.25">
      <c r="A50" s="352" t="s">
        <v>784</v>
      </c>
      <c r="B50" s="357" t="s">
        <v>785</v>
      </c>
      <c r="C50" s="352" t="s">
        <v>786</v>
      </c>
      <c r="D50" s="358" t="s">
        <v>787</v>
      </c>
      <c r="E50" s="352" t="s">
        <v>788</v>
      </c>
      <c r="I50" s="355" t="str">
        <f>HLOOKUP(Introduction!$G$4,nametranslations,59,FALSE)</f>
        <v>Improved estimates</v>
      </c>
      <c r="L50" s="355" t="s">
        <v>789</v>
      </c>
      <c r="M50" s="355" t="s">
        <v>790</v>
      </c>
      <c r="N50" s="355" t="s">
        <v>791</v>
      </c>
      <c r="O50" s="355" t="s">
        <v>790</v>
      </c>
      <c r="P50" s="355" t="s">
        <v>792</v>
      </c>
      <c r="Q50" s="355" t="s">
        <v>793</v>
      </c>
      <c r="R50" s="355"/>
      <c r="S50" s="355"/>
      <c r="T50" s="355" t="s">
        <v>789</v>
      </c>
      <c r="U50" s="356" t="s">
        <v>311</v>
      </c>
    </row>
    <row r="51" spans="1:21" x14ac:dyDescent="0.25">
      <c r="A51" s="352" t="s">
        <v>794</v>
      </c>
      <c r="B51" s="357" t="s">
        <v>795</v>
      </c>
      <c r="C51" s="352" t="s">
        <v>796</v>
      </c>
      <c r="D51" s="358" t="s">
        <v>797</v>
      </c>
      <c r="E51" s="352" t="s">
        <v>798</v>
      </c>
      <c r="I51" s="355" t="str">
        <f>HLOOKUP(Introduction!$G$4,nametranslations,60,FALSE)</f>
        <v>Improved datapoints</v>
      </c>
      <c r="L51" s="355" t="s">
        <v>799</v>
      </c>
      <c r="M51" s="355" t="s">
        <v>800</v>
      </c>
      <c r="N51" s="355" t="s">
        <v>801</v>
      </c>
      <c r="O51" s="355" t="s">
        <v>802</v>
      </c>
      <c r="P51" s="355" t="s">
        <v>803</v>
      </c>
      <c r="Q51" s="355" t="s">
        <v>804</v>
      </c>
      <c r="R51" s="355"/>
      <c r="S51" s="355"/>
      <c r="T51" s="355" t="s">
        <v>799</v>
      </c>
      <c r="U51" s="356" t="s">
        <v>312</v>
      </c>
    </row>
    <row r="52" spans="1:21" x14ac:dyDescent="0.25">
      <c r="A52" s="352" t="s">
        <v>805</v>
      </c>
      <c r="B52" s="357" t="s">
        <v>806</v>
      </c>
      <c r="C52" s="352" t="s">
        <v>807</v>
      </c>
      <c r="D52" s="358" t="s">
        <v>808</v>
      </c>
      <c r="E52" s="352" t="s">
        <v>809</v>
      </c>
      <c r="I52" s="355" t="str">
        <f>HLOOKUP(Introduction!$G$4,nametranslations,61,FALSE)</f>
        <v>Basic estimates</v>
      </c>
      <c r="L52" s="355" t="s">
        <v>810</v>
      </c>
      <c r="M52" s="355" t="s">
        <v>811</v>
      </c>
      <c r="N52" s="355" t="s">
        <v>811</v>
      </c>
      <c r="O52" s="355" t="s">
        <v>811</v>
      </c>
      <c r="P52" s="355" t="s">
        <v>812</v>
      </c>
      <c r="Q52" s="355" t="s">
        <v>813</v>
      </c>
      <c r="R52" s="355"/>
      <c r="S52" s="355"/>
      <c r="T52" s="355" t="s">
        <v>810</v>
      </c>
      <c r="U52" s="355" t="s">
        <v>312</v>
      </c>
    </row>
    <row r="53" spans="1:21" x14ac:dyDescent="0.25">
      <c r="A53" s="352" t="s">
        <v>814</v>
      </c>
      <c r="B53" s="357" t="s">
        <v>815</v>
      </c>
      <c r="C53" s="352" t="s">
        <v>816</v>
      </c>
      <c r="D53" s="358" t="s">
        <v>817</v>
      </c>
      <c r="E53" s="352" t="s">
        <v>818</v>
      </c>
      <c r="I53" s="355" t="str">
        <f>HLOOKUP(Introduction!$G$4,nametranslations,62,FALSE)</f>
        <v>Basic datapoints</v>
      </c>
      <c r="L53" s="355" t="s">
        <v>819</v>
      </c>
      <c r="M53" s="355" t="s">
        <v>820</v>
      </c>
      <c r="N53" s="355" t="s">
        <v>820</v>
      </c>
      <c r="O53" s="355" t="s">
        <v>820</v>
      </c>
      <c r="P53" s="355" t="s">
        <v>821</v>
      </c>
      <c r="Q53" s="355" t="s">
        <v>822</v>
      </c>
      <c r="R53" s="355"/>
      <c r="S53" s="355"/>
      <c r="T53" s="355" t="s">
        <v>819</v>
      </c>
      <c r="U53" s="356" t="s">
        <v>311</v>
      </c>
    </row>
    <row r="54" spans="1:21" x14ac:dyDescent="0.25">
      <c r="A54" s="352" t="s">
        <v>823</v>
      </c>
      <c r="B54" s="357" t="s">
        <v>824</v>
      </c>
      <c r="C54" s="352" t="s">
        <v>825</v>
      </c>
      <c r="D54" s="358" t="s">
        <v>826</v>
      </c>
      <c r="E54" s="352" t="s">
        <v>827</v>
      </c>
      <c r="I54" s="355" t="str">
        <f>HLOOKUP(Introduction!$G$4,nametranslations,63,FALSE)</f>
        <v>With water estimates</v>
      </c>
      <c r="L54" s="355" t="s">
        <v>828</v>
      </c>
      <c r="M54" s="355" t="s">
        <v>829</v>
      </c>
      <c r="N54" s="355" t="s">
        <v>829</v>
      </c>
      <c r="O54" s="355" t="s">
        <v>829</v>
      </c>
      <c r="P54" s="355" t="s">
        <v>830</v>
      </c>
      <c r="Q54" s="355" t="s">
        <v>831</v>
      </c>
      <c r="R54" s="355"/>
      <c r="S54" s="355"/>
      <c r="T54" s="355" t="s">
        <v>828</v>
      </c>
      <c r="U54" s="356" t="s">
        <v>311</v>
      </c>
    </row>
    <row r="55" spans="1:21" x14ac:dyDescent="0.25">
      <c r="A55" s="352" t="s">
        <v>832</v>
      </c>
      <c r="B55" s="357" t="s">
        <v>833</v>
      </c>
      <c r="C55" s="352" t="s">
        <v>834</v>
      </c>
      <c r="D55" s="358" t="s">
        <v>835</v>
      </c>
      <c r="E55" s="352" t="s">
        <v>836</v>
      </c>
      <c r="I55" s="355" t="str">
        <f>HLOOKUP(Introduction!$G$4,nametranslations,64,FALSE)</f>
        <v>With water datapoints</v>
      </c>
      <c r="L55" s="355" t="s">
        <v>837</v>
      </c>
      <c r="M55" s="355" t="s">
        <v>838</v>
      </c>
      <c r="N55" s="355" t="s">
        <v>838</v>
      </c>
      <c r="O55" s="355" t="s">
        <v>839</v>
      </c>
      <c r="P55" s="355" t="s">
        <v>840</v>
      </c>
      <c r="Q55" s="355" t="s">
        <v>841</v>
      </c>
      <c r="R55" s="355"/>
      <c r="S55" s="355"/>
      <c r="T55" s="355" t="s">
        <v>837</v>
      </c>
      <c r="U55" s="355" t="s">
        <v>310</v>
      </c>
    </row>
    <row r="56" spans="1:21" x14ac:dyDescent="0.25">
      <c r="A56" s="352" t="s">
        <v>842</v>
      </c>
      <c r="B56" s="357" t="s">
        <v>843</v>
      </c>
      <c r="C56" s="352" t="s">
        <v>844</v>
      </c>
      <c r="D56" s="358" t="s">
        <v>845</v>
      </c>
      <c r="E56" s="352" t="s">
        <v>846</v>
      </c>
      <c r="I56" s="355" t="str">
        <f>HLOOKUP(Introduction!$G$4,nametranslations,57,FALSE)</f>
        <v>Facility estimates</v>
      </c>
      <c r="L56" s="355" t="s">
        <v>847</v>
      </c>
      <c r="M56" s="355" t="s">
        <v>848</v>
      </c>
      <c r="N56" s="355" t="s">
        <v>849</v>
      </c>
      <c r="O56" s="355" t="s">
        <v>850</v>
      </c>
      <c r="P56" s="355" t="s">
        <v>851</v>
      </c>
      <c r="Q56" s="355" t="s">
        <v>852</v>
      </c>
      <c r="R56" s="355"/>
      <c r="S56" s="355"/>
      <c r="T56" s="355" t="s">
        <v>847</v>
      </c>
      <c r="U56" s="355" t="s">
        <v>310</v>
      </c>
    </row>
    <row r="57" spans="1:21" x14ac:dyDescent="0.25">
      <c r="A57" s="352" t="s">
        <v>853</v>
      </c>
      <c r="B57" s="357" t="s">
        <v>854</v>
      </c>
      <c r="C57" s="352" t="s">
        <v>855</v>
      </c>
      <c r="D57" s="358" t="s">
        <v>856</v>
      </c>
      <c r="E57" s="352" t="s">
        <v>857</v>
      </c>
      <c r="I57" s="355" t="str">
        <f>HLOOKUP(Introduction!$G$4,nametranslations,58,FALSE)</f>
        <v>Facility datapoints</v>
      </c>
      <c r="L57" s="355" t="s">
        <v>858</v>
      </c>
      <c r="M57" s="355" t="s">
        <v>859</v>
      </c>
      <c r="N57" s="355" t="s">
        <v>860</v>
      </c>
      <c r="O57" s="355" t="s">
        <v>861</v>
      </c>
      <c r="P57" s="355" t="s">
        <v>862</v>
      </c>
      <c r="Q57" s="355" t="s">
        <v>863</v>
      </c>
      <c r="R57" s="355"/>
      <c r="S57" s="355"/>
      <c r="T57" s="355" t="s">
        <v>858</v>
      </c>
      <c r="U57" s="355" t="s">
        <v>310</v>
      </c>
    </row>
    <row r="58" spans="1:21" x14ac:dyDescent="0.25">
      <c r="A58" s="352" t="s">
        <v>864</v>
      </c>
      <c r="B58" s="357" t="s">
        <v>865</v>
      </c>
      <c r="C58" s="352" t="s">
        <v>866</v>
      </c>
      <c r="D58" s="358" t="s">
        <v>867</v>
      </c>
      <c r="E58" s="352" t="s">
        <v>868</v>
      </c>
      <c r="I58" s="355" t="str">
        <f>HLOOKUP(Introduction!$G$4,nametranslations,59,FALSE)</f>
        <v>Improved estimates</v>
      </c>
      <c r="L58" s="355" t="s">
        <v>869</v>
      </c>
      <c r="M58" s="355" t="s">
        <v>870</v>
      </c>
      <c r="N58" s="355" t="s">
        <v>871</v>
      </c>
      <c r="O58" s="355" t="s">
        <v>872</v>
      </c>
      <c r="P58" s="355" t="s">
        <v>873</v>
      </c>
      <c r="Q58" s="355" t="s">
        <v>874</v>
      </c>
      <c r="R58" s="355"/>
      <c r="S58" s="355"/>
      <c r="T58" s="355" t="s">
        <v>869</v>
      </c>
      <c r="U58" s="355" t="s">
        <v>310</v>
      </c>
    </row>
    <row r="59" spans="1:21" x14ac:dyDescent="0.25">
      <c r="A59" s="357" t="s">
        <v>875</v>
      </c>
      <c r="B59" s="352" t="s">
        <v>876</v>
      </c>
      <c r="C59" s="352" t="s">
        <v>877</v>
      </c>
      <c r="D59" s="358" t="s">
        <v>878</v>
      </c>
      <c r="E59" s="352" t="s">
        <v>879</v>
      </c>
      <c r="I59" s="355" t="str">
        <f>HLOOKUP(Introduction!$G$4,nametranslations,60,FALSE)</f>
        <v>Improved datapoints</v>
      </c>
      <c r="L59" s="355" t="s">
        <v>880</v>
      </c>
      <c r="M59" s="355" t="s">
        <v>881</v>
      </c>
      <c r="N59" s="355" t="s">
        <v>881</v>
      </c>
      <c r="O59" s="355" t="s">
        <v>881</v>
      </c>
      <c r="P59" s="355" t="s">
        <v>882</v>
      </c>
      <c r="Q59" s="355" t="s">
        <v>883</v>
      </c>
      <c r="R59" s="355"/>
      <c r="S59" s="355"/>
      <c r="T59" s="355" t="s">
        <v>880</v>
      </c>
      <c r="U59" s="355" t="s">
        <v>314</v>
      </c>
    </row>
    <row r="60" spans="1:21" x14ac:dyDescent="0.25">
      <c r="A60" s="357" t="s">
        <v>884</v>
      </c>
      <c r="B60" s="352" t="s">
        <v>885</v>
      </c>
      <c r="C60" s="352" t="s">
        <v>886</v>
      </c>
      <c r="D60" s="358" t="s">
        <v>887</v>
      </c>
      <c r="E60" s="352" t="s">
        <v>888</v>
      </c>
      <c r="I60" s="355" t="str">
        <f>HLOOKUP(Introduction!$G$4,nametranslations,61,FALSE)</f>
        <v>Basic estimates</v>
      </c>
      <c r="L60" s="355" t="s">
        <v>889</v>
      </c>
      <c r="M60" s="355" t="s">
        <v>890</v>
      </c>
      <c r="N60" s="355" t="s">
        <v>891</v>
      </c>
      <c r="O60" s="355" t="s">
        <v>890</v>
      </c>
      <c r="P60" s="355" t="s">
        <v>892</v>
      </c>
      <c r="Q60" s="355" t="s">
        <v>893</v>
      </c>
      <c r="R60" s="355"/>
      <c r="S60" s="355"/>
      <c r="T60" s="355" t="s">
        <v>889</v>
      </c>
      <c r="U60" s="355" t="s">
        <v>310</v>
      </c>
    </row>
    <row r="61" spans="1:21" x14ac:dyDescent="0.25">
      <c r="A61" s="357" t="s">
        <v>894</v>
      </c>
      <c r="B61" s="352" t="s">
        <v>895</v>
      </c>
      <c r="C61" s="352" t="s">
        <v>896</v>
      </c>
      <c r="D61" s="358" t="s">
        <v>897</v>
      </c>
      <c r="E61" s="352" t="s">
        <v>898</v>
      </c>
      <c r="I61" s="355" t="str">
        <f>HLOOKUP(Introduction!$G$4,nametranslations,62,FALSE)</f>
        <v>Basic datapoints</v>
      </c>
      <c r="L61" s="355" t="s">
        <v>899</v>
      </c>
      <c r="M61" s="355" t="s">
        <v>900</v>
      </c>
      <c r="N61" s="355" t="s">
        <v>901</v>
      </c>
      <c r="O61" s="355" t="s">
        <v>902</v>
      </c>
      <c r="P61" s="355" t="s">
        <v>903</v>
      </c>
      <c r="Q61" s="355" t="s">
        <v>904</v>
      </c>
      <c r="R61" s="355"/>
      <c r="S61" s="355"/>
      <c r="T61" s="355" t="s">
        <v>899</v>
      </c>
      <c r="U61" s="355" t="s">
        <v>310</v>
      </c>
    </row>
    <row r="62" spans="1:21" x14ac:dyDescent="0.25">
      <c r="A62" s="357" t="s">
        <v>905</v>
      </c>
      <c r="B62" s="352" t="s">
        <v>906</v>
      </c>
      <c r="C62" s="352" t="s">
        <v>907</v>
      </c>
      <c r="D62" s="358" t="s">
        <v>908</v>
      </c>
      <c r="E62" s="352" t="s">
        <v>909</v>
      </c>
      <c r="I62" s="355"/>
      <c r="L62" s="355" t="s">
        <v>910</v>
      </c>
      <c r="M62" s="355" t="s">
        <v>911</v>
      </c>
      <c r="N62" s="355" t="s">
        <v>912</v>
      </c>
      <c r="O62" s="355" t="s">
        <v>913</v>
      </c>
      <c r="P62" s="355" t="s">
        <v>914</v>
      </c>
      <c r="Q62" s="355" t="s">
        <v>915</v>
      </c>
      <c r="R62" s="355"/>
      <c r="S62" s="355"/>
      <c r="T62" s="355" t="s">
        <v>910</v>
      </c>
      <c r="U62" s="356" t="s">
        <v>311</v>
      </c>
    </row>
    <row r="63" spans="1:21" x14ac:dyDescent="0.25">
      <c r="A63" s="357" t="s">
        <v>916</v>
      </c>
      <c r="B63" s="352" t="s">
        <v>917</v>
      </c>
      <c r="C63" s="352" t="s">
        <v>918</v>
      </c>
      <c r="D63" s="358" t="s">
        <v>919</v>
      </c>
      <c r="E63" s="352" t="s">
        <v>920</v>
      </c>
      <c r="I63" s="355"/>
      <c r="L63" s="355" t="s">
        <v>921</v>
      </c>
      <c r="M63" s="355" t="s">
        <v>922</v>
      </c>
      <c r="N63" s="355" t="s">
        <v>923</v>
      </c>
      <c r="O63" s="355" t="s">
        <v>924</v>
      </c>
      <c r="P63" s="355" t="s">
        <v>925</v>
      </c>
      <c r="Q63" s="355" t="s">
        <v>926</v>
      </c>
      <c r="R63" s="355"/>
      <c r="S63" s="355"/>
      <c r="T63" s="355" t="s">
        <v>921</v>
      </c>
      <c r="U63" s="356" t="s">
        <v>314</v>
      </c>
    </row>
    <row r="64" spans="1:21" x14ac:dyDescent="0.25">
      <c r="A64" s="357" t="s">
        <v>927</v>
      </c>
      <c r="B64" s="352" t="s">
        <v>928</v>
      </c>
      <c r="C64" s="352" t="s">
        <v>929</v>
      </c>
      <c r="D64" s="358" t="s">
        <v>930</v>
      </c>
      <c r="E64" s="352" t="s">
        <v>931</v>
      </c>
      <c r="I64" s="355"/>
      <c r="L64" s="355" t="s">
        <v>932</v>
      </c>
      <c r="M64" s="355" t="s">
        <v>933</v>
      </c>
      <c r="N64" s="355" t="s">
        <v>934</v>
      </c>
      <c r="O64" s="355" t="s">
        <v>933</v>
      </c>
      <c r="P64" s="355" t="s">
        <v>935</v>
      </c>
      <c r="Q64" s="355" t="s">
        <v>936</v>
      </c>
      <c r="R64" s="355"/>
      <c r="S64" s="355"/>
      <c r="T64" s="355" t="s">
        <v>932</v>
      </c>
      <c r="U64" s="356" t="s">
        <v>311</v>
      </c>
    </row>
    <row r="65" spans="1:21" x14ac:dyDescent="0.25">
      <c r="A65" s="354" t="s">
        <v>937</v>
      </c>
      <c r="I65" s="355"/>
      <c r="L65" s="355" t="s">
        <v>938</v>
      </c>
      <c r="M65" s="355" t="s">
        <v>939</v>
      </c>
      <c r="N65" s="355" t="s">
        <v>940</v>
      </c>
      <c r="O65" s="355" t="s">
        <v>941</v>
      </c>
      <c r="P65" s="355" t="s">
        <v>942</v>
      </c>
      <c r="Q65" s="355" t="s">
        <v>943</v>
      </c>
      <c r="R65" s="355"/>
      <c r="S65" s="355"/>
      <c r="T65" s="355" t="s">
        <v>938</v>
      </c>
      <c r="U65" s="356" t="s">
        <v>314</v>
      </c>
    </row>
    <row r="66" spans="1:21" x14ac:dyDescent="0.25">
      <c r="A66" s="357" t="s">
        <v>244</v>
      </c>
      <c r="B66" s="352" t="s">
        <v>944</v>
      </c>
      <c r="C66" s="352" t="s">
        <v>945</v>
      </c>
      <c r="D66" s="358" t="s">
        <v>946</v>
      </c>
      <c r="E66" s="352" t="s">
        <v>947</v>
      </c>
      <c r="I66" s="355"/>
      <c r="L66" s="355" t="s">
        <v>948</v>
      </c>
      <c r="M66" s="355" t="s">
        <v>949</v>
      </c>
      <c r="N66" s="355" t="s">
        <v>950</v>
      </c>
      <c r="O66" s="355" t="s">
        <v>949</v>
      </c>
      <c r="P66" s="355" t="s">
        <v>951</v>
      </c>
      <c r="Q66" s="355" t="s">
        <v>952</v>
      </c>
      <c r="R66" s="355"/>
      <c r="S66" s="355"/>
      <c r="T66" s="355" t="s">
        <v>948</v>
      </c>
      <c r="U66" s="355" t="s">
        <v>310</v>
      </c>
    </row>
    <row r="67" spans="1:21" ht="15.75" customHeight="1" x14ac:dyDescent="0.25">
      <c r="A67" s="362" t="s">
        <v>953</v>
      </c>
      <c r="B67" s="362" t="s">
        <v>954</v>
      </c>
      <c r="C67" s="362" t="s">
        <v>955</v>
      </c>
      <c r="D67" s="363" t="s">
        <v>956</v>
      </c>
      <c r="E67" s="362" t="s">
        <v>957</v>
      </c>
      <c r="I67" s="355"/>
      <c r="L67" s="355" t="s">
        <v>958</v>
      </c>
      <c r="M67" s="355" t="s">
        <v>959</v>
      </c>
      <c r="N67" s="355" t="s">
        <v>960</v>
      </c>
      <c r="O67" s="355" t="s">
        <v>961</v>
      </c>
      <c r="P67" s="355" t="s">
        <v>962</v>
      </c>
      <c r="Q67" s="355" t="s">
        <v>963</v>
      </c>
      <c r="R67" s="355"/>
      <c r="S67" s="355"/>
      <c r="T67" s="355" t="s">
        <v>958</v>
      </c>
      <c r="U67" s="356" t="s">
        <v>310</v>
      </c>
    </row>
    <row r="68" spans="1:21" x14ac:dyDescent="0.25">
      <c r="A68" s="357" t="s">
        <v>49</v>
      </c>
      <c r="B68" s="352" t="s">
        <v>964</v>
      </c>
      <c r="C68" s="352" t="s">
        <v>965</v>
      </c>
      <c r="D68" s="358" t="s">
        <v>966</v>
      </c>
      <c r="E68" s="352" t="s">
        <v>967</v>
      </c>
      <c r="I68" s="355"/>
      <c r="L68" s="355" t="s">
        <v>968</v>
      </c>
      <c r="M68" s="355" t="s">
        <v>969</v>
      </c>
      <c r="N68" s="355" t="s">
        <v>970</v>
      </c>
      <c r="O68" s="355" t="s">
        <v>971</v>
      </c>
      <c r="P68" s="355" t="s">
        <v>972</v>
      </c>
      <c r="Q68" s="355" t="s">
        <v>973</v>
      </c>
      <c r="R68" s="355"/>
      <c r="S68" s="355"/>
      <c r="T68" s="355" t="s">
        <v>968</v>
      </c>
      <c r="U68" s="356" t="s">
        <v>311</v>
      </c>
    </row>
    <row r="69" spans="1:21" x14ac:dyDescent="0.25">
      <c r="A69" s="357" t="s">
        <v>10</v>
      </c>
      <c r="B69" s="352" t="s">
        <v>974</v>
      </c>
      <c r="C69" s="352" t="s">
        <v>975</v>
      </c>
      <c r="D69" s="358" t="s">
        <v>976</v>
      </c>
      <c r="E69" s="352" t="s">
        <v>977</v>
      </c>
      <c r="I69" s="355"/>
      <c r="L69" s="355" t="s">
        <v>978</v>
      </c>
      <c r="M69" s="355" t="s">
        <v>979</v>
      </c>
      <c r="N69" s="355" t="s">
        <v>980</v>
      </c>
      <c r="O69" s="355" t="s">
        <v>979</v>
      </c>
      <c r="P69" s="355" t="s">
        <v>981</v>
      </c>
      <c r="Q69" s="355" t="s">
        <v>982</v>
      </c>
      <c r="R69" s="355"/>
      <c r="S69" s="355"/>
      <c r="T69" s="355" t="s">
        <v>978</v>
      </c>
      <c r="U69" s="355" t="s">
        <v>310</v>
      </c>
    </row>
    <row r="70" spans="1:21" x14ac:dyDescent="0.25">
      <c r="A70" s="357" t="s">
        <v>11</v>
      </c>
      <c r="B70" s="352" t="s">
        <v>983</v>
      </c>
      <c r="C70" s="352" t="s">
        <v>984</v>
      </c>
      <c r="D70" s="358" t="s">
        <v>985</v>
      </c>
      <c r="E70" s="352" t="s">
        <v>986</v>
      </c>
      <c r="L70" s="355" t="s">
        <v>987</v>
      </c>
      <c r="M70" s="355" t="s">
        <v>988</v>
      </c>
      <c r="N70" s="355" t="s">
        <v>989</v>
      </c>
      <c r="O70" s="355" t="s">
        <v>990</v>
      </c>
      <c r="P70" s="355" t="s">
        <v>991</v>
      </c>
      <c r="Q70" s="355" t="s">
        <v>992</v>
      </c>
      <c r="R70" s="355"/>
      <c r="S70" s="355"/>
      <c r="T70" s="355" t="s">
        <v>987</v>
      </c>
      <c r="U70" s="355" t="s">
        <v>310</v>
      </c>
    </row>
    <row r="71" spans="1:21" x14ac:dyDescent="0.25">
      <c r="A71" s="352" t="s">
        <v>9</v>
      </c>
      <c r="B71" s="352" t="s">
        <v>993</v>
      </c>
      <c r="C71" s="352" t="s">
        <v>994</v>
      </c>
      <c r="D71" s="358" t="s">
        <v>995</v>
      </c>
      <c r="E71" s="352" t="s">
        <v>996</v>
      </c>
      <c r="I71" s="360" t="s">
        <v>534</v>
      </c>
      <c r="L71" s="355" t="s">
        <v>997</v>
      </c>
      <c r="M71" s="355" t="s">
        <v>998</v>
      </c>
      <c r="N71" s="355" t="s">
        <v>999</v>
      </c>
      <c r="O71" s="355" t="s">
        <v>1000</v>
      </c>
      <c r="P71" s="355" t="s">
        <v>1001</v>
      </c>
      <c r="Q71" s="355" t="s">
        <v>1002</v>
      </c>
      <c r="R71" s="355"/>
      <c r="S71" s="355"/>
      <c r="T71" s="355" t="s">
        <v>997</v>
      </c>
      <c r="U71" s="355" t="s">
        <v>310</v>
      </c>
    </row>
    <row r="72" spans="1:21" x14ac:dyDescent="0.25">
      <c r="A72" s="352" t="s">
        <v>4</v>
      </c>
      <c r="B72" s="352" t="s">
        <v>1003</v>
      </c>
      <c r="C72" s="352" t="s">
        <v>1004</v>
      </c>
      <c r="D72" s="358" t="s">
        <v>1005</v>
      </c>
      <c r="E72" s="352" t="s">
        <v>1006</v>
      </c>
      <c r="H72" s="355">
        <v>39</v>
      </c>
      <c r="I72" s="355" t="str">
        <f>HLOOKUP(Introduction!$G$4,nametranslations,H72,FALSE)</f>
        <v>Water: total</v>
      </c>
      <c r="L72" s="355" t="s">
        <v>1007</v>
      </c>
      <c r="M72" s="355" t="s">
        <v>1008</v>
      </c>
      <c r="N72" s="355" t="s">
        <v>1009</v>
      </c>
      <c r="O72" s="355" t="s">
        <v>1008</v>
      </c>
      <c r="P72" s="355" t="s">
        <v>1010</v>
      </c>
      <c r="Q72" s="355" t="s">
        <v>1011</v>
      </c>
      <c r="R72" s="355"/>
      <c r="S72" s="355"/>
      <c r="T72" s="355" t="s">
        <v>1007</v>
      </c>
      <c r="U72" s="355" t="s">
        <v>310</v>
      </c>
    </row>
    <row r="73" spans="1:21" x14ac:dyDescent="0.25">
      <c r="A73" s="352" t="s">
        <v>8</v>
      </c>
      <c r="B73" s="352" t="s">
        <v>1012</v>
      </c>
      <c r="C73" s="352" t="s">
        <v>1013</v>
      </c>
      <c r="D73" s="358" t="s">
        <v>1014</v>
      </c>
      <c r="E73" s="352" t="s">
        <v>1015</v>
      </c>
      <c r="H73" s="355">
        <v>40</v>
      </c>
      <c r="I73" s="355" t="str">
        <f>HLOOKUP(Introduction!$G$4,nametranslations,H73,FALSE)</f>
        <v>Water: urban</v>
      </c>
      <c r="L73" s="355" t="s">
        <v>1016</v>
      </c>
      <c r="M73" s="355" t="s">
        <v>1017</v>
      </c>
      <c r="N73" s="355" t="s">
        <v>1018</v>
      </c>
      <c r="O73" s="355" t="s">
        <v>1019</v>
      </c>
      <c r="P73" s="355" t="s">
        <v>1020</v>
      </c>
      <c r="Q73" s="355" t="s">
        <v>1021</v>
      </c>
      <c r="R73" s="355"/>
      <c r="S73" s="355"/>
      <c r="T73" s="355" t="s">
        <v>1016</v>
      </c>
      <c r="U73" s="355" t="s">
        <v>310</v>
      </c>
    </row>
    <row r="74" spans="1:21" x14ac:dyDescent="0.25">
      <c r="A74" s="357" t="s">
        <v>25</v>
      </c>
      <c r="B74" s="357" t="s">
        <v>1022</v>
      </c>
      <c r="C74" s="357" t="s">
        <v>1023</v>
      </c>
      <c r="D74" s="358" t="s">
        <v>1024</v>
      </c>
      <c r="E74" s="357" t="s">
        <v>1025</v>
      </c>
      <c r="H74" s="355">
        <v>41</v>
      </c>
      <c r="I74" s="355" t="str">
        <f>HLOOKUP(Introduction!$G$4,nametranslations,H74,FALSE)</f>
        <v>Water: rural</v>
      </c>
      <c r="L74" s="355" t="s">
        <v>1026</v>
      </c>
      <c r="M74" s="355" t="s">
        <v>1027</v>
      </c>
      <c r="N74" s="355" t="s">
        <v>1027</v>
      </c>
      <c r="O74" s="355" t="s">
        <v>1028</v>
      </c>
      <c r="P74" s="355" t="s">
        <v>1029</v>
      </c>
      <c r="Q74" s="355" t="s">
        <v>1030</v>
      </c>
      <c r="R74" s="355"/>
      <c r="S74" s="355"/>
      <c r="T74" s="355" t="s">
        <v>1026</v>
      </c>
      <c r="U74" s="356" t="s">
        <v>312</v>
      </c>
    </row>
    <row r="75" spans="1:21" x14ac:dyDescent="0.25">
      <c r="A75" s="352" t="s">
        <v>19</v>
      </c>
      <c r="B75" s="352" t="s">
        <v>1031</v>
      </c>
      <c r="C75" s="352" t="s">
        <v>1032</v>
      </c>
      <c r="D75" s="358" t="s">
        <v>1033</v>
      </c>
      <c r="E75" s="352" t="s">
        <v>1034</v>
      </c>
      <c r="H75" s="355">
        <v>42</v>
      </c>
      <c r="I75" s="355" t="str">
        <f>HLOOKUP(Introduction!$G$4,nametranslations,H75,FALSE)</f>
        <v>Water: pre-primary</v>
      </c>
      <c r="L75" s="355" t="s">
        <v>1035</v>
      </c>
      <c r="M75" s="355" t="s">
        <v>1036</v>
      </c>
      <c r="N75" s="355" t="s">
        <v>1037</v>
      </c>
      <c r="O75" s="355" t="s">
        <v>1038</v>
      </c>
      <c r="P75" s="355" t="s">
        <v>1039</v>
      </c>
      <c r="Q75" s="355" t="s">
        <v>1040</v>
      </c>
      <c r="R75" s="355"/>
      <c r="S75" s="355"/>
      <c r="T75" s="355" t="s">
        <v>1035</v>
      </c>
      <c r="U75" s="355" t="s">
        <v>310</v>
      </c>
    </row>
    <row r="76" spans="1:21" x14ac:dyDescent="0.25">
      <c r="A76" s="352" t="s">
        <v>159</v>
      </c>
      <c r="B76" s="352" t="s">
        <v>1041</v>
      </c>
      <c r="C76" s="352" t="s">
        <v>1042</v>
      </c>
      <c r="D76" s="358" t="s">
        <v>1043</v>
      </c>
      <c r="E76" s="352" t="s">
        <v>1044</v>
      </c>
      <c r="H76" s="355">
        <v>43</v>
      </c>
      <c r="I76" s="355" t="str">
        <f>HLOOKUP(Introduction!$G$4,nametranslations,H76,FALSE)</f>
        <v>Water: primary</v>
      </c>
      <c r="L76" s="355" t="s">
        <v>1045</v>
      </c>
      <c r="M76" s="355" t="s">
        <v>1046</v>
      </c>
      <c r="N76" s="355" t="s">
        <v>1047</v>
      </c>
      <c r="O76" s="355" t="s">
        <v>1048</v>
      </c>
      <c r="P76" s="355" t="s">
        <v>1049</v>
      </c>
      <c r="Q76" s="355" t="s">
        <v>1050</v>
      </c>
      <c r="R76" s="355"/>
      <c r="S76" s="355"/>
      <c r="T76" s="355" t="s">
        <v>1045</v>
      </c>
      <c r="U76" s="355" t="s">
        <v>310</v>
      </c>
    </row>
    <row r="77" spans="1:21" x14ac:dyDescent="0.25">
      <c r="A77" s="352" t="s">
        <v>160</v>
      </c>
      <c r="B77" s="362" t="s">
        <v>1051</v>
      </c>
      <c r="C77" s="352" t="s">
        <v>1052</v>
      </c>
      <c r="D77" s="358" t="s">
        <v>597</v>
      </c>
      <c r="E77" s="352" t="s">
        <v>1053</v>
      </c>
      <c r="H77" s="355">
        <v>44</v>
      </c>
      <c r="I77" s="355" t="str">
        <f>HLOOKUP(Introduction!$G$4,nametranslations,H77,FALSE)</f>
        <v>Water: secondary</v>
      </c>
      <c r="L77" s="355" t="s">
        <v>1054</v>
      </c>
      <c r="M77" s="355" t="s">
        <v>1055</v>
      </c>
      <c r="N77" s="355" t="s">
        <v>1055</v>
      </c>
      <c r="O77" s="355" t="s">
        <v>1056</v>
      </c>
      <c r="P77" s="355" t="s">
        <v>1057</v>
      </c>
      <c r="Q77" s="355" t="s">
        <v>1058</v>
      </c>
      <c r="R77" s="355"/>
      <c r="S77" s="355"/>
      <c r="T77" s="355" t="s">
        <v>1054</v>
      </c>
      <c r="U77" s="356" t="s">
        <v>312</v>
      </c>
    </row>
    <row r="78" spans="1:21" x14ac:dyDescent="0.25">
      <c r="A78" s="352" t="s">
        <v>35</v>
      </c>
      <c r="B78" s="357" t="s">
        <v>604</v>
      </c>
      <c r="C78" s="352" t="s">
        <v>605</v>
      </c>
      <c r="D78" s="358" t="s">
        <v>606</v>
      </c>
      <c r="E78" s="352" t="s">
        <v>607</v>
      </c>
      <c r="H78" s="355">
        <v>45</v>
      </c>
      <c r="I78" s="355" t="str">
        <f>HLOOKUP(Introduction!$G$4,nametranslations,H78,FALSE)</f>
        <v>Sanitation: total</v>
      </c>
      <c r="L78" s="355" t="s">
        <v>1059</v>
      </c>
      <c r="M78" s="355" t="s">
        <v>1060</v>
      </c>
      <c r="N78" s="355" t="s">
        <v>1061</v>
      </c>
      <c r="O78" s="355" t="s">
        <v>1062</v>
      </c>
      <c r="P78" s="355" t="s">
        <v>1063</v>
      </c>
      <c r="Q78" s="355" t="s">
        <v>1064</v>
      </c>
      <c r="R78" s="355"/>
      <c r="S78" s="355"/>
      <c r="T78" s="355" t="s">
        <v>1059</v>
      </c>
      <c r="U78" s="355" t="s">
        <v>310</v>
      </c>
    </row>
    <row r="79" spans="1:21" ht="39.6" x14ac:dyDescent="0.25">
      <c r="A79" s="362" t="s">
        <v>1065</v>
      </c>
      <c r="B79" s="362" t="s">
        <v>1066</v>
      </c>
      <c r="C79" s="362" t="s">
        <v>1067</v>
      </c>
      <c r="D79" s="358" t="s">
        <v>1068</v>
      </c>
      <c r="E79" s="362" t="s">
        <v>1069</v>
      </c>
      <c r="H79" s="355">
        <v>46</v>
      </c>
      <c r="I79" s="355" t="str">
        <f>HLOOKUP(Introduction!$G$4,nametranslations,H79,FALSE)</f>
        <v>Sanitation: urban</v>
      </c>
      <c r="L79" s="355" t="s">
        <v>1070</v>
      </c>
      <c r="M79" s="355" t="s">
        <v>1071</v>
      </c>
      <c r="N79" s="355" t="s">
        <v>1072</v>
      </c>
      <c r="O79" s="355" t="s">
        <v>1071</v>
      </c>
      <c r="P79" s="355" t="s">
        <v>1073</v>
      </c>
      <c r="Q79" s="355" t="s">
        <v>1074</v>
      </c>
      <c r="R79" s="355"/>
      <c r="S79" s="355"/>
      <c r="T79" s="355" t="s">
        <v>1070</v>
      </c>
      <c r="U79" s="355" t="s">
        <v>310</v>
      </c>
    </row>
    <row r="80" spans="1:21" x14ac:dyDescent="0.25">
      <c r="A80" s="352" t="s">
        <v>112</v>
      </c>
      <c r="B80" s="357" t="s">
        <v>1075</v>
      </c>
      <c r="C80" s="352" t="s">
        <v>1076</v>
      </c>
      <c r="D80" s="358" t="s">
        <v>1077</v>
      </c>
      <c r="E80" s="352" t="s">
        <v>1078</v>
      </c>
      <c r="H80" s="355">
        <v>47</v>
      </c>
      <c r="I80" s="355" t="str">
        <f>HLOOKUP(Introduction!$G$4,nametranslations,H80,FALSE)</f>
        <v>Sanitation: rural</v>
      </c>
      <c r="L80" s="355" t="s">
        <v>1079</v>
      </c>
      <c r="M80" s="355" t="s">
        <v>1080</v>
      </c>
      <c r="N80" s="355" t="s">
        <v>1081</v>
      </c>
      <c r="O80" s="355" t="s">
        <v>1080</v>
      </c>
      <c r="P80" s="355" t="s">
        <v>1082</v>
      </c>
      <c r="Q80" s="355" t="s">
        <v>1083</v>
      </c>
      <c r="R80" s="355"/>
      <c r="S80" s="355"/>
      <c r="T80" s="355" t="s">
        <v>1079</v>
      </c>
      <c r="U80" s="355" t="s">
        <v>310</v>
      </c>
    </row>
    <row r="81" spans="1:21" ht="39.6" x14ac:dyDescent="0.25">
      <c r="A81" s="352" t="s">
        <v>1084</v>
      </c>
      <c r="B81" s="362" t="s">
        <v>1085</v>
      </c>
      <c r="C81" s="362" t="s">
        <v>1086</v>
      </c>
      <c r="D81" s="358" t="s">
        <v>1087</v>
      </c>
      <c r="E81" s="362" t="s">
        <v>1088</v>
      </c>
      <c r="H81" s="355">
        <v>48</v>
      </c>
      <c r="I81" s="355" t="str">
        <f>HLOOKUP(Introduction!$G$4,nametranslations,H81,FALSE)</f>
        <v>Sanitation: pre-primary</v>
      </c>
      <c r="L81" s="355" t="s">
        <v>1089</v>
      </c>
      <c r="M81" s="355" t="s">
        <v>1090</v>
      </c>
      <c r="N81" s="355" t="s">
        <v>1090</v>
      </c>
      <c r="O81" s="355" t="s">
        <v>1090</v>
      </c>
      <c r="P81" s="355" t="s">
        <v>1091</v>
      </c>
      <c r="Q81" s="355" t="s">
        <v>1092</v>
      </c>
      <c r="R81" s="355"/>
      <c r="S81" s="355"/>
      <c r="T81" s="355" t="s">
        <v>1089</v>
      </c>
      <c r="U81" s="355" t="s">
        <v>310</v>
      </c>
    </row>
    <row r="82" spans="1:21" x14ac:dyDescent="0.25">
      <c r="A82" s="354" t="s">
        <v>1093</v>
      </c>
      <c r="H82" s="355">
        <v>49</v>
      </c>
      <c r="I82" s="355" t="str">
        <f>HLOOKUP(Introduction!$G$4,nametranslations,H82,FALSE)</f>
        <v>Sanitation: primary</v>
      </c>
      <c r="L82" s="355" t="s">
        <v>1094</v>
      </c>
      <c r="M82" s="355" t="s">
        <v>1095</v>
      </c>
      <c r="N82" s="355" t="s">
        <v>1095</v>
      </c>
      <c r="O82" s="355" t="s">
        <v>1095</v>
      </c>
      <c r="P82" s="355" t="s">
        <v>1096</v>
      </c>
      <c r="Q82" s="355" t="s">
        <v>1097</v>
      </c>
      <c r="R82" s="355"/>
      <c r="S82" s="355"/>
      <c r="T82" s="355" t="s">
        <v>1094</v>
      </c>
      <c r="U82" s="355" t="s">
        <v>310</v>
      </c>
    </row>
    <row r="83" spans="1:21" x14ac:dyDescent="0.25">
      <c r="A83" s="352" t="s">
        <v>1098</v>
      </c>
      <c r="B83" s="357" t="s">
        <v>1099</v>
      </c>
      <c r="C83" s="357" t="s">
        <v>1100</v>
      </c>
      <c r="D83" s="357" t="s">
        <v>1101</v>
      </c>
      <c r="E83" s="357" t="s">
        <v>1102</v>
      </c>
      <c r="H83" s="355">
        <v>50</v>
      </c>
      <c r="I83" s="355" t="str">
        <f>HLOOKUP(Introduction!$G$4,nametranslations,H83,FALSE)</f>
        <v>Sanitation: secondary</v>
      </c>
      <c r="L83" s="355" t="s">
        <v>1103</v>
      </c>
      <c r="M83" s="355" t="s">
        <v>1104</v>
      </c>
      <c r="N83" s="355" t="s">
        <v>1105</v>
      </c>
      <c r="O83" s="355" t="s">
        <v>1104</v>
      </c>
      <c r="P83" s="355" t="s">
        <v>1106</v>
      </c>
      <c r="Q83" s="355" t="s">
        <v>1107</v>
      </c>
      <c r="R83" s="355"/>
      <c r="S83" s="355"/>
      <c r="T83" s="355" t="s">
        <v>1103</v>
      </c>
      <c r="U83" s="356" t="s">
        <v>312</v>
      </c>
    </row>
    <row r="84" spans="1:21" x14ac:dyDescent="0.25">
      <c r="A84" s="352" t="s">
        <v>36</v>
      </c>
      <c r="B84" s="357" t="s">
        <v>1108</v>
      </c>
      <c r="C84" s="357" t="s">
        <v>1109</v>
      </c>
      <c r="D84" s="357" t="s">
        <v>1110</v>
      </c>
      <c r="E84" s="357" t="s">
        <v>1111</v>
      </c>
      <c r="H84" s="355">
        <v>51</v>
      </c>
      <c r="I84" s="355" t="str">
        <f>HLOOKUP(Introduction!$G$4,nametranslations,H84,FALSE)</f>
        <v>Hygiene: total</v>
      </c>
      <c r="L84" s="355" t="s">
        <v>1112</v>
      </c>
      <c r="M84" s="355" t="s">
        <v>1113</v>
      </c>
      <c r="N84" s="355" t="s">
        <v>1113</v>
      </c>
      <c r="O84" s="355" t="s">
        <v>1114</v>
      </c>
      <c r="P84" s="355" t="s">
        <v>1115</v>
      </c>
      <c r="Q84" s="355" t="s">
        <v>1116</v>
      </c>
      <c r="R84" s="355"/>
      <c r="S84" s="355"/>
      <c r="T84" s="355" t="s">
        <v>1112</v>
      </c>
      <c r="U84" s="356" t="s">
        <v>312</v>
      </c>
    </row>
    <row r="85" spans="1:21" x14ac:dyDescent="0.25">
      <c r="A85" s="352" t="s">
        <v>1117</v>
      </c>
      <c r="B85" s="352" t="s">
        <v>1118</v>
      </c>
      <c r="C85" s="352" t="s">
        <v>1119</v>
      </c>
      <c r="D85" s="352" t="s">
        <v>1120</v>
      </c>
      <c r="E85" s="352" t="s">
        <v>967</v>
      </c>
      <c r="H85" s="355">
        <v>52</v>
      </c>
      <c r="I85" s="355" t="str">
        <f>HLOOKUP(Introduction!$G$4,nametranslations,H85,FALSE)</f>
        <v>Hygiene: urban</v>
      </c>
      <c r="L85" s="355" t="s">
        <v>1121</v>
      </c>
      <c r="M85" s="355" t="s">
        <v>1122</v>
      </c>
      <c r="N85" s="355" t="s">
        <v>1123</v>
      </c>
      <c r="O85" s="355" t="s">
        <v>1122</v>
      </c>
      <c r="P85" s="355" t="s">
        <v>1124</v>
      </c>
      <c r="Q85" s="355" t="s">
        <v>1125</v>
      </c>
      <c r="R85" s="355"/>
      <c r="S85" s="355"/>
      <c r="T85" s="355" t="s">
        <v>1121</v>
      </c>
      <c r="U85" s="355" t="s">
        <v>310</v>
      </c>
    </row>
    <row r="86" spans="1:21" x14ac:dyDescent="0.25">
      <c r="A86" s="352" t="s">
        <v>14</v>
      </c>
      <c r="B86" s="352" t="s">
        <v>515</v>
      </c>
      <c r="C86" s="352" t="s">
        <v>516</v>
      </c>
      <c r="D86" s="352" t="s">
        <v>517</v>
      </c>
      <c r="E86" s="352" t="s">
        <v>518</v>
      </c>
      <c r="H86" s="355">
        <v>53</v>
      </c>
      <c r="I86" s="355" t="str">
        <f>HLOOKUP(Introduction!$G$4,nametranslations,H86,FALSE)</f>
        <v>Hygiene: rural</v>
      </c>
      <c r="L86" s="355" t="s">
        <v>1126</v>
      </c>
      <c r="M86" s="355" t="s">
        <v>1127</v>
      </c>
      <c r="N86" s="355" t="s">
        <v>1128</v>
      </c>
      <c r="O86" s="355" t="s">
        <v>1127</v>
      </c>
      <c r="P86" s="355" t="s">
        <v>1129</v>
      </c>
      <c r="Q86" s="355" t="s">
        <v>1130</v>
      </c>
      <c r="R86" s="355"/>
      <c r="S86" s="355"/>
      <c r="T86" s="355" t="s">
        <v>1126</v>
      </c>
      <c r="U86" s="355" t="s">
        <v>312</v>
      </c>
    </row>
    <row r="87" spans="1:21" x14ac:dyDescent="0.25">
      <c r="A87" s="352" t="s">
        <v>15</v>
      </c>
      <c r="B87" s="352" t="s">
        <v>523</v>
      </c>
      <c r="C87" s="352" t="s">
        <v>524</v>
      </c>
      <c r="D87" s="352" t="s">
        <v>525</v>
      </c>
      <c r="E87" s="352" t="s">
        <v>1131</v>
      </c>
      <c r="H87" s="355">
        <v>54</v>
      </c>
      <c r="I87" s="355" t="str">
        <f>HLOOKUP(Introduction!$G$4,nametranslations,H87,FALSE)</f>
        <v>Hygiene: pre-primary</v>
      </c>
      <c r="L87" s="355" t="s">
        <v>1132</v>
      </c>
      <c r="M87" s="355" t="s">
        <v>1133</v>
      </c>
      <c r="N87" s="355" t="s">
        <v>1134</v>
      </c>
      <c r="O87" s="355" t="s">
        <v>1135</v>
      </c>
      <c r="P87" s="355" t="s">
        <v>1136</v>
      </c>
      <c r="Q87" s="355" t="s">
        <v>1137</v>
      </c>
      <c r="R87" s="355"/>
      <c r="S87" s="355"/>
      <c r="T87" s="355" t="s">
        <v>1132</v>
      </c>
      <c r="U87" s="356" t="s">
        <v>312</v>
      </c>
    </row>
    <row r="88" spans="1:21" x14ac:dyDescent="0.25">
      <c r="A88" s="352" t="s">
        <v>6</v>
      </c>
      <c r="B88" s="357" t="s">
        <v>1138</v>
      </c>
      <c r="C88" s="357" t="s">
        <v>1139</v>
      </c>
      <c r="D88" s="357" t="s">
        <v>1140</v>
      </c>
      <c r="E88" s="357" t="s">
        <v>1141</v>
      </c>
      <c r="H88" s="355">
        <v>55</v>
      </c>
      <c r="I88" s="355" t="str">
        <f>HLOOKUP(Introduction!$G$4,nametranslations,H88,FALSE)</f>
        <v>Hygiene: primary</v>
      </c>
      <c r="L88" s="355" t="s">
        <v>1142</v>
      </c>
      <c r="M88" s="355" t="s">
        <v>1143</v>
      </c>
      <c r="N88" s="355" t="s">
        <v>1144</v>
      </c>
      <c r="O88" s="355" t="s">
        <v>1145</v>
      </c>
      <c r="P88" s="355" t="s">
        <v>1146</v>
      </c>
      <c r="Q88" s="355" t="s">
        <v>1147</v>
      </c>
      <c r="R88" s="355"/>
      <c r="S88" s="355"/>
      <c r="T88" s="355" t="s">
        <v>1142</v>
      </c>
      <c r="U88" s="355" t="s">
        <v>312</v>
      </c>
    </row>
    <row r="89" spans="1:21" x14ac:dyDescent="0.25">
      <c r="A89" s="352" t="s">
        <v>5</v>
      </c>
      <c r="B89" s="357" t="s">
        <v>1148</v>
      </c>
      <c r="C89" s="357" t="s">
        <v>1149</v>
      </c>
      <c r="D89" s="357" t="s">
        <v>1150</v>
      </c>
      <c r="E89" s="357" t="s">
        <v>1151</v>
      </c>
      <c r="H89" s="355">
        <v>56</v>
      </c>
      <c r="I89" s="355" t="str">
        <f>HLOOKUP(Introduction!$G$4,nametranslations,H89,FALSE)</f>
        <v>Hygiene: secondary</v>
      </c>
      <c r="L89" s="355" t="s">
        <v>1152</v>
      </c>
      <c r="M89" s="355" t="s">
        <v>1153</v>
      </c>
      <c r="N89" s="355" t="s">
        <v>1154</v>
      </c>
      <c r="O89" s="355" t="s">
        <v>1155</v>
      </c>
      <c r="P89" s="355" t="s">
        <v>1156</v>
      </c>
      <c r="Q89" s="355" t="s">
        <v>1157</v>
      </c>
      <c r="R89" s="355"/>
      <c r="S89" s="355"/>
      <c r="T89" s="355" t="s">
        <v>1152</v>
      </c>
      <c r="U89" s="355" t="s">
        <v>310</v>
      </c>
    </row>
    <row r="90" spans="1:21" x14ac:dyDescent="0.25">
      <c r="A90" s="352" t="s">
        <v>21</v>
      </c>
      <c r="B90" s="352" t="s">
        <v>1158</v>
      </c>
      <c r="C90" s="352" t="s">
        <v>1159</v>
      </c>
      <c r="D90" s="352" t="s">
        <v>1160</v>
      </c>
      <c r="E90" s="352" t="s">
        <v>1161</v>
      </c>
      <c r="H90" s="355"/>
      <c r="I90" s="355"/>
      <c r="L90" s="355" t="s">
        <v>1162</v>
      </c>
      <c r="M90" s="355" t="s">
        <v>1163</v>
      </c>
      <c r="N90" s="355" t="s">
        <v>1164</v>
      </c>
      <c r="O90" s="355" t="s">
        <v>1165</v>
      </c>
      <c r="P90" s="355" t="s">
        <v>1166</v>
      </c>
      <c r="Q90" s="355" t="s">
        <v>1167</v>
      </c>
      <c r="R90" s="355"/>
      <c r="S90" s="355"/>
      <c r="T90" s="355" t="s">
        <v>1162</v>
      </c>
      <c r="U90" s="355" t="s">
        <v>310</v>
      </c>
    </row>
    <row r="91" spans="1:21" x14ac:dyDescent="0.25">
      <c r="A91" s="352" t="s">
        <v>28</v>
      </c>
      <c r="B91" s="352" t="s">
        <v>1168</v>
      </c>
      <c r="C91" s="352" t="s">
        <v>1169</v>
      </c>
      <c r="D91" s="352" t="s">
        <v>1170</v>
      </c>
      <c r="E91" s="352" t="s">
        <v>1171</v>
      </c>
      <c r="I91" s="355"/>
      <c r="L91" s="355" t="s">
        <v>1172</v>
      </c>
      <c r="M91" s="355" t="s">
        <v>1173</v>
      </c>
      <c r="N91" s="355" t="s">
        <v>1173</v>
      </c>
      <c r="O91" s="355" t="s">
        <v>1173</v>
      </c>
      <c r="P91" s="355" t="s">
        <v>1174</v>
      </c>
      <c r="Q91" s="355" t="s">
        <v>1175</v>
      </c>
      <c r="R91" s="355"/>
      <c r="S91" s="355"/>
      <c r="T91" s="355" t="s">
        <v>1172</v>
      </c>
      <c r="U91" s="356" t="s">
        <v>311</v>
      </c>
    </row>
    <row r="92" spans="1:21" x14ac:dyDescent="0.25">
      <c r="A92" s="352" t="s">
        <v>96</v>
      </c>
      <c r="B92" s="357" t="s">
        <v>1176</v>
      </c>
      <c r="C92" s="357" t="s">
        <v>1177</v>
      </c>
      <c r="D92" s="357" t="s">
        <v>1178</v>
      </c>
      <c r="E92" s="357" t="s">
        <v>1179</v>
      </c>
      <c r="I92" s="355"/>
      <c r="L92" s="355" t="s">
        <v>1180</v>
      </c>
      <c r="M92" s="355" t="s">
        <v>1181</v>
      </c>
      <c r="N92" s="355" t="s">
        <v>1182</v>
      </c>
      <c r="O92" s="355" t="s">
        <v>1183</v>
      </c>
      <c r="P92" s="355" t="s">
        <v>1184</v>
      </c>
      <c r="Q92" s="355" t="s">
        <v>1185</v>
      </c>
      <c r="R92" s="355"/>
      <c r="S92" s="355"/>
      <c r="T92" s="355" t="s">
        <v>1180</v>
      </c>
      <c r="U92" s="356" t="s">
        <v>312</v>
      </c>
    </row>
    <row r="93" spans="1:21" x14ac:dyDescent="0.25">
      <c r="A93" s="352" t="s">
        <v>95</v>
      </c>
      <c r="B93" s="357" t="s">
        <v>1186</v>
      </c>
      <c r="C93" s="357" t="s">
        <v>1187</v>
      </c>
      <c r="D93" s="357" t="s">
        <v>1188</v>
      </c>
      <c r="E93" s="357" t="s">
        <v>1189</v>
      </c>
      <c r="I93" s="355"/>
      <c r="L93" s="355" t="s">
        <v>1190</v>
      </c>
      <c r="M93" s="355" t="s">
        <v>1191</v>
      </c>
      <c r="N93" s="355" t="s">
        <v>1191</v>
      </c>
      <c r="O93" s="355" t="s">
        <v>1191</v>
      </c>
      <c r="P93" s="355" t="s">
        <v>1192</v>
      </c>
      <c r="Q93" s="355" t="s">
        <v>1193</v>
      </c>
      <c r="R93" s="355"/>
      <c r="S93" s="355"/>
      <c r="T93" s="355" t="s">
        <v>1190</v>
      </c>
      <c r="U93" s="355" t="s">
        <v>310</v>
      </c>
    </row>
    <row r="94" spans="1:21" x14ac:dyDescent="0.25">
      <c r="A94" s="352" t="s">
        <v>161</v>
      </c>
      <c r="B94" s="357" t="s">
        <v>161</v>
      </c>
      <c r="C94" s="357" t="s">
        <v>161</v>
      </c>
      <c r="D94" s="357" t="s">
        <v>1194</v>
      </c>
      <c r="E94" s="357" t="s">
        <v>161</v>
      </c>
      <c r="I94" s="355"/>
      <c r="L94" s="355" t="s">
        <v>1195</v>
      </c>
      <c r="M94" s="355" t="s">
        <v>1196</v>
      </c>
      <c r="N94" s="355" t="s">
        <v>1196</v>
      </c>
      <c r="O94" s="355" t="s">
        <v>1196</v>
      </c>
      <c r="P94" s="355" t="s">
        <v>1197</v>
      </c>
      <c r="Q94" s="355" t="s">
        <v>1198</v>
      </c>
      <c r="R94" s="355"/>
      <c r="S94" s="355"/>
      <c r="T94" s="355" t="s">
        <v>1195</v>
      </c>
      <c r="U94" s="355" t="s">
        <v>310</v>
      </c>
    </row>
    <row r="95" spans="1:21" x14ac:dyDescent="0.25">
      <c r="A95" s="357" t="s">
        <v>185</v>
      </c>
      <c r="B95" s="357" t="s">
        <v>1199</v>
      </c>
      <c r="C95" s="357" t="s">
        <v>1200</v>
      </c>
      <c r="D95" s="357" t="s">
        <v>1201</v>
      </c>
      <c r="E95" s="357" t="s">
        <v>1202</v>
      </c>
      <c r="I95" s="355"/>
      <c r="L95" s="355" t="s">
        <v>1203</v>
      </c>
      <c r="M95" s="355" t="s">
        <v>1204</v>
      </c>
      <c r="N95" s="355" t="s">
        <v>1205</v>
      </c>
      <c r="O95" s="355" t="s">
        <v>1206</v>
      </c>
      <c r="P95" s="355" t="s">
        <v>1207</v>
      </c>
      <c r="Q95" s="355" t="s">
        <v>1208</v>
      </c>
      <c r="R95" s="355"/>
      <c r="S95" s="355"/>
      <c r="T95" s="355" t="s">
        <v>1203</v>
      </c>
      <c r="U95" s="355" t="s">
        <v>310</v>
      </c>
    </row>
    <row r="96" spans="1:21" x14ac:dyDescent="0.25">
      <c r="A96" s="352" t="s">
        <v>133</v>
      </c>
      <c r="B96" s="357" t="s">
        <v>1209</v>
      </c>
      <c r="C96" s="357" t="s">
        <v>1210</v>
      </c>
      <c r="D96" s="357" t="s">
        <v>1211</v>
      </c>
      <c r="E96" s="357" t="s">
        <v>1212</v>
      </c>
      <c r="I96" s="355"/>
      <c r="L96" s="355" t="s">
        <v>1213</v>
      </c>
      <c r="M96" s="355" t="s">
        <v>1214</v>
      </c>
      <c r="N96" s="355" t="s">
        <v>1215</v>
      </c>
      <c r="O96" s="355" t="s">
        <v>1216</v>
      </c>
      <c r="P96" s="355" t="s">
        <v>1217</v>
      </c>
      <c r="Q96" s="355" t="s">
        <v>1218</v>
      </c>
      <c r="R96" s="355"/>
      <c r="S96" s="355"/>
      <c r="T96" s="355" t="s">
        <v>1213</v>
      </c>
      <c r="U96" s="355" t="s">
        <v>310</v>
      </c>
    </row>
    <row r="97" spans="1:21" x14ac:dyDescent="0.25">
      <c r="A97" s="357" t="s">
        <v>197</v>
      </c>
      <c r="B97" s="357" t="s">
        <v>1219</v>
      </c>
      <c r="C97" s="357" t="s">
        <v>1220</v>
      </c>
      <c r="D97" s="357" t="s">
        <v>1221</v>
      </c>
      <c r="E97" s="357" t="s">
        <v>1222</v>
      </c>
      <c r="I97" s="355"/>
      <c r="L97" s="355" t="s">
        <v>1223</v>
      </c>
      <c r="M97" s="355" t="s">
        <v>1224</v>
      </c>
      <c r="N97" s="355" t="s">
        <v>1224</v>
      </c>
      <c r="O97" s="355" t="s">
        <v>1224</v>
      </c>
      <c r="P97" s="355" t="s">
        <v>1225</v>
      </c>
      <c r="Q97" s="355" t="s">
        <v>1226</v>
      </c>
      <c r="R97" s="355"/>
      <c r="S97" s="355"/>
      <c r="T97" s="355" t="s">
        <v>1223</v>
      </c>
      <c r="U97" s="356" t="s">
        <v>311</v>
      </c>
    </row>
    <row r="98" spans="1:21" x14ac:dyDescent="0.25">
      <c r="A98" s="352" t="s">
        <v>1227</v>
      </c>
      <c r="B98" s="357" t="s">
        <v>1228</v>
      </c>
      <c r="C98" s="357" t="s">
        <v>1229</v>
      </c>
      <c r="D98" s="357" t="s">
        <v>1230</v>
      </c>
      <c r="E98" s="357" t="s">
        <v>1231</v>
      </c>
      <c r="I98" s="355"/>
      <c r="L98" s="355" t="s">
        <v>1232</v>
      </c>
      <c r="M98" s="355" t="s">
        <v>1233</v>
      </c>
      <c r="N98" s="355" t="s">
        <v>1234</v>
      </c>
      <c r="O98" s="355" t="s">
        <v>1235</v>
      </c>
      <c r="P98" s="355" t="s">
        <v>1236</v>
      </c>
      <c r="Q98" s="355" t="s">
        <v>1237</v>
      </c>
      <c r="R98" s="355"/>
      <c r="S98" s="355"/>
      <c r="T98" s="355" t="s">
        <v>1232</v>
      </c>
      <c r="U98" s="355" t="s">
        <v>310</v>
      </c>
    </row>
    <row r="99" spans="1:21" x14ac:dyDescent="0.25">
      <c r="A99" s="357" t="s">
        <v>1238</v>
      </c>
      <c r="B99" s="357" t="s">
        <v>1238</v>
      </c>
      <c r="C99" s="357" t="s">
        <v>1238</v>
      </c>
      <c r="D99" s="357" t="s">
        <v>1239</v>
      </c>
      <c r="E99" s="357" t="s">
        <v>1240</v>
      </c>
      <c r="I99" s="355"/>
      <c r="L99" s="355" t="s">
        <v>1241</v>
      </c>
      <c r="M99" s="355" t="s">
        <v>1242</v>
      </c>
      <c r="N99" s="355" t="s">
        <v>1243</v>
      </c>
      <c r="O99" s="355" t="s">
        <v>1244</v>
      </c>
      <c r="P99" s="355" t="s">
        <v>1245</v>
      </c>
      <c r="Q99" s="355" t="s">
        <v>1246</v>
      </c>
      <c r="R99" s="355"/>
      <c r="S99" s="355"/>
      <c r="T99" s="355" t="s">
        <v>1241</v>
      </c>
      <c r="U99" s="355" t="s">
        <v>312</v>
      </c>
    </row>
    <row r="100" spans="1:21" x14ac:dyDescent="0.25">
      <c r="A100" s="354" t="s">
        <v>1247</v>
      </c>
      <c r="I100" s="355"/>
      <c r="L100" s="355" t="s">
        <v>1248</v>
      </c>
      <c r="M100" s="355" t="s">
        <v>1249</v>
      </c>
      <c r="N100" s="355" t="s">
        <v>1250</v>
      </c>
      <c r="O100" s="355" t="s">
        <v>1251</v>
      </c>
      <c r="P100" s="355" t="s">
        <v>1252</v>
      </c>
      <c r="Q100" s="355" t="s">
        <v>1253</v>
      </c>
      <c r="R100" s="355"/>
      <c r="S100" s="355"/>
      <c r="T100" s="355" t="s">
        <v>1248</v>
      </c>
      <c r="U100" s="355" t="s">
        <v>310</v>
      </c>
    </row>
    <row r="101" spans="1:21" x14ac:dyDescent="0.25">
      <c r="A101" s="352" t="s">
        <v>27</v>
      </c>
      <c r="B101" s="357" t="s">
        <v>1254</v>
      </c>
      <c r="C101" s="357" t="s">
        <v>1255</v>
      </c>
      <c r="D101" s="357" t="s">
        <v>1256</v>
      </c>
      <c r="E101" s="357" t="s">
        <v>1257</v>
      </c>
      <c r="I101" s="355"/>
      <c r="L101" s="355" t="s">
        <v>1258</v>
      </c>
      <c r="M101" s="355" t="s">
        <v>1259</v>
      </c>
      <c r="N101" s="355" t="s">
        <v>1260</v>
      </c>
      <c r="O101" s="355" t="s">
        <v>1259</v>
      </c>
      <c r="P101" s="355" t="s">
        <v>1261</v>
      </c>
      <c r="Q101" s="355" t="s">
        <v>1262</v>
      </c>
      <c r="R101" s="355"/>
      <c r="S101" s="355"/>
      <c r="T101" s="355" t="s">
        <v>1258</v>
      </c>
      <c r="U101" s="355" t="s">
        <v>310</v>
      </c>
    </row>
    <row r="102" spans="1:21" x14ac:dyDescent="0.25">
      <c r="A102" s="352" t="s">
        <v>53</v>
      </c>
      <c r="B102" s="357" t="s">
        <v>1263</v>
      </c>
      <c r="C102" s="357" t="s">
        <v>1264</v>
      </c>
      <c r="D102" s="357" t="s">
        <v>1265</v>
      </c>
      <c r="E102" s="357" t="s">
        <v>1266</v>
      </c>
      <c r="I102" s="355"/>
      <c r="L102" s="355" t="s">
        <v>1267</v>
      </c>
      <c r="M102" s="355" t="s">
        <v>1268</v>
      </c>
      <c r="N102" s="355" t="s">
        <v>1269</v>
      </c>
      <c r="O102" s="355" t="s">
        <v>1270</v>
      </c>
      <c r="P102" s="355" t="s">
        <v>1271</v>
      </c>
      <c r="Q102" s="355" t="s">
        <v>1272</v>
      </c>
      <c r="R102" s="355"/>
      <c r="S102" s="355"/>
      <c r="T102" s="355" t="s">
        <v>1267</v>
      </c>
      <c r="U102" s="355" t="s">
        <v>310</v>
      </c>
    </row>
    <row r="103" spans="1:21" x14ac:dyDescent="0.25">
      <c r="A103" s="352" t="s">
        <v>24</v>
      </c>
      <c r="B103" s="357" t="s">
        <v>1273</v>
      </c>
      <c r="C103" s="357" t="s">
        <v>1274</v>
      </c>
      <c r="D103" s="357" t="s">
        <v>1275</v>
      </c>
      <c r="E103" s="357" t="s">
        <v>1276</v>
      </c>
      <c r="I103" s="355"/>
      <c r="L103" s="355" t="s">
        <v>1277</v>
      </c>
      <c r="M103" s="355" t="s">
        <v>1278</v>
      </c>
      <c r="N103" s="355" t="s">
        <v>1279</v>
      </c>
      <c r="O103" s="355" t="s">
        <v>1278</v>
      </c>
      <c r="P103" s="355" t="s">
        <v>1280</v>
      </c>
      <c r="Q103" s="355" t="s">
        <v>1281</v>
      </c>
      <c r="R103" s="355"/>
      <c r="S103" s="355"/>
      <c r="T103" s="355" t="s">
        <v>1277</v>
      </c>
      <c r="U103" s="355" t="s">
        <v>310</v>
      </c>
    </row>
    <row r="104" spans="1:21" x14ac:dyDescent="0.25">
      <c r="A104" s="352" t="s">
        <v>0</v>
      </c>
      <c r="B104" s="357" t="s">
        <v>1282</v>
      </c>
      <c r="C104" s="357" t="s">
        <v>1283</v>
      </c>
      <c r="D104" s="357" t="s">
        <v>1284</v>
      </c>
      <c r="E104" s="357" t="s">
        <v>1285</v>
      </c>
      <c r="I104" s="355"/>
      <c r="L104" s="355" t="s">
        <v>1286</v>
      </c>
      <c r="M104" s="355" t="s">
        <v>1287</v>
      </c>
      <c r="N104" s="355" t="s">
        <v>1288</v>
      </c>
      <c r="O104" s="355" t="s">
        <v>1289</v>
      </c>
      <c r="P104" s="355" t="s">
        <v>1290</v>
      </c>
      <c r="Q104" s="355" t="s">
        <v>1291</v>
      </c>
      <c r="R104" s="355"/>
      <c r="S104" s="355"/>
      <c r="T104" s="355" t="s">
        <v>1286</v>
      </c>
      <c r="U104" s="355" t="s">
        <v>310</v>
      </c>
    </row>
    <row r="105" spans="1:21" x14ac:dyDescent="0.25">
      <c r="A105" s="352" t="s">
        <v>37</v>
      </c>
      <c r="B105" s="357" t="s">
        <v>1292</v>
      </c>
      <c r="C105" s="357" t="s">
        <v>1292</v>
      </c>
      <c r="D105" s="357" t="s">
        <v>1293</v>
      </c>
      <c r="E105" s="357" t="s">
        <v>1294</v>
      </c>
      <c r="I105" s="355"/>
      <c r="L105" s="355" t="s">
        <v>1295</v>
      </c>
      <c r="M105" s="355" t="s">
        <v>1296</v>
      </c>
      <c r="N105" s="355" t="s">
        <v>1297</v>
      </c>
      <c r="O105" s="355" t="s">
        <v>1298</v>
      </c>
      <c r="P105" s="355" t="s">
        <v>1299</v>
      </c>
      <c r="Q105" s="355" t="s">
        <v>1300</v>
      </c>
      <c r="R105" s="355"/>
      <c r="S105" s="355"/>
      <c r="T105" s="355" t="s">
        <v>1295</v>
      </c>
      <c r="U105" s="355" t="s">
        <v>310</v>
      </c>
    </row>
    <row r="106" spans="1:21" x14ac:dyDescent="0.25">
      <c r="A106" s="352" t="s">
        <v>1301</v>
      </c>
      <c r="B106" s="357" t="s">
        <v>1302</v>
      </c>
      <c r="C106" s="357" t="s">
        <v>1303</v>
      </c>
      <c r="D106" s="357" t="s">
        <v>1304</v>
      </c>
      <c r="E106" s="357" t="s">
        <v>1305</v>
      </c>
      <c r="I106" s="355"/>
      <c r="L106" s="355" t="s">
        <v>1306</v>
      </c>
      <c r="M106" s="355" t="s">
        <v>1307</v>
      </c>
      <c r="N106" s="355" t="s">
        <v>1308</v>
      </c>
      <c r="O106" s="355" t="s">
        <v>1309</v>
      </c>
      <c r="P106" s="355" t="s">
        <v>1310</v>
      </c>
      <c r="Q106" s="355" t="s">
        <v>1311</v>
      </c>
      <c r="R106" s="355"/>
      <c r="S106" s="355"/>
      <c r="T106" s="355" t="s">
        <v>1306</v>
      </c>
      <c r="U106" s="355" t="s">
        <v>310</v>
      </c>
    </row>
    <row r="107" spans="1:21" x14ac:dyDescent="0.25">
      <c r="A107" s="352" t="s">
        <v>83</v>
      </c>
      <c r="B107" s="357" t="s">
        <v>1312</v>
      </c>
      <c r="C107" s="357" t="s">
        <v>1313</v>
      </c>
      <c r="D107" s="357" t="s">
        <v>1314</v>
      </c>
      <c r="E107" s="357" t="s">
        <v>1315</v>
      </c>
      <c r="L107" s="355" t="s">
        <v>1316</v>
      </c>
      <c r="M107" s="355" t="s">
        <v>1317</v>
      </c>
      <c r="N107" s="355" t="s">
        <v>1317</v>
      </c>
      <c r="O107" s="355" t="s">
        <v>1317</v>
      </c>
      <c r="P107" s="355" t="s">
        <v>1318</v>
      </c>
      <c r="Q107" s="355" t="s">
        <v>1319</v>
      </c>
      <c r="R107" s="355"/>
      <c r="S107" s="355"/>
      <c r="T107" s="355" t="s">
        <v>1316</v>
      </c>
      <c r="U107" s="356" t="s">
        <v>314</v>
      </c>
    </row>
    <row r="108" spans="1:21" x14ac:dyDescent="0.25">
      <c r="A108" s="352" t="s">
        <v>84</v>
      </c>
      <c r="B108" s="357" t="s">
        <v>1320</v>
      </c>
      <c r="C108" s="357" t="s">
        <v>1321</v>
      </c>
      <c r="D108" s="357" t="s">
        <v>1322</v>
      </c>
      <c r="E108" s="357" t="s">
        <v>1323</v>
      </c>
      <c r="I108" s="360" t="s">
        <v>1324</v>
      </c>
      <c r="L108" s="355" t="s">
        <v>1325</v>
      </c>
      <c r="M108" s="355" t="s">
        <v>1326</v>
      </c>
      <c r="N108" s="355" t="s">
        <v>1327</v>
      </c>
      <c r="O108" s="355" t="s">
        <v>1328</v>
      </c>
      <c r="P108" s="355" t="s">
        <v>1329</v>
      </c>
      <c r="Q108" s="355" t="s">
        <v>1330</v>
      </c>
      <c r="R108" s="355"/>
      <c r="S108" s="355"/>
      <c r="T108" s="355" t="s">
        <v>1325</v>
      </c>
      <c r="U108" s="355" t="s">
        <v>310</v>
      </c>
    </row>
    <row r="109" spans="1:21" x14ac:dyDescent="0.25">
      <c r="A109" s="352" t="s">
        <v>54</v>
      </c>
      <c r="B109" s="357" t="s">
        <v>1331</v>
      </c>
      <c r="C109" s="357" t="s">
        <v>1332</v>
      </c>
      <c r="D109" s="357" t="s">
        <v>1333</v>
      </c>
      <c r="E109" s="357" t="s">
        <v>1334</v>
      </c>
      <c r="I109" s="355" t="str">
        <f>HLOOKUP(Introduction!$G$4,nametranslations,94,FALSE)</f>
        <v>EMIS</v>
      </c>
      <c r="L109" s="355" t="s">
        <v>1335</v>
      </c>
      <c r="M109" s="355" t="s">
        <v>1336</v>
      </c>
      <c r="N109" s="355" t="s">
        <v>1337</v>
      </c>
      <c r="O109" s="355" t="s">
        <v>1336</v>
      </c>
      <c r="P109" s="355" t="s">
        <v>1338</v>
      </c>
      <c r="Q109" s="355" t="s">
        <v>1339</v>
      </c>
      <c r="R109" s="355"/>
      <c r="S109" s="355"/>
      <c r="T109" s="355" t="s">
        <v>1335</v>
      </c>
      <c r="U109" s="355" t="s">
        <v>310</v>
      </c>
    </row>
    <row r="110" spans="1:21" x14ac:dyDescent="0.25">
      <c r="A110" s="352" t="s">
        <v>1340</v>
      </c>
      <c r="B110" s="357" t="s">
        <v>1341</v>
      </c>
      <c r="C110" s="357" t="s">
        <v>1342</v>
      </c>
      <c r="D110" s="357" t="s">
        <v>1343</v>
      </c>
      <c r="E110" s="357" t="s">
        <v>1344</v>
      </c>
      <c r="I110" s="355" t="str">
        <f>HLOOKUP(Introduction!$G$4,nametranslations,95,FALSE)</f>
        <v>Survey</v>
      </c>
      <c r="L110" s="355" t="s">
        <v>1345</v>
      </c>
      <c r="M110" s="355" t="s">
        <v>1346</v>
      </c>
      <c r="N110" s="355" t="s">
        <v>1347</v>
      </c>
      <c r="O110" s="355" t="s">
        <v>1348</v>
      </c>
      <c r="P110" s="355" t="s">
        <v>1349</v>
      </c>
      <c r="Q110" s="355" t="s">
        <v>1350</v>
      </c>
      <c r="R110" s="355"/>
      <c r="S110" s="355"/>
      <c r="T110" s="355" t="s">
        <v>1345</v>
      </c>
      <c r="U110" s="355" t="s">
        <v>312</v>
      </c>
    </row>
    <row r="111" spans="1:21" x14ac:dyDescent="0.25">
      <c r="A111" s="352" t="s">
        <v>12</v>
      </c>
      <c r="B111" s="352" t="s">
        <v>1351</v>
      </c>
      <c r="C111" s="357" t="s">
        <v>1352</v>
      </c>
      <c r="D111" s="357" t="s">
        <v>1353</v>
      </c>
      <c r="E111" s="357" t="s">
        <v>1354</v>
      </c>
      <c r="I111" s="355" t="str">
        <f>HLOOKUP(Introduction!$G$4,nametranslations,96,FALSE)</f>
        <v>Census</v>
      </c>
      <c r="L111" s="355" t="s">
        <v>1355</v>
      </c>
      <c r="M111" s="355" t="s">
        <v>1356</v>
      </c>
      <c r="N111" s="355" t="s">
        <v>1357</v>
      </c>
      <c r="O111" s="355" t="s">
        <v>1356</v>
      </c>
      <c r="P111" s="355" t="s">
        <v>1358</v>
      </c>
      <c r="Q111" s="355" t="s">
        <v>1359</v>
      </c>
      <c r="R111" s="355"/>
      <c r="S111" s="355"/>
      <c r="T111" s="355" t="s">
        <v>1355</v>
      </c>
      <c r="U111" s="355" t="s">
        <v>310</v>
      </c>
    </row>
    <row r="112" spans="1:21" x14ac:dyDescent="0.25">
      <c r="A112" s="352" t="s">
        <v>92</v>
      </c>
      <c r="B112" s="357" t="s">
        <v>1360</v>
      </c>
      <c r="C112" s="357" t="s">
        <v>1361</v>
      </c>
      <c r="D112" s="357" t="s">
        <v>1362</v>
      </c>
      <c r="E112" s="357" t="s">
        <v>1363</v>
      </c>
      <c r="I112" s="355" t="str">
        <f>HLOOKUP(Introduction!$G$4,nametranslations,97,FALSE)</f>
        <v>Other</v>
      </c>
      <c r="L112" s="355" t="s">
        <v>1364</v>
      </c>
      <c r="M112" s="355" t="s">
        <v>1365</v>
      </c>
      <c r="N112" s="355" t="s">
        <v>1365</v>
      </c>
      <c r="O112" s="355" t="s">
        <v>1365</v>
      </c>
      <c r="P112" s="355" t="s">
        <v>1366</v>
      </c>
      <c r="Q112" s="355" t="s">
        <v>1367</v>
      </c>
      <c r="R112" s="355"/>
      <c r="S112" s="355"/>
      <c r="T112" s="355" t="s">
        <v>1364</v>
      </c>
      <c r="U112" s="355" t="s">
        <v>310</v>
      </c>
    </row>
    <row r="113" spans="1:21" x14ac:dyDescent="0.25">
      <c r="A113" s="352" t="s">
        <v>80</v>
      </c>
      <c r="B113" s="357" t="s">
        <v>1368</v>
      </c>
      <c r="C113" s="357" t="s">
        <v>1369</v>
      </c>
      <c r="D113" s="357" t="s">
        <v>1370</v>
      </c>
      <c r="E113" s="357" t="s">
        <v>1371</v>
      </c>
      <c r="I113" s="355" t="str">
        <f>HLOOKUP(Introduction!$G$4,nametranslations,98,FALSE)</f>
        <v>Survey with microdata</v>
      </c>
      <c r="L113" s="355" t="s">
        <v>1372</v>
      </c>
      <c r="M113" s="355" t="s">
        <v>1373</v>
      </c>
      <c r="N113" s="355" t="s">
        <v>1374</v>
      </c>
      <c r="O113" s="355" t="s">
        <v>1375</v>
      </c>
      <c r="P113" s="355" t="s">
        <v>1376</v>
      </c>
      <c r="Q113" s="355" t="s">
        <v>1377</v>
      </c>
      <c r="R113" s="355"/>
      <c r="S113" s="355"/>
      <c r="T113" s="355" t="s">
        <v>1372</v>
      </c>
      <c r="U113" s="356" t="s">
        <v>314</v>
      </c>
    </row>
    <row r="114" spans="1:21" x14ac:dyDescent="0.25">
      <c r="A114" s="352" t="s">
        <v>81</v>
      </c>
      <c r="B114" s="357" t="s">
        <v>1378</v>
      </c>
      <c r="C114" s="357" t="s">
        <v>1379</v>
      </c>
      <c r="D114" s="357" t="s">
        <v>1380</v>
      </c>
      <c r="E114" s="357" t="s">
        <v>1381</v>
      </c>
      <c r="I114" s="355" t="str">
        <f>HLOOKUP(Introduction!$G$4,nametranslations,99,FALSE)</f>
        <v>Admin</v>
      </c>
      <c r="L114" s="355" t="s">
        <v>1382</v>
      </c>
      <c r="M114" s="355" t="s">
        <v>1383</v>
      </c>
      <c r="N114" s="355" t="s">
        <v>1384</v>
      </c>
      <c r="O114" s="355" t="s">
        <v>1385</v>
      </c>
      <c r="P114" s="355" t="s">
        <v>1386</v>
      </c>
      <c r="Q114" s="355" t="s">
        <v>1387</v>
      </c>
      <c r="R114" s="355"/>
      <c r="S114" s="355"/>
      <c r="T114" s="355" t="s">
        <v>1382</v>
      </c>
      <c r="U114" s="355" t="s">
        <v>310</v>
      </c>
    </row>
    <row r="115" spans="1:21" x14ac:dyDescent="0.25">
      <c r="A115" s="352" t="s">
        <v>23</v>
      </c>
      <c r="B115" s="357" t="s">
        <v>1388</v>
      </c>
      <c r="C115" s="357" t="s">
        <v>1389</v>
      </c>
      <c r="D115" s="357" t="s">
        <v>1390</v>
      </c>
      <c r="E115" s="357" t="s">
        <v>1391</v>
      </c>
      <c r="L115" s="355" t="s">
        <v>1392</v>
      </c>
      <c r="M115" s="355" t="s">
        <v>1393</v>
      </c>
      <c r="N115" s="355" t="s">
        <v>1393</v>
      </c>
      <c r="O115" s="355" t="s">
        <v>1394</v>
      </c>
      <c r="P115" s="355" t="s">
        <v>1395</v>
      </c>
      <c r="Q115" s="355" t="s">
        <v>1396</v>
      </c>
      <c r="R115" s="355"/>
      <c r="S115" s="355"/>
      <c r="T115" s="355" t="s">
        <v>1392</v>
      </c>
      <c r="U115" s="356" t="s">
        <v>310</v>
      </c>
    </row>
    <row r="116" spans="1:21" x14ac:dyDescent="0.25">
      <c r="A116" s="352" t="s">
        <v>20</v>
      </c>
      <c r="B116" s="357" t="s">
        <v>1397</v>
      </c>
      <c r="C116" s="357" t="s">
        <v>1398</v>
      </c>
      <c r="D116" s="357" t="s">
        <v>1399</v>
      </c>
      <c r="E116" s="357" t="s">
        <v>1400</v>
      </c>
      <c r="L116" s="355" t="s">
        <v>1401</v>
      </c>
      <c r="M116" s="355" t="s">
        <v>1402</v>
      </c>
      <c r="N116" s="355" t="s">
        <v>1402</v>
      </c>
      <c r="O116" s="355" t="s">
        <v>1402</v>
      </c>
      <c r="P116" s="355" t="s">
        <v>1403</v>
      </c>
      <c r="Q116" s="355" t="s">
        <v>1404</v>
      </c>
      <c r="R116" s="355"/>
      <c r="S116" s="355"/>
      <c r="T116" s="355" t="s">
        <v>1401</v>
      </c>
      <c r="U116" s="355" t="s">
        <v>310</v>
      </c>
    </row>
    <row r="117" spans="1:21" x14ac:dyDescent="0.25">
      <c r="A117" s="352" t="s">
        <v>22</v>
      </c>
      <c r="B117" s="357" t="s">
        <v>1405</v>
      </c>
      <c r="C117" s="357" t="s">
        <v>1406</v>
      </c>
      <c r="D117" s="357" t="s">
        <v>1407</v>
      </c>
      <c r="E117" s="357" t="s">
        <v>1408</v>
      </c>
      <c r="L117" s="355" t="s">
        <v>1409</v>
      </c>
      <c r="M117" s="355" t="s">
        <v>1410</v>
      </c>
      <c r="N117" s="355" t="s">
        <v>1411</v>
      </c>
      <c r="O117" s="355" t="s">
        <v>1412</v>
      </c>
      <c r="P117" s="355" t="s">
        <v>1413</v>
      </c>
      <c r="Q117" s="355" t="s">
        <v>1414</v>
      </c>
      <c r="R117" s="355"/>
      <c r="S117" s="355"/>
      <c r="T117" s="355" t="s">
        <v>1409</v>
      </c>
      <c r="U117" s="356" t="s">
        <v>310</v>
      </c>
    </row>
    <row r="118" spans="1:21" x14ac:dyDescent="0.25">
      <c r="A118" s="352" t="s">
        <v>3</v>
      </c>
      <c r="B118" s="357" t="s">
        <v>1415</v>
      </c>
      <c r="C118" s="357" t="s">
        <v>1416</v>
      </c>
      <c r="D118" s="357" t="s">
        <v>1417</v>
      </c>
      <c r="E118" s="357" t="s">
        <v>1418</v>
      </c>
      <c r="L118" s="355" t="s">
        <v>1419</v>
      </c>
      <c r="M118" s="355" t="s">
        <v>1420</v>
      </c>
      <c r="N118" s="355" t="s">
        <v>1421</v>
      </c>
      <c r="O118" s="355" t="s">
        <v>1422</v>
      </c>
      <c r="P118" s="355" t="s">
        <v>1423</v>
      </c>
      <c r="Q118" s="355" t="s">
        <v>1424</v>
      </c>
      <c r="R118" s="355"/>
      <c r="S118" s="355"/>
      <c r="T118" s="355" t="s">
        <v>1419</v>
      </c>
      <c r="U118" s="355" t="s">
        <v>310</v>
      </c>
    </row>
    <row r="119" spans="1:21" x14ac:dyDescent="0.25">
      <c r="A119" s="352" t="s">
        <v>50</v>
      </c>
      <c r="B119" s="357" t="s">
        <v>1425</v>
      </c>
      <c r="C119" s="357" t="s">
        <v>1426</v>
      </c>
      <c r="D119" s="357" t="s">
        <v>1427</v>
      </c>
      <c r="E119" s="357" t="s">
        <v>1428</v>
      </c>
      <c r="L119" s="355" t="s">
        <v>1429</v>
      </c>
      <c r="M119" s="355" t="s">
        <v>1430</v>
      </c>
      <c r="N119" s="355" t="s">
        <v>1430</v>
      </c>
      <c r="O119" s="355" t="s">
        <v>1430</v>
      </c>
      <c r="P119" s="355" t="s">
        <v>1431</v>
      </c>
      <c r="Q119" s="355" t="s">
        <v>1432</v>
      </c>
      <c r="R119" s="355"/>
      <c r="S119" s="355"/>
      <c r="T119" s="355" t="s">
        <v>1429</v>
      </c>
      <c r="U119" s="355" t="s">
        <v>310</v>
      </c>
    </row>
    <row r="120" spans="1:21" x14ac:dyDescent="0.25">
      <c r="A120" s="352" t="s">
        <v>55</v>
      </c>
      <c r="B120" s="357" t="s">
        <v>1433</v>
      </c>
      <c r="C120" s="357" t="s">
        <v>1434</v>
      </c>
      <c r="D120" s="357" t="s">
        <v>1435</v>
      </c>
      <c r="E120" s="357" t="s">
        <v>1436</v>
      </c>
      <c r="L120" s="355" t="s">
        <v>1437</v>
      </c>
      <c r="M120" s="355" t="s">
        <v>1438</v>
      </c>
      <c r="N120" s="355" t="s">
        <v>1439</v>
      </c>
      <c r="O120" s="355" t="s">
        <v>1440</v>
      </c>
      <c r="P120" s="355" t="s">
        <v>1441</v>
      </c>
      <c r="Q120" s="355" t="s">
        <v>1442</v>
      </c>
      <c r="R120" s="355"/>
      <c r="S120" s="355"/>
      <c r="T120" s="355" t="s">
        <v>1437</v>
      </c>
      <c r="U120" s="355" t="s">
        <v>310</v>
      </c>
    </row>
    <row r="121" spans="1:21" x14ac:dyDescent="0.25">
      <c r="A121" s="352" t="s">
        <v>85</v>
      </c>
      <c r="B121" s="357" t="s">
        <v>1443</v>
      </c>
      <c r="C121" s="357" t="s">
        <v>1444</v>
      </c>
      <c r="D121" s="357" t="s">
        <v>1445</v>
      </c>
      <c r="E121" s="357" t="s">
        <v>1446</v>
      </c>
      <c r="L121" s="355" t="s">
        <v>1447</v>
      </c>
      <c r="M121" s="355" t="s">
        <v>1448</v>
      </c>
      <c r="N121" s="355" t="s">
        <v>1449</v>
      </c>
      <c r="O121" s="355" t="s">
        <v>1450</v>
      </c>
      <c r="P121" s="355" t="s">
        <v>1451</v>
      </c>
      <c r="Q121" s="355" t="s">
        <v>1452</v>
      </c>
      <c r="R121" s="355"/>
      <c r="S121" s="355"/>
      <c r="T121" s="355" t="s">
        <v>1447</v>
      </c>
      <c r="U121" s="355" t="s">
        <v>310</v>
      </c>
    </row>
    <row r="122" spans="1:21" x14ac:dyDescent="0.25">
      <c r="A122" s="352" t="s">
        <v>98</v>
      </c>
      <c r="B122" s="357" t="s">
        <v>1453</v>
      </c>
      <c r="C122" s="357" t="s">
        <v>1454</v>
      </c>
      <c r="D122" s="357" t="s">
        <v>1455</v>
      </c>
      <c r="E122" s="357" t="s">
        <v>1456</v>
      </c>
      <c r="L122" s="355" t="s">
        <v>1457</v>
      </c>
      <c r="M122" s="355" t="s">
        <v>1458</v>
      </c>
      <c r="N122" s="355" t="s">
        <v>1459</v>
      </c>
      <c r="O122" s="355" t="s">
        <v>1458</v>
      </c>
      <c r="P122" s="355" t="s">
        <v>1460</v>
      </c>
      <c r="Q122" s="355" t="s">
        <v>1461</v>
      </c>
      <c r="R122" s="355"/>
      <c r="S122" s="355"/>
      <c r="T122" s="355" t="s">
        <v>1457</v>
      </c>
      <c r="U122" s="356" t="s">
        <v>314</v>
      </c>
    </row>
    <row r="123" spans="1:21" x14ac:dyDescent="0.25">
      <c r="A123" s="352" t="s">
        <v>99</v>
      </c>
      <c r="B123" s="357" t="s">
        <v>1462</v>
      </c>
      <c r="C123" s="357" t="s">
        <v>1463</v>
      </c>
      <c r="D123" s="357" t="s">
        <v>1464</v>
      </c>
      <c r="E123" s="357" t="s">
        <v>1465</v>
      </c>
      <c r="L123" s="355" t="s">
        <v>1466</v>
      </c>
      <c r="M123" s="355" t="s">
        <v>1467</v>
      </c>
      <c r="N123" s="355" t="s">
        <v>1468</v>
      </c>
      <c r="O123" s="355" t="s">
        <v>1469</v>
      </c>
      <c r="P123" s="355" t="s">
        <v>1470</v>
      </c>
      <c r="Q123" s="355" t="s">
        <v>1471</v>
      </c>
      <c r="R123" s="355"/>
      <c r="S123" s="355"/>
      <c r="T123" s="355" t="s">
        <v>1466</v>
      </c>
      <c r="U123" s="355" t="s">
        <v>312</v>
      </c>
    </row>
    <row r="124" spans="1:21" x14ac:dyDescent="0.25">
      <c r="A124" s="352" t="s">
        <v>30</v>
      </c>
      <c r="B124" s="357" t="s">
        <v>1472</v>
      </c>
      <c r="C124" s="357" t="s">
        <v>1473</v>
      </c>
      <c r="D124" s="357" t="s">
        <v>1474</v>
      </c>
      <c r="E124" s="357" t="s">
        <v>1475</v>
      </c>
      <c r="L124" s="355" t="s">
        <v>1476</v>
      </c>
      <c r="M124" s="355" t="s">
        <v>1477</v>
      </c>
      <c r="N124" s="355" t="s">
        <v>1478</v>
      </c>
      <c r="O124" s="355" t="s">
        <v>1479</v>
      </c>
      <c r="P124" s="355" t="s">
        <v>1480</v>
      </c>
      <c r="Q124" s="355" t="s">
        <v>1481</v>
      </c>
      <c r="R124" s="355"/>
      <c r="S124" s="355"/>
      <c r="T124" s="355" t="s">
        <v>1476</v>
      </c>
      <c r="U124" s="355" t="s">
        <v>314</v>
      </c>
    </row>
    <row r="125" spans="1:21" x14ac:dyDescent="0.25">
      <c r="A125" s="352" t="s">
        <v>26</v>
      </c>
      <c r="B125" s="357" t="s">
        <v>1482</v>
      </c>
      <c r="C125" s="357" t="s">
        <v>1483</v>
      </c>
      <c r="D125" s="357" t="s">
        <v>1484</v>
      </c>
      <c r="E125" s="357" t="s">
        <v>1485</v>
      </c>
      <c r="L125" s="355" t="s">
        <v>1486</v>
      </c>
      <c r="M125" s="355" t="s">
        <v>1487</v>
      </c>
      <c r="N125" s="355" t="s">
        <v>1488</v>
      </c>
      <c r="O125" s="355" t="s">
        <v>1487</v>
      </c>
      <c r="P125" s="355" t="s">
        <v>1489</v>
      </c>
      <c r="Q125" s="355" t="s">
        <v>1490</v>
      </c>
      <c r="R125" s="355"/>
      <c r="S125" s="355"/>
      <c r="T125" s="355" t="s">
        <v>1486</v>
      </c>
      <c r="U125" s="355" t="s">
        <v>310</v>
      </c>
    </row>
    <row r="126" spans="1:21" x14ac:dyDescent="0.25">
      <c r="A126" s="352" t="s">
        <v>112</v>
      </c>
      <c r="B126" s="357" t="s">
        <v>1491</v>
      </c>
      <c r="C126" s="357" t="s">
        <v>1076</v>
      </c>
      <c r="D126" s="357" t="s">
        <v>1077</v>
      </c>
      <c r="E126" s="357" t="s">
        <v>1078</v>
      </c>
      <c r="L126" s="355" t="s">
        <v>1492</v>
      </c>
      <c r="M126" s="355" t="s">
        <v>1493</v>
      </c>
      <c r="N126" s="355" t="s">
        <v>1494</v>
      </c>
      <c r="O126" s="355" t="s">
        <v>1495</v>
      </c>
      <c r="P126" s="355" t="s">
        <v>1496</v>
      </c>
      <c r="Q126" s="355" t="s">
        <v>1497</v>
      </c>
      <c r="R126" s="355"/>
      <c r="S126" s="355"/>
      <c r="T126" s="355" t="s">
        <v>1492</v>
      </c>
      <c r="U126" s="356" t="s">
        <v>314</v>
      </c>
    </row>
    <row r="127" spans="1:21" x14ac:dyDescent="0.25">
      <c r="A127" s="352" t="s">
        <v>113</v>
      </c>
      <c r="B127" s="357" t="s">
        <v>1498</v>
      </c>
      <c r="C127" s="357" t="s">
        <v>1499</v>
      </c>
      <c r="D127" s="357" t="s">
        <v>1500</v>
      </c>
      <c r="E127" s="357" t="s">
        <v>1501</v>
      </c>
      <c r="L127" s="355" t="s">
        <v>1502</v>
      </c>
      <c r="M127" s="355" t="s">
        <v>1503</v>
      </c>
      <c r="N127" s="355" t="s">
        <v>1504</v>
      </c>
      <c r="O127" s="355" t="s">
        <v>1505</v>
      </c>
      <c r="P127" s="355" t="s">
        <v>1506</v>
      </c>
      <c r="Q127" s="355" t="s">
        <v>1507</v>
      </c>
      <c r="R127" s="355"/>
      <c r="S127" s="355"/>
      <c r="T127" s="355" t="s">
        <v>1502</v>
      </c>
      <c r="U127" s="355" t="s">
        <v>310</v>
      </c>
    </row>
    <row r="128" spans="1:21" x14ac:dyDescent="0.25">
      <c r="A128" s="352" t="s">
        <v>97</v>
      </c>
      <c r="B128" s="357" t="s">
        <v>1508</v>
      </c>
      <c r="C128" s="357" t="s">
        <v>1509</v>
      </c>
      <c r="D128" s="357" t="s">
        <v>1510</v>
      </c>
      <c r="E128" s="357" t="s">
        <v>1511</v>
      </c>
      <c r="L128" s="355" t="s">
        <v>1512</v>
      </c>
      <c r="M128" s="355" t="s">
        <v>1513</v>
      </c>
      <c r="N128" s="355" t="s">
        <v>1513</v>
      </c>
      <c r="O128" s="355" t="s">
        <v>1513</v>
      </c>
      <c r="P128" s="355" t="s">
        <v>1514</v>
      </c>
      <c r="Q128" s="355" t="s">
        <v>1515</v>
      </c>
      <c r="R128" s="355"/>
      <c r="S128" s="355"/>
      <c r="T128" s="355" t="s">
        <v>1512</v>
      </c>
      <c r="U128" s="355" t="s">
        <v>310</v>
      </c>
    </row>
    <row r="129" spans="1:21" x14ac:dyDescent="0.25">
      <c r="A129" s="352" t="s">
        <v>162</v>
      </c>
      <c r="B129" s="357" t="s">
        <v>1516</v>
      </c>
      <c r="C129" s="357" t="s">
        <v>1517</v>
      </c>
      <c r="D129" s="357" t="s">
        <v>1518</v>
      </c>
      <c r="E129" s="357" t="s">
        <v>1519</v>
      </c>
      <c r="L129" s="355" t="s">
        <v>1520</v>
      </c>
      <c r="M129" s="355" t="s">
        <v>1521</v>
      </c>
      <c r="N129" s="355" t="s">
        <v>1521</v>
      </c>
      <c r="O129" s="355" t="s">
        <v>1521</v>
      </c>
      <c r="P129" s="355" t="s">
        <v>1522</v>
      </c>
      <c r="Q129" s="355" t="s">
        <v>1523</v>
      </c>
      <c r="R129" s="355"/>
      <c r="S129" s="355"/>
      <c r="T129" s="355" t="s">
        <v>1520</v>
      </c>
      <c r="U129" s="355" t="s">
        <v>310</v>
      </c>
    </row>
    <row r="130" spans="1:21" x14ac:dyDescent="0.25">
      <c r="A130" s="352" t="s">
        <v>1524</v>
      </c>
      <c r="B130" s="357" t="s">
        <v>1524</v>
      </c>
      <c r="C130" s="357" t="s">
        <v>1525</v>
      </c>
      <c r="D130" s="357" t="s">
        <v>1526</v>
      </c>
      <c r="E130" s="357" t="s">
        <v>1527</v>
      </c>
      <c r="L130" s="355" t="s">
        <v>1528</v>
      </c>
      <c r="M130" s="355" t="s">
        <v>1529</v>
      </c>
      <c r="N130" s="355" t="s">
        <v>1529</v>
      </c>
      <c r="O130" s="355" t="s">
        <v>1529</v>
      </c>
      <c r="P130" s="355" t="s">
        <v>1530</v>
      </c>
      <c r="Q130" s="355" t="s">
        <v>1531</v>
      </c>
      <c r="R130" s="355"/>
      <c r="S130" s="355"/>
      <c r="T130" s="355" t="s">
        <v>1528</v>
      </c>
      <c r="U130" s="355" t="s">
        <v>310</v>
      </c>
    </row>
    <row r="131" spans="1:21" x14ac:dyDescent="0.25">
      <c r="A131" s="352" t="s">
        <v>1532</v>
      </c>
      <c r="B131" s="357" t="s">
        <v>1533</v>
      </c>
      <c r="C131" s="357" t="s">
        <v>1534</v>
      </c>
      <c r="D131" s="357" t="s">
        <v>1535</v>
      </c>
      <c r="E131" s="357" t="s">
        <v>1536</v>
      </c>
      <c r="L131" s="355" t="s">
        <v>1537</v>
      </c>
      <c r="M131" s="355" t="s">
        <v>1538</v>
      </c>
      <c r="N131" s="355" t="s">
        <v>1539</v>
      </c>
      <c r="O131" s="355" t="s">
        <v>1540</v>
      </c>
      <c r="P131" s="355" t="s">
        <v>1541</v>
      </c>
      <c r="Q131" s="355" t="s">
        <v>1542</v>
      </c>
      <c r="R131" s="355"/>
      <c r="S131" s="355"/>
      <c r="T131" s="355" t="s">
        <v>1537</v>
      </c>
      <c r="U131" s="355" t="s">
        <v>310</v>
      </c>
    </row>
    <row r="132" spans="1:21" x14ac:dyDescent="0.25">
      <c r="A132" s="352" t="s">
        <v>1543</v>
      </c>
      <c r="B132" s="357" t="s">
        <v>1544</v>
      </c>
      <c r="C132" s="357" t="s">
        <v>1545</v>
      </c>
      <c r="D132" s="357" t="s">
        <v>1546</v>
      </c>
      <c r="E132" s="357" t="s">
        <v>1547</v>
      </c>
      <c r="L132" s="355" t="s">
        <v>1548</v>
      </c>
      <c r="M132" s="355" t="s">
        <v>1549</v>
      </c>
      <c r="N132" s="355" t="s">
        <v>1549</v>
      </c>
      <c r="O132" s="355" t="s">
        <v>1550</v>
      </c>
      <c r="P132" s="355" t="s">
        <v>1551</v>
      </c>
      <c r="Q132" s="355" t="s">
        <v>1552</v>
      </c>
      <c r="R132" s="355"/>
      <c r="S132" s="355"/>
      <c r="T132" s="355" t="s">
        <v>1548</v>
      </c>
      <c r="U132" s="355" t="s">
        <v>312</v>
      </c>
    </row>
    <row r="133" spans="1:21" x14ac:dyDescent="0.25">
      <c r="A133" s="352" t="s">
        <v>1553</v>
      </c>
      <c r="B133" s="357" t="s">
        <v>1554</v>
      </c>
      <c r="C133" s="357" t="s">
        <v>1555</v>
      </c>
      <c r="D133" s="357" t="s">
        <v>1556</v>
      </c>
      <c r="E133" s="357" t="s">
        <v>1557</v>
      </c>
      <c r="L133" s="355" t="s">
        <v>1558</v>
      </c>
      <c r="M133" s="355" t="s">
        <v>1559</v>
      </c>
      <c r="N133" s="355" t="s">
        <v>1560</v>
      </c>
      <c r="O133" s="355" t="s">
        <v>1561</v>
      </c>
      <c r="P133" s="355" t="s">
        <v>1562</v>
      </c>
      <c r="Q133" s="355" t="s">
        <v>1563</v>
      </c>
      <c r="R133" s="355"/>
      <c r="S133" s="355"/>
      <c r="T133" s="355" t="s">
        <v>1558</v>
      </c>
      <c r="U133" s="355" t="s">
        <v>310</v>
      </c>
    </row>
    <row r="134" spans="1:21" x14ac:dyDescent="0.25">
      <c r="A134" s="352" t="s">
        <v>1564</v>
      </c>
      <c r="B134" s="357" t="s">
        <v>1565</v>
      </c>
      <c r="C134" s="357" t="s">
        <v>1566</v>
      </c>
      <c r="D134" s="357" t="s">
        <v>1567</v>
      </c>
      <c r="E134" s="357" t="s">
        <v>1568</v>
      </c>
      <c r="L134" s="355" t="s">
        <v>1569</v>
      </c>
      <c r="M134" s="355" t="s">
        <v>1570</v>
      </c>
      <c r="N134" s="355" t="s">
        <v>1571</v>
      </c>
      <c r="O134" s="355" t="s">
        <v>1572</v>
      </c>
      <c r="P134" s="355" t="s">
        <v>1573</v>
      </c>
      <c r="Q134" s="355" t="s">
        <v>1574</v>
      </c>
      <c r="R134" s="355"/>
      <c r="S134" s="355"/>
      <c r="T134" s="355" t="s">
        <v>1569</v>
      </c>
      <c r="U134" s="355" t="s">
        <v>310</v>
      </c>
    </row>
    <row r="135" spans="1:21" x14ac:dyDescent="0.25">
      <c r="A135" s="352" t="s">
        <v>1575</v>
      </c>
      <c r="B135" s="357" t="s">
        <v>1576</v>
      </c>
      <c r="C135" s="357" t="s">
        <v>1577</v>
      </c>
      <c r="D135" s="357" t="s">
        <v>1578</v>
      </c>
      <c r="E135" s="357" t="s">
        <v>1579</v>
      </c>
      <c r="L135" s="355" t="s">
        <v>1580</v>
      </c>
      <c r="M135" s="355" t="s">
        <v>1581</v>
      </c>
      <c r="N135" s="355" t="s">
        <v>1582</v>
      </c>
      <c r="O135" s="355" t="s">
        <v>1583</v>
      </c>
      <c r="P135" s="355" t="s">
        <v>1584</v>
      </c>
      <c r="Q135" s="355" t="s">
        <v>1585</v>
      </c>
      <c r="R135" s="355"/>
      <c r="S135" s="355"/>
      <c r="T135" s="355" t="s">
        <v>1580</v>
      </c>
      <c r="U135" s="355" t="s">
        <v>312</v>
      </c>
    </row>
    <row r="136" spans="1:21" x14ac:dyDescent="0.25">
      <c r="A136" s="352" t="s">
        <v>1586</v>
      </c>
      <c r="B136" s="357" t="s">
        <v>1587</v>
      </c>
      <c r="C136" s="357" t="s">
        <v>1588</v>
      </c>
      <c r="D136" s="357" t="s">
        <v>1589</v>
      </c>
      <c r="E136" s="357" t="s">
        <v>1590</v>
      </c>
      <c r="L136" s="355" t="s">
        <v>1591</v>
      </c>
      <c r="M136" s="355" t="s">
        <v>1592</v>
      </c>
      <c r="N136" s="355" t="s">
        <v>1593</v>
      </c>
      <c r="O136" s="355" t="s">
        <v>1594</v>
      </c>
      <c r="P136" s="355" t="s">
        <v>1595</v>
      </c>
      <c r="Q136" s="355" t="s">
        <v>1596</v>
      </c>
      <c r="R136" s="355"/>
      <c r="S136" s="355"/>
      <c r="T136" s="355" t="s">
        <v>1591</v>
      </c>
      <c r="U136" s="355" t="s">
        <v>314</v>
      </c>
    </row>
    <row r="137" spans="1:21" x14ac:dyDescent="0.25">
      <c r="A137" s="352" t="s">
        <v>1597</v>
      </c>
      <c r="B137" s="357" t="s">
        <v>1598</v>
      </c>
      <c r="C137" s="357" t="s">
        <v>1599</v>
      </c>
      <c r="D137" s="357" t="s">
        <v>1600</v>
      </c>
      <c r="E137" s="357" t="s">
        <v>1601</v>
      </c>
      <c r="L137" s="355" t="s">
        <v>1602</v>
      </c>
      <c r="M137" s="355" t="s">
        <v>1603</v>
      </c>
      <c r="N137" s="355" t="s">
        <v>1603</v>
      </c>
      <c r="O137" s="355" t="s">
        <v>1604</v>
      </c>
      <c r="P137" s="355" t="s">
        <v>1605</v>
      </c>
      <c r="Q137" s="355" t="s">
        <v>1606</v>
      </c>
      <c r="R137" s="355"/>
      <c r="S137" s="355"/>
      <c r="T137" s="355" t="s">
        <v>1602</v>
      </c>
      <c r="U137" s="355" t="s">
        <v>312</v>
      </c>
    </row>
    <row r="138" spans="1:21" x14ac:dyDescent="0.25">
      <c r="A138" s="352" t="s">
        <v>214</v>
      </c>
      <c r="B138" s="357" t="s">
        <v>1607</v>
      </c>
      <c r="C138" s="357" t="s">
        <v>1608</v>
      </c>
      <c r="D138" s="357" t="s">
        <v>1609</v>
      </c>
      <c r="E138" s="357" t="s">
        <v>1610</v>
      </c>
      <c r="L138" s="355" t="s">
        <v>1611</v>
      </c>
      <c r="M138" s="355" t="s">
        <v>1612</v>
      </c>
      <c r="N138" s="355" t="s">
        <v>1613</v>
      </c>
      <c r="O138" s="355" t="s">
        <v>1614</v>
      </c>
      <c r="P138" s="355" t="s">
        <v>1615</v>
      </c>
      <c r="Q138" s="355" t="s">
        <v>1616</v>
      </c>
      <c r="R138" s="355"/>
      <c r="S138" s="355"/>
      <c r="T138" s="355" t="s">
        <v>1611</v>
      </c>
      <c r="U138" s="356" t="s">
        <v>310</v>
      </c>
    </row>
    <row r="139" spans="1:21" x14ac:dyDescent="0.25">
      <c r="A139" s="354" t="s">
        <v>1617</v>
      </c>
      <c r="L139" s="355" t="s">
        <v>1618</v>
      </c>
      <c r="M139" s="355" t="s">
        <v>1619</v>
      </c>
      <c r="N139" s="355" t="s">
        <v>1619</v>
      </c>
      <c r="O139" s="355" t="s">
        <v>1619</v>
      </c>
      <c r="P139" s="355" t="s">
        <v>1620</v>
      </c>
      <c r="Q139" s="355" t="s">
        <v>1621</v>
      </c>
      <c r="R139" s="355"/>
      <c r="S139" s="355"/>
      <c r="T139" s="355" t="s">
        <v>1618</v>
      </c>
      <c r="U139" s="355" t="s">
        <v>312</v>
      </c>
    </row>
    <row r="140" spans="1:21" x14ac:dyDescent="0.25">
      <c r="A140" s="352" t="s">
        <v>239</v>
      </c>
      <c r="B140" s="357" t="s">
        <v>1622</v>
      </c>
      <c r="C140" s="357" t="s">
        <v>1623</v>
      </c>
      <c r="D140" s="357" t="s">
        <v>1624</v>
      </c>
      <c r="E140" s="357" t="s">
        <v>1625</v>
      </c>
      <c r="L140" s="355" t="s">
        <v>1626</v>
      </c>
      <c r="M140" s="355" t="s">
        <v>1627</v>
      </c>
      <c r="N140" s="355" t="s">
        <v>1627</v>
      </c>
      <c r="O140" s="355" t="s">
        <v>1628</v>
      </c>
      <c r="P140" s="355" t="s">
        <v>1629</v>
      </c>
      <c r="Q140" s="355" t="s">
        <v>1630</v>
      </c>
      <c r="R140" s="355"/>
      <c r="S140" s="355"/>
      <c r="T140" s="355" t="s">
        <v>1626</v>
      </c>
      <c r="U140" s="355" t="s">
        <v>310</v>
      </c>
    </row>
    <row r="141" spans="1:21" x14ac:dyDescent="0.25">
      <c r="A141" s="352" t="s">
        <v>241</v>
      </c>
      <c r="B141" s="357" t="s">
        <v>1631</v>
      </c>
      <c r="C141" s="357" t="s">
        <v>1632</v>
      </c>
      <c r="D141" s="357" t="s">
        <v>1633</v>
      </c>
      <c r="E141" s="357" t="s">
        <v>1634</v>
      </c>
      <c r="L141" s="355" t="s">
        <v>1635</v>
      </c>
      <c r="M141" s="355" t="s">
        <v>1636</v>
      </c>
      <c r="N141" s="355" t="s">
        <v>1637</v>
      </c>
      <c r="O141" s="355" t="s">
        <v>1638</v>
      </c>
      <c r="P141" s="355" t="s">
        <v>1639</v>
      </c>
      <c r="Q141" s="355" t="s">
        <v>1640</v>
      </c>
      <c r="R141" s="355"/>
      <c r="S141" s="355"/>
      <c r="T141" s="355" t="s">
        <v>1635</v>
      </c>
      <c r="U141" s="356" t="s">
        <v>311</v>
      </c>
    </row>
    <row r="142" spans="1:21" x14ac:dyDescent="0.25">
      <c r="A142" s="352" t="s">
        <v>1641</v>
      </c>
      <c r="B142" s="357" t="s">
        <v>1642</v>
      </c>
      <c r="C142" s="357" t="s">
        <v>1643</v>
      </c>
      <c r="D142" s="357" t="s">
        <v>1644</v>
      </c>
      <c r="E142" s="357" t="s">
        <v>1645</v>
      </c>
      <c r="L142" s="355" t="s">
        <v>1646</v>
      </c>
      <c r="M142" s="355" t="s">
        <v>1647</v>
      </c>
      <c r="N142" s="355" t="s">
        <v>1648</v>
      </c>
      <c r="O142" s="355" t="s">
        <v>1649</v>
      </c>
      <c r="P142" s="355" t="s">
        <v>1650</v>
      </c>
      <c r="Q142" s="355" t="s">
        <v>1651</v>
      </c>
      <c r="R142" s="355"/>
      <c r="S142" s="355"/>
      <c r="T142" s="355" t="s">
        <v>1646</v>
      </c>
      <c r="U142" s="355" t="s">
        <v>310</v>
      </c>
    </row>
    <row r="143" spans="1:21" x14ac:dyDescent="0.25">
      <c r="A143" s="352" t="s">
        <v>243</v>
      </c>
      <c r="B143" s="357" t="s">
        <v>1652</v>
      </c>
      <c r="C143" s="357" t="s">
        <v>1653</v>
      </c>
      <c r="D143" s="357" t="s">
        <v>1654</v>
      </c>
      <c r="E143" s="357" t="s">
        <v>1655</v>
      </c>
      <c r="L143" s="355" t="s">
        <v>1656</v>
      </c>
      <c r="M143" s="355" t="s">
        <v>1657</v>
      </c>
      <c r="N143" s="355" t="s">
        <v>1658</v>
      </c>
      <c r="O143" s="355" t="s">
        <v>1659</v>
      </c>
      <c r="P143" s="355" t="s">
        <v>1660</v>
      </c>
      <c r="Q143" s="355" t="s">
        <v>1661</v>
      </c>
      <c r="R143" s="355"/>
      <c r="S143" s="355"/>
      <c r="T143" s="355" t="s">
        <v>1656</v>
      </c>
      <c r="U143" s="355" t="s">
        <v>310</v>
      </c>
    </row>
    <row r="144" spans="1:21" x14ac:dyDescent="0.25">
      <c r="A144" s="352" t="s">
        <v>1662</v>
      </c>
      <c r="B144" s="357" t="s">
        <v>1663</v>
      </c>
      <c r="C144" s="357" t="s">
        <v>1664</v>
      </c>
      <c r="D144" s="357" t="s">
        <v>1665</v>
      </c>
      <c r="E144" s="357" t="s">
        <v>1666</v>
      </c>
      <c r="L144" s="355" t="s">
        <v>1667</v>
      </c>
      <c r="M144" s="355" t="s">
        <v>1668</v>
      </c>
      <c r="N144" s="355" t="s">
        <v>1668</v>
      </c>
      <c r="O144" s="355" t="s">
        <v>1669</v>
      </c>
      <c r="P144" s="355" t="s">
        <v>1670</v>
      </c>
      <c r="Q144" s="355" t="s">
        <v>1671</v>
      </c>
      <c r="R144" s="355"/>
      <c r="S144" s="355"/>
      <c r="T144" s="355" t="s">
        <v>1667</v>
      </c>
      <c r="U144" s="355" t="s">
        <v>312</v>
      </c>
    </row>
    <row r="145" spans="1:21" x14ac:dyDescent="0.25">
      <c r="A145" s="352" t="s">
        <v>245</v>
      </c>
      <c r="B145" s="357" t="s">
        <v>1672</v>
      </c>
      <c r="C145" s="357" t="s">
        <v>1673</v>
      </c>
      <c r="D145" s="357" t="s">
        <v>1674</v>
      </c>
      <c r="E145" s="357" t="s">
        <v>1675</v>
      </c>
      <c r="L145" s="355" t="s">
        <v>1676</v>
      </c>
      <c r="M145" s="355" t="s">
        <v>1677</v>
      </c>
      <c r="N145" s="355" t="s">
        <v>1678</v>
      </c>
      <c r="O145" s="355" t="s">
        <v>1677</v>
      </c>
      <c r="P145" s="355" t="s">
        <v>1679</v>
      </c>
      <c r="Q145" s="355" t="s">
        <v>1680</v>
      </c>
      <c r="R145" s="355"/>
      <c r="S145" s="355"/>
      <c r="T145" s="355" t="s">
        <v>1676</v>
      </c>
      <c r="U145" s="355" t="s">
        <v>310</v>
      </c>
    </row>
    <row r="146" spans="1:21" x14ac:dyDescent="0.25">
      <c r="A146" s="352" t="s">
        <v>247</v>
      </c>
      <c r="B146" s="357" t="s">
        <v>1681</v>
      </c>
      <c r="C146" s="357" t="s">
        <v>1682</v>
      </c>
      <c r="D146" s="357" t="s">
        <v>1683</v>
      </c>
      <c r="E146" s="357" t="s">
        <v>1684</v>
      </c>
      <c r="L146" s="355" t="s">
        <v>1685</v>
      </c>
      <c r="M146" s="355" t="s">
        <v>1686</v>
      </c>
      <c r="N146" s="355" t="s">
        <v>1686</v>
      </c>
      <c r="O146" s="355" t="s">
        <v>1686</v>
      </c>
      <c r="P146" s="355" t="s">
        <v>1687</v>
      </c>
      <c r="Q146" s="355" t="s">
        <v>1688</v>
      </c>
      <c r="R146" s="355"/>
      <c r="S146" s="355"/>
      <c r="T146" s="355" t="s">
        <v>1685</v>
      </c>
      <c r="U146" s="355" t="s">
        <v>310</v>
      </c>
    </row>
    <row r="147" spans="1:21" x14ac:dyDescent="0.25">
      <c r="A147" s="352" t="s">
        <v>248</v>
      </c>
      <c r="B147" s="357" t="s">
        <v>1689</v>
      </c>
      <c r="C147" s="357" t="s">
        <v>1690</v>
      </c>
      <c r="D147" s="357" t="s">
        <v>1691</v>
      </c>
      <c r="E147" s="357" t="s">
        <v>1692</v>
      </c>
      <c r="L147" s="355" t="s">
        <v>1693</v>
      </c>
      <c r="M147" s="355" t="s">
        <v>1694</v>
      </c>
      <c r="N147" s="355" t="s">
        <v>1695</v>
      </c>
      <c r="O147" s="355" t="s">
        <v>1694</v>
      </c>
      <c r="P147" s="355" t="s">
        <v>1696</v>
      </c>
      <c r="Q147" s="355" t="s">
        <v>1697</v>
      </c>
      <c r="R147" s="355"/>
      <c r="S147" s="355"/>
      <c r="T147" s="355" t="s">
        <v>1693</v>
      </c>
      <c r="U147" s="355" t="s">
        <v>310</v>
      </c>
    </row>
    <row r="148" spans="1:21" x14ac:dyDescent="0.25">
      <c r="A148" s="352" t="s">
        <v>249</v>
      </c>
      <c r="B148" s="357" t="s">
        <v>1698</v>
      </c>
      <c r="C148" s="357" t="s">
        <v>1699</v>
      </c>
      <c r="D148" s="357" t="s">
        <v>1700</v>
      </c>
      <c r="E148" s="357" t="s">
        <v>1701</v>
      </c>
      <c r="L148" s="355" t="s">
        <v>1702</v>
      </c>
      <c r="M148" s="355" t="s">
        <v>1703</v>
      </c>
      <c r="N148" s="355" t="s">
        <v>1704</v>
      </c>
      <c r="O148" s="355" t="s">
        <v>1703</v>
      </c>
      <c r="P148" s="355" t="s">
        <v>1705</v>
      </c>
      <c r="Q148" s="355" t="s">
        <v>1706</v>
      </c>
      <c r="R148" s="355"/>
      <c r="S148" s="355"/>
      <c r="T148" s="355" t="s">
        <v>1702</v>
      </c>
      <c r="U148" s="355" t="s">
        <v>310</v>
      </c>
    </row>
    <row r="149" spans="1:21" x14ac:dyDescent="0.25">
      <c r="A149" s="352" t="s">
        <v>284</v>
      </c>
      <c r="B149" s="357" t="s">
        <v>1707</v>
      </c>
      <c r="C149" s="357" t="s">
        <v>1708</v>
      </c>
      <c r="D149" s="357" t="s">
        <v>1709</v>
      </c>
      <c r="E149" s="357" t="s">
        <v>1710</v>
      </c>
      <c r="L149" s="355" t="s">
        <v>1711</v>
      </c>
      <c r="M149" s="355" t="s">
        <v>1712</v>
      </c>
      <c r="N149" s="355" t="s">
        <v>1713</v>
      </c>
      <c r="O149" s="355" t="s">
        <v>1714</v>
      </c>
      <c r="P149" s="355" t="s">
        <v>1715</v>
      </c>
      <c r="Q149" s="355" t="s">
        <v>1716</v>
      </c>
      <c r="R149" s="355"/>
      <c r="S149" s="355"/>
      <c r="T149" s="355" t="s">
        <v>1711</v>
      </c>
      <c r="U149" s="355" t="s">
        <v>310</v>
      </c>
    </row>
    <row r="150" spans="1:21" x14ac:dyDescent="0.25">
      <c r="A150" s="352" t="s">
        <v>250</v>
      </c>
      <c r="B150" s="357" t="s">
        <v>1717</v>
      </c>
      <c r="C150" s="357" t="s">
        <v>1718</v>
      </c>
      <c r="D150" s="357" t="s">
        <v>1719</v>
      </c>
      <c r="E150" s="357" t="s">
        <v>1720</v>
      </c>
      <c r="L150" s="355" t="s">
        <v>1721</v>
      </c>
      <c r="M150" s="355" t="s">
        <v>1722</v>
      </c>
      <c r="N150" s="355" t="s">
        <v>1722</v>
      </c>
      <c r="O150" s="355" t="s">
        <v>1722</v>
      </c>
      <c r="P150" s="355" t="s">
        <v>1723</v>
      </c>
      <c r="Q150" s="355" t="s">
        <v>1724</v>
      </c>
      <c r="R150" s="355"/>
      <c r="S150" s="355"/>
      <c r="T150" s="355" t="s">
        <v>1721</v>
      </c>
      <c r="U150" s="355" t="s">
        <v>310</v>
      </c>
    </row>
    <row r="151" spans="1:21" ht="409.6" x14ac:dyDescent="0.25">
      <c r="A151" s="362" t="s">
        <v>251</v>
      </c>
      <c r="B151" s="362" t="s">
        <v>1725</v>
      </c>
      <c r="C151" s="362" t="s">
        <v>1726</v>
      </c>
      <c r="D151" s="364" t="s">
        <v>1727</v>
      </c>
      <c r="E151" s="362" t="s">
        <v>1728</v>
      </c>
      <c r="L151" s="355" t="s">
        <v>1729</v>
      </c>
      <c r="M151" s="355" t="s">
        <v>1730</v>
      </c>
      <c r="N151" s="355" t="s">
        <v>1731</v>
      </c>
      <c r="O151" s="355" t="s">
        <v>1730</v>
      </c>
      <c r="P151" s="355" t="s">
        <v>1732</v>
      </c>
      <c r="Q151" s="355" t="s">
        <v>1733</v>
      </c>
      <c r="R151" s="355"/>
      <c r="S151" s="355"/>
      <c r="T151" s="355" t="s">
        <v>1729</v>
      </c>
      <c r="U151" s="356" t="s">
        <v>314</v>
      </c>
    </row>
    <row r="152" spans="1:21" x14ac:dyDescent="0.25">
      <c r="A152" s="352" t="s">
        <v>158</v>
      </c>
      <c r="B152" s="357" t="s">
        <v>1734</v>
      </c>
      <c r="C152" s="357" t="s">
        <v>1735</v>
      </c>
      <c r="D152" s="357" t="s">
        <v>1736</v>
      </c>
      <c r="E152" s="357" t="s">
        <v>1737</v>
      </c>
      <c r="L152" s="355" t="s">
        <v>1738</v>
      </c>
      <c r="M152" s="355" t="s">
        <v>1739</v>
      </c>
      <c r="N152" s="355" t="s">
        <v>1739</v>
      </c>
      <c r="O152" s="355" t="s">
        <v>1739</v>
      </c>
      <c r="P152" s="355" t="s">
        <v>1740</v>
      </c>
      <c r="Q152" s="355" t="s">
        <v>1741</v>
      </c>
      <c r="R152" s="355"/>
      <c r="S152" s="355"/>
      <c r="T152" s="355" t="s">
        <v>1738</v>
      </c>
      <c r="U152" s="355" t="s">
        <v>310</v>
      </c>
    </row>
    <row r="153" spans="1:21" x14ac:dyDescent="0.25">
      <c r="A153" s="352" t="s">
        <v>21</v>
      </c>
      <c r="B153" s="357" t="s">
        <v>1742</v>
      </c>
      <c r="C153" s="357" t="s">
        <v>1159</v>
      </c>
      <c r="D153" s="357" t="s">
        <v>1160</v>
      </c>
      <c r="E153" s="357" t="s">
        <v>1161</v>
      </c>
      <c r="L153" s="355" t="s">
        <v>1743</v>
      </c>
      <c r="M153" s="355" t="s">
        <v>1744</v>
      </c>
      <c r="N153" s="355" t="s">
        <v>1744</v>
      </c>
      <c r="O153" s="355" t="s">
        <v>1745</v>
      </c>
      <c r="P153" s="355" t="s">
        <v>1746</v>
      </c>
      <c r="Q153" s="355" t="s">
        <v>1747</v>
      </c>
      <c r="R153" s="355"/>
      <c r="S153" s="355"/>
      <c r="T153" s="355" t="s">
        <v>1743</v>
      </c>
      <c r="U153" s="355" t="s">
        <v>312</v>
      </c>
    </row>
    <row r="154" spans="1:21" ht="26.4" x14ac:dyDescent="0.25">
      <c r="A154" s="352" t="s">
        <v>28</v>
      </c>
      <c r="B154" s="362" t="s">
        <v>1168</v>
      </c>
      <c r="C154" s="357" t="s">
        <v>1169</v>
      </c>
      <c r="D154" s="357" t="s">
        <v>1170</v>
      </c>
      <c r="E154" s="357" t="s">
        <v>1171</v>
      </c>
      <c r="L154" s="355" t="s">
        <v>1748</v>
      </c>
      <c r="M154" s="355" t="s">
        <v>1749</v>
      </c>
      <c r="N154" s="355" t="s">
        <v>1750</v>
      </c>
      <c r="O154" s="355" t="s">
        <v>1751</v>
      </c>
      <c r="P154" s="355" t="s">
        <v>1752</v>
      </c>
      <c r="Q154" s="355" t="s">
        <v>1753</v>
      </c>
      <c r="R154" s="355"/>
      <c r="S154" s="355"/>
      <c r="T154" s="355" t="s">
        <v>1748</v>
      </c>
      <c r="U154" s="355" t="s">
        <v>310</v>
      </c>
    </row>
    <row r="155" spans="1:21" x14ac:dyDescent="0.25">
      <c r="A155" s="352" t="s">
        <v>1754</v>
      </c>
      <c r="B155" s="357" t="s">
        <v>1755</v>
      </c>
      <c r="C155" s="357" t="s">
        <v>1756</v>
      </c>
      <c r="D155" s="357" t="s">
        <v>1757</v>
      </c>
      <c r="E155" s="357" t="s">
        <v>1758</v>
      </c>
      <c r="L155" s="355" t="s">
        <v>1759</v>
      </c>
      <c r="M155" s="355" t="s">
        <v>1760</v>
      </c>
      <c r="N155" s="355" t="s">
        <v>1760</v>
      </c>
      <c r="O155" s="355" t="s">
        <v>1760</v>
      </c>
      <c r="P155" s="355" t="s">
        <v>1761</v>
      </c>
      <c r="Q155" s="355" t="s">
        <v>1762</v>
      </c>
      <c r="R155" s="355"/>
      <c r="S155" s="355"/>
      <c r="T155" s="355" t="s">
        <v>1759</v>
      </c>
      <c r="U155" s="355" t="s">
        <v>312</v>
      </c>
    </row>
    <row r="156" spans="1:21" x14ac:dyDescent="0.25">
      <c r="A156" s="352" t="s">
        <v>1763</v>
      </c>
      <c r="B156" s="357" t="s">
        <v>1764</v>
      </c>
      <c r="C156" s="357" t="s">
        <v>1765</v>
      </c>
      <c r="D156" s="357" t="s">
        <v>1766</v>
      </c>
      <c r="E156" s="357" t="s">
        <v>1767</v>
      </c>
      <c r="L156" s="355" t="s">
        <v>1768</v>
      </c>
      <c r="M156" s="355" t="s">
        <v>1769</v>
      </c>
      <c r="N156" s="355" t="s">
        <v>1770</v>
      </c>
      <c r="O156" s="355" t="s">
        <v>1771</v>
      </c>
      <c r="P156" s="355" t="s">
        <v>1772</v>
      </c>
      <c r="Q156" s="355" t="s">
        <v>1773</v>
      </c>
      <c r="R156" s="355"/>
      <c r="S156" s="355"/>
      <c r="T156" s="355" t="s">
        <v>1768</v>
      </c>
      <c r="U156" s="355" t="s">
        <v>310</v>
      </c>
    </row>
    <row r="157" spans="1:21" ht="15.75" customHeight="1" x14ac:dyDescent="0.25">
      <c r="A157" s="362" t="s">
        <v>1774</v>
      </c>
      <c r="B157" s="362" t="s">
        <v>1775</v>
      </c>
      <c r="C157" s="362" t="s">
        <v>1776</v>
      </c>
      <c r="D157" s="362" t="s">
        <v>1777</v>
      </c>
      <c r="E157" s="362" t="s">
        <v>1778</v>
      </c>
      <c r="L157" s="355" t="s">
        <v>1779</v>
      </c>
      <c r="M157" s="355" t="s">
        <v>1780</v>
      </c>
      <c r="N157" s="355" t="s">
        <v>1780</v>
      </c>
      <c r="O157" s="355" t="s">
        <v>1780</v>
      </c>
      <c r="P157" s="355" t="s">
        <v>1781</v>
      </c>
      <c r="Q157" s="355" t="s">
        <v>1782</v>
      </c>
      <c r="R157" s="355"/>
      <c r="S157" s="355"/>
      <c r="T157" s="355" t="s">
        <v>1779</v>
      </c>
      <c r="U157" s="355" t="s">
        <v>312</v>
      </c>
    </row>
    <row r="158" spans="1:21" ht="15.75" customHeight="1" x14ac:dyDescent="0.25">
      <c r="A158" s="365" t="s">
        <v>290</v>
      </c>
      <c r="B158" s="365" t="s">
        <v>1783</v>
      </c>
      <c r="C158" s="365" t="s">
        <v>1784</v>
      </c>
      <c r="D158" s="365" t="s">
        <v>1785</v>
      </c>
      <c r="E158" s="352" t="s">
        <v>1786</v>
      </c>
      <c r="L158" s="355" t="s">
        <v>1787</v>
      </c>
      <c r="M158" s="355" t="s">
        <v>1788</v>
      </c>
      <c r="N158" s="355" t="s">
        <v>1789</v>
      </c>
      <c r="O158" s="355" t="s">
        <v>1788</v>
      </c>
      <c r="P158" s="355" t="s">
        <v>1790</v>
      </c>
      <c r="Q158" s="355" t="s">
        <v>1791</v>
      </c>
      <c r="R158" s="355"/>
      <c r="S158" s="355"/>
      <c r="T158" s="355" t="s">
        <v>1787</v>
      </c>
      <c r="U158" s="355" t="s">
        <v>310</v>
      </c>
    </row>
    <row r="159" spans="1:21" x14ac:dyDescent="0.25">
      <c r="A159" s="352" t="s">
        <v>293</v>
      </c>
      <c r="B159" s="352" t="s">
        <v>1792</v>
      </c>
      <c r="C159" s="352" t="s">
        <v>1793</v>
      </c>
      <c r="D159" s="352" t="s">
        <v>1794</v>
      </c>
      <c r="E159" s="352" t="s">
        <v>1795</v>
      </c>
      <c r="L159" s="355" t="s">
        <v>1796</v>
      </c>
      <c r="M159" s="355" t="s">
        <v>1797</v>
      </c>
      <c r="N159" s="355" t="s">
        <v>1798</v>
      </c>
      <c r="O159" s="355" t="s">
        <v>1799</v>
      </c>
      <c r="P159" s="355" t="s">
        <v>1800</v>
      </c>
      <c r="Q159" s="355" t="s">
        <v>1801</v>
      </c>
      <c r="R159" s="355"/>
      <c r="S159" s="355"/>
      <c r="T159" s="355" t="s">
        <v>1796</v>
      </c>
      <c r="U159" s="355" t="s">
        <v>312</v>
      </c>
    </row>
    <row r="160" spans="1:21" ht="13.5" customHeight="1" x14ac:dyDescent="0.25">
      <c r="A160" s="352" t="s">
        <v>296</v>
      </c>
      <c r="B160" s="362" t="s">
        <v>1802</v>
      </c>
      <c r="C160" s="352" t="s">
        <v>1803</v>
      </c>
      <c r="D160" s="352" t="s">
        <v>1804</v>
      </c>
      <c r="E160" s="352" t="s">
        <v>1805</v>
      </c>
      <c r="L160" s="355" t="s">
        <v>1806</v>
      </c>
      <c r="M160" s="355" t="s">
        <v>1807</v>
      </c>
      <c r="N160" s="355" t="s">
        <v>1807</v>
      </c>
      <c r="O160" s="355" t="s">
        <v>1808</v>
      </c>
      <c r="P160" s="355" t="s">
        <v>1809</v>
      </c>
      <c r="Q160" s="355" t="s">
        <v>1810</v>
      </c>
      <c r="R160" s="355"/>
      <c r="S160" s="355"/>
      <c r="T160" s="355" t="s">
        <v>1806</v>
      </c>
      <c r="U160" s="356" t="s">
        <v>312</v>
      </c>
    </row>
    <row r="161" spans="1:21" x14ac:dyDescent="0.25">
      <c r="A161" s="352" t="s">
        <v>299</v>
      </c>
      <c r="B161" s="352" t="s">
        <v>1811</v>
      </c>
      <c r="C161" s="352" t="s">
        <v>1812</v>
      </c>
      <c r="D161" s="352" t="s">
        <v>1813</v>
      </c>
      <c r="E161" s="352" t="s">
        <v>1814</v>
      </c>
      <c r="L161" s="355" t="s">
        <v>1815</v>
      </c>
      <c r="M161" s="355" t="s">
        <v>1816</v>
      </c>
      <c r="N161" s="355" t="s">
        <v>1817</v>
      </c>
      <c r="O161" s="355" t="s">
        <v>1818</v>
      </c>
      <c r="P161" s="355" t="s">
        <v>1819</v>
      </c>
      <c r="Q161" s="355" t="s">
        <v>1820</v>
      </c>
      <c r="R161" s="355"/>
      <c r="S161" s="355"/>
      <c r="T161" s="355" t="s">
        <v>1815</v>
      </c>
      <c r="U161" s="355" t="s">
        <v>310</v>
      </c>
    </row>
    <row r="162" spans="1:21" x14ac:dyDescent="0.25">
      <c r="A162" s="352" t="s">
        <v>291</v>
      </c>
      <c r="B162" s="352" t="s">
        <v>1821</v>
      </c>
      <c r="C162" s="352" t="s">
        <v>1822</v>
      </c>
      <c r="D162" s="352" t="s">
        <v>1823</v>
      </c>
      <c r="E162" s="352" t="s">
        <v>1824</v>
      </c>
      <c r="L162" s="355" t="s">
        <v>1825</v>
      </c>
      <c r="M162" s="355" t="s">
        <v>1826</v>
      </c>
      <c r="N162" s="355" t="s">
        <v>1827</v>
      </c>
      <c r="O162" s="355" t="s">
        <v>1826</v>
      </c>
      <c r="P162" s="355" t="s">
        <v>1828</v>
      </c>
      <c r="Q162" s="355" t="s">
        <v>1829</v>
      </c>
      <c r="R162" s="355"/>
      <c r="S162" s="355"/>
      <c r="T162" s="355" t="s">
        <v>1825</v>
      </c>
      <c r="U162" s="355" t="s">
        <v>310</v>
      </c>
    </row>
    <row r="163" spans="1:21" ht="14.25" customHeight="1" x14ac:dyDescent="0.25">
      <c r="A163" s="352" t="s">
        <v>294</v>
      </c>
      <c r="B163" s="352" t="s">
        <v>1830</v>
      </c>
      <c r="C163" s="352" t="s">
        <v>1831</v>
      </c>
      <c r="D163" s="352" t="s">
        <v>1832</v>
      </c>
      <c r="E163" s="352" t="s">
        <v>1833</v>
      </c>
      <c r="L163" s="355" t="s">
        <v>1834</v>
      </c>
      <c r="M163" s="355" t="s">
        <v>1835</v>
      </c>
      <c r="N163" s="355" t="s">
        <v>1835</v>
      </c>
      <c r="O163" s="355" t="s">
        <v>1835</v>
      </c>
      <c r="P163" s="355" t="s">
        <v>1836</v>
      </c>
      <c r="Q163" s="355" t="s">
        <v>1837</v>
      </c>
      <c r="R163" s="355"/>
      <c r="S163" s="355"/>
      <c r="T163" s="355" t="s">
        <v>1834</v>
      </c>
      <c r="U163" s="356" t="s">
        <v>311</v>
      </c>
    </row>
    <row r="164" spans="1:21" x14ac:dyDescent="0.25">
      <c r="A164" s="352" t="s">
        <v>297</v>
      </c>
      <c r="B164" s="352" t="s">
        <v>1838</v>
      </c>
      <c r="C164" s="352" t="s">
        <v>1839</v>
      </c>
      <c r="D164" s="352" t="s">
        <v>1840</v>
      </c>
      <c r="E164" s="352" t="s">
        <v>1841</v>
      </c>
      <c r="L164" s="355" t="s">
        <v>1842</v>
      </c>
      <c r="M164" s="355" t="s">
        <v>1843</v>
      </c>
      <c r="N164" s="355" t="s">
        <v>1844</v>
      </c>
      <c r="O164" s="355" t="s">
        <v>1843</v>
      </c>
      <c r="P164" s="355" t="s">
        <v>1845</v>
      </c>
      <c r="Q164" s="355" t="s">
        <v>1846</v>
      </c>
      <c r="R164" s="355"/>
      <c r="S164" s="355"/>
      <c r="T164" s="355" t="s">
        <v>1842</v>
      </c>
      <c r="U164" s="355" t="s">
        <v>310</v>
      </c>
    </row>
    <row r="165" spans="1:21" ht="12.75" customHeight="1" x14ac:dyDescent="0.25">
      <c r="A165" s="352" t="s">
        <v>292</v>
      </c>
      <c r="B165" s="352" t="s">
        <v>1847</v>
      </c>
      <c r="C165" s="352" t="s">
        <v>1848</v>
      </c>
      <c r="D165" s="352" t="s">
        <v>1849</v>
      </c>
      <c r="E165" s="352" t="s">
        <v>1850</v>
      </c>
      <c r="L165" s="355" t="s">
        <v>1851</v>
      </c>
      <c r="M165" s="355" t="s">
        <v>1852</v>
      </c>
      <c r="N165" s="355" t="s">
        <v>1853</v>
      </c>
      <c r="O165" s="355" t="s">
        <v>1854</v>
      </c>
      <c r="P165" s="355" t="s">
        <v>1855</v>
      </c>
      <c r="Q165" s="355" t="s">
        <v>1856</v>
      </c>
      <c r="R165" s="355"/>
      <c r="S165" s="355"/>
      <c r="T165" s="355" t="s">
        <v>1851</v>
      </c>
      <c r="U165" s="355" t="s">
        <v>310</v>
      </c>
    </row>
    <row r="166" spans="1:21" ht="12.75" customHeight="1" x14ac:dyDescent="0.25">
      <c r="A166" s="352" t="s">
        <v>295</v>
      </c>
      <c r="B166" s="352" t="s">
        <v>1857</v>
      </c>
      <c r="C166" s="352" t="s">
        <v>1858</v>
      </c>
      <c r="D166" s="352" t="s">
        <v>1859</v>
      </c>
      <c r="E166" s="352" t="s">
        <v>1860</v>
      </c>
      <c r="L166" s="355" t="s">
        <v>1861</v>
      </c>
      <c r="M166" s="355" t="s">
        <v>1862</v>
      </c>
      <c r="N166" s="355" t="s">
        <v>1863</v>
      </c>
      <c r="O166" s="355" t="s">
        <v>1864</v>
      </c>
      <c r="P166" s="355" t="s">
        <v>1865</v>
      </c>
      <c r="Q166" s="355" t="s">
        <v>1866</v>
      </c>
      <c r="R166" s="355"/>
      <c r="S166" s="355"/>
      <c r="T166" s="355" t="s">
        <v>1861</v>
      </c>
      <c r="U166" s="355" t="s">
        <v>310</v>
      </c>
    </row>
    <row r="167" spans="1:21" x14ac:dyDescent="0.25">
      <c r="A167" s="352" t="s">
        <v>298</v>
      </c>
      <c r="B167" s="352" t="s">
        <v>1867</v>
      </c>
      <c r="C167" s="352" t="s">
        <v>1868</v>
      </c>
      <c r="D167" s="352" t="s">
        <v>1869</v>
      </c>
      <c r="E167" s="352" t="s">
        <v>1870</v>
      </c>
      <c r="L167" s="355" t="s">
        <v>1871</v>
      </c>
      <c r="M167" s="355" t="s">
        <v>1872</v>
      </c>
      <c r="N167" s="355" t="s">
        <v>1873</v>
      </c>
      <c r="O167" s="355" t="s">
        <v>1872</v>
      </c>
      <c r="P167" s="355" t="s">
        <v>1874</v>
      </c>
      <c r="Q167" s="355" t="s">
        <v>1875</v>
      </c>
      <c r="R167" s="355"/>
      <c r="S167" s="355"/>
      <c r="T167" s="355" t="s">
        <v>1871</v>
      </c>
      <c r="U167" s="355" t="s">
        <v>310</v>
      </c>
    </row>
    <row r="168" spans="1:21" x14ac:dyDescent="0.25">
      <c r="L168" s="355" t="s">
        <v>1876</v>
      </c>
      <c r="M168" s="355" t="s">
        <v>1877</v>
      </c>
      <c r="N168" s="355" t="s">
        <v>1877</v>
      </c>
      <c r="O168" s="355" t="s">
        <v>1877</v>
      </c>
      <c r="P168" s="355" t="s">
        <v>1878</v>
      </c>
      <c r="Q168" s="355" t="s">
        <v>1879</v>
      </c>
      <c r="R168" s="355"/>
      <c r="S168" s="355"/>
      <c r="T168" s="355" t="s">
        <v>1876</v>
      </c>
      <c r="U168" s="355" t="s">
        <v>310</v>
      </c>
    </row>
    <row r="169" spans="1:21" x14ac:dyDescent="0.25">
      <c r="L169" s="355" t="s">
        <v>1880</v>
      </c>
      <c r="M169" s="355" t="s">
        <v>1881</v>
      </c>
      <c r="N169" s="355" t="s">
        <v>1882</v>
      </c>
      <c r="O169" s="355" t="s">
        <v>1883</v>
      </c>
      <c r="P169" s="355" t="s">
        <v>1884</v>
      </c>
      <c r="Q169" s="355" t="s">
        <v>1885</v>
      </c>
      <c r="R169" s="355"/>
      <c r="S169" s="355"/>
      <c r="T169" s="355" t="s">
        <v>1880</v>
      </c>
      <c r="U169" s="355" t="s">
        <v>310</v>
      </c>
    </row>
    <row r="170" spans="1:21" x14ac:dyDescent="0.25">
      <c r="L170" s="355" t="s">
        <v>1886</v>
      </c>
      <c r="M170" s="355" t="s">
        <v>1887</v>
      </c>
      <c r="N170" s="355" t="s">
        <v>1887</v>
      </c>
      <c r="O170" s="355" t="s">
        <v>1888</v>
      </c>
      <c r="P170" s="355" t="s">
        <v>1889</v>
      </c>
      <c r="Q170" s="355" t="s">
        <v>1890</v>
      </c>
      <c r="R170" s="355"/>
      <c r="S170" s="355"/>
      <c r="T170" s="355" t="s">
        <v>1886</v>
      </c>
      <c r="U170" s="356" t="s">
        <v>314</v>
      </c>
    </row>
    <row r="171" spans="1:21" x14ac:dyDescent="0.25">
      <c r="L171" s="355" t="s">
        <v>1891</v>
      </c>
      <c r="M171" s="355" t="s">
        <v>1892</v>
      </c>
      <c r="N171" s="355" t="s">
        <v>1892</v>
      </c>
      <c r="O171" s="355" t="s">
        <v>1893</v>
      </c>
      <c r="P171" s="355" t="s">
        <v>1894</v>
      </c>
      <c r="Q171" s="355" t="s">
        <v>1895</v>
      </c>
      <c r="R171" s="355"/>
      <c r="S171" s="355"/>
      <c r="T171" s="355" t="s">
        <v>1891</v>
      </c>
      <c r="U171" s="355" t="s">
        <v>310</v>
      </c>
    </row>
    <row r="172" spans="1:21" x14ac:dyDescent="0.25">
      <c r="L172" s="355" t="s">
        <v>1896</v>
      </c>
      <c r="M172" s="355" t="s">
        <v>1897</v>
      </c>
      <c r="N172" s="355" t="s">
        <v>1897</v>
      </c>
      <c r="O172" s="355" t="s">
        <v>1898</v>
      </c>
      <c r="P172" s="355" t="s">
        <v>1899</v>
      </c>
      <c r="Q172" s="355" t="s">
        <v>1900</v>
      </c>
      <c r="R172" s="355"/>
      <c r="S172" s="355"/>
      <c r="T172" s="355" t="s">
        <v>1896</v>
      </c>
      <c r="U172" s="356" t="s">
        <v>311</v>
      </c>
    </row>
    <row r="173" spans="1:21" x14ac:dyDescent="0.25">
      <c r="L173" s="355" t="s">
        <v>1901</v>
      </c>
      <c r="M173" s="355" t="s">
        <v>1902</v>
      </c>
      <c r="N173" s="355" t="s">
        <v>1902</v>
      </c>
      <c r="O173" s="355" t="s">
        <v>1902</v>
      </c>
      <c r="P173" s="355" t="s">
        <v>1903</v>
      </c>
      <c r="Q173" s="355" t="s">
        <v>1904</v>
      </c>
      <c r="R173" s="355"/>
      <c r="S173" s="355"/>
      <c r="T173" s="355" t="s">
        <v>1901</v>
      </c>
      <c r="U173" s="355" t="s">
        <v>310</v>
      </c>
    </row>
    <row r="174" spans="1:21" x14ac:dyDescent="0.25">
      <c r="L174" s="355" t="s">
        <v>1905</v>
      </c>
      <c r="M174" s="355" t="s">
        <v>1906</v>
      </c>
      <c r="N174" s="355" t="s">
        <v>1907</v>
      </c>
      <c r="O174" s="355" t="s">
        <v>1908</v>
      </c>
      <c r="P174" s="355" t="s">
        <v>1909</v>
      </c>
      <c r="Q174" s="355" t="s">
        <v>1910</v>
      </c>
      <c r="R174" s="355"/>
      <c r="S174" s="355"/>
      <c r="T174" s="355" t="s">
        <v>1905</v>
      </c>
      <c r="U174" s="356" t="s">
        <v>311</v>
      </c>
    </row>
    <row r="175" spans="1:21" x14ac:dyDescent="0.25">
      <c r="L175" s="355" t="s">
        <v>1911</v>
      </c>
      <c r="M175" s="355" t="s">
        <v>1912</v>
      </c>
      <c r="N175" s="355" t="s">
        <v>1912</v>
      </c>
      <c r="O175" s="355" t="s">
        <v>1913</v>
      </c>
      <c r="P175" s="355" t="s">
        <v>1914</v>
      </c>
      <c r="Q175" s="355" t="s">
        <v>1915</v>
      </c>
      <c r="R175" s="355"/>
      <c r="S175" s="355"/>
      <c r="T175" s="355" t="s">
        <v>1911</v>
      </c>
      <c r="U175" s="355" t="s">
        <v>310</v>
      </c>
    </row>
    <row r="176" spans="1:21" x14ac:dyDescent="0.25">
      <c r="L176" s="355" t="s">
        <v>1916</v>
      </c>
      <c r="M176" s="355" t="s">
        <v>1917</v>
      </c>
      <c r="N176" s="355" t="s">
        <v>1918</v>
      </c>
      <c r="O176" s="355" t="s">
        <v>1917</v>
      </c>
      <c r="P176" s="355" t="s">
        <v>1919</v>
      </c>
      <c r="Q176" s="355" t="s">
        <v>1920</v>
      </c>
      <c r="R176" s="355"/>
      <c r="S176" s="355"/>
      <c r="T176" s="355" t="s">
        <v>1916</v>
      </c>
      <c r="U176" s="355" t="s">
        <v>310</v>
      </c>
    </row>
    <row r="177" spans="12:21" x14ac:dyDescent="0.25">
      <c r="L177" s="355" t="s">
        <v>1921</v>
      </c>
      <c r="M177" s="355" t="s">
        <v>1922</v>
      </c>
      <c r="N177" s="355" t="s">
        <v>1923</v>
      </c>
      <c r="O177" s="355" t="s">
        <v>1924</v>
      </c>
      <c r="P177" s="355" t="s">
        <v>1925</v>
      </c>
      <c r="Q177" s="355" t="s">
        <v>1926</v>
      </c>
      <c r="R177" s="355"/>
      <c r="S177" s="355"/>
      <c r="T177" s="355" t="s">
        <v>1921</v>
      </c>
      <c r="U177" s="355" t="s">
        <v>310</v>
      </c>
    </row>
    <row r="178" spans="12:21" x14ac:dyDescent="0.25">
      <c r="L178" s="355" t="s">
        <v>1927</v>
      </c>
      <c r="M178" s="355" t="s">
        <v>1928</v>
      </c>
      <c r="N178" s="355" t="s">
        <v>1929</v>
      </c>
      <c r="O178" s="355" t="s">
        <v>1930</v>
      </c>
      <c r="P178" s="355" t="s">
        <v>1931</v>
      </c>
      <c r="Q178" s="355" t="s">
        <v>1932</v>
      </c>
      <c r="R178" s="355"/>
      <c r="S178" s="355"/>
      <c r="T178" s="355" t="s">
        <v>1927</v>
      </c>
      <c r="U178" s="355" t="s">
        <v>310</v>
      </c>
    </row>
    <row r="179" spans="12:21" x14ac:dyDescent="0.25">
      <c r="L179" s="355" t="s">
        <v>1933</v>
      </c>
      <c r="M179" s="355" t="s">
        <v>1934</v>
      </c>
      <c r="N179" s="355" t="s">
        <v>1935</v>
      </c>
      <c r="O179" s="355" t="s">
        <v>1934</v>
      </c>
      <c r="P179" s="355" t="s">
        <v>1936</v>
      </c>
      <c r="Q179" s="355" t="s">
        <v>1937</v>
      </c>
      <c r="R179" s="355"/>
      <c r="S179" s="355"/>
      <c r="T179" s="355" t="s">
        <v>1933</v>
      </c>
      <c r="U179" s="355" t="s">
        <v>311</v>
      </c>
    </row>
    <row r="180" spans="12:21" x14ac:dyDescent="0.25">
      <c r="L180" s="355" t="s">
        <v>1938</v>
      </c>
      <c r="M180" s="355" t="s">
        <v>1939</v>
      </c>
      <c r="N180" s="355" t="s">
        <v>1940</v>
      </c>
      <c r="O180" s="355" t="s">
        <v>1941</v>
      </c>
      <c r="P180" s="355" t="s">
        <v>1942</v>
      </c>
      <c r="Q180" s="355" t="s">
        <v>1943</v>
      </c>
      <c r="R180" s="355"/>
      <c r="S180" s="355"/>
      <c r="T180" s="355" t="s">
        <v>1938</v>
      </c>
      <c r="U180" s="355" t="s">
        <v>310</v>
      </c>
    </row>
    <row r="181" spans="12:21" x14ac:dyDescent="0.25">
      <c r="L181" s="355" t="s">
        <v>1944</v>
      </c>
      <c r="M181" s="355" t="s">
        <v>1945</v>
      </c>
      <c r="N181" s="355" t="s">
        <v>1945</v>
      </c>
      <c r="O181" s="355" t="s">
        <v>1945</v>
      </c>
      <c r="P181" s="355" t="s">
        <v>1946</v>
      </c>
      <c r="Q181" s="355" t="s">
        <v>1947</v>
      </c>
      <c r="R181" s="355"/>
      <c r="S181" s="355"/>
      <c r="T181" s="355" t="s">
        <v>1944</v>
      </c>
      <c r="U181" s="355" t="s">
        <v>312</v>
      </c>
    </row>
    <row r="182" spans="12:21" x14ac:dyDescent="0.25">
      <c r="L182" s="355" t="s">
        <v>1948</v>
      </c>
      <c r="M182" s="355" t="s">
        <v>1949</v>
      </c>
      <c r="N182" s="355" t="s">
        <v>1949</v>
      </c>
      <c r="O182" s="355" t="s">
        <v>1949</v>
      </c>
      <c r="P182" s="355" t="s">
        <v>1950</v>
      </c>
      <c r="Q182" s="355" t="s">
        <v>1951</v>
      </c>
      <c r="R182" s="355"/>
      <c r="S182" s="355"/>
      <c r="T182" s="355" t="s">
        <v>1948</v>
      </c>
      <c r="U182" s="355" t="s">
        <v>311</v>
      </c>
    </row>
    <row r="183" spans="12:21" x14ac:dyDescent="0.25">
      <c r="L183" s="356" t="s">
        <v>1952</v>
      </c>
      <c r="M183" s="355" t="s">
        <v>1953</v>
      </c>
      <c r="N183" s="355" t="s">
        <v>1954</v>
      </c>
      <c r="O183" s="355" t="s">
        <v>1955</v>
      </c>
      <c r="P183" s="355" t="s">
        <v>1956</v>
      </c>
      <c r="Q183" s="355" t="s">
        <v>1957</v>
      </c>
      <c r="R183" s="355"/>
      <c r="S183" s="355"/>
      <c r="T183" s="356" t="s">
        <v>1952</v>
      </c>
      <c r="U183" s="356" t="s">
        <v>314</v>
      </c>
    </row>
    <row r="184" spans="12:21" x14ac:dyDescent="0.25">
      <c r="L184" s="355" t="s">
        <v>1958</v>
      </c>
      <c r="M184" s="355" t="s">
        <v>1959</v>
      </c>
      <c r="N184" s="355" t="s">
        <v>1960</v>
      </c>
      <c r="O184" s="355" t="s">
        <v>1961</v>
      </c>
      <c r="P184" s="355" t="s">
        <v>1962</v>
      </c>
      <c r="Q184" s="355" t="s">
        <v>1963</v>
      </c>
      <c r="R184" s="355"/>
      <c r="S184" s="355"/>
      <c r="T184" s="355" t="s">
        <v>1958</v>
      </c>
      <c r="U184" s="356" t="s">
        <v>312</v>
      </c>
    </row>
    <row r="185" spans="12:21" x14ac:dyDescent="0.25">
      <c r="L185" s="355" t="s">
        <v>1964</v>
      </c>
      <c r="M185" s="355" t="s">
        <v>1965</v>
      </c>
      <c r="N185" s="355" t="s">
        <v>1965</v>
      </c>
      <c r="O185" s="355" t="s">
        <v>1965</v>
      </c>
      <c r="P185" s="355" t="s">
        <v>1966</v>
      </c>
      <c r="Q185" s="355" t="s">
        <v>1967</v>
      </c>
      <c r="R185" s="355"/>
      <c r="S185" s="355"/>
      <c r="T185" s="355" t="s">
        <v>1964</v>
      </c>
      <c r="U185" s="356" t="s">
        <v>314</v>
      </c>
    </row>
    <row r="186" spans="12:21" x14ac:dyDescent="0.25">
      <c r="L186" s="355" t="s">
        <v>1968</v>
      </c>
      <c r="M186" s="355" t="s">
        <v>1969</v>
      </c>
      <c r="N186" s="355" t="s">
        <v>1969</v>
      </c>
      <c r="O186" s="355" t="s">
        <v>1970</v>
      </c>
      <c r="P186" s="355" t="s">
        <v>1971</v>
      </c>
      <c r="Q186" s="355" t="s">
        <v>1972</v>
      </c>
      <c r="R186" s="355"/>
      <c r="S186" s="355"/>
      <c r="T186" s="355" t="s">
        <v>1968</v>
      </c>
      <c r="U186" s="356" t="s">
        <v>312</v>
      </c>
    </row>
    <row r="187" spans="12:21" x14ac:dyDescent="0.25">
      <c r="L187" s="355" t="s">
        <v>1973</v>
      </c>
      <c r="M187" s="355" t="s">
        <v>1974</v>
      </c>
      <c r="N187" s="355" t="s">
        <v>1975</v>
      </c>
      <c r="O187" s="355" t="s">
        <v>1976</v>
      </c>
      <c r="P187" s="355" t="s">
        <v>1977</v>
      </c>
      <c r="Q187" s="355" t="s">
        <v>1978</v>
      </c>
      <c r="R187" s="355"/>
      <c r="S187" s="355"/>
      <c r="T187" s="355" t="s">
        <v>1973</v>
      </c>
      <c r="U187" s="356" t="s">
        <v>312</v>
      </c>
    </row>
    <row r="188" spans="12:21" x14ac:dyDescent="0.25">
      <c r="L188" s="355" t="s">
        <v>1979</v>
      </c>
      <c r="M188" s="355" t="s">
        <v>1980</v>
      </c>
      <c r="N188" s="355" t="s">
        <v>1981</v>
      </c>
      <c r="O188" s="355" t="s">
        <v>1982</v>
      </c>
      <c r="P188" s="355" t="s">
        <v>1983</v>
      </c>
      <c r="Q188" s="355" t="s">
        <v>1984</v>
      </c>
      <c r="R188" s="355"/>
      <c r="S188" s="355"/>
      <c r="T188" s="355" t="s">
        <v>1979</v>
      </c>
      <c r="U188" s="356" t="s">
        <v>313</v>
      </c>
    </row>
    <row r="189" spans="12:21" x14ac:dyDescent="0.25">
      <c r="L189" s="355" t="s">
        <v>1985</v>
      </c>
      <c r="M189" s="355" t="s">
        <v>1986</v>
      </c>
      <c r="N189" s="355" t="s">
        <v>1986</v>
      </c>
      <c r="O189" s="355" t="s">
        <v>1986</v>
      </c>
      <c r="P189" s="355" t="s">
        <v>1987</v>
      </c>
      <c r="Q189" s="355" t="s">
        <v>1988</v>
      </c>
      <c r="R189" s="355"/>
      <c r="S189" s="355"/>
      <c r="T189" s="355" t="s">
        <v>1985</v>
      </c>
      <c r="U189" s="355" t="s">
        <v>310</v>
      </c>
    </row>
    <row r="190" spans="12:21" x14ac:dyDescent="0.25">
      <c r="L190" s="355" t="s">
        <v>1989</v>
      </c>
      <c r="M190" s="355" t="s">
        <v>1990</v>
      </c>
      <c r="N190" s="355" t="s">
        <v>1991</v>
      </c>
      <c r="O190" s="355" t="s">
        <v>1992</v>
      </c>
      <c r="P190" s="355" t="s">
        <v>1993</v>
      </c>
      <c r="Q190" s="355" t="s">
        <v>1994</v>
      </c>
      <c r="R190" s="355"/>
      <c r="S190" s="355"/>
      <c r="T190" s="355" t="s">
        <v>1989</v>
      </c>
      <c r="U190" s="356" t="s">
        <v>314</v>
      </c>
    </row>
    <row r="191" spans="12:21" x14ac:dyDescent="0.25">
      <c r="L191" s="355" t="s">
        <v>1995</v>
      </c>
      <c r="M191" s="355" t="s">
        <v>1996</v>
      </c>
      <c r="N191" s="355" t="s">
        <v>1997</v>
      </c>
      <c r="O191" s="355" t="s">
        <v>1998</v>
      </c>
      <c r="P191" s="355" t="s">
        <v>1999</v>
      </c>
      <c r="Q191" s="355" t="s">
        <v>2000</v>
      </c>
      <c r="R191" s="355"/>
      <c r="S191" s="355"/>
      <c r="T191" s="355" t="s">
        <v>1995</v>
      </c>
      <c r="U191" s="356" t="s">
        <v>314</v>
      </c>
    </row>
    <row r="192" spans="12:21" x14ac:dyDescent="0.25">
      <c r="L192" s="355" t="s">
        <v>2001</v>
      </c>
      <c r="M192" s="355" t="s">
        <v>2002</v>
      </c>
      <c r="N192" s="355" t="s">
        <v>2003</v>
      </c>
      <c r="O192" s="355" t="s">
        <v>2002</v>
      </c>
      <c r="P192" s="355" t="s">
        <v>2004</v>
      </c>
      <c r="Q192" s="355" t="s">
        <v>2005</v>
      </c>
      <c r="R192" s="355"/>
      <c r="S192" s="355"/>
      <c r="T192" s="355" t="s">
        <v>2001</v>
      </c>
      <c r="U192" s="356" t="s">
        <v>312</v>
      </c>
    </row>
    <row r="193" spans="12:21" x14ac:dyDescent="0.25">
      <c r="L193" s="355" t="s">
        <v>2006</v>
      </c>
      <c r="M193" s="355" t="s">
        <v>2007</v>
      </c>
      <c r="N193" s="355" t="s">
        <v>2008</v>
      </c>
      <c r="O193" s="355" t="s">
        <v>2009</v>
      </c>
      <c r="P193" s="355" t="s">
        <v>2010</v>
      </c>
      <c r="Q193" s="355" t="s">
        <v>2011</v>
      </c>
      <c r="R193" s="355"/>
      <c r="S193" s="355"/>
      <c r="T193" s="355" t="s">
        <v>2006</v>
      </c>
      <c r="U193" s="356" t="s">
        <v>310</v>
      </c>
    </row>
    <row r="194" spans="12:21" x14ac:dyDescent="0.25">
      <c r="L194" s="355" t="s">
        <v>2012</v>
      </c>
      <c r="M194" s="355" t="s">
        <v>2013</v>
      </c>
      <c r="N194" s="355" t="s">
        <v>2014</v>
      </c>
      <c r="O194" s="355" t="s">
        <v>2015</v>
      </c>
      <c r="P194" s="355" t="s">
        <v>2016</v>
      </c>
      <c r="Q194" s="355" t="s">
        <v>2017</v>
      </c>
      <c r="R194" s="355"/>
      <c r="S194" s="355"/>
      <c r="T194" s="355" t="s">
        <v>2012</v>
      </c>
      <c r="U194" s="356" t="s">
        <v>310</v>
      </c>
    </row>
    <row r="195" spans="12:21" x14ac:dyDescent="0.25">
      <c r="L195" s="355" t="s">
        <v>2018</v>
      </c>
      <c r="M195" s="355" t="s">
        <v>2019</v>
      </c>
      <c r="N195" s="355" t="s">
        <v>2020</v>
      </c>
      <c r="O195" s="355" t="s">
        <v>2021</v>
      </c>
      <c r="P195" s="355" t="s">
        <v>2022</v>
      </c>
      <c r="Q195" s="355" t="s">
        <v>2023</v>
      </c>
      <c r="R195" s="355"/>
      <c r="S195" s="355"/>
      <c r="T195" s="355" t="s">
        <v>2018</v>
      </c>
      <c r="U195" s="356" t="s">
        <v>310</v>
      </c>
    </row>
    <row r="196" spans="12:21" x14ac:dyDescent="0.25">
      <c r="L196" s="355" t="s">
        <v>2024</v>
      </c>
      <c r="M196" s="355" t="s">
        <v>2025</v>
      </c>
      <c r="N196" s="355" t="s">
        <v>2026</v>
      </c>
      <c r="O196" s="355" t="s">
        <v>2027</v>
      </c>
      <c r="P196" s="355" t="s">
        <v>2028</v>
      </c>
      <c r="Q196" s="355" t="s">
        <v>2029</v>
      </c>
      <c r="R196" s="355"/>
      <c r="S196" s="355"/>
      <c r="T196" s="355" t="s">
        <v>2024</v>
      </c>
      <c r="U196" s="356" t="s">
        <v>310</v>
      </c>
    </row>
    <row r="197" spans="12:21" x14ac:dyDescent="0.25">
      <c r="L197" s="355" t="s">
        <v>2030</v>
      </c>
      <c r="M197" s="355" t="s">
        <v>2031</v>
      </c>
      <c r="N197" s="355" t="s">
        <v>2032</v>
      </c>
      <c r="O197" s="355" t="s">
        <v>2033</v>
      </c>
      <c r="P197" s="355" t="s">
        <v>2034</v>
      </c>
      <c r="Q197" s="355" t="s">
        <v>2035</v>
      </c>
      <c r="R197" s="355"/>
      <c r="S197" s="355"/>
      <c r="T197" s="355" t="s">
        <v>2030</v>
      </c>
      <c r="U197" s="355" t="s">
        <v>310</v>
      </c>
    </row>
    <row r="198" spans="12:21" x14ac:dyDescent="0.25">
      <c r="L198" s="355" t="s">
        <v>2036</v>
      </c>
      <c r="M198" s="355" t="s">
        <v>2037</v>
      </c>
      <c r="N198" s="355" t="s">
        <v>2037</v>
      </c>
      <c r="O198" s="355" t="s">
        <v>2038</v>
      </c>
      <c r="P198" s="355" t="s">
        <v>2039</v>
      </c>
      <c r="Q198" s="355" t="s">
        <v>2040</v>
      </c>
      <c r="R198" s="355"/>
      <c r="S198" s="355"/>
      <c r="T198" s="355" t="s">
        <v>2036</v>
      </c>
      <c r="U198" s="355" t="s">
        <v>310</v>
      </c>
    </row>
    <row r="199" spans="12:21" x14ac:dyDescent="0.25">
      <c r="L199" s="355" t="s">
        <v>2041</v>
      </c>
      <c r="M199" s="355" t="s">
        <v>2042</v>
      </c>
      <c r="N199" s="355" t="s">
        <v>2042</v>
      </c>
      <c r="O199" s="355" t="s">
        <v>2042</v>
      </c>
      <c r="P199" s="355" t="s">
        <v>2043</v>
      </c>
      <c r="Q199" s="355" t="s">
        <v>2044</v>
      </c>
      <c r="R199" s="355"/>
      <c r="S199" s="355"/>
      <c r="T199" s="355" t="s">
        <v>2041</v>
      </c>
      <c r="U199" s="355" t="s">
        <v>311</v>
      </c>
    </row>
    <row r="200" spans="12:21" x14ac:dyDescent="0.25">
      <c r="L200" s="355" t="s">
        <v>2045</v>
      </c>
      <c r="M200" s="355" t="s">
        <v>2046</v>
      </c>
      <c r="N200" s="355" t="s">
        <v>2047</v>
      </c>
      <c r="O200" s="355" t="s">
        <v>2046</v>
      </c>
      <c r="P200" s="355" t="s">
        <v>2048</v>
      </c>
      <c r="Q200" s="355" t="s">
        <v>2049</v>
      </c>
      <c r="R200" s="355"/>
      <c r="S200" s="355"/>
      <c r="T200" s="355" t="s">
        <v>2045</v>
      </c>
      <c r="U200" s="355" t="s">
        <v>310</v>
      </c>
    </row>
    <row r="201" spans="12:21" x14ac:dyDescent="0.25">
      <c r="L201" s="355" t="s">
        <v>2050</v>
      </c>
      <c r="M201" s="355" t="s">
        <v>2051</v>
      </c>
      <c r="N201" s="355" t="s">
        <v>2052</v>
      </c>
      <c r="O201" s="355" t="s">
        <v>2051</v>
      </c>
      <c r="P201" s="355" t="s">
        <v>2053</v>
      </c>
      <c r="Q201" s="355" t="s">
        <v>2054</v>
      </c>
      <c r="R201" s="355"/>
      <c r="S201" s="355"/>
      <c r="T201" s="355" t="s">
        <v>2050</v>
      </c>
      <c r="U201" s="355" t="s">
        <v>314</v>
      </c>
    </row>
    <row r="202" spans="12:21" x14ac:dyDescent="0.25">
      <c r="L202" s="355" t="s">
        <v>2055</v>
      </c>
      <c r="M202" s="355" t="s">
        <v>2056</v>
      </c>
      <c r="N202" s="355" t="s">
        <v>2057</v>
      </c>
      <c r="O202" s="355" t="s">
        <v>2058</v>
      </c>
      <c r="P202" s="355" t="s">
        <v>2059</v>
      </c>
      <c r="Q202" s="355" t="s">
        <v>2060</v>
      </c>
      <c r="R202" s="355"/>
      <c r="S202" s="355"/>
      <c r="T202" s="355" t="s">
        <v>2055</v>
      </c>
      <c r="U202" s="355" t="s">
        <v>312</v>
      </c>
    </row>
    <row r="203" spans="12:21" x14ac:dyDescent="0.25">
      <c r="L203" s="355" t="s">
        <v>2061</v>
      </c>
      <c r="M203" s="355" t="s">
        <v>2062</v>
      </c>
      <c r="N203" s="355" t="s">
        <v>2063</v>
      </c>
      <c r="O203" s="355" t="s">
        <v>2062</v>
      </c>
      <c r="P203" s="355" t="s">
        <v>2064</v>
      </c>
      <c r="Q203" s="355" t="s">
        <v>2065</v>
      </c>
      <c r="R203" s="355"/>
      <c r="S203" s="355"/>
      <c r="T203" s="355" t="s">
        <v>2061</v>
      </c>
      <c r="U203" s="355" t="s">
        <v>310</v>
      </c>
    </row>
    <row r="204" spans="12:21" x14ac:dyDescent="0.25">
      <c r="L204" s="355" t="s">
        <v>2066</v>
      </c>
      <c r="M204" s="355" t="s">
        <v>2067</v>
      </c>
      <c r="N204" s="355" t="s">
        <v>2068</v>
      </c>
      <c r="O204" s="355" t="s">
        <v>2069</v>
      </c>
      <c r="P204" s="355" t="s">
        <v>2070</v>
      </c>
      <c r="Q204" s="355" t="s">
        <v>2071</v>
      </c>
      <c r="R204" s="355"/>
      <c r="S204" s="355"/>
      <c r="T204" s="355" t="s">
        <v>2066</v>
      </c>
      <c r="U204" s="355" t="s">
        <v>310</v>
      </c>
    </row>
    <row r="205" spans="12:21" x14ac:dyDescent="0.25">
      <c r="L205" s="355" t="s">
        <v>2072</v>
      </c>
      <c r="M205" s="355" t="s">
        <v>2073</v>
      </c>
      <c r="N205" s="355" t="s">
        <v>2074</v>
      </c>
      <c r="O205" s="355" t="s">
        <v>2075</v>
      </c>
      <c r="P205" s="355" t="s">
        <v>2076</v>
      </c>
      <c r="Q205" s="355" t="s">
        <v>2077</v>
      </c>
      <c r="R205" s="355"/>
      <c r="S205" s="355"/>
      <c r="T205" s="355" t="s">
        <v>2072</v>
      </c>
      <c r="U205" s="356" t="s">
        <v>312</v>
      </c>
    </row>
    <row r="206" spans="12:21" x14ac:dyDescent="0.25">
      <c r="L206" s="355" t="s">
        <v>2078</v>
      </c>
      <c r="M206" s="355" t="s">
        <v>2079</v>
      </c>
      <c r="N206" s="355" t="s">
        <v>2079</v>
      </c>
      <c r="O206" s="355" t="s">
        <v>2079</v>
      </c>
      <c r="P206" s="355" t="s">
        <v>2080</v>
      </c>
      <c r="Q206" s="355" t="s">
        <v>2081</v>
      </c>
      <c r="R206" s="355"/>
      <c r="S206" s="355"/>
      <c r="T206" s="355" t="s">
        <v>2078</v>
      </c>
      <c r="U206" s="355" t="s">
        <v>310</v>
      </c>
    </row>
    <row r="207" spans="12:21" x14ac:dyDescent="0.25">
      <c r="L207" s="355" t="s">
        <v>2082</v>
      </c>
      <c r="M207" s="355" t="s">
        <v>2083</v>
      </c>
      <c r="N207" s="355" t="s">
        <v>2084</v>
      </c>
      <c r="O207" s="355" t="s">
        <v>2085</v>
      </c>
      <c r="P207" s="355" t="s">
        <v>2086</v>
      </c>
      <c r="Q207" s="355" t="s">
        <v>2087</v>
      </c>
      <c r="R207" s="355"/>
      <c r="S207" s="355"/>
      <c r="T207" s="355" t="s">
        <v>2082</v>
      </c>
      <c r="U207" s="355" t="s">
        <v>310</v>
      </c>
    </row>
    <row r="208" spans="12:21" x14ac:dyDescent="0.25">
      <c r="L208" s="355" t="s">
        <v>2088</v>
      </c>
      <c r="M208" s="355" t="s">
        <v>2089</v>
      </c>
      <c r="N208" s="355" t="s">
        <v>2090</v>
      </c>
      <c r="O208" s="355" t="s">
        <v>2091</v>
      </c>
      <c r="P208" s="355" t="s">
        <v>2092</v>
      </c>
      <c r="Q208" s="355" t="s">
        <v>2093</v>
      </c>
      <c r="R208" s="355"/>
      <c r="S208" s="355"/>
      <c r="T208" s="355" t="s">
        <v>2088</v>
      </c>
      <c r="U208" s="355" t="s">
        <v>310</v>
      </c>
    </row>
    <row r="209" spans="12:21" x14ac:dyDescent="0.25">
      <c r="L209" s="355" t="s">
        <v>2094</v>
      </c>
      <c r="M209" s="355" t="s">
        <v>2095</v>
      </c>
      <c r="N209" s="355" t="s">
        <v>2096</v>
      </c>
      <c r="O209" s="355" t="s">
        <v>2097</v>
      </c>
      <c r="P209" s="355" t="s">
        <v>2098</v>
      </c>
      <c r="Q209" s="355" t="s">
        <v>2099</v>
      </c>
      <c r="R209" s="355"/>
      <c r="S209" s="355"/>
      <c r="T209" s="355" t="s">
        <v>2094</v>
      </c>
      <c r="U209" s="355" t="s">
        <v>310</v>
      </c>
    </row>
    <row r="210" spans="12:21" x14ac:dyDescent="0.25">
      <c r="L210" s="355" t="s">
        <v>2100</v>
      </c>
      <c r="M210" s="355" t="s">
        <v>2101</v>
      </c>
      <c r="N210" s="355" t="s">
        <v>2101</v>
      </c>
      <c r="O210" s="355" t="s">
        <v>2101</v>
      </c>
      <c r="P210" s="355" t="s">
        <v>2102</v>
      </c>
      <c r="Q210" s="355" t="s">
        <v>2103</v>
      </c>
      <c r="R210" s="355"/>
      <c r="S210" s="355"/>
      <c r="T210" s="355" t="s">
        <v>2100</v>
      </c>
      <c r="U210" s="355" t="s">
        <v>310</v>
      </c>
    </row>
    <row r="211" spans="12:21" x14ac:dyDescent="0.25">
      <c r="L211" s="355" t="s">
        <v>2104</v>
      </c>
      <c r="M211" s="355" t="s">
        <v>2105</v>
      </c>
      <c r="N211" s="355" t="s">
        <v>2106</v>
      </c>
      <c r="O211" s="355" t="s">
        <v>2107</v>
      </c>
      <c r="P211" s="355" t="s">
        <v>2108</v>
      </c>
      <c r="Q211" s="355" t="s">
        <v>2109</v>
      </c>
      <c r="R211" s="355"/>
      <c r="S211" s="355"/>
      <c r="T211" s="355" t="s">
        <v>2104</v>
      </c>
      <c r="U211" s="355" t="s">
        <v>310</v>
      </c>
    </row>
    <row r="212" spans="12:21" x14ac:dyDescent="0.25">
      <c r="L212" s="355" t="s">
        <v>2110</v>
      </c>
      <c r="M212" s="355" t="s">
        <v>2111</v>
      </c>
      <c r="N212" s="355" t="s">
        <v>2111</v>
      </c>
      <c r="O212" s="355" t="s">
        <v>2111</v>
      </c>
      <c r="P212" s="355" t="s">
        <v>2112</v>
      </c>
      <c r="Q212" s="355" t="s">
        <v>2113</v>
      </c>
      <c r="R212" s="355"/>
      <c r="S212" s="355"/>
      <c r="T212" s="355" t="s">
        <v>2110</v>
      </c>
      <c r="U212" s="355" t="s">
        <v>310</v>
      </c>
    </row>
    <row r="213" spans="12:21" x14ac:dyDescent="0.25">
      <c r="L213" s="355" t="s">
        <v>2114</v>
      </c>
      <c r="M213" s="355" t="s">
        <v>2115</v>
      </c>
      <c r="N213" s="355" t="s">
        <v>2116</v>
      </c>
      <c r="O213" s="355" t="s">
        <v>2117</v>
      </c>
      <c r="P213" s="355" t="s">
        <v>2118</v>
      </c>
      <c r="Q213" s="355" t="s">
        <v>2119</v>
      </c>
      <c r="R213" s="355"/>
      <c r="S213" s="355"/>
      <c r="T213" s="355" t="s">
        <v>2114</v>
      </c>
      <c r="U213" s="355" t="s">
        <v>314</v>
      </c>
    </row>
    <row r="214" spans="12:21" x14ac:dyDescent="0.25">
      <c r="L214" s="355" t="s">
        <v>2120</v>
      </c>
      <c r="M214" s="355" t="s">
        <v>2121</v>
      </c>
      <c r="N214" s="355" t="s">
        <v>2122</v>
      </c>
      <c r="O214" s="355" t="s">
        <v>2123</v>
      </c>
      <c r="P214" s="355" t="s">
        <v>2124</v>
      </c>
      <c r="Q214" s="355" t="s">
        <v>2125</v>
      </c>
      <c r="R214" s="355"/>
      <c r="S214" s="355"/>
      <c r="T214" s="355" t="s">
        <v>2120</v>
      </c>
      <c r="U214" s="355" t="s">
        <v>310</v>
      </c>
    </row>
    <row r="215" spans="12:21" x14ac:dyDescent="0.25">
      <c r="L215" s="355" t="s">
        <v>2126</v>
      </c>
      <c r="M215" s="355" t="s">
        <v>2127</v>
      </c>
      <c r="N215" s="355" t="s">
        <v>2128</v>
      </c>
      <c r="O215" s="355" t="s">
        <v>2127</v>
      </c>
      <c r="P215" s="355" t="s">
        <v>2129</v>
      </c>
      <c r="Q215" s="355" t="s">
        <v>2130</v>
      </c>
      <c r="R215" s="355"/>
      <c r="S215" s="355"/>
      <c r="T215" s="355" t="s">
        <v>2126</v>
      </c>
      <c r="U215" s="355" t="s">
        <v>312</v>
      </c>
    </row>
    <row r="216" spans="12:21" x14ac:dyDescent="0.25">
      <c r="L216" s="355" t="s">
        <v>2131</v>
      </c>
      <c r="M216" s="355" t="s">
        <v>2132</v>
      </c>
      <c r="N216" s="355" t="s">
        <v>2132</v>
      </c>
      <c r="O216" s="355" t="s">
        <v>2132</v>
      </c>
      <c r="P216" s="355" t="s">
        <v>2133</v>
      </c>
      <c r="Q216" s="355" t="s">
        <v>2134</v>
      </c>
      <c r="R216" s="355"/>
      <c r="S216" s="355"/>
      <c r="T216" s="355" t="s">
        <v>2131</v>
      </c>
      <c r="U216" s="355" t="s">
        <v>312</v>
      </c>
    </row>
    <row r="217" spans="12:21" x14ac:dyDescent="0.25">
      <c r="L217" s="355" t="s">
        <v>2135</v>
      </c>
      <c r="M217" s="355" t="s">
        <v>2136</v>
      </c>
      <c r="N217" s="355" t="s">
        <v>2137</v>
      </c>
      <c r="O217" s="355" t="s">
        <v>2138</v>
      </c>
      <c r="P217" s="355" t="s">
        <v>2139</v>
      </c>
      <c r="Q217" s="355" t="s">
        <v>2140</v>
      </c>
      <c r="R217" s="355"/>
      <c r="S217" s="355"/>
      <c r="T217" s="355" t="s">
        <v>2135</v>
      </c>
      <c r="U217" s="356" t="s">
        <v>310</v>
      </c>
    </row>
    <row r="218" spans="12:21" x14ac:dyDescent="0.25">
      <c r="L218" s="355" t="s">
        <v>2141</v>
      </c>
      <c r="M218" s="355" t="s">
        <v>2142</v>
      </c>
      <c r="N218" s="355" t="s">
        <v>2143</v>
      </c>
      <c r="O218" s="355" t="s">
        <v>2144</v>
      </c>
      <c r="P218" s="355" t="s">
        <v>2145</v>
      </c>
      <c r="Q218" s="355" t="s">
        <v>2146</v>
      </c>
      <c r="R218" s="355"/>
      <c r="S218" s="355"/>
      <c r="T218" s="355" t="s">
        <v>2141</v>
      </c>
      <c r="U218" s="355" t="s">
        <v>313</v>
      </c>
    </row>
    <row r="219" spans="12:21" x14ac:dyDescent="0.25">
      <c r="L219" s="355" t="s">
        <v>2147</v>
      </c>
      <c r="M219" s="355" t="s">
        <v>2148</v>
      </c>
      <c r="N219" s="355" t="s">
        <v>2149</v>
      </c>
      <c r="O219" s="355" t="s">
        <v>2148</v>
      </c>
      <c r="P219" s="355" t="s">
        <v>2150</v>
      </c>
      <c r="Q219" s="355" t="s">
        <v>2151</v>
      </c>
      <c r="R219" s="355"/>
      <c r="S219" s="355"/>
      <c r="T219" s="355" t="s">
        <v>2147</v>
      </c>
      <c r="U219" s="356" t="s">
        <v>310</v>
      </c>
    </row>
    <row r="220" spans="12:21" x14ac:dyDescent="0.25">
      <c r="L220" s="355" t="s">
        <v>2152</v>
      </c>
      <c r="M220" s="355" t="s">
        <v>2153</v>
      </c>
      <c r="N220" s="355" t="s">
        <v>2154</v>
      </c>
      <c r="O220" s="355" t="s">
        <v>2155</v>
      </c>
      <c r="P220" s="355" t="s">
        <v>2156</v>
      </c>
      <c r="Q220" s="355" t="s">
        <v>2157</v>
      </c>
      <c r="R220" s="355"/>
      <c r="S220" s="355"/>
      <c r="T220" s="355" t="s">
        <v>2152</v>
      </c>
      <c r="U220" s="356" t="s">
        <v>310</v>
      </c>
    </row>
    <row r="221" spans="12:21" x14ac:dyDescent="0.25">
      <c r="L221" s="355" t="s">
        <v>2158</v>
      </c>
      <c r="M221" s="355" t="s">
        <v>2159</v>
      </c>
      <c r="N221" s="355" t="s">
        <v>2159</v>
      </c>
      <c r="O221" s="355" t="s">
        <v>2159</v>
      </c>
      <c r="P221" s="355" t="s">
        <v>2160</v>
      </c>
      <c r="Q221" s="355" t="s">
        <v>2161</v>
      </c>
      <c r="R221" s="355"/>
      <c r="S221" s="355"/>
      <c r="T221" s="355" t="s">
        <v>2158</v>
      </c>
      <c r="U221" s="355" t="s">
        <v>310</v>
      </c>
    </row>
    <row r="222" spans="12:21" x14ac:dyDescent="0.25">
      <c r="L222" s="355" t="s">
        <v>2162</v>
      </c>
      <c r="M222" s="355" t="s">
        <v>2163</v>
      </c>
      <c r="N222" s="355" t="s">
        <v>2163</v>
      </c>
      <c r="O222" s="355" t="s">
        <v>2163</v>
      </c>
      <c r="P222" s="355" t="s">
        <v>2164</v>
      </c>
      <c r="Q222" s="355" t="s">
        <v>2165</v>
      </c>
      <c r="R222" s="355"/>
      <c r="S222" s="355"/>
      <c r="T222" s="355" t="s">
        <v>2162</v>
      </c>
      <c r="U222" s="355" t="s">
        <v>310</v>
      </c>
    </row>
    <row r="223" spans="12:21" x14ac:dyDescent="0.25">
      <c r="L223" s="355" t="s">
        <v>2166</v>
      </c>
      <c r="M223" s="355" t="s">
        <v>2167</v>
      </c>
      <c r="N223" s="355" t="s">
        <v>2168</v>
      </c>
      <c r="O223" s="355" t="s">
        <v>2169</v>
      </c>
      <c r="P223" s="355" t="s">
        <v>2170</v>
      </c>
      <c r="Q223" s="355" t="s">
        <v>2171</v>
      </c>
      <c r="R223" s="355"/>
      <c r="S223" s="355"/>
      <c r="T223" s="355" t="s">
        <v>2166</v>
      </c>
      <c r="U223" s="355" t="s">
        <v>310</v>
      </c>
    </row>
    <row r="224" spans="12:21" x14ac:dyDescent="0.25">
      <c r="L224" s="355" t="s">
        <v>2172</v>
      </c>
      <c r="M224" s="355" t="s">
        <v>2173</v>
      </c>
      <c r="N224" s="355" t="s">
        <v>2174</v>
      </c>
      <c r="O224" s="355" t="s">
        <v>2175</v>
      </c>
      <c r="P224" s="355" t="s">
        <v>2176</v>
      </c>
      <c r="Q224" s="355" t="s">
        <v>2177</v>
      </c>
      <c r="R224" s="355"/>
      <c r="S224" s="355"/>
      <c r="T224" s="355" t="s">
        <v>2172</v>
      </c>
      <c r="U224" s="356" t="s">
        <v>314</v>
      </c>
    </row>
    <row r="225" spans="12:21" x14ac:dyDescent="0.25">
      <c r="L225" s="355" t="s">
        <v>2178</v>
      </c>
      <c r="M225" s="355" t="s">
        <v>2179</v>
      </c>
      <c r="N225" s="355" t="s">
        <v>2180</v>
      </c>
      <c r="O225" s="355" t="s">
        <v>2181</v>
      </c>
      <c r="P225" s="355" t="s">
        <v>2182</v>
      </c>
      <c r="Q225" s="355" t="s">
        <v>2183</v>
      </c>
      <c r="R225" s="355"/>
      <c r="S225" s="355"/>
      <c r="T225" s="355" t="s">
        <v>2178</v>
      </c>
      <c r="U225" s="355" t="s">
        <v>310</v>
      </c>
    </row>
    <row r="226" spans="12:21" x14ac:dyDescent="0.25">
      <c r="L226" s="355" t="s">
        <v>2184</v>
      </c>
      <c r="M226" s="355" t="s">
        <v>2185</v>
      </c>
      <c r="N226" s="355" t="s">
        <v>2185</v>
      </c>
      <c r="O226" s="355" t="s">
        <v>2185</v>
      </c>
      <c r="P226" s="355" t="s">
        <v>2186</v>
      </c>
      <c r="Q226" s="355" t="s">
        <v>2187</v>
      </c>
      <c r="R226" s="355"/>
      <c r="S226" s="355"/>
      <c r="T226" s="355" t="s">
        <v>2184</v>
      </c>
      <c r="U226" s="355" t="s">
        <v>310</v>
      </c>
    </row>
    <row r="227" spans="12:21" x14ac:dyDescent="0.25">
      <c r="L227" s="355" t="s">
        <v>2188</v>
      </c>
      <c r="M227" s="355" t="s">
        <v>2189</v>
      </c>
      <c r="N227" s="355" t="s">
        <v>2190</v>
      </c>
      <c r="O227" s="355" t="s">
        <v>2191</v>
      </c>
      <c r="P227" s="355" t="s">
        <v>2192</v>
      </c>
      <c r="Q227" s="355" t="s">
        <v>2193</v>
      </c>
      <c r="R227" s="355"/>
      <c r="S227" s="355"/>
      <c r="T227" s="355" t="s">
        <v>2188</v>
      </c>
      <c r="U227" s="355" t="s">
        <v>310</v>
      </c>
    </row>
    <row r="228" spans="12:21" x14ac:dyDescent="0.25">
      <c r="L228" s="355" t="s">
        <v>2194</v>
      </c>
      <c r="M228" s="355" t="s">
        <v>2195</v>
      </c>
      <c r="N228" s="355" t="s">
        <v>2196</v>
      </c>
      <c r="O228" s="355" t="s">
        <v>2195</v>
      </c>
      <c r="P228" s="355" t="s">
        <v>2197</v>
      </c>
      <c r="Q228" s="355" t="s">
        <v>2198</v>
      </c>
      <c r="R228" s="355"/>
      <c r="S228" s="355"/>
      <c r="T228" s="355" t="s">
        <v>2194</v>
      </c>
      <c r="U228" s="356" t="s">
        <v>310</v>
      </c>
    </row>
    <row r="229" spans="12:21" x14ac:dyDescent="0.25">
      <c r="L229" s="355" t="s">
        <v>2199</v>
      </c>
      <c r="M229" s="355" t="s">
        <v>2200</v>
      </c>
      <c r="N229" s="355" t="s">
        <v>2200</v>
      </c>
      <c r="O229" s="355" t="s">
        <v>2201</v>
      </c>
      <c r="P229" s="355" t="s">
        <v>2202</v>
      </c>
      <c r="Q229" s="355" t="s">
        <v>2203</v>
      </c>
      <c r="R229" s="355"/>
      <c r="S229" s="355"/>
      <c r="T229" s="355" t="s">
        <v>2199</v>
      </c>
      <c r="U229" s="355" t="s">
        <v>310</v>
      </c>
    </row>
    <row r="230" spans="12:21" x14ac:dyDescent="0.25">
      <c r="L230" s="355" t="s">
        <v>2204</v>
      </c>
      <c r="M230" s="355" t="s">
        <v>2205</v>
      </c>
      <c r="N230" s="355" t="s">
        <v>2206</v>
      </c>
      <c r="O230" s="355" t="s">
        <v>2207</v>
      </c>
      <c r="P230" s="355" t="s">
        <v>2208</v>
      </c>
      <c r="Q230" s="355" t="s">
        <v>2209</v>
      </c>
      <c r="R230" s="355"/>
      <c r="S230" s="355"/>
      <c r="T230" s="355" t="s">
        <v>2204</v>
      </c>
      <c r="U230" s="355" t="s">
        <v>310</v>
      </c>
    </row>
    <row r="231" spans="12:21" x14ac:dyDescent="0.25">
      <c r="L231" s="355" t="s">
        <v>2210</v>
      </c>
      <c r="M231" s="355" t="s">
        <v>2211</v>
      </c>
      <c r="N231" s="355" t="s">
        <v>2211</v>
      </c>
      <c r="O231" s="355" t="s">
        <v>2211</v>
      </c>
      <c r="P231" s="355" t="s">
        <v>2212</v>
      </c>
      <c r="Q231" s="355" t="s">
        <v>2213</v>
      </c>
      <c r="R231" s="355"/>
      <c r="S231" s="355"/>
      <c r="T231" s="355" t="s">
        <v>2210</v>
      </c>
      <c r="U231" s="355" t="s">
        <v>311</v>
      </c>
    </row>
    <row r="232" spans="12:21" x14ac:dyDescent="0.25">
      <c r="L232" s="355" t="s">
        <v>2214</v>
      </c>
      <c r="M232" s="355" t="s">
        <v>2215</v>
      </c>
      <c r="N232" s="355" t="s">
        <v>2216</v>
      </c>
      <c r="O232" s="355" t="s">
        <v>2217</v>
      </c>
      <c r="P232" s="355" t="s">
        <v>2218</v>
      </c>
      <c r="Q232" s="355" t="s">
        <v>2219</v>
      </c>
      <c r="R232" s="355"/>
      <c r="S232" s="355"/>
      <c r="T232" s="355" t="s">
        <v>2214</v>
      </c>
      <c r="U232" s="355" t="s">
        <v>310</v>
      </c>
    </row>
    <row r="233" spans="12:21" x14ac:dyDescent="0.25">
      <c r="L233" s="355" t="s">
        <v>2220</v>
      </c>
      <c r="M233" s="355" t="s">
        <v>2221</v>
      </c>
      <c r="N233" s="355" t="s">
        <v>2222</v>
      </c>
      <c r="O233" s="355" t="s">
        <v>2223</v>
      </c>
      <c r="P233" s="355" t="s">
        <v>2224</v>
      </c>
      <c r="Q233" s="355" t="s">
        <v>2225</v>
      </c>
      <c r="R233" s="355"/>
      <c r="S233" s="355"/>
      <c r="T233" s="355" t="s">
        <v>2220</v>
      </c>
      <c r="U233" s="356" t="s">
        <v>313</v>
      </c>
    </row>
    <row r="234" spans="12:21" x14ac:dyDescent="0.25">
      <c r="L234" s="355" t="s">
        <v>2226</v>
      </c>
      <c r="M234" s="355" t="s">
        <v>2227</v>
      </c>
      <c r="N234" s="355" t="s">
        <v>2228</v>
      </c>
      <c r="O234" s="355" t="s">
        <v>2229</v>
      </c>
      <c r="P234" s="355" t="s">
        <v>2230</v>
      </c>
      <c r="Q234" s="355" t="s">
        <v>2231</v>
      </c>
      <c r="R234" s="355"/>
      <c r="S234" s="355"/>
      <c r="T234" s="355" t="s">
        <v>2226</v>
      </c>
      <c r="U234" s="355" t="s">
        <v>310</v>
      </c>
    </row>
    <row r="235" spans="12:21" x14ac:dyDescent="0.25">
      <c r="L235" s="355" t="s">
        <v>2232</v>
      </c>
      <c r="M235" s="355" t="s">
        <v>2233</v>
      </c>
      <c r="N235" s="355" t="s">
        <v>2234</v>
      </c>
      <c r="O235" s="355" t="s">
        <v>2235</v>
      </c>
      <c r="P235" s="355" t="s">
        <v>2236</v>
      </c>
      <c r="Q235" s="355" t="s">
        <v>2237</v>
      </c>
      <c r="R235" s="355"/>
      <c r="S235" s="355"/>
      <c r="T235" s="355" t="s">
        <v>2232</v>
      </c>
      <c r="U235" s="355" t="s">
        <v>310</v>
      </c>
    </row>
    <row r="236" spans="12:21" x14ac:dyDescent="0.25">
      <c r="L236" s="355" t="s">
        <v>2238</v>
      </c>
      <c r="M236" s="355" t="s">
        <v>2239</v>
      </c>
      <c r="N236" s="355" t="s">
        <v>2240</v>
      </c>
      <c r="O236" s="355" t="s">
        <v>2241</v>
      </c>
      <c r="P236" s="355" t="s">
        <v>2242</v>
      </c>
      <c r="Q236" s="355" t="s">
        <v>2243</v>
      </c>
      <c r="R236" s="355"/>
      <c r="S236" s="355"/>
      <c r="T236" s="355" t="s">
        <v>2238</v>
      </c>
      <c r="U236" s="355" t="s">
        <v>311</v>
      </c>
    </row>
    <row r="237" spans="12:21" x14ac:dyDescent="0.25">
      <c r="L237" s="355" t="s">
        <v>2244</v>
      </c>
      <c r="M237" s="355" t="s">
        <v>2245</v>
      </c>
      <c r="N237" s="355" t="s">
        <v>2246</v>
      </c>
      <c r="O237" s="355" t="s">
        <v>2247</v>
      </c>
      <c r="P237" s="355" t="s">
        <v>2248</v>
      </c>
      <c r="Q237" s="355" t="s">
        <v>2249</v>
      </c>
      <c r="R237" s="355"/>
      <c r="S237" s="355"/>
      <c r="T237" s="355" t="s">
        <v>2244</v>
      </c>
      <c r="U237" s="356" t="s">
        <v>310</v>
      </c>
    </row>
    <row r="238" spans="12:21" x14ac:dyDescent="0.25">
      <c r="L238" s="355" t="s">
        <v>2250</v>
      </c>
      <c r="M238" s="355" t="s">
        <v>2251</v>
      </c>
      <c r="N238" s="355" t="s">
        <v>2252</v>
      </c>
      <c r="O238" s="355" t="s">
        <v>2253</v>
      </c>
      <c r="P238" s="355" t="s">
        <v>2254</v>
      </c>
      <c r="Q238" s="355" t="s">
        <v>2255</v>
      </c>
      <c r="R238" s="355"/>
      <c r="S238" s="355"/>
      <c r="T238" s="355" t="s">
        <v>2250</v>
      </c>
      <c r="U238" s="355" t="s">
        <v>311</v>
      </c>
    </row>
    <row r="239" spans="12:21" x14ac:dyDescent="0.25">
      <c r="L239" s="355" t="s">
        <v>2256</v>
      </c>
      <c r="M239" s="355" t="s">
        <v>2257</v>
      </c>
      <c r="N239" s="355" t="s">
        <v>2257</v>
      </c>
      <c r="O239" s="355" t="s">
        <v>2257</v>
      </c>
      <c r="P239" s="355" t="s">
        <v>2258</v>
      </c>
      <c r="Q239" s="355" t="s">
        <v>2259</v>
      </c>
      <c r="R239" s="355"/>
      <c r="S239" s="355"/>
      <c r="T239" s="355" t="s">
        <v>2256</v>
      </c>
      <c r="U239" s="355" t="s">
        <v>310</v>
      </c>
    </row>
    <row r="240" spans="12:21" x14ac:dyDescent="0.25">
      <c r="L240" s="355" t="s">
        <v>2260</v>
      </c>
      <c r="M240" s="355" t="s">
        <v>2261</v>
      </c>
      <c r="N240" s="355" t="s">
        <v>2261</v>
      </c>
      <c r="O240" s="355" t="s">
        <v>2261</v>
      </c>
      <c r="P240" s="355" t="s">
        <v>2262</v>
      </c>
      <c r="Q240" s="355" t="s">
        <v>2263</v>
      </c>
      <c r="R240" s="355"/>
      <c r="S240" s="355"/>
      <c r="T240" s="355" t="s">
        <v>2260</v>
      </c>
      <c r="U240" s="355" t="s">
        <v>310</v>
      </c>
    </row>
    <row r="241" spans="12:21" x14ac:dyDescent="0.25">
      <c r="L241" s="355" t="s">
        <v>2264</v>
      </c>
      <c r="M241" s="355" t="s">
        <v>2265</v>
      </c>
      <c r="N241" s="355" t="s">
        <v>2266</v>
      </c>
      <c r="O241" s="355" t="s">
        <v>2267</v>
      </c>
      <c r="P241" s="355" t="s">
        <v>2268</v>
      </c>
      <c r="Q241" s="355" t="s">
        <v>2269</v>
      </c>
      <c r="R241" s="355"/>
      <c r="S241" s="355"/>
      <c r="T241" s="355" t="s">
        <v>2264</v>
      </c>
      <c r="U241" s="355" t="s">
        <v>312</v>
      </c>
    </row>
    <row r="242" spans="12:21" x14ac:dyDescent="0.25">
      <c r="L242" s="355" t="s">
        <v>2270</v>
      </c>
      <c r="M242" s="355" t="s">
        <v>2271</v>
      </c>
      <c r="N242" s="355" t="s">
        <v>2271</v>
      </c>
      <c r="O242" s="355" t="s">
        <v>2271</v>
      </c>
      <c r="P242" s="355" t="s">
        <v>2272</v>
      </c>
      <c r="Q242" s="355" t="s">
        <v>2273</v>
      </c>
      <c r="R242" s="355"/>
      <c r="S242" s="355"/>
      <c r="T242" s="355" t="s">
        <v>2270</v>
      </c>
      <c r="U242" s="355" t="s">
        <v>310</v>
      </c>
    </row>
    <row r="243" spans="12:21" x14ac:dyDescent="0.25">
      <c r="L243" s="355" t="s">
        <v>2274</v>
      </c>
      <c r="M243" s="355" t="s">
        <v>2275</v>
      </c>
      <c r="N243" s="355" t="s">
        <v>2276</v>
      </c>
      <c r="O243" s="355" t="s">
        <v>2275</v>
      </c>
      <c r="P243" s="355" t="s">
        <v>2277</v>
      </c>
      <c r="Q243" s="355" t="s">
        <v>2278</v>
      </c>
      <c r="R243" s="355"/>
      <c r="S243" s="355"/>
      <c r="T243" s="355" t="s">
        <v>2274</v>
      </c>
      <c r="U243" s="355" t="s">
        <v>314</v>
      </c>
    </row>
    <row r="244" spans="12:21" x14ac:dyDescent="0.25">
      <c r="L244" s="355" t="s">
        <v>2279</v>
      </c>
      <c r="M244" s="355" t="s">
        <v>2280</v>
      </c>
      <c r="N244" s="355" t="s">
        <v>2281</v>
      </c>
      <c r="O244" s="355" t="s">
        <v>2282</v>
      </c>
      <c r="P244" s="355" t="s">
        <v>2283</v>
      </c>
      <c r="Q244" s="355" t="s">
        <v>2284</v>
      </c>
      <c r="R244" s="355"/>
      <c r="S244" s="355"/>
      <c r="T244" s="355" t="s">
        <v>2279</v>
      </c>
      <c r="U244" s="355" t="s">
        <v>310</v>
      </c>
    </row>
    <row r="245" spans="12:21" x14ac:dyDescent="0.25">
      <c r="L245" s="355" t="s">
        <v>2285</v>
      </c>
      <c r="M245" s="355" t="s">
        <v>2286</v>
      </c>
      <c r="N245" s="355" t="s">
        <v>2287</v>
      </c>
      <c r="O245" s="355" t="s">
        <v>2286</v>
      </c>
      <c r="P245" s="355" t="s">
        <v>2288</v>
      </c>
      <c r="Q245" s="355" t="s">
        <v>2289</v>
      </c>
      <c r="R245" s="355"/>
      <c r="S245" s="355"/>
      <c r="T245" s="355" t="s">
        <v>2285</v>
      </c>
      <c r="U245" s="355" t="s">
        <v>310</v>
      </c>
    </row>
    <row r="246" spans="12:21" x14ac:dyDescent="0.25">
      <c r="L246" s="355" t="s">
        <v>2290</v>
      </c>
      <c r="M246" s="355" t="s">
        <v>2291</v>
      </c>
      <c r="N246" s="355" t="s">
        <v>2291</v>
      </c>
      <c r="O246" s="355" t="s">
        <v>2291</v>
      </c>
      <c r="P246" s="355" t="s">
        <v>2292</v>
      </c>
      <c r="Q246" s="355" t="s">
        <v>2293</v>
      </c>
      <c r="R246" s="355"/>
      <c r="S246" s="355"/>
      <c r="T246" s="355" t="s">
        <v>2290</v>
      </c>
      <c r="U246" s="355" t="s">
        <v>310</v>
      </c>
    </row>
    <row r="247" spans="12:21" x14ac:dyDescent="0.25">
      <c r="L247" s="355" t="s">
        <v>2294</v>
      </c>
      <c r="M247" s="355" t="s">
        <v>348</v>
      </c>
      <c r="N247" s="355" t="s">
        <v>348</v>
      </c>
      <c r="O247" s="355" t="s">
        <v>348</v>
      </c>
      <c r="P247" s="355" t="s">
        <v>348</v>
      </c>
      <c r="Q247" s="355" t="s">
        <v>348</v>
      </c>
      <c r="R247" s="355" t="s">
        <v>348</v>
      </c>
      <c r="S247" s="355" t="s">
        <v>348</v>
      </c>
      <c r="T247" s="355" t="s">
        <v>2294</v>
      </c>
      <c r="U247" s="356" t="s">
        <v>310</v>
      </c>
    </row>
    <row r="248" spans="12:21" x14ac:dyDescent="0.25">
      <c r="L248" s="355"/>
      <c r="R248" s="355"/>
      <c r="S248" s="355"/>
      <c r="T248" s="355"/>
      <c r="U248" s="355"/>
    </row>
    <row r="249" spans="12:21" x14ac:dyDescent="0.25">
      <c r="L249" s="355"/>
      <c r="R249" s="355"/>
      <c r="S249" s="355"/>
      <c r="T249" s="355"/>
      <c r="U249" s="355"/>
    </row>
    <row r="250" spans="12:21" x14ac:dyDescent="0.25">
      <c r="L250" s="355"/>
      <c r="R250" s="355"/>
      <c r="S250" s="355"/>
      <c r="T250" s="355"/>
      <c r="U250" s="355"/>
    </row>
    <row r="251" spans="12:21" x14ac:dyDescent="0.25">
      <c r="L251" s="355"/>
      <c r="R251" s="355"/>
      <c r="S251" s="355"/>
      <c r="T251" s="355"/>
      <c r="U251" s="355"/>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D708C-4A85-4B91-AD0C-4F8691810834}">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69" customWidth="1"/>
    <col min="2" max="2" width="2.3984375" style="369" customWidth="1"/>
    <col min="3" max="3" width="58" style="369" customWidth="1"/>
    <col min="4" max="4" width="7.69921875" style="369" customWidth="1"/>
    <col min="5" max="6" width="7.69921875" style="369"/>
    <col min="7" max="7" width="9.59765625" style="369" customWidth="1"/>
    <col min="8" max="8" width="3.69921875" style="369" customWidth="1"/>
    <col min="9" max="9" width="5.69921875" style="369" customWidth="1"/>
    <col min="10" max="16384" width="7.69921875" style="369"/>
  </cols>
  <sheetData>
    <row r="1" spans="1:18" ht="29.25" customHeight="1" x14ac:dyDescent="0.3">
      <c r="A1" s="366"/>
      <c r="B1" s="367"/>
      <c r="C1" s="367"/>
      <c r="D1" s="367"/>
      <c r="E1" s="368"/>
      <c r="F1" s="368"/>
      <c r="G1" s="368"/>
      <c r="H1" s="368"/>
      <c r="I1" s="368"/>
      <c r="J1" s="368"/>
      <c r="K1" s="368"/>
      <c r="L1" s="368"/>
      <c r="M1" s="368"/>
      <c r="N1" s="368"/>
      <c r="O1" s="368"/>
      <c r="P1" s="368"/>
      <c r="Q1" s="368"/>
      <c r="R1" s="368"/>
    </row>
    <row r="2" spans="1:18" ht="23.4" thickBot="1" x14ac:dyDescent="0.45">
      <c r="A2" s="367"/>
      <c r="B2" s="367"/>
      <c r="C2" s="370"/>
      <c r="D2" s="367"/>
      <c r="E2" s="368"/>
      <c r="F2" s="368"/>
      <c r="G2" s="367"/>
      <c r="H2" s="368"/>
      <c r="I2" s="368"/>
      <c r="J2" s="368"/>
      <c r="K2" s="368"/>
      <c r="L2" s="368"/>
      <c r="M2" s="368"/>
      <c r="N2" s="368"/>
      <c r="O2" s="368"/>
      <c r="P2" s="368"/>
      <c r="Q2" s="368"/>
      <c r="R2" s="368"/>
    </row>
    <row r="3" spans="1:18" ht="15.6" x14ac:dyDescent="0.3">
      <c r="A3" s="367"/>
      <c r="B3" s="367"/>
      <c r="C3" s="367"/>
      <c r="D3" s="367"/>
      <c r="F3" s="367"/>
      <c r="G3" s="371" t="s">
        <v>2295</v>
      </c>
      <c r="H3" s="372"/>
      <c r="I3" s="373"/>
      <c r="J3" s="368"/>
      <c r="K3" s="368"/>
      <c r="L3" s="368"/>
      <c r="M3" s="368"/>
      <c r="N3" s="368"/>
      <c r="O3" s="368"/>
      <c r="P3" s="368"/>
      <c r="Q3" s="368"/>
      <c r="R3" s="368"/>
    </row>
    <row r="4" spans="1:18" ht="63" customHeight="1" thickBot="1" x14ac:dyDescent="0.3">
      <c r="A4" s="367"/>
      <c r="B4" s="367"/>
      <c r="C4" s="374" t="str">
        <f>HLOOKUP(Introduction!$G$4,Key!A:G,3,FALSE)</f>
        <v>Joint Monitoring Programme for Water Supply, Sanitation and Hygiene</v>
      </c>
      <c r="D4" s="367"/>
      <c r="E4" s="375"/>
      <c r="F4" s="368"/>
      <c r="G4" s="376" t="str">
        <f>+VLOOKUP(Introduction!$G$8,ISO3language,2,FALSE)</f>
        <v>English</v>
      </c>
      <c r="H4" s="377"/>
      <c r="I4" s="378"/>
      <c r="J4" s="368"/>
      <c r="K4" s="368"/>
      <c r="L4" s="368"/>
      <c r="M4" s="368"/>
      <c r="N4" s="368"/>
      <c r="O4" s="368"/>
      <c r="P4" s="368"/>
      <c r="Q4" s="368"/>
      <c r="R4" s="368"/>
    </row>
    <row r="5" spans="1:18" ht="10.5" customHeight="1" x14ac:dyDescent="0.25">
      <c r="A5" s="367"/>
      <c r="B5" s="367"/>
      <c r="C5" s="379"/>
      <c r="D5" s="367"/>
      <c r="E5" s="375"/>
      <c r="F5" s="368"/>
      <c r="G5" s="367"/>
      <c r="H5" s="368"/>
      <c r="I5" s="368"/>
      <c r="J5" s="368"/>
      <c r="K5" s="368"/>
      <c r="L5" s="368"/>
      <c r="M5" s="368"/>
      <c r="N5" s="368"/>
      <c r="O5" s="368"/>
      <c r="P5" s="368"/>
      <c r="Q5" s="368"/>
      <c r="R5" s="368"/>
    </row>
    <row r="6" spans="1:18" ht="44.25" customHeight="1" x14ac:dyDescent="0.25">
      <c r="A6" s="367"/>
      <c r="B6" s="367"/>
      <c r="C6" s="380" t="str">
        <f>HLOOKUP(Introduction!$G$4,Key!A:G,4,FALSE)</f>
        <v>Estimates on water, sanitation, hygiene in schools</v>
      </c>
      <c r="D6" s="368"/>
      <c r="E6" s="368"/>
      <c r="F6" s="368"/>
      <c r="G6" s="368"/>
      <c r="H6" s="368"/>
      <c r="I6" s="368"/>
      <c r="J6" s="368"/>
      <c r="K6" s="368"/>
      <c r="L6" s="368"/>
      <c r="M6" s="368"/>
      <c r="N6" s="368"/>
      <c r="O6" s="368"/>
      <c r="P6" s="368"/>
      <c r="Q6" s="368"/>
      <c r="R6" s="368"/>
    </row>
    <row r="7" spans="1:18" ht="52.5" customHeight="1" x14ac:dyDescent="0.4">
      <c r="A7" s="367"/>
      <c r="B7" s="367"/>
      <c r="C7" s="410" t="str">
        <f>IF($G$4="English",VLOOKUP($G$8,Key!$L$2:$S$247,2,FALSE),IF($G$4="Spanish",VLOOKUP($G$8,Key!$L$2:$S$247,4,FALSE),IF($G$4="French",VLOOKUP($G$8,Key!$L$2:$S$247,3,FALSE),IF($G$4="Russian",VLOOKUP($G$8,Key!$L$2:$S$247,5,FALSE),IF($G$4="Arabic",VLOOKUP($G$8,Key!$L$2:$S$247,6,FALSE),IF($G$4="Other",VLOOKUP($G$8,Key!$L$2:$S$247,7,FALSE)))))))</f>
        <v>Afghanistan</v>
      </c>
      <c r="D7" s="368"/>
      <c r="E7" s="368"/>
      <c r="F7" s="368"/>
      <c r="G7" s="381" t="s">
        <v>2296</v>
      </c>
      <c r="H7" s="381"/>
      <c r="I7" s="381"/>
      <c r="J7" s="368"/>
      <c r="K7" s="368"/>
      <c r="L7" s="368"/>
      <c r="M7" s="368"/>
      <c r="N7" s="368"/>
      <c r="O7" s="368"/>
      <c r="P7" s="368"/>
      <c r="Q7" s="368"/>
      <c r="R7" s="368"/>
    </row>
    <row r="8" spans="1:18" ht="15" x14ac:dyDescent="0.25">
      <c r="A8" s="367"/>
      <c r="B8" s="367"/>
      <c r="C8" s="411"/>
      <c r="D8" s="368"/>
      <c r="E8" s="368"/>
      <c r="F8" s="368"/>
      <c r="G8" s="382" t="s">
        <v>333</v>
      </c>
      <c r="H8" s="382"/>
      <c r="I8" s="382"/>
      <c r="J8" s="368"/>
      <c r="K8" s="368"/>
      <c r="L8" s="368"/>
      <c r="M8" s="368"/>
      <c r="N8" s="368"/>
      <c r="O8" s="368"/>
      <c r="P8" s="368"/>
      <c r="Q8" s="368"/>
      <c r="R8" s="368"/>
    </row>
    <row r="9" spans="1:18" ht="15.6" x14ac:dyDescent="0.3">
      <c r="A9" s="367"/>
      <c r="B9" s="367"/>
      <c r="C9" s="383" t="str">
        <f>HLOOKUP(Introduction!$G$4,Key!A:G,6,FALSE)</f>
        <v>Updated September 2026</v>
      </c>
      <c r="D9" s="368"/>
      <c r="E9" s="368"/>
      <c r="F9" s="368"/>
      <c r="G9" s="368"/>
      <c r="H9" s="368"/>
      <c r="I9" s="368"/>
      <c r="J9" s="368"/>
      <c r="K9" s="368"/>
      <c r="L9" s="368"/>
      <c r="M9" s="368"/>
      <c r="N9" s="368"/>
      <c r="O9" s="368"/>
      <c r="P9" s="368"/>
      <c r="Q9" s="368"/>
      <c r="R9" s="368"/>
    </row>
    <row r="10" spans="1:18" ht="15" x14ac:dyDescent="0.25">
      <c r="A10" s="367"/>
      <c r="B10" s="367"/>
      <c r="C10" s="384"/>
      <c r="D10" s="368"/>
      <c r="E10" s="368"/>
      <c r="F10" s="368"/>
      <c r="G10" s="368"/>
      <c r="H10" s="368"/>
      <c r="I10" s="368"/>
      <c r="J10" s="368"/>
      <c r="K10" s="368"/>
      <c r="L10" s="368"/>
      <c r="M10" s="368"/>
      <c r="N10" s="368"/>
      <c r="O10" s="368"/>
      <c r="P10" s="368"/>
      <c r="Q10" s="368"/>
      <c r="R10" s="368"/>
    </row>
    <row r="11" spans="1:18" ht="15.9" customHeight="1" x14ac:dyDescent="0.25">
      <c r="A11" s="367"/>
      <c r="C11" s="385" t="str">
        <f>HLOOKUP(Introduction!$G$4,Key!A:G,7,FALSE)</f>
        <v xml:space="preserve">Follow the links below to find the following information: </v>
      </c>
      <c r="D11" s="368"/>
      <c r="E11" s="367"/>
      <c r="F11" s="368"/>
      <c r="G11" s="368"/>
      <c r="H11" s="368"/>
      <c r="I11" s="368"/>
      <c r="J11" s="368"/>
      <c r="K11" s="368"/>
      <c r="L11" s="368"/>
      <c r="M11" s="368"/>
      <c r="N11" s="368"/>
      <c r="O11" s="368"/>
      <c r="P11" s="368"/>
      <c r="Q11" s="368"/>
      <c r="R11" s="368"/>
    </row>
    <row r="12" spans="1:18" ht="9" customHeight="1" x14ac:dyDescent="0.25">
      <c r="A12" s="367"/>
      <c r="B12" s="368"/>
      <c r="C12" s="386"/>
      <c r="D12" s="368"/>
      <c r="E12" s="367"/>
      <c r="F12" s="368"/>
      <c r="G12" s="368"/>
      <c r="H12" s="368"/>
      <c r="I12" s="368"/>
      <c r="J12" s="368"/>
      <c r="K12" s="368"/>
      <c r="L12" s="368"/>
      <c r="M12" s="368"/>
      <c r="N12" s="368"/>
      <c r="O12" s="368"/>
      <c r="P12" s="368"/>
      <c r="Q12" s="368"/>
      <c r="R12" s="368"/>
    </row>
    <row r="13" spans="1:18" ht="24.9" customHeight="1" x14ac:dyDescent="0.3">
      <c r="A13" s="367"/>
      <c r="B13" s="368"/>
      <c r="C13" s="387" t="str">
        <f>HLOOKUP(Introduction!$G$4,Key!A:G,8,FALSE)</f>
        <v>JMP Estimates:</v>
      </c>
      <c r="D13" s="368"/>
      <c r="E13" s="367"/>
      <c r="F13" s="368"/>
      <c r="G13" s="368"/>
      <c r="H13" s="368"/>
      <c r="I13" s="368"/>
      <c r="J13" s="368"/>
      <c r="K13" s="368"/>
      <c r="L13" s="368"/>
      <c r="M13" s="368"/>
      <c r="N13" s="368"/>
      <c r="O13" s="368"/>
      <c r="P13" s="368"/>
      <c r="Q13" s="368"/>
      <c r="R13" s="368"/>
    </row>
    <row r="14" spans="1:18" ht="21.9" customHeight="1" x14ac:dyDescent="0.25">
      <c r="A14" s="367"/>
      <c r="B14" s="388"/>
      <c r="C14" s="389" t="str">
        <f>HLOOKUP(Introduction!$G$4,Key!A:G,9,FALSE)</f>
        <v>WASH ladders for schools</v>
      </c>
      <c r="D14" s="368"/>
      <c r="E14" s="367"/>
      <c r="F14" s="368"/>
      <c r="G14" s="368"/>
      <c r="H14" s="368"/>
      <c r="I14" s="368"/>
      <c r="J14" s="368"/>
      <c r="K14" s="368"/>
      <c r="L14" s="368"/>
      <c r="M14" s="368"/>
      <c r="N14" s="368"/>
      <c r="O14" s="368"/>
      <c r="P14" s="368"/>
      <c r="Q14" s="368"/>
      <c r="R14" s="368"/>
    </row>
    <row r="15" spans="1:18" ht="15" x14ac:dyDescent="0.25">
      <c r="A15" s="367"/>
      <c r="B15" s="388"/>
      <c r="C15" s="390" t="str">
        <f>HLOOKUP(Introduction!$G$4,Key!A:G,10,FALSE)</f>
        <v>Trends in basic WASH in schools</v>
      </c>
      <c r="D15" s="368"/>
      <c r="E15" s="367"/>
      <c r="F15" s="368"/>
      <c r="G15" s="368"/>
      <c r="H15" s="368"/>
      <c r="I15" s="368"/>
      <c r="J15" s="368"/>
      <c r="K15" s="368"/>
      <c r="L15" s="368"/>
      <c r="M15" s="368"/>
      <c r="N15" s="368"/>
      <c r="O15" s="368"/>
      <c r="P15" s="368"/>
      <c r="Q15" s="368"/>
      <c r="R15" s="368"/>
    </row>
    <row r="16" spans="1:18" ht="15" x14ac:dyDescent="0.25">
      <c r="A16" s="367"/>
      <c r="B16" s="388"/>
      <c r="C16" s="389" t="str">
        <f>HLOOKUP(Introduction!$G$4,Key!A:G,11,FALSE)</f>
        <v>Estimates (2000-2025) for schools</v>
      </c>
      <c r="D16" s="368"/>
      <c r="E16" s="367"/>
      <c r="F16" s="368"/>
      <c r="G16" s="368"/>
      <c r="H16" s="368"/>
      <c r="I16" s="368"/>
      <c r="J16" s="368"/>
      <c r="K16" s="368"/>
      <c r="L16" s="368"/>
      <c r="M16" s="368"/>
      <c r="N16" s="368"/>
      <c r="O16" s="368"/>
      <c r="P16" s="368"/>
      <c r="Q16" s="368"/>
      <c r="R16" s="368"/>
    </row>
    <row r="17" spans="1:18" ht="26.1" customHeight="1" x14ac:dyDescent="0.25">
      <c r="A17" s="367"/>
      <c r="B17" s="367"/>
      <c r="C17" s="391"/>
      <c r="D17" s="368"/>
      <c r="E17" s="388"/>
      <c r="F17" s="368"/>
      <c r="G17" s="368"/>
      <c r="H17" s="368"/>
      <c r="I17" s="368"/>
      <c r="J17" s="368"/>
      <c r="K17" s="368"/>
      <c r="L17" s="368"/>
      <c r="M17" s="368"/>
      <c r="N17" s="368"/>
      <c r="O17" s="368"/>
      <c r="P17" s="368"/>
      <c r="Q17" s="368"/>
      <c r="R17" s="368"/>
    </row>
    <row r="18" spans="1:18" ht="15.6" x14ac:dyDescent="0.3">
      <c r="A18" s="367"/>
      <c r="B18" s="367"/>
      <c r="C18" s="392" t="str">
        <f>HLOOKUP(Introduction!$G$4,Key!A:G,12,FALSE)</f>
        <v>Data inputs:</v>
      </c>
      <c r="D18" s="368"/>
      <c r="E18" s="393"/>
      <c r="F18" s="368"/>
      <c r="G18" s="368"/>
      <c r="H18" s="368"/>
      <c r="I18" s="368"/>
      <c r="J18" s="368"/>
      <c r="K18" s="368"/>
      <c r="L18" s="368"/>
      <c r="M18" s="368"/>
      <c r="N18" s="368"/>
      <c r="O18" s="368"/>
      <c r="P18" s="368"/>
      <c r="Q18" s="368"/>
      <c r="R18" s="368"/>
    </row>
    <row r="19" spans="1:18" ht="15" x14ac:dyDescent="0.25">
      <c r="A19" s="367"/>
      <c r="B19" s="367"/>
      <c r="C19" s="394" t="str">
        <f>HLOOKUP(Introduction!$G$4,Key!A:G,13,FALSE)</f>
        <v>Data summary</v>
      </c>
      <c r="D19" s="368"/>
      <c r="E19" s="395"/>
      <c r="F19" s="368"/>
      <c r="G19" s="368"/>
      <c r="H19" s="368"/>
      <c r="I19" s="368"/>
      <c r="J19" s="368"/>
      <c r="K19" s="368"/>
      <c r="L19" s="368"/>
      <c r="M19" s="368"/>
      <c r="N19" s="368"/>
      <c r="O19" s="368"/>
      <c r="P19" s="368"/>
      <c r="Q19" s="368"/>
      <c r="R19" s="368"/>
    </row>
    <row r="20" spans="1:18" ht="15" x14ac:dyDescent="0.25">
      <c r="A20" s="367"/>
      <c r="B20" s="367"/>
      <c r="C20" s="396" t="str">
        <f>HLOOKUP(Introduction!$G$4,Key!A:G,14,FALSE)</f>
        <v>Water Data</v>
      </c>
      <c r="D20" s="368"/>
      <c r="E20" s="397"/>
      <c r="F20" s="368"/>
      <c r="G20" s="368"/>
      <c r="H20" s="368"/>
      <c r="I20" s="368"/>
      <c r="J20" s="368"/>
      <c r="K20" s="368"/>
      <c r="L20" s="368"/>
      <c r="M20" s="368"/>
      <c r="N20" s="368"/>
      <c r="O20" s="368"/>
      <c r="P20" s="368"/>
      <c r="Q20" s="368"/>
      <c r="R20" s="368"/>
    </row>
    <row r="21" spans="1:18" ht="15" x14ac:dyDescent="0.25">
      <c r="A21" s="367"/>
      <c r="B21" s="367"/>
      <c r="C21" s="398" t="str">
        <f>HLOOKUP(Introduction!$G$4,Key!A:G,15,FALSE)</f>
        <v>Sanitation Data</v>
      </c>
      <c r="D21" s="368"/>
      <c r="E21" s="399"/>
      <c r="F21" s="368"/>
      <c r="G21" s="368"/>
      <c r="H21" s="368"/>
      <c r="I21" s="368"/>
      <c r="J21" s="368"/>
      <c r="K21" s="368"/>
      <c r="L21" s="368"/>
      <c r="M21" s="368"/>
      <c r="N21" s="368"/>
      <c r="O21" s="368"/>
      <c r="P21" s="368"/>
      <c r="Q21" s="368"/>
      <c r="R21" s="368"/>
    </row>
    <row r="22" spans="1:18" ht="15" x14ac:dyDescent="0.25">
      <c r="A22" s="367"/>
      <c r="B22" s="367"/>
      <c r="C22" s="400" t="str">
        <f>HLOOKUP(Introduction!$G$4,Key!A:G,16,FALSE)</f>
        <v>Hygiene Data</v>
      </c>
      <c r="D22" s="368"/>
      <c r="E22" s="368"/>
      <c r="F22" s="368"/>
      <c r="G22" s="368"/>
      <c r="H22" s="368"/>
      <c r="I22" s="368"/>
      <c r="J22" s="368"/>
      <c r="K22" s="368"/>
      <c r="L22" s="368"/>
      <c r="M22" s="368"/>
      <c r="N22" s="368"/>
      <c r="O22" s="368"/>
      <c r="P22" s="368"/>
      <c r="Q22" s="368"/>
      <c r="R22" s="368"/>
    </row>
    <row r="23" spans="1:18" ht="15" x14ac:dyDescent="0.25">
      <c r="A23" s="367"/>
      <c r="B23" s="367"/>
      <c r="C23" s="394" t="str">
        <f>HLOOKUP(Introduction!$G$4,Key!A:G,17,FALSE)</f>
        <v>Population Data</v>
      </c>
      <c r="D23" s="368"/>
      <c r="E23" s="368"/>
      <c r="F23" s="368"/>
      <c r="G23" s="368"/>
      <c r="H23" s="368"/>
      <c r="I23" s="368"/>
      <c r="J23" s="368"/>
      <c r="K23" s="368"/>
      <c r="L23" s="368"/>
      <c r="M23" s="368"/>
      <c r="N23" s="368"/>
      <c r="O23" s="368"/>
      <c r="P23" s="368"/>
      <c r="Q23" s="368"/>
      <c r="R23" s="368"/>
    </row>
    <row r="24" spans="1:18" ht="15" x14ac:dyDescent="0.25">
      <c r="A24" s="367"/>
      <c r="B24" s="367"/>
      <c r="C24" s="401"/>
      <c r="D24" s="368"/>
      <c r="E24" s="368"/>
      <c r="F24" s="368"/>
      <c r="G24" s="368"/>
      <c r="H24" s="368"/>
      <c r="I24" s="368"/>
      <c r="J24" s="368"/>
      <c r="K24" s="368"/>
      <c r="L24" s="368"/>
      <c r="M24" s="368"/>
      <c r="N24" s="368"/>
      <c r="O24" s="368"/>
      <c r="P24" s="368"/>
      <c r="Q24" s="368"/>
      <c r="R24" s="368"/>
    </row>
    <row r="25" spans="1:18" ht="15.9" customHeight="1" x14ac:dyDescent="0.25">
      <c r="A25" s="402"/>
      <c r="B25" s="402"/>
      <c r="C25" s="403"/>
      <c r="D25" s="367"/>
      <c r="E25" s="368"/>
      <c r="F25" s="368"/>
      <c r="G25" s="368"/>
      <c r="H25" s="368"/>
      <c r="I25" s="368"/>
      <c r="J25" s="368"/>
      <c r="K25" s="368"/>
      <c r="L25" s="368"/>
      <c r="M25" s="368"/>
      <c r="N25" s="368"/>
      <c r="O25" s="368"/>
      <c r="P25" s="368"/>
      <c r="Q25" s="368"/>
      <c r="R25" s="368"/>
    </row>
    <row r="26" spans="1:18" ht="22.8" x14ac:dyDescent="0.25">
      <c r="A26" s="402"/>
      <c r="B26" s="402"/>
      <c r="C26" s="402"/>
      <c r="D26" s="367"/>
      <c r="E26" s="368"/>
      <c r="F26" s="368"/>
      <c r="G26" s="368"/>
      <c r="H26" s="368"/>
      <c r="I26" s="368"/>
      <c r="J26" s="368"/>
      <c r="K26" s="368"/>
      <c r="L26" s="368"/>
      <c r="M26" s="368"/>
      <c r="N26" s="368"/>
      <c r="O26" s="368"/>
      <c r="P26" s="368"/>
      <c r="Q26" s="368"/>
      <c r="R26" s="368"/>
    </row>
    <row r="27" spans="1:18" ht="15" x14ac:dyDescent="0.25">
      <c r="A27" s="404"/>
      <c r="B27" s="405"/>
      <c r="C27" s="406"/>
      <c r="D27" s="367"/>
      <c r="E27" s="368"/>
      <c r="F27" s="368"/>
      <c r="G27" s="368"/>
      <c r="H27" s="368"/>
      <c r="I27" s="368"/>
      <c r="J27" s="368"/>
      <c r="K27" s="368"/>
      <c r="L27" s="368"/>
      <c r="M27" s="368"/>
      <c r="N27" s="368"/>
      <c r="O27" s="368"/>
      <c r="P27" s="368"/>
      <c r="Q27" s="368"/>
      <c r="R27" s="368"/>
    </row>
    <row r="28" spans="1:18" ht="15" x14ac:dyDescent="0.25">
      <c r="A28" s="404"/>
      <c r="B28" s="405"/>
      <c r="C28" s="407"/>
      <c r="D28" s="367"/>
      <c r="E28" s="368"/>
      <c r="F28" s="368"/>
      <c r="G28" s="368"/>
      <c r="H28" s="368"/>
      <c r="I28" s="368"/>
      <c r="J28" s="368"/>
      <c r="K28" s="368"/>
      <c r="L28" s="368"/>
      <c r="M28" s="368"/>
      <c r="N28" s="368"/>
      <c r="O28" s="368"/>
      <c r="P28" s="368"/>
      <c r="Q28" s="368"/>
      <c r="R28" s="368"/>
    </row>
    <row r="29" spans="1:18" ht="15" x14ac:dyDescent="0.25">
      <c r="A29" s="404"/>
      <c r="B29" s="405"/>
      <c r="C29" s="408"/>
      <c r="D29" s="367"/>
      <c r="E29" s="368"/>
      <c r="F29" s="368"/>
      <c r="G29" s="368"/>
      <c r="H29" s="368"/>
      <c r="I29" s="368"/>
      <c r="J29" s="368"/>
      <c r="K29" s="368"/>
      <c r="L29" s="368"/>
      <c r="M29" s="368"/>
      <c r="N29" s="368"/>
      <c r="O29" s="368"/>
      <c r="P29" s="368"/>
      <c r="Q29" s="368"/>
      <c r="R29" s="368"/>
    </row>
    <row r="30" spans="1:18" ht="15" x14ac:dyDescent="0.25">
      <c r="A30" s="404"/>
      <c r="B30" s="405"/>
      <c r="C30" s="408"/>
      <c r="D30" s="367"/>
      <c r="E30" s="368"/>
      <c r="F30" s="368"/>
      <c r="G30" s="368"/>
      <c r="H30" s="368"/>
      <c r="I30" s="368"/>
      <c r="J30" s="368"/>
      <c r="K30" s="368"/>
      <c r="L30" s="368"/>
      <c r="M30" s="368"/>
      <c r="N30" s="368"/>
      <c r="O30" s="368"/>
      <c r="P30" s="368"/>
      <c r="Q30" s="368"/>
      <c r="R30" s="368"/>
    </row>
    <row r="31" spans="1:18" ht="15" x14ac:dyDescent="0.25">
      <c r="A31" s="404"/>
      <c r="B31" s="405"/>
      <c r="C31" s="408"/>
      <c r="D31" s="367"/>
      <c r="E31" s="368"/>
      <c r="F31" s="368"/>
      <c r="G31" s="368"/>
      <c r="H31" s="368"/>
      <c r="I31" s="368"/>
      <c r="J31" s="368"/>
      <c r="K31" s="368"/>
      <c r="L31" s="368"/>
      <c r="M31" s="368"/>
      <c r="N31" s="368"/>
      <c r="O31" s="368"/>
      <c r="P31" s="368"/>
      <c r="Q31" s="368"/>
      <c r="R31" s="368"/>
    </row>
    <row r="32" spans="1:18" ht="15" x14ac:dyDescent="0.25">
      <c r="A32" s="404"/>
      <c r="B32" s="405"/>
      <c r="C32" s="408"/>
      <c r="D32" s="367"/>
      <c r="E32" s="368"/>
      <c r="F32" s="368"/>
      <c r="G32" s="368"/>
      <c r="H32" s="368"/>
      <c r="I32" s="368"/>
      <c r="J32" s="368"/>
      <c r="K32" s="368"/>
      <c r="L32" s="368"/>
      <c r="M32" s="368"/>
      <c r="N32" s="368"/>
      <c r="O32" s="368"/>
      <c r="P32" s="368"/>
      <c r="Q32" s="368"/>
      <c r="R32" s="368"/>
    </row>
    <row r="33" spans="1:18" ht="15" x14ac:dyDescent="0.25">
      <c r="A33" s="404"/>
      <c r="B33" s="405"/>
      <c r="C33" s="408"/>
      <c r="D33" s="367"/>
      <c r="E33" s="368"/>
      <c r="F33" s="368"/>
      <c r="G33" s="368"/>
      <c r="H33" s="368"/>
      <c r="I33" s="368"/>
      <c r="J33" s="368"/>
      <c r="K33" s="368"/>
      <c r="L33" s="368"/>
      <c r="M33" s="368"/>
      <c r="N33" s="368"/>
      <c r="O33" s="368"/>
      <c r="P33" s="368"/>
      <c r="Q33" s="368"/>
      <c r="R33" s="368"/>
    </row>
    <row r="34" spans="1:18" ht="15" x14ac:dyDescent="0.25">
      <c r="A34" s="404"/>
      <c r="B34" s="405"/>
      <c r="D34" s="367"/>
      <c r="E34" s="368"/>
      <c r="F34" s="368"/>
      <c r="G34" s="368"/>
      <c r="H34" s="368"/>
      <c r="I34" s="368"/>
      <c r="J34" s="368"/>
      <c r="K34" s="368"/>
      <c r="L34" s="368"/>
      <c r="M34" s="368"/>
      <c r="N34" s="368"/>
      <c r="O34" s="368"/>
      <c r="P34" s="368"/>
      <c r="Q34" s="368"/>
      <c r="R34" s="368"/>
    </row>
    <row r="35" spans="1:18" ht="15" x14ac:dyDescent="0.25">
      <c r="A35" s="367"/>
      <c r="B35" s="367"/>
      <c r="C35" s="367"/>
      <c r="D35" s="367"/>
      <c r="E35" s="368"/>
      <c r="F35" s="368"/>
      <c r="G35" s="368"/>
      <c r="H35" s="368"/>
      <c r="I35" s="368"/>
      <c r="J35" s="368"/>
      <c r="K35" s="368"/>
      <c r="L35" s="368"/>
      <c r="M35" s="368"/>
      <c r="N35" s="368"/>
      <c r="O35" s="368"/>
      <c r="P35" s="368"/>
      <c r="Q35" s="368"/>
      <c r="R35" s="368"/>
    </row>
    <row r="36" spans="1:18" ht="15" x14ac:dyDescent="0.25">
      <c r="A36" s="367"/>
      <c r="B36" s="367"/>
      <c r="C36" s="367"/>
      <c r="D36" s="367"/>
      <c r="E36" s="368"/>
      <c r="F36" s="368"/>
      <c r="G36" s="368"/>
      <c r="H36" s="368"/>
      <c r="I36" s="368"/>
      <c r="J36" s="368"/>
      <c r="K36" s="368"/>
      <c r="L36" s="368"/>
      <c r="M36" s="368"/>
      <c r="N36" s="368"/>
      <c r="O36" s="368"/>
      <c r="P36" s="368"/>
      <c r="Q36" s="368"/>
      <c r="R36" s="368"/>
    </row>
    <row r="37" spans="1:18" ht="15" x14ac:dyDescent="0.25">
      <c r="A37" s="367"/>
      <c r="B37" s="367"/>
      <c r="C37" s="367"/>
      <c r="D37" s="367"/>
    </row>
    <row r="38" spans="1:18" ht="15" x14ac:dyDescent="0.25">
      <c r="A38" s="367"/>
      <c r="B38" s="367"/>
      <c r="C38" s="367"/>
      <c r="D38" s="367"/>
    </row>
    <row r="39" spans="1:18" ht="15" x14ac:dyDescent="0.25">
      <c r="A39" s="367"/>
      <c r="B39" s="367"/>
      <c r="C39" s="367"/>
      <c r="D39" s="367"/>
    </row>
    <row r="40" spans="1:18" ht="15" x14ac:dyDescent="0.25">
      <c r="A40" s="367"/>
      <c r="B40" s="367"/>
      <c r="C40" s="367"/>
      <c r="D40" s="367"/>
    </row>
    <row r="46" spans="1:18" x14ac:dyDescent="0.25">
      <c r="L46" s="409"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CF9F2497-20BF-49CA-A1B0-7659180F27BF}"/>
    <hyperlink ref="C19" location="'Data Summary'!A1" display="&quot;Data Summary&quot;" xr:uid="{51C52567-4508-4B01-B96C-5B89487AB7C1}"/>
    <hyperlink ref="C20" location="'Water Data'!A1" display="&quot;Water Data&quot;" xr:uid="{F6601016-2CB1-426A-BD8E-D82419D9A23C}"/>
    <hyperlink ref="C21" location="'Sanitation Data'!A1" display="&quot;Sanitation Data&quot;" xr:uid="{DB0C97E2-786B-41C6-895B-C0C5B3996B12}"/>
    <hyperlink ref="C22" location="'Hygiene Data'!A1" display="&quot;Hygiene Data&quot;" xr:uid="{18418ACF-D2E9-45AA-AE44-111DEB5587BD}"/>
    <hyperlink ref="C14" location="Ladders!A1" display="Ladders for the most recent estimates (&quot;Ladders&quot;)" xr:uid="{51511BE1-1C29-4D1A-8D7B-B9F64F39360D}"/>
    <hyperlink ref="C15" location="Charts!A1" display="Trends in basic water, sanitation and hygiene in schools" xr:uid="{A80BC5CC-B178-4873-89BD-0A82C3DC8AE0}"/>
    <hyperlink ref="C23" location="Population!A1" display="&quot;Population&quot;" xr:uid="{7B8DF706-3DFA-4273-8D87-72C2830EAECA}"/>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868B782-B468-4A1B-A454-6C094413209A}">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3E1B6-5316-422A-A698-6B1BBB4C691F}">
  <sheetPr codeName="Sheet9">
    <tabColor rgb="FFEAEAEA"/>
  </sheetPr>
  <dimension ref="A1:AI488"/>
  <sheetViews>
    <sheetView workbookViewId="0"/>
  </sheetViews>
  <sheetFormatPr defaultColWidth="9" defaultRowHeight="13.2" x14ac:dyDescent="0.25"/>
  <cols>
    <col min="1" max="1" width="13.59765625" style="84" customWidth="1"/>
    <col min="2" max="2" width="7.5" style="112" customWidth="1"/>
    <col min="3" max="8" width="8.69921875" style="84" customWidth="1"/>
    <col min="9" max="9" width="9.296875" style="84" customWidth="1"/>
    <col min="10" max="10" width="13.296875" style="84" customWidth="1"/>
    <col min="11" max="11" width="7.5" style="84" customWidth="1"/>
    <col min="12" max="17" width="8.59765625" style="84" customWidth="1"/>
    <col min="18" max="18" width="6.5" style="84" customWidth="1"/>
    <col min="19" max="19" width="13.296875" style="84" customWidth="1"/>
    <col min="20" max="20" width="7.5" style="84" customWidth="1"/>
    <col min="21" max="26" width="9.09765625" style="84" customWidth="1"/>
    <col min="27" max="16384" width="9" style="84"/>
  </cols>
  <sheetData>
    <row r="1" spans="1:35" ht="15.6" x14ac:dyDescent="0.3">
      <c r="A1" s="80" t="s">
        <v>47</v>
      </c>
      <c r="B1" s="81"/>
      <c r="C1" s="82"/>
      <c r="D1" s="82"/>
      <c r="E1" s="82"/>
      <c r="F1" s="82"/>
      <c r="G1" s="82"/>
      <c r="H1" s="343"/>
      <c r="I1" s="343"/>
      <c r="J1" s="343"/>
      <c r="K1" s="343"/>
      <c r="L1" s="343"/>
      <c r="M1" s="343"/>
      <c r="N1" s="343"/>
      <c r="O1" s="343"/>
      <c r="P1" s="343"/>
      <c r="Q1" s="82"/>
      <c r="R1" s="82"/>
      <c r="S1" s="82"/>
      <c r="T1" s="83"/>
      <c r="U1" s="83"/>
      <c r="V1" s="83"/>
      <c r="W1" s="83"/>
      <c r="X1" s="83"/>
      <c r="Y1" s="83"/>
      <c r="Z1" s="83"/>
      <c r="AA1" s="83"/>
    </row>
    <row r="2" spans="1:35" s="87" customFormat="1" ht="26.25" customHeight="1" x14ac:dyDescent="0.3">
      <c r="A2" s="85" t="s">
        <v>13</v>
      </c>
      <c r="B2" s="86"/>
      <c r="J2" s="85" t="s">
        <v>14</v>
      </c>
      <c r="R2" s="88"/>
      <c r="S2" s="89" t="s">
        <v>15</v>
      </c>
      <c r="W2" s="88"/>
      <c r="X2" s="88"/>
      <c r="Y2" s="90"/>
      <c r="Z2" s="90"/>
      <c r="AD2" s="91"/>
      <c r="AE2" s="91"/>
      <c r="AF2" s="91"/>
      <c r="AG2" s="91"/>
      <c r="AH2" s="91"/>
      <c r="AI2" s="91"/>
    </row>
    <row r="3" spans="1:35" ht="15.6" x14ac:dyDescent="0.3">
      <c r="A3" s="92"/>
      <c r="B3" s="86" t="s">
        <v>4</v>
      </c>
      <c r="C3" s="88" t="s">
        <v>7</v>
      </c>
      <c r="D3" s="88" t="s">
        <v>2</v>
      </c>
      <c r="E3" s="88" t="s">
        <v>1</v>
      </c>
      <c r="F3" s="88" t="s">
        <v>51</v>
      </c>
      <c r="G3" s="88" t="s">
        <v>17</v>
      </c>
      <c r="H3" s="88" t="s">
        <v>18</v>
      </c>
      <c r="I3" s="87"/>
      <c r="J3" s="92"/>
      <c r="K3" s="86" t="s">
        <v>4</v>
      </c>
      <c r="L3" s="88" t="s">
        <v>7</v>
      </c>
      <c r="M3" s="88" t="s">
        <v>2</v>
      </c>
      <c r="N3" s="88" t="s">
        <v>1</v>
      </c>
      <c r="O3" s="88" t="s">
        <v>51</v>
      </c>
      <c r="P3" s="88" t="s">
        <v>17</v>
      </c>
      <c r="Q3" s="88" t="s">
        <v>18</v>
      </c>
      <c r="R3" s="90"/>
      <c r="S3" s="93"/>
      <c r="T3" s="86" t="s">
        <v>4</v>
      </c>
      <c r="U3" s="88" t="s">
        <v>7</v>
      </c>
      <c r="V3" s="88" t="s">
        <v>2</v>
      </c>
      <c r="W3" s="88" t="s">
        <v>1</v>
      </c>
      <c r="X3" s="88" t="s">
        <v>51</v>
      </c>
      <c r="Y3" s="88" t="s">
        <v>17</v>
      </c>
      <c r="Z3" s="88" t="s">
        <v>18</v>
      </c>
      <c r="AB3" s="91"/>
      <c r="AC3" s="91"/>
      <c r="AD3" s="91"/>
      <c r="AE3" s="91"/>
      <c r="AF3" s="91"/>
      <c r="AG3" s="91"/>
    </row>
    <row r="4" spans="1:35" ht="15.6" x14ac:dyDescent="0.3">
      <c r="A4" s="92" t="s">
        <v>33</v>
      </c>
      <c r="B4" s="8">
        <v>2025</v>
      </c>
      <c r="C4" s="8"/>
      <c r="D4" s="8"/>
      <c r="E4" s="8"/>
      <c r="F4" s="8"/>
      <c r="G4" s="8"/>
      <c r="H4" s="8">
        <v>75.269864999999996</v>
      </c>
      <c r="I4" s="87"/>
      <c r="J4" s="92" t="s">
        <v>33</v>
      </c>
      <c r="K4" s="8">
        <v>2024</v>
      </c>
      <c r="L4" s="8">
        <v>38.315634969999998</v>
      </c>
      <c r="M4" s="8"/>
      <c r="N4" s="8"/>
      <c r="O4" s="8"/>
      <c r="P4" s="8">
        <v>26.133333329999999</v>
      </c>
      <c r="Q4" s="8">
        <v>65</v>
      </c>
      <c r="R4" s="91"/>
      <c r="S4" s="92" t="s">
        <v>33</v>
      </c>
      <c r="T4" s="8">
        <v>2025</v>
      </c>
      <c r="U4" s="8">
        <v>7.7334499760000002</v>
      </c>
      <c r="V4" s="8"/>
      <c r="W4" s="8"/>
      <c r="X4" s="8"/>
      <c r="Y4" s="8">
        <v>4.7700874999999998</v>
      </c>
      <c r="Z4" s="8">
        <v>11.10969824</v>
      </c>
      <c r="AA4" s="91"/>
      <c r="AB4" s="91"/>
      <c r="AC4" s="91"/>
      <c r="AD4" s="91"/>
      <c r="AE4" s="91"/>
      <c r="AF4" s="91"/>
      <c r="AG4" s="91"/>
    </row>
    <row r="5" spans="1:35" ht="15.6" x14ac:dyDescent="0.3">
      <c r="A5" s="92" t="s">
        <v>34</v>
      </c>
      <c r="B5" s="8">
        <v>2025</v>
      </c>
      <c r="C5" s="8"/>
      <c r="D5" s="8"/>
      <c r="E5" s="8"/>
      <c r="F5" s="8"/>
      <c r="G5" s="8"/>
      <c r="H5" s="8"/>
      <c r="I5" s="87"/>
      <c r="J5" s="92" t="s">
        <v>34</v>
      </c>
      <c r="K5" s="8">
        <v>2024</v>
      </c>
      <c r="L5" s="8"/>
      <c r="M5" s="8"/>
      <c r="N5" s="8"/>
      <c r="O5" s="8"/>
      <c r="P5" s="8"/>
      <c r="Q5" s="8"/>
      <c r="R5" s="91"/>
      <c r="S5" s="92" t="s">
        <v>34</v>
      </c>
      <c r="T5" s="8">
        <v>2025</v>
      </c>
      <c r="U5" s="8"/>
      <c r="V5" s="8"/>
      <c r="W5" s="8"/>
      <c r="X5" s="8"/>
      <c r="Y5" s="8"/>
      <c r="Z5" s="8"/>
      <c r="AA5" s="91"/>
      <c r="AB5" s="91"/>
      <c r="AC5" s="91"/>
      <c r="AD5" s="91"/>
      <c r="AE5" s="91"/>
      <c r="AF5" s="91"/>
      <c r="AG5" s="91"/>
    </row>
    <row r="6" spans="1:35" s="87" customFormat="1" ht="15.6" x14ac:dyDescent="0.3">
      <c r="A6" s="92" t="s">
        <v>35</v>
      </c>
      <c r="B6" s="8">
        <v>2025</v>
      </c>
      <c r="C6" s="8"/>
      <c r="D6" s="8"/>
      <c r="E6" s="8"/>
      <c r="F6" s="8"/>
      <c r="G6" s="8"/>
      <c r="H6" s="8"/>
      <c r="J6" s="92" t="s">
        <v>35</v>
      </c>
      <c r="K6" s="8">
        <v>2024</v>
      </c>
      <c r="L6" s="8"/>
      <c r="M6" s="8"/>
      <c r="N6" s="8"/>
      <c r="O6" s="8"/>
      <c r="P6" s="8"/>
      <c r="Q6" s="8"/>
      <c r="R6" s="90"/>
      <c r="S6" s="92" t="s">
        <v>35</v>
      </c>
      <c r="T6" s="8">
        <v>2025</v>
      </c>
      <c r="U6" s="8"/>
      <c r="V6" s="8"/>
      <c r="W6" s="8"/>
      <c r="X6" s="8"/>
      <c r="Y6" s="8"/>
      <c r="Z6" s="8"/>
      <c r="AA6" s="91"/>
      <c r="AB6" s="91"/>
      <c r="AC6" s="91"/>
      <c r="AD6" s="91"/>
      <c r="AE6" s="91"/>
      <c r="AF6" s="91"/>
      <c r="AG6" s="91"/>
    </row>
    <row r="7" spans="1:35" s="87" customFormat="1" ht="15.6" x14ac:dyDescent="0.3">
      <c r="A7" s="94" t="s">
        <v>183</v>
      </c>
      <c r="B7" s="8">
        <v>2025</v>
      </c>
      <c r="C7" s="8">
        <v>100</v>
      </c>
      <c r="D7" s="8">
        <v>100</v>
      </c>
      <c r="E7" s="8">
        <v>100</v>
      </c>
      <c r="F7" s="8">
        <v>100</v>
      </c>
      <c r="G7" s="8">
        <v>100</v>
      </c>
      <c r="H7" s="8">
        <v>24.730135000000001</v>
      </c>
      <c r="I7" s="91"/>
      <c r="J7" s="94" t="s">
        <v>183</v>
      </c>
      <c r="K7" s="8">
        <v>2024</v>
      </c>
      <c r="L7" s="8">
        <v>61.684365030000002</v>
      </c>
      <c r="M7" s="8">
        <v>100</v>
      </c>
      <c r="N7" s="8">
        <v>100</v>
      </c>
      <c r="O7" s="8">
        <v>100</v>
      </c>
      <c r="P7" s="8">
        <v>73.866666670000001</v>
      </c>
      <c r="Q7" s="8">
        <v>35</v>
      </c>
      <c r="R7" s="91"/>
      <c r="S7" s="94" t="s">
        <v>183</v>
      </c>
      <c r="T7" s="8">
        <v>2025</v>
      </c>
      <c r="U7" s="8">
        <v>92.266550019999997</v>
      </c>
      <c r="V7" s="8">
        <v>100</v>
      </c>
      <c r="W7" s="8">
        <v>100</v>
      </c>
      <c r="X7" s="8">
        <v>100</v>
      </c>
      <c r="Y7" s="8">
        <v>95.229912499999998</v>
      </c>
      <c r="Z7" s="8">
        <v>88.89030176</v>
      </c>
      <c r="AA7" s="91"/>
    </row>
    <row r="8" spans="1:35" s="87" customFormat="1" ht="15.6" x14ac:dyDescent="0.3">
      <c r="A8" s="95"/>
      <c r="B8" s="88"/>
      <c r="H8" s="91"/>
      <c r="I8" s="91"/>
      <c r="J8" s="91"/>
      <c r="K8" s="91"/>
      <c r="L8" s="91"/>
      <c r="M8" s="91"/>
      <c r="N8" s="91"/>
      <c r="O8" s="91"/>
      <c r="P8" s="91"/>
      <c r="Q8" s="91"/>
      <c r="R8" s="91"/>
      <c r="S8" s="91"/>
      <c r="T8" s="91"/>
      <c r="U8" s="91"/>
      <c r="V8" s="91"/>
      <c r="W8" s="91"/>
      <c r="X8" s="91"/>
      <c r="Y8" s="91"/>
      <c r="Z8" s="91"/>
      <c r="AA8" s="91"/>
    </row>
    <row r="9" spans="1:35" s="87" customFormat="1" ht="15.6" x14ac:dyDescent="0.3">
      <c r="A9" s="95"/>
      <c r="B9" s="88"/>
      <c r="H9" s="91"/>
      <c r="I9" s="91"/>
      <c r="J9" s="91"/>
      <c r="K9" s="91"/>
      <c r="L9" s="91"/>
      <c r="M9" s="91"/>
      <c r="N9" s="91"/>
      <c r="O9" s="91"/>
      <c r="P9" s="91"/>
      <c r="Q9" s="91"/>
      <c r="R9" s="91"/>
      <c r="S9" s="91"/>
      <c r="T9" s="91"/>
      <c r="U9" s="91"/>
      <c r="V9" s="91"/>
      <c r="W9" s="91"/>
      <c r="X9" s="91"/>
      <c r="Y9" s="91"/>
      <c r="Z9" s="91"/>
      <c r="AA9" s="91"/>
    </row>
    <row r="10" spans="1:35" s="87" customFormat="1" ht="15.6" x14ac:dyDescent="0.3">
      <c r="A10" s="96"/>
      <c r="B10" s="88"/>
      <c r="C10" s="91"/>
      <c r="D10" s="91"/>
      <c r="E10" s="91"/>
      <c r="F10" s="91"/>
      <c r="G10" s="91"/>
      <c r="H10" s="91"/>
      <c r="I10" s="91"/>
      <c r="J10" s="91"/>
      <c r="K10" s="91"/>
      <c r="L10" s="91"/>
      <c r="M10" s="91"/>
      <c r="N10" s="91"/>
      <c r="O10" s="91"/>
      <c r="P10" s="91"/>
      <c r="Q10" s="91"/>
      <c r="R10" s="91"/>
      <c r="S10" s="91"/>
      <c r="T10" s="91"/>
      <c r="U10" s="91"/>
      <c r="V10" s="91"/>
      <c r="W10" s="91"/>
      <c r="X10" s="91"/>
      <c r="Y10" s="91"/>
      <c r="Z10" s="91"/>
      <c r="AA10" s="91"/>
    </row>
    <row r="11" spans="1:35" ht="15.6" x14ac:dyDescent="0.3">
      <c r="A11" s="97"/>
      <c r="B11" s="98"/>
      <c r="C11" s="91"/>
      <c r="D11" s="91"/>
      <c r="E11" s="91"/>
      <c r="F11" s="91"/>
      <c r="G11" s="91"/>
      <c r="H11" s="91"/>
      <c r="I11" s="91"/>
      <c r="J11" s="91"/>
      <c r="K11" s="91"/>
      <c r="L11" s="91"/>
      <c r="M11" s="91"/>
      <c r="N11" s="91"/>
      <c r="O11" s="91"/>
      <c r="P11" s="91"/>
      <c r="Q11" s="91"/>
    </row>
    <row r="12" spans="1:35" ht="15.6" x14ac:dyDescent="0.3">
      <c r="A12" s="80" t="s">
        <v>48</v>
      </c>
      <c r="B12" s="99"/>
      <c r="C12" s="83"/>
      <c r="D12" s="83"/>
      <c r="E12" s="83"/>
      <c r="F12" s="83"/>
      <c r="G12" s="83"/>
      <c r="H12" s="83"/>
      <c r="I12" s="83"/>
      <c r="J12" s="83"/>
      <c r="K12" s="83"/>
      <c r="L12" s="83"/>
      <c r="M12" s="83"/>
      <c r="N12" s="83"/>
      <c r="O12" s="83"/>
      <c r="P12" s="83"/>
      <c r="Q12" s="83"/>
      <c r="R12" s="100"/>
      <c r="S12" s="100"/>
      <c r="T12" s="100"/>
      <c r="U12" s="100"/>
      <c r="V12" s="100"/>
    </row>
    <row r="13" spans="1:35" s="103" customFormat="1" x14ac:dyDescent="0.25">
      <c r="A13" s="101" t="s">
        <v>252</v>
      </c>
      <c r="B13" s="102" t="s">
        <v>254</v>
      </c>
      <c r="C13" s="101" t="s">
        <v>255</v>
      </c>
      <c r="D13" s="101" t="s">
        <v>262</v>
      </c>
      <c r="E13" s="101" t="s">
        <v>263</v>
      </c>
      <c r="F13" s="101" t="s">
        <v>264</v>
      </c>
      <c r="G13" s="101" t="s">
        <v>265</v>
      </c>
      <c r="H13" s="101" t="s">
        <v>266</v>
      </c>
      <c r="I13" s="101" t="s">
        <v>267</v>
      </c>
      <c r="J13" s="101" t="s">
        <v>268</v>
      </c>
      <c r="K13" s="101" t="s">
        <v>269</v>
      </c>
      <c r="L13" s="101" t="s">
        <v>270</v>
      </c>
      <c r="M13" s="101" t="s">
        <v>271</v>
      </c>
      <c r="N13" s="101" t="s">
        <v>272</v>
      </c>
      <c r="O13" s="103" t="s">
        <v>273</v>
      </c>
      <c r="P13" s="103" t="s">
        <v>274</v>
      </c>
      <c r="Q13" s="101" t="s">
        <v>275</v>
      </c>
      <c r="R13" s="101" t="s">
        <v>276</v>
      </c>
      <c r="S13" s="104" t="s">
        <v>277</v>
      </c>
      <c r="T13" s="105" t="s">
        <v>278</v>
      </c>
      <c r="U13" s="105" t="s">
        <v>279</v>
      </c>
      <c r="V13" s="105" t="s">
        <v>280</v>
      </c>
    </row>
    <row r="14" spans="1:35" s="106" customFormat="1" ht="11.4" x14ac:dyDescent="0.2">
      <c r="A14" s="106" t="s">
        <v>253</v>
      </c>
      <c r="B14" s="8">
        <v>2000</v>
      </c>
      <c r="C14" s="107" t="s">
        <v>256</v>
      </c>
      <c r="D14" s="8">
        <v>6793846</v>
      </c>
      <c r="E14" s="8"/>
      <c r="F14" s="8"/>
      <c r="G14" s="8"/>
      <c r="H14" s="8"/>
      <c r="I14" s="8"/>
      <c r="J14" s="8">
        <v>100</v>
      </c>
      <c r="K14" s="8"/>
      <c r="L14" s="8"/>
      <c r="M14" s="8"/>
      <c r="N14" s="8"/>
      <c r="O14" s="8"/>
      <c r="P14" s="8">
        <v>100</v>
      </c>
      <c r="Q14" s="8"/>
      <c r="R14" s="8"/>
      <c r="S14" s="8"/>
      <c r="T14" s="8"/>
      <c r="U14" s="8"/>
      <c r="V14" s="8">
        <v>100</v>
      </c>
    </row>
    <row r="15" spans="1:35" s="106" customFormat="1" ht="11.4" x14ac:dyDescent="0.2">
      <c r="A15" s="106" t="s">
        <v>253</v>
      </c>
      <c r="B15" s="8">
        <v>2001</v>
      </c>
      <c r="C15" s="107" t="s">
        <v>256</v>
      </c>
      <c r="D15" s="8">
        <v>6771239</v>
      </c>
      <c r="E15" s="8"/>
      <c r="F15" s="8"/>
      <c r="G15" s="8"/>
      <c r="H15" s="8"/>
      <c r="I15" s="8"/>
      <c r="J15" s="8">
        <v>100</v>
      </c>
      <c r="K15" s="8"/>
      <c r="L15" s="8"/>
      <c r="M15" s="8"/>
      <c r="N15" s="8"/>
      <c r="O15" s="8"/>
      <c r="P15" s="8">
        <v>100</v>
      </c>
      <c r="Q15" s="8"/>
      <c r="R15" s="8"/>
      <c r="S15" s="8"/>
      <c r="T15" s="8"/>
      <c r="U15" s="8"/>
      <c r="V15" s="8">
        <v>100</v>
      </c>
    </row>
    <row r="16" spans="1:35" s="106" customFormat="1" ht="11.4" x14ac:dyDescent="0.2">
      <c r="A16" s="106" t="s">
        <v>253</v>
      </c>
      <c r="B16" s="8">
        <v>2002</v>
      </c>
      <c r="C16" s="107" t="s">
        <v>256</v>
      </c>
      <c r="D16" s="8">
        <v>7024617</v>
      </c>
      <c r="E16" s="8"/>
      <c r="F16" s="8"/>
      <c r="G16" s="8"/>
      <c r="H16" s="8"/>
      <c r="I16" s="8"/>
      <c r="J16" s="8">
        <v>100</v>
      </c>
      <c r="K16" s="8"/>
      <c r="L16" s="8"/>
      <c r="M16" s="8"/>
      <c r="N16" s="8"/>
      <c r="O16" s="8"/>
      <c r="P16" s="8">
        <v>100</v>
      </c>
      <c r="Q16" s="8"/>
      <c r="R16" s="8"/>
      <c r="S16" s="8"/>
      <c r="T16" s="8"/>
      <c r="U16" s="8"/>
      <c r="V16" s="8">
        <v>100</v>
      </c>
    </row>
    <row r="17" spans="1:22" s="106" customFormat="1" ht="11.4" x14ac:dyDescent="0.2">
      <c r="A17" s="106" t="s">
        <v>253</v>
      </c>
      <c r="B17" s="8">
        <v>2003</v>
      </c>
      <c r="C17" s="107" t="s">
        <v>256</v>
      </c>
      <c r="D17" s="8">
        <v>7655885</v>
      </c>
      <c r="E17" s="8"/>
      <c r="F17" s="8"/>
      <c r="G17" s="8"/>
      <c r="H17" s="8"/>
      <c r="I17" s="8"/>
      <c r="J17" s="8">
        <v>100</v>
      </c>
      <c r="K17" s="8"/>
      <c r="L17" s="8"/>
      <c r="M17" s="8"/>
      <c r="N17" s="8"/>
      <c r="O17" s="8"/>
      <c r="P17" s="8">
        <v>100</v>
      </c>
      <c r="Q17" s="8"/>
      <c r="R17" s="8"/>
      <c r="S17" s="8"/>
      <c r="T17" s="8"/>
      <c r="U17" s="8"/>
      <c r="V17" s="8">
        <v>100</v>
      </c>
    </row>
    <row r="18" spans="1:22" s="106" customFormat="1" ht="11.4" x14ac:dyDescent="0.2">
      <c r="A18" s="106" t="s">
        <v>253</v>
      </c>
      <c r="B18" s="8">
        <v>2004</v>
      </c>
      <c r="C18" s="107" t="s">
        <v>256</v>
      </c>
      <c r="D18" s="8">
        <v>8104975</v>
      </c>
      <c r="E18" s="8"/>
      <c r="F18" s="8"/>
      <c r="G18" s="8"/>
      <c r="H18" s="8"/>
      <c r="I18" s="8"/>
      <c r="J18" s="8">
        <v>100</v>
      </c>
      <c r="K18" s="8"/>
      <c r="L18" s="8"/>
      <c r="M18" s="8"/>
      <c r="N18" s="8"/>
      <c r="O18" s="8"/>
      <c r="P18" s="8">
        <v>100</v>
      </c>
      <c r="Q18" s="8"/>
      <c r="R18" s="8"/>
      <c r="S18" s="8"/>
      <c r="T18" s="8"/>
      <c r="U18" s="8"/>
      <c r="V18" s="8">
        <v>100</v>
      </c>
    </row>
    <row r="19" spans="1:22" s="106" customFormat="1" ht="11.4" x14ac:dyDescent="0.2">
      <c r="A19" s="106" t="s">
        <v>253</v>
      </c>
      <c r="B19" s="8">
        <v>2005</v>
      </c>
      <c r="C19" s="107" t="s">
        <v>256</v>
      </c>
      <c r="D19" s="8">
        <v>8382331</v>
      </c>
      <c r="E19" s="8"/>
      <c r="F19" s="8"/>
      <c r="G19" s="8"/>
      <c r="H19" s="8"/>
      <c r="I19" s="8"/>
      <c r="J19" s="8">
        <v>100</v>
      </c>
      <c r="K19" s="8"/>
      <c r="L19" s="8"/>
      <c r="M19" s="8"/>
      <c r="N19" s="8"/>
      <c r="O19" s="8"/>
      <c r="P19" s="8">
        <v>100</v>
      </c>
      <c r="Q19" s="8"/>
      <c r="R19" s="8"/>
      <c r="S19" s="8"/>
      <c r="T19" s="8"/>
      <c r="U19" s="8"/>
      <c r="V19" s="8">
        <v>100</v>
      </c>
    </row>
    <row r="20" spans="1:22" s="106" customFormat="1" ht="11.4" x14ac:dyDescent="0.2">
      <c r="A20" s="106" t="s">
        <v>253</v>
      </c>
      <c r="B20" s="8">
        <v>2006</v>
      </c>
      <c r="C20" s="107" t="s">
        <v>256</v>
      </c>
      <c r="D20" s="8">
        <v>8840505</v>
      </c>
      <c r="E20" s="8"/>
      <c r="F20" s="8">
        <v>52.643395371235783</v>
      </c>
      <c r="G20" s="8"/>
      <c r="H20" s="8"/>
      <c r="I20" s="8">
        <v>47.356604628764217</v>
      </c>
      <c r="J20" s="8">
        <v>52.643395371235783</v>
      </c>
      <c r="K20" s="8"/>
      <c r="L20" s="8">
        <v>45.900832837596681</v>
      </c>
      <c r="M20" s="8"/>
      <c r="N20" s="8"/>
      <c r="O20" s="8">
        <v>54.099167162403319</v>
      </c>
      <c r="P20" s="8">
        <v>45.900832837596681</v>
      </c>
      <c r="Q20" s="8"/>
      <c r="R20" s="8"/>
      <c r="S20" s="8"/>
      <c r="T20" s="8"/>
      <c r="U20" s="8"/>
      <c r="V20" s="8">
        <v>100</v>
      </c>
    </row>
    <row r="21" spans="1:22" s="106" customFormat="1" ht="11.4" x14ac:dyDescent="0.2">
      <c r="A21" s="106" t="s">
        <v>253</v>
      </c>
      <c r="B21" s="8">
        <v>2007</v>
      </c>
      <c r="C21" s="107" t="s">
        <v>256</v>
      </c>
      <c r="D21" s="8">
        <v>9238076</v>
      </c>
      <c r="E21" s="8"/>
      <c r="F21" s="8">
        <v>52.643395371235783</v>
      </c>
      <c r="G21" s="8"/>
      <c r="H21" s="8"/>
      <c r="I21" s="8">
        <v>47.356604628764217</v>
      </c>
      <c r="J21" s="8">
        <v>52.643395371235783</v>
      </c>
      <c r="K21" s="8"/>
      <c r="L21" s="8">
        <v>45.900832837596681</v>
      </c>
      <c r="M21" s="8"/>
      <c r="N21" s="8"/>
      <c r="O21" s="8">
        <v>54.099167162403319</v>
      </c>
      <c r="P21" s="8">
        <v>45.900832837596681</v>
      </c>
      <c r="Q21" s="8"/>
      <c r="R21" s="8"/>
      <c r="S21" s="8"/>
      <c r="T21" s="8"/>
      <c r="U21" s="8"/>
      <c r="V21" s="8">
        <v>100</v>
      </c>
    </row>
    <row r="22" spans="1:22" s="106" customFormat="1" ht="11.4" x14ac:dyDescent="0.2">
      <c r="A22" s="106" t="s">
        <v>253</v>
      </c>
      <c r="B22" s="8">
        <v>2008</v>
      </c>
      <c r="C22" s="107" t="s">
        <v>256</v>
      </c>
      <c r="D22" s="8">
        <v>9311605</v>
      </c>
      <c r="E22" s="8"/>
      <c r="F22" s="8">
        <v>52.643395371235783</v>
      </c>
      <c r="G22" s="8"/>
      <c r="H22" s="8"/>
      <c r="I22" s="8">
        <v>47.356604628764217</v>
      </c>
      <c r="J22" s="8">
        <v>52.643395371235783</v>
      </c>
      <c r="K22" s="8"/>
      <c r="L22" s="8">
        <v>45.900832837596681</v>
      </c>
      <c r="M22" s="8"/>
      <c r="N22" s="8"/>
      <c r="O22" s="8">
        <v>54.099167162403319</v>
      </c>
      <c r="P22" s="8">
        <v>45.900832837596681</v>
      </c>
      <c r="Q22" s="8"/>
      <c r="R22" s="8"/>
      <c r="S22" s="8"/>
      <c r="T22" s="8"/>
      <c r="U22" s="8"/>
      <c r="V22" s="8">
        <v>100</v>
      </c>
    </row>
    <row r="23" spans="1:22" s="106" customFormat="1" ht="11.4" x14ac:dyDescent="0.2">
      <c r="A23" s="106" t="s">
        <v>253</v>
      </c>
      <c r="B23" s="8">
        <v>2009</v>
      </c>
      <c r="C23" s="107" t="s">
        <v>256</v>
      </c>
      <c r="D23" s="8">
        <v>9752075</v>
      </c>
      <c r="E23" s="8"/>
      <c r="F23" s="8">
        <v>52.643395371235783</v>
      </c>
      <c r="G23" s="8"/>
      <c r="H23" s="8"/>
      <c r="I23" s="8">
        <v>47.356604628764217</v>
      </c>
      <c r="J23" s="8">
        <v>52.643395371235783</v>
      </c>
      <c r="K23" s="8"/>
      <c r="L23" s="8">
        <v>45.900832837596681</v>
      </c>
      <c r="M23" s="8"/>
      <c r="N23" s="8"/>
      <c r="O23" s="8">
        <v>54.099167162403319</v>
      </c>
      <c r="P23" s="8">
        <v>45.900832837596681</v>
      </c>
      <c r="Q23" s="8"/>
      <c r="R23" s="8"/>
      <c r="S23" s="8"/>
      <c r="T23" s="8"/>
      <c r="U23" s="8"/>
      <c r="V23" s="8">
        <v>100</v>
      </c>
    </row>
    <row r="24" spans="1:22" s="106" customFormat="1" ht="11.4" x14ac:dyDescent="0.2">
      <c r="A24" s="106" t="s">
        <v>253</v>
      </c>
      <c r="B24" s="8">
        <v>2010</v>
      </c>
      <c r="C24" s="107" t="s">
        <v>256</v>
      </c>
      <c r="D24" s="8">
        <v>10085854</v>
      </c>
      <c r="E24" s="8"/>
      <c r="F24" s="8">
        <v>52.643395371235783</v>
      </c>
      <c r="G24" s="8"/>
      <c r="H24" s="8"/>
      <c r="I24" s="8">
        <v>47.356604628764217</v>
      </c>
      <c r="J24" s="8">
        <v>52.643395371235783</v>
      </c>
      <c r="K24" s="8"/>
      <c r="L24" s="8">
        <v>45.900832837596681</v>
      </c>
      <c r="M24" s="8">
        <v>38.315634971094056</v>
      </c>
      <c r="N24" s="8">
        <v>7.5851978665026252</v>
      </c>
      <c r="O24" s="8">
        <v>54.099167162403319</v>
      </c>
      <c r="P24" s="8">
        <v>0</v>
      </c>
      <c r="Q24" s="8"/>
      <c r="R24" s="8"/>
      <c r="S24" s="8">
        <v>7.7334499756665522</v>
      </c>
      <c r="T24" s="8"/>
      <c r="U24" s="8"/>
      <c r="V24" s="8">
        <v>92.266550024333441</v>
      </c>
    </row>
    <row r="25" spans="1:22" s="106" customFormat="1" ht="11.4" x14ac:dyDescent="0.2">
      <c r="A25" s="106" t="s">
        <v>253</v>
      </c>
      <c r="B25" s="8">
        <v>2011</v>
      </c>
      <c r="C25" s="107" t="s">
        <v>256</v>
      </c>
      <c r="D25" s="8">
        <v>10365591</v>
      </c>
      <c r="E25" s="8"/>
      <c r="F25" s="8">
        <v>56.107596102093339</v>
      </c>
      <c r="G25" s="8">
        <v>56.107596102093339</v>
      </c>
      <c r="H25" s="8">
        <v>0</v>
      </c>
      <c r="I25" s="8">
        <v>43.892403897906661</v>
      </c>
      <c r="J25" s="8">
        <v>0</v>
      </c>
      <c r="K25" s="8"/>
      <c r="L25" s="8">
        <v>49.950713860796895</v>
      </c>
      <c r="M25" s="8">
        <v>38.315634971094056</v>
      </c>
      <c r="N25" s="8">
        <v>11.635078889702839</v>
      </c>
      <c r="O25" s="8">
        <v>50.049286139203105</v>
      </c>
      <c r="P25" s="8">
        <v>0</v>
      </c>
      <c r="Q25" s="8"/>
      <c r="R25" s="8"/>
      <c r="S25" s="8">
        <v>7.7334499756665522</v>
      </c>
      <c r="T25" s="8"/>
      <c r="U25" s="8"/>
      <c r="V25" s="8">
        <v>92.266550024333441</v>
      </c>
    </row>
    <row r="26" spans="1:22" s="106" customFormat="1" ht="11.4" x14ac:dyDescent="0.2">
      <c r="A26" s="106" t="s">
        <v>253</v>
      </c>
      <c r="B26" s="8">
        <v>2012</v>
      </c>
      <c r="C26" s="107" t="s">
        <v>256</v>
      </c>
      <c r="D26" s="8">
        <v>10826911</v>
      </c>
      <c r="E26" s="8"/>
      <c r="F26" s="8">
        <v>59.571796832950895</v>
      </c>
      <c r="G26" s="8">
        <v>59.571796832950895</v>
      </c>
      <c r="H26" s="8">
        <v>0</v>
      </c>
      <c r="I26" s="8">
        <v>40.428203167049105</v>
      </c>
      <c r="J26" s="8">
        <v>0</v>
      </c>
      <c r="K26" s="8"/>
      <c r="L26" s="8">
        <v>54.000594883998019</v>
      </c>
      <c r="M26" s="8">
        <v>38.315634971094056</v>
      </c>
      <c r="N26" s="8">
        <v>15.684959912903963</v>
      </c>
      <c r="O26" s="8">
        <v>45.999405116001981</v>
      </c>
      <c r="P26" s="8">
        <v>0</v>
      </c>
      <c r="Q26" s="8"/>
      <c r="R26" s="8"/>
      <c r="S26" s="8">
        <v>7.7334499756665522</v>
      </c>
      <c r="T26" s="8"/>
      <c r="U26" s="8"/>
      <c r="V26" s="8">
        <v>92.266550024333441</v>
      </c>
    </row>
    <row r="27" spans="1:22" s="106" customFormat="1" ht="11.4" x14ac:dyDescent="0.2">
      <c r="A27" s="106" t="s">
        <v>253</v>
      </c>
      <c r="B27" s="8">
        <v>2013</v>
      </c>
      <c r="C27" s="107" t="s">
        <v>256</v>
      </c>
      <c r="D27" s="8">
        <v>11160714</v>
      </c>
      <c r="E27" s="8">
        <v>83.5</v>
      </c>
      <c r="F27" s="8">
        <v>63.035997563808451</v>
      </c>
      <c r="G27" s="8">
        <v>63.035997563808451</v>
      </c>
      <c r="H27" s="8">
        <v>0</v>
      </c>
      <c r="I27" s="8">
        <v>36.964002436191549</v>
      </c>
      <c r="J27" s="8">
        <v>0</v>
      </c>
      <c r="K27" s="8">
        <v>81.5</v>
      </c>
      <c r="L27" s="8">
        <v>58.050475907198233</v>
      </c>
      <c r="M27" s="8">
        <v>38.315634971094056</v>
      </c>
      <c r="N27" s="8">
        <v>19.734840936104177</v>
      </c>
      <c r="O27" s="8">
        <v>41.949524092801767</v>
      </c>
      <c r="P27" s="8">
        <v>0</v>
      </c>
      <c r="Q27" s="8"/>
      <c r="R27" s="8"/>
      <c r="S27" s="8">
        <v>7.7334499756665522</v>
      </c>
      <c r="T27" s="8"/>
      <c r="U27" s="8"/>
      <c r="V27" s="8">
        <v>92.266550024333441</v>
      </c>
    </row>
    <row r="28" spans="1:22" s="106" customFormat="1" ht="11.4" x14ac:dyDescent="0.2">
      <c r="A28" s="106" t="s">
        <v>253</v>
      </c>
      <c r="B28" s="8">
        <v>2014</v>
      </c>
      <c r="C28" s="107" t="s">
        <v>256</v>
      </c>
      <c r="D28" s="8">
        <v>11460703</v>
      </c>
      <c r="E28" s="8">
        <v>83.5</v>
      </c>
      <c r="F28" s="8">
        <v>66.500198294666006</v>
      </c>
      <c r="G28" s="8">
        <v>65.650041616490441</v>
      </c>
      <c r="H28" s="8">
        <v>0.85015667817556562</v>
      </c>
      <c r="I28" s="8">
        <v>33.499801705333994</v>
      </c>
      <c r="J28" s="8">
        <v>0</v>
      </c>
      <c r="K28" s="8">
        <v>81.5</v>
      </c>
      <c r="L28" s="8">
        <v>62.100356930398448</v>
      </c>
      <c r="M28" s="8">
        <v>38.315634971094056</v>
      </c>
      <c r="N28" s="8">
        <v>23.784721959304392</v>
      </c>
      <c r="O28" s="8">
        <v>37.899643069601552</v>
      </c>
      <c r="P28" s="8">
        <v>0</v>
      </c>
      <c r="Q28" s="8"/>
      <c r="R28" s="8"/>
      <c r="S28" s="8">
        <v>7.7334499756665522</v>
      </c>
      <c r="T28" s="8"/>
      <c r="U28" s="8"/>
      <c r="V28" s="8">
        <v>92.266550024333441</v>
      </c>
    </row>
    <row r="29" spans="1:22" s="106" customFormat="1" ht="11.4" x14ac:dyDescent="0.2">
      <c r="A29" s="106" t="s">
        <v>253</v>
      </c>
      <c r="B29" s="8">
        <v>2015</v>
      </c>
      <c r="C29" s="107" t="s">
        <v>256</v>
      </c>
      <c r="D29" s="8">
        <v>11836810</v>
      </c>
      <c r="E29" s="8">
        <v>83.5</v>
      </c>
      <c r="F29" s="8">
        <v>69.964399025523562</v>
      </c>
      <c r="G29" s="8">
        <v>65.650041616490441</v>
      </c>
      <c r="H29" s="8">
        <v>4.3143574090331214</v>
      </c>
      <c r="I29" s="8">
        <v>30.035600974476438</v>
      </c>
      <c r="J29" s="8">
        <v>0</v>
      </c>
      <c r="K29" s="8">
        <v>81.5</v>
      </c>
      <c r="L29" s="8">
        <v>66.150237953598662</v>
      </c>
      <c r="M29" s="8">
        <v>38.315634971094056</v>
      </c>
      <c r="N29" s="8">
        <v>27.834602982504606</v>
      </c>
      <c r="O29" s="8">
        <v>33.849762046401338</v>
      </c>
      <c r="P29" s="8">
        <v>0</v>
      </c>
      <c r="Q29" s="8"/>
      <c r="R29" s="8"/>
      <c r="S29" s="8">
        <v>7.7334499756665522</v>
      </c>
      <c r="T29" s="8"/>
      <c r="U29" s="8"/>
      <c r="V29" s="8">
        <v>92.266550024333441</v>
      </c>
    </row>
    <row r="30" spans="1:22" s="106" customFormat="1" ht="11.4" x14ac:dyDescent="0.2">
      <c r="A30" s="106" t="s">
        <v>253</v>
      </c>
      <c r="B30" s="8">
        <v>2016</v>
      </c>
      <c r="C30" s="107" t="s">
        <v>256</v>
      </c>
      <c r="D30" s="8">
        <v>12025095</v>
      </c>
      <c r="E30" s="8">
        <v>83.5</v>
      </c>
      <c r="F30" s="8">
        <v>73.428599756381118</v>
      </c>
      <c r="G30" s="8">
        <v>65.650041616490441</v>
      </c>
      <c r="H30" s="8">
        <v>7.7785581398906771</v>
      </c>
      <c r="I30" s="8">
        <v>26.571400243618882</v>
      </c>
      <c r="J30" s="8">
        <v>0</v>
      </c>
      <c r="K30" s="8">
        <v>81.5</v>
      </c>
      <c r="L30" s="8">
        <v>70.200118976799786</v>
      </c>
      <c r="M30" s="8">
        <v>38.315634971094056</v>
      </c>
      <c r="N30" s="8">
        <v>31.88448400570573</v>
      </c>
      <c r="O30" s="8">
        <v>29.799881023200214</v>
      </c>
      <c r="P30" s="8">
        <v>0</v>
      </c>
      <c r="Q30" s="8"/>
      <c r="R30" s="8"/>
      <c r="S30" s="8">
        <v>7.7334499756665522</v>
      </c>
      <c r="T30" s="8"/>
      <c r="U30" s="8"/>
      <c r="V30" s="8">
        <v>92.266550024333441</v>
      </c>
    </row>
    <row r="31" spans="1:22" s="106" customFormat="1" ht="11.4" x14ac:dyDescent="0.2">
      <c r="A31" s="106" t="s">
        <v>253</v>
      </c>
      <c r="B31" s="8">
        <v>2017</v>
      </c>
      <c r="C31" s="107" t="s">
        <v>256</v>
      </c>
      <c r="D31" s="8">
        <v>12261924</v>
      </c>
      <c r="E31" s="8">
        <v>83.5</v>
      </c>
      <c r="F31" s="8">
        <v>76.892800487237764</v>
      </c>
      <c r="G31" s="8">
        <v>65.650041616490441</v>
      </c>
      <c r="H31" s="8">
        <v>11.242758870747323</v>
      </c>
      <c r="I31" s="8">
        <v>23.107199512762236</v>
      </c>
      <c r="J31" s="8">
        <v>0</v>
      </c>
      <c r="K31" s="8">
        <v>81.5</v>
      </c>
      <c r="L31" s="8">
        <v>74.25</v>
      </c>
      <c r="M31" s="8">
        <v>38.315634971094056</v>
      </c>
      <c r="N31" s="8">
        <v>35.934365028905944</v>
      </c>
      <c r="O31" s="8">
        <v>25.75</v>
      </c>
      <c r="P31" s="8">
        <v>0</v>
      </c>
      <c r="Q31" s="8"/>
      <c r="R31" s="8"/>
      <c r="S31" s="8">
        <v>7.7334499756665522</v>
      </c>
      <c r="T31" s="8"/>
      <c r="U31" s="8"/>
      <c r="V31" s="8">
        <v>92.266550024333441</v>
      </c>
    </row>
    <row r="32" spans="1:22" s="106" customFormat="1" ht="11.4" x14ac:dyDescent="0.2">
      <c r="A32" s="106" t="s">
        <v>253</v>
      </c>
      <c r="B32" s="8">
        <v>2018</v>
      </c>
      <c r="C32" s="107" t="s">
        <v>256</v>
      </c>
      <c r="D32" s="8">
        <v>12528171</v>
      </c>
      <c r="E32" s="8">
        <v>83.5</v>
      </c>
      <c r="F32" s="8">
        <v>80.35700121809532</v>
      </c>
      <c r="G32" s="8">
        <v>65.650041616490441</v>
      </c>
      <c r="H32" s="8">
        <v>14.706959601604879</v>
      </c>
      <c r="I32" s="8">
        <v>19.64299878190468</v>
      </c>
      <c r="J32" s="8">
        <v>0</v>
      </c>
      <c r="K32" s="8">
        <v>81.5</v>
      </c>
      <c r="L32" s="8">
        <v>78.299881023200214</v>
      </c>
      <c r="M32" s="8">
        <v>38.315634971094056</v>
      </c>
      <c r="N32" s="8">
        <v>39.984246052106158</v>
      </c>
      <c r="O32" s="8">
        <v>21.700118976799786</v>
      </c>
      <c r="P32" s="8">
        <v>0</v>
      </c>
      <c r="Q32" s="8"/>
      <c r="R32" s="8"/>
      <c r="S32" s="8">
        <v>7.7334499756665522</v>
      </c>
      <c r="T32" s="8"/>
      <c r="U32" s="8"/>
      <c r="V32" s="8">
        <v>92.266550024333441</v>
      </c>
    </row>
    <row r="33" spans="1:22" s="106" customFormat="1" ht="11.4" x14ac:dyDescent="0.2">
      <c r="A33" s="106" t="s">
        <v>253</v>
      </c>
      <c r="B33" s="8">
        <v>2019</v>
      </c>
      <c r="C33" s="107" t="s">
        <v>256</v>
      </c>
      <c r="D33" s="8">
        <v>12805750</v>
      </c>
      <c r="E33" s="8">
        <v>83.821201948952876</v>
      </c>
      <c r="F33" s="8">
        <v>83.821201948952876</v>
      </c>
      <c r="G33" s="8">
        <v>65.650041616490441</v>
      </c>
      <c r="H33" s="8">
        <v>18.171160332462435</v>
      </c>
      <c r="I33" s="8">
        <v>16.178798051047124</v>
      </c>
      <c r="J33" s="8">
        <v>0</v>
      </c>
      <c r="K33" s="8">
        <v>82.349762046401338</v>
      </c>
      <c r="L33" s="8">
        <v>82.349762046401338</v>
      </c>
      <c r="M33" s="8">
        <v>38.315634971094056</v>
      </c>
      <c r="N33" s="8">
        <v>44.034127075307282</v>
      </c>
      <c r="O33" s="8">
        <v>17.650237953598662</v>
      </c>
      <c r="P33" s="8">
        <v>0</v>
      </c>
      <c r="Q33" s="8"/>
      <c r="R33" s="8"/>
      <c r="S33" s="8">
        <v>7.7334499756665522</v>
      </c>
      <c r="T33" s="8"/>
      <c r="U33" s="8"/>
      <c r="V33" s="8">
        <v>92.266550024333441</v>
      </c>
    </row>
    <row r="34" spans="1:22" s="106" customFormat="1" ht="11.4" x14ac:dyDescent="0.2">
      <c r="A34" s="106" t="s">
        <v>253</v>
      </c>
      <c r="B34" s="8">
        <v>2020</v>
      </c>
      <c r="C34" s="107" t="s">
        <v>256</v>
      </c>
      <c r="D34" s="8">
        <v>13102457</v>
      </c>
      <c r="E34" s="8">
        <v>83.821201948952876</v>
      </c>
      <c r="F34" s="8">
        <v>83.821201948952876</v>
      </c>
      <c r="G34" s="8">
        <v>65.650041616490441</v>
      </c>
      <c r="H34" s="8">
        <v>18.171160332462435</v>
      </c>
      <c r="I34" s="8">
        <v>16.178798051047124</v>
      </c>
      <c r="J34" s="8">
        <v>0</v>
      </c>
      <c r="K34" s="8">
        <v>82.349762046401338</v>
      </c>
      <c r="L34" s="8">
        <v>82.349762046401338</v>
      </c>
      <c r="M34" s="8">
        <v>38.315634971094056</v>
      </c>
      <c r="N34" s="8">
        <v>44.034127075307282</v>
      </c>
      <c r="O34" s="8">
        <v>17.650237953598662</v>
      </c>
      <c r="P34" s="8">
        <v>0</v>
      </c>
      <c r="Q34" s="8"/>
      <c r="R34" s="8"/>
      <c r="S34" s="8">
        <v>7.7334499756665522</v>
      </c>
      <c r="T34" s="8"/>
      <c r="U34" s="8"/>
      <c r="V34" s="8">
        <v>92.266550024333441</v>
      </c>
    </row>
    <row r="35" spans="1:22" s="106" customFormat="1" ht="11.4" x14ac:dyDescent="0.2">
      <c r="A35" s="106" t="s">
        <v>253</v>
      </c>
      <c r="B35" s="8">
        <v>2021</v>
      </c>
      <c r="C35" s="107" t="s">
        <v>256</v>
      </c>
      <c r="D35" s="8">
        <v>13447998</v>
      </c>
      <c r="E35" s="8">
        <v>83.821201948952876</v>
      </c>
      <c r="F35" s="8">
        <v>83.821201948952876</v>
      </c>
      <c r="G35" s="8">
        <v>65.650041616490441</v>
      </c>
      <c r="H35" s="8">
        <v>18.171160332462435</v>
      </c>
      <c r="I35" s="8">
        <v>16.178798051047124</v>
      </c>
      <c r="J35" s="8">
        <v>0</v>
      </c>
      <c r="K35" s="8">
        <v>82.349762046401338</v>
      </c>
      <c r="L35" s="8">
        <v>82.349762046401338</v>
      </c>
      <c r="M35" s="8">
        <v>38.315634971094056</v>
      </c>
      <c r="N35" s="8">
        <v>44.034127075307282</v>
      </c>
      <c r="O35" s="8">
        <v>17.650237953598662</v>
      </c>
      <c r="P35" s="8">
        <v>0</v>
      </c>
      <c r="Q35" s="8"/>
      <c r="R35" s="8"/>
      <c r="S35" s="8">
        <v>7.7334499756665522</v>
      </c>
      <c r="T35" s="8"/>
      <c r="U35" s="8"/>
      <c r="V35" s="8">
        <v>92.266550024333441</v>
      </c>
    </row>
    <row r="36" spans="1:22" s="106" customFormat="1" ht="11.4" x14ac:dyDescent="0.2">
      <c r="A36" s="106" t="s">
        <v>253</v>
      </c>
      <c r="B36" s="8">
        <v>2022</v>
      </c>
      <c r="C36" s="107" t="s">
        <v>256</v>
      </c>
      <c r="D36" s="8">
        <v>13560865</v>
      </c>
      <c r="E36" s="8"/>
      <c r="F36" s="8">
        <v>83.821201948952876</v>
      </c>
      <c r="G36" s="8">
        <v>65.650041616490441</v>
      </c>
      <c r="H36" s="8">
        <v>18.171160332462435</v>
      </c>
      <c r="I36" s="8">
        <v>16.178798051047124</v>
      </c>
      <c r="J36" s="8">
        <v>0</v>
      </c>
      <c r="K36" s="8"/>
      <c r="L36" s="8">
        <v>82.349762046401338</v>
      </c>
      <c r="M36" s="8">
        <v>38.315634971094056</v>
      </c>
      <c r="N36" s="8">
        <v>44.034127075307282</v>
      </c>
      <c r="O36" s="8">
        <v>17.650237953598662</v>
      </c>
      <c r="P36" s="8">
        <v>0</v>
      </c>
      <c r="Q36" s="8"/>
      <c r="R36" s="8"/>
      <c r="S36" s="8">
        <v>7.7334499756665522</v>
      </c>
      <c r="T36" s="8"/>
      <c r="U36" s="8"/>
      <c r="V36" s="8">
        <v>92.266550024333441</v>
      </c>
    </row>
    <row r="37" spans="1:22" s="106" customFormat="1" ht="11.4" x14ac:dyDescent="0.2">
      <c r="A37" s="106" t="s">
        <v>253</v>
      </c>
      <c r="B37" s="8">
        <v>2023</v>
      </c>
      <c r="C37" s="107" t="s">
        <v>256</v>
      </c>
      <c r="D37" s="8">
        <v>13650258</v>
      </c>
      <c r="E37" s="8"/>
      <c r="F37" s="8">
        <v>83.821201948952876</v>
      </c>
      <c r="G37" s="8">
        <v>65.650041616490441</v>
      </c>
      <c r="H37" s="8">
        <v>18.171160332462435</v>
      </c>
      <c r="I37" s="8">
        <v>16.178798051047124</v>
      </c>
      <c r="J37" s="8">
        <v>0</v>
      </c>
      <c r="K37" s="8"/>
      <c r="L37" s="8">
        <v>82.349762046401338</v>
      </c>
      <c r="M37" s="8">
        <v>38.315634971094056</v>
      </c>
      <c r="N37" s="8">
        <v>44.034127075307282</v>
      </c>
      <c r="O37" s="8">
        <v>17.650237953598662</v>
      </c>
      <c r="P37" s="8">
        <v>0</v>
      </c>
      <c r="Q37" s="8"/>
      <c r="R37" s="8"/>
      <c r="S37" s="8">
        <v>7.7334499756665522</v>
      </c>
      <c r="T37" s="8"/>
      <c r="U37" s="8"/>
      <c r="V37" s="8">
        <v>92.266550024333441</v>
      </c>
    </row>
    <row r="38" spans="1:22" s="106" customFormat="1" ht="11.4" x14ac:dyDescent="0.2">
      <c r="A38" s="106" t="s">
        <v>253</v>
      </c>
      <c r="B38" s="8">
        <v>2024</v>
      </c>
      <c r="C38" s="107" t="s">
        <v>256</v>
      </c>
      <c r="D38" s="8">
        <v>13944967</v>
      </c>
      <c r="E38" s="8"/>
      <c r="F38" s="8"/>
      <c r="G38" s="8">
        <v>65.650041616490441</v>
      </c>
      <c r="H38" s="8"/>
      <c r="I38" s="8"/>
      <c r="J38" s="8">
        <v>34.349958383509559</v>
      </c>
      <c r="K38" s="8"/>
      <c r="L38" s="8"/>
      <c r="M38" s="8">
        <v>38.315634971094056</v>
      </c>
      <c r="N38" s="8"/>
      <c r="O38" s="8"/>
      <c r="P38" s="8">
        <v>61.684365028905944</v>
      </c>
      <c r="Q38" s="8"/>
      <c r="R38" s="8"/>
      <c r="S38" s="8">
        <v>7.7334499756665522</v>
      </c>
      <c r="T38" s="8"/>
      <c r="U38" s="8"/>
      <c r="V38" s="8">
        <v>92.266550024333441</v>
      </c>
    </row>
    <row r="39" spans="1:22" s="106" customFormat="1" ht="11.4" x14ac:dyDescent="0.2">
      <c r="A39" s="106" t="s">
        <v>253</v>
      </c>
      <c r="B39" s="8">
        <v>2025</v>
      </c>
      <c r="C39" s="107" t="s">
        <v>256</v>
      </c>
      <c r="D39" s="8">
        <v>14675730</v>
      </c>
      <c r="E39" s="8"/>
      <c r="F39" s="8"/>
      <c r="G39" s="8"/>
      <c r="H39" s="8"/>
      <c r="I39" s="8"/>
      <c r="J39" s="8">
        <v>100</v>
      </c>
      <c r="K39" s="8"/>
      <c r="L39" s="8"/>
      <c r="M39" s="8"/>
      <c r="N39" s="8"/>
      <c r="O39" s="8"/>
      <c r="P39" s="8">
        <v>100</v>
      </c>
      <c r="Q39" s="8"/>
      <c r="R39" s="8"/>
      <c r="S39" s="8">
        <v>7.7334499756665522</v>
      </c>
      <c r="T39" s="8"/>
      <c r="U39" s="8"/>
      <c r="V39" s="8">
        <v>92.266550024333441</v>
      </c>
    </row>
    <row r="40" spans="1:22" s="106" customFormat="1" ht="11.4" x14ac:dyDescent="0.2">
      <c r="A40" s="106" t="s">
        <v>253</v>
      </c>
      <c r="B40" s="8">
        <v>2026</v>
      </c>
      <c r="C40" s="107" t="s">
        <v>256</v>
      </c>
      <c r="D40" s="8"/>
      <c r="E40" s="8"/>
      <c r="F40" s="8"/>
      <c r="G40" s="8"/>
      <c r="H40" s="8"/>
      <c r="I40" s="8"/>
      <c r="J40" s="8">
        <v>100</v>
      </c>
      <c r="K40" s="8"/>
      <c r="L40" s="8"/>
      <c r="M40" s="8"/>
      <c r="N40" s="8"/>
      <c r="O40" s="8"/>
      <c r="P40" s="8">
        <v>100</v>
      </c>
      <c r="Q40" s="8"/>
      <c r="R40" s="8"/>
      <c r="S40" s="8"/>
      <c r="T40" s="8"/>
      <c r="U40" s="8"/>
      <c r="V40" s="8">
        <v>100</v>
      </c>
    </row>
    <row r="41" spans="1:22" s="106" customFormat="1" ht="11.4" x14ac:dyDescent="0.2">
      <c r="A41" s="106" t="s">
        <v>253</v>
      </c>
      <c r="B41" s="8">
        <v>2027</v>
      </c>
      <c r="C41" s="107" t="s">
        <v>256</v>
      </c>
      <c r="D41" s="8"/>
      <c r="E41" s="8"/>
      <c r="F41" s="8"/>
      <c r="G41" s="8"/>
      <c r="H41" s="8"/>
      <c r="I41" s="8"/>
      <c r="J41" s="8">
        <v>100</v>
      </c>
      <c r="K41" s="8"/>
      <c r="L41" s="8"/>
      <c r="M41" s="8"/>
      <c r="N41" s="8"/>
      <c r="O41" s="8"/>
      <c r="P41" s="8">
        <v>100</v>
      </c>
      <c r="Q41" s="8"/>
      <c r="R41" s="8"/>
      <c r="S41" s="8"/>
      <c r="T41" s="8"/>
      <c r="U41" s="8"/>
      <c r="V41" s="8">
        <v>100</v>
      </c>
    </row>
    <row r="42" spans="1:22" s="106" customFormat="1" ht="11.4" x14ac:dyDescent="0.2">
      <c r="A42" s="106" t="s">
        <v>253</v>
      </c>
      <c r="B42" s="8">
        <v>2028</v>
      </c>
      <c r="C42" s="107" t="s">
        <v>256</v>
      </c>
      <c r="D42" s="8"/>
      <c r="E42" s="8"/>
      <c r="F42" s="8"/>
      <c r="G42" s="8"/>
      <c r="H42" s="8"/>
      <c r="I42" s="8"/>
      <c r="J42" s="8">
        <v>100</v>
      </c>
      <c r="K42" s="8"/>
      <c r="L42" s="8"/>
      <c r="M42" s="8"/>
      <c r="N42" s="8"/>
      <c r="O42" s="8"/>
      <c r="P42" s="8">
        <v>100</v>
      </c>
      <c r="Q42" s="8"/>
      <c r="R42" s="8"/>
      <c r="S42" s="8"/>
      <c r="T42" s="8"/>
      <c r="U42" s="8"/>
      <c r="V42" s="8">
        <v>100</v>
      </c>
    </row>
    <row r="43" spans="1:22" s="106" customFormat="1" ht="11.4" x14ac:dyDescent="0.2">
      <c r="A43" s="106" t="s">
        <v>253</v>
      </c>
      <c r="B43" s="8">
        <v>2029</v>
      </c>
      <c r="C43" s="107" t="s">
        <v>256</v>
      </c>
      <c r="D43" s="8"/>
      <c r="E43" s="8"/>
      <c r="F43" s="8"/>
      <c r="G43" s="8"/>
      <c r="H43" s="8"/>
      <c r="I43" s="8"/>
      <c r="J43" s="8">
        <v>100</v>
      </c>
      <c r="K43" s="8"/>
      <c r="L43" s="8"/>
      <c r="M43" s="8"/>
      <c r="N43" s="8"/>
      <c r="O43" s="8"/>
      <c r="P43" s="8">
        <v>100</v>
      </c>
      <c r="Q43" s="8"/>
      <c r="R43" s="8"/>
      <c r="S43" s="8"/>
      <c r="T43" s="8"/>
      <c r="U43" s="8"/>
      <c r="V43" s="8">
        <v>100</v>
      </c>
    </row>
    <row r="44" spans="1:22" s="106" customFormat="1" ht="11.4" x14ac:dyDescent="0.2">
      <c r="A44" s="106" t="s">
        <v>253</v>
      </c>
      <c r="B44" s="8">
        <v>2030</v>
      </c>
      <c r="C44" s="107" t="s">
        <v>256</v>
      </c>
      <c r="D44" s="8"/>
      <c r="E44" s="8"/>
      <c r="F44" s="8"/>
      <c r="G44" s="8"/>
      <c r="H44" s="8"/>
      <c r="I44" s="8"/>
      <c r="J44" s="8">
        <v>100</v>
      </c>
      <c r="K44" s="8"/>
      <c r="L44" s="8"/>
      <c r="M44" s="8"/>
      <c r="N44" s="8"/>
      <c r="O44" s="8"/>
      <c r="P44" s="8">
        <v>100</v>
      </c>
      <c r="Q44" s="8"/>
      <c r="R44" s="8"/>
      <c r="S44" s="8"/>
      <c r="T44" s="8"/>
      <c r="U44" s="8"/>
      <c r="V44" s="8">
        <v>100</v>
      </c>
    </row>
    <row r="45" spans="1:22" s="106" customFormat="1" ht="11.4" x14ac:dyDescent="0.2">
      <c r="A45" s="106" t="s">
        <v>253</v>
      </c>
      <c r="B45" s="8">
        <v>2000</v>
      </c>
      <c r="C45" s="107" t="s">
        <v>257</v>
      </c>
      <c r="D45" s="8">
        <v>1499945.2597537995</v>
      </c>
      <c r="E45" s="8"/>
      <c r="F45" s="8"/>
      <c r="G45" s="8"/>
      <c r="H45" s="8"/>
      <c r="I45" s="8"/>
      <c r="J45" s="8">
        <v>100</v>
      </c>
      <c r="K45" s="8"/>
      <c r="L45" s="8"/>
      <c r="M45" s="8"/>
      <c r="N45" s="8"/>
      <c r="O45" s="8"/>
      <c r="P45" s="8">
        <v>100</v>
      </c>
      <c r="Q45" s="8"/>
      <c r="R45" s="8"/>
      <c r="S45" s="8"/>
      <c r="T45" s="8"/>
      <c r="U45" s="8"/>
      <c r="V45" s="8">
        <v>100</v>
      </c>
    </row>
    <row r="46" spans="1:22" s="106" customFormat="1" ht="11.4" x14ac:dyDescent="0.2">
      <c r="A46" s="106" t="s">
        <v>253</v>
      </c>
      <c r="B46" s="8">
        <v>2001</v>
      </c>
      <c r="C46" s="107" t="s">
        <v>257</v>
      </c>
      <c r="D46" s="8">
        <v>1501116.0162715721</v>
      </c>
      <c r="E46" s="8"/>
      <c r="F46" s="8"/>
      <c r="G46" s="8"/>
      <c r="H46" s="8"/>
      <c r="I46" s="8"/>
      <c r="J46" s="8">
        <v>100</v>
      </c>
      <c r="K46" s="8"/>
      <c r="L46" s="8"/>
      <c r="M46" s="8"/>
      <c r="N46" s="8"/>
      <c r="O46" s="8"/>
      <c r="P46" s="8">
        <v>100</v>
      </c>
      <c r="Q46" s="8"/>
      <c r="R46" s="8"/>
      <c r="S46" s="8"/>
      <c r="T46" s="8"/>
      <c r="U46" s="8"/>
      <c r="V46" s="8">
        <v>100</v>
      </c>
    </row>
    <row r="47" spans="1:22" s="106" customFormat="1" ht="11.4" x14ac:dyDescent="0.2">
      <c r="A47" s="106" t="s">
        <v>253</v>
      </c>
      <c r="B47" s="8">
        <v>2002</v>
      </c>
      <c r="C47" s="107" t="s">
        <v>257</v>
      </c>
      <c r="D47" s="8">
        <v>1563749.9678606987</v>
      </c>
      <c r="E47" s="8"/>
      <c r="F47" s="8"/>
      <c r="G47" s="8"/>
      <c r="H47" s="8"/>
      <c r="I47" s="8"/>
      <c r="J47" s="8">
        <v>100</v>
      </c>
      <c r="K47" s="8"/>
      <c r="L47" s="8"/>
      <c r="M47" s="8"/>
      <c r="N47" s="8"/>
      <c r="O47" s="8"/>
      <c r="P47" s="8">
        <v>100</v>
      </c>
      <c r="Q47" s="8"/>
      <c r="R47" s="8"/>
      <c r="S47" s="8"/>
      <c r="T47" s="8"/>
      <c r="U47" s="8"/>
      <c r="V47" s="8">
        <v>100</v>
      </c>
    </row>
    <row r="48" spans="1:22" s="106" customFormat="1" ht="11.4" x14ac:dyDescent="0.2">
      <c r="A48" s="106" t="s">
        <v>253</v>
      </c>
      <c r="B48" s="8">
        <v>2003</v>
      </c>
      <c r="C48" s="107" t="s">
        <v>257</v>
      </c>
      <c r="D48" s="8">
        <v>1711319.8770897866</v>
      </c>
      <c r="E48" s="8"/>
      <c r="F48" s="8"/>
      <c r="G48" s="8"/>
      <c r="H48" s="8"/>
      <c r="I48" s="8"/>
      <c r="J48" s="8">
        <v>100</v>
      </c>
      <c r="K48" s="8"/>
      <c r="L48" s="8"/>
      <c r="M48" s="8"/>
      <c r="N48" s="8"/>
      <c r="O48" s="8"/>
      <c r="P48" s="8">
        <v>100</v>
      </c>
      <c r="Q48" s="8"/>
      <c r="R48" s="8"/>
      <c r="S48" s="8"/>
      <c r="T48" s="8"/>
      <c r="U48" s="8"/>
      <c r="V48" s="8">
        <v>100</v>
      </c>
    </row>
    <row r="49" spans="1:22" s="106" customFormat="1" ht="11.4" x14ac:dyDescent="0.2">
      <c r="A49" s="106" t="s">
        <v>253</v>
      </c>
      <c r="B49" s="8">
        <v>2004</v>
      </c>
      <c r="C49" s="107" t="s">
        <v>257</v>
      </c>
      <c r="D49" s="8">
        <v>1823619.375</v>
      </c>
      <c r="E49" s="8"/>
      <c r="F49" s="8"/>
      <c r="G49" s="8"/>
      <c r="H49" s="8"/>
      <c r="I49" s="8"/>
      <c r="J49" s="8">
        <v>100</v>
      </c>
      <c r="K49" s="8"/>
      <c r="L49" s="8"/>
      <c r="M49" s="8"/>
      <c r="N49" s="8"/>
      <c r="O49" s="8"/>
      <c r="P49" s="8">
        <v>100</v>
      </c>
      <c r="Q49" s="8"/>
      <c r="R49" s="8"/>
      <c r="S49" s="8"/>
      <c r="T49" s="8"/>
      <c r="U49" s="8"/>
      <c r="V49" s="8">
        <v>100</v>
      </c>
    </row>
    <row r="50" spans="1:22" s="106" customFormat="1" ht="11.4" x14ac:dyDescent="0.2">
      <c r="A50" s="106" t="s">
        <v>253</v>
      </c>
      <c r="B50" s="8">
        <v>2005</v>
      </c>
      <c r="C50" s="107" t="s">
        <v>257</v>
      </c>
      <c r="D50" s="8">
        <v>1903040.5327455522</v>
      </c>
      <c r="E50" s="8"/>
      <c r="F50" s="8"/>
      <c r="G50" s="8"/>
      <c r="H50" s="8"/>
      <c r="I50" s="8"/>
      <c r="J50" s="8">
        <v>100</v>
      </c>
      <c r="K50" s="8"/>
      <c r="L50" s="8"/>
      <c r="M50" s="8"/>
      <c r="N50" s="8"/>
      <c r="O50" s="8"/>
      <c r="P50" s="8">
        <v>100</v>
      </c>
      <c r="Q50" s="8"/>
      <c r="R50" s="8"/>
      <c r="S50" s="8"/>
      <c r="T50" s="8"/>
      <c r="U50" s="8"/>
      <c r="V50" s="8">
        <v>100</v>
      </c>
    </row>
    <row r="51" spans="1:22" s="106" customFormat="1" ht="11.4" x14ac:dyDescent="0.2">
      <c r="A51" s="106" t="s">
        <v>253</v>
      </c>
      <c r="B51" s="8">
        <v>2006</v>
      </c>
      <c r="C51" s="107" t="s">
        <v>257</v>
      </c>
      <c r="D51" s="8">
        <v>2025094.4439282417</v>
      </c>
      <c r="E51" s="8"/>
      <c r="F51" s="8"/>
      <c r="G51" s="8"/>
      <c r="H51" s="8"/>
      <c r="I51" s="8"/>
      <c r="J51" s="8">
        <v>100</v>
      </c>
      <c r="K51" s="8"/>
      <c r="L51" s="8"/>
      <c r="M51" s="8"/>
      <c r="N51" s="8"/>
      <c r="O51" s="8"/>
      <c r="P51" s="8">
        <v>100</v>
      </c>
      <c r="Q51" s="8"/>
      <c r="R51" s="8"/>
      <c r="S51" s="8"/>
      <c r="T51" s="8"/>
      <c r="U51" s="8"/>
      <c r="V51" s="8">
        <v>100</v>
      </c>
    </row>
    <row r="52" spans="1:22" s="106" customFormat="1" ht="11.4" x14ac:dyDescent="0.2">
      <c r="A52" s="106" t="s">
        <v>253</v>
      </c>
      <c r="B52" s="8">
        <v>2007</v>
      </c>
      <c r="C52" s="107" t="s">
        <v>257</v>
      </c>
      <c r="D52" s="8">
        <v>2135196.5862282561</v>
      </c>
      <c r="E52" s="8"/>
      <c r="F52" s="8"/>
      <c r="G52" s="8"/>
      <c r="H52" s="8"/>
      <c r="I52" s="8"/>
      <c r="J52" s="8">
        <v>100</v>
      </c>
      <c r="K52" s="8"/>
      <c r="L52" s="8"/>
      <c r="M52" s="8"/>
      <c r="N52" s="8"/>
      <c r="O52" s="8"/>
      <c r="P52" s="8">
        <v>100</v>
      </c>
      <c r="Q52" s="8"/>
      <c r="R52" s="8"/>
      <c r="S52" s="8"/>
      <c r="T52" s="8"/>
      <c r="U52" s="8"/>
      <c r="V52" s="8">
        <v>100</v>
      </c>
    </row>
    <row r="53" spans="1:22" s="106" customFormat="1" ht="11.4" x14ac:dyDescent="0.2">
      <c r="A53" s="106" t="s">
        <v>253</v>
      </c>
      <c r="B53" s="8">
        <v>2008</v>
      </c>
      <c r="C53" s="107" t="s">
        <v>257</v>
      </c>
      <c r="D53" s="8">
        <v>2171466.2575832368</v>
      </c>
      <c r="E53" s="8"/>
      <c r="F53" s="8"/>
      <c r="G53" s="8"/>
      <c r="H53" s="8"/>
      <c r="I53" s="8"/>
      <c r="J53" s="8">
        <v>100</v>
      </c>
      <c r="K53" s="8"/>
      <c r="L53" s="8"/>
      <c r="M53" s="8"/>
      <c r="N53" s="8"/>
      <c r="O53" s="8"/>
      <c r="P53" s="8">
        <v>100</v>
      </c>
      <c r="Q53" s="8"/>
      <c r="R53" s="8"/>
      <c r="S53" s="8"/>
      <c r="T53" s="8"/>
      <c r="U53" s="8"/>
      <c r="V53" s="8">
        <v>100</v>
      </c>
    </row>
    <row r="54" spans="1:22" s="106" customFormat="1" ht="11.4" x14ac:dyDescent="0.2">
      <c r="A54" s="106" t="s">
        <v>253</v>
      </c>
      <c r="B54" s="8">
        <v>2009</v>
      </c>
      <c r="C54" s="107" t="s">
        <v>257</v>
      </c>
      <c r="D54" s="8">
        <v>2294468.1940956116</v>
      </c>
      <c r="E54" s="8"/>
      <c r="F54" s="8"/>
      <c r="G54" s="8"/>
      <c r="H54" s="8"/>
      <c r="I54" s="8"/>
      <c r="J54" s="8">
        <v>100</v>
      </c>
      <c r="K54" s="8"/>
      <c r="L54" s="8"/>
      <c r="M54" s="8"/>
      <c r="N54" s="8"/>
      <c r="O54" s="8"/>
      <c r="P54" s="8">
        <v>100</v>
      </c>
      <c r="Q54" s="8"/>
      <c r="R54" s="8"/>
      <c r="S54" s="8"/>
      <c r="T54" s="8"/>
      <c r="U54" s="8"/>
      <c r="V54" s="8">
        <v>100</v>
      </c>
    </row>
    <row r="55" spans="1:22" s="106" customFormat="1" ht="11.4" x14ac:dyDescent="0.2">
      <c r="A55" s="106" t="s">
        <v>253</v>
      </c>
      <c r="B55" s="8">
        <v>2010</v>
      </c>
      <c r="C55" s="107" t="s">
        <v>257</v>
      </c>
      <c r="D55" s="8">
        <v>2394079.1147326659</v>
      </c>
      <c r="E55" s="8"/>
      <c r="F55" s="8"/>
      <c r="G55" s="8"/>
      <c r="H55" s="8"/>
      <c r="I55" s="8"/>
      <c r="J55" s="8">
        <v>100</v>
      </c>
      <c r="K55" s="8"/>
      <c r="L55" s="8"/>
      <c r="M55" s="8"/>
      <c r="N55" s="8"/>
      <c r="O55" s="8"/>
      <c r="P55" s="8">
        <v>100</v>
      </c>
      <c r="Q55" s="8"/>
      <c r="R55" s="8"/>
      <c r="S55" s="8"/>
      <c r="T55" s="8"/>
      <c r="U55" s="8"/>
      <c r="V55" s="8">
        <v>100</v>
      </c>
    </row>
    <row r="56" spans="1:22" s="106" customFormat="1" ht="11.4" x14ac:dyDescent="0.2">
      <c r="A56" s="106" t="s">
        <v>253</v>
      </c>
      <c r="B56" s="8">
        <v>2011</v>
      </c>
      <c r="C56" s="107" t="s">
        <v>257</v>
      </c>
      <c r="D56" s="8">
        <v>2482351.7279350092</v>
      </c>
      <c r="E56" s="8"/>
      <c r="F56" s="8"/>
      <c r="G56" s="8"/>
      <c r="H56" s="8"/>
      <c r="I56" s="8"/>
      <c r="J56" s="8">
        <v>100</v>
      </c>
      <c r="K56" s="8"/>
      <c r="L56" s="8"/>
      <c r="M56" s="8"/>
      <c r="N56" s="8"/>
      <c r="O56" s="8"/>
      <c r="P56" s="8">
        <v>100</v>
      </c>
      <c r="Q56" s="8"/>
      <c r="R56" s="8"/>
      <c r="S56" s="8"/>
      <c r="T56" s="8"/>
      <c r="U56" s="8"/>
      <c r="V56" s="8">
        <v>100</v>
      </c>
    </row>
    <row r="57" spans="1:22" s="106" customFormat="1" ht="11.4" x14ac:dyDescent="0.2">
      <c r="A57" s="106" t="s">
        <v>253</v>
      </c>
      <c r="B57" s="8">
        <v>2012</v>
      </c>
      <c r="C57" s="107" t="s">
        <v>257</v>
      </c>
      <c r="D57" s="8">
        <v>2615781.6810794449</v>
      </c>
      <c r="E57" s="8"/>
      <c r="F57" s="8"/>
      <c r="G57" s="8"/>
      <c r="H57" s="8"/>
      <c r="I57" s="8"/>
      <c r="J57" s="8">
        <v>100</v>
      </c>
      <c r="K57" s="8"/>
      <c r="L57" s="8"/>
      <c r="M57" s="8"/>
      <c r="N57" s="8"/>
      <c r="O57" s="8"/>
      <c r="P57" s="8">
        <v>100</v>
      </c>
      <c r="Q57" s="8"/>
      <c r="R57" s="8"/>
      <c r="S57" s="8"/>
      <c r="T57" s="8"/>
      <c r="U57" s="8"/>
      <c r="V57" s="8">
        <v>100</v>
      </c>
    </row>
    <row r="58" spans="1:22" s="106" customFormat="1" ht="11.4" x14ac:dyDescent="0.2">
      <c r="A58" s="106" t="s">
        <v>253</v>
      </c>
      <c r="B58" s="8">
        <v>2013</v>
      </c>
      <c r="C58" s="107" t="s">
        <v>257</v>
      </c>
      <c r="D58" s="8">
        <v>2720200.7329615406</v>
      </c>
      <c r="E58" s="8">
        <v>82.692309999999992</v>
      </c>
      <c r="F58" s="8">
        <v>76.442329999999998</v>
      </c>
      <c r="G58" s="8"/>
      <c r="H58" s="8"/>
      <c r="I58" s="8">
        <v>23.557670000000002</v>
      </c>
      <c r="J58" s="8">
        <v>76.442329999999998</v>
      </c>
      <c r="K58" s="8">
        <v>72.115380000000002</v>
      </c>
      <c r="L58" s="8">
        <v>69.230770000000007</v>
      </c>
      <c r="M58" s="8"/>
      <c r="N58" s="8"/>
      <c r="O58" s="8">
        <v>30.769229999999993</v>
      </c>
      <c r="P58" s="8">
        <v>69.230770000000007</v>
      </c>
      <c r="Q58" s="8"/>
      <c r="R58" s="8"/>
      <c r="S58" s="8"/>
      <c r="T58" s="8"/>
      <c r="U58" s="8"/>
      <c r="V58" s="8">
        <v>100</v>
      </c>
    </row>
    <row r="59" spans="1:22" s="106" customFormat="1" ht="11.4" x14ac:dyDescent="0.2">
      <c r="A59" s="106" t="s">
        <v>253</v>
      </c>
      <c r="B59" s="8">
        <v>2014</v>
      </c>
      <c r="C59" s="107" t="s">
        <v>257</v>
      </c>
      <c r="D59" s="8">
        <v>2817843.0343686487</v>
      </c>
      <c r="E59" s="8">
        <v>82.692309999999992</v>
      </c>
      <c r="F59" s="8">
        <v>76.442329999999998</v>
      </c>
      <c r="G59" s="8"/>
      <c r="H59" s="8"/>
      <c r="I59" s="8">
        <v>23.557670000000002</v>
      </c>
      <c r="J59" s="8">
        <v>76.442329999999998</v>
      </c>
      <c r="K59" s="8">
        <v>72.115380000000002</v>
      </c>
      <c r="L59" s="8">
        <v>69.230770000000007</v>
      </c>
      <c r="M59" s="8"/>
      <c r="N59" s="8"/>
      <c r="O59" s="8">
        <v>30.769229999999993</v>
      </c>
      <c r="P59" s="8">
        <v>69.230770000000007</v>
      </c>
      <c r="Q59" s="8"/>
      <c r="R59" s="8"/>
      <c r="S59" s="8"/>
      <c r="T59" s="8"/>
      <c r="U59" s="8"/>
      <c r="V59" s="8">
        <v>100</v>
      </c>
    </row>
    <row r="60" spans="1:22" s="106" customFormat="1" ht="11.4" x14ac:dyDescent="0.2">
      <c r="A60" s="106" t="s">
        <v>253</v>
      </c>
      <c r="B60" s="8">
        <v>2015</v>
      </c>
      <c r="C60" s="107" t="s">
        <v>257</v>
      </c>
      <c r="D60" s="8">
        <v>2935884.1504661562</v>
      </c>
      <c r="E60" s="8">
        <v>82.692309999999992</v>
      </c>
      <c r="F60" s="8">
        <v>76.442329999999998</v>
      </c>
      <c r="G60" s="8"/>
      <c r="H60" s="8"/>
      <c r="I60" s="8">
        <v>23.557670000000002</v>
      </c>
      <c r="J60" s="8">
        <v>76.442329999999998</v>
      </c>
      <c r="K60" s="8">
        <v>72.115380000000002</v>
      </c>
      <c r="L60" s="8">
        <v>69.230770000000007</v>
      </c>
      <c r="M60" s="8"/>
      <c r="N60" s="8"/>
      <c r="O60" s="8">
        <v>30.769229999999993</v>
      </c>
      <c r="P60" s="8">
        <v>69.230770000000007</v>
      </c>
      <c r="Q60" s="8"/>
      <c r="R60" s="8"/>
      <c r="S60" s="8"/>
      <c r="T60" s="8"/>
      <c r="U60" s="8"/>
      <c r="V60" s="8">
        <v>100</v>
      </c>
    </row>
    <row r="61" spans="1:22" s="106" customFormat="1" ht="11.4" x14ac:dyDescent="0.2">
      <c r="A61" s="106" t="s">
        <v>253</v>
      </c>
      <c r="B61" s="8">
        <v>2016</v>
      </c>
      <c r="C61" s="107" t="s">
        <v>257</v>
      </c>
      <c r="D61" s="8">
        <v>3008678.8240465163</v>
      </c>
      <c r="E61" s="8">
        <v>82.692309999999992</v>
      </c>
      <c r="F61" s="8">
        <v>76.442329999999998</v>
      </c>
      <c r="G61" s="8"/>
      <c r="H61" s="8"/>
      <c r="I61" s="8">
        <v>23.557670000000002</v>
      </c>
      <c r="J61" s="8">
        <v>76.442329999999998</v>
      </c>
      <c r="K61" s="8">
        <v>72.115380000000002</v>
      </c>
      <c r="L61" s="8">
        <v>69.230770000000007</v>
      </c>
      <c r="M61" s="8"/>
      <c r="N61" s="8"/>
      <c r="O61" s="8">
        <v>30.769229999999993</v>
      </c>
      <c r="P61" s="8">
        <v>69.230770000000007</v>
      </c>
      <c r="Q61" s="8"/>
      <c r="R61" s="8"/>
      <c r="S61" s="8"/>
      <c r="T61" s="8"/>
      <c r="U61" s="8"/>
      <c r="V61" s="8">
        <v>100</v>
      </c>
    </row>
    <row r="62" spans="1:22" s="106" customFormat="1" ht="11.4" x14ac:dyDescent="0.2">
      <c r="A62" s="106" t="s">
        <v>253</v>
      </c>
      <c r="B62" s="8">
        <v>2017</v>
      </c>
      <c r="C62" s="107" t="s">
        <v>257</v>
      </c>
      <c r="D62" s="8">
        <v>3096135.81</v>
      </c>
      <c r="E62" s="8">
        <v>82.692309999999992</v>
      </c>
      <c r="F62" s="8">
        <v>76.442329999999998</v>
      </c>
      <c r="G62" s="8"/>
      <c r="H62" s="8"/>
      <c r="I62" s="8">
        <v>23.557670000000002</v>
      </c>
      <c r="J62" s="8">
        <v>76.442329999999998</v>
      </c>
      <c r="K62" s="8">
        <v>72.115380000000002</v>
      </c>
      <c r="L62" s="8">
        <v>69.230770000000007</v>
      </c>
      <c r="M62" s="8"/>
      <c r="N62" s="8"/>
      <c r="O62" s="8">
        <v>30.769229999999993</v>
      </c>
      <c r="P62" s="8">
        <v>69.230770000000007</v>
      </c>
      <c r="Q62" s="8"/>
      <c r="R62" s="8"/>
      <c r="S62" s="8"/>
      <c r="T62" s="8"/>
      <c r="U62" s="8"/>
      <c r="V62" s="8">
        <v>100</v>
      </c>
    </row>
    <row r="63" spans="1:22" s="106" customFormat="1" ht="11.4" x14ac:dyDescent="0.2">
      <c r="A63" s="106" t="s">
        <v>253</v>
      </c>
      <c r="B63" s="8">
        <v>2018</v>
      </c>
      <c r="C63" s="107" t="s">
        <v>257</v>
      </c>
      <c r="D63" s="8">
        <v>3194057.0626346972</v>
      </c>
      <c r="E63" s="8">
        <v>82.692309999999992</v>
      </c>
      <c r="F63" s="8">
        <v>76.442329999999998</v>
      </c>
      <c r="G63" s="8"/>
      <c r="H63" s="8"/>
      <c r="I63" s="8">
        <v>23.557670000000002</v>
      </c>
      <c r="J63" s="8">
        <v>76.442329999999998</v>
      </c>
      <c r="K63" s="8">
        <v>72.115380000000002</v>
      </c>
      <c r="L63" s="8">
        <v>69.230770000000007</v>
      </c>
      <c r="M63" s="8"/>
      <c r="N63" s="8"/>
      <c r="O63" s="8">
        <v>30.769229999999993</v>
      </c>
      <c r="P63" s="8">
        <v>69.230770000000007</v>
      </c>
      <c r="Q63" s="8"/>
      <c r="R63" s="8"/>
      <c r="S63" s="8"/>
      <c r="T63" s="8"/>
      <c r="U63" s="8"/>
      <c r="V63" s="8">
        <v>100</v>
      </c>
    </row>
    <row r="64" spans="1:22" s="106" customFormat="1" ht="11.4" x14ac:dyDescent="0.2">
      <c r="A64" s="106" t="s">
        <v>253</v>
      </c>
      <c r="B64" s="8">
        <v>2019</v>
      </c>
      <c r="C64" s="107" t="s">
        <v>257</v>
      </c>
      <c r="D64" s="8">
        <v>3297992.5736236572</v>
      </c>
      <c r="E64" s="8">
        <v>82.692309999999992</v>
      </c>
      <c r="F64" s="8">
        <v>76.442329999999998</v>
      </c>
      <c r="G64" s="8"/>
      <c r="H64" s="8"/>
      <c r="I64" s="8">
        <v>23.557670000000002</v>
      </c>
      <c r="J64" s="8">
        <v>76.442329999999998</v>
      </c>
      <c r="K64" s="8">
        <v>72.115380000000002</v>
      </c>
      <c r="L64" s="8">
        <v>69.230770000000007</v>
      </c>
      <c r="M64" s="8"/>
      <c r="N64" s="8"/>
      <c r="O64" s="8">
        <v>30.769229999999993</v>
      </c>
      <c r="P64" s="8">
        <v>69.230770000000007</v>
      </c>
      <c r="Q64" s="8"/>
      <c r="R64" s="8"/>
      <c r="S64" s="8"/>
      <c r="T64" s="8"/>
      <c r="U64" s="8"/>
      <c r="V64" s="8">
        <v>100</v>
      </c>
    </row>
    <row r="65" spans="1:22" s="106" customFormat="1" ht="11.4" x14ac:dyDescent="0.2">
      <c r="A65" s="106" t="s">
        <v>253</v>
      </c>
      <c r="B65" s="8">
        <v>2020</v>
      </c>
      <c r="C65" s="107" t="s">
        <v>257</v>
      </c>
      <c r="D65" s="8">
        <v>3410045.3368641473</v>
      </c>
      <c r="E65" s="8">
        <v>82.692309999999992</v>
      </c>
      <c r="F65" s="8">
        <v>76.442329999999998</v>
      </c>
      <c r="G65" s="8"/>
      <c r="H65" s="8"/>
      <c r="I65" s="8">
        <v>23.557670000000002</v>
      </c>
      <c r="J65" s="8">
        <v>76.442329999999998</v>
      </c>
      <c r="K65" s="8">
        <v>72.115380000000002</v>
      </c>
      <c r="L65" s="8">
        <v>69.230770000000007</v>
      </c>
      <c r="M65" s="8"/>
      <c r="N65" s="8"/>
      <c r="O65" s="8">
        <v>30.769229999999993</v>
      </c>
      <c r="P65" s="8">
        <v>69.230770000000007</v>
      </c>
      <c r="Q65" s="8"/>
      <c r="R65" s="8"/>
      <c r="S65" s="8"/>
      <c r="T65" s="8"/>
      <c r="U65" s="8"/>
      <c r="V65" s="8">
        <v>100</v>
      </c>
    </row>
    <row r="66" spans="1:22" s="106" customFormat="1" ht="11.4" x14ac:dyDescent="0.2">
      <c r="A66" s="106" t="s">
        <v>253</v>
      </c>
      <c r="B66" s="8">
        <v>2021</v>
      </c>
      <c r="C66" s="107" t="s">
        <v>257</v>
      </c>
      <c r="D66" s="8">
        <v>3538706.0829119114</v>
      </c>
      <c r="E66" s="8">
        <v>82.692309999999992</v>
      </c>
      <c r="F66" s="8">
        <v>76.442329999999998</v>
      </c>
      <c r="G66" s="8"/>
      <c r="H66" s="8"/>
      <c r="I66" s="8">
        <v>23.557670000000002</v>
      </c>
      <c r="J66" s="8">
        <v>76.442329999999998</v>
      </c>
      <c r="K66" s="8">
        <v>72.115380000000002</v>
      </c>
      <c r="L66" s="8">
        <v>69.230770000000007</v>
      </c>
      <c r="M66" s="8"/>
      <c r="N66" s="8"/>
      <c r="O66" s="8">
        <v>30.769229999999993</v>
      </c>
      <c r="P66" s="8">
        <v>69.230770000000007</v>
      </c>
      <c r="Q66" s="8"/>
      <c r="R66" s="8"/>
      <c r="S66" s="8"/>
      <c r="T66" s="8"/>
      <c r="U66" s="8"/>
      <c r="V66" s="8">
        <v>100</v>
      </c>
    </row>
    <row r="67" spans="1:22" s="106" customFormat="1" ht="11.4" x14ac:dyDescent="0.2">
      <c r="A67" s="106" t="s">
        <v>253</v>
      </c>
      <c r="B67" s="8">
        <v>2022</v>
      </c>
      <c r="C67" s="107" t="s">
        <v>257</v>
      </c>
      <c r="D67" s="8">
        <v>3609359.9815225601</v>
      </c>
      <c r="E67" s="8"/>
      <c r="F67" s="8"/>
      <c r="G67" s="8"/>
      <c r="H67" s="8"/>
      <c r="I67" s="8"/>
      <c r="J67" s="8">
        <v>100</v>
      </c>
      <c r="K67" s="8"/>
      <c r="L67" s="8"/>
      <c r="M67" s="8"/>
      <c r="N67" s="8"/>
      <c r="O67" s="8"/>
      <c r="P67" s="8">
        <v>100</v>
      </c>
      <c r="Q67" s="8"/>
      <c r="R67" s="8"/>
      <c r="S67" s="8"/>
      <c r="T67" s="8"/>
      <c r="U67" s="8"/>
      <c r="V67" s="8">
        <v>100</v>
      </c>
    </row>
    <row r="68" spans="1:22" s="106" customFormat="1" ht="11.4" x14ac:dyDescent="0.2">
      <c r="A68" s="106" t="s">
        <v>253</v>
      </c>
      <c r="B68" s="8">
        <v>2023</v>
      </c>
      <c r="C68" s="107" t="s">
        <v>257</v>
      </c>
      <c r="D68" s="8">
        <v>3676423.8038479616</v>
      </c>
      <c r="E68" s="8"/>
      <c r="F68" s="8"/>
      <c r="G68" s="8"/>
      <c r="H68" s="8"/>
      <c r="I68" s="8"/>
      <c r="J68" s="8">
        <v>100</v>
      </c>
      <c r="K68" s="8"/>
      <c r="L68" s="8"/>
      <c r="M68" s="8"/>
      <c r="N68" s="8"/>
      <c r="O68" s="8"/>
      <c r="P68" s="8">
        <v>100</v>
      </c>
      <c r="Q68" s="8"/>
      <c r="R68" s="8"/>
      <c r="S68" s="8"/>
      <c r="T68" s="8"/>
      <c r="U68" s="8"/>
      <c r="V68" s="8">
        <v>100</v>
      </c>
    </row>
    <row r="69" spans="1:22" s="106" customFormat="1" ht="11.4" x14ac:dyDescent="0.2">
      <c r="A69" s="106" t="s">
        <v>253</v>
      </c>
      <c r="B69" s="8">
        <v>2024</v>
      </c>
      <c r="C69" s="107" t="s">
        <v>257</v>
      </c>
      <c r="D69" s="8">
        <v>3802095.1674366761</v>
      </c>
      <c r="E69" s="8"/>
      <c r="F69" s="8"/>
      <c r="G69" s="8"/>
      <c r="H69" s="8"/>
      <c r="I69" s="8"/>
      <c r="J69" s="8">
        <v>100</v>
      </c>
      <c r="K69" s="8"/>
      <c r="L69" s="8"/>
      <c r="M69" s="8"/>
      <c r="N69" s="8"/>
      <c r="O69" s="8"/>
      <c r="P69" s="8">
        <v>100</v>
      </c>
      <c r="Q69" s="8"/>
      <c r="R69" s="8"/>
      <c r="S69" s="8"/>
      <c r="T69" s="8"/>
      <c r="U69" s="8"/>
      <c r="V69" s="8">
        <v>100</v>
      </c>
    </row>
    <row r="70" spans="1:22" s="106" customFormat="1" ht="11.4" x14ac:dyDescent="0.2">
      <c r="A70" s="106" t="s">
        <v>253</v>
      </c>
      <c r="B70" s="8">
        <v>2025</v>
      </c>
      <c r="C70" s="107" t="s">
        <v>257</v>
      </c>
      <c r="D70" s="8">
        <v>4052409.1726249699</v>
      </c>
      <c r="E70" s="8"/>
      <c r="F70" s="8"/>
      <c r="G70" s="8"/>
      <c r="H70" s="8"/>
      <c r="I70" s="8"/>
      <c r="J70" s="8">
        <v>100</v>
      </c>
      <c r="K70" s="8"/>
      <c r="L70" s="8"/>
      <c r="M70" s="8"/>
      <c r="N70" s="8"/>
      <c r="O70" s="8"/>
      <c r="P70" s="8">
        <v>100</v>
      </c>
      <c r="Q70" s="8"/>
      <c r="R70" s="8"/>
      <c r="S70" s="8"/>
      <c r="T70" s="8"/>
      <c r="U70" s="8"/>
      <c r="V70" s="8">
        <v>100</v>
      </c>
    </row>
    <row r="71" spans="1:22" s="106" customFormat="1" ht="11.4" x14ac:dyDescent="0.2">
      <c r="A71" s="106" t="s">
        <v>253</v>
      </c>
      <c r="B71" s="8">
        <v>2026</v>
      </c>
      <c r="C71" s="107" t="s">
        <v>257</v>
      </c>
      <c r="D71" s="8"/>
      <c r="E71" s="8"/>
      <c r="F71" s="8"/>
      <c r="G71" s="8"/>
      <c r="H71" s="8"/>
      <c r="I71" s="8"/>
      <c r="J71" s="8">
        <v>100</v>
      </c>
      <c r="K71" s="8"/>
      <c r="L71" s="8"/>
      <c r="M71" s="8"/>
      <c r="N71" s="8"/>
      <c r="O71" s="8"/>
      <c r="P71" s="8">
        <v>100</v>
      </c>
      <c r="Q71" s="8"/>
      <c r="R71" s="8"/>
      <c r="S71" s="8"/>
      <c r="T71" s="8"/>
      <c r="U71" s="8"/>
      <c r="V71" s="8">
        <v>100</v>
      </c>
    </row>
    <row r="72" spans="1:22" s="106" customFormat="1" ht="11.4" x14ac:dyDescent="0.2">
      <c r="A72" s="106" t="s">
        <v>253</v>
      </c>
      <c r="B72" s="8">
        <v>2027</v>
      </c>
      <c r="C72" s="107" t="s">
        <v>257</v>
      </c>
      <c r="D72" s="8"/>
      <c r="E72" s="8"/>
      <c r="F72" s="8"/>
      <c r="G72" s="8"/>
      <c r="H72" s="8"/>
      <c r="I72" s="8"/>
      <c r="J72" s="8">
        <v>100</v>
      </c>
      <c r="K72" s="8"/>
      <c r="L72" s="8"/>
      <c r="M72" s="8"/>
      <c r="N72" s="8"/>
      <c r="O72" s="8"/>
      <c r="P72" s="8">
        <v>100</v>
      </c>
      <c r="Q72" s="8"/>
      <c r="R72" s="8"/>
      <c r="S72" s="8"/>
      <c r="T72" s="8"/>
      <c r="U72" s="8"/>
      <c r="V72" s="8">
        <v>100</v>
      </c>
    </row>
    <row r="73" spans="1:22" s="106" customFormat="1" ht="11.4" x14ac:dyDescent="0.2">
      <c r="A73" s="106" t="s">
        <v>253</v>
      </c>
      <c r="B73" s="8">
        <v>2028</v>
      </c>
      <c r="C73" s="107" t="s">
        <v>257</v>
      </c>
      <c r="D73" s="8"/>
      <c r="E73" s="8"/>
      <c r="F73" s="8"/>
      <c r="G73" s="8"/>
      <c r="H73" s="8"/>
      <c r="I73" s="8"/>
      <c r="J73" s="8">
        <v>100</v>
      </c>
      <c r="K73" s="8"/>
      <c r="L73" s="8"/>
      <c r="M73" s="8"/>
      <c r="N73" s="8"/>
      <c r="O73" s="8"/>
      <c r="P73" s="8">
        <v>100</v>
      </c>
      <c r="Q73" s="8"/>
      <c r="R73" s="8"/>
      <c r="S73" s="8"/>
      <c r="T73" s="8"/>
      <c r="U73" s="8"/>
      <c r="V73" s="8">
        <v>100</v>
      </c>
    </row>
    <row r="74" spans="1:22" s="106" customFormat="1" ht="11.4" x14ac:dyDescent="0.2">
      <c r="A74" s="106" t="s">
        <v>253</v>
      </c>
      <c r="B74" s="8">
        <v>2029</v>
      </c>
      <c r="C74" s="107" t="s">
        <v>257</v>
      </c>
      <c r="D74" s="8"/>
      <c r="E74" s="8"/>
      <c r="F74" s="8"/>
      <c r="G74" s="8"/>
      <c r="H74" s="8"/>
      <c r="I74" s="8"/>
      <c r="J74" s="8">
        <v>100</v>
      </c>
      <c r="K74" s="8"/>
      <c r="L74" s="8"/>
      <c r="M74" s="8"/>
      <c r="N74" s="8"/>
      <c r="O74" s="8"/>
      <c r="P74" s="8">
        <v>100</v>
      </c>
      <c r="Q74" s="8"/>
      <c r="R74" s="8"/>
      <c r="S74" s="8"/>
      <c r="T74" s="8"/>
      <c r="U74" s="8"/>
      <c r="V74" s="8">
        <v>100</v>
      </c>
    </row>
    <row r="75" spans="1:22" s="106" customFormat="1" ht="11.4" x14ac:dyDescent="0.2">
      <c r="A75" s="106" t="s">
        <v>253</v>
      </c>
      <c r="B75" s="8">
        <v>2030</v>
      </c>
      <c r="C75" s="107" t="s">
        <v>257</v>
      </c>
      <c r="D75" s="8"/>
      <c r="E75" s="8"/>
      <c r="F75" s="8"/>
      <c r="G75" s="8"/>
      <c r="H75" s="8"/>
      <c r="I75" s="8"/>
      <c r="J75" s="8">
        <v>100</v>
      </c>
      <c r="K75" s="8"/>
      <c r="L75" s="8"/>
      <c r="M75" s="8"/>
      <c r="N75" s="8"/>
      <c r="O75" s="8"/>
      <c r="P75" s="8">
        <v>100</v>
      </c>
      <c r="Q75" s="8"/>
      <c r="R75" s="8"/>
      <c r="S75" s="8"/>
      <c r="T75" s="8"/>
      <c r="U75" s="8"/>
      <c r="V75" s="8">
        <v>100</v>
      </c>
    </row>
    <row r="76" spans="1:22" s="106" customFormat="1" ht="11.4" x14ac:dyDescent="0.2">
      <c r="A76" s="106" t="s">
        <v>253</v>
      </c>
      <c r="B76" s="8">
        <v>2000</v>
      </c>
      <c r="C76" s="107" t="s">
        <v>258</v>
      </c>
      <c r="D76" s="8">
        <v>5293900.7402462009</v>
      </c>
      <c r="E76" s="8"/>
      <c r="F76" s="8"/>
      <c r="G76" s="8"/>
      <c r="H76" s="8"/>
      <c r="I76" s="8"/>
      <c r="J76" s="8">
        <v>100</v>
      </c>
      <c r="K76" s="8"/>
      <c r="L76" s="8"/>
      <c r="M76" s="8"/>
      <c r="N76" s="8"/>
      <c r="O76" s="8"/>
      <c r="P76" s="8">
        <v>100</v>
      </c>
      <c r="Q76" s="8"/>
      <c r="R76" s="8"/>
      <c r="S76" s="8"/>
      <c r="T76" s="8"/>
      <c r="U76" s="8"/>
      <c r="V76" s="8">
        <v>100</v>
      </c>
    </row>
    <row r="77" spans="1:22" s="106" customFormat="1" ht="11.4" x14ac:dyDescent="0.2">
      <c r="A77" s="106" t="s">
        <v>253</v>
      </c>
      <c r="B77" s="8">
        <v>2001</v>
      </c>
      <c r="C77" s="107" t="s">
        <v>258</v>
      </c>
      <c r="D77" s="8">
        <v>5270122.9837284284</v>
      </c>
      <c r="E77" s="8"/>
      <c r="F77" s="8"/>
      <c r="G77" s="8"/>
      <c r="H77" s="8"/>
      <c r="I77" s="8"/>
      <c r="J77" s="8">
        <v>100</v>
      </c>
      <c r="K77" s="8"/>
      <c r="L77" s="8"/>
      <c r="M77" s="8"/>
      <c r="N77" s="8"/>
      <c r="O77" s="8"/>
      <c r="P77" s="8">
        <v>100</v>
      </c>
      <c r="Q77" s="8"/>
      <c r="R77" s="8"/>
      <c r="S77" s="8"/>
      <c r="T77" s="8"/>
      <c r="U77" s="8"/>
      <c r="V77" s="8">
        <v>100</v>
      </c>
    </row>
    <row r="78" spans="1:22" s="106" customFormat="1" ht="11.4" x14ac:dyDescent="0.2">
      <c r="A78" s="106" t="s">
        <v>253</v>
      </c>
      <c r="B78" s="8">
        <v>2002</v>
      </c>
      <c r="C78" s="107" t="s">
        <v>258</v>
      </c>
      <c r="D78" s="8">
        <v>5460867.0321393013</v>
      </c>
      <c r="E78" s="8"/>
      <c r="F78" s="8"/>
      <c r="G78" s="8"/>
      <c r="H78" s="8"/>
      <c r="I78" s="8"/>
      <c r="J78" s="8">
        <v>100</v>
      </c>
      <c r="K78" s="8"/>
      <c r="L78" s="8"/>
      <c r="M78" s="8"/>
      <c r="N78" s="8"/>
      <c r="O78" s="8"/>
      <c r="P78" s="8">
        <v>100</v>
      </c>
      <c r="Q78" s="8"/>
      <c r="R78" s="8"/>
      <c r="S78" s="8"/>
      <c r="T78" s="8"/>
      <c r="U78" s="8"/>
      <c r="V78" s="8">
        <v>100</v>
      </c>
    </row>
    <row r="79" spans="1:22" s="106" customFormat="1" ht="11.4" x14ac:dyDescent="0.2">
      <c r="A79" s="106" t="s">
        <v>253</v>
      </c>
      <c r="B79" s="8">
        <v>2003</v>
      </c>
      <c r="C79" s="107" t="s">
        <v>258</v>
      </c>
      <c r="D79" s="8">
        <v>5944565.1229102127</v>
      </c>
      <c r="E79" s="8"/>
      <c r="F79" s="8"/>
      <c r="G79" s="8"/>
      <c r="H79" s="8"/>
      <c r="I79" s="8"/>
      <c r="J79" s="8">
        <v>100</v>
      </c>
      <c r="K79" s="8"/>
      <c r="L79" s="8"/>
      <c r="M79" s="8"/>
      <c r="N79" s="8"/>
      <c r="O79" s="8"/>
      <c r="P79" s="8">
        <v>100</v>
      </c>
      <c r="Q79" s="8"/>
      <c r="R79" s="8"/>
      <c r="S79" s="8"/>
      <c r="T79" s="8"/>
      <c r="U79" s="8"/>
      <c r="V79" s="8">
        <v>100</v>
      </c>
    </row>
    <row r="80" spans="1:22" s="106" customFormat="1" ht="11.4" x14ac:dyDescent="0.2">
      <c r="A80" s="106" t="s">
        <v>253</v>
      </c>
      <c r="B80" s="8">
        <v>2004</v>
      </c>
      <c r="C80" s="107" t="s">
        <v>258</v>
      </c>
      <c r="D80" s="8">
        <v>6281355.625</v>
      </c>
      <c r="E80" s="8"/>
      <c r="F80" s="8"/>
      <c r="G80" s="8"/>
      <c r="H80" s="8"/>
      <c r="I80" s="8"/>
      <c r="J80" s="8">
        <v>100</v>
      </c>
      <c r="K80" s="8"/>
      <c r="L80" s="8"/>
      <c r="M80" s="8"/>
      <c r="N80" s="8"/>
      <c r="O80" s="8"/>
      <c r="P80" s="8">
        <v>100</v>
      </c>
      <c r="Q80" s="8"/>
      <c r="R80" s="8"/>
      <c r="S80" s="8"/>
      <c r="T80" s="8"/>
      <c r="U80" s="8"/>
      <c r="V80" s="8">
        <v>100</v>
      </c>
    </row>
    <row r="81" spans="1:22" s="106" customFormat="1" ht="11.4" x14ac:dyDescent="0.2">
      <c r="A81" s="106" t="s">
        <v>253</v>
      </c>
      <c r="B81" s="8">
        <v>2005</v>
      </c>
      <c r="C81" s="107" t="s">
        <v>258</v>
      </c>
      <c r="D81" s="8">
        <v>6479290.4672544487</v>
      </c>
      <c r="E81" s="8"/>
      <c r="F81" s="8"/>
      <c r="G81" s="8"/>
      <c r="H81" s="8"/>
      <c r="I81" s="8"/>
      <c r="J81" s="8">
        <v>100</v>
      </c>
      <c r="K81" s="8"/>
      <c r="L81" s="8"/>
      <c r="M81" s="8"/>
      <c r="N81" s="8"/>
      <c r="O81" s="8"/>
      <c r="P81" s="8">
        <v>100</v>
      </c>
      <c r="Q81" s="8"/>
      <c r="R81" s="8"/>
      <c r="S81" s="8"/>
      <c r="T81" s="8"/>
      <c r="U81" s="8"/>
      <c r="V81" s="8">
        <v>100</v>
      </c>
    </row>
    <row r="82" spans="1:22" s="106" customFormat="1" ht="11.4" x14ac:dyDescent="0.2">
      <c r="A82" s="106" t="s">
        <v>253</v>
      </c>
      <c r="B82" s="8">
        <v>2006</v>
      </c>
      <c r="C82" s="107" t="s">
        <v>258</v>
      </c>
      <c r="D82" s="8">
        <v>6815410.5560717583</v>
      </c>
      <c r="E82" s="8"/>
      <c r="F82" s="8"/>
      <c r="G82" s="8"/>
      <c r="H82" s="8"/>
      <c r="I82" s="8"/>
      <c r="J82" s="8">
        <v>100</v>
      </c>
      <c r="K82" s="8"/>
      <c r="L82" s="8"/>
      <c r="M82" s="8"/>
      <c r="N82" s="8"/>
      <c r="O82" s="8"/>
      <c r="P82" s="8">
        <v>100</v>
      </c>
      <c r="Q82" s="8"/>
      <c r="R82" s="8"/>
      <c r="S82" s="8"/>
      <c r="T82" s="8"/>
      <c r="U82" s="8"/>
      <c r="V82" s="8">
        <v>100</v>
      </c>
    </row>
    <row r="83" spans="1:22" s="106" customFormat="1" ht="11.4" x14ac:dyDescent="0.2">
      <c r="A83" s="106" t="s">
        <v>253</v>
      </c>
      <c r="B83" s="8">
        <v>2007</v>
      </c>
      <c r="C83" s="107" t="s">
        <v>258</v>
      </c>
      <c r="D83" s="8">
        <v>7102879.4137717439</v>
      </c>
      <c r="E83" s="8"/>
      <c r="F83" s="8"/>
      <c r="G83" s="8"/>
      <c r="H83" s="8"/>
      <c r="I83" s="8"/>
      <c r="J83" s="8">
        <v>100</v>
      </c>
      <c r="K83" s="8"/>
      <c r="L83" s="8"/>
      <c r="M83" s="8"/>
      <c r="N83" s="8"/>
      <c r="O83" s="8"/>
      <c r="P83" s="8">
        <v>100</v>
      </c>
      <c r="Q83" s="8"/>
      <c r="R83" s="8"/>
      <c r="S83" s="8"/>
      <c r="T83" s="8"/>
      <c r="U83" s="8"/>
      <c r="V83" s="8">
        <v>100</v>
      </c>
    </row>
    <row r="84" spans="1:22" s="106" customFormat="1" ht="11.4" x14ac:dyDescent="0.2">
      <c r="A84" s="106" t="s">
        <v>253</v>
      </c>
      <c r="B84" s="8">
        <v>2008</v>
      </c>
      <c r="C84" s="107" t="s">
        <v>258</v>
      </c>
      <c r="D84" s="8">
        <v>7140138.7424167627</v>
      </c>
      <c r="E84" s="8"/>
      <c r="F84" s="8"/>
      <c r="G84" s="8"/>
      <c r="H84" s="8"/>
      <c r="I84" s="8"/>
      <c r="J84" s="8">
        <v>100</v>
      </c>
      <c r="K84" s="8"/>
      <c r="L84" s="8"/>
      <c r="M84" s="8"/>
      <c r="N84" s="8"/>
      <c r="O84" s="8"/>
      <c r="P84" s="8">
        <v>100</v>
      </c>
      <c r="Q84" s="8"/>
      <c r="R84" s="8"/>
      <c r="S84" s="8"/>
      <c r="T84" s="8"/>
      <c r="U84" s="8"/>
      <c r="V84" s="8">
        <v>100</v>
      </c>
    </row>
    <row r="85" spans="1:22" s="106" customFormat="1" ht="11.4" x14ac:dyDescent="0.2">
      <c r="A85" s="106" t="s">
        <v>253</v>
      </c>
      <c r="B85" s="8">
        <v>2009</v>
      </c>
      <c r="C85" s="107" t="s">
        <v>258</v>
      </c>
      <c r="D85" s="8">
        <v>7457606.8059043884</v>
      </c>
      <c r="E85" s="8"/>
      <c r="F85" s="8"/>
      <c r="G85" s="8"/>
      <c r="H85" s="8"/>
      <c r="I85" s="8"/>
      <c r="J85" s="8">
        <v>100</v>
      </c>
      <c r="K85" s="8"/>
      <c r="L85" s="8"/>
      <c r="M85" s="8"/>
      <c r="N85" s="8"/>
      <c r="O85" s="8"/>
      <c r="P85" s="8">
        <v>100</v>
      </c>
      <c r="Q85" s="8"/>
      <c r="R85" s="8"/>
      <c r="S85" s="8"/>
      <c r="T85" s="8"/>
      <c r="U85" s="8"/>
      <c r="V85" s="8">
        <v>100</v>
      </c>
    </row>
    <row r="86" spans="1:22" s="106" customFormat="1" ht="11.4" x14ac:dyDescent="0.2">
      <c r="A86" s="106" t="s">
        <v>253</v>
      </c>
      <c r="B86" s="8">
        <v>2010</v>
      </c>
      <c r="C86" s="107" t="s">
        <v>258</v>
      </c>
      <c r="D86" s="8">
        <v>7691774.8852673341</v>
      </c>
      <c r="E86" s="8"/>
      <c r="F86" s="8"/>
      <c r="G86" s="8"/>
      <c r="H86" s="8"/>
      <c r="I86" s="8"/>
      <c r="J86" s="8">
        <v>100</v>
      </c>
      <c r="K86" s="8"/>
      <c r="L86" s="8"/>
      <c r="M86" s="8"/>
      <c r="N86" s="8"/>
      <c r="O86" s="8"/>
      <c r="P86" s="8">
        <v>100</v>
      </c>
      <c r="Q86" s="8"/>
      <c r="R86" s="8"/>
      <c r="S86" s="8"/>
      <c r="T86" s="8"/>
      <c r="U86" s="8"/>
      <c r="V86" s="8">
        <v>100</v>
      </c>
    </row>
    <row r="87" spans="1:22" s="106" customFormat="1" ht="11.4" x14ac:dyDescent="0.2">
      <c r="A87" s="106" t="s">
        <v>253</v>
      </c>
      <c r="B87" s="8">
        <v>2011</v>
      </c>
      <c r="C87" s="107" t="s">
        <v>258</v>
      </c>
      <c r="D87" s="8">
        <v>7883239.2720649913</v>
      </c>
      <c r="E87" s="8"/>
      <c r="F87" s="8"/>
      <c r="G87" s="8"/>
      <c r="H87" s="8"/>
      <c r="I87" s="8"/>
      <c r="J87" s="8">
        <v>100</v>
      </c>
      <c r="K87" s="8"/>
      <c r="L87" s="8"/>
      <c r="M87" s="8"/>
      <c r="N87" s="8"/>
      <c r="O87" s="8"/>
      <c r="P87" s="8">
        <v>100</v>
      </c>
      <c r="Q87" s="8"/>
      <c r="R87" s="8"/>
      <c r="S87" s="8"/>
      <c r="T87" s="8"/>
      <c r="U87" s="8"/>
      <c r="V87" s="8">
        <v>100</v>
      </c>
    </row>
    <row r="88" spans="1:22" s="106" customFormat="1" ht="11.4" x14ac:dyDescent="0.2">
      <c r="A88" s="106" t="s">
        <v>253</v>
      </c>
      <c r="B88" s="8">
        <v>2012</v>
      </c>
      <c r="C88" s="107" t="s">
        <v>258</v>
      </c>
      <c r="D88" s="8">
        <v>8211129.3189205555</v>
      </c>
      <c r="E88" s="8"/>
      <c r="F88" s="8"/>
      <c r="G88" s="8"/>
      <c r="H88" s="8"/>
      <c r="I88" s="8"/>
      <c r="J88" s="8">
        <v>100</v>
      </c>
      <c r="K88" s="8"/>
      <c r="L88" s="8"/>
      <c r="M88" s="8"/>
      <c r="N88" s="8"/>
      <c r="O88" s="8"/>
      <c r="P88" s="8">
        <v>100</v>
      </c>
      <c r="Q88" s="8"/>
      <c r="R88" s="8"/>
      <c r="S88" s="8"/>
      <c r="T88" s="8"/>
      <c r="U88" s="8"/>
      <c r="V88" s="8">
        <v>100</v>
      </c>
    </row>
    <row r="89" spans="1:22" s="106" customFormat="1" ht="11.4" x14ac:dyDescent="0.2">
      <c r="A89" s="106" t="s">
        <v>253</v>
      </c>
      <c r="B89" s="8">
        <v>2013</v>
      </c>
      <c r="C89" s="107" t="s">
        <v>258</v>
      </c>
      <c r="D89" s="8">
        <v>8440513.267038459</v>
      </c>
      <c r="E89" s="8">
        <v>84.375</v>
      </c>
      <c r="F89" s="8">
        <v>74.479165000000009</v>
      </c>
      <c r="G89" s="8"/>
      <c r="H89" s="8"/>
      <c r="I89" s="8">
        <v>25.520834999999991</v>
      </c>
      <c r="J89" s="8">
        <v>74.479165000000009</v>
      </c>
      <c r="K89" s="8">
        <v>91.666669999999996</v>
      </c>
      <c r="L89" s="8">
        <v>79.687494999999984</v>
      </c>
      <c r="M89" s="8"/>
      <c r="N89" s="8"/>
      <c r="O89" s="8">
        <v>20.312505000000016</v>
      </c>
      <c r="P89" s="8">
        <v>79.687494999999984</v>
      </c>
      <c r="Q89" s="8"/>
      <c r="R89" s="8"/>
      <c r="S89" s="8"/>
      <c r="T89" s="8"/>
      <c r="U89" s="8"/>
      <c r="V89" s="8">
        <v>100</v>
      </c>
    </row>
    <row r="90" spans="1:22" s="106" customFormat="1" ht="11.4" x14ac:dyDescent="0.2">
      <c r="A90" s="106" t="s">
        <v>253</v>
      </c>
      <c r="B90" s="8">
        <v>2014</v>
      </c>
      <c r="C90" s="107" t="s">
        <v>258</v>
      </c>
      <c r="D90" s="8">
        <v>8642859.9656313509</v>
      </c>
      <c r="E90" s="8">
        <v>84.375</v>
      </c>
      <c r="F90" s="8">
        <v>74.479165000000009</v>
      </c>
      <c r="G90" s="8"/>
      <c r="H90" s="8"/>
      <c r="I90" s="8">
        <v>25.520834999999991</v>
      </c>
      <c r="J90" s="8">
        <v>74.479165000000009</v>
      </c>
      <c r="K90" s="8">
        <v>91.666669999999996</v>
      </c>
      <c r="L90" s="8">
        <v>79.687494999999984</v>
      </c>
      <c r="M90" s="8"/>
      <c r="N90" s="8"/>
      <c r="O90" s="8">
        <v>20.312505000000016</v>
      </c>
      <c r="P90" s="8">
        <v>79.687494999999984</v>
      </c>
      <c r="Q90" s="8"/>
      <c r="R90" s="8"/>
      <c r="S90" s="8"/>
      <c r="T90" s="8"/>
      <c r="U90" s="8"/>
      <c r="V90" s="8">
        <v>100</v>
      </c>
    </row>
    <row r="91" spans="1:22" s="106" customFormat="1" ht="11.4" x14ac:dyDescent="0.2">
      <c r="A91" s="106" t="s">
        <v>253</v>
      </c>
      <c r="B91" s="8">
        <v>2015</v>
      </c>
      <c r="C91" s="107" t="s">
        <v>258</v>
      </c>
      <c r="D91" s="8">
        <v>8900925.8495338447</v>
      </c>
      <c r="E91" s="8">
        <v>84.375</v>
      </c>
      <c r="F91" s="8">
        <v>74.479165000000009</v>
      </c>
      <c r="G91" s="8"/>
      <c r="H91" s="8"/>
      <c r="I91" s="8">
        <v>25.520834999999991</v>
      </c>
      <c r="J91" s="8">
        <v>74.479165000000009</v>
      </c>
      <c r="K91" s="8">
        <v>91.666669999999996</v>
      </c>
      <c r="L91" s="8">
        <v>79.687494999999984</v>
      </c>
      <c r="M91" s="8"/>
      <c r="N91" s="8"/>
      <c r="O91" s="8">
        <v>20.312505000000016</v>
      </c>
      <c r="P91" s="8">
        <v>79.687494999999984</v>
      </c>
      <c r="Q91" s="8"/>
      <c r="R91" s="8"/>
      <c r="S91" s="8"/>
      <c r="T91" s="8"/>
      <c r="U91" s="8"/>
      <c r="V91" s="8">
        <v>100</v>
      </c>
    </row>
    <row r="92" spans="1:22" s="106" customFormat="1" ht="11.4" x14ac:dyDescent="0.2">
      <c r="A92" s="106" t="s">
        <v>253</v>
      </c>
      <c r="B92" s="8">
        <v>2016</v>
      </c>
      <c r="C92" s="107" t="s">
        <v>258</v>
      </c>
      <c r="D92" s="8">
        <v>9016416.1759534832</v>
      </c>
      <c r="E92" s="8">
        <v>84.375</v>
      </c>
      <c r="F92" s="8">
        <v>74.479165000000009</v>
      </c>
      <c r="G92" s="8"/>
      <c r="H92" s="8"/>
      <c r="I92" s="8">
        <v>25.520834999999991</v>
      </c>
      <c r="J92" s="8">
        <v>74.479165000000009</v>
      </c>
      <c r="K92" s="8">
        <v>91.666669999999996</v>
      </c>
      <c r="L92" s="8">
        <v>79.687494999999984</v>
      </c>
      <c r="M92" s="8"/>
      <c r="N92" s="8"/>
      <c r="O92" s="8">
        <v>20.312505000000016</v>
      </c>
      <c r="P92" s="8">
        <v>79.687494999999984</v>
      </c>
      <c r="Q92" s="8"/>
      <c r="R92" s="8"/>
      <c r="S92" s="8"/>
      <c r="T92" s="8"/>
      <c r="U92" s="8"/>
      <c r="V92" s="8">
        <v>100</v>
      </c>
    </row>
    <row r="93" spans="1:22" s="106" customFormat="1" ht="11.4" x14ac:dyDescent="0.2">
      <c r="A93" s="106" t="s">
        <v>253</v>
      </c>
      <c r="B93" s="8">
        <v>2017</v>
      </c>
      <c r="C93" s="107" t="s">
        <v>258</v>
      </c>
      <c r="D93" s="8">
        <v>9165788.1900000013</v>
      </c>
      <c r="E93" s="8">
        <v>84.375</v>
      </c>
      <c r="F93" s="8">
        <v>74.479165000000009</v>
      </c>
      <c r="G93" s="8"/>
      <c r="H93" s="8"/>
      <c r="I93" s="8">
        <v>25.520834999999991</v>
      </c>
      <c r="J93" s="8">
        <v>74.479165000000009</v>
      </c>
      <c r="K93" s="8">
        <v>91.666669999999996</v>
      </c>
      <c r="L93" s="8">
        <v>79.687494999999984</v>
      </c>
      <c r="M93" s="8"/>
      <c r="N93" s="8"/>
      <c r="O93" s="8">
        <v>20.312505000000016</v>
      </c>
      <c r="P93" s="8">
        <v>79.687494999999984</v>
      </c>
      <c r="Q93" s="8"/>
      <c r="R93" s="8"/>
      <c r="S93" s="8"/>
      <c r="T93" s="8"/>
      <c r="U93" s="8"/>
      <c r="V93" s="8">
        <v>100</v>
      </c>
    </row>
    <row r="94" spans="1:22" s="106" customFormat="1" ht="11.4" x14ac:dyDescent="0.2">
      <c r="A94" s="106" t="s">
        <v>253</v>
      </c>
      <c r="B94" s="8">
        <v>2018</v>
      </c>
      <c r="C94" s="107" t="s">
        <v>258</v>
      </c>
      <c r="D94" s="8">
        <v>9334113.9373653028</v>
      </c>
      <c r="E94" s="8">
        <v>84.375</v>
      </c>
      <c r="F94" s="8">
        <v>74.479165000000009</v>
      </c>
      <c r="G94" s="8"/>
      <c r="H94" s="8"/>
      <c r="I94" s="8">
        <v>25.520834999999991</v>
      </c>
      <c r="J94" s="8">
        <v>74.479165000000009</v>
      </c>
      <c r="K94" s="8">
        <v>91.666669999999996</v>
      </c>
      <c r="L94" s="8">
        <v>79.687494999999984</v>
      </c>
      <c r="M94" s="8"/>
      <c r="N94" s="8"/>
      <c r="O94" s="8">
        <v>20.312505000000016</v>
      </c>
      <c r="P94" s="8">
        <v>79.687494999999984</v>
      </c>
      <c r="Q94" s="8"/>
      <c r="R94" s="8"/>
      <c r="S94" s="8"/>
      <c r="T94" s="8"/>
      <c r="U94" s="8"/>
      <c r="V94" s="8">
        <v>100</v>
      </c>
    </row>
    <row r="95" spans="1:22" s="106" customFormat="1" ht="11.4" x14ac:dyDescent="0.2">
      <c r="A95" s="106" t="s">
        <v>253</v>
      </c>
      <c r="B95" s="8">
        <v>2019</v>
      </c>
      <c r="C95" s="107" t="s">
        <v>258</v>
      </c>
      <c r="D95" s="8">
        <v>9507757.4263763428</v>
      </c>
      <c r="E95" s="8">
        <v>84.375</v>
      </c>
      <c r="F95" s="8">
        <v>74.479165000000009</v>
      </c>
      <c r="G95" s="8"/>
      <c r="H95" s="8"/>
      <c r="I95" s="8">
        <v>25.520834999999991</v>
      </c>
      <c r="J95" s="8">
        <v>74.479165000000009</v>
      </c>
      <c r="K95" s="8">
        <v>91.666669999999996</v>
      </c>
      <c r="L95" s="8">
        <v>79.687494999999984</v>
      </c>
      <c r="M95" s="8"/>
      <c r="N95" s="8"/>
      <c r="O95" s="8">
        <v>20.312505000000016</v>
      </c>
      <c r="P95" s="8">
        <v>79.687494999999984</v>
      </c>
      <c r="Q95" s="8"/>
      <c r="R95" s="8"/>
      <c r="S95" s="8"/>
      <c r="T95" s="8"/>
      <c r="U95" s="8"/>
      <c r="V95" s="8">
        <v>100</v>
      </c>
    </row>
    <row r="96" spans="1:22" s="106" customFormat="1" ht="11.4" x14ac:dyDescent="0.2">
      <c r="A96" s="106" t="s">
        <v>253</v>
      </c>
      <c r="B96" s="8">
        <v>2020</v>
      </c>
      <c r="C96" s="107" t="s">
        <v>258</v>
      </c>
      <c r="D96" s="8">
        <v>9692411.6631358527</v>
      </c>
      <c r="E96" s="8">
        <v>84.375</v>
      </c>
      <c r="F96" s="8">
        <v>74.479165000000009</v>
      </c>
      <c r="G96" s="8"/>
      <c r="H96" s="8"/>
      <c r="I96" s="8">
        <v>25.520834999999991</v>
      </c>
      <c r="J96" s="8">
        <v>74.479165000000009</v>
      </c>
      <c r="K96" s="8">
        <v>91.666669999999996</v>
      </c>
      <c r="L96" s="8">
        <v>79.687494999999984</v>
      </c>
      <c r="M96" s="8"/>
      <c r="N96" s="8"/>
      <c r="O96" s="8">
        <v>20.312505000000016</v>
      </c>
      <c r="P96" s="8">
        <v>79.687494999999984</v>
      </c>
      <c r="Q96" s="8"/>
      <c r="R96" s="8"/>
      <c r="S96" s="8"/>
      <c r="T96" s="8"/>
      <c r="U96" s="8"/>
      <c r="V96" s="8">
        <v>100</v>
      </c>
    </row>
    <row r="97" spans="1:31" s="106" customFormat="1" ht="11.4" x14ac:dyDescent="0.2">
      <c r="A97" s="106" t="s">
        <v>253</v>
      </c>
      <c r="B97" s="8">
        <v>2021</v>
      </c>
      <c r="C97" s="107" t="s">
        <v>258</v>
      </c>
      <c r="D97" s="8">
        <v>9909291.9170880895</v>
      </c>
      <c r="E97" s="8">
        <v>84.375</v>
      </c>
      <c r="F97" s="8">
        <v>74.479165000000009</v>
      </c>
      <c r="G97" s="8"/>
      <c r="H97" s="8"/>
      <c r="I97" s="8">
        <v>25.520834999999991</v>
      </c>
      <c r="J97" s="8">
        <v>74.479165000000009</v>
      </c>
      <c r="K97" s="8">
        <v>91.666669999999996</v>
      </c>
      <c r="L97" s="8">
        <v>79.687494999999984</v>
      </c>
      <c r="M97" s="8"/>
      <c r="N97" s="8"/>
      <c r="O97" s="8">
        <v>20.312505000000016</v>
      </c>
      <c r="P97" s="8">
        <v>79.687494999999984</v>
      </c>
      <c r="Q97" s="8"/>
      <c r="R97" s="8"/>
      <c r="S97" s="8"/>
      <c r="T97" s="8"/>
      <c r="U97" s="8"/>
      <c r="V97" s="8">
        <v>100</v>
      </c>
    </row>
    <row r="98" spans="1:31" s="106" customFormat="1" ht="11.4" x14ac:dyDescent="0.2">
      <c r="A98" s="106" t="s">
        <v>253</v>
      </c>
      <c r="B98" s="8">
        <v>2022</v>
      </c>
      <c r="C98" s="107" t="s">
        <v>258</v>
      </c>
      <c r="D98" s="8">
        <v>9951505.0184774399</v>
      </c>
      <c r="E98" s="8"/>
      <c r="F98" s="8"/>
      <c r="G98" s="8"/>
      <c r="H98" s="8"/>
      <c r="I98" s="8"/>
      <c r="J98" s="8">
        <v>100</v>
      </c>
      <c r="K98" s="8"/>
      <c r="L98" s="8"/>
      <c r="M98" s="8"/>
      <c r="N98" s="8"/>
      <c r="O98" s="8"/>
      <c r="P98" s="8">
        <v>100</v>
      </c>
      <c r="Q98" s="8"/>
      <c r="R98" s="8"/>
      <c r="S98" s="8"/>
      <c r="T98" s="8"/>
      <c r="U98" s="8"/>
      <c r="V98" s="8">
        <v>100</v>
      </c>
    </row>
    <row r="99" spans="1:31" s="106" customFormat="1" ht="11.4" x14ac:dyDescent="0.2">
      <c r="A99" s="106" t="s">
        <v>253</v>
      </c>
      <c r="B99" s="8">
        <v>2023</v>
      </c>
      <c r="C99" s="107" t="s">
        <v>258</v>
      </c>
      <c r="D99" s="8">
        <v>9973834.1961520389</v>
      </c>
      <c r="E99" s="8"/>
      <c r="F99" s="8"/>
      <c r="G99" s="8"/>
      <c r="H99" s="8"/>
      <c r="I99" s="8"/>
      <c r="J99" s="8">
        <v>100</v>
      </c>
      <c r="K99" s="8"/>
      <c r="L99" s="8"/>
      <c r="M99" s="8"/>
      <c r="N99" s="8"/>
      <c r="O99" s="8"/>
      <c r="P99" s="8">
        <v>100</v>
      </c>
      <c r="Q99" s="8"/>
      <c r="R99" s="8"/>
      <c r="S99" s="8"/>
      <c r="T99" s="8"/>
      <c r="U99" s="8"/>
      <c r="V99" s="8">
        <v>100</v>
      </c>
    </row>
    <row r="100" spans="1:31" s="106" customFormat="1" ht="11.4" x14ac:dyDescent="0.2">
      <c r="A100" s="106" t="s">
        <v>253</v>
      </c>
      <c r="B100" s="8">
        <v>2024</v>
      </c>
      <c r="C100" s="107" t="s">
        <v>258</v>
      </c>
      <c r="D100" s="8">
        <v>10142871.832563324</v>
      </c>
      <c r="E100" s="8"/>
      <c r="F100" s="8"/>
      <c r="G100" s="8"/>
      <c r="H100" s="8"/>
      <c r="I100" s="8"/>
      <c r="J100" s="8">
        <v>100</v>
      </c>
      <c r="K100" s="8"/>
      <c r="L100" s="8"/>
      <c r="M100" s="8"/>
      <c r="N100" s="8"/>
      <c r="O100" s="8"/>
      <c r="P100" s="8">
        <v>100</v>
      </c>
      <c r="Q100" s="8"/>
      <c r="R100" s="8"/>
      <c r="S100" s="8"/>
      <c r="T100" s="8"/>
      <c r="U100" s="8"/>
      <c r="V100" s="8">
        <v>100</v>
      </c>
    </row>
    <row r="101" spans="1:31" s="106" customFormat="1" ht="11.4" x14ac:dyDescent="0.2">
      <c r="A101" s="106" t="s">
        <v>253</v>
      </c>
      <c r="B101" s="8">
        <v>2025</v>
      </c>
      <c r="C101" s="107" t="s">
        <v>258</v>
      </c>
      <c r="D101" s="8">
        <v>10623320.82737503</v>
      </c>
      <c r="E101" s="8"/>
      <c r="F101" s="8"/>
      <c r="G101" s="8"/>
      <c r="H101" s="8"/>
      <c r="I101" s="8"/>
      <c r="J101" s="8">
        <v>100</v>
      </c>
      <c r="K101" s="8"/>
      <c r="L101" s="8"/>
      <c r="M101" s="8"/>
      <c r="N101" s="8"/>
      <c r="O101" s="8"/>
      <c r="P101" s="8">
        <v>100</v>
      </c>
      <c r="Q101" s="8"/>
      <c r="R101" s="8"/>
      <c r="S101" s="8"/>
      <c r="T101" s="8"/>
      <c r="U101" s="8"/>
      <c r="V101" s="8">
        <v>100</v>
      </c>
    </row>
    <row r="102" spans="1:31" s="106" customFormat="1" ht="11.4" x14ac:dyDescent="0.2">
      <c r="A102" s="106" t="s">
        <v>253</v>
      </c>
      <c r="B102" s="8">
        <v>2026</v>
      </c>
      <c r="C102" s="107" t="s">
        <v>258</v>
      </c>
      <c r="D102" s="8"/>
      <c r="E102" s="8"/>
      <c r="F102" s="8"/>
      <c r="G102" s="8"/>
      <c r="H102" s="8"/>
      <c r="I102" s="8"/>
      <c r="J102" s="8">
        <v>100</v>
      </c>
      <c r="K102" s="8"/>
      <c r="L102" s="8"/>
      <c r="M102" s="8"/>
      <c r="N102" s="8"/>
      <c r="O102" s="8"/>
      <c r="P102" s="8">
        <v>100</v>
      </c>
      <c r="Q102" s="8"/>
      <c r="R102" s="8"/>
      <c r="S102" s="8"/>
      <c r="T102" s="8"/>
      <c r="U102" s="8"/>
      <c r="V102" s="8">
        <v>100</v>
      </c>
    </row>
    <row r="103" spans="1:31" s="106" customFormat="1" ht="11.4" x14ac:dyDescent="0.2">
      <c r="A103" s="106" t="s">
        <v>253</v>
      </c>
      <c r="B103" s="8">
        <v>2027</v>
      </c>
      <c r="C103" s="107" t="s">
        <v>258</v>
      </c>
      <c r="D103" s="8"/>
      <c r="E103" s="8"/>
      <c r="F103" s="8"/>
      <c r="G103" s="8"/>
      <c r="H103" s="8"/>
      <c r="I103" s="8"/>
      <c r="J103" s="8">
        <v>100</v>
      </c>
      <c r="K103" s="8"/>
      <c r="L103" s="8"/>
      <c r="M103" s="8"/>
      <c r="N103" s="8"/>
      <c r="O103" s="8"/>
      <c r="P103" s="8">
        <v>100</v>
      </c>
      <c r="Q103" s="8"/>
      <c r="R103" s="8"/>
      <c r="S103" s="8"/>
      <c r="T103" s="8"/>
      <c r="U103" s="8"/>
      <c r="V103" s="8">
        <v>100</v>
      </c>
    </row>
    <row r="104" spans="1:31" s="106" customFormat="1" ht="11.4" x14ac:dyDescent="0.2">
      <c r="A104" s="106" t="s">
        <v>253</v>
      </c>
      <c r="B104" s="8">
        <v>2028</v>
      </c>
      <c r="C104" s="107" t="s">
        <v>258</v>
      </c>
      <c r="D104" s="8"/>
      <c r="E104" s="8"/>
      <c r="F104" s="8"/>
      <c r="G104" s="8"/>
      <c r="H104" s="8"/>
      <c r="I104" s="8"/>
      <c r="J104" s="8">
        <v>100</v>
      </c>
      <c r="K104" s="8"/>
      <c r="L104" s="8"/>
      <c r="M104" s="8"/>
      <c r="N104" s="8"/>
      <c r="O104" s="8"/>
      <c r="P104" s="8">
        <v>100</v>
      </c>
      <c r="Q104" s="8"/>
      <c r="R104" s="8"/>
      <c r="S104" s="8"/>
      <c r="T104" s="8"/>
      <c r="U104" s="8"/>
      <c r="V104" s="8">
        <v>100</v>
      </c>
    </row>
    <row r="105" spans="1:31" s="106" customFormat="1" ht="11.4" x14ac:dyDescent="0.2">
      <c r="A105" s="106" t="s">
        <v>253</v>
      </c>
      <c r="B105" s="8">
        <v>2029</v>
      </c>
      <c r="C105" s="107" t="s">
        <v>258</v>
      </c>
      <c r="D105" s="8"/>
      <c r="E105" s="8"/>
      <c r="F105" s="8"/>
      <c r="G105" s="8"/>
      <c r="H105" s="8"/>
      <c r="I105" s="8"/>
      <c r="J105" s="8">
        <v>100</v>
      </c>
      <c r="K105" s="8"/>
      <c r="L105" s="8"/>
      <c r="M105" s="8"/>
      <c r="N105" s="8"/>
      <c r="O105" s="8"/>
      <c r="P105" s="8">
        <v>100</v>
      </c>
      <c r="Q105" s="8"/>
      <c r="R105" s="8"/>
      <c r="S105" s="8"/>
      <c r="T105" s="8"/>
      <c r="U105" s="8"/>
      <c r="V105" s="8">
        <v>100</v>
      </c>
    </row>
    <row r="106" spans="1:31" s="106" customFormat="1" ht="11.4" x14ac:dyDescent="0.2">
      <c r="A106" s="106" t="s">
        <v>253</v>
      </c>
      <c r="B106" s="8">
        <v>2030</v>
      </c>
      <c r="C106" s="107" t="s">
        <v>258</v>
      </c>
      <c r="D106" s="8"/>
      <c r="E106" s="8"/>
      <c r="F106" s="8"/>
      <c r="G106" s="8"/>
      <c r="H106" s="8"/>
      <c r="I106" s="8"/>
      <c r="J106" s="8">
        <v>100</v>
      </c>
      <c r="K106" s="8"/>
      <c r="L106" s="8"/>
      <c r="M106" s="8"/>
      <c r="N106" s="8"/>
      <c r="O106" s="8"/>
      <c r="P106" s="8">
        <v>100</v>
      </c>
      <c r="Q106" s="8"/>
      <c r="R106" s="8"/>
      <c r="S106" s="8"/>
      <c r="T106" s="8"/>
      <c r="U106" s="8"/>
      <c r="V106" s="8">
        <v>100</v>
      </c>
    </row>
    <row r="107" spans="1:31" s="106" customFormat="1" ht="11.4" x14ac:dyDescent="0.2">
      <c r="A107" s="106" t="s">
        <v>253</v>
      </c>
      <c r="B107" s="8">
        <v>2000</v>
      </c>
      <c r="C107" s="107" t="s">
        <v>259</v>
      </c>
      <c r="D107" s="8">
        <v>698346</v>
      </c>
      <c r="E107" s="8"/>
      <c r="F107" s="8"/>
      <c r="G107" s="8"/>
      <c r="H107" s="8"/>
      <c r="I107" s="8"/>
      <c r="J107" s="8">
        <v>100</v>
      </c>
      <c r="K107" s="8"/>
      <c r="L107" s="8"/>
      <c r="M107" s="8"/>
      <c r="N107" s="8"/>
      <c r="O107" s="8"/>
      <c r="P107" s="8">
        <v>100</v>
      </c>
      <c r="Q107" s="8"/>
      <c r="R107" s="8"/>
      <c r="S107" s="8"/>
      <c r="T107" s="8"/>
      <c r="U107" s="8"/>
      <c r="V107" s="8">
        <v>100</v>
      </c>
    </row>
    <row r="108" spans="1:31" s="106" customFormat="1" ht="11.4" x14ac:dyDescent="0.2">
      <c r="A108" s="106" t="s">
        <v>253</v>
      </c>
      <c r="B108" s="8">
        <v>2001</v>
      </c>
      <c r="C108" s="107" t="s">
        <v>259</v>
      </c>
      <c r="D108" s="8">
        <v>695724</v>
      </c>
      <c r="E108" s="8"/>
      <c r="F108" s="8"/>
      <c r="G108" s="8"/>
      <c r="H108" s="8"/>
      <c r="I108" s="8"/>
      <c r="J108" s="8">
        <v>100</v>
      </c>
      <c r="K108" s="8"/>
      <c r="L108" s="8"/>
      <c r="M108" s="8"/>
      <c r="N108" s="8"/>
      <c r="O108" s="8"/>
      <c r="P108" s="8">
        <v>100</v>
      </c>
      <c r="Q108" s="8"/>
      <c r="R108" s="8"/>
      <c r="S108" s="8"/>
      <c r="T108" s="8"/>
      <c r="U108" s="8"/>
      <c r="V108" s="8">
        <v>100</v>
      </c>
    </row>
    <row r="109" spans="1:31" s="106" customFormat="1" ht="11.4" x14ac:dyDescent="0.2">
      <c r="A109" s="106" t="s">
        <v>253</v>
      </c>
      <c r="B109" s="8">
        <v>2002</v>
      </c>
      <c r="C109" s="107" t="s">
        <v>259</v>
      </c>
      <c r="D109" s="8">
        <v>717249</v>
      </c>
      <c r="E109" s="8"/>
      <c r="F109" s="8"/>
      <c r="G109" s="8"/>
      <c r="H109" s="8"/>
      <c r="I109" s="8"/>
      <c r="J109" s="8">
        <v>100</v>
      </c>
      <c r="K109" s="8"/>
      <c r="L109" s="8"/>
      <c r="M109" s="8"/>
      <c r="N109" s="8"/>
      <c r="O109" s="8"/>
      <c r="P109" s="8">
        <v>100</v>
      </c>
      <c r="Q109" s="8"/>
      <c r="R109" s="8"/>
      <c r="S109" s="8"/>
      <c r="T109" s="8"/>
      <c r="U109" s="8"/>
      <c r="V109" s="8">
        <v>100</v>
      </c>
    </row>
    <row r="110" spans="1:31" s="106" customFormat="1" ht="11.4" x14ac:dyDescent="0.2">
      <c r="A110" s="106" t="s">
        <v>253</v>
      </c>
      <c r="B110" s="8">
        <v>2003</v>
      </c>
      <c r="C110" s="108" t="s">
        <v>259</v>
      </c>
      <c r="D110" s="8">
        <v>775067</v>
      </c>
      <c r="E110" s="8"/>
      <c r="F110" s="8"/>
      <c r="G110" s="8"/>
      <c r="H110" s="8"/>
      <c r="I110" s="8"/>
      <c r="J110" s="8">
        <v>100</v>
      </c>
      <c r="K110" s="8"/>
      <c r="L110" s="8"/>
      <c r="M110" s="8"/>
      <c r="N110" s="8"/>
      <c r="O110" s="8"/>
      <c r="P110" s="8">
        <v>100</v>
      </c>
      <c r="Q110" s="8"/>
      <c r="R110" s="8"/>
      <c r="S110" s="8"/>
      <c r="T110" s="8"/>
      <c r="U110" s="8"/>
      <c r="V110" s="8">
        <v>100</v>
      </c>
      <c r="W110" s="107"/>
      <c r="X110" s="107"/>
      <c r="Y110" s="107"/>
      <c r="Z110" s="107"/>
      <c r="AA110" s="107"/>
      <c r="AB110" s="107"/>
      <c r="AC110" s="107"/>
      <c r="AD110" s="107"/>
      <c r="AE110" s="107"/>
    </row>
    <row r="111" spans="1:31" s="106" customFormat="1" ht="11.4" x14ac:dyDescent="0.2">
      <c r="A111" s="106" t="s">
        <v>253</v>
      </c>
      <c r="B111" s="8">
        <v>2004</v>
      </c>
      <c r="C111" s="108" t="s">
        <v>259</v>
      </c>
      <c r="D111" s="8">
        <v>811767</v>
      </c>
      <c r="E111" s="8"/>
      <c r="F111" s="8"/>
      <c r="G111" s="8"/>
      <c r="H111" s="8"/>
      <c r="I111" s="8"/>
      <c r="J111" s="8">
        <v>100</v>
      </c>
      <c r="K111" s="8"/>
      <c r="L111" s="8"/>
      <c r="M111" s="8"/>
      <c r="N111" s="8"/>
      <c r="O111" s="8"/>
      <c r="P111" s="8">
        <v>100</v>
      </c>
      <c r="Q111" s="8"/>
      <c r="R111" s="8"/>
      <c r="S111" s="8"/>
      <c r="T111" s="8"/>
      <c r="U111" s="8"/>
      <c r="V111" s="8">
        <v>100</v>
      </c>
      <c r="W111" s="107"/>
      <c r="X111" s="107"/>
      <c r="Y111" s="107"/>
      <c r="Z111" s="107"/>
      <c r="AA111" s="107"/>
      <c r="AB111" s="107"/>
      <c r="AC111" s="107"/>
      <c r="AD111" s="107"/>
      <c r="AE111" s="107"/>
    </row>
    <row r="112" spans="1:31" s="106" customFormat="1" ht="11.4" x14ac:dyDescent="0.2">
      <c r="A112" s="106" t="s">
        <v>253</v>
      </c>
      <c r="B112" s="8">
        <v>2005</v>
      </c>
      <c r="C112" s="108" t="s">
        <v>259</v>
      </c>
      <c r="D112" s="8">
        <v>828658</v>
      </c>
      <c r="E112" s="8"/>
      <c r="F112" s="8"/>
      <c r="G112" s="8"/>
      <c r="H112" s="8"/>
      <c r="I112" s="8"/>
      <c r="J112" s="8">
        <v>100</v>
      </c>
      <c r="K112" s="8"/>
      <c r="L112" s="8"/>
      <c r="M112" s="8"/>
      <c r="N112" s="8"/>
      <c r="O112" s="8"/>
      <c r="P112" s="8">
        <v>100</v>
      </c>
      <c r="Q112" s="8"/>
      <c r="R112" s="8"/>
      <c r="S112" s="8"/>
      <c r="T112" s="8"/>
      <c r="U112" s="8"/>
      <c r="V112" s="8">
        <v>100</v>
      </c>
      <c r="W112" s="107"/>
      <c r="X112" s="107"/>
      <c r="Y112" s="107"/>
      <c r="Z112" s="107"/>
      <c r="AA112" s="107"/>
      <c r="AB112" s="107"/>
      <c r="AC112" s="107"/>
      <c r="AD112" s="107"/>
      <c r="AE112" s="107"/>
    </row>
    <row r="113" spans="1:31" s="106" customFormat="1" ht="11.4" x14ac:dyDescent="0.2">
      <c r="A113" s="106" t="s">
        <v>253</v>
      </c>
      <c r="B113" s="8">
        <v>2006</v>
      </c>
      <c r="C113" s="108" t="s">
        <v>259</v>
      </c>
      <c r="D113" s="8">
        <v>865436</v>
      </c>
      <c r="E113" s="8"/>
      <c r="F113" s="8"/>
      <c r="G113" s="8"/>
      <c r="H113" s="8"/>
      <c r="I113" s="8"/>
      <c r="J113" s="8">
        <v>100</v>
      </c>
      <c r="K113" s="8"/>
      <c r="L113" s="8"/>
      <c r="M113" s="8"/>
      <c r="N113" s="8"/>
      <c r="O113" s="8"/>
      <c r="P113" s="8">
        <v>100</v>
      </c>
      <c r="Q113" s="8"/>
      <c r="R113" s="8"/>
      <c r="S113" s="8"/>
      <c r="T113" s="8"/>
      <c r="U113" s="8"/>
      <c r="V113" s="8">
        <v>100</v>
      </c>
      <c r="W113" s="107"/>
      <c r="X113" s="107"/>
      <c r="Y113" s="107"/>
      <c r="Z113" s="107"/>
      <c r="AA113" s="107"/>
      <c r="AB113" s="107"/>
      <c r="AC113" s="107"/>
      <c r="AD113" s="107"/>
      <c r="AE113" s="107"/>
    </row>
    <row r="114" spans="1:31" s="106" customFormat="1" ht="11.4" x14ac:dyDescent="0.2">
      <c r="A114" s="106" t="s">
        <v>253</v>
      </c>
      <c r="B114" s="8">
        <v>2007</v>
      </c>
      <c r="C114" s="108" t="s">
        <v>259</v>
      </c>
      <c r="D114" s="8">
        <v>893303</v>
      </c>
      <c r="E114" s="8"/>
      <c r="F114" s="8"/>
      <c r="G114" s="8"/>
      <c r="H114" s="8"/>
      <c r="I114" s="8"/>
      <c r="J114" s="8">
        <v>100</v>
      </c>
      <c r="K114" s="8"/>
      <c r="L114" s="8"/>
      <c r="M114" s="8"/>
      <c r="N114" s="8"/>
      <c r="O114" s="8"/>
      <c r="P114" s="8">
        <v>100</v>
      </c>
      <c r="Q114" s="8"/>
      <c r="R114" s="8"/>
      <c r="S114" s="8"/>
      <c r="T114" s="8"/>
      <c r="U114" s="8"/>
      <c r="V114" s="8">
        <v>100</v>
      </c>
      <c r="W114" s="107"/>
      <c r="X114" s="107"/>
      <c r="Y114" s="107"/>
      <c r="Z114" s="107"/>
      <c r="AA114" s="107"/>
      <c r="AB114" s="107"/>
      <c r="AC114" s="107"/>
      <c r="AD114" s="107"/>
      <c r="AE114" s="107"/>
    </row>
    <row r="115" spans="1:31" s="106" customFormat="1" ht="11.4" x14ac:dyDescent="0.2">
      <c r="A115" s="106" t="s">
        <v>253</v>
      </c>
      <c r="B115" s="8">
        <v>2008</v>
      </c>
      <c r="C115" s="108" t="s">
        <v>259</v>
      </c>
      <c r="D115" s="8">
        <v>888137</v>
      </c>
      <c r="E115" s="8"/>
      <c r="F115" s="8"/>
      <c r="G115" s="8"/>
      <c r="H115" s="8"/>
      <c r="I115" s="8"/>
      <c r="J115" s="8">
        <v>100</v>
      </c>
      <c r="K115" s="8"/>
      <c r="L115" s="8"/>
      <c r="M115" s="8"/>
      <c r="N115" s="8"/>
      <c r="O115" s="8"/>
      <c r="P115" s="8">
        <v>100</v>
      </c>
      <c r="Q115" s="8"/>
      <c r="R115" s="8"/>
      <c r="S115" s="8"/>
      <c r="T115" s="8"/>
      <c r="U115" s="8"/>
      <c r="V115" s="8">
        <v>100</v>
      </c>
      <c r="W115" s="107"/>
      <c r="X115" s="107"/>
      <c r="Y115" s="107"/>
      <c r="Z115" s="107"/>
      <c r="AA115" s="107"/>
      <c r="AB115" s="107"/>
      <c r="AC115" s="107"/>
      <c r="AD115" s="107"/>
      <c r="AE115" s="107"/>
    </row>
    <row r="116" spans="1:31" s="106" customFormat="1" ht="12" x14ac:dyDescent="0.25">
      <c r="A116" s="106" t="s">
        <v>253</v>
      </c>
      <c r="B116" s="8">
        <v>2009</v>
      </c>
      <c r="C116" s="109" t="s">
        <v>259</v>
      </c>
      <c r="D116" s="8">
        <v>917809</v>
      </c>
      <c r="E116" s="8"/>
      <c r="F116" s="8"/>
      <c r="G116" s="8"/>
      <c r="H116" s="8"/>
      <c r="I116" s="8"/>
      <c r="J116" s="8">
        <v>100</v>
      </c>
      <c r="K116" s="8"/>
      <c r="L116" s="8"/>
      <c r="M116" s="8"/>
      <c r="N116" s="8"/>
      <c r="O116" s="8"/>
      <c r="P116" s="8">
        <v>100</v>
      </c>
      <c r="Q116" s="8"/>
      <c r="R116" s="8"/>
      <c r="S116" s="8"/>
      <c r="T116" s="8"/>
      <c r="U116" s="8"/>
      <c r="V116" s="8">
        <v>100</v>
      </c>
      <c r="W116" s="109"/>
      <c r="X116" s="109"/>
      <c r="Y116" s="109"/>
      <c r="Z116" s="109"/>
      <c r="AA116" s="109"/>
      <c r="AB116" s="109"/>
      <c r="AC116" s="109"/>
    </row>
    <row r="117" spans="1:31" s="106" customFormat="1" ht="12" x14ac:dyDescent="0.25">
      <c r="A117" s="106" t="s">
        <v>253</v>
      </c>
      <c r="B117" s="8">
        <v>2010</v>
      </c>
      <c r="C117" s="109" t="s">
        <v>259</v>
      </c>
      <c r="D117" s="8">
        <v>931745</v>
      </c>
      <c r="E117" s="8"/>
      <c r="F117" s="8"/>
      <c r="G117" s="8"/>
      <c r="H117" s="8"/>
      <c r="I117" s="8"/>
      <c r="J117" s="8">
        <v>100</v>
      </c>
      <c r="K117" s="8"/>
      <c r="L117" s="8"/>
      <c r="M117" s="8"/>
      <c r="N117" s="8"/>
      <c r="O117" s="8"/>
      <c r="P117" s="8">
        <v>100</v>
      </c>
      <c r="Q117" s="8"/>
      <c r="R117" s="8"/>
      <c r="S117" s="8"/>
      <c r="T117" s="8"/>
      <c r="U117" s="8"/>
      <c r="V117" s="8">
        <v>100</v>
      </c>
      <c r="W117" s="109"/>
      <c r="X117" s="109"/>
      <c r="Y117" s="109"/>
      <c r="Z117" s="109"/>
      <c r="AA117" s="109"/>
      <c r="AB117" s="109"/>
      <c r="AC117" s="109"/>
    </row>
    <row r="118" spans="1:31" s="106" customFormat="1" ht="12" x14ac:dyDescent="0.25">
      <c r="A118" s="106" t="s">
        <v>253</v>
      </c>
      <c r="B118" s="8">
        <v>2011</v>
      </c>
      <c r="C118" s="109" t="s">
        <v>259</v>
      </c>
      <c r="D118" s="8">
        <v>942563</v>
      </c>
      <c r="E118" s="8"/>
      <c r="F118" s="8"/>
      <c r="G118" s="8"/>
      <c r="H118" s="8"/>
      <c r="I118" s="8"/>
      <c r="J118" s="8">
        <v>100</v>
      </c>
      <c r="K118" s="8"/>
      <c r="L118" s="8"/>
      <c r="M118" s="8"/>
      <c r="N118" s="8"/>
      <c r="O118" s="8"/>
      <c r="P118" s="8">
        <v>100</v>
      </c>
      <c r="Q118" s="8"/>
      <c r="R118" s="8"/>
      <c r="S118" s="8"/>
      <c r="T118" s="8"/>
      <c r="U118" s="8"/>
      <c r="V118" s="8">
        <v>100</v>
      </c>
      <c r="W118" s="109"/>
      <c r="X118" s="109"/>
      <c r="Y118" s="109"/>
      <c r="Z118" s="109"/>
      <c r="AA118" s="109"/>
      <c r="AB118" s="109"/>
      <c r="AC118" s="109"/>
      <c r="AD118" s="109"/>
    </row>
    <row r="119" spans="1:31" s="106" customFormat="1" ht="12" x14ac:dyDescent="0.25">
      <c r="A119" s="106" t="s">
        <v>253</v>
      </c>
      <c r="B119" s="8">
        <v>2012</v>
      </c>
      <c r="C119" s="109" t="s">
        <v>259</v>
      </c>
      <c r="D119" s="8">
        <v>972025</v>
      </c>
      <c r="E119" s="8"/>
      <c r="F119" s="8"/>
      <c r="G119" s="8"/>
      <c r="H119" s="8"/>
      <c r="I119" s="8"/>
      <c r="J119" s="8">
        <v>100</v>
      </c>
      <c r="K119" s="8"/>
      <c r="L119" s="8"/>
      <c r="M119" s="8"/>
      <c r="N119" s="8"/>
      <c r="O119" s="8"/>
      <c r="P119" s="8">
        <v>100</v>
      </c>
      <c r="Q119" s="8"/>
      <c r="R119" s="8"/>
      <c r="S119" s="8"/>
      <c r="T119" s="8"/>
      <c r="U119" s="8"/>
      <c r="V119" s="8">
        <v>100</v>
      </c>
      <c r="W119" s="109"/>
      <c r="X119" s="109"/>
      <c r="Y119" s="109"/>
      <c r="Z119" s="109"/>
      <c r="AA119" s="109"/>
      <c r="AB119" s="109"/>
      <c r="AC119" s="109"/>
      <c r="AD119" s="109"/>
    </row>
    <row r="120" spans="1:31" s="106" customFormat="1" ht="12" x14ac:dyDescent="0.25">
      <c r="A120" s="106" t="s">
        <v>253</v>
      </c>
      <c r="B120" s="8">
        <v>2013</v>
      </c>
      <c r="C120" s="109" t="s">
        <v>259</v>
      </c>
      <c r="D120" s="8">
        <v>989821</v>
      </c>
      <c r="E120" s="8"/>
      <c r="F120" s="8"/>
      <c r="G120" s="8"/>
      <c r="H120" s="8"/>
      <c r="I120" s="8"/>
      <c r="J120" s="8">
        <v>100</v>
      </c>
      <c r="K120" s="8"/>
      <c r="L120" s="8"/>
      <c r="M120" s="8"/>
      <c r="N120" s="8"/>
      <c r="O120" s="8"/>
      <c r="P120" s="8">
        <v>100</v>
      </c>
      <c r="Q120" s="8"/>
      <c r="R120" s="8"/>
      <c r="S120" s="8"/>
      <c r="T120" s="8"/>
      <c r="U120" s="8"/>
      <c r="V120" s="8">
        <v>100</v>
      </c>
      <c r="W120" s="109"/>
      <c r="X120" s="109"/>
      <c r="Y120" s="109"/>
      <c r="Z120" s="109"/>
      <c r="AA120" s="109"/>
      <c r="AB120" s="109"/>
      <c r="AC120" s="109"/>
      <c r="AD120" s="109"/>
    </row>
    <row r="121" spans="1:31" s="106" customFormat="1" ht="12" x14ac:dyDescent="0.25">
      <c r="A121" s="106" t="s">
        <v>253</v>
      </c>
      <c r="B121" s="8">
        <v>2014</v>
      </c>
      <c r="C121" s="109" t="s">
        <v>259</v>
      </c>
      <c r="D121" s="8">
        <v>1005611</v>
      </c>
      <c r="E121" s="8"/>
      <c r="F121" s="8"/>
      <c r="G121" s="8"/>
      <c r="H121" s="8"/>
      <c r="I121" s="8"/>
      <c r="J121" s="8">
        <v>100</v>
      </c>
      <c r="K121" s="8"/>
      <c r="L121" s="8"/>
      <c r="M121" s="8"/>
      <c r="N121" s="8"/>
      <c r="O121" s="8"/>
      <c r="P121" s="8">
        <v>100</v>
      </c>
      <c r="Q121" s="8"/>
      <c r="R121" s="8"/>
      <c r="S121" s="8"/>
      <c r="T121" s="8"/>
      <c r="U121" s="8"/>
      <c r="V121" s="8">
        <v>100</v>
      </c>
      <c r="W121" s="109"/>
      <c r="X121" s="109"/>
      <c r="Y121" s="109"/>
      <c r="Z121" s="109"/>
      <c r="AA121" s="109"/>
      <c r="AB121" s="109"/>
      <c r="AC121" s="109"/>
      <c r="AD121" s="109"/>
    </row>
    <row r="122" spans="1:31" s="106" customFormat="1" ht="12" x14ac:dyDescent="0.25">
      <c r="A122" s="106" t="s">
        <v>253</v>
      </c>
      <c r="B122" s="8">
        <v>2015</v>
      </c>
      <c r="C122" s="109" t="s">
        <v>259</v>
      </c>
      <c r="D122" s="8">
        <v>1042133</v>
      </c>
      <c r="E122" s="8"/>
      <c r="F122" s="8"/>
      <c r="G122" s="8"/>
      <c r="H122" s="8"/>
      <c r="I122" s="8"/>
      <c r="J122" s="8">
        <v>100</v>
      </c>
      <c r="K122" s="8"/>
      <c r="L122" s="8"/>
      <c r="M122" s="8"/>
      <c r="N122" s="8"/>
      <c r="O122" s="8"/>
      <c r="P122" s="8">
        <v>100</v>
      </c>
      <c r="Q122" s="8"/>
      <c r="R122" s="8"/>
      <c r="S122" s="8"/>
      <c r="T122" s="8"/>
      <c r="U122" s="8"/>
      <c r="V122" s="8">
        <v>100</v>
      </c>
      <c r="W122" s="109"/>
      <c r="X122" s="109"/>
      <c r="Y122" s="109"/>
      <c r="Z122" s="109"/>
      <c r="AA122" s="109"/>
      <c r="AB122" s="109"/>
      <c r="AC122" s="109"/>
      <c r="AD122" s="109"/>
    </row>
    <row r="123" spans="1:31" s="106" customFormat="1" ht="12" x14ac:dyDescent="0.25">
      <c r="A123" s="106" t="s">
        <v>253</v>
      </c>
      <c r="B123" s="8">
        <v>2016</v>
      </c>
      <c r="C123" s="109" t="s">
        <v>259</v>
      </c>
      <c r="D123" s="8">
        <v>1057665</v>
      </c>
      <c r="E123" s="8"/>
      <c r="F123" s="8"/>
      <c r="G123" s="8"/>
      <c r="H123" s="8"/>
      <c r="I123" s="8"/>
      <c r="J123" s="8">
        <v>100</v>
      </c>
      <c r="K123" s="8"/>
      <c r="L123" s="8"/>
      <c r="M123" s="8"/>
      <c r="N123" s="8"/>
      <c r="O123" s="8"/>
      <c r="P123" s="8">
        <v>100</v>
      </c>
      <c r="Q123" s="8"/>
      <c r="R123" s="8"/>
      <c r="S123" s="8"/>
      <c r="T123" s="8"/>
      <c r="U123" s="8"/>
      <c r="V123" s="8">
        <v>100</v>
      </c>
      <c r="W123" s="109"/>
      <c r="X123" s="109"/>
      <c r="Y123" s="109"/>
      <c r="Z123" s="109"/>
      <c r="AA123" s="109"/>
      <c r="AB123" s="109"/>
      <c r="AC123" s="109"/>
      <c r="AD123" s="109"/>
    </row>
    <row r="124" spans="1:31" s="106" customFormat="1" ht="12" x14ac:dyDescent="0.25">
      <c r="A124" s="106" t="s">
        <v>253</v>
      </c>
      <c r="B124" s="8">
        <v>2017</v>
      </c>
      <c r="C124" s="109" t="s">
        <v>259</v>
      </c>
      <c r="D124" s="8">
        <v>1080727</v>
      </c>
      <c r="E124" s="8"/>
      <c r="F124" s="8"/>
      <c r="G124" s="8"/>
      <c r="H124" s="8"/>
      <c r="I124" s="8"/>
      <c r="J124" s="8">
        <v>100</v>
      </c>
      <c r="K124" s="8"/>
      <c r="L124" s="8"/>
      <c r="M124" s="8"/>
      <c r="N124" s="8"/>
      <c r="O124" s="8"/>
      <c r="P124" s="8">
        <v>100</v>
      </c>
      <c r="Q124" s="8"/>
      <c r="R124" s="8"/>
      <c r="S124" s="8"/>
      <c r="T124" s="8"/>
      <c r="U124" s="8"/>
      <c r="V124" s="8">
        <v>100</v>
      </c>
      <c r="W124" s="109"/>
      <c r="X124" s="109"/>
      <c r="Y124" s="109"/>
      <c r="Z124" s="109"/>
      <c r="AA124" s="109"/>
      <c r="AB124" s="109"/>
      <c r="AC124" s="109"/>
      <c r="AD124" s="109"/>
    </row>
    <row r="125" spans="1:31" s="106" customFormat="1" ht="12" x14ac:dyDescent="0.25">
      <c r="A125" s="106" t="s">
        <v>253</v>
      </c>
      <c r="B125" s="8">
        <v>2018</v>
      </c>
      <c r="C125" s="109" t="s">
        <v>259</v>
      </c>
      <c r="D125" s="8">
        <v>1108788</v>
      </c>
      <c r="E125" s="8"/>
      <c r="F125" s="8"/>
      <c r="G125" s="8"/>
      <c r="H125" s="8"/>
      <c r="I125" s="8"/>
      <c r="J125" s="8">
        <v>100</v>
      </c>
      <c r="K125" s="8"/>
      <c r="L125" s="8"/>
      <c r="M125" s="8"/>
      <c r="N125" s="8"/>
      <c r="O125" s="8"/>
      <c r="P125" s="8">
        <v>100</v>
      </c>
      <c r="Q125" s="8"/>
      <c r="R125" s="8"/>
      <c r="S125" s="8"/>
      <c r="T125" s="8"/>
      <c r="U125" s="8"/>
      <c r="V125" s="8">
        <v>100</v>
      </c>
      <c r="W125" s="109"/>
      <c r="X125" s="109"/>
      <c r="Y125" s="109"/>
      <c r="Z125" s="109"/>
      <c r="AA125" s="109"/>
      <c r="AB125" s="109"/>
      <c r="AC125" s="109"/>
      <c r="AD125" s="109"/>
    </row>
    <row r="126" spans="1:31" s="106" customFormat="1" ht="12" x14ac:dyDescent="0.25">
      <c r="A126" s="106" t="s">
        <v>253</v>
      </c>
      <c r="B126" s="8">
        <v>2019</v>
      </c>
      <c r="C126" s="109" t="s">
        <v>259</v>
      </c>
      <c r="D126" s="8">
        <v>1134859</v>
      </c>
      <c r="E126" s="8"/>
      <c r="F126" s="8"/>
      <c r="G126" s="8"/>
      <c r="H126" s="8"/>
      <c r="I126" s="8"/>
      <c r="J126" s="8">
        <v>100</v>
      </c>
      <c r="K126" s="8"/>
      <c r="L126" s="8"/>
      <c r="M126" s="8"/>
      <c r="N126" s="8"/>
      <c r="O126" s="8"/>
      <c r="P126" s="8">
        <v>100</v>
      </c>
      <c r="Q126" s="8"/>
      <c r="R126" s="8"/>
      <c r="S126" s="8"/>
      <c r="T126" s="8"/>
      <c r="U126" s="8"/>
      <c r="V126" s="8">
        <v>100</v>
      </c>
      <c r="W126" s="109"/>
      <c r="X126" s="109"/>
      <c r="Y126" s="109"/>
      <c r="Z126" s="109"/>
      <c r="AA126" s="109"/>
      <c r="AB126" s="109"/>
      <c r="AC126" s="109"/>
      <c r="AD126" s="109"/>
    </row>
    <row r="127" spans="1:31" s="106" customFormat="1" ht="12" x14ac:dyDescent="0.25">
      <c r="A127" s="106" t="s">
        <v>253</v>
      </c>
      <c r="B127" s="8">
        <v>2020</v>
      </c>
      <c r="C127" s="109" t="s">
        <v>259</v>
      </c>
      <c r="D127" s="8">
        <v>1163569</v>
      </c>
      <c r="E127" s="8"/>
      <c r="F127" s="8"/>
      <c r="G127" s="8"/>
      <c r="H127" s="8"/>
      <c r="I127" s="8"/>
      <c r="J127" s="8">
        <v>100</v>
      </c>
      <c r="K127" s="8"/>
      <c r="L127" s="8"/>
      <c r="M127" s="8"/>
      <c r="N127" s="8"/>
      <c r="O127" s="8"/>
      <c r="P127" s="8">
        <v>100</v>
      </c>
      <c r="Q127" s="8"/>
      <c r="R127" s="8"/>
      <c r="S127" s="8"/>
      <c r="T127" s="8"/>
      <c r="U127" s="8"/>
      <c r="V127" s="8">
        <v>100</v>
      </c>
      <c r="W127" s="109"/>
      <c r="X127" s="109"/>
      <c r="Y127" s="109"/>
      <c r="Z127" s="109"/>
      <c r="AA127" s="109"/>
      <c r="AB127" s="109"/>
      <c r="AC127" s="109"/>
      <c r="AD127" s="109"/>
    </row>
    <row r="128" spans="1:31" s="106" customFormat="1" ht="12" x14ac:dyDescent="0.25">
      <c r="A128" s="109" t="s">
        <v>253</v>
      </c>
      <c r="B128" s="8">
        <v>2021</v>
      </c>
      <c r="C128" s="109" t="s">
        <v>259</v>
      </c>
      <c r="D128" s="8">
        <v>1194410</v>
      </c>
      <c r="E128" s="8"/>
      <c r="F128" s="8"/>
      <c r="G128" s="8"/>
      <c r="H128" s="8"/>
      <c r="I128" s="8"/>
      <c r="J128" s="8">
        <v>100</v>
      </c>
      <c r="K128" s="8"/>
      <c r="L128" s="8"/>
      <c r="M128" s="8"/>
      <c r="N128" s="8"/>
      <c r="O128" s="8"/>
      <c r="P128" s="8">
        <v>100</v>
      </c>
      <c r="Q128" s="8"/>
      <c r="R128" s="8"/>
      <c r="S128" s="8"/>
      <c r="T128" s="8"/>
      <c r="U128" s="8"/>
      <c r="V128" s="8">
        <v>100</v>
      </c>
      <c r="W128" s="109"/>
      <c r="X128" s="109"/>
      <c r="Y128" s="109"/>
      <c r="Z128" s="109"/>
      <c r="AA128" s="109"/>
      <c r="AB128" s="109"/>
      <c r="AC128" s="109"/>
      <c r="AD128" s="109"/>
    </row>
    <row r="129" spans="1:30" s="106" customFormat="1" ht="12" x14ac:dyDescent="0.25">
      <c r="A129" s="109" t="s">
        <v>253</v>
      </c>
      <c r="B129" s="8">
        <v>2022</v>
      </c>
      <c r="C129" s="109" t="s">
        <v>259</v>
      </c>
      <c r="D129" s="8">
        <v>1202201</v>
      </c>
      <c r="E129" s="8"/>
      <c r="F129" s="8"/>
      <c r="G129" s="8"/>
      <c r="H129" s="8"/>
      <c r="I129" s="8"/>
      <c r="J129" s="8">
        <v>100</v>
      </c>
      <c r="K129" s="8"/>
      <c r="L129" s="8"/>
      <c r="M129" s="8"/>
      <c r="N129" s="8"/>
      <c r="O129" s="8"/>
      <c r="P129" s="8">
        <v>100</v>
      </c>
      <c r="Q129" s="8"/>
      <c r="R129" s="8"/>
      <c r="S129" s="8"/>
      <c r="T129" s="8"/>
      <c r="U129" s="8"/>
      <c r="V129" s="8">
        <v>100</v>
      </c>
      <c r="W129" s="109"/>
      <c r="X129" s="109"/>
      <c r="Y129" s="109"/>
      <c r="Z129" s="109"/>
      <c r="AA129" s="109"/>
      <c r="AB129" s="109"/>
      <c r="AC129" s="109"/>
      <c r="AD129" s="109"/>
    </row>
    <row r="130" spans="1:30" s="106" customFormat="1" ht="12" x14ac:dyDescent="0.25">
      <c r="A130" s="109" t="s">
        <v>253</v>
      </c>
      <c r="B130" s="8">
        <v>2023</v>
      </c>
      <c r="C130" s="109" t="s">
        <v>259</v>
      </c>
      <c r="D130" s="8">
        <v>1208615</v>
      </c>
      <c r="E130" s="8"/>
      <c r="F130" s="8"/>
      <c r="G130" s="8"/>
      <c r="H130" s="8"/>
      <c r="I130" s="8"/>
      <c r="J130" s="8">
        <v>100</v>
      </c>
      <c r="K130" s="8"/>
      <c r="L130" s="8"/>
      <c r="M130" s="8"/>
      <c r="N130" s="8"/>
      <c r="O130" s="8"/>
      <c r="P130" s="8">
        <v>100</v>
      </c>
      <c r="Q130" s="8"/>
      <c r="R130" s="8"/>
      <c r="S130" s="8"/>
      <c r="T130" s="8"/>
      <c r="U130" s="8"/>
      <c r="V130" s="8">
        <v>100</v>
      </c>
      <c r="W130" s="109"/>
      <c r="X130" s="109"/>
      <c r="Y130" s="109"/>
      <c r="Z130" s="109"/>
      <c r="AA130" s="109"/>
      <c r="AB130" s="109"/>
      <c r="AC130" s="109"/>
      <c r="AD130" s="109"/>
    </row>
    <row r="131" spans="1:30" s="106" customFormat="1" ht="12" x14ac:dyDescent="0.25">
      <c r="A131" s="109" t="s">
        <v>253</v>
      </c>
      <c r="B131" s="8">
        <v>2024</v>
      </c>
      <c r="C131" s="109" t="s">
        <v>259</v>
      </c>
      <c r="D131" s="8">
        <v>1232567</v>
      </c>
      <c r="E131" s="8"/>
      <c r="F131" s="8"/>
      <c r="G131" s="8"/>
      <c r="H131" s="8"/>
      <c r="I131" s="8"/>
      <c r="J131" s="8">
        <v>100</v>
      </c>
      <c r="K131" s="8"/>
      <c r="L131" s="8"/>
      <c r="M131" s="8"/>
      <c r="N131" s="8"/>
      <c r="O131" s="8"/>
      <c r="P131" s="8">
        <v>100</v>
      </c>
      <c r="Q131" s="8"/>
      <c r="R131" s="8"/>
      <c r="S131" s="8"/>
      <c r="T131" s="8"/>
      <c r="U131" s="8"/>
      <c r="V131" s="8">
        <v>100</v>
      </c>
      <c r="W131" s="109"/>
      <c r="X131" s="109"/>
      <c r="Y131" s="109"/>
      <c r="Z131" s="109"/>
      <c r="AA131" s="109"/>
      <c r="AB131" s="109"/>
      <c r="AC131" s="109"/>
      <c r="AD131" s="109"/>
    </row>
    <row r="132" spans="1:30" s="106" customFormat="1" ht="12" x14ac:dyDescent="0.25">
      <c r="A132" s="109" t="s">
        <v>253</v>
      </c>
      <c r="B132" s="8">
        <v>2025</v>
      </c>
      <c r="C132" s="109" t="s">
        <v>259</v>
      </c>
      <c r="D132" s="8">
        <v>1267124</v>
      </c>
      <c r="E132" s="8"/>
      <c r="F132" s="8"/>
      <c r="G132" s="8"/>
      <c r="H132" s="8"/>
      <c r="I132" s="8"/>
      <c r="J132" s="8">
        <v>100</v>
      </c>
      <c r="K132" s="8"/>
      <c r="L132" s="8"/>
      <c r="M132" s="8"/>
      <c r="N132" s="8"/>
      <c r="O132" s="8"/>
      <c r="P132" s="8">
        <v>100</v>
      </c>
      <c r="Q132" s="8"/>
      <c r="R132" s="8"/>
      <c r="S132" s="8"/>
      <c r="T132" s="8"/>
      <c r="U132" s="8"/>
      <c r="V132" s="8">
        <v>100</v>
      </c>
      <c r="W132" s="109"/>
      <c r="X132" s="109"/>
      <c r="Y132" s="109"/>
      <c r="Z132" s="109"/>
      <c r="AA132" s="109"/>
      <c r="AB132" s="109"/>
      <c r="AC132" s="109"/>
      <c r="AD132" s="109"/>
    </row>
    <row r="133" spans="1:30" s="106" customFormat="1" ht="12" x14ac:dyDescent="0.25">
      <c r="A133" s="109" t="s">
        <v>253</v>
      </c>
      <c r="B133" s="8">
        <v>2026</v>
      </c>
      <c r="C133" s="109" t="s">
        <v>259</v>
      </c>
      <c r="D133" s="8"/>
      <c r="E133" s="8"/>
      <c r="F133" s="8"/>
      <c r="G133" s="8"/>
      <c r="H133" s="8"/>
      <c r="I133" s="8"/>
      <c r="J133" s="8">
        <v>100</v>
      </c>
      <c r="K133" s="8"/>
      <c r="L133" s="8"/>
      <c r="M133" s="8"/>
      <c r="N133" s="8"/>
      <c r="O133" s="8"/>
      <c r="P133" s="8">
        <v>100</v>
      </c>
      <c r="Q133" s="8"/>
      <c r="R133" s="8"/>
      <c r="S133" s="8"/>
      <c r="T133" s="8"/>
      <c r="U133" s="8"/>
      <c r="V133" s="8">
        <v>100</v>
      </c>
      <c r="W133" s="109"/>
      <c r="X133" s="109"/>
      <c r="Y133" s="109"/>
      <c r="Z133" s="109"/>
      <c r="AA133" s="109"/>
      <c r="AB133" s="109"/>
      <c r="AC133" s="109"/>
      <c r="AD133" s="109"/>
    </row>
    <row r="134" spans="1:30" s="106" customFormat="1" ht="12" x14ac:dyDescent="0.25">
      <c r="A134" s="109" t="s">
        <v>253</v>
      </c>
      <c r="B134" s="8">
        <v>2027</v>
      </c>
      <c r="C134" s="109" t="s">
        <v>259</v>
      </c>
      <c r="D134" s="8"/>
      <c r="E134" s="8"/>
      <c r="F134" s="8"/>
      <c r="G134" s="8"/>
      <c r="H134" s="8"/>
      <c r="I134" s="8"/>
      <c r="J134" s="8">
        <v>100</v>
      </c>
      <c r="K134" s="8"/>
      <c r="L134" s="8"/>
      <c r="M134" s="8"/>
      <c r="N134" s="8"/>
      <c r="O134" s="8"/>
      <c r="P134" s="8">
        <v>100</v>
      </c>
      <c r="Q134" s="8"/>
      <c r="R134" s="8"/>
      <c r="S134" s="8"/>
      <c r="T134" s="8"/>
      <c r="U134" s="8"/>
      <c r="V134" s="8">
        <v>100</v>
      </c>
      <c r="W134" s="109"/>
      <c r="X134" s="109"/>
      <c r="Y134" s="109"/>
      <c r="Z134" s="109"/>
      <c r="AA134" s="109"/>
      <c r="AB134" s="109"/>
      <c r="AC134" s="109"/>
      <c r="AD134" s="109"/>
    </row>
    <row r="135" spans="1:30" s="106" customFormat="1" ht="12" x14ac:dyDescent="0.25">
      <c r="A135" s="109" t="s">
        <v>253</v>
      </c>
      <c r="B135" s="8">
        <v>2028</v>
      </c>
      <c r="C135" s="109" t="s">
        <v>259</v>
      </c>
      <c r="D135" s="8"/>
      <c r="E135" s="8"/>
      <c r="F135" s="8"/>
      <c r="G135" s="8"/>
      <c r="H135" s="8"/>
      <c r="I135" s="8"/>
      <c r="J135" s="8">
        <v>100</v>
      </c>
      <c r="K135" s="8"/>
      <c r="L135" s="8"/>
      <c r="M135" s="8"/>
      <c r="N135" s="8"/>
      <c r="O135" s="8"/>
      <c r="P135" s="8">
        <v>100</v>
      </c>
      <c r="Q135" s="8"/>
      <c r="R135" s="8"/>
      <c r="S135" s="8"/>
      <c r="T135" s="8"/>
      <c r="U135" s="8"/>
      <c r="V135" s="8">
        <v>100</v>
      </c>
      <c r="W135" s="109"/>
      <c r="X135" s="109"/>
      <c r="Y135" s="109"/>
      <c r="Z135" s="109"/>
      <c r="AA135" s="109"/>
      <c r="AB135" s="109"/>
      <c r="AC135" s="109"/>
      <c r="AD135" s="109"/>
    </row>
    <row r="136" spans="1:30" s="106" customFormat="1" ht="12" x14ac:dyDescent="0.25">
      <c r="A136" s="109" t="s">
        <v>253</v>
      </c>
      <c r="B136" s="8">
        <v>2029</v>
      </c>
      <c r="C136" s="109" t="s">
        <v>259</v>
      </c>
      <c r="D136" s="8"/>
      <c r="E136" s="8"/>
      <c r="F136" s="8"/>
      <c r="G136" s="8"/>
      <c r="H136" s="8"/>
      <c r="I136" s="8"/>
      <c r="J136" s="8">
        <v>100</v>
      </c>
      <c r="K136" s="8"/>
      <c r="L136" s="8"/>
      <c r="M136" s="8"/>
      <c r="N136" s="8"/>
      <c r="O136" s="8"/>
      <c r="P136" s="8">
        <v>100</v>
      </c>
      <c r="Q136" s="8"/>
      <c r="R136" s="8"/>
      <c r="S136" s="8"/>
      <c r="T136" s="8"/>
      <c r="U136" s="8"/>
      <c r="V136" s="8">
        <v>100</v>
      </c>
      <c r="W136" s="109"/>
      <c r="X136" s="109"/>
      <c r="Y136" s="109"/>
      <c r="Z136" s="109"/>
      <c r="AA136" s="109"/>
      <c r="AB136" s="109"/>
      <c r="AC136" s="109"/>
      <c r="AD136" s="109"/>
    </row>
    <row r="137" spans="1:30" s="106" customFormat="1" ht="12" x14ac:dyDescent="0.25">
      <c r="A137" s="109" t="s">
        <v>253</v>
      </c>
      <c r="B137" s="8">
        <v>2030</v>
      </c>
      <c r="C137" s="109" t="s">
        <v>259</v>
      </c>
      <c r="D137" s="8"/>
      <c r="E137" s="8"/>
      <c r="F137" s="8"/>
      <c r="G137" s="8"/>
      <c r="H137" s="8"/>
      <c r="I137" s="8"/>
      <c r="J137" s="8">
        <v>100</v>
      </c>
      <c r="K137" s="8"/>
      <c r="L137" s="8"/>
      <c r="M137" s="8"/>
      <c r="N137" s="8"/>
      <c r="O137" s="8"/>
      <c r="P137" s="8">
        <v>100</v>
      </c>
      <c r="Q137" s="8"/>
      <c r="R137" s="8"/>
      <c r="S137" s="8"/>
      <c r="T137" s="8"/>
      <c r="U137" s="8"/>
      <c r="V137" s="8">
        <v>100</v>
      </c>
      <c r="W137" s="109"/>
      <c r="X137" s="109"/>
      <c r="Y137" s="109"/>
      <c r="Z137" s="109"/>
      <c r="AA137" s="109"/>
      <c r="AB137" s="109"/>
      <c r="AC137" s="109"/>
      <c r="AD137" s="109"/>
    </row>
    <row r="138" spans="1:30" s="106" customFormat="1" ht="12" x14ac:dyDescent="0.25">
      <c r="A138" s="109" t="s">
        <v>253</v>
      </c>
      <c r="B138" s="8">
        <v>2000</v>
      </c>
      <c r="C138" s="109" t="s">
        <v>260</v>
      </c>
      <c r="D138" s="8">
        <v>3492242</v>
      </c>
      <c r="E138" s="8"/>
      <c r="F138" s="8"/>
      <c r="G138" s="8"/>
      <c r="H138" s="8"/>
      <c r="I138" s="8"/>
      <c r="J138" s="8">
        <v>100</v>
      </c>
      <c r="K138" s="8"/>
      <c r="L138" s="8"/>
      <c r="M138" s="8"/>
      <c r="N138" s="8"/>
      <c r="O138" s="8"/>
      <c r="P138" s="8">
        <v>100</v>
      </c>
      <c r="Q138" s="8"/>
      <c r="R138" s="8"/>
      <c r="S138" s="8"/>
      <c r="T138" s="8"/>
      <c r="U138" s="8"/>
      <c r="V138" s="8">
        <v>100</v>
      </c>
      <c r="W138" s="109"/>
      <c r="X138" s="109"/>
      <c r="Y138" s="109"/>
      <c r="Z138" s="109"/>
      <c r="AA138" s="109"/>
      <c r="AB138" s="109"/>
      <c r="AC138" s="109"/>
      <c r="AD138" s="109"/>
    </row>
    <row r="139" spans="1:30" s="106" customFormat="1" ht="12" x14ac:dyDescent="0.25">
      <c r="A139" s="109" t="s">
        <v>253</v>
      </c>
      <c r="B139" s="8">
        <v>2001</v>
      </c>
      <c r="C139" s="109" t="s">
        <v>260</v>
      </c>
      <c r="D139" s="8">
        <v>3494287</v>
      </c>
      <c r="E139" s="8"/>
      <c r="F139" s="8"/>
      <c r="G139" s="8"/>
      <c r="H139" s="8"/>
      <c r="I139" s="8"/>
      <c r="J139" s="8">
        <v>100</v>
      </c>
      <c r="K139" s="8"/>
      <c r="L139" s="8"/>
      <c r="M139" s="8"/>
      <c r="N139" s="8"/>
      <c r="O139" s="8"/>
      <c r="P139" s="8">
        <v>100</v>
      </c>
      <c r="Q139" s="8"/>
      <c r="R139" s="8"/>
      <c r="S139" s="8"/>
      <c r="T139" s="8"/>
      <c r="U139" s="8"/>
      <c r="V139" s="8">
        <v>100</v>
      </c>
      <c r="W139" s="109"/>
      <c r="X139" s="109"/>
      <c r="Y139" s="109"/>
      <c r="Z139" s="109"/>
      <c r="AA139" s="109"/>
      <c r="AB139" s="109"/>
      <c r="AC139" s="109"/>
      <c r="AD139" s="109"/>
    </row>
    <row r="140" spans="1:30" s="106" customFormat="1" ht="12" x14ac:dyDescent="0.25">
      <c r="A140" s="109" t="s">
        <v>253</v>
      </c>
      <c r="B140" s="8">
        <v>2002</v>
      </c>
      <c r="C140" s="109" t="s">
        <v>260</v>
      </c>
      <c r="D140" s="8">
        <v>3634307</v>
      </c>
      <c r="E140" s="8"/>
      <c r="F140" s="8"/>
      <c r="G140" s="8"/>
      <c r="H140" s="8"/>
      <c r="I140" s="8"/>
      <c r="J140" s="8">
        <v>100</v>
      </c>
      <c r="K140" s="8"/>
      <c r="L140" s="8"/>
      <c r="M140" s="8"/>
      <c r="N140" s="8"/>
      <c r="O140" s="8"/>
      <c r="P140" s="8">
        <v>100</v>
      </c>
      <c r="Q140" s="8"/>
      <c r="R140" s="8"/>
      <c r="S140" s="8"/>
      <c r="T140" s="8"/>
      <c r="U140" s="8"/>
      <c r="V140" s="8">
        <v>100</v>
      </c>
      <c r="W140" s="109"/>
      <c r="X140" s="109"/>
      <c r="Y140" s="109"/>
      <c r="Z140" s="109"/>
      <c r="AA140" s="109"/>
      <c r="AB140" s="109"/>
      <c r="AC140" s="109"/>
      <c r="AD140" s="109"/>
    </row>
    <row r="141" spans="1:30" s="106" customFormat="1" ht="12" x14ac:dyDescent="0.25">
      <c r="A141" s="109" t="s">
        <v>253</v>
      </c>
      <c r="B141" s="8">
        <v>2003</v>
      </c>
      <c r="C141" s="109" t="s">
        <v>260</v>
      </c>
      <c r="D141" s="8">
        <v>3965999</v>
      </c>
      <c r="E141" s="8"/>
      <c r="F141" s="8"/>
      <c r="G141" s="8"/>
      <c r="H141" s="8"/>
      <c r="I141" s="8"/>
      <c r="J141" s="8">
        <v>100</v>
      </c>
      <c r="K141" s="8"/>
      <c r="L141" s="8"/>
      <c r="M141" s="8"/>
      <c r="N141" s="8"/>
      <c r="O141" s="8"/>
      <c r="P141" s="8">
        <v>100</v>
      </c>
      <c r="Q141" s="8"/>
      <c r="R141" s="8"/>
      <c r="S141" s="8"/>
      <c r="T141" s="8"/>
      <c r="U141" s="8"/>
      <c r="V141" s="8">
        <v>100</v>
      </c>
      <c r="W141" s="109"/>
      <c r="X141" s="109"/>
      <c r="Y141" s="109"/>
      <c r="Z141" s="109"/>
      <c r="AA141" s="109"/>
      <c r="AB141" s="109"/>
      <c r="AC141" s="109"/>
      <c r="AD141" s="109"/>
    </row>
    <row r="142" spans="1:30" s="106" customFormat="1" ht="12" x14ac:dyDescent="0.25">
      <c r="A142" s="109" t="s">
        <v>253</v>
      </c>
      <c r="B142" s="8">
        <v>2004</v>
      </c>
      <c r="C142" s="109" t="s">
        <v>260</v>
      </c>
      <c r="D142" s="8">
        <v>4200180</v>
      </c>
      <c r="E142" s="8"/>
      <c r="F142" s="8"/>
      <c r="G142" s="8"/>
      <c r="H142" s="8"/>
      <c r="I142" s="8"/>
      <c r="J142" s="8">
        <v>100</v>
      </c>
      <c r="K142" s="8"/>
      <c r="L142" s="8"/>
      <c r="M142" s="8"/>
      <c r="N142" s="8"/>
      <c r="O142" s="8"/>
      <c r="P142" s="8">
        <v>100</v>
      </c>
      <c r="Q142" s="8"/>
      <c r="R142" s="8"/>
      <c r="S142" s="8"/>
      <c r="T142" s="8"/>
      <c r="U142" s="8"/>
      <c r="V142" s="8">
        <v>100</v>
      </c>
      <c r="W142" s="109"/>
      <c r="X142" s="109"/>
      <c r="Y142" s="109"/>
      <c r="Z142" s="109"/>
      <c r="AA142" s="109"/>
      <c r="AB142" s="109"/>
      <c r="AC142" s="109"/>
      <c r="AD142" s="109"/>
    </row>
    <row r="143" spans="1:30" s="106" customFormat="1" ht="12" x14ac:dyDescent="0.25">
      <c r="A143" s="109" t="s">
        <v>253</v>
      </c>
      <c r="B143" s="8">
        <v>2005</v>
      </c>
      <c r="C143" s="109" t="s">
        <v>260</v>
      </c>
      <c r="D143" s="8">
        <v>4340351</v>
      </c>
      <c r="E143" s="8"/>
      <c r="F143" s="8"/>
      <c r="G143" s="8"/>
      <c r="H143" s="8"/>
      <c r="I143" s="8"/>
      <c r="J143" s="8">
        <v>100</v>
      </c>
      <c r="K143" s="8"/>
      <c r="L143" s="8"/>
      <c r="M143" s="8"/>
      <c r="N143" s="8"/>
      <c r="O143" s="8"/>
      <c r="P143" s="8">
        <v>100</v>
      </c>
      <c r="Q143" s="8"/>
      <c r="R143" s="8"/>
      <c r="S143" s="8"/>
      <c r="T143" s="8"/>
      <c r="U143" s="8"/>
      <c r="V143" s="8">
        <v>100</v>
      </c>
      <c r="W143" s="109"/>
      <c r="X143" s="109"/>
      <c r="Y143" s="109"/>
      <c r="Z143" s="109"/>
      <c r="AA143" s="109"/>
      <c r="AB143" s="109"/>
      <c r="AC143" s="109"/>
      <c r="AD143" s="109"/>
    </row>
    <row r="144" spans="1:30" s="106" customFormat="1" ht="12" x14ac:dyDescent="0.25">
      <c r="A144" s="109" t="s">
        <v>253</v>
      </c>
      <c r="B144" s="8">
        <v>2006</v>
      </c>
      <c r="C144" s="109" t="s">
        <v>260</v>
      </c>
      <c r="D144" s="8">
        <v>4564810</v>
      </c>
      <c r="E144" s="8"/>
      <c r="F144" s="8"/>
      <c r="G144" s="8"/>
      <c r="H144" s="8"/>
      <c r="I144" s="8"/>
      <c r="J144" s="8">
        <v>100</v>
      </c>
      <c r="K144" s="8"/>
      <c r="L144" s="8"/>
      <c r="M144" s="8"/>
      <c r="N144" s="8"/>
      <c r="O144" s="8"/>
      <c r="P144" s="8">
        <v>100</v>
      </c>
      <c r="Q144" s="8"/>
      <c r="R144" s="8"/>
      <c r="S144" s="8"/>
      <c r="T144" s="8"/>
      <c r="U144" s="8"/>
      <c r="V144" s="8">
        <v>100</v>
      </c>
      <c r="W144" s="109"/>
      <c r="X144" s="109"/>
      <c r="Y144" s="109"/>
      <c r="Z144" s="109"/>
      <c r="AA144" s="109"/>
      <c r="AB144" s="109"/>
      <c r="AC144" s="109"/>
      <c r="AD144" s="109"/>
    </row>
    <row r="145" spans="1:30" s="106" customFormat="1" ht="12" x14ac:dyDescent="0.25">
      <c r="A145" s="109" t="s">
        <v>253</v>
      </c>
      <c r="B145" s="8">
        <v>2007</v>
      </c>
      <c r="C145" s="109" t="s">
        <v>260</v>
      </c>
      <c r="D145" s="8">
        <v>4750241</v>
      </c>
      <c r="E145" s="8"/>
      <c r="F145" s="8"/>
      <c r="G145" s="8"/>
      <c r="H145" s="8"/>
      <c r="I145" s="8"/>
      <c r="J145" s="8">
        <v>100</v>
      </c>
      <c r="K145" s="8"/>
      <c r="L145" s="8"/>
      <c r="M145" s="8"/>
      <c r="N145" s="8"/>
      <c r="O145" s="8"/>
      <c r="P145" s="8">
        <v>100</v>
      </c>
      <c r="Q145" s="8"/>
      <c r="R145" s="8"/>
      <c r="S145" s="8"/>
      <c r="T145" s="8"/>
      <c r="U145" s="8"/>
      <c r="V145" s="8">
        <v>100</v>
      </c>
      <c r="W145" s="109"/>
      <c r="X145" s="109"/>
      <c r="Y145" s="109"/>
      <c r="Z145" s="109"/>
      <c r="AA145" s="109"/>
      <c r="AB145" s="109"/>
      <c r="AC145" s="109"/>
      <c r="AD145" s="109"/>
    </row>
    <row r="146" spans="1:30" s="106" customFormat="1" ht="12" x14ac:dyDescent="0.25">
      <c r="A146" s="109" t="s">
        <v>253</v>
      </c>
      <c r="B146" s="8">
        <v>2008</v>
      </c>
      <c r="C146" s="109" t="s">
        <v>260</v>
      </c>
      <c r="D146" s="8">
        <v>4763109</v>
      </c>
      <c r="E146" s="8"/>
      <c r="F146" s="8"/>
      <c r="G146" s="8"/>
      <c r="H146" s="8"/>
      <c r="I146" s="8"/>
      <c r="J146" s="8">
        <v>100</v>
      </c>
      <c r="K146" s="8"/>
      <c r="L146" s="8"/>
      <c r="M146" s="8"/>
      <c r="N146" s="8"/>
      <c r="O146" s="8"/>
      <c r="P146" s="8">
        <v>100</v>
      </c>
      <c r="Q146" s="8"/>
      <c r="R146" s="8"/>
      <c r="S146" s="8"/>
      <c r="T146" s="8"/>
      <c r="U146" s="8"/>
      <c r="V146" s="8">
        <v>100</v>
      </c>
      <c r="W146" s="109"/>
      <c r="X146" s="109"/>
      <c r="Y146" s="109"/>
      <c r="Z146" s="109"/>
      <c r="AA146" s="109"/>
      <c r="AB146" s="109"/>
      <c r="AC146" s="109"/>
      <c r="AD146" s="109"/>
    </row>
    <row r="147" spans="1:30" s="106" customFormat="1" ht="12" x14ac:dyDescent="0.25">
      <c r="A147" s="109" t="s">
        <v>253</v>
      </c>
      <c r="B147" s="8">
        <v>2009</v>
      </c>
      <c r="C147" s="109" t="s">
        <v>260</v>
      </c>
      <c r="D147" s="8">
        <v>4960244</v>
      </c>
      <c r="E147" s="8"/>
      <c r="F147" s="8"/>
      <c r="G147" s="8"/>
      <c r="H147" s="8"/>
      <c r="I147" s="8"/>
      <c r="J147" s="8">
        <v>100</v>
      </c>
      <c r="K147" s="8"/>
      <c r="L147" s="8"/>
      <c r="M147" s="8"/>
      <c r="N147" s="8"/>
      <c r="O147" s="8"/>
      <c r="P147" s="8">
        <v>100</v>
      </c>
      <c r="Q147" s="8"/>
      <c r="R147" s="8"/>
      <c r="S147" s="8"/>
      <c r="T147" s="8"/>
      <c r="U147" s="8"/>
      <c r="V147" s="8">
        <v>100</v>
      </c>
      <c r="W147" s="109"/>
      <c r="X147" s="109"/>
      <c r="Y147" s="109"/>
      <c r="Z147" s="109"/>
      <c r="AA147" s="109"/>
      <c r="AB147" s="109"/>
      <c r="AC147" s="109"/>
      <c r="AD147" s="109"/>
    </row>
    <row r="148" spans="1:30" s="106" customFormat="1" ht="12" x14ac:dyDescent="0.25">
      <c r="A148" s="109" t="s">
        <v>253</v>
      </c>
      <c r="B148" s="8">
        <v>2010</v>
      </c>
      <c r="C148" s="109" t="s">
        <v>260</v>
      </c>
      <c r="D148" s="8">
        <v>5101508</v>
      </c>
      <c r="E148" s="8"/>
      <c r="F148" s="8"/>
      <c r="G148" s="8"/>
      <c r="H148" s="8"/>
      <c r="I148" s="8"/>
      <c r="J148" s="8">
        <v>100</v>
      </c>
      <c r="K148" s="8"/>
      <c r="L148" s="8"/>
      <c r="M148" s="8">
        <v>26.133333333333336</v>
      </c>
      <c r="N148" s="8"/>
      <c r="O148" s="8"/>
      <c r="P148" s="8">
        <v>73.86666666666666</v>
      </c>
      <c r="Q148" s="8"/>
      <c r="R148" s="8"/>
      <c r="S148" s="8">
        <v>4.7700874999999998</v>
      </c>
      <c r="T148" s="8"/>
      <c r="U148" s="8"/>
      <c r="V148" s="8">
        <v>95.229912499999998</v>
      </c>
      <c r="W148" s="109"/>
      <c r="X148" s="109"/>
      <c r="Y148" s="109"/>
      <c r="Z148" s="109"/>
      <c r="AA148" s="109"/>
      <c r="AB148" s="109"/>
      <c r="AC148" s="109"/>
      <c r="AD148" s="109"/>
    </row>
    <row r="149" spans="1:30" s="106" customFormat="1" ht="12" x14ac:dyDescent="0.25">
      <c r="A149" s="109" t="s">
        <v>253</v>
      </c>
      <c r="B149" s="8">
        <v>2011</v>
      </c>
      <c r="C149" s="109" t="s">
        <v>260</v>
      </c>
      <c r="D149" s="8">
        <v>5211262</v>
      </c>
      <c r="E149" s="8"/>
      <c r="F149" s="8"/>
      <c r="G149" s="8">
        <v>58.150000000000006</v>
      </c>
      <c r="H149" s="8"/>
      <c r="I149" s="8"/>
      <c r="J149" s="8">
        <v>41.849999999999994</v>
      </c>
      <c r="K149" s="8"/>
      <c r="L149" s="8"/>
      <c r="M149" s="8">
        <v>26.133333333333336</v>
      </c>
      <c r="N149" s="8"/>
      <c r="O149" s="8"/>
      <c r="P149" s="8">
        <v>73.86666666666666</v>
      </c>
      <c r="Q149" s="8"/>
      <c r="R149" s="8"/>
      <c r="S149" s="8">
        <v>4.7700874999999998</v>
      </c>
      <c r="T149" s="8"/>
      <c r="U149" s="8"/>
      <c r="V149" s="8">
        <v>95.229912499999998</v>
      </c>
      <c r="W149" s="109"/>
      <c r="X149" s="109"/>
      <c r="Y149" s="109"/>
      <c r="Z149" s="109"/>
      <c r="AA149" s="109"/>
      <c r="AB149" s="109"/>
      <c r="AC149" s="109"/>
      <c r="AD149" s="109"/>
    </row>
    <row r="150" spans="1:30" s="106" customFormat="1" ht="12" x14ac:dyDescent="0.25">
      <c r="A150" s="109" t="s">
        <v>253</v>
      </c>
      <c r="B150" s="8">
        <v>2012</v>
      </c>
      <c r="C150" s="109" t="s">
        <v>260</v>
      </c>
      <c r="D150" s="8">
        <v>5411706</v>
      </c>
      <c r="E150" s="8"/>
      <c r="F150" s="8"/>
      <c r="G150" s="8">
        <v>58.150000000000006</v>
      </c>
      <c r="H150" s="8"/>
      <c r="I150" s="8"/>
      <c r="J150" s="8">
        <v>41.849999999999994</v>
      </c>
      <c r="K150" s="8"/>
      <c r="L150" s="8"/>
      <c r="M150" s="8">
        <v>26.133333333333336</v>
      </c>
      <c r="N150" s="8"/>
      <c r="O150" s="8"/>
      <c r="P150" s="8">
        <v>73.86666666666666</v>
      </c>
      <c r="Q150" s="8"/>
      <c r="R150" s="8"/>
      <c r="S150" s="8">
        <v>4.7700874999999998</v>
      </c>
      <c r="T150" s="8"/>
      <c r="U150" s="8"/>
      <c r="V150" s="8">
        <v>95.229912499999998</v>
      </c>
      <c r="W150" s="109"/>
      <c r="X150" s="109"/>
      <c r="Y150" s="109"/>
      <c r="Z150" s="109"/>
      <c r="AA150" s="109"/>
      <c r="AB150" s="109"/>
      <c r="AC150" s="109"/>
      <c r="AD150" s="109"/>
    </row>
    <row r="151" spans="1:30" s="106" customFormat="1" ht="12" x14ac:dyDescent="0.25">
      <c r="A151" s="109" t="s">
        <v>253</v>
      </c>
      <c r="B151" s="8">
        <v>2013</v>
      </c>
      <c r="C151" s="109" t="s">
        <v>260</v>
      </c>
      <c r="D151" s="8">
        <v>5545776</v>
      </c>
      <c r="E151" s="8">
        <v>83.5</v>
      </c>
      <c r="F151" s="8">
        <v>75.5</v>
      </c>
      <c r="G151" s="8">
        <v>58.150000000000006</v>
      </c>
      <c r="H151" s="8">
        <v>17.349999999999994</v>
      </c>
      <c r="I151" s="8">
        <v>24.5</v>
      </c>
      <c r="J151" s="8">
        <v>0</v>
      </c>
      <c r="K151" s="8">
        <v>81.5</v>
      </c>
      <c r="L151" s="8">
        <v>74.25</v>
      </c>
      <c r="M151" s="8">
        <v>26.133333333333336</v>
      </c>
      <c r="N151" s="8">
        <v>48.11666666666666</v>
      </c>
      <c r="O151" s="8">
        <v>25.75</v>
      </c>
      <c r="P151" s="8">
        <v>0</v>
      </c>
      <c r="Q151" s="8"/>
      <c r="R151" s="8"/>
      <c r="S151" s="8">
        <v>4.7700874999999998</v>
      </c>
      <c r="T151" s="8"/>
      <c r="U151" s="8"/>
      <c r="V151" s="8">
        <v>95.229912499999998</v>
      </c>
      <c r="W151" s="109"/>
      <c r="X151" s="109"/>
      <c r="Y151" s="109"/>
      <c r="Z151" s="109"/>
      <c r="AA151" s="109"/>
      <c r="AB151" s="109"/>
      <c r="AC151" s="109"/>
      <c r="AD151" s="109"/>
    </row>
    <row r="152" spans="1:30" s="106" customFormat="1" ht="12" x14ac:dyDescent="0.25">
      <c r="A152" s="109" t="s">
        <v>253</v>
      </c>
      <c r="B152" s="8">
        <v>2014</v>
      </c>
      <c r="C152" s="109" t="s">
        <v>260</v>
      </c>
      <c r="D152" s="8">
        <v>5661283</v>
      </c>
      <c r="E152" s="8">
        <v>83.5</v>
      </c>
      <c r="F152" s="8">
        <v>75.5</v>
      </c>
      <c r="G152" s="8">
        <v>58.150000000000006</v>
      </c>
      <c r="H152" s="8">
        <v>17.349999999999994</v>
      </c>
      <c r="I152" s="8">
        <v>24.5</v>
      </c>
      <c r="J152" s="8">
        <v>0</v>
      </c>
      <c r="K152" s="8">
        <v>81.5</v>
      </c>
      <c r="L152" s="8">
        <v>74.25</v>
      </c>
      <c r="M152" s="8">
        <v>26.133333333333336</v>
      </c>
      <c r="N152" s="8">
        <v>48.11666666666666</v>
      </c>
      <c r="O152" s="8">
        <v>25.75</v>
      </c>
      <c r="P152" s="8">
        <v>0</v>
      </c>
      <c r="Q152" s="8"/>
      <c r="R152" s="8"/>
      <c r="S152" s="8">
        <v>4.7700874999999998</v>
      </c>
      <c r="T152" s="8"/>
      <c r="U152" s="8"/>
      <c r="V152" s="8">
        <v>95.229912499999998</v>
      </c>
      <c r="W152" s="109"/>
      <c r="X152" s="109"/>
      <c r="Y152" s="109"/>
      <c r="Z152" s="109"/>
      <c r="AA152" s="109"/>
      <c r="AB152" s="109"/>
      <c r="AC152" s="109"/>
      <c r="AD152" s="109"/>
    </row>
    <row r="153" spans="1:30" s="106" customFormat="1" ht="12" x14ac:dyDescent="0.25">
      <c r="A153" s="109" t="s">
        <v>253</v>
      </c>
      <c r="B153" s="8">
        <v>2015</v>
      </c>
      <c r="C153" s="109" t="s">
        <v>260</v>
      </c>
      <c r="D153" s="8">
        <v>5806053</v>
      </c>
      <c r="E153" s="8">
        <v>83.5</v>
      </c>
      <c r="F153" s="8">
        <v>75.5</v>
      </c>
      <c r="G153" s="8">
        <v>58.150000000000006</v>
      </c>
      <c r="H153" s="8">
        <v>17.349999999999994</v>
      </c>
      <c r="I153" s="8">
        <v>24.5</v>
      </c>
      <c r="J153" s="8">
        <v>0</v>
      </c>
      <c r="K153" s="8">
        <v>81.5</v>
      </c>
      <c r="L153" s="8">
        <v>74.25</v>
      </c>
      <c r="M153" s="8">
        <v>26.133333333333336</v>
      </c>
      <c r="N153" s="8">
        <v>48.11666666666666</v>
      </c>
      <c r="O153" s="8">
        <v>25.75</v>
      </c>
      <c r="P153" s="8">
        <v>0</v>
      </c>
      <c r="Q153" s="8"/>
      <c r="R153" s="8"/>
      <c r="S153" s="8">
        <v>4.7700874999999998</v>
      </c>
      <c r="T153" s="8"/>
      <c r="U153" s="8"/>
      <c r="V153" s="8">
        <v>95.229912499999998</v>
      </c>
      <c r="W153" s="109"/>
      <c r="X153" s="109"/>
      <c r="Y153" s="109"/>
      <c r="Z153" s="109"/>
      <c r="AA153" s="109"/>
      <c r="AB153" s="109"/>
      <c r="AC153" s="109"/>
      <c r="AD153" s="109"/>
    </row>
    <row r="154" spans="1:30" s="106" customFormat="1" ht="12" x14ac:dyDescent="0.25">
      <c r="A154" s="109" t="s">
        <v>253</v>
      </c>
      <c r="B154" s="8">
        <v>2016</v>
      </c>
      <c r="C154" s="109" t="s">
        <v>260</v>
      </c>
      <c r="D154" s="8">
        <v>5866992</v>
      </c>
      <c r="E154" s="8">
        <v>83.5</v>
      </c>
      <c r="F154" s="8">
        <v>75.5</v>
      </c>
      <c r="G154" s="8">
        <v>58.150000000000006</v>
      </c>
      <c r="H154" s="8">
        <v>17.349999999999994</v>
      </c>
      <c r="I154" s="8">
        <v>24.5</v>
      </c>
      <c r="J154" s="8">
        <v>0</v>
      </c>
      <c r="K154" s="8">
        <v>81.5</v>
      </c>
      <c r="L154" s="8">
        <v>74.25</v>
      </c>
      <c r="M154" s="8">
        <v>26.133333333333336</v>
      </c>
      <c r="N154" s="8">
        <v>48.11666666666666</v>
      </c>
      <c r="O154" s="8">
        <v>25.75</v>
      </c>
      <c r="P154" s="8">
        <v>0</v>
      </c>
      <c r="Q154" s="8"/>
      <c r="R154" s="8"/>
      <c r="S154" s="8">
        <v>4.7700874999999998</v>
      </c>
      <c r="T154" s="8"/>
      <c r="U154" s="8"/>
      <c r="V154" s="8">
        <v>95.229912499999998</v>
      </c>
      <c r="W154" s="109"/>
      <c r="X154" s="109"/>
      <c r="Y154" s="109"/>
      <c r="Z154" s="109"/>
      <c r="AA154" s="109"/>
      <c r="AB154" s="109"/>
      <c r="AC154" s="109"/>
      <c r="AD154" s="109"/>
    </row>
    <row r="155" spans="1:30" s="106" customFormat="1" ht="12" x14ac:dyDescent="0.25">
      <c r="A155" s="109" t="s">
        <v>253</v>
      </c>
      <c r="B155" s="8">
        <v>2017</v>
      </c>
      <c r="C155" s="109" t="s">
        <v>260</v>
      </c>
      <c r="D155" s="8">
        <v>5960384</v>
      </c>
      <c r="E155" s="8">
        <v>83.5</v>
      </c>
      <c r="F155" s="8">
        <v>75.5</v>
      </c>
      <c r="G155" s="8">
        <v>58.150000000000006</v>
      </c>
      <c r="H155" s="8">
        <v>17.349999999999994</v>
      </c>
      <c r="I155" s="8">
        <v>24.5</v>
      </c>
      <c r="J155" s="8">
        <v>0</v>
      </c>
      <c r="K155" s="8">
        <v>81.5</v>
      </c>
      <c r="L155" s="8">
        <v>74.25</v>
      </c>
      <c r="M155" s="8">
        <v>26.133333333333336</v>
      </c>
      <c r="N155" s="8">
        <v>48.11666666666666</v>
      </c>
      <c r="O155" s="8">
        <v>25.75</v>
      </c>
      <c r="P155" s="8">
        <v>0</v>
      </c>
      <c r="Q155" s="8"/>
      <c r="R155" s="8"/>
      <c r="S155" s="8">
        <v>4.7700874999999998</v>
      </c>
      <c r="T155" s="8"/>
      <c r="U155" s="8"/>
      <c r="V155" s="8">
        <v>95.229912499999998</v>
      </c>
      <c r="W155" s="109"/>
      <c r="X155" s="109"/>
      <c r="Y155" s="109"/>
      <c r="Z155" s="109"/>
      <c r="AA155" s="109"/>
      <c r="AB155" s="109"/>
      <c r="AC155" s="109"/>
      <c r="AD155" s="109"/>
    </row>
    <row r="156" spans="1:30" s="106" customFormat="1" ht="12" x14ac:dyDescent="0.25">
      <c r="A156" s="109" t="s">
        <v>253</v>
      </c>
      <c r="B156" s="8">
        <v>2018</v>
      </c>
      <c r="C156" s="109" t="s">
        <v>260</v>
      </c>
      <c r="D156" s="8">
        <v>6077675</v>
      </c>
      <c r="E156" s="8">
        <v>83.5</v>
      </c>
      <c r="F156" s="8">
        <v>75.5</v>
      </c>
      <c r="G156" s="8">
        <v>58.150000000000006</v>
      </c>
      <c r="H156" s="8">
        <v>17.349999999999994</v>
      </c>
      <c r="I156" s="8">
        <v>24.5</v>
      </c>
      <c r="J156" s="8">
        <v>0</v>
      </c>
      <c r="K156" s="8">
        <v>81.5</v>
      </c>
      <c r="L156" s="8">
        <v>74.25</v>
      </c>
      <c r="M156" s="8">
        <v>26.133333333333336</v>
      </c>
      <c r="N156" s="8">
        <v>48.11666666666666</v>
      </c>
      <c r="O156" s="8">
        <v>25.75</v>
      </c>
      <c r="P156" s="8">
        <v>0</v>
      </c>
      <c r="Q156" s="8"/>
      <c r="R156" s="8"/>
      <c r="S156" s="8">
        <v>4.7700874999999998</v>
      </c>
      <c r="T156" s="8"/>
      <c r="U156" s="8"/>
      <c r="V156" s="8">
        <v>95.229912499999998</v>
      </c>
      <c r="W156" s="109"/>
      <c r="X156" s="109"/>
      <c r="Y156" s="109"/>
      <c r="Z156" s="109"/>
      <c r="AA156" s="109"/>
      <c r="AB156" s="109"/>
      <c r="AC156" s="109"/>
      <c r="AD156" s="109"/>
    </row>
    <row r="157" spans="1:30" s="106" customFormat="1" ht="12" x14ac:dyDescent="0.25">
      <c r="A157" s="109" t="s">
        <v>253</v>
      </c>
      <c r="B157" s="8">
        <v>2019</v>
      </c>
      <c r="C157" s="109" t="s">
        <v>260</v>
      </c>
      <c r="D157" s="8">
        <v>6213858</v>
      </c>
      <c r="E157" s="8">
        <v>83.5</v>
      </c>
      <c r="F157" s="8">
        <v>75.5</v>
      </c>
      <c r="G157" s="8">
        <v>58.150000000000006</v>
      </c>
      <c r="H157" s="8">
        <v>17.349999999999994</v>
      </c>
      <c r="I157" s="8">
        <v>24.5</v>
      </c>
      <c r="J157" s="8">
        <v>0</v>
      </c>
      <c r="K157" s="8">
        <v>81.5</v>
      </c>
      <c r="L157" s="8">
        <v>74.25</v>
      </c>
      <c r="M157" s="8">
        <v>26.133333333333336</v>
      </c>
      <c r="N157" s="8">
        <v>48.11666666666666</v>
      </c>
      <c r="O157" s="8">
        <v>25.75</v>
      </c>
      <c r="P157" s="8">
        <v>0</v>
      </c>
      <c r="Q157" s="8"/>
      <c r="R157" s="8"/>
      <c r="S157" s="8">
        <v>4.7700874999999998</v>
      </c>
      <c r="T157" s="8"/>
      <c r="U157" s="8"/>
      <c r="V157" s="8">
        <v>95.229912499999998</v>
      </c>
      <c r="W157" s="109"/>
      <c r="X157" s="109"/>
      <c r="Y157" s="109"/>
      <c r="Z157" s="109"/>
      <c r="AA157" s="109"/>
      <c r="AB157" s="109"/>
      <c r="AC157" s="109"/>
      <c r="AD157" s="109"/>
    </row>
    <row r="158" spans="1:30" s="106" customFormat="1" ht="12" x14ac:dyDescent="0.25">
      <c r="A158" s="109" t="s">
        <v>253</v>
      </c>
      <c r="B158" s="8">
        <v>2020</v>
      </c>
      <c r="C158" s="109" t="s">
        <v>260</v>
      </c>
      <c r="D158" s="8">
        <v>6368936</v>
      </c>
      <c r="E158" s="8">
        <v>83.5</v>
      </c>
      <c r="F158" s="8">
        <v>75.5</v>
      </c>
      <c r="G158" s="8">
        <v>58.150000000000006</v>
      </c>
      <c r="H158" s="8">
        <v>17.349999999999994</v>
      </c>
      <c r="I158" s="8">
        <v>24.5</v>
      </c>
      <c r="J158" s="8">
        <v>0</v>
      </c>
      <c r="K158" s="8">
        <v>81.5</v>
      </c>
      <c r="L158" s="8">
        <v>74.25</v>
      </c>
      <c r="M158" s="8">
        <v>26.133333333333336</v>
      </c>
      <c r="N158" s="8">
        <v>48.11666666666666</v>
      </c>
      <c r="O158" s="8">
        <v>25.75</v>
      </c>
      <c r="P158" s="8">
        <v>0</v>
      </c>
      <c r="Q158" s="8"/>
      <c r="R158" s="8"/>
      <c r="S158" s="8">
        <v>4.7700874999999998</v>
      </c>
      <c r="T158" s="8"/>
      <c r="U158" s="8"/>
      <c r="V158" s="8">
        <v>95.229912499999998</v>
      </c>
      <c r="W158" s="109"/>
      <c r="X158" s="109"/>
      <c r="Y158" s="109"/>
      <c r="Z158" s="109"/>
      <c r="AA158" s="109"/>
      <c r="AB158" s="109"/>
      <c r="AC158" s="109"/>
      <c r="AD158" s="109"/>
    </row>
    <row r="159" spans="1:30" s="106" customFormat="1" ht="12" x14ac:dyDescent="0.25">
      <c r="A159" s="109" t="s">
        <v>253</v>
      </c>
      <c r="B159" s="8">
        <v>2021</v>
      </c>
      <c r="C159" s="109" t="s">
        <v>260</v>
      </c>
      <c r="D159" s="8">
        <v>6559317</v>
      </c>
      <c r="E159" s="8">
        <v>83.5</v>
      </c>
      <c r="F159" s="8">
        <v>75.5</v>
      </c>
      <c r="G159" s="8">
        <v>58.150000000000006</v>
      </c>
      <c r="H159" s="8">
        <v>17.349999999999994</v>
      </c>
      <c r="I159" s="8">
        <v>24.5</v>
      </c>
      <c r="J159" s="8">
        <v>0</v>
      </c>
      <c r="K159" s="8">
        <v>81.5</v>
      </c>
      <c r="L159" s="8">
        <v>74.25</v>
      </c>
      <c r="M159" s="8">
        <v>26.133333333333336</v>
      </c>
      <c r="N159" s="8">
        <v>48.11666666666666</v>
      </c>
      <c r="O159" s="8">
        <v>25.75</v>
      </c>
      <c r="P159" s="8">
        <v>0</v>
      </c>
      <c r="Q159" s="8"/>
      <c r="R159" s="8"/>
      <c r="S159" s="8">
        <v>4.7700874999999998</v>
      </c>
      <c r="T159" s="8"/>
      <c r="U159" s="8"/>
      <c r="V159" s="8">
        <v>95.229912499999998</v>
      </c>
      <c r="W159" s="109"/>
      <c r="X159" s="109"/>
      <c r="Y159" s="109"/>
      <c r="Z159" s="109"/>
      <c r="AA159" s="109"/>
      <c r="AB159" s="109"/>
      <c r="AC159" s="109"/>
      <c r="AD159" s="109"/>
    </row>
    <row r="160" spans="1:30" s="106" customFormat="1" ht="12" x14ac:dyDescent="0.25">
      <c r="A160" s="109" t="s">
        <v>253</v>
      </c>
      <c r="B160" s="8">
        <v>2022</v>
      </c>
      <c r="C160" s="109" t="s">
        <v>260</v>
      </c>
      <c r="D160" s="8">
        <v>6633091</v>
      </c>
      <c r="E160" s="8"/>
      <c r="F160" s="8"/>
      <c r="G160" s="8">
        <v>58.150000000000006</v>
      </c>
      <c r="H160" s="8"/>
      <c r="I160" s="8"/>
      <c r="J160" s="8">
        <v>41.849999999999994</v>
      </c>
      <c r="K160" s="8"/>
      <c r="L160" s="8"/>
      <c r="M160" s="8">
        <v>26.133333333333336</v>
      </c>
      <c r="N160" s="8"/>
      <c r="O160" s="8"/>
      <c r="P160" s="8">
        <v>73.86666666666666</v>
      </c>
      <c r="Q160" s="8"/>
      <c r="R160" s="8"/>
      <c r="S160" s="8">
        <v>4.7700874999999998</v>
      </c>
      <c r="T160" s="8"/>
      <c r="U160" s="8"/>
      <c r="V160" s="8">
        <v>95.229912499999998</v>
      </c>
      <c r="W160" s="109"/>
      <c r="X160" s="109"/>
      <c r="Y160" s="109"/>
      <c r="Z160" s="109"/>
      <c r="AA160" s="109"/>
      <c r="AB160" s="109"/>
      <c r="AC160" s="109"/>
      <c r="AD160" s="109"/>
    </row>
    <row r="161" spans="1:30" s="106" customFormat="1" ht="12" x14ac:dyDescent="0.25">
      <c r="A161" s="109" t="s">
        <v>253</v>
      </c>
      <c r="B161" s="8">
        <v>2023</v>
      </c>
      <c r="C161" s="109" t="s">
        <v>260</v>
      </c>
      <c r="D161" s="8">
        <v>6689083</v>
      </c>
      <c r="E161" s="8"/>
      <c r="F161" s="8"/>
      <c r="G161" s="8">
        <v>58.150000000000006</v>
      </c>
      <c r="H161" s="8"/>
      <c r="I161" s="8"/>
      <c r="J161" s="8">
        <v>41.849999999999994</v>
      </c>
      <c r="K161" s="8"/>
      <c r="L161" s="8"/>
      <c r="M161" s="8">
        <v>26.133333333333336</v>
      </c>
      <c r="N161" s="8"/>
      <c r="O161" s="8"/>
      <c r="P161" s="8">
        <v>73.86666666666666</v>
      </c>
      <c r="Q161" s="8"/>
      <c r="R161" s="8"/>
      <c r="S161" s="8">
        <v>4.7700874999999998</v>
      </c>
      <c r="T161" s="8"/>
      <c r="U161" s="8"/>
      <c r="V161" s="8">
        <v>95.229912499999998</v>
      </c>
      <c r="W161" s="109"/>
      <c r="X161" s="109"/>
      <c r="Y161" s="109"/>
      <c r="Z161" s="109"/>
      <c r="AA161" s="109"/>
      <c r="AB161" s="109"/>
      <c r="AC161" s="109"/>
      <c r="AD161" s="109"/>
    </row>
    <row r="162" spans="1:30" s="106" customFormat="1" ht="12" x14ac:dyDescent="0.25">
      <c r="A162" s="109" t="s">
        <v>253</v>
      </c>
      <c r="B162" s="8">
        <v>2024</v>
      </c>
      <c r="C162" s="109" t="s">
        <v>260</v>
      </c>
      <c r="D162" s="8">
        <v>6839359</v>
      </c>
      <c r="E162" s="8"/>
      <c r="F162" s="8"/>
      <c r="G162" s="8">
        <v>58.150000000000006</v>
      </c>
      <c r="H162" s="8"/>
      <c r="I162" s="8"/>
      <c r="J162" s="8">
        <v>41.849999999999994</v>
      </c>
      <c r="K162" s="8"/>
      <c r="L162" s="8"/>
      <c r="M162" s="8">
        <v>26.133333333333336</v>
      </c>
      <c r="N162" s="8"/>
      <c r="O162" s="8"/>
      <c r="P162" s="8">
        <v>73.86666666666666</v>
      </c>
      <c r="Q162" s="8"/>
      <c r="R162" s="8"/>
      <c r="S162" s="8">
        <v>4.7700874999999998</v>
      </c>
      <c r="T162" s="8"/>
      <c r="U162" s="8"/>
      <c r="V162" s="8">
        <v>95.229912499999998</v>
      </c>
      <c r="W162" s="109"/>
      <c r="X162" s="109"/>
      <c r="Y162" s="109"/>
      <c r="Z162" s="109"/>
      <c r="AA162" s="109"/>
      <c r="AB162" s="109"/>
      <c r="AC162" s="109"/>
      <c r="AD162" s="109"/>
    </row>
    <row r="163" spans="1:30" s="106" customFormat="1" ht="12" x14ac:dyDescent="0.25">
      <c r="A163" s="109" t="s">
        <v>253</v>
      </c>
      <c r="B163" s="8">
        <v>2025</v>
      </c>
      <c r="C163" s="109" t="s">
        <v>260</v>
      </c>
      <c r="D163" s="8">
        <v>7110836</v>
      </c>
      <c r="E163" s="8"/>
      <c r="F163" s="8"/>
      <c r="G163" s="8"/>
      <c r="H163" s="8"/>
      <c r="I163" s="8"/>
      <c r="J163" s="8">
        <v>100</v>
      </c>
      <c r="K163" s="8"/>
      <c r="L163" s="8"/>
      <c r="M163" s="8"/>
      <c r="N163" s="8"/>
      <c r="O163" s="8"/>
      <c r="P163" s="8">
        <v>100</v>
      </c>
      <c r="Q163" s="8"/>
      <c r="R163" s="8"/>
      <c r="S163" s="8">
        <v>4.7700874999999998</v>
      </c>
      <c r="T163" s="8"/>
      <c r="U163" s="8"/>
      <c r="V163" s="8">
        <v>95.229912499999998</v>
      </c>
      <c r="W163" s="109"/>
      <c r="X163" s="109"/>
      <c r="Y163" s="109"/>
      <c r="Z163" s="109"/>
      <c r="AA163" s="109"/>
      <c r="AB163" s="109"/>
      <c r="AC163" s="109"/>
      <c r="AD163" s="109"/>
    </row>
    <row r="164" spans="1:30" s="106" customFormat="1" ht="12" x14ac:dyDescent="0.25">
      <c r="A164" s="109" t="s">
        <v>253</v>
      </c>
      <c r="B164" s="8">
        <v>2026</v>
      </c>
      <c r="C164" s="109" t="s">
        <v>260</v>
      </c>
      <c r="D164" s="8"/>
      <c r="E164" s="8"/>
      <c r="F164" s="8"/>
      <c r="G164" s="8"/>
      <c r="H164" s="8"/>
      <c r="I164" s="8"/>
      <c r="J164" s="8">
        <v>100</v>
      </c>
      <c r="K164" s="8"/>
      <c r="L164" s="8"/>
      <c r="M164" s="8"/>
      <c r="N164" s="8"/>
      <c r="O164" s="8"/>
      <c r="P164" s="8">
        <v>100</v>
      </c>
      <c r="Q164" s="8"/>
      <c r="R164" s="8"/>
      <c r="S164" s="8"/>
      <c r="T164" s="8"/>
      <c r="U164" s="8"/>
      <c r="V164" s="8">
        <v>100</v>
      </c>
      <c r="W164" s="109"/>
      <c r="X164" s="109"/>
      <c r="Y164" s="109"/>
      <c r="Z164" s="109"/>
      <c r="AA164" s="109"/>
      <c r="AB164" s="109"/>
      <c r="AC164" s="109"/>
      <c r="AD164" s="109"/>
    </row>
    <row r="165" spans="1:30" s="106" customFormat="1" ht="12" x14ac:dyDescent="0.25">
      <c r="A165" s="109" t="s">
        <v>253</v>
      </c>
      <c r="B165" s="8">
        <v>2027</v>
      </c>
      <c r="C165" s="109" t="s">
        <v>260</v>
      </c>
      <c r="D165" s="8"/>
      <c r="E165" s="8"/>
      <c r="F165" s="8"/>
      <c r="G165" s="8"/>
      <c r="H165" s="8"/>
      <c r="I165" s="8"/>
      <c r="J165" s="8">
        <v>100</v>
      </c>
      <c r="K165" s="8"/>
      <c r="L165" s="8"/>
      <c r="M165" s="8"/>
      <c r="N165" s="8"/>
      <c r="O165" s="8"/>
      <c r="P165" s="8">
        <v>100</v>
      </c>
      <c r="Q165" s="8"/>
      <c r="R165" s="8"/>
      <c r="S165" s="8"/>
      <c r="T165" s="8"/>
      <c r="U165" s="8"/>
      <c r="V165" s="8">
        <v>100</v>
      </c>
      <c r="W165" s="109"/>
      <c r="X165" s="109"/>
      <c r="Y165" s="109"/>
      <c r="Z165" s="109"/>
      <c r="AA165" s="109"/>
      <c r="AB165" s="109"/>
      <c r="AC165" s="109"/>
      <c r="AD165" s="109"/>
    </row>
    <row r="166" spans="1:30" s="106" customFormat="1" ht="12" x14ac:dyDescent="0.25">
      <c r="A166" s="109" t="s">
        <v>253</v>
      </c>
      <c r="B166" s="8">
        <v>2028</v>
      </c>
      <c r="C166" s="109" t="s">
        <v>260</v>
      </c>
      <c r="D166" s="8"/>
      <c r="E166" s="8"/>
      <c r="F166" s="8"/>
      <c r="G166" s="8"/>
      <c r="H166" s="8"/>
      <c r="I166" s="8"/>
      <c r="J166" s="8">
        <v>100</v>
      </c>
      <c r="K166" s="8"/>
      <c r="L166" s="8"/>
      <c r="M166" s="8"/>
      <c r="N166" s="8"/>
      <c r="O166" s="8"/>
      <c r="P166" s="8">
        <v>100</v>
      </c>
      <c r="Q166" s="8"/>
      <c r="R166" s="8"/>
      <c r="S166" s="8"/>
      <c r="T166" s="8"/>
      <c r="U166" s="8"/>
      <c r="V166" s="8">
        <v>100</v>
      </c>
      <c r="W166" s="109"/>
      <c r="X166" s="109"/>
      <c r="Y166" s="109"/>
      <c r="Z166" s="109"/>
      <c r="AA166" s="109"/>
      <c r="AB166" s="109"/>
      <c r="AC166" s="109"/>
      <c r="AD166" s="109"/>
    </row>
    <row r="167" spans="1:30" s="106" customFormat="1" ht="12" x14ac:dyDescent="0.25">
      <c r="A167" s="109" t="s">
        <v>253</v>
      </c>
      <c r="B167" s="8">
        <v>2029</v>
      </c>
      <c r="C167" s="109" t="s">
        <v>260</v>
      </c>
      <c r="D167" s="8"/>
      <c r="E167" s="8"/>
      <c r="F167" s="8"/>
      <c r="G167" s="8"/>
      <c r="H167" s="8"/>
      <c r="I167" s="8"/>
      <c r="J167" s="8">
        <v>100</v>
      </c>
      <c r="K167" s="8"/>
      <c r="L167" s="8"/>
      <c r="M167" s="8"/>
      <c r="N167" s="8"/>
      <c r="O167" s="8"/>
      <c r="P167" s="8">
        <v>100</v>
      </c>
      <c r="Q167" s="8"/>
      <c r="R167" s="8"/>
      <c r="S167" s="8"/>
      <c r="T167" s="8"/>
      <c r="U167" s="8"/>
      <c r="V167" s="8">
        <v>100</v>
      </c>
      <c r="W167" s="109"/>
      <c r="X167" s="109"/>
      <c r="Y167" s="109"/>
      <c r="Z167" s="109"/>
      <c r="AA167" s="109"/>
      <c r="AB167" s="109"/>
    </row>
    <row r="168" spans="1:30" s="106" customFormat="1" ht="12" x14ac:dyDescent="0.25">
      <c r="A168" s="109" t="s">
        <v>253</v>
      </c>
      <c r="B168" s="8">
        <v>2030</v>
      </c>
      <c r="C168" s="109" t="s">
        <v>260</v>
      </c>
      <c r="D168" s="8"/>
      <c r="E168" s="8"/>
      <c r="F168" s="8"/>
      <c r="G168" s="8"/>
      <c r="H168" s="8"/>
      <c r="I168" s="8"/>
      <c r="J168" s="8">
        <v>100</v>
      </c>
      <c r="K168" s="8"/>
      <c r="L168" s="8"/>
      <c r="M168" s="8"/>
      <c r="N168" s="8"/>
      <c r="O168" s="8"/>
      <c r="P168" s="8">
        <v>100</v>
      </c>
      <c r="Q168" s="8"/>
      <c r="R168" s="8"/>
      <c r="S168" s="8"/>
      <c r="T168" s="8"/>
      <c r="U168" s="8"/>
      <c r="V168" s="8">
        <v>100</v>
      </c>
      <c r="W168" s="109"/>
      <c r="X168" s="109"/>
      <c r="Y168" s="109"/>
      <c r="Z168" s="109"/>
      <c r="AA168" s="109"/>
      <c r="AB168" s="109"/>
    </row>
    <row r="169" spans="1:30" ht="15.6" x14ac:dyDescent="0.3">
      <c r="A169" s="110" t="s">
        <v>253</v>
      </c>
      <c r="B169" s="8">
        <v>2000</v>
      </c>
      <c r="C169" s="110" t="s">
        <v>261</v>
      </c>
      <c r="D169" s="8">
        <v>2603258</v>
      </c>
      <c r="E169" s="8"/>
      <c r="F169" s="8"/>
      <c r="G169" s="8"/>
      <c r="H169" s="8"/>
      <c r="I169" s="8"/>
      <c r="J169" s="8">
        <v>100</v>
      </c>
      <c r="K169" s="8"/>
      <c r="L169" s="8"/>
      <c r="M169" s="8"/>
      <c r="N169" s="8"/>
      <c r="O169" s="8"/>
      <c r="P169" s="8">
        <v>100</v>
      </c>
      <c r="Q169" s="8"/>
      <c r="R169" s="8"/>
      <c r="S169" s="8"/>
      <c r="T169" s="8"/>
      <c r="U169" s="8"/>
      <c r="V169" s="8">
        <v>100</v>
      </c>
      <c r="W169" s="110"/>
      <c r="X169" s="110"/>
      <c r="Y169" s="110"/>
      <c r="Z169" s="110"/>
      <c r="AA169" s="110"/>
      <c r="AB169" s="110"/>
    </row>
    <row r="170" spans="1:30" ht="15.6" x14ac:dyDescent="0.3">
      <c r="A170" s="110" t="s">
        <v>253</v>
      </c>
      <c r="B170" s="8">
        <v>2001</v>
      </c>
      <c r="C170" s="110" t="s">
        <v>261</v>
      </c>
      <c r="D170" s="8">
        <v>2581228</v>
      </c>
      <c r="E170" s="8"/>
      <c r="F170" s="8"/>
      <c r="G170" s="8"/>
      <c r="H170" s="8"/>
      <c r="I170" s="8"/>
      <c r="J170" s="8">
        <v>100</v>
      </c>
      <c r="K170" s="8"/>
      <c r="L170" s="8"/>
      <c r="M170" s="8"/>
      <c r="N170" s="8"/>
      <c r="O170" s="8"/>
      <c r="P170" s="8">
        <v>100</v>
      </c>
      <c r="Q170" s="8"/>
      <c r="R170" s="8"/>
      <c r="S170" s="8"/>
      <c r="T170" s="8"/>
      <c r="U170" s="8"/>
      <c r="V170" s="8">
        <v>100</v>
      </c>
      <c r="W170" s="110"/>
      <c r="X170" s="110"/>
      <c r="Y170" s="110"/>
      <c r="Z170" s="110"/>
      <c r="AA170" s="110"/>
      <c r="AB170" s="110"/>
    </row>
    <row r="171" spans="1:30" ht="15.6" x14ac:dyDescent="0.3">
      <c r="A171" s="110" t="s">
        <v>253</v>
      </c>
      <c r="B171" s="8">
        <v>2002</v>
      </c>
      <c r="C171" s="110" t="s">
        <v>261</v>
      </c>
      <c r="D171" s="8">
        <v>2673061</v>
      </c>
      <c r="E171" s="8"/>
      <c r="F171" s="8"/>
      <c r="G171" s="8"/>
      <c r="H171" s="8"/>
      <c r="I171" s="8"/>
      <c r="J171" s="8">
        <v>100</v>
      </c>
      <c r="K171" s="8"/>
      <c r="L171" s="8"/>
      <c r="M171" s="8"/>
      <c r="N171" s="8"/>
      <c r="O171" s="8"/>
      <c r="P171" s="8">
        <v>100</v>
      </c>
      <c r="Q171" s="8"/>
      <c r="R171" s="8"/>
      <c r="S171" s="8"/>
      <c r="T171" s="8"/>
      <c r="U171" s="8"/>
      <c r="V171" s="8">
        <v>100</v>
      </c>
      <c r="W171" s="110"/>
      <c r="X171" s="110"/>
      <c r="Y171" s="110"/>
      <c r="Z171" s="110"/>
      <c r="AA171" s="110"/>
      <c r="AB171" s="110"/>
    </row>
    <row r="172" spans="1:30" ht="15.6" x14ac:dyDescent="0.3">
      <c r="A172" s="110" t="s">
        <v>253</v>
      </c>
      <c r="B172" s="8">
        <v>2003</v>
      </c>
      <c r="C172" s="110" t="s">
        <v>261</v>
      </c>
      <c r="D172" s="8">
        <v>2914819</v>
      </c>
      <c r="E172" s="8"/>
      <c r="F172" s="8"/>
      <c r="G172" s="8"/>
      <c r="H172" s="8"/>
      <c r="I172" s="8"/>
      <c r="J172" s="8">
        <v>100</v>
      </c>
      <c r="K172" s="8"/>
      <c r="L172" s="8"/>
      <c r="M172" s="8"/>
      <c r="N172" s="8"/>
      <c r="O172" s="8"/>
      <c r="P172" s="8">
        <v>100</v>
      </c>
      <c r="Q172" s="8"/>
      <c r="R172" s="8"/>
      <c r="S172" s="8"/>
      <c r="T172" s="8"/>
      <c r="U172" s="8"/>
      <c r="V172" s="8">
        <v>100</v>
      </c>
      <c r="W172" s="110"/>
      <c r="X172" s="110"/>
      <c r="Y172" s="110"/>
      <c r="Z172" s="110"/>
      <c r="AA172" s="110"/>
      <c r="AB172" s="110"/>
    </row>
    <row r="173" spans="1:30" ht="15.6" x14ac:dyDescent="0.3">
      <c r="A173" s="110" t="s">
        <v>253</v>
      </c>
      <c r="B173" s="8">
        <v>2004</v>
      </c>
      <c r="C173" s="110" t="s">
        <v>261</v>
      </c>
      <c r="D173" s="8">
        <v>3093028</v>
      </c>
      <c r="E173" s="8"/>
      <c r="F173" s="8"/>
      <c r="G173" s="8"/>
      <c r="H173" s="8"/>
      <c r="I173" s="8"/>
      <c r="J173" s="8">
        <v>100</v>
      </c>
      <c r="K173" s="8"/>
      <c r="L173" s="8"/>
      <c r="M173" s="8"/>
      <c r="N173" s="8"/>
      <c r="O173" s="8"/>
      <c r="P173" s="8">
        <v>100</v>
      </c>
      <c r="Q173" s="8"/>
      <c r="R173" s="8"/>
      <c r="S173" s="8"/>
      <c r="T173" s="8"/>
      <c r="U173" s="8"/>
      <c r="V173" s="8">
        <v>100</v>
      </c>
      <c r="W173" s="110"/>
      <c r="X173" s="110"/>
      <c r="Y173" s="110"/>
      <c r="Z173" s="110"/>
      <c r="AA173" s="110"/>
      <c r="AB173" s="110"/>
    </row>
    <row r="174" spans="1:30" ht="15.6" x14ac:dyDescent="0.3">
      <c r="A174" s="110" t="s">
        <v>253</v>
      </c>
      <c r="B174" s="8">
        <v>2005</v>
      </c>
      <c r="C174" s="110" t="s">
        <v>261</v>
      </c>
      <c r="D174" s="8">
        <v>3213322</v>
      </c>
      <c r="E174" s="8"/>
      <c r="F174" s="8"/>
      <c r="G174" s="8"/>
      <c r="H174" s="8"/>
      <c r="I174" s="8"/>
      <c r="J174" s="8">
        <v>100</v>
      </c>
      <c r="K174" s="8"/>
      <c r="L174" s="8"/>
      <c r="M174" s="8"/>
      <c r="N174" s="8"/>
      <c r="O174" s="8"/>
      <c r="P174" s="8">
        <v>100</v>
      </c>
      <c r="Q174" s="8"/>
      <c r="R174" s="8"/>
      <c r="S174" s="8"/>
      <c r="T174" s="8"/>
      <c r="U174" s="8"/>
      <c r="V174" s="8">
        <v>100</v>
      </c>
      <c r="W174" s="110"/>
      <c r="X174" s="110"/>
      <c r="Y174" s="110"/>
      <c r="Z174" s="110"/>
      <c r="AA174" s="110"/>
      <c r="AB174" s="110"/>
    </row>
    <row r="175" spans="1:30" ht="15.6" x14ac:dyDescent="0.3">
      <c r="A175" s="110" t="s">
        <v>253</v>
      </c>
      <c r="B175" s="8">
        <v>2006</v>
      </c>
      <c r="C175" s="110" t="s">
        <v>261</v>
      </c>
      <c r="D175" s="8">
        <v>3410259</v>
      </c>
      <c r="E175" s="8"/>
      <c r="F175" s="8"/>
      <c r="G175" s="8"/>
      <c r="H175" s="8"/>
      <c r="I175" s="8"/>
      <c r="J175" s="8">
        <v>100</v>
      </c>
      <c r="K175" s="8"/>
      <c r="L175" s="8"/>
      <c r="M175" s="8"/>
      <c r="N175" s="8"/>
      <c r="O175" s="8"/>
      <c r="P175" s="8">
        <v>100</v>
      </c>
      <c r="Q175" s="8"/>
      <c r="R175" s="8"/>
      <c r="S175" s="8"/>
      <c r="T175" s="8"/>
      <c r="U175" s="8"/>
      <c r="V175" s="8">
        <v>100</v>
      </c>
      <c r="W175" s="110"/>
      <c r="X175" s="110"/>
      <c r="Y175" s="110"/>
      <c r="Z175" s="110"/>
      <c r="AA175" s="110"/>
      <c r="AB175" s="110"/>
    </row>
    <row r="176" spans="1:30" ht="15.6" x14ac:dyDescent="0.3">
      <c r="A176" s="110" t="s">
        <v>253</v>
      </c>
      <c r="B176" s="8">
        <v>2007</v>
      </c>
      <c r="C176" s="110" t="s">
        <v>261</v>
      </c>
      <c r="D176" s="8">
        <v>3594532</v>
      </c>
      <c r="E176" s="8"/>
      <c r="F176" s="8"/>
      <c r="G176" s="8"/>
      <c r="H176" s="8"/>
      <c r="I176" s="8"/>
      <c r="J176" s="8">
        <v>100</v>
      </c>
      <c r="K176" s="8"/>
      <c r="L176" s="8"/>
      <c r="M176" s="8"/>
      <c r="N176" s="8"/>
      <c r="O176" s="8"/>
      <c r="P176" s="8">
        <v>100</v>
      </c>
      <c r="Q176" s="8"/>
      <c r="R176" s="8"/>
      <c r="S176" s="8"/>
      <c r="T176" s="8"/>
      <c r="U176" s="8"/>
      <c r="V176" s="8">
        <v>100</v>
      </c>
      <c r="W176" s="110"/>
      <c r="X176" s="110"/>
      <c r="Y176" s="110"/>
      <c r="Z176" s="110"/>
      <c r="AA176" s="110"/>
      <c r="AB176" s="110"/>
    </row>
    <row r="177" spans="1:28" ht="15.6" x14ac:dyDescent="0.3">
      <c r="A177" s="110" t="s">
        <v>253</v>
      </c>
      <c r="B177" s="8">
        <v>2008</v>
      </c>
      <c r="C177" s="110" t="s">
        <v>261</v>
      </c>
      <c r="D177" s="8">
        <v>3660359</v>
      </c>
      <c r="E177" s="8"/>
      <c r="F177" s="8"/>
      <c r="G177" s="8"/>
      <c r="H177" s="8"/>
      <c r="I177" s="8"/>
      <c r="J177" s="8">
        <v>100</v>
      </c>
      <c r="K177" s="8"/>
      <c r="L177" s="8"/>
      <c r="M177" s="8"/>
      <c r="N177" s="8"/>
      <c r="O177" s="8"/>
      <c r="P177" s="8">
        <v>100</v>
      </c>
      <c r="Q177" s="8"/>
      <c r="R177" s="8"/>
      <c r="S177" s="8"/>
      <c r="T177" s="8"/>
      <c r="U177" s="8"/>
      <c r="V177" s="8">
        <v>100</v>
      </c>
      <c r="W177" s="110"/>
      <c r="X177" s="110"/>
      <c r="Y177" s="110"/>
      <c r="Z177" s="110"/>
      <c r="AA177" s="110"/>
      <c r="AB177" s="110"/>
    </row>
    <row r="178" spans="1:28" ht="15.6" x14ac:dyDescent="0.3">
      <c r="A178" s="110" t="s">
        <v>253</v>
      </c>
      <c r="B178" s="8">
        <v>2009</v>
      </c>
      <c r="C178" s="110" t="s">
        <v>261</v>
      </c>
      <c r="D178" s="8">
        <v>3874022</v>
      </c>
      <c r="E178" s="8"/>
      <c r="F178" s="8"/>
      <c r="G178" s="8"/>
      <c r="H178" s="8"/>
      <c r="I178" s="8"/>
      <c r="J178" s="8">
        <v>100</v>
      </c>
      <c r="K178" s="8"/>
      <c r="L178" s="8"/>
      <c r="M178" s="8"/>
      <c r="N178" s="8"/>
      <c r="O178" s="8"/>
      <c r="P178" s="8">
        <v>100</v>
      </c>
      <c r="Q178" s="8"/>
      <c r="R178" s="8"/>
      <c r="S178" s="8"/>
      <c r="T178" s="8"/>
      <c r="U178" s="8"/>
      <c r="V178" s="8">
        <v>100</v>
      </c>
      <c r="W178" s="110"/>
      <c r="X178" s="110"/>
      <c r="Y178" s="110"/>
      <c r="Z178" s="110"/>
      <c r="AA178" s="110"/>
      <c r="AB178" s="110"/>
    </row>
    <row r="179" spans="1:28" ht="15.6" x14ac:dyDescent="0.3">
      <c r="A179" s="110" t="s">
        <v>253</v>
      </c>
      <c r="B179" s="8">
        <v>2010</v>
      </c>
      <c r="C179" s="110" t="s">
        <v>261</v>
      </c>
      <c r="D179" s="8">
        <v>4052601</v>
      </c>
      <c r="E179" s="8"/>
      <c r="F179" s="8"/>
      <c r="G179" s="8">
        <v>75.269864999999996</v>
      </c>
      <c r="H179" s="8"/>
      <c r="I179" s="8"/>
      <c r="J179" s="8">
        <v>24.730135000000004</v>
      </c>
      <c r="K179" s="8"/>
      <c r="L179" s="8"/>
      <c r="M179" s="8"/>
      <c r="N179" s="8"/>
      <c r="O179" s="8"/>
      <c r="P179" s="8">
        <v>100</v>
      </c>
      <c r="Q179" s="8"/>
      <c r="R179" s="8"/>
      <c r="S179" s="8">
        <v>11.109698244496466</v>
      </c>
      <c r="T179" s="8"/>
      <c r="U179" s="8"/>
      <c r="V179" s="8">
        <v>88.890301755503529</v>
      </c>
      <c r="W179" s="110"/>
      <c r="X179" s="110"/>
      <c r="Y179" s="110"/>
      <c r="Z179" s="110"/>
      <c r="AA179" s="110"/>
      <c r="AB179" s="110"/>
    </row>
    <row r="180" spans="1:28" ht="15.6" x14ac:dyDescent="0.3">
      <c r="A180" s="110" t="s">
        <v>253</v>
      </c>
      <c r="B180" s="8">
        <v>2011</v>
      </c>
      <c r="C180" s="110" t="s">
        <v>261</v>
      </c>
      <c r="D180" s="8">
        <v>4211766</v>
      </c>
      <c r="E180" s="8"/>
      <c r="F180" s="8"/>
      <c r="G180" s="8">
        <v>75.269864999999996</v>
      </c>
      <c r="H180" s="8"/>
      <c r="I180" s="8"/>
      <c r="J180" s="8">
        <v>24.730135000000004</v>
      </c>
      <c r="K180" s="8"/>
      <c r="L180" s="8"/>
      <c r="M180" s="8">
        <v>65</v>
      </c>
      <c r="N180" s="8"/>
      <c r="O180" s="8"/>
      <c r="P180" s="8">
        <v>35</v>
      </c>
      <c r="Q180" s="8"/>
      <c r="R180" s="8"/>
      <c r="S180" s="8">
        <v>11.109698244496466</v>
      </c>
      <c r="T180" s="8"/>
      <c r="U180" s="8"/>
      <c r="V180" s="8">
        <v>88.890301755503529</v>
      </c>
      <c r="W180" s="110"/>
      <c r="X180" s="110"/>
      <c r="Y180" s="110"/>
      <c r="Z180" s="110"/>
      <c r="AA180" s="110"/>
      <c r="AB180" s="110"/>
    </row>
    <row r="181" spans="1:28" ht="15.6" x14ac:dyDescent="0.3">
      <c r="A181" s="110" t="s">
        <v>253</v>
      </c>
      <c r="B181" s="8">
        <v>2012</v>
      </c>
      <c r="C181" s="110" t="s">
        <v>261</v>
      </c>
      <c r="D181" s="8">
        <v>4443180</v>
      </c>
      <c r="E181" s="8"/>
      <c r="F181" s="8"/>
      <c r="G181" s="8">
        <v>75.269864999999996</v>
      </c>
      <c r="H181" s="8"/>
      <c r="I181" s="8"/>
      <c r="J181" s="8">
        <v>24.730135000000004</v>
      </c>
      <c r="K181" s="8"/>
      <c r="L181" s="8"/>
      <c r="M181" s="8">
        <v>65</v>
      </c>
      <c r="N181" s="8"/>
      <c r="O181" s="8"/>
      <c r="P181" s="8">
        <v>35</v>
      </c>
      <c r="Q181" s="8"/>
      <c r="R181" s="8"/>
      <c r="S181" s="8">
        <v>11.109698244496466</v>
      </c>
      <c r="T181" s="8"/>
      <c r="U181" s="8"/>
      <c r="V181" s="8">
        <v>88.890301755503529</v>
      </c>
      <c r="W181" s="110"/>
      <c r="X181" s="110"/>
      <c r="Y181" s="110"/>
      <c r="Z181" s="110"/>
      <c r="AA181" s="110"/>
      <c r="AB181" s="110"/>
    </row>
    <row r="182" spans="1:28" ht="15.6" x14ac:dyDescent="0.3">
      <c r="A182" s="110" t="s">
        <v>253</v>
      </c>
      <c r="B182" s="8">
        <v>2013</v>
      </c>
      <c r="C182" s="110" t="s">
        <v>261</v>
      </c>
      <c r="D182" s="8">
        <v>4625117</v>
      </c>
      <c r="E182" s="8"/>
      <c r="F182" s="8"/>
      <c r="G182" s="8">
        <v>75.269864999999996</v>
      </c>
      <c r="H182" s="8"/>
      <c r="I182" s="8"/>
      <c r="J182" s="8">
        <v>24.730135000000004</v>
      </c>
      <c r="K182" s="8"/>
      <c r="L182" s="8"/>
      <c r="M182" s="8">
        <v>65</v>
      </c>
      <c r="N182" s="8"/>
      <c r="O182" s="8"/>
      <c r="P182" s="8">
        <v>35</v>
      </c>
      <c r="Q182" s="8"/>
      <c r="R182" s="8"/>
      <c r="S182" s="8">
        <v>11.109698244496466</v>
      </c>
      <c r="T182" s="8"/>
      <c r="U182" s="8"/>
      <c r="V182" s="8">
        <v>88.890301755503529</v>
      </c>
      <c r="W182" s="110"/>
      <c r="X182" s="110"/>
      <c r="Y182" s="110"/>
      <c r="Z182" s="110"/>
      <c r="AA182" s="110"/>
      <c r="AB182" s="110"/>
    </row>
    <row r="183" spans="1:28" ht="15.6" x14ac:dyDescent="0.3">
      <c r="A183" s="110" t="s">
        <v>253</v>
      </c>
      <c r="B183" s="8">
        <v>2014</v>
      </c>
      <c r="C183" s="110" t="s">
        <v>261</v>
      </c>
      <c r="D183" s="8">
        <v>4793809</v>
      </c>
      <c r="E183" s="8"/>
      <c r="F183" s="8"/>
      <c r="G183" s="8">
        <v>75.269864999999996</v>
      </c>
      <c r="H183" s="8"/>
      <c r="I183" s="8"/>
      <c r="J183" s="8">
        <v>24.730135000000004</v>
      </c>
      <c r="K183" s="8"/>
      <c r="L183" s="8"/>
      <c r="M183" s="8">
        <v>65</v>
      </c>
      <c r="N183" s="8"/>
      <c r="O183" s="8"/>
      <c r="P183" s="8">
        <v>35</v>
      </c>
      <c r="Q183" s="8"/>
      <c r="R183" s="8"/>
      <c r="S183" s="8">
        <v>11.109698244496466</v>
      </c>
      <c r="T183" s="8"/>
      <c r="U183" s="8"/>
      <c r="V183" s="8">
        <v>88.890301755503529</v>
      </c>
      <c r="W183" s="110"/>
      <c r="X183" s="110"/>
      <c r="Y183" s="110"/>
      <c r="Z183" s="110"/>
      <c r="AA183" s="110"/>
      <c r="AB183" s="110"/>
    </row>
    <row r="184" spans="1:28" ht="15.6" x14ac:dyDescent="0.3">
      <c r="A184" s="110" t="s">
        <v>253</v>
      </c>
      <c r="B184" s="8">
        <v>2015</v>
      </c>
      <c r="C184" s="110" t="s">
        <v>261</v>
      </c>
      <c r="D184" s="8">
        <v>4988624</v>
      </c>
      <c r="E184" s="8"/>
      <c r="F184" s="8"/>
      <c r="G184" s="8">
        <v>75.269864999999996</v>
      </c>
      <c r="H184" s="8"/>
      <c r="I184" s="8"/>
      <c r="J184" s="8">
        <v>24.730135000000004</v>
      </c>
      <c r="K184" s="8"/>
      <c r="L184" s="8"/>
      <c r="M184" s="8">
        <v>65</v>
      </c>
      <c r="N184" s="8"/>
      <c r="O184" s="8"/>
      <c r="P184" s="8">
        <v>35</v>
      </c>
      <c r="Q184" s="8"/>
      <c r="R184" s="8"/>
      <c r="S184" s="8">
        <v>11.109698244496466</v>
      </c>
      <c r="T184" s="8"/>
      <c r="U184" s="8"/>
      <c r="V184" s="8">
        <v>88.890301755503529</v>
      </c>
      <c r="W184" s="110"/>
      <c r="X184" s="110"/>
      <c r="Y184" s="110"/>
      <c r="Z184" s="110"/>
      <c r="AA184" s="110"/>
      <c r="AB184" s="110"/>
    </row>
    <row r="185" spans="1:28" ht="15.6" x14ac:dyDescent="0.3">
      <c r="A185" s="110" t="s">
        <v>253</v>
      </c>
      <c r="B185" s="8">
        <v>2016</v>
      </c>
      <c r="C185" s="110" t="s">
        <v>261</v>
      </c>
      <c r="D185" s="8">
        <v>5100438</v>
      </c>
      <c r="E185" s="8"/>
      <c r="F185" s="8"/>
      <c r="G185" s="8">
        <v>75.269864999999996</v>
      </c>
      <c r="H185" s="8"/>
      <c r="I185" s="8"/>
      <c r="J185" s="8">
        <v>24.730135000000004</v>
      </c>
      <c r="K185" s="8"/>
      <c r="L185" s="8"/>
      <c r="M185" s="8">
        <v>65</v>
      </c>
      <c r="N185" s="8"/>
      <c r="O185" s="8"/>
      <c r="P185" s="8">
        <v>35</v>
      </c>
      <c r="Q185" s="8"/>
      <c r="R185" s="8"/>
      <c r="S185" s="8">
        <v>11.109698244496466</v>
      </c>
      <c r="T185" s="8"/>
      <c r="U185" s="8"/>
      <c r="V185" s="8">
        <v>88.890301755503529</v>
      </c>
      <c r="W185" s="110"/>
      <c r="X185" s="110"/>
      <c r="Y185" s="110"/>
      <c r="Z185" s="110"/>
      <c r="AA185" s="110"/>
      <c r="AB185" s="110"/>
    </row>
    <row r="186" spans="1:28" ht="15.6" x14ac:dyDescent="0.3">
      <c r="A186" s="110" t="s">
        <v>253</v>
      </c>
      <c r="B186" s="8">
        <v>2017</v>
      </c>
      <c r="C186" s="110" t="s">
        <v>261</v>
      </c>
      <c r="D186" s="8">
        <v>5220813</v>
      </c>
      <c r="E186" s="8"/>
      <c r="F186" s="8"/>
      <c r="G186" s="8">
        <v>75.269864999999996</v>
      </c>
      <c r="H186" s="8"/>
      <c r="I186" s="8"/>
      <c r="J186" s="8">
        <v>24.730135000000004</v>
      </c>
      <c r="K186" s="8"/>
      <c r="L186" s="8"/>
      <c r="M186" s="8">
        <v>65</v>
      </c>
      <c r="N186" s="8"/>
      <c r="O186" s="8"/>
      <c r="P186" s="8">
        <v>35</v>
      </c>
      <c r="Q186" s="8"/>
      <c r="R186" s="8"/>
      <c r="S186" s="8">
        <v>11.109698244496466</v>
      </c>
      <c r="T186" s="8"/>
      <c r="U186" s="8"/>
      <c r="V186" s="8">
        <v>88.890301755503529</v>
      </c>
      <c r="W186" s="110"/>
      <c r="X186" s="110"/>
      <c r="Y186" s="110"/>
      <c r="Z186" s="110"/>
      <c r="AA186" s="110"/>
      <c r="AB186" s="110"/>
    </row>
    <row r="187" spans="1:28" ht="15.6" x14ac:dyDescent="0.3">
      <c r="A187" s="110" t="s">
        <v>253</v>
      </c>
      <c r="B187" s="8">
        <v>2018</v>
      </c>
      <c r="C187" s="110" t="s">
        <v>261</v>
      </c>
      <c r="D187" s="8">
        <v>5341708</v>
      </c>
      <c r="E187" s="8"/>
      <c r="F187" s="8"/>
      <c r="G187" s="8">
        <v>75.269864999999996</v>
      </c>
      <c r="H187" s="8"/>
      <c r="I187" s="8"/>
      <c r="J187" s="8">
        <v>24.730135000000004</v>
      </c>
      <c r="K187" s="8"/>
      <c r="L187" s="8"/>
      <c r="M187" s="8">
        <v>65</v>
      </c>
      <c r="N187" s="8"/>
      <c r="O187" s="8"/>
      <c r="P187" s="8">
        <v>35</v>
      </c>
      <c r="Q187" s="8"/>
      <c r="R187" s="8"/>
      <c r="S187" s="8">
        <v>11.109698244496466</v>
      </c>
      <c r="T187" s="8"/>
      <c r="U187" s="8"/>
      <c r="V187" s="8">
        <v>88.890301755503529</v>
      </c>
      <c r="W187" s="110"/>
      <c r="X187" s="110"/>
      <c r="Y187" s="110"/>
      <c r="Z187" s="110"/>
      <c r="AA187" s="110"/>
      <c r="AB187" s="110"/>
    </row>
    <row r="188" spans="1:28" ht="15.6" x14ac:dyDescent="0.3">
      <c r="A188" s="110" t="s">
        <v>253</v>
      </c>
      <c r="B188" s="8">
        <v>2019</v>
      </c>
      <c r="C188" s="110" t="s">
        <v>261</v>
      </c>
      <c r="D188" s="8">
        <v>5457033</v>
      </c>
      <c r="E188" s="8"/>
      <c r="F188" s="8"/>
      <c r="G188" s="8">
        <v>75.269864999999996</v>
      </c>
      <c r="H188" s="8"/>
      <c r="I188" s="8"/>
      <c r="J188" s="8">
        <v>24.730135000000004</v>
      </c>
      <c r="K188" s="8"/>
      <c r="L188" s="8"/>
      <c r="M188" s="8">
        <v>65</v>
      </c>
      <c r="N188" s="8"/>
      <c r="O188" s="8"/>
      <c r="P188" s="8">
        <v>35</v>
      </c>
      <c r="Q188" s="8"/>
      <c r="R188" s="8"/>
      <c r="S188" s="8">
        <v>11.109698244496466</v>
      </c>
      <c r="T188" s="8"/>
      <c r="U188" s="8"/>
      <c r="V188" s="8">
        <v>88.890301755503529</v>
      </c>
      <c r="W188" s="110"/>
      <c r="X188" s="110"/>
      <c r="Y188" s="110"/>
      <c r="Z188" s="110"/>
      <c r="AA188" s="110"/>
      <c r="AB188" s="110"/>
    </row>
    <row r="189" spans="1:28" ht="15.6" x14ac:dyDescent="0.3">
      <c r="A189" s="110" t="s">
        <v>253</v>
      </c>
      <c r="B189" s="8">
        <v>2020</v>
      </c>
      <c r="C189" s="110" t="s">
        <v>261</v>
      </c>
      <c r="D189" s="8">
        <v>5569952</v>
      </c>
      <c r="E189" s="8"/>
      <c r="F189" s="8"/>
      <c r="G189" s="8">
        <v>75.269864999999996</v>
      </c>
      <c r="H189" s="8"/>
      <c r="I189" s="8"/>
      <c r="J189" s="8">
        <v>24.730135000000004</v>
      </c>
      <c r="K189" s="8"/>
      <c r="L189" s="8"/>
      <c r="M189" s="8">
        <v>65</v>
      </c>
      <c r="N189" s="8"/>
      <c r="O189" s="8"/>
      <c r="P189" s="8">
        <v>35</v>
      </c>
      <c r="Q189" s="8"/>
      <c r="R189" s="8"/>
      <c r="S189" s="8">
        <v>11.109698244496466</v>
      </c>
      <c r="T189" s="8"/>
      <c r="U189" s="8"/>
      <c r="V189" s="8">
        <v>88.890301755503529</v>
      </c>
      <c r="W189" s="110"/>
      <c r="X189" s="110"/>
      <c r="Y189" s="110"/>
      <c r="Z189" s="110"/>
      <c r="AA189" s="110"/>
      <c r="AB189" s="110"/>
    </row>
    <row r="190" spans="1:28" ht="15.6" x14ac:dyDescent="0.3">
      <c r="A190" s="110" t="s">
        <v>253</v>
      </c>
      <c r="B190" s="8">
        <v>2021</v>
      </c>
      <c r="C190" s="110" t="s">
        <v>261</v>
      </c>
      <c r="D190" s="8">
        <v>5694271</v>
      </c>
      <c r="E190" s="8"/>
      <c r="F190" s="8"/>
      <c r="G190" s="8">
        <v>75.269864999999996</v>
      </c>
      <c r="H190" s="8"/>
      <c r="I190" s="8"/>
      <c r="J190" s="8">
        <v>24.730135000000004</v>
      </c>
      <c r="K190" s="8"/>
      <c r="L190" s="8"/>
      <c r="M190" s="8">
        <v>65</v>
      </c>
      <c r="N190" s="8"/>
      <c r="O190" s="8"/>
      <c r="P190" s="8">
        <v>35</v>
      </c>
      <c r="Q190" s="8"/>
      <c r="R190" s="8"/>
      <c r="S190" s="8">
        <v>11.109698244496466</v>
      </c>
      <c r="T190" s="8"/>
      <c r="U190" s="8"/>
      <c r="V190" s="8">
        <v>88.890301755503529</v>
      </c>
      <c r="W190" s="110"/>
      <c r="X190" s="110"/>
      <c r="Y190" s="110"/>
      <c r="Z190" s="110"/>
      <c r="AA190" s="110"/>
      <c r="AB190" s="110"/>
    </row>
    <row r="191" spans="1:28" ht="15.6" x14ac:dyDescent="0.3">
      <c r="A191" s="110" t="s">
        <v>253</v>
      </c>
      <c r="B191" s="8">
        <v>2022</v>
      </c>
      <c r="C191" s="110" t="s">
        <v>261</v>
      </c>
      <c r="D191" s="8">
        <v>5725573</v>
      </c>
      <c r="E191" s="8"/>
      <c r="F191" s="8"/>
      <c r="G191" s="8">
        <v>75.269864999999996</v>
      </c>
      <c r="H191" s="8"/>
      <c r="I191" s="8"/>
      <c r="J191" s="8">
        <v>24.730135000000004</v>
      </c>
      <c r="K191" s="8"/>
      <c r="L191" s="8"/>
      <c r="M191" s="8">
        <v>65</v>
      </c>
      <c r="N191" s="8"/>
      <c r="O191" s="8"/>
      <c r="P191" s="8">
        <v>35</v>
      </c>
      <c r="Q191" s="8"/>
      <c r="R191" s="8"/>
      <c r="S191" s="8">
        <v>11.109698244496466</v>
      </c>
      <c r="T191" s="8"/>
      <c r="U191" s="8"/>
      <c r="V191" s="8">
        <v>88.890301755503529</v>
      </c>
      <c r="W191" s="110"/>
      <c r="X191" s="110"/>
      <c r="Y191" s="110"/>
      <c r="Z191" s="110"/>
      <c r="AA191" s="110"/>
      <c r="AB191" s="110"/>
    </row>
    <row r="192" spans="1:28" ht="15.6" x14ac:dyDescent="0.3">
      <c r="A192" s="110" t="s">
        <v>253</v>
      </c>
      <c r="B192" s="8">
        <v>2023</v>
      </c>
      <c r="C192" s="110" t="s">
        <v>261</v>
      </c>
      <c r="D192" s="8">
        <v>5752560</v>
      </c>
      <c r="E192" s="8"/>
      <c r="F192" s="8"/>
      <c r="G192" s="8">
        <v>75.269864999999996</v>
      </c>
      <c r="H192" s="8"/>
      <c r="I192" s="8"/>
      <c r="J192" s="8">
        <v>24.730135000000004</v>
      </c>
      <c r="K192" s="8"/>
      <c r="L192" s="8"/>
      <c r="M192" s="8">
        <v>65</v>
      </c>
      <c r="N192" s="8"/>
      <c r="O192" s="8"/>
      <c r="P192" s="8">
        <v>35</v>
      </c>
      <c r="Q192" s="8"/>
      <c r="R192" s="8"/>
      <c r="S192" s="8">
        <v>11.109698244496466</v>
      </c>
      <c r="T192" s="8"/>
      <c r="U192" s="8"/>
      <c r="V192" s="8">
        <v>88.890301755503529</v>
      </c>
      <c r="W192" s="110"/>
      <c r="X192" s="110"/>
      <c r="Y192" s="110"/>
      <c r="Z192" s="110"/>
      <c r="AA192" s="110"/>
      <c r="AB192" s="110"/>
    </row>
    <row r="193" spans="1:28" ht="15.6" x14ac:dyDescent="0.3">
      <c r="A193" s="110" t="s">
        <v>253</v>
      </c>
      <c r="B193" s="8">
        <v>2024</v>
      </c>
      <c r="C193" s="110" t="s">
        <v>261</v>
      </c>
      <c r="D193" s="8">
        <v>5873041</v>
      </c>
      <c r="E193" s="8"/>
      <c r="F193" s="8"/>
      <c r="G193" s="8">
        <v>75.269864999999996</v>
      </c>
      <c r="H193" s="8"/>
      <c r="I193" s="8"/>
      <c r="J193" s="8">
        <v>24.730135000000004</v>
      </c>
      <c r="K193" s="8"/>
      <c r="L193" s="8"/>
      <c r="M193" s="8">
        <v>65</v>
      </c>
      <c r="N193" s="8"/>
      <c r="O193" s="8"/>
      <c r="P193" s="8">
        <v>35</v>
      </c>
      <c r="Q193" s="8"/>
      <c r="R193" s="8"/>
      <c r="S193" s="8">
        <v>11.109698244496466</v>
      </c>
      <c r="T193" s="8"/>
      <c r="U193" s="8"/>
      <c r="V193" s="8">
        <v>88.890301755503529</v>
      </c>
      <c r="W193" s="110"/>
      <c r="X193" s="110"/>
      <c r="Y193" s="110"/>
      <c r="Z193" s="110"/>
      <c r="AA193" s="110"/>
      <c r="AB193" s="110"/>
    </row>
    <row r="194" spans="1:28" ht="15.6" x14ac:dyDescent="0.3">
      <c r="A194" s="110" t="s">
        <v>253</v>
      </c>
      <c r="B194" s="8">
        <v>2025</v>
      </c>
      <c r="C194" s="110" t="s">
        <v>261</v>
      </c>
      <c r="D194" s="8">
        <v>6297771</v>
      </c>
      <c r="E194" s="8"/>
      <c r="F194" s="8"/>
      <c r="G194" s="8">
        <v>75.269864999999996</v>
      </c>
      <c r="H194" s="8"/>
      <c r="I194" s="8"/>
      <c r="J194" s="8">
        <v>24.730135000000004</v>
      </c>
      <c r="K194" s="8"/>
      <c r="L194" s="8"/>
      <c r="M194" s="8"/>
      <c r="N194" s="8"/>
      <c r="O194" s="8"/>
      <c r="P194" s="8">
        <v>100</v>
      </c>
      <c r="Q194" s="8"/>
      <c r="R194" s="8"/>
      <c r="S194" s="8">
        <v>11.109698244496466</v>
      </c>
      <c r="T194" s="8"/>
      <c r="U194" s="8"/>
      <c r="V194" s="8">
        <v>88.890301755503529</v>
      </c>
      <c r="W194" s="110"/>
      <c r="X194" s="110"/>
      <c r="Y194" s="110"/>
      <c r="Z194" s="110"/>
      <c r="AA194" s="110"/>
      <c r="AB194" s="110"/>
    </row>
    <row r="195" spans="1:28" ht="15.6" x14ac:dyDescent="0.3">
      <c r="A195" s="110" t="s">
        <v>253</v>
      </c>
      <c r="B195" s="8">
        <v>2026</v>
      </c>
      <c r="C195" s="110" t="s">
        <v>261</v>
      </c>
      <c r="D195" s="8"/>
      <c r="E195" s="8"/>
      <c r="F195" s="8"/>
      <c r="G195" s="8"/>
      <c r="H195" s="8"/>
      <c r="I195" s="8"/>
      <c r="J195" s="8">
        <v>100</v>
      </c>
      <c r="K195" s="8"/>
      <c r="L195" s="8"/>
      <c r="M195" s="8"/>
      <c r="N195" s="8"/>
      <c r="O195" s="8"/>
      <c r="P195" s="8">
        <v>100</v>
      </c>
      <c r="Q195" s="8"/>
      <c r="R195" s="8"/>
      <c r="S195" s="8"/>
      <c r="T195" s="8"/>
      <c r="U195" s="8"/>
      <c r="V195" s="8">
        <v>100</v>
      </c>
      <c r="W195" s="110"/>
      <c r="X195" s="110"/>
      <c r="Y195" s="110"/>
      <c r="Z195" s="110"/>
      <c r="AA195" s="110"/>
      <c r="AB195" s="110"/>
    </row>
    <row r="196" spans="1:28" ht="15.6" x14ac:dyDescent="0.3">
      <c r="A196" s="110" t="s">
        <v>253</v>
      </c>
      <c r="B196" s="8">
        <v>2027</v>
      </c>
      <c r="C196" s="110" t="s">
        <v>261</v>
      </c>
      <c r="D196" s="8"/>
      <c r="E196" s="8"/>
      <c r="F196" s="8"/>
      <c r="G196" s="8"/>
      <c r="H196" s="8"/>
      <c r="I196" s="8"/>
      <c r="J196" s="8">
        <v>100</v>
      </c>
      <c r="K196" s="8"/>
      <c r="L196" s="8"/>
      <c r="M196" s="8"/>
      <c r="N196" s="8"/>
      <c r="O196" s="8"/>
      <c r="P196" s="8">
        <v>100</v>
      </c>
      <c r="Q196" s="8"/>
      <c r="R196" s="8"/>
      <c r="S196" s="8"/>
      <c r="T196" s="8"/>
      <c r="U196" s="8"/>
      <c r="V196" s="8">
        <v>100</v>
      </c>
      <c r="W196" s="110"/>
      <c r="X196" s="110"/>
      <c r="Y196" s="110"/>
      <c r="Z196" s="110"/>
      <c r="AA196" s="110"/>
      <c r="AB196" s="110"/>
    </row>
    <row r="197" spans="1:28" ht="15.6" x14ac:dyDescent="0.3">
      <c r="A197" s="110" t="s">
        <v>253</v>
      </c>
      <c r="B197" s="8">
        <v>2028</v>
      </c>
      <c r="C197" s="110" t="s">
        <v>261</v>
      </c>
      <c r="D197" s="8"/>
      <c r="E197" s="8"/>
      <c r="F197" s="8"/>
      <c r="G197" s="8"/>
      <c r="H197" s="8"/>
      <c r="I197" s="8"/>
      <c r="J197" s="8">
        <v>100</v>
      </c>
      <c r="K197" s="8"/>
      <c r="L197" s="8"/>
      <c r="M197" s="8"/>
      <c r="N197" s="8"/>
      <c r="O197" s="8"/>
      <c r="P197" s="8">
        <v>100</v>
      </c>
      <c r="Q197" s="8"/>
      <c r="R197" s="8"/>
      <c r="S197" s="8"/>
      <c r="T197" s="8"/>
      <c r="U197" s="8"/>
      <c r="V197" s="8">
        <v>100</v>
      </c>
      <c r="W197" s="110"/>
      <c r="X197" s="110"/>
      <c r="Y197" s="110"/>
      <c r="Z197" s="110"/>
      <c r="AA197" s="110"/>
      <c r="AB197" s="110"/>
    </row>
    <row r="198" spans="1:28" ht="15.6" x14ac:dyDescent="0.3">
      <c r="A198" s="110" t="s">
        <v>253</v>
      </c>
      <c r="B198" s="8">
        <v>2029</v>
      </c>
      <c r="C198" s="110" t="s">
        <v>261</v>
      </c>
      <c r="D198" s="8"/>
      <c r="E198" s="8"/>
      <c r="F198" s="8"/>
      <c r="G198" s="8"/>
      <c r="H198" s="8"/>
      <c r="I198" s="8"/>
      <c r="J198" s="8">
        <v>100</v>
      </c>
      <c r="K198" s="8"/>
      <c r="L198" s="8"/>
      <c r="M198" s="8"/>
      <c r="N198" s="8"/>
      <c r="O198" s="8"/>
      <c r="P198" s="8">
        <v>100</v>
      </c>
      <c r="Q198" s="8"/>
      <c r="R198" s="8"/>
      <c r="S198" s="8"/>
      <c r="T198" s="8"/>
      <c r="U198" s="8"/>
      <c r="V198" s="8">
        <v>100</v>
      </c>
      <c r="W198" s="110"/>
      <c r="X198" s="110"/>
      <c r="Y198" s="110"/>
      <c r="Z198" s="110"/>
      <c r="AA198" s="110"/>
      <c r="AB198" s="110"/>
    </row>
    <row r="199" spans="1:28" ht="15.6" x14ac:dyDescent="0.3">
      <c r="A199" s="110" t="s">
        <v>253</v>
      </c>
      <c r="B199" s="8">
        <v>2030</v>
      </c>
      <c r="C199" s="110" t="s">
        <v>261</v>
      </c>
      <c r="D199" s="8"/>
      <c r="E199" s="8"/>
      <c r="F199" s="8"/>
      <c r="G199" s="8"/>
      <c r="H199" s="8"/>
      <c r="I199" s="8"/>
      <c r="J199" s="8">
        <v>100</v>
      </c>
      <c r="K199" s="8"/>
      <c r="L199" s="8"/>
      <c r="M199" s="8"/>
      <c r="N199" s="8"/>
      <c r="O199" s="8"/>
      <c r="P199" s="8">
        <v>100</v>
      </c>
      <c r="Q199" s="8"/>
      <c r="R199" s="8"/>
      <c r="S199" s="8"/>
      <c r="T199" s="8"/>
      <c r="U199" s="8"/>
      <c r="V199" s="8">
        <v>100</v>
      </c>
      <c r="W199" s="110"/>
      <c r="X199" s="110"/>
      <c r="Y199" s="110"/>
      <c r="Z199" s="110"/>
      <c r="AA199" s="110"/>
      <c r="AB199" s="110"/>
    </row>
    <row r="200" spans="1:28" ht="15.6" x14ac:dyDescent="0.3">
      <c r="A200" s="110"/>
      <c r="B200" s="111"/>
      <c r="C200" s="110"/>
      <c r="D200" s="110"/>
      <c r="E200" s="110"/>
      <c r="F200" s="110"/>
      <c r="G200" s="110"/>
      <c r="H200" s="110"/>
      <c r="I200" s="110"/>
      <c r="J200" s="110"/>
      <c r="K200" s="110"/>
      <c r="L200" s="110"/>
      <c r="M200" s="110"/>
      <c r="N200" s="110"/>
      <c r="O200" s="110"/>
      <c r="P200" s="110"/>
      <c r="Q200" s="110"/>
      <c r="R200" s="110"/>
      <c r="S200" s="110"/>
      <c r="T200" s="110"/>
      <c r="U200" s="110"/>
      <c r="V200" s="110"/>
      <c r="W200" s="110"/>
      <c r="X200" s="110"/>
      <c r="Y200" s="110"/>
      <c r="Z200" s="110"/>
      <c r="AA200" s="110"/>
      <c r="AB200" s="110"/>
    </row>
    <row r="201" spans="1:28" ht="15.6" x14ac:dyDescent="0.3">
      <c r="A201" s="110"/>
      <c r="B201" s="111"/>
      <c r="C201" s="110"/>
      <c r="D201" s="110"/>
      <c r="E201" s="110"/>
      <c r="F201" s="110"/>
      <c r="G201" s="110"/>
      <c r="H201" s="110"/>
      <c r="I201" s="110"/>
      <c r="J201" s="110"/>
      <c r="K201" s="110"/>
      <c r="L201" s="110"/>
      <c r="M201" s="110"/>
      <c r="N201" s="110"/>
      <c r="O201" s="110"/>
      <c r="P201" s="110"/>
      <c r="Q201" s="110"/>
      <c r="R201" s="110"/>
      <c r="S201" s="110"/>
      <c r="T201" s="110"/>
      <c r="U201" s="110"/>
      <c r="V201" s="110"/>
      <c r="W201" s="110"/>
      <c r="X201" s="110"/>
      <c r="Y201" s="110"/>
      <c r="Z201" s="110"/>
      <c r="AA201" s="110"/>
      <c r="AB201" s="110"/>
    </row>
    <row r="202" spans="1:28" ht="15.6" x14ac:dyDescent="0.3">
      <c r="A202" s="110"/>
      <c r="B202" s="111"/>
      <c r="C202" s="110"/>
      <c r="D202" s="110"/>
      <c r="E202" s="110"/>
      <c r="F202" s="110"/>
      <c r="G202" s="110"/>
      <c r="H202" s="110"/>
      <c r="I202" s="110"/>
      <c r="J202" s="110"/>
      <c r="K202" s="110"/>
      <c r="L202" s="110"/>
      <c r="M202" s="110"/>
      <c r="N202" s="110"/>
      <c r="O202" s="110"/>
      <c r="P202" s="110"/>
      <c r="Q202" s="110"/>
      <c r="R202" s="110"/>
      <c r="S202" s="110"/>
      <c r="T202" s="110"/>
      <c r="U202" s="110"/>
      <c r="V202" s="110"/>
      <c r="W202" s="110"/>
      <c r="X202" s="110"/>
      <c r="Y202" s="110"/>
      <c r="Z202" s="110"/>
      <c r="AA202" s="110"/>
      <c r="AB202" s="110"/>
    </row>
    <row r="203" spans="1:28" ht="15.6" x14ac:dyDescent="0.3">
      <c r="A203" s="110"/>
      <c r="B203" s="111"/>
      <c r="C203" s="110"/>
      <c r="D203" s="110"/>
      <c r="E203" s="110"/>
      <c r="F203" s="110"/>
      <c r="G203" s="110"/>
      <c r="H203" s="110"/>
      <c r="I203" s="110"/>
      <c r="J203" s="110"/>
      <c r="K203" s="110"/>
      <c r="L203" s="110"/>
      <c r="M203" s="110"/>
      <c r="N203" s="110"/>
      <c r="O203" s="110"/>
      <c r="P203" s="110"/>
      <c r="Q203" s="110"/>
      <c r="R203" s="110"/>
      <c r="S203" s="110"/>
      <c r="T203" s="110"/>
      <c r="U203" s="110"/>
      <c r="V203" s="110"/>
      <c r="W203" s="110"/>
      <c r="X203" s="110"/>
      <c r="Y203" s="110"/>
      <c r="Z203" s="110"/>
      <c r="AA203" s="110"/>
      <c r="AB203" s="110"/>
    </row>
    <row r="204" spans="1:28" ht="15.6" x14ac:dyDescent="0.3">
      <c r="A204" s="110"/>
      <c r="B204" s="111"/>
      <c r="C204" s="110"/>
      <c r="D204" s="110"/>
      <c r="E204" s="110"/>
      <c r="F204" s="110"/>
      <c r="G204" s="110"/>
      <c r="H204" s="110"/>
      <c r="I204" s="110"/>
      <c r="J204" s="110"/>
      <c r="K204" s="110"/>
      <c r="L204" s="110"/>
      <c r="M204" s="110"/>
      <c r="N204" s="110"/>
      <c r="O204" s="110"/>
      <c r="P204" s="110"/>
      <c r="Q204" s="110"/>
      <c r="R204" s="110"/>
      <c r="S204" s="110"/>
      <c r="T204" s="110"/>
      <c r="U204" s="110"/>
      <c r="V204" s="110"/>
      <c r="W204" s="110"/>
      <c r="X204" s="110"/>
      <c r="Y204" s="110"/>
      <c r="Z204" s="110"/>
      <c r="AA204" s="110"/>
      <c r="AB204" s="110"/>
    </row>
    <row r="205" spans="1:28" ht="15.6" x14ac:dyDescent="0.3">
      <c r="A205" s="110"/>
      <c r="B205" s="111"/>
      <c r="C205" s="110"/>
      <c r="D205" s="110"/>
      <c r="E205" s="110"/>
      <c r="F205" s="110"/>
      <c r="G205" s="110"/>
      <c r="H205" s="110"/>
      <c r="I205" s="110"/>
      <c r="J205" s="110"/>
      <c r="K205" s="110"/>
      <c r="L205" s="110"/>
      <c r="M205" s="110"/>
      <c r="N205" s="110"/>
      <c r="O205" s="110"/>
      <c r="P205" s="110"/>
      <c r="Q205" s="110"/>
      <c r="R205" s="110"/>
      <c r="S205" s="110"/>
      <c r="T205" s="110"/>
      <c r="U205" s="110"/>
      <c r="V205" s="110"/>
      <c r="W205" s="110"/>
      <c r="X205" s="110"/>
      <c r="Y205" s="110"/>
      <c r="Z205" s="110"/>
      <c r="AA205" s="110"/>
      <c r="AB205" s="110"/>
    </row>
    <row r="206" spans="1:28" ht="15.6" x14ac:dyDescent="0.3">
      <c r="A206" s="110"/>
      <c r="B206" s="111"/>
      <c r="C206" s="110"/>
      <c r="D206" s="110"/>
      <c r="E206" s="110"/>
      <c r="F206" s="110"/>
      <c r="G206" s="110"/>
      <c r="H206" s="110"/>
      <c r="I206" s="110"/>
      <c r="J206" s="110"/>
      <c r="K206" s="110"/>
      <c r="L206" s="110"/>
      <c r="M206" s="110"/>
      <c r="N206" s="110"/>
      <c r="O206" s="110"/>
      <c r="P206" s="110"/>
      <c r="Q206" s="110"/>
      <c r="R206" s="110"/>
      <c r="S206" s="110"/>
      <c r="T206" s="110"/>
      <c r="U206" s="110"/>
      <c r="V206" s="110"/>
      <c r="W206" s="110"/>
      <c r="X206" s="110"/>
      <c r="Y206" s="110"/>
      <c r="Z206" s="110"/>
      <c r="AA206" s="110"/>
      <c r="AB206" s="110"/>
    </row>
    <row r="207" spans="1:28" ht="15.6" x14ac:dyDescent="0.3">
      <c r="A207" s="110"/>
      <c r="B207" s="111"/>
      <c r="C207" s="110"/>
      <c r="D207" s="110"/>
      <c r="E207" s="110"/>
      <c r="F207" s="110"/>
      <c r="G207" s="110"/>
      <c r="H207" s="110"/>
      <c r="I207" s="110"/>
      <c r="J207" s="110"/>
      <c r="K207" s="110"/>
      <c r="L207" s="110"/>
      <c r="M207" s="110"/>
      <c r="N207" s="110"/>
      <c r="O207" s="110"/>
      <c r="P207" s="110"/>
      <c r="Q207" s="110"/>
      <c r="R207" s="110"/>
      <c r="S207" s="110"/>
      <c r="T207" s="110"/>
      <c r="U207" s="110"/>
      <c r="V207" s="110"/>
      <c r="W207" s="110"/>
      <c r="X207" s="110"/>
      <c r="Y207" s="110"/>
      <c r="Z207" s="110"/>
      <c r="AA207" s="110"/>
      <c r="AB207" s="110"/>
    </row>
    <row r="208" spans="1:28" ht="15.6" x14ac:dyDescent="0.3">
      <c r="A208" s="110"/>
      <c r="B208" s="111"/>
      <c r="C208" s="110"/>
      <c r="D208" s="110"/>
      <c r="E208" s="110"/>
      <c r="F208" s="110"/>
      <c r="G208" s="110"/>
      <c r="H208" s="110"/>
      <c r="I208" s="110"/>
      <c r="J208" s="110"/>
      <c r="K208" s="110"/>
      <c r="L208" s="110"/>
      <c r="M208" s="110"/>
      <c r="N208" s="110"/>
      <c r="O208" s="110"/>
      <c r="P208" s="110"/>
      <c r="Q208" s="110"/>
      <c r="R208" s="110"/>
      <c r="S208" s="110"/>
      <c r="T208" s="110"/>
      <c r="U208" s="110"/>
      <c r="V208" s="110"/>
      <c r="W208" s="110"/>
      <c r="X208" s="110"/>
      <c r="Y208" s="110"/>
      <c r="Z208" s="110"/>
      <c r="AA208" s="110"/>
      <c r="AB208" s="110"/>
    </row>
    <row r="209" spans="1:28" ht="15.6" x14ac:dyDescent="0.3">
      <c r="A209" s="110"/>
      <c r="B209" s="111"/>
      <c r="C209" s="110"/>
      <c r="D209" s="110"/>
      <c r="E209" s="110"/>
      <c r="F209" s="110"/>
      <c r="G209" s="110"/>
      <c r="H209" s="110"/>
      <c r="I209" s="110"/>
      <c r="J209" s="110"/>
      <c r="K209" s="110"/>
      <c r="L209" s="110"/>
      <c r="M209" s="110"/>
      <c r="N209" s="110"/>
      <c r="O209" s="110"/>
      <c r="P209" s="110"/>
      <c r="Q209" s="110"/>
      <c r="R209" s="110"/>
      <c r="S209" s="110"/>
      <c r="T209" s="110"/>
      <c r="U209" s="110"/>
      <c r="V209" s="110"/>
      <c r="W209" s="110"/>
      <c r="X209" s="110"/>
      <c r="Y209" s="110"/>
      <c r="Z209" s="110"/>
      <c r="AA209" s="110"/>
      <c r="AB209" s="110"/>
    </row>
    <row r="210" spans="1:28" ht="15.6" x14ac:dyDescent="0.3">
      <c r="A210" s="110"/>
      <c r="B210" s="111"/>
      <c r="C210" s="110"/>
      <c r="D210" s="110"/>
      <c r="E210" s="110"/>
      <c r="F210" s="110"/>
      <c r="G210" s="110"/>
      <c r="H210" s="110"/>
      <c r="I210" s="110"/>
      <c r="J210" s="110"/>
      <c r="K210" s="110"/>
      <c r="L210" s="110"/>
      <c r="M210" s="110"/>
      <c r="N210" s="110"/>
      <c r="O210" s="110"/>
      <c r="P210" s="110"/>
      <c r="Q210" s="110"/>
      <c r="R210" s="110"/>
      <c r="S210" s="110"/>
      <c r="T210" s="110"/>
      <c r="U210" s="110"/>
      <c r="V210" s="110"/>
      <c r="W210" s="110"/>
      <c r="X210" s="110"/>
      <c r="Y210" s="110"/>
      <c r="Z210" s="110"/>
      <c r="AA210" s="110"/>
      <c r="AB210" s="110"/>
    </row>
    <row r="211" spans="1:28" ht="15.6" x14ac:dyDescent="0.3">
      <c r="A211" s="110"/>
      <c r="B211" s="111"/>
      <c r="C211" s="110"/>
      <c r="D211" s="110"/>
      <c r="E211" s="110"/>
      <c r="F211" s="110"/>
      <c r="G211" s="110"/>
      <c r="H211" s="110"/>
      <c r="I211" s="110"/>
      <c r="J211" s="110"/>
      <c r="K211" s="110"/>
      <c r="L211" s="110"/>
      <c r="M211" s="110"/>
      <c r="N211" s="110"/>
      <c r="O211" s="110"/>
      <c r="P211" s="110"/>
      <c r="Q211" s="110"/>
      <c r="R211" s="110"/>
      <c r="S211" s="110"/>
      <c r="T211" s="110"/>
      <c r="U211" s="110"/>
      <c r="V211" s="110"/>
      <c r="W211" s="110"/>
      <c r="X211" s="110"/>
      <c r="Y211" s="110"/>
      <c r="Z211" s="110"/>
      <c r="AA211" s="110"/>
      <c r="AB211" s="110"/>
    </row>
    <row r="212" spans="1:28" ht="15.6" x14ac:dyDescent="0.3">
      <c r="A212" s="110"/>
      <c r="B212" s="111"/>
      <c r="C212" s="110"/>
      <c r="D212" s="110"/>
      <c r="E212" s="110"/>
      <c r="F212" s="110"/>
      <c r="G212" s="110"/>
      <c r="H212" s="110"/>
      <c r="I212" s="110"/>
      <c r="J212" s="110"/>
      <c r="K212" s="110"/>
      <c r="L212" s="110"/>
      <c r="M212" s="110"/>
      <c r="N212" s="110"/>
      <c r="O212" s="110"/>
      <c r="P212" s="110"/>
      <c r="Q212" s="110"/>
      <c r="R212" s="110"/>
      <c r="S212" s="110"/>
      <c r="T212" s="110"/>
      <c r="U212" s="110"/>
      <c r="V212" s="110"/>
      <c r="W212" s="110"/>
      <c r="X212" s="110"/>
      <c r="Y212" s="110"/>
      <c r="Z212" s="110"/>
      <c r="AA212" s="110"/>
      <c r="AB212" s="110"/>
    </row>
    <row r="213" spans="1:28" ht="15.6" x14ac:dyDescent="0.3">
      <c r="A213" s="110"/>
      <c r="B213" s="111"/>
      <c r="C213" s="110"/>
      <c r="D213" s="110"/>
      <c r="E213" s="110"/>
      <c r="F213" s="110"/>
      <c r="G213" s="110"/>
      <c r="H213" s="110"/>
      <c r="I213" s="110"/>
      <c r="J213" s="110"/>
      <c r="K213" s="110"/>
      <c r="L213" s="110"/>
      <c r="M213" s="110"/>
      <c r="N213" s="110"/>
      <c r="O213" s="110"/>
      <c r="P213" s="110"/>
      <c r="Q213" s="110"/>
      <c r="R213" s="110"/>
      <c r="S213" s="110"/>
      <c r="T213" s="110"/>
      <c r="U213" s="110"/>
      <c r="V213" s="110"/>
      <c r="W213" s="110"/>
      <c r="X213" s="110"/>
      <c r="Y213" s="110"/>
      <c r="Z213" s="110"/>
      <c r="AA213" s="110"/>
      <c r="AB213" s="110"/>
    </row>
    <row r="214" spans="1:28" ht="15.6" x14ac:dyDescent="0.3">
      <c r="A214" s="110"/>
      <c r="B214" s="111"/>
      <c r="C214" s="110"/>
      <c r="D214" s="110"/>
      <c r="E214" s="110"/>
      <c r="F214" s="110"/>
      <c r="G214" s="110"/>
      <c r="H214" s="110"/>
      <c r="I214" s="110"/>
      <c r="J214" s="110"/>
      <c r="K214" s="110"/>
      <c r="L214" s="110"/>
      <c r="M214" s="110"/>
      <c r="N214" s="110"/>
      <c r="O214" s="110"/>
      <c r="P214" s="110"/>
      <c r="Q214" s="110"/>
      <c r="R214" s="110"/>
      <c r="S214" s="110"/>
      <c r="T214" s="110"/>
      <c r="U214" s="110"/>
      <c r="V214" s="110"/>
      <c r="W214" s="110"/>
      <c r="X214" s="110"/>
      <c r="Y214" s="110"/>
      <c r="Z214" s="110"/>
      <c r="AA214" s="110"/>
      <c r="AB214" s="110"/>
    </row>
    <row r="215" spans="1:28" ht="15.6" x14ac:dyDescent="0.3">
      <c r="A215" s="110"/>
      <c r="B215" s="111"/>
      <c r="C215" s="110"/>
      <c r="D215" s="110"/>
      <c r="E215" s="110"/>
      <c r="F215" s="110"/>
      <c r="G215" s="110"/>
      <c r="H215" s="110"/>
      <c r="I215" s="110"/>
      <c r="J215" s="110"/>
      <c r="K215" s="110"/>
      <c r="L215" s="110"/>
      <c r="M215" s="110"/>
      <c r="N215" s="110"/>
      <c r="O215" s="110"/>
      <c r="P215" s="110"/>
      <c r="Q215" s="110"/>
      <c r="R215" s="110"/>
      <c r="S215" s="110"/>
      <c r="T215" s="110"/>
      <c r="U215" s="110"/>
      <c r="V215" s="110"/>
      <c r="W215" s="110"/>
      <c r="X215" s="110"/>
      <c r="Y215" s="110"/>
      <c r="Z215" s="110"/>
      <c r="AA215" s="110"/>
      <c r="AB215" s="110"/>
    </row>
    <row r="216" spans="1:28" ht="15.6" x14ac:dyDescent="0.3">
      <c r="A216" s="110"/>
      <c r="B216" s="111"/>
      <c r="C216" s="110"/>
      <c r="D216" s="110"/>
      <c r="E216" s="110"/>
      <c r="F216" s="110"/>
      <c r="G216" s="110"/>
      <c r="H216" s="110"/>
      <c r="I216" s="110"/>
      <c r="J216" s="110"/>
      <c r="K216" s="110"/>
      <c r="L216" s="110"/>
      <c r="M216" s="110"/>
      <c r="N216" s="110"/>
      <c r="O216" s="110"/>
      <c r="P216" s="110"/>
      <c r="Q216" s="110"/>
      <c r="R216" s="110"/>
      <c r="S216" s="110"/>
      <c r="T216" s="110"/>
      <c r="U216" s="110"/>
      <c r="V216" s="110"/>
      <c r="W216" s="110"/>
      <c r="X216" s="110"/>
      <c r="Y216" s="110"/>
      <c r="Z216" s="110"/>
      <c r="AA216" s="110"/>
      <c r="AB216" s="110"/>
    </row>
    <row r="217" spans="1:28" ht="15.6" x14ac:dyDescent="0.3">
      <c r="A217" s="110"/>
      <c r="B217" s="111"/>
      <c r="C217" s="110"/>
      <c r="D217" s="110"/>
      <c r="E217" s="110"/>
      <c r="F217" s="110"/>
      <c r="G217" s="110"/>
      <c r="H217" s="110"/>
      <c r="I217" s="110"/>
      <c r="J217" s="110"/>
      <c r="K217" s="110"/>
      <c r="L217" s="110"/>
      <c r="M217" s="110"/>
      <c r="N217" s="110"/>
      <c r="O217" s="110"/>
      <c r="P217" s="110"/>
      <c r="Q217" s="110"/>
      <c r="R217" s="110"/>
      <c r="S217" s="110"/>
      <c r="T217" s="110"/>
      <c r="U217" s="110"/>
      <c r="V217" s="110"/>
      <c r="W217" s="110"/>
      <c r="X217" s="110"/>
      <c r="Y217" s="110"/>
      <c r="Z217" s="110"/>
      <c r="AA217" s="110"/>
      <c r="AB217" s="110"/>
    </row>
    <row r="218" spans="1:28" ht="15.6" x14ac:dyDescent="0.3">
      <c r="A218" s="110"/>
      <c r="B218" s="111"/>
      <c r="C218" s="110"/>
      <c r="D218" s="110"/>
      <c r="E218" s="110"/>
      <c r="F218" s="110"/>
      <c r="G218" s="110"/>
      <c r="H218" s="110"/>
      <c r="I218" s="110"/>
      <c r="J218" s="110"/>
      <c r="K218" s="110"/>
      <c r="L218" s="110"/>
      <c r="M218" s="110"/>
      <c r="N218" s="110"/>
      <c r="O218" s="110"/>
      <c r="P218" s="110"/>
      <c r="Q218" s="110"/>
      <c r="R218" s="110"/>
      <c r="S218" s="110"/>
      <c r="T218" s="110"/>
      <c r="U218" s="110"/>
      <c r="V218" s="110"/>
      <c r="W218" s="110"/>
      <c r="X218" s="110"/>
      <c r="Y218" s="110"/>
      <c r="Z218" s="110"/>
      <c r="AA218" s="110"/>
      <c r="AB218" s="110"/>
    </row>
    <row r="219" spans="1:28" ht="15.6" x14ac:dyDescent="0.3">
      <c r="A219" s="110"/>
      <c r="B219" s="111"/>
      <c r="C219" s="110"/>
      <c r="D219" s="110"/>
      <c r="E219" s="110"/>
      <c r="F219" s="110"/>
      <c r="G219" s="110"/>
      <c r="H219" s="110"/>
      <c r="I219" s="110"/>
      <c r="J219" s="110"/>
      <c r="K219" s="110"/>
      <c r="L219" s="110"/>
      <c r="M219" s="110"/>
      <c r="N219" s="110"/>
      <c r="O219" s="110"/>
      <c r="P219" s="110"/>
      <c r="Q219" s="110"/>
      <c r="R219" s="110"/>
      <c r="S219" s="110"/>
      <c r="T219" s="110"/>
      <c r="U219" s="110"/>
      <c r="V219" s="110"/>
      <c r="W219" s="110"/>
      <c r="X219" s="110"/>
      <c r="Y219" s="110"/>
      <c r="Z219" s="110"/>
      <c r="AA219" s="110"/>
      <c r="AB219" s="110"/>
    </row>
    <row r="220" spans="1:28" ht="15.6" x14ac:dyDescent="0.3">
      <c r="A220" s="110"/>
      <c r="B220" s="111"/>
      <c r="C220" s="110"/>
      <c r="D220" s="110"/>
      <c r="E220" s="110"/>
      <c r="F220" s="110"/>
      <c r="G220" s="110"/>
      <c r="H220" s="110"/>
      <c r="I220" s="110"/>
      <c r="J220" s="110"/>
      <c r="K220" s="110"/>
      <c r="L220" s="110"/>
      <c r="M220" s="110"/>
      <c r="N220" s="110"/>
      <c r="O220" s="110"/>
      <c r="P220" s="110"/>
      <c r="Q220" s="110"/>
      <c r="R220" s="110"/>
      <c r="S220" s="110"/>
      <c r="T220" s="110"/>
      <c r="U220" s="110"/>
      <c r="V220" s="110"/>
      <c r="W220" s="110"/>
      <c r="X220" s="110"/>
      <c r="Y220" s="110"/>
      <c r="Z220" s="110"/>
      <c r="AA220" s="110"/>
      <c r="AB220" s="110"/>
    </row>
    <row r="221" spans="1:28" ht="15.6" x14ac:dyDescent="0.3">
      <c r="A221" s="110"/>
      <c r="B221" s="111"/>
      <c r="C221" s="110"/>
      <c r="D221" s="110"/>
      <c r="E221" s="110"/>
      <c r="F221" s="110"/>
      <c r="G221" s="110"/>
      <c r="H221" s="110"/>
      <c r="I221" s="110"/>
      <c r="J221" s="110"/>
      <c r="K221" s="110"/>
      <c r="L221" s="110"/>
      <c r="M221" s="110"/>
      <c r="N221" s="110"/>
      <c r="O221" s="110"/>
      <c r="P221" s="110"/>
      <c r="Q221" s="110"/>
      <c r="R221" s="110"/>
      <c r="S221" s="110"/>
      <c r="T221" s="110"/>
      <c r="U221" s="110"/>
      <c r="V221" s="110"/>
      <c r="W221" s="110"/>
      <c r="X221" s="110"/>
      <c r="Y221" s="110"/>
      <c r="Z221" s="110"/>
      <c r="AA221" s="110"/>
      <c r="AB221" s="110"/>
    </row>
    <row r="222" spans="1:28" ht="15.6" x14ac:dyDescent="0.3">
      <c r="A222" s="110"/>
      <c r="B222" s="111"/>
      <c r="C222" s="110"/>
      <c r="D222" s="110"/>
      <c r="E222" s="110"/>
      <c r="F222" s="110"/>
      <c r="G222" s="110"/>
      <c r="H222" s="110"/>
      <c r="I222" s="110"/>
      <c r="J222" s="110"/>
      <c r="K222" s="110"/>
      <c r="L222" s="110"/>
      <c r="M222" s="110"/>
      <c r="N222" s="110"/>
      <c r="O222" s="110"/>
      <c r="P222" s="110"/>
      <c r="Q222" s="110"/>
      <c r="R222" s="110"/>
      <c r="S222" s="110"/>
      <c r="T222" s="110"/>
      <c r="U222" s="110"/>
      <c r="V222" s="110"/>
      <c r="W222" s="110"/>
      <c r="X222" s="110"/>
      <c r="Y222" s="110"/>
      <c r="Z222" s="110"/>
      <c r="AA222" s="110"/>
      <c r="AB222" s="110"/>
    </row>
    <row r="223" spans="1:28" ht="15.6" x14ac:dyDescent="0.3">
      <c r="A223" s="110"/>
      <c r="B223" s="111"/>
      <c r="C223" s="110"/>
      <c r="D223" s="110"/>
      <c r="E223" s="110"/>
      <c r="F223" s="110"/>
      <c r="G223" s="110"/>
      <c r="H223" s="110"/>
      <c r="I223" s="110"/>
      <c r="J223" s="110"/>
      <c r="K223" s="110"/>
      <c r="L223" s="110"/>
      <c r="M223" s="110"/>
      <c r="N223" s="110"/>
      <c r="O223" s="110"/>
      <c r="P223" s="110"/>
      <c r="Q223" s="110"/>
      <c r="R223" s="110"/>
      <c r="S223" s="110"/>
      <c r="T223" s="110"/>
      <c r="U223" s="110"/>
      <c r="V223" s="110"/>
      <c r="W223" s="110"/>
      <c r="X223" s="110"/>
      <c r="Y223" s="110"/>
      <c r="Z223" s="110"/>
      <c r="AA223" s="110"/>
      <c r="AB223" s="110"/>
    </row>
    <row r="224" spans="1:28" ht="15.6" x14ac:dyDescent="0.3">
      <c r="A224" s="110"/>
      <c r="B224" s="111"/>
      <c r="C224" s="110"/>
      <c r="D224" s="110"/>
      <c r="E224" s="110"/>
      <c r="F224" s="110"/>
      <c r="G224" s="110"/>
      <c r="H224" s="110"/>
      <c r="I224" s="110"/>
      <c r="J224" s="110"/>
      <c r="K224" s="110"/>
      <c r="L224" s="110"/>
      <c r="M224" s="110"/>
      <c r="N224" s="110"/>
      <c r="O224" s="110"/>
      <c r="P224" s="110"/>
      <c r="Q224" s="110"/>
      <c r="R224" s="110"/>
      <c r="S224" s="110"/>
      <c r="T224" s="110"/>
      <c r="U224" s="110"/>
      <c r="V224" s="110"/>
      <c r="W224" s="110"/>
      <c r="X224" s="110"/>
      <c r="Y224" s="110"/>
      <c r="Z224" s="110"/>
      <c r="AA224" s="110"/>
      <c r="AB224" s="110"/>
    </row>
    <row r="225" spans="1:28" ht="15.6" x14ac:dyDescent="0.3">
      <c r="A225" s="110"/>
      <c r="B225" s="111"/>
      <c r="C225" s="110"/>
      <c r="D225" s="110"/>
      <c r="E225" s="110"/>
      <c r="F225" s="110"/>
      <c r="G225" s="110"/>
      <c r="H225" s="110"/>
      <c r="I225" s="110"/>
      <c r="J225" s="110"/>
      <c r="K225" s="110"/>
      <c r="L225" s="110"/>
      <c r="M225" s="110"/>
      <c r="N225" s="110"/>
      <c r="O225" s="110"/>
      <c r="P225" s="110"/>
      <c r="Q225" s="110"/>
      <c r="R225" s="110"/>
      <c r="S225" s="110"/>
      <c r="T225" s="110"/>
      <c r="U225" s="110"/>
      <c r="V225" s="110"/>
      <c r="W225" s="110"/>
      <c r="X225" s="110"/>
      <c r="Y225" s="110"/>
      <c r="Z225" s="110"/>
      <c r="AA225" s="110"/>
      <c r="AB225" s="110"/>
    </row>
    <row r="226" spans="1:28" ht="15.6" x14ac:dyDescent="0.3">
      <c r="A226" s="110"/>
      <c r="B226" s="111"/>
      <c r="C226" s="110"/>
      <c r="D226" s="110"/>
      <c r="E226" s="110"/>
      <c r="F226" s="110"/>
      <c r="G226" s="110"/>
      <c r="H226" s="110"/>
      <c r="I226" s="110"/>
      <c r="J226" s="110"/>
      <c r="K226" s="110"/>
      <c r="L226" s="110"/>
      <c r="M226" s="110"/>
      <c r="N226" s="110"/>
      <c r="O226" s="110"/>
      <c r="P226" s="110"/>
      <c r="Q226" s="110"/>
      <c r="R226" s="110"/>
      <c r="S226" s="110"/>
      <c r="T226" s="110"/>
      <c r="U226" s="110"/>
      <c r="V226" s="110"/>
      <c r="W226" s="110"/>
      <c r="X226" s="110"/>
      <c r="Y226" s="110"/>
      <c r="Z226" s="110"/>
      <c r="AA226" s="110"/>
      <c r="AB226" s="110"/>
    </row>
    <row r="227" spans="1:28" ht="15.6" x14ac:dyDescent="0.3">
      <c r="A227" s="110"/>
      <c r="B227" s="111"/>
      <c r="C227" s="110"/>
      <c r="D227" s="110"/>
      <c r="E227" s="110"/>
      <c r="F227" s="110"/>
      <c r="G227" s="110"/>
      <c r="H227" s="110"/>
      <c r="I227" s="110"/>
      <c r="J227" s="110"/>
      <c r="K227" s="110"/>
      <c r="L227" s="110"/>
      <c r="M227" s="110"/>
      <c r="N227" s="110"/>
      <c r="O227" s="110"/>
      <c r="P227" s="110"/>
      <c r="Q227" s="110"/>
      <c r="R227" s="110"/>
      <c r="S227" s="110"/>
      <c r="T227" s="110"/>
      <c r="U227" s="110"/>
      <c r="V227" s="110"/>
      <c r="W227" s="110"/>
      <c r="X227" s="110"/>
      <c r="Y227" s="110"/>
      <c r="Z227" s="110"/>
      <c r="AA227" s="110"/>
      <c r="AB227" s="110"/>
    </row>
    <row r="228" spans="1:28" ht="15.6" x14ac:dyDescent="0.3">
      <c r="A228" s="110"/>
      <c r="B228" s="111"/>
      <c r="C228" s="110"/>
      <c r="D228" s="110"/>
      <c r="E228" s="110"/>
      <c r="F228" s="110"/>
      <c r="G228" s="110"/>
      <c r="H228" s="110"/>
      <c r="I228" s="110"/>
      <c r="J228" s="110"/>
      <c r="K228" s="110"/>
      <c r="L228" s="110"/>
      <c r="M228" s="110"/>
      <c r="N228" s="110"/>
      <c r="O228" s="110"/>
      <c r="P228" s="110"/>
      <c r="Q228" s="110"/>
      <c r="R228" s="110"/>
      <c r="S228" s="110"/>
      <c r="T228" s="110"/>
      <c r="U228" s="110"/>
      <c r="V228" s="110"/>
      <c r="W228" s="110"/>
      <c r="X228" s="110"/>
      <c r="Y228" s="110"/>
      <c r="Z228" s="110"/>
      <c r="AA228" s="110"/>
      <c r="AB228" s="110"/>
    </row>
    <row r="229" spans="1:28" ht="15.6" x14ac:dyDescent="0.3">
      <c r="A229" s="110"/>
      <c r="B229" s="111"/>
      <c r="C229" s="110"/>
      <c r="D229" s="110"/>
      <c r="E229" s="110"/>
      <c r="F229" s="110"/>
      <c r="G229" s="110"/>
      <c r="H229" s="110"/>
      <c r="I229" s="110"/>
      <c r="J229" s="110"/>
      <c r="K229" s="110"/>
      <c r="L229" s="110"/>
      <c r="M229" s="110"/>
      <c r="N229" s="110"/>
      <c r="O229" s="110"/>
      <c r="P229" s="110"/>
      <c r="Q229" s="110"/>
      <c r="R229" s="110"/>
      <c r="S229" s="110"/>
      <c r="T229" s="110"/>
      <c r="U229" s="110"/>
      <c r="V229" s="110"/>
      <c r="W229" s="110"/>
      <c r="X229" s="110"/>
      <c r="Y229" s="110"/>
      <c r="Z229" s="110"/>
      <c r="AA229" s="110"/>
      <c r="AB229" s="110"/>
    </row>
    <row r="230" spans="1:28" ht="15.6" x14ac:dyDescent="0.3">
      <c r="A230" s="110"/>
      <c r="B230" s="111"/>
      <c r="C230" s="110"/>
      <c r="D230" s="110"/>
      <c r="E230" s="110"/>
      <c r="F230" s="110"/>
      <c r="G230" s="110"/>
      <c r="H230" s="110"/>
      <c r="I230" s="110"/>
      <c r="J230" s="110"/>
      <c r="K230" s="110"/>
      <c r="L230" s="110"/>
      <c r="M230" s="110"/>
      <c r="N230" s="110"/>
      <c r="O230" s="110"/>
      <c r="P230" s="110"/>
      <c r="Q230" s="110"/>
      <c r="R230" s="110"/>
      <c r="S230" s="110"/>
      <c r="T230" s="110"/>
      <c r="U230" s="110"/>
      <c r="V230" s="110"/>
      <c r="W230" s="110"/>
      <c r="X230" s="110"/>
      <c r="Y230" s="110"/>
      <c r="Z230" s="110"/>
      <c r="AA230" s="110"/>
      <c r="AB230" s="110"/>
    </row>
    <row r="231" spans="1:28" ht="15.6" x14ac:dyDescent="0.3">
      <c r="A231" s="110"/>
      <c r="B231" s="111"/>
      <c r="C231" s="110"/>
      <c r="D231" s="110"/>
      <c r="E231" s="110"/>
      <c r="F231" s="110"/>
      <c r="G231" s="110"/>
      <c r="H231" s="110"/>
      <c r="I231" s="110"/>
      <c r="J231" s="110"/>
      <c r="K231" s="110"/>
      <c r="L231" s="110"/>
      <c r="M231" s="110"/>
      <c r="N231" s="110"/>
      <c r="O231" s="110"/>
      <c r="P231" s="110"/>
      <c r="Q231" s="110"/>
      <c r="R231" s="110"/>
      <c r="S231" s="110"/>
      <c r="T231" s="110"/>
      <c r="U231" s="110"/>
      <c r="V231" s="110"/>
      <c r="W231" s="110"/>
      <c r="X231" s="110"/>
      <c r="Y231" s="110"/>
      <c r="Z231" s="110"/>
      <c r="AA231" s="110"/>
      <c r="AB231" s="110"/>
    </row>
    <row r="232" spans="1:28" ht="15.6" x14ac:dyDescent="0.3">
      <c r="A232" s="110"/>
      <c r="B232" s="111"/>
      <c r="C232" s="110"/>
      <c r="D232" s="110"/>
      <c r="E232" s="110"/>
      <c r="F232" s="110"/>
      <c r="G232" s="110"/>
      <c r="H232" s="110"/>
      <c r="I232" s="110"/>
      <c r="J232" s="110"/>
      <c r="K232" s="110"/>
      <c r="L232" s="110"/>
      <c r="M232" s="110"/>
      <c r="N232" s="110"/>
      <c r="O232" s="110"/>
      <c r="P232" s="110"/>
      <c r="Q232" s="110"/>
      <c r="R232" s="110"/>
      <c r="S232" s="110"/>
      <c r="T232" s="110"/>
      <c r="U232" s="110"/>
      <c r="V232" s="110"/>
      <c r="W232" s="110"/>
      <c r="X232" s="110"/>
      <c r="Y232" s="110"/>
      <c r="Z232" s="110"/>
      <c r="AA232" s="110"/>
      <c r="AB232" s="110"/>
    </row>
    <row r="233" spans="1:28" ht="15.6" x14ac:dyDescent="0.3">
      <c r="A233" s="110"/>
      <c r="B233" s="111"/>
      <c r="C233" s="110"/>
      <c r="D233" s="110"/>
      <c r="E233" s="110"/>
      <c r="F233" s="110"/>
      <c r="G233" s="110"/>
      <c r="H233" s="110"/>
      <c r="I233" s="110"/>
      <c r="J233" s="110"/>
      <c r="K233" s="110"/>
      <c r="L233" s="110"/>
      <c r="M233" s="110"/>
      <c r="N233" s="110"/>
      <c r="O233" s="110"/>
      <c r="P233" s="110"/>
      <c r="Q233" s="110"/>
      <c r="R233" s="110"/>
      <c r="S233" s="110"/>
      <c r="T233" s="110"/>
      <c r="U233" s="110"/>
      <c r="V233" s="110"/>
      <c r="W233" s="110"/>
      <c r="X233" s="110"/>
      <c r="Y233" s="110"/>
      <c r="Z233" s="110"/>
      <c r="AA233" s="110"/>
    </row>
    <row r="234" spans="1:28" ht="15.6" x14ac:dyDescent="0.3">
      <c r="A234" s="110"/>
      <c r="B234" s="111"/>
      <c r="C234" s="110"/>
      <c r="D234" s="110"/>
      <c r="E234" s="110"/>
      <c r="F234" s="110"/>
      <c r="G234" s="110"/>
      <c r="H234" s="110"/>
      <c r="I234" s="110"/>
      <c r="J234" s="110"/>
      <c r="K234" s="110"/>
      <c r="L234" s="110"/>
      <c r="M234" s="110"/>
      <c r="N234" s="110"/>
      <c r="O234" s="110"/>
      <c r="P234" s="110"/>
      <c r="Q234" s="110"/>
      <c r="R234" s="110"/>
      <c r="S234" s="110"/>
      <c r="T234" s="110"/>
      <c r="U234" s="110"/>
      <c r="V234" s="110"/>
      <c r="W234" s="110"/>
      <c r="X234" s="110"/>
      <c r="Y234" s="110"/>
      <c r="Z234" s="110"/>
      <c r="AA234" s="110"/>
    </row>
    <row r="235" spans="1:28" ht="15.6" x14ac:dyDescent="0.3">
      <c r="A235" s="110"/>
      <c r="B235" s="111"/>
      <c r="C235" s="110"/>
      <c r="D235" s="110"/>
      <c r="E235" s="110"/>
      <c r="F235" s="110"/>
      <c r="G235" s="110"/>
      <c r="H235" s="110"/>
      <c r="I235" s="110"/>
      <c r="J235" s="110"/>
      <c r="K235" s="110"/>
      <c r="L235" s="110"/>
      <c r="M235" s="110"/>
      <c r="N235" s="110"/>
      <c r="O235" s="110"/>
      <c r="P235" s="110"/>
      <c r="Q235" s="110"/>
      <c r="R235" s="110"/>
      <c r="S235" s="110"/>
      <c r="T235" s="110"/>
      <c r="U235" s="110"/>
      <c r="V235" s="110"/>
      <c r="W235" s="110"/>
      <c r="X235" s="110"/>
      <c r="Y235" s="110"/>
      <c r="Z235" s="110"/>
      <c r="AA235" s="110"/>
    </row>
    <row r="236" spans="1:28" ht="15.6" x14ac:dyDescent="0.3">
      <c r="A236" s="110"/>
      <c r="B236" s="111"/>
      <c r="C236" s="110"/>
      <c r="D236" s="110"/>
      <c r="E236" s="110"/>
      <c r="F236" s="110"/>
      <c r="G236" s="110"/>
      <c r="H236" s="110"/>
      <c r="I236" s="110"/>
      <c r="J236" s="110"/>
      <c r="K236" s="110"/>
      <c r="L236" s="110"/>
      <c r="M236" s="110"/>
      <c r="N236" s="110"/>
      <c r="O236" s="110"/>
      <c r="P236" s="110"/>
      <c r="Q236" s="110"/>
      <c r="R236" s="110"/>
      <c r="S236" s="110"/>
      <c r="T236" s="110"/>
      <c r="U236" s="110"/>
      <c r="V236" s="110"/>
      <c r="W236" s="110"/>
      <c r="X236" s="110"/>
      <c r="Y236" s="110"/>
      <c r="Z236" s="110"/>
      <c r="AA236" s="110"/>
    </row>
    <row r="237" spans="1:28" ht="15.6" x14ac:dyDescent="0.3">
      <c r="A237" s="110"/>
      <c r="B237" s="111"/>
      <c r="C237" s="110"/>
      <c r="D237" s="110"/>
      <c r="E237" s="110"/>
      <c r="F237" s="110"/>
      <c r="G237" s="110"/>
      <c r="H237" s="110"/>
      <c r="I237" s="110"/>
      <c r="J237" s="110"/>
      <c r="K237" s="110"/>
      <c r="L237" s="110"/>
      <c r="M237" s="110"/>
      <c r="N237" s="110"/>
      <c r="O237" s="110"/>
      <c r="P237" s="110"/>
      <c r="Q237" s="110"/>
      <c r="R237" s="110"/>
      <c r="S237" s="110"/>
      <c r="T237" s="110"/>
      <c r="U237" s="110"/>
      <c r="V237" s="110"/>
      <c r="W237" s="110"/>
      <c r="X237" s="110"/>
      <c r="Y237" s="110"/>
      <c r="Z237" s="110"/>
      <c r="AA237" s="110"/>
    </row>
    <row r="238" spans="1:28" ht="15.6" x14ac:dyDescent="0.3">
      <c r="A238" s="110"/>
      <c r="B238" s="111"/>
      <c r="C238" s="110"/>
      <c r="D238" s="110"/>
      <c r="E238" s="110"/>
      <c r="F238" s="110"/>
      <c r="G238" s="110"/>
      <c r="H238" s="110"/>
      <c r="I238" s="110"/>
      <c r="J238" s="110"/>
      <c r="K238" s="110"/>
      <c r="L238" s="110"/>
      <c r="M238" s="110"/>
      <c r="N238" s="110"/>
      <c r="O238" s="110"/>
      <c r="P238" s="110"/>
      <c r="Q238" s="110"/>
      <c r="R238" s="110"/>
      <c r="S238" s="110"/>
      <c r="T238" s="110"/>
      <c r="U238" s="110"/>
      <c r="V238" s="110"/>
      <c r="W238" s="110"/>
      <c r="X238" s="110"/>
      <c r="Y238" s="110"/>
      <c r="Z238" s="110"/>
      <c r="AA238" s="110"/>
    </row>
    <row r="239" spans="1:28" ht="15.6" x14ac:dyDescent="0.3">
      <c r="A239" s="110"/>
      <c r="B239" s="111"/>
      <c r="C239" s="110"/>
      <c r="D239" s="110"/>
      <c r="E239" s="110"/>
      <c r="F239" s="110"/>
      <c r="G239" s="110"/>
      <c r="H239" s="110"/>
      <c r="I239" s="110"/>
      <c r="J239" s="110"/>
      <c r="K239" s="110"/>
      <c r="L239" s="110"/>
      <c r="M239" s="110"/>
      <c r="N239" s="110"/>
      <c r="O239" s="110"/>
      <c r="P239" s="110"/>
      <c r="Q239" s="110"/>
      <c r="R239" s="110"/>
      <c r="S239" s="110"/>
      <c r="T239" s="110"/>
      <c r="U239" s="110"/>
      <c r="V239" s="110"/>
      <c r="W239" s="110"/>
      <c r="X239" s="110"/>
      <c r="Y239" s="110"/>
      <c r="Z239" s="110"/>
      <c r="AA239" s="110"/>
    </row>
    <row r="240" spans="1:28" ht="15.6" x14ac:dyDescent="0.3">
      <c r="A240" s="110"/>
      <c r="B240" s="111"/>
      <c r="C240" s="110"/>
      <c r="D240" s="110"/>
      <c r="E240" s="110"/>
      <c r="F240" s="110"/>
      <c r="G240" s="110"/>
      <c r="H240" s="110"/>
      <c r="I240" s="110"/>
      <c r="J240" s="110"/>
      <c r="K240" s="110"/>
      <c r="L240" s="110"/>
      <c r="M240" s="110"/>
      <c r="N240" s="110"/>
      <c r="O240" s="110"/>
      <c r="P240" s="110"/>
      <c r="Q240" s="110"/>
      <c r="R240" s="110"/>
      <c r="S240" s="110"/>
      <c r="T240" s="110"/>
      <c r="U240" s="110"/>
      <c r="V240" s="110"/>
      <c r="W240" s="110"/>
      <c r="X240" s="110"/>
      <c r="Y240" s="110"/>
      <c r="Z240" s="110"/>
      <c r="AA240" s="110"/>
    </row>
    <row r="241" spans="1:27" ht="15.6" x14ac:dyDescent="0.3">
      <c r="A241" s="110"/>
      <c r="B241" s="111"/>
      <c r="C241" s="110"/>
      <c r="D241" s="110"/>
      <c r="E241" s="110"/>
      <c r="F241" s="110"/>
      <c r="G241" s="110"/>
      <c r="H241" s="110"/>
      <c r="I241" s="110"/>
      <c r="J241" s="110"/>
      <c r="K241" s="110"/>
      <c r="L241" s="110"/>
      <c r="M241" s="110"/>
      <c r="N241" s="110"/>
      <c r="O241" s="110"/>
      <c r="P241" s="110"/>
      <c r="Q241" s="110"/>
      <c r="R241" s="110"/>
      <c r="S241" s="110"/>
      <c r="T241" s="110"/>
      <c r="U241" s="110"/>
      <c r="V241" s="110"/>
      <c r="W241" s="110"/>
      <c r="X241" s="110"/>
      <c r="Y241" s="110"/>
      <c r="Z241" s="110"/>
      <c r="AA241" s="110"/>
    </row>
    <row r="242" spans="1:27" ht="15.6" x14ac:dyDescent="0.3">
      <c r="A242" s="110"/>
      <c r="B242" s="111"/>
      <c r="C242" s="110"/>
      <c r="D242" s="110"/>
      <c r="E242" s="110"/>
      <c r="F242" s="110"/>
      <c r="G242" s="110"/>
      <c r="H242" s="110"/>
      <c r="I242" s="110"/>
      <c r="J242" s="110"/>
      <c r="K242" s="110"/>
      <c r="L242" s="110"/>
      <c r="M242" s="110"/>
      <c r="N242" s="110"/>
      <c r="O242" s="110"/>
      <c r="P242" s="110"/>
      <c r="Q242" s="110"/>
      <c r="R242" s="110"/>
      <c r="S242" s="110"/>
      <c r="T242" s="110"/>
      <c r="U242" s="110"/>
      <c r="V242" s="110"/>
      <c r="W242" s="110"/>
      <c r="X242" s="110"/>
      <c r="Y242" s="110"/>
      <c r="Z242" s="110"/>
      <c r="AA242" s="110"/>
    </row>
    <row r="243" spans="1:27" ht="15.6" x14ac:dyDescent="0.3">
      <c r="A243" s="110"/>
      <c r="B243" s="111"/>
      <c r="C243" s="110"/>
      <c r="D243" s="110"/>
      <c r="E243" s="110"/>
      <c r="F243" s="110"/>
      <c r="G243" s="110"/>
      <c r="H243" s="110"/>
      <c r="I243" s="110"/>
      <c r="J243" s="110"/>
      <c r="K243" s="110"/>
      <c r="L243" s="110"/>
      <c r="M243" s="110"/>
      <c r="N243" s="110"/>
      <c r="O243" s="110"/>
      <c r="P243" s="110"/>
      <c r="Q243" s="110"/>
      <c r="R243" s="110"/>
      <c r="S243" s="110"/>
      <c r="T243" s="110"/>
      <c r="U243" s="110"/>
      <c r="V243" s="110"/>
      <c r="W243" s="110"/>
      <c r="X243" s="110"/>
      <c r="Y243" s="110"/>
      <c r="Z243" s="110"/>
      <c r="AA243" s="110"/>
    </row>
    <row r="244" spans="1:27" ht="15.6" x14ac:dyDescent="0.3">
      <c r="A244" s="110"/>
      <c r="B244" s="111"/>
      <c r="C244" s="110"/>
      <c r="D244" s="110"/>
      <c r="E244" s="110"/>
      <c r="F244" s="110"/>
      <c r="G244" s="110"/>
      <c r="H244" s="110"/>
      <c r="I244" s="110"/>
      <c r="J244" s="110"/>
      <c r="K244" s="110"/>
      <c r="L244" s="110"/>
      <c r="M244" s="110"/>
      <c r="N244" s="110"/>
      <c r="O244" s="110"/>
      <c r="P244" s="110"/>
      <c r="Q244" s="110"/>
      <c r="R244" s="110"/>
      <c r="S244" s="110"/>
      <c r="T244" s="110"/>
      <c r="U244" s="110"/>
      <c r="V244" s="110"/>
      <c r="W244" s="110"/>
      <c r="X244" s="110"/>
      <c r="Y244" s="110"/>
      <c r="Z244" s="110"/>
      <c r="AA244" s="110"/>
    </row>
    <row r="245" spans="1:27" ht="15.6" x14ac:dyDescent="0.3">
      <c r="A245" s="110"/>
      <c r="B245" s="111"/>
      <c r="C245" s="110"/>
      <c r="D245" s="110"/>
      <c r="E245" s="110"/>
      <c r="F245" s="110"/>
      <c r="G245" s="110"/>
      <c r="H245" s="110"/>
      <c r="I245" s="110"/>
      <c r="J245" s="110"/>
      <c r="K245" s="110"/>
      <c r="L245" s="110"/>
      <c r="M245" s="110"/>
      <c r="N245" s="110"/>
      <c r="O245" s="110"/>
      <c r="P245" s="110"/>
      <c r="Q245" s="110"/>
      <c r="R245" s="110"/>
      <c r="S245" s="110"/>
      <c r="T245" s="110"/>
      <c r="U245" s="110"/>
      <c r="V245" s="110"/>
      <c r="W245" s="110"/>
      <c r="X245" s="110"/>
      <c r="Y245" s="110"/>
      <c r="Z245" s="110"/>
      <c r="AA245" s="110"/>
    </row>
    <row r="246" spans="1:27" ht="15.6" x14ac:dyDescent="0.3">
      <c r="A246" s="110"/>
      <c r="B246" s="111"/>
      <c r="C246" s="110"/>
      <c r="D246" s="110"/>
      <c r="E246" s="110"/>
      <c r="F246" s="110"/>
      <c r="G246" s="110"/>
      <c r="H246" s="110"/>
      <c r="I246" s="110"/>
      <c r="J246" s="110"/>
      <c r="K246" s="110"/>
      <c r="L246" s="110"/>
      <c r="M246" s="110"/>
      <c r="N246" s="110"/>
      <c r="O246" s="110"/>
      <c r="P246" s="110"/>
      <c r="Q246" s="110"/>
      <c r="R246" s="110"/>
      <c r="S246" s="110"/>
      <c r="T246" s="110"/>
      <c r="U246" s="110"/>
      <c r="V246" s="110"/>
      <c r="W246" s="110"/>
      <c r="X246" s="110"/>
      <c r="Y246" s="110"/>
      <c r="Z246" s="110"/>
      <c r="AA246" s="110"/>
    </row>
    <row r="247" spans="1:27" ht="15.6" x14ac:dyDescent="0.3">
      <c r="A247" s="110"/>
      <c r="B247" s="111"/>
      <c r="C247" s="110"/>
      <c r="D247" s="110"/>
      <c r="E247" s="110"/>
      <c r="F247" s="110"/>
      <c r="G247" s="110"/>
      <c r="H247" s="110"/>
      <c r="I247" s="110"/>
      <c r="J247" s="110"/>
      <c r="K247" s="110"/>
      <c r="L247" s="110"/>
      <c r="M247" s="110"/>
      <c r="N247" s="110"/>
      <c r="O247" s="110"/>
      <c r="P247" s="110"/>
      <c r="Q247" s="110"/>
      <c r="R247" s="110"/>
      <c r="S247" s="110"/>
      <c r="T247" s="110"/>
      <c r="U247" s="110"/>
      <c r="V247" s="110"/>
      <c r="W247" s="110"/>
      <c r="X247" s="110"/>
      <c r="Y247" s="110"/>
      <c r="Z247" s="110"/>
      <c r="AA247" s="110"/>
    </row>
    <row r="248" spans="1:27" ht="15.6" x14ac:dyDescent="0.3">
      <c r="A248" s="110"/>
      <c r="B248" s="111"/>
      <c r="C248" s="110"/>
      <c r="D248" s="110"/>
      <c r="E248" s="110"/>
      <c r="F248" s="110"/>
      <c r="G248" s="110"/>
      <c r="H248" s="110"/>
      <c r="I248" s="110"/>
      <c r="J248" s="110"/>
      <c r="K248" s="110"/>
      <c r="L248" s="110"/>
      <c r="M248" s="110"/>
      <c r="N248" s="110"/>
      <c r="O248" s="110"/>
      <c r="P248" s="110"/>
      <c r="Q248" s="110"/>
      <c r="R248" s="110"/>
      <c r="S248" s="110"/>
      <c r="T248" s="110"/>
      <c r="U248" s="110"/>
      <c r="V248" s="110"/>
      <c r="W248" s="110"/>
      <c r="X248" s="110"/>
      <c r="Y248" s="110"/>
      <c r="Z248" s="110"/>
      <c r="AA248" s="110"/>
    </row>
    <row r="249" spans="1:27" ht="15.6" x14ac:dyDescent="0.3">
      <c r="A249" s="110"/>
      <c r="B249" s="111"/>
      <c r="C249" s="110"/>
      <c r="D249" s="110"/>
      <c r="E249" s="110"/>
      <c r="F249" s="110"/>
      <c r="G249" s="110"/>
      <c r="H249" s="110"/>
      <c r="I249" s="110"/>
      <c r="J249" s="110"/>
      <c r="K249" s="110"/>
      <c r="L249" s="110"/>
      <c r="M249" s="110"/>
      <c r="N249" s="110"/>
      <c r="O249" s="110"/>
      <c r="P249" s="110"/>
      <c r="Q249" s="110"/>
      <c r="R249" s="110"/>
      <c r="S249" s="110"/>
      <c r="T249" s="110"/>
      <c r="U249" s="110"/>
      <c r="V249" s="110"/>
      <c r="W249" s="110"/>
      <c r="X249" s="110"/>
      <c r="Y249" s="110"/>
      <c r="Z249" s="110"/>
      <c r="AA249" s="110"/>
    </row>
    <row r="250" spans="1:27" ht="15.6" x14ac:dyDescent="0.3">
      <c r="A250" s="110"/>
      <c r="B250" s="111"/>
      <c r="C250" s="110"/>
      <c r="D250" s="110"/>
      <c r="E250" s="110"/>
      <c r="F250" s="110"/>
      <c r="G250" s="110"/>
      <c r="H250" s="110"/>
      <c r="I250" s="110"/>
      <c r="J250" s="110"/>
      <c r="K250" s="110"/>
      <c r="L250" s="110"/>
      <c r="M250" s="110"/>
      <c r="N250" s="110"/>
      <c r="O250" s="110"/>
      <c r="P250" s="110"/>
      <c r="Q250" s="110"/>
      <c r="R250" s="110"/>
      <c r="S250" s="110"/>
      <c r="T250" s="110"/>
      <c r="U250" s="110"/>
      <c r="V250" s="110"/>
      <c r="W250" s="110"/>
      <c r="X250" s="110"/>
      <c r="Y250" s="110"/>
      <c r="Z250" s="110"/>
      <c r="AA250" s="110"/>
    </row>
    <row r="251" spans="1:27" ht="15.6" x14ac:dyDescent="0.3">
      <c r="A251" s="110"/>
      <c r="B251" s="111"/>
      <c r="C251" s="110"/>
      <c r="D251" s="110"/>
      <c r="E251" s="110"/>
      <c r="F251" s="110"/>
      <c r="G251" s="110"/>
      <c r="H251" s="110"/>
      <c r="I251" s="110"/>
      <c r="J251" s="110"/>
      <c r="K251" s="110"/>
      <c r="L251" s="110"/>
      <c r="M251" s="110"/>
      <c r="N251" s="110"/>
      <c r="O251" s="110"/>
      <c r="P251" s="110"/>
      <c r="Q251" s="110"/>
      <c r="R251" s="110"/>
      <c r="S251" s="110"/>
      <c r="T251" s="110"/>
      <c r="U251" s="110"/>
      <c r="V251" s="110"/>
      <c r="W251" s="110"/>
      <c r="X251" s="110"/>
      <c r="Y251" s="110"/>
      <c r="Z251" s="110"/>
      <c r="AA251" s="110"/>
    </row>
    <row r="252" spans="1:27" ht="15.6" x14ac:dyDescent="0.3">
      <c r="A252" s="110"/>
      <c r="B252" s="111"/>
      <c r="C252" s="110"/>
      <c r="D252" s="110"/>
      <c r="E252" s="110"/>
      <c r="F252" s="110"/>
      <c r="G252" s="110"/>
      <c r="H252" s="110"/>
      <c r="I252" s="110"/>
      <c r="J252" s="110"/>
      <c r="K252" s="110"/>
      <c r="L252" s="110"/>
      <c r="M252" s="110"/>
      <c r="N252" s="110"/>
      <c r="O252" s="110"/>
      <c r="P252" s="110"/>
      <c r="Q252" s="110"/>
      <c r="R252" s="110"/>
      <c r="S252" s="110"/>
      <c r="T252" s="110"/>
      <c r="U252" s="110"/>
      <c r="V252" s="110"/>
      <c r="W252" s="110"/>
      <c r="X252" s="110"/>
      <c r="Y252" s="110"/>
      <c r="Z252" s="110"/>
      <c r="AA252" s="110"/>
    </row>
    <row r="253" spans="1:27" ht="15.6" x14ac:dyDescent="0.3">
      <c r="A253" s="110"/>
      <c r="B253" s="111"/>
      <c r="C253" s="110"/>
      <c r="D253" s="110"/>
      <c r="E253" s="110"/>
      <c r="F253" s="110"/>
      <c r="G253" s="110"/>
      <c r="H253" s="110"/>
      <c r="I253" s="110"/>
      <c r="J253" s="110"/>
      <c r="K253" s="110"/>
      <c r="L253" s="110"/>
      <c r="M253" s="110"/>
      <c r="N253" s="110"/>
      <c r="O253" s="110"/>
      <c r="P253" s="110"/>
      <c r="Q253" s="110"/>
      <c r="R253" s="110"/>
      <c r="S253" s="110"/>
      <c r="T253" s="110"/>
      <c r="U253" s="110"/>
      <c r="V253" s="110"/>
      <c r="W253" s="110"/>
      <c r="X253" s="110"/>
      <c r="Y253" s="110"/>
      <c r="Z253" s="110"/>
      <c r="AA253" s="110"/>
    </row>
    <row r="254" spans="1:27" ht="15.6" x14ac:dyDescent="0.3">
      <c r="A254" s="110"/>
      <c r="B254" s="111"/>
      <c r="C254" s="110"/>
      <c r="D254" s="110"/>
      <c r="E254" s="110"/>
      <c r="F254" s="110"/>
      <c r="G254" s="110"/>
      <c r="H254" s="110"/>
      <c r="I254" s="110"/>
      <c r="J254" s="110"/>
      <c r="K254" s="110"/>
      <c r="L254" s="110"/>
      <c r="M254" s="110"/>
      <c r="N254" s="110"/>
      <c r="O254" s="110"/>
      <c r="P254" s="110"/>
      <c r="Q254" s="110"/>
      <c r="R254" s="110"/>
      <c r="S254" s="110"/>
      <c r="T254" s="110"/>
      <c r="U254" s="110"/>
      <c r="V254" s="110"/>
      <c r="W254" s="110"/>
      <c r="X254" s="110"/>
      <c r="Y254" s="110"/>
      <c r="Z254" s="110"/>
      <c r="AA254" s="110"/>
    </row>
    <row r="255" spans="1:27" ht="15.6" x14ac:dyDescent="0.3">
      <c r="A255" s="110"/>
      <c r="B255" s="111"/>
      <c r="C255" s="110"/>
      <c r="D255" s="110"/>
      <c r="E255" s="110"/>
      <c r="F255" s="110"/>
      <c r="G255" s="110"/>
      <c r="H255" s="110"/>
      <c r="I255" s="110"/>
      <c r="J255" s="110"/>
      <c r="K255" s="110"/>
      <c r="L255" s="110"/>
      <c r="M255" s="110"/>
      <c r="N255" s="110"/>
      <c r="O255" s="110"/>
      <c r="P255" s="110"/>
      <c r="Q255" s="110"/>
      <c r="R255" s="110"/>
      <c r="S255" s="110"/>
      <c r="T255" s="110"/>
      <c r="U255" s="110"/>
      <c r="V255" s="110"/>
      <c r="W255" s="110"/>
      <c r="X255" s="110"/>
      <c r="Y255" s="110"/>
      <c r="Z255" s="110"/>
      <c r="AA255" s="110"/>
    </row>
    <row r="256" spans="1:27" ht="15.6" x14ac:dyDescent="0.3">
      <c r="A256" s="110"/>
      <c r="B256" s="111"/>
      <c r="C256" s="110"/>
      <c r="D256" s="110"/>
      <c r="E256" s="110"/>
      <c r="F256" s="110"/>
      <c r="G256" s="110"/>
      <c r="H256" s="110"/>
      <c r="I256" s="110"/>
      <c r="J256" s="110"/>
      <c r="K256" s="110"/>
      <c r="L256" s="110"/>
      <c r="M256" s="110"/>
      <c r="N256" s="110"/>
      <c r="O256" s="110"/>
      <c r="P256" s="110"/>
      <c r="Q256" s="110"/>
      <c r="R256" s="110"/>
      <c r="S256" s="110"/>
      <c r="T256" s="110"/>
      <c r="U256" s="110"/>
      <c r="V256" s="110"/>
      <c r="W256" s="110"/>
      <c r="X256" s="110"/>
      <c r="Y256" s="110"/>
      <c r="Z256" s="110"/>
      <c r="AA256" s="110"/>
    </row>
    <row r="257" spans="1:27" ht="15.6" x14ac:dyDescent="0.3">
      <c r="A257" s="110"/>
      <c r="B257" s="111"/>
      <c r="C257" s="110"/>
      <c r="D257" s="110"/>
      <c r="E257" s="110"/>
      <c r="F257" s="110"/>
      <c r="G257" s="110"/>
      <c r="H257" s="110"/>
      <c r="I257" s="110"/>
      <c r="J257" s="110"/>
      <c r="K257" s="110"/>
      <c r="L257" s="110"/>
      <c r="M257" s="110"/>
      <c r="N257" s="110"/>
      <c r="O257" s="110"/>
      <c r="P257" s="110"/>
      <c r="Q257" s="110"/>
      <c r="R257" s="110"/>
      <c r="S257" s="110"/>
      <c r="T257" s="110"/>
      <c r="U257" s="110"/>
      <c r="V257" s="110"/>
      <c r="W257" s="110"/>
      <c r="X257" s="110"/>
      <c r="Y257" s="110"/>
      <c r="Z257" s="110"/>
      <c r="AA257" s="110"/>
    </row>
    <row r="258" spans="1:27" ht="15.6" x14ac:dyDescent="0.3">
      <c r="A258" s="110"/>
      <c r="B258" s="111"/>
      <c r="C258" s="110"/>
      <c r="D258" s="110"/>
      <c r="E258" s="110"/>
      <c r="F258" s="110"/>
      <c r="G258" s="110"/>
      <c r="H258" s="110"/>
      <c r="I258" s="110"/>
      <c r="J258" s="110"/>
      <c r="K258" s="110"/>
      <c r="L258" s="110"/>
      <c r="M258" s="110"/>
      <c r="N258" s="110"/>
      <c r="O258" s="110"/>
      <c r="P258" s="110"/>
      <c r="Q258" s="110"/>
      <c r="R258" s="110"/>
      <c r="S258" s="110"/>
      <c r="T258" s="110"/>
      <c r="U258" s="110"/>
      <c r="V258" s="110"/>
      <c r="W258" s="110"/>
      <c r="X258" s="110"/>
      <c r="Y258" s="110"/>
      <c r="Z258" s="110"/>
      <c r="AA258" s="110"/>
    </row>
    <row r="259" spans="1:27" ht="15.6" x14ac:dyDescent="0.3">
      <c r="A259" s="110"/>
      <c r="B259" s="111"/>
      <c r="C259" s="110"/>
      <c r="D259" s="110"/>
      <c r="E259" s="110"/>
      <c r="F259" s="110"/>
      <c r="G259" s="110"/>
      <c r="H259" s="110"/>
      <c r="I259" s="110"/>
      <c r="J259" s="110"/>
      <c r="K259" s="110"/>
      <c r="L259" s="110"/>
      <c r="M259" s="110"/>
      <c r="N259" s="110"/>
      <c r="O259" s="110"/>
      <c r="P259" s="110"/>
      <c r="Q259" s="110"/>
      <c r="R259" s="110"/>
      <c r="S259" s="110"/>
      <c r="T259" s="110"/>
      <c r="U259" s="110"/>
      <c r="V259" s="110"/>
      <c r="W259" s="110"/>
      <c r="X259" s="110"/>
      <c r="Y259" s="110"/>
      <c r="Z259" s="110"/>
      <c r="AA259" s="110"/>
    </row>
    <row r="260" spans="1:27" ht="15.6" x14ac:dyDescent="0.3">
      <c r="A260" s="110"/>
      <c r="B260" s="111"/>
      <c r="C260" s="110"/>
      <c r="D260" s="110"/>
      <c r="E260" s="110"/>
      <c r="F260" s="110"/>
      <c r="G260" s="110"/>
      <c r="H260" s="110"/>
      <c r="I260" s="110"/>
      <c r="J260" s="110"/>
      <c r="K260" s="110"/>
      <c r="L260" s="110"/>
      <c r="M260" s="110"/>
      <c r="N260" s="110"/>
      <c r="O260" s="110"/>
      <c r="P260" s="110"/>
      <c r="Q260" s="110"/>
      <c r="R260" s="110"/>
      <c r="S260" s="110"/>
      <c r="T260" s="110"/>
      <c r="U260" s="110"/>
      <c r="V260" s="110"/>
      <c r="W260" s="110"/>
      <c r="X260" s="110"/>
      <c r="Y260" s="110"/>
      <c r="Z260" s="110"/>
      <c r="AA260" s="110"/>
    </row>
    <row r="261" spans="1:27" ht="15.6" x14ac:dyDescent="0.3">
      <c r="A261" s="110"/>
      <c r="B261" s="111"/>
      <c r="C261" s="110"/>
      <c r="D261" s="110"/>
      <c r="E261" s="110"/>
      <c r="F261" s="110"/>
      <c r="G261" s="110"/>
      <c r="H261" s="110"/>
      <c r="I261" s="110"/>
      <c r="J261" s="110"/>
      <c r="K261" s="110"/>
      <c r="L261" s="110"/>
      <c r="M261" s="110"/>
      <c r="N261" s="110"/>
      <c r="O261" s="110"/>
      <c r="P261" s="110"/>
      <c r="Q261" s="110"/>
      <c r="R261" s="110"/>
      <c r="S261" s="110"/>
      <c r="T261" s="110"/>
      <c r="U261" s="110"/>
      <c r="V261" s="110"/>
      <c r="W261" s="110"/>
      <c r="X261" s="110"/>
      <c r="Y261" s="110"/>
      <c r="Z261" s="110"/>
      <c r="AA261" s="110"/>
    </row>
    <row r="262" spans="1:27" ht="15.6" x14ac:dyDescent="0.3">
      <c r="A262" s="110"/>
      <c r="B262" s="111"/>
      <c r="C262" s="110"/>
      <c r="D262" s="110"/>
      <c r="E262" s="110"/>
      <c r="F262" s="110"/>
      <c r="G262" s="110"/>
      <c r="H262" s="110"/>
      <c r="I262" s="110"/>
      <c r="J262" s="110"/>
      <c r="K262" s="110"/>
      <c r="L262" s="110"/>
      <c r="M262" s="110"/>
      <c r="N262" s="110"/>
      <c r="O262" s="110"/>
      <c r="P262" s="110"/>
      <c r="Q262" s="110"/>
      <c r="R262" s="110"/>
      <c r="S262" s="110"/>
      <c r="T262" s="110"/>
      <c r="U262" s="110"/>
      <c r="V262" s="110"/>
      <c r="W262" s="110"/>
      <c r="X262" s="110"/>
      <c r="Y262" s="110"/>
      <c r="Z262" s="110"/>
      <c r="AA262" s="110"/>
    </row>
    <row r="263" spans="1:27" ht="15.6" x14ac:dyDescent="0.3">
      <c r="A263" s="110"/>
      <c r="B263" s="111"/>
      <c r="C263" s="110"/>
      <c r="D263" s="110"/>
      <c r="E263" s="110"/>
      <c r="F263" s="110"/>
      <c r="G263" s="110"/>
      <c r="H263" s="110"/>
      <c r="I263" s="110"/>
      <c r="J263" s="110"/>
      <c r="K263" s="110"/>
      <c r="L263" s="110"/>
      <c r="M263" s="110"/>
      <c r="N263" s="110"/>
      <c r="O263" s="110"/>
      <c r="P263" s="110"/>
      <c r="Q263" s="110"/>
      <c r="R263" s="110"/>
      <c r="S263" s="110"/>
      <c r="T263" s="110"/>
      <c r="U263" s="110"/>
      <c r="V263" s="110"/>
      <c r="W263" s="110"/>
      <c r="X263" s="110"/>
      <c r="Y263" s="110"/>
      <c r="Z263" s="110"/>
      <c r="AA263" s="110"/>
    </row>
    <row r="264" spans="1:27" ht="15.6" x14ac:dyDescent="0.3">
      <c r="A264" s="110"/>
      <c r="B264" s="111"/>
      <c r="C264" s="110"/>
      <c r="D264" s="110"/>
      <c r="E264" s="110"/>
      <c r="F264" s="110"/>
      <c r="G264" s="110"/>
      <c r="H264" s="110"/>
      <c r="I264" s="110"/>
      <c r="J264" s="110"/>
      <c r="K264" s="110"/>
      <c r="L264" s="110"/>
      <c r="M264" s="110"/>
      <c r="N264" s="110"/>
      <c r="O264" s="110"/>
      <c r="P264" s="110"/>
      <c r="Q264" s="110"/>
      <c r="R264" s="110"/>
      <c r="S264" s="110"/>
      <c r="T264" s="110"/>
      <c r="U264" s="110"/>
      <c r="V264" s="110"/>
      <c r="W264" s="110"/>
      <c r="X264" s="110"/>
      <c r="Y264" s="110"/>
      <c r="Z264" s="110"/>
      <c r="AA264" s="110"/>
    </row>
    <row r="265" spans="1:27" ht="15.6" x14ac:dyDescent="0.3">
      <c r="A265" s="110"/>
      <c r="B265" s="111"/>
      <c r="C265" s="110"/>
      <c r="D265" s="110"/>
      <c r="E265" s="110"/>
      <c r="F265" s="110"/>
      <c r="G265" s="110"/>
      <c r="H265" s="110"/>
      <c r="I265" s="110"/>
      <c r="J265" s="110"/>
      <c r="K265" s="110"/>
      <c r="L265" s="110"/>
      <c r="M265" s="110"/>
      <c r="N265" s="110"/>
      <c r="O265" s="110"/>
      <c r="P265" s="110"/>
      <c r="Q265" s="110"/>
      <c r="R265" s="110"/>
      <c r="S265" s="110"/>
      <c r="T265" s="110"/>
      <c r="U265" s="110"/>
      <c r="V265" s="110"/>
      <c r="W265" s="110"/>
      <c r="X265" s="110"/>
      <c r="Y265" s="110"/>
      <c r="Z265" s="110"/>
      <c r="AA265" s="110"/>
    </row>
    <row r="266" spans="1:27" ht="15.6" x14ac:dyDescent="0.3">
      <c r="A266" s="110"/>
      <c r="B266" s="111"/>
      <c r="C266" s="110"/>
      <c r="D266" s="110"/>
      <c r="E266" s="110"/>
      <c r="F266" s="110"/>
      <c r="G266" s="110"/>
      <c r="H266" s="110"/>
      <c r="I266" s="110"/>
      <c r="J266" s="110"/>
      <c r="K266" s="110"/>
      <c r="L266" s="110"/>
      <c r="M266" s="110"/>
      <c r="N266" s="110"/>
      <c r="O266" s="110"/>
      <c r="P266" s="110"/>
      <c r="Q266" s="110"/>
      <c r="R266" s="110"/>
      <c r="S266" s="110"/>
      <c r="T266" s="110"/>
      <c r="U266" s="110"/>
      <c r="V266" s="110"/>
      <c r="W266" s="110"/>
      <c r="X266" s="110"/>
      <c r="Y266" s="110"/>
      <c r="Z266" s="110"/>
      <c r="AA266" s="110"/>
    </row>
    <row r="267" spans="1:27" ht="15.6" x14ac:dyDescent="0.3">
      <c r="A267" s="110"/>
      <c r="B267" s="111"/>
      <c r="C267" s="110"/>
      <c r="D267" s="110"/>
      <c r="E267" s="110"/>
      <c r="F267" s="110"/>
      <c r="G267" s="110"/>
      <c r="H267" s="110"/>
      <c r="I267" s="110"/>
      <c r="J267" s="110"/>
      <c r="K267" s="110"/>
      <c r="L267" s="110"/>
      <c r="M267" s="110"/>
      <c r="N267" s="110"/>
      <c r="O267" s="110"/>
      <c r="P267" s="110"/>
      <c r="Q267" s="110"/>
      <c r="R267" s="110"/>
      <c r="S267" s="110"/>
      <c r="T267" s="110"/>
      <c r="U267" s="110"/>
      <c r="V267" s="110"/>
      <c r="W267" s="110"/>
      <c r="X267" s="110"/>
      <c r="Y267" s="110"/>
      <c r="Z267" s="110"/>
      <c r="AA267" s="110"/>
    </row>
    <row r="268" spans="1:27" ht="15.6" x14ac:dyDescent="0.3">
      <c r="A268" s="110"/>
      <c r="B268" s="111"/>
      <c r="C268" s="110"/>
      <c r="D268" s="110"/>
      <c r="E268" s="110"/>
      <c r="F268" s="110"/>
      <c r="G268" s="110"/>
      <c r="H268" s="110"/>
      <c r="I268" s="110"/>
      <c r="J268" s="110"/>
      <c r="K268" s="110"/>
      <c r="L268" s="110"/>
      <c r="M268" s="110"/>
      <c r="N268" s="110"/>
      <c r="O268" s="110"/>
      <c r="P268" s="110"/>
      <c r="Q268" s="110"/>
      <c r="R268" s="110"/>
      <c r="S268" s="110"/>
      <c r="T268" s="110"/>
      <c r="U268" s="110"/>
      <c r="V268" s="110"/>
      <c r="W268" s="110"/>
      <c r="X268" s="110"/>
      <c r="Y268" s="110"/>
      <c r="Z268" s="110"/>
      <c r="AA268" s="110"/>
    </row>
    <row r="269" spans="1:27" ht="15.6" x14ac:dyDescent="0.3">
      <c r="A269" s="110"/>
      <c r="B269" s="111"/>
      <c r="C269" s="110"/>
      <c r="D269" s="110"/>
      <c r="E269" s="110"/>
      <c r="F269" s="110"/>
      <c r="G269" s="110"/>
      <c r="H269" s="110"/>
      <c r="I269" s="110"/>
      <c r="J269" s="110"/>
      <c r="K269" s="110"/>
      <c r="L269" s="110"/>
      <c r="M269" s="110"/>
      <c r="N269" s="110"/>
      <c r="O269" s="110"/>
      <c r="P269" s="110"/>
      <c r="Q269" s="110"/>
      <c r="R269" s="110"/>
      <c r="S269" s="110"/>
      <c r="T269" s="110"/>
      <c r="U269" s="110"/>
      <c r="V269" s="110"/>
      <c r="W269" s="110"/>
      <c r="X269" s="110"/>
      <c r="Y269" s="110"/>
      <c r="Z269" s="110"/>
      <c r="AA269" s="110"/>
    </row>
    <row r="270" spans="1:27" ht="15.6" x14ac:dyDescent="0.3">
      <c r="A270" s="110"/>
      <c r="B270" s="111"/>
      <c r="C270" s="110"/>
      <c r="D270" s="110"/>
      <c r="E270" s="110"/>
      <c r="F270" s="110"/>
      <c r="G270" s="110"/>
      <c r="H270" s="110"/>
      <c r="I270" s="110"/>
      <c r="J270" s="110"/>
      <c r="K270" s="110"/>
      <c r="L270" s="110"/>
      <c r="M270" s="110"/>
      <c r="N270" s="110"/>
      <c r="O270" s="110"/>
      <c r="P270" s="110"/>
      <c r="Q270" s="110"/>
      <c r="R270" s="110"/>
      <c r="S270" s="110"/>
      <c r="T270" s="110"/>
      <c r="U270" s="110"/>
      <c r="V270" s="110"/>
      <c r="W270" s="110"/>
      <c r="X270" s="110"/>
      <c r="Y270" s="110"/>
      <c r="Z270" s="110"/>
      <c r="AA270" s="110"/>
    </row>
    <row r="271" spans="1:27" ht="15.6" x14ac:dyDescent="0.3">
      <c r="A271" s="110"/>
      <c r="B271" s="111"/>
      <c r="C271" s="110"/>
      <c r="D271" s="110"/>
      <c r="E271" s="110"/>
      <c r="F271" s="110"/>
      <c r="G271" s="110"/>
      <c r="H271" s="110"/>
      <c r="I271" s="110"/>
      <c r="J271" s="110"/>
      <c r="K271" s="110"/>
      <c r="L271" s="110"/>
      <c r="M271" s="110"/>
      <c r="N271" s="110"/>
      <c r="O271" s="110"/>
      <c r="P271" s="110"/>
      <c r="Q271" s="110"/>
      <c r="R271" s="110"/>
      <c r="S271" s="110"/>
      <c r="T271" s="110"/>
      <c r="U271" s="110"/>
      <c r="V271" s="110"/>
      <c r="W271" s="110"/>
      <c r="X271" s="110"/>
      <c r="Y271" s="110"/>
      <c r="Z271" s="110"/>
      <c r="AA271" s="110"/>
    </row>
    <row r="272" spans="1:27" ht="15.6" x14ac:dyDescent="0.3">
      <c r="A272" s="110"/>
      <c r="B272" s="111"/>
      <c r="C272" s="110"/>
      <c r="D272" s="110"/>
      <c r="E272" s="110"/>
      <c r="F272" s="110"/>
      <c r="G272" s="110"/>
      <c r="H272" s="110"/>
      <c r="I272" s="110"/>
      <c r="J272" s="110"/>
      <c r="K272" s="110"/>
      <c r="L272" s="110"/>
      <c r="M272" s="110"/>
      <c r="N272" s="110"/>
      <c r="O272" s="110"/>
      <c r="P272" s="110"/>
      <c r="Q272" s="110"/>
      <c r="R272" s="110"/>
      <c r="S272" s="110"/>
      <c r="T272" s="110"/>
      <c r="U272" s="110"/>
      <c r="V272" s="110"/>
      <c r="W272" s="110"/>
      <c r="X272" s="110"/>
      <c r="Y272" s="110"/>
      <c r="Z272" s="110"/>
      <c r="AA272" s="110"/>
    </row>
    <row r="273" spans="1:27" ht="15.6" x14ac:dyDescent="0.3">
      <c r="A273" s="110"/>
      <c r="B273" s="111"/>
      <c r="C273" s="110"/>
      <c r="D273" s="110"/>
      <c r="E273" s="110"/>
      <c r="F273" s="110"/>
      <c r="G273" s="110"/>
      <c r="H273" s="110"/>
      <c r="I273" s="110"/>
      <c r="J273" s="110"/>
      <c r="K273" s="110"/>
      <c r="L273" s="110"/>
      <c r="M273" s="110"/>
      <c r="N273" s="110"/>
      <c r="O273" s="110"/>
      <c r="P273" s="110"/>
      <c r="Q273" s="110"/>
      <c r="R273" s="110"/>
      <c r="S273" s="110"/>
      <c r="T273" s="110"/>
      <c r="U273" s="110"/>
      <c r="V273" s="110"/>
      <c r="W273" s="110"/>
      <c r="X273" s="110"/>
      <c r="Y273" s="110"/>
      <c r="Z273" s="110"/>
      <c r="AA273" s="110"/>
    </row>
    <row r="274" spans="1:27" ht="15.6" x14ac:dyDescent="0.3">
      <c r="A274" s="110"/>
      <c r="B274" s="111"/>
      <c r="C274" s="110"/>
      <c r="D274" s="110"/>
      <c r="E274" s="110"/>
      <c r="F274" s="110"/>
      <c r="G274" s="110"/>
      <c r="H274" s="110"/>
      <c r="I274" s="110"/>
      <c r="J274" s="110"/>
      <c r="K274" s="110"/>
      <c r="L274" s="110"/>
      <c r="M274" s="110"/>
      <c r="N274" s="110"/>
      <c r="O274" s="110"/>
      <c r="P274" s="110"/>
      <c r="Q274" s="110"/>
      <c r="R274" s="110"/>
      <c r="S274" s="110"/>
      <c r="T274" s="110"/>
      <c r="U274" s="110"/>
      <c r="V274" s="110"/>
      <c r="W274" s="110"/>
      <c r="X274" s="110"/>
      <c r="Y274" s="110"/>
      <c r="Z274" s="110"/>
      <c r="AA274" s="110"/>
    </row>
    <row r="275" spans="1:27" ht="15.6" x14ac:dyDescent="0.3">
      <c r="A275" s="110"/>
      <c r="B275" s="111"/>
      <c r="C275" s="110"/>
      <c r="D275" s="110"/>
      <c r="E275" s="110"/>
      <c r="F275" s="110"/>
      <c r="G275" s="110"/>
      <c r="H275" s="110"/>
      <c r="I275" s="110"/>
      <c r="J275" s="110"/>
      <c r="K275" s="110"/>
      <c r="L275" s="110"/>
      <c r="M275" s="110"/>
      <c r="N275" s="110"/>
      <c r="O275" s="110"/>
      <c r="P275" s="110"/>
      <c r="Q275" s="110"/>
      <c r="R275" s="110"/>
      <c r="S275" s="110"/>
      <c r="T275" s="110"/>
      <c r="U275" s="110"/>
      <c r="V275" s="110"/>
      <c r="W275" s="110"/>
      <c r="X275" s="110"/>
      <c r="Y275" s="110"/>
      <c r="Z275" s="110"/>
      <c r="AA275" s="110"/>
    </row>
    <row r="276" spans="1:27" ht="15.6" x14ac:dyDescent="0.3">
      <c r="A276" s="110"/>
      <c r="B276" s="111"/>
      <c r="C276" s="110"/>
      <c r="D276" s="110"/>
      <c r="E276" s="110"/>
      <c r="F276" s="110"/>
      <c r="G276" s="110"/>
      <c r="H276" s="110"/>
      <c r="I276" s="110"/>
      <c r="J276" s="110"/>
      <c r="K276" s="110"/>
      <c r="L276" s="110"/>
      <c r="M276" s="110"/>
      <c r="N276" s="110"/>
      <c r="O276" s="110"/>
      <c r="P276" s="110"/>
      <c r="Q276" s="110"/>
      <c r="R276" s="110"/>
      <c r="S276" s="110"/>
      <c r="T276" s="110"/>
      <c r="U276" s="110"/>
      <c r="V276" s="110"/>
      <c r="W276" s="110"/>
      <c r="X276" s="110"/>
      <c r="Y276" s="110"/>
      <c r="Z276" s="110"/>
      <c r="AA276" s="110"/>
    </row>
    <row r="277" spans="1:27" ht="15.6" x14ac:dyDescent="0.3">
      <c r="A277" s="110"/>
      <c r="B277" s="111"/>
      <c r="C277" s="110"/>
      <c r="D277" s="110"/>
      <c r="E277" s="110"/>
      <c r="F277" s="110"/>
      <c r="G277" s="110"/>
      <c r="H277" s="110"/>
      <c r="I277" s="110"/>
      <c r="J277" s="110"/>
      <c r="K277" s="110"/>
      <c r="L277" s="110"/>
      <c r="M277" s="110"/>
      <c r="N277" s="110"/>
      <c r="O277" s="110"/>
      <c r="P277" s="110"/>
      <c r="Q277" s="110"/>
      <c r="R277" s="110"/>
      <c r="S277" s="110"/>
      <c r="T277" s="110"/>
      <c r="U277" s="110"/>
      <c r="V277" s="110"/>
      <c r="W277" s="110"/>
      <c r="X277" s="110"/>
      <c r="Y277" s="110"/>
      <c r="Z277" s="110"/>
      <c r="AA277" s="110"/>
    </row>
    <row r="278" spans="1:27" ht="15.6" x14ac:dyDescent="0.3">
      <c r="A278" s="110"/>
      <c r="B278" s="111"/>
      <c r="C278" s="110"/>
      <c r="D278" s="110"/>
      <c r="E278" s="110"/>
      <c r="F278" s="110"/>
      <c r="G278" s="110"/>
      <c r="H278" s="110"/>
      <c r="I278" s="110"/>
      <c r="J278" s="110"/>
      <c r="K278" s="110"/>
      <c r="L278" s="110"/>
      <c r="M278" s="110"/>
      <c r="N278" s="110"/>
      <c r="O278" s="110"/>
      <c r="P278" s="110"/>
      <c r="Q278" s="110"/>
      <c r="R278" s="110"/>
      <c r="S278" s="110"/>
      <c r="T278" s="110"/>
      <c r="U278" s="110"/>
      <c r="V278" s="110"/>
      <c r="W278" s="110"/>
      <c r="X278" s="110"/>
      <c r="Y278" s="110"/>
      <c r="Z278" s="110"/>
      <c r="AA278" s="110"/>
    </row>
    <row r="279" spans="1:27" ht="15.6" x14ac:dyDescent="0.3">
      <c r="A279" s="110"/>
      <c r="B279" s="111"/>
      <c r="C279" s="110"/>
      <c r="D279" s="110"/>
      <c r="E279" s="110"/>
      <c r="F279" s="110"/>
      <c r="G279" s="110"/>
      <c r="H279" s="110"/>
      <c r="I279" s="110"/>
      <c r="J279" s="110"/>
      <c r="K279" s="110"/>
      <c r="L279" s="110"/>
      <c r="M279" s="110"/>
      <c r="N279" s="110"/>
      <c r="O279" s="110"/>
      <c r="P279" s="110"/>
      <c r="Q279" s="110"/>
      <c r="R279" s="110"/>
      <c r="S279" s="110"/>
      <c r="T279" s="110"/>
      <c r="U279" s="110"/>
      <c r="V279" s="110"/>
      <c r="W279" s="110"/>
      <c r="X279" s="110"/>
      <c r="Y279" s="110"/>
      <c r="Z279" s="110"/>
      <c r="AA279" s="110"/>
    </row>
    <row r="280" spans="1:27" ht="15.6" x14ac:dyDescent="0.3">
      <c r="A280" s="110"/>
      <c r="B280" s="111"/>
      <c r="C280" s="110"/>
      <c r="D280" s="110"/>
      <c r="E280" s="110"/>
      <c r="F280" s="110"/>
      <c r="G280" s="110"/>
      <c r="H280" s="110"/>
      <c r="I280" s="110"/>
      <c r="J280" s="110"/>
      <c r="K280" s="110"/>
      <c r="L280" s="110"/>
      <c r="M280" s="110"/>
      <c r="N280" s="110"/>
      <c r="O280" s="110"/>
      <c r="P280" s="110"/>
      <c r="Q280" s="110"/>
      <c r="R280" s="110"/>
      <c r="S280" s="110"/>
      <c r="T280" s="110"/>
      <c r="U280" s="110"/>
      <c r="V280" s="110"/>
      <c r="W280" s="110"/>
      <c r="X280" s="110"/>
      <c r="Y280" s="110"/>
      <c r="Z280" s="110"/>
      <c r="AA280" s="110"/>
    </row>
    <row r="281" spans="1:27" ht="15.6" x14ac:dyDescent="0.3">
      <c r="A281" s="110"/>
      <c r="B281" s="111"/>
      <c r="C281" s="110"/>
      <c r="D281" s="110"/>
      <c r="E281" s="110"/>
      <c r="F281" s="110"/>
      <c r="G281" s="110"/>
      <c r="H281" s="110"/>
      <c r="I281" s="110"/>
      <c r="J281" s="110"/>
      <c r="K281" s="110"/>
      <c r="L281" s="110"/>
      <c r="M281" s="110"/>
      <c r="N281" s="110"/>
      <c r="O281" s="110"/>
      <c r="P281" s="110"/>
      <c r="Q281" s="110"/>
      <c r="R281" s="110"/>
      <c r="S281" s="110"/>
      <c r="T281" s="110"/>
      <c r="U281" s="110"/>
      <c r="V281" s="110"/>
      <c r="W281" s="110"/>
      <c r="X281" s="110"/>
      <c r="Y281" s="110"/>
      <c r="Z281" s="110"/>
      <c r="AA281" s="110"/>
    </row>
    <row r="282" spans="1:27" ht="15.6" x14ac:dyDescent="0.3">
      <c r="A282" s="110"/>
      <c r="B282" s="111"/>
      <c r="C282" s="110"/>
      <c r="D282" s="110"/>
      <c r="E282" s="110"/>
      <c r="F282" s="110"/>
      <c r="G282" s="110"/>
      <c r="H282" s="110"/>
      <c r="I282" s="110"/>
      <c r="J282" s="110"/>
      <c r="K282" s="110"/>
      <c r="L282" s="110"/>
      <c r="M282" s="110"/>
      <c r="N282" s="110"/>
      <c r="O282" s="110"/>
      <c r="P282" s="110"/>
      <c r="Q282" s="110"/>
      <c r="R282" s="110"/>
      <c r="S282" s="110"/>
      <c r="T282" s="110"/>
      <c r="U282" s="110"/>
      <c r="V282" s="110"/>
      <c r="W282" s="110"/>
      <c r="X282" s="110"/>
      <c r="Y282" s="110"/>
      <c r="Z282" s="110"/>
      <c r="AA282" s="110"/>
    </row>
    <row r="283" spans="1:27" ht="15.6" x14ac:dyDescent="0.3">
      <c r="A283" s="110"/>
      <c r="B283" s="111"/>
      <c r="C283" s="110"/>
      <c r="D283" s="110"/>
      <c r="E283" s="110"/>
      <c r="F283" s="110"/>
      <c r="G283" s="110"/>
      <c r="H283" s="110"/>
      <c r="I283" s="110"/>
      <c r="J283" s="110"/>
      <c r="K283" s="110"/>
      <c r="L283" s="110"/>
      <c r="M283" s="110"/>
      <c r="N283" s="110"/>
      <c r="O283" s="110"/>
      <c r="P283" s="110"/>
      <c r="Q283" s="110"/>
      <c r="R283" s="110"/>
      <c r="S283" s="110"/>
      <c r="T283" s="110"/>
      <c r="U283" s="110"/>
      <c r="V283" s="110"/>
      <c r="W283" s="110"/>
      <c r="X283" s="110"/>
      <c r="Y283" s="110"/>
      <c r="Z283" s="110"/>
      <c r="AA283" s="110"/>
    </row>
    <row r="284" spans="1:27" ht="15.6" x14ac:dyDescent="0.3">
      <c r="A284" s="110"/>
      <c r="B284" s="111"/>
      <c r="C284" s="110"/>
      <c r="D284" s="110"/>
      <c r="E284" s="110"/>
      <c r="F284" s="110"/>
      <c r="G284" s="110"/>
      <c r="H284" s="110"/>
      <c r="I284" s="110"/>
      <c r="J284" s="110"/>
      <c r="K284" s="110"/>
      <c r="L284" s="110"/>
      <c r="M284" s="110"/>
      <c r="N284" s="110"/>
      <c r="O284" s="110"/>
      <c r="P284" s="110"/>
      <c r="Q284" s="110"/>
      <c r="R284" s="110"/>
      <c r="S284" s="110"/>
      <c r="T284" s="110"/>
      <c r="U284" s="110"/>
      <c r="V284" s="110"/>
      <c r="W284" s="110"/>
      <c r="X284" s="110"/>
      <c r="Y284" s="110"/>
      <c r="Z284" s="110"/>
      <c r="AA284" s="110"/>
    </row>
    <row r="285" spans="1:27" ht="15.6" x14ac:dyDescent="0.3">
      <c r="A285" s="110"/>
      <c r="B285" s="111"/>
      <c r="C285" s="110"/>
      <c r="D285" s="110"/>
      <c r="E285" s="110"/>
      <c r="F285" s="110"/>
      <c r="G285" s="110"/>
      <c r="H285" s="110"/>
      <c r="I285" s="110"/>
      <c r="J285" s="110"/>
      <c r="K285" s="110"/>
      <c r="L285" s="110"/>
      <c r="M285" s="110"/>
      <c r="N285" s="110"/>
      <c r="O285" s="110"/>
      <c r="P285" s="110"/>
      <c r="Q285" s="110"/>
      <c r="R285" s="110"/>
      <c r="S285" s="110"/>
      <c r="T285" s="110"/>
      <c r="U285" s="110"/>
      <c r="V285" s="110"/>
      <c r="W285" s="110"/>
      <c r="X285" s="110"/>
      <c r="Y285" s="110"/>
      <c r="Z285" s="110"/>
      <c r="AA285" s="110"/>
    </row>
    <row r="286" spans="1:27" ht="15.6" x14ac:dyDescent="0.3">
      <c r="A286" s="110"/>
      <c r="B286" s="111"/>
      <c r="C286" s="110"/>
      <c r="D286" s="110"/>
      <c r="E286" s="110"/>
      <c r="F286" s="110"/>
      <c r="G286" s="110"/>
      <c r="H286" s="110"/>
      <c r="I286" s="110"/>
      <c r="J286" s="110"/>
      <c r="K286" s="110"/>
      <c r="L286" s="110"/>
      <c r="M286" s="110"/>
      <c r="N286" s="110"/>
      <c r="O286" s="110"/>
      <c r="P286" s="110"/>
      <c r="Q286" s="110"/>
      <c r="R286" s="110"/>
      <c r="S286" s="110"/>
      <c r="T286" s="110"/>
      <c r="U286" s="110"/>
      <c r="V286" s="110"/>
      <c r="W286" s="110"/>
      <c r="X286" s="110"/>
      <c r="Y286" s="110"/>
      <c r="Z286" s="110"/>
      <c r="AA286" s="110"/>
    </row>
    <row r="287" spans="1:27" ht="15.6" x14ac:dyDescent="0.3">
      <c r="A287" s="110"/>
      <c r="B287" s="111"/>
      <c r="C287" s="110"/>
      <c r="D287" s="110"/>
      <c r="E287" s="110"/>
      <c r="F287" s="110"/>
      <c r="G287" s="110"/>
      <c r="H287" s="110"/>
      <c r="I287" s="110"/>
      <c r="J287" s="110"/>
      <c r="K287" s="110"/>
      <c r="L287" s="110"/>
      <c r="M287" s="110"/>
      <c r="N287" s="110"/>
      <c r="O287" s="110"/>
      <c r="P287" s="110"/>
      <c r="Q287" s="110"/>
      <c r="R287" s="110"/>
      <c r="S287" s="110"/>
      <c r="T287" s="110"/>
      <c r="U287" s="110"/>
      <c r="V287" s="110"/>
      <c r="W287" s="110"/>
      <c r="X287" s="110"/>
      <c r="Y287" s="110"/>
      <c r="Z287" s="110"/>
      <c r="AA287" s="110"/>
    </row>
    <row r="288" spans="1:27" ht="15.6" x14ac:dyDescent="0.3">
      <c r="A288" s="110"/>
      <c r="B288" s="111"/>
      <c r="C288" s="110"/>
      <c r="D288" s="110"/>
      <c r="E288" s="110"/>
      <c r="F288" s="110"/>
      <c r="G288" s="110"/>
      <c r="H288" s="110"/>
      <c r="I288" s="110"/>
      <c r="J288" s="110"/>
      <c r="K288" s="110"/>
      <c r="L288" s="110"/>
      <c r="M288" s="110"/>
      <c r="N288" s="110"/>
      <c r="O288" s="110"/>
      <c r="P288" s="110"/>
      <c r="Q288" s="110"/>
      <c r="R288" s="110"/>
      <c r="S288" s="110"/>
      <c r="T288" s="110"/>
      <c r="U288" s="110"/>
      <c r="V288" s="110"/>
      <c r="W288" s="110"/>
      <c r="X288" s="110"/>
      <c r="Y288" s="110"/>
      <c r="Z288" s="110"/>
      <c r="AA288" s="110"/>
    </row>
    <row r="289" spans="1:27" ht="15.6" x14ac:dyDescent="0.3">
      <c r="A289" s="110"/>
      <c r="B289" s="111"/>
      <c r="C289" s="110"/>
      <c r="D289" s="110"/>
      <c r="E289" s="110"/>
      <c r="F289" s="110"/>
      <c r="G289" s="110"/>
      <c r="H289" s="110"/>
      <c r="I289" s="110"/>
      <c r="J289" s="110"/>
      <c r="K289" s="110"/>
      <c r="L289" s="110"/>
      <c r="M289" s="110"/>
      <c r="N289" s="110"/>
      <c r="O289" s="110"/>
      <c r="P289" s="110"/>
      <c r="Q289" s="110"/>
      <c r="R289" s="110"/>
      <c r="S289" s="110"/>
      <c r="T289" s="110"/>
      <c r="U289" s="110"/>
      <c r="V289" s="110"/>
      <c r="W289" s="110"/>
      <c r="X289" s="110"/>
      <c r="Y289" s="110"/>
      <c r="Z289" s="110"/>
      <c r="AA289" s="110"/>
    </row>
    <row r="290" spans="1:27" ht="15.6" x14ac:dyDescent="0.3">
      <c r="A290" s="110"/>
      <c r="B290" s="111"/>
      <c r="C290" s="110"/>
      <c r="D290" s="110"/>
      <c r="E290" s="110"/>
      <c r="F290" s="110"/>
      <c r="G290" s="110"/>
      <c r="H290" s="110"/>
      <c r="I290" s="110"/>
      <c r="J290" s="110"/>
      <c r="K290" s="110"/>
      <c r="L290" s="110"/>
      <c r="M290" s="110"/>
      <c r="N290" s="110"/>
      <c r="O290" s="110"/>
      <c r="P290" s="110"/>
      <c r="Q290" s="110"/>
      <c r="R290" s="110"/>
      <c r="S290" s="110"/>
      <c r="T290" s="110"/>
      <c r="U290" s="110"/>
      <c r="V290" s="110"/>
      <c r="W290" s="110"/>
      <c r="X290" s="110"/>
      <c r="Y290" s="110"/>
      <c r="Z290" s="110"/>
      <c r="AA290" s="110"/>
    </row>
    <row r="291" spans="1:27" ht="15.6" x14ac:dyDescent="0.3">
      <c r="A291" s="110"/>
      <c r="B291" s="111"/>
      <c r="C291" s="110"/>
      <c r="D291" s="110"/>
      <c r="E291" s="110"/>
      <c r="F291" s="110"/>
      <c r="G291" s="110"/>
      <c r="H291" s="110"/>
      <c r="I291" s="110"/>
      <c r="J291" s="110"/>
      <c r="K291" s="110"/>
      <c r="L291" s="110"/>
      <c r="M291" s="110"/>
      <c r="N291" s="110"/>
      <c r="O291" s="110"/>
      <c r="P291" s="110"/>
      <c r="Q291" s="110"/>
      <c r="R291" s="110"/>
      <c r="S291" s="110"/>
      <c r="T291" s="110"/>
      <c r="U291" s="110"/>
      <c r="V291" s="110"/>
      <c r="W291" s="110"/>
      <c r="X291" s="110"/>
      <c r="Y291" s="110"/>
      <c r="Z291" s="110"/>
      <c r="AA291" s="110"/>
    </row>
    <row r="292" spans="1:27" ht="15.6" x14ac:dyDescent="0.3">
      <c r="A292" s="110"/>
      <c r="B292" s="111"/>
      <c r="C292" s="110"/>
      <c r="D292" s="110"/>
      <c r="E292" s="110"/>
      <c r="F292" s="110"/>
      <c r="G292" s="110"/>
      <c r="H292" s="110"/>
      <c r="I292" s="110"/>
      <c r="J292" s="110"/>
      <c r="K292" s="110"/>
      <c r="L292" s="110"/>
      <c r="M292" s="110"/>
      <c r="N292" s="110"/>
      <c r="O292" s="110"/>
      <c r="P292" s="110"/>
      <c r="Q292" s="110"/>
      <c r="R292" s="110"/>
      <c r="S292" s="110"/>
      <c r="T292" s="110"/>
      <c r="U292" s="110"/>
      <c r="V292" s="110"/>
      <c r="W292" s="110"/>
      <c r="X292" s="110"/>
      <c r="Y292" s="110"/>
      <c r="Z292" s="110"/>
      <c r="AA292" s="110"/>
    </row>
    <row r="293" spans="1:27" ht="15.6" x14ac:dyDescent="0.3">
      <c r="A293" s="110"/>
      <c r="B293" s="111"/>
      <c r="C293" s="110"/>
      <c r="D293" s="110"/>
      <c r="E293" s="110"/>
      <c r="F293" s="110"/>
      <c r="G293" s="110"/>
      <c r="H293" s="110"/>
      <c r="I293" s="110"/>
      <c r="J293" s="110"/>
      <c r="K293" s="110"/>
      <c r="L293" s="110"/>
      <c r="M293" s="110"/>
      <c r="N293" s="110"/>
      <c r="O293" s="110"/>
      <c r="P293" s="110"/>
      <c r="Q293" s="110"/>
      <c r="R293" s="110"/>
      <c r="S293" s="110"/>
      <c r="T293" s="110"/>
      <c r="U293" s="110"/>
      <c r="V293" s="110"/>
      <c r="W293" s="110"/>
      <c r="X293" s="110"/>
      <c r="Y293" s="110"/>
      <c r="Z293" s="110"/>
      <c r="AA293" s="110"/>
    </row>
    <row r="294" spans="1:27" ht="15.6" x14ac:dyDescent="0.3">
      <c r="A294" s="110"/>
      <c r="B294" s="111"/>
      <c r="C294" s="110"/>
      <c r="D294" s="110"/>
      <c r="E294" s="110"/>
      <c r="F294" s="110"/>
      <c r="G294" s="110"/>
      <c r="H294" s="110"/>
      <c r="I294" s="110"/>
      <c r="J294" s="110"/>
      <c r="K294" s="110"/>
      <c r="L294" s="110"/>
      <c r="M294" s="110"/>
      <c r="N294" s="110"/>
      <c r="O294" s="110"/>
      <c r="P294" s="110"/>
      <c r="Q294" s="110"/>
      <c r="R294" s="110"/>
      <c r="S294" s="110"/>
      <c r="T294" s="110"/>
      <c r="U294" s="110"/>
      <c r="V294" s="110"/>
      <c r="W294" s="110"/>
      <c r="X294" s="110"/>
      <c r="Y294" s="110"/>
      <c r="Z294" s="110"/>
      <c r="AA294" s="110"/>
    </row>
    <row r="295" spans="1:27" ht="15.6" x14ac:dyDescent="0.3">
      <c r="A295" s="110"/>
      <c r="B295" s="111"/>
      <c r="C295" s="110"/>
      <c r="D295" s="110"/>
      <c r="E295" s="110"/>
      <c r="F295" s="110"/>
      <c r="G295" s="110"/>
      <c r="H295" s="110"/>
      <c r="I295" s="110"/>
      <c r="J295" s="110"/>
      <c r="K295" s="110"/>
      <c r="L295" s="110"/>
      <c r="M295" s="110"/>
      <c r="N295" s="110"/>
      <c r="O295" s="110"/>
      <c r="P295" s="110"/>
      <c r="Q295" s="110"/>
      <c r="R295" s="110"/>
      <c r="S295" s="110"/>
      <c r="T295" s="110"/>
      <c r="U295" s="110"/>
      <c r="V295" s="110"/>
      <c r="W295" s="110"/>
      <c r="X295" s="110"/>
      <c r="Y295" s="110"/>
      <c r="Z295" s="110"/>
      <c r="AA295" s="110"/>
    </row>
    <row r="296" spans="1:27" ht="15.6" x14ac:dyDescent="0.3">
      <c r="A296" s="110"/>
      <c r="B296" s="111"/>
      <c r="C296" s="110"/>
      <c r="D296" s="110"/>
      <c r="E296" s="110"/>
      <c r="F296" s="110"/>
      <c r="G296" s="110"/>
      <c r="H296" s="110"/>
      <c r="I296" s="110"/>
      <c r="J296" s="110"/>
      <c r="K296" s="110"/>
      <c r="L296" s="110"/>
      <c r="M296" s="110"/>
      <c r="N296" s="110"/>
      <c r="O296" s="110"/>
      <c r="P296" s="110"/>
      <c r="Q296" s="110"/>
      <c r="R296" s="110"/>
      <c r="S296" s="110"/>
      <c r="T296" s="110"/>
      <c r="U296" s="110"/>
      <c r="V296" s="110"/>
      <c r="W296" s="110"/>
      <c r="X296" s="110"/>
      <c r="Y296" s="110"/>
      <c r="Z296" s="110"/>
      <c r="AA296" s="110"/>
    </row>
    <row r="297" spans="1:27" ht="15.6" x14ac:dyDescent="0.3">
      <c r="A297" s="110"/>
      <c r="B297" s="111"/>
      <c r="C297" s="110"/>
      <c r="D297" s="110"/>
      <c r="E297" s="110"/>
      <c r="F297" s="110"/>
      <c r="G297" s="110"/>
      <c r="H297" s="110"/>
      <c r="I297" s="110"/>
      <c r="J297" s="110"/>
      <c r="K297" s="110"/>
      <c r="L297" s="110"/>
      <c r="M297" s="110"/>
      <c r="N297" s="110"/>
      <c r="O297" s="110"/>
      <c r="P297" s="110"/>
      <c r="Q297" s="110"/>
      <c r="R297" s="110"/>
      <c r="S297" s="110"/>
      <c r="T297" s="110"/>
      <c r="U297" s="110"/>
      <c r="V297" s="110"/>
      <c r="W297" s="110"/>
      <c r="X297" s="110"/>
      <c r="Y297" s="110"/>
      <c r="Z297" s="110"/>
      <c r="AA297" s="110"/>
    </row>
    <row r="298" spans="1:27" ht="15.6" x14ac:dyDescent="0.3">
      <c r="A298" s="110"/>
      <c r="B298" s="111"/>
      <c r="C298" s="110"/>
      <c r="D298" s="110"/>
      <c r="E298" s="110"/>
      <c r="F298" s="110"/>
      <c r="G298" s="110"/>
      <c r="H298" s="110"/>
      <c r="I298" s="110"/>
      <c r="J298" s="110"/>
      <c r="K298" s="110"/>
      <c r="L298" s="110"/>
      <c r="M298" s="110"/>
      <c r="N298" s="110"/>
      <c r="O298" s="110"/>
      <c r="P298" s="110"/>
      <c r="Q298" s="110"/>
      <c r="R298" s="110"/>
      <c r="S298" s="110"/>
      <c r="T298" s="110"/>
      <c r="U298" s="110"/>
      <c r="V298" s="110"/>
      <c r="W298" s="110"/>
      <c r="X298" s="110"/>
      <c r="Y298" s="110"/>
      <c r="Z298" s="110"/>
      <c r="AA298" s="110"/>
    </row>
    <row r="299" spans="1:27" ht="15.6" x14ac:dyDescent="0.3">
      <c r="A299" s="110"/>
      <c r="B299" s="111"/>
      <c r="C299" s="110"/>
      <c r="D299" s="110"/>
      <c r="E299" s="110"/>
      <c r="F299" s="110"/>
      <c r="G299" s="110"/>
      <c r="H299" s="110"/>
      <c r="I299" s="110"/>
      <c r="J299" s="110"/>
      <c r="K299" s="110"/>
      <c r="L299" s="110"/>
      <c r="M299" s="110"/>
      <c r="N299" s="110"/>
      <c r="O299" s="110"/>
      <c r="P299" s="110"/>
      <c r="Q299" s="110"/>
      <c r="R299" s="110"/>
      <c r="S299" s="110"/>
      <c r="T299" s="110"/>
      <c r="U299" s="110"/>
      <c r="V299" s="110"/>
      <c r="W299" s="110"/>
      <c r="X299" s="110"/>
      <c r="Y299" s="110"/>
      <c r="Z299" s="110"/>
      <c r="AA299" s="110"/>
    </row>
    <row r="300" spans="1:27" ht="15.6" x14ac:dyDescent="0.3">
      <c r="A300" s="110"/>
      <c r="B300" s="111"/>
      <c r="C300" s="110"/>
      <c r="D300" s="110"/>
      <c r="E300" s="110"/>
      <c r="F300" s="110"/>
      <c r="G300" s="110"/>
      <c r="H300" s="110"/>
      <c r="I300" s="110"/>
      <c r="J300" s="110"/>
      <c r="K300" s="110"/>
      <c r="L300" s="110"/>
      <c r="M300" s="110"/>
      <c r="N300" s="110"/>
      <c r="O300" s="110"/>
      <c r="P300" s="110"/>
      <c r="Q300" s="110"/>
      <c r="R300" s="110"/>
      <c r="S300" s="110"/>
      <c r="T300" s="110"/>
      <c r="U300" s="110"/>
      <c r="V300" s="110"/>
      <c r="W300" s="110"/>
      <c r="X300" s="110"/>
      <c r="Y300" s="110"/>
      <c r="Z300" s="110"/>
      <c r="AA300" s="110"/>
    </row>
    <row r="301" spans="1:27" ht="15.6" x14ac:dyDescent="0.3">
      <c r="A301" s="110"/>
      <c r="B301" s="111"/>
      <c r="C301" s="110"/>
      <c r="D301" s="110"/>
      <c r="E301" s="110"/>
      <c r="F301" s="110"/>
      <c r="G301" s="110"/>
      <c r="H301" s="110"/>
      <c r="I301" s="110"/>
      <c r="J301" s="110"/>
      <c r="K301" s="110"/>
      <c r="L301" s="110"/>
      <c r="M301" s="110"/>
      <c r="N301" s="110"/>
      <c r="O301" s="110"/>
      <c r="P301" s="110"/>
      <c r="Q301" s="110"/>
      <c r="R301" s="110"/>
      <c r="S301" s="110"/>
      <c r="T301" s="110"/>
      <c r="U301" s="110"/>
      <c r="V301" s="110"/>
      <c r="W301" s="110"/>
      <c r="X301" s="110"/>
      <c r="Y301" s="110"/>
      <c r="Z301" s="110"/>
      <c r="AA301" s="110"/>
    </row>
    <row r="302" spans="1:27" ht="15.6" x14ac:dyDescent="0.3">
      <c r="A302" s="110"/>
      <c r="B302" s="111"/>
      <c r="C302" s="110"/>
      <c r="D302" s="110"/>
      <c r="E302" s="110"/>
      <c r="F302" s="110"/>
      <c r="G302" s="110"/>
      <c r="H302" s="110"/>
      <c r="I302" s="110"/>
      <c r="J302" s="110"/>
      <c r="K302" s="110"/>
      <c r="L302" s="110"/>
      <c r="M302" s="110"/>
      <c r="N302" s="110"/>
      <c r="O302" s="110"/>
      <c r="P302" s="110"/>
      <c r="Q302" s="110"/>
      <c r="R302" s="110"/>
      <c r="S302" s="110"/>
      <c r="T302" s="110"/>
      <c r="U302" s="110"/>
      <c r="V302" s="110"/>
      <c r="W302" s="110"/>
      <c r="X302" s="110"/>
      <c r="Y302" s="110"/>
      <c r="Z302" s="110"/>
      <c r="AA302" s="110"/>
    </row>
    <row r="303" spans="1:27" ht="15.6" x14ac:dyDescent="0.3">
      <c r="A303" s="110"/>
      <c r="B303" s="111"/>
      <c r="C303" s="110"/>
      <c r="D303" s="110"/>
      <c r="E303" s="110"/>
      <c r="F303" s="110"/>
      <c r="G303" s="110"/>
      <c r="H303" s="110"/>
      <c r="I303" s="110"/>
      <c r="J303" s="110"/>
      <c r="K303" s="110"/>
      <c r="L303" s="110"/>
      <c r="M303" s="110"/>
      <c r="N303" s="110"/>
      <c r="O303" s="110"/>
      <c r="P303" s="110"/>
      <c r="Q303" s="110"/>
      <c r="R303" s="110"/>
      <c r="S303" s="110"/>
      <c r="T303" s="110"/>
      <c r="U303" s="110"/>
      <c r="V303" s="110"/>
      <c r="W303" s="110"/>
      <c r="X303" s="110"/>
      <c r="Y303" s="110"/>
      <c r="Z303" s="110"/>
      <c r="AA303" s="110"/>
    </row>
    <row r="304" spans="1:27" ht="15.6" x14ac:dyDescent="0.3">
      <c r="A304" s="110"/>
      <c r="B304" s="111"/>
      <c r="C304" s="110"/>
      <c r="D304" s="110"/>
      <c r="E304" s="110"/>
      <c r="F304" s="110"/>
      <c r="G304" s="110"/>
      <c r="H304" s="110"/>
      <c r="I304" s="110"/>
      <c r="J304" s="110"/>
      <c r="K304" s="110"/>
      <c r="L304" s="110"/>
      <c r="M304" s="110"/>
      <c r="N304" s="110"/>
      <c r="O304" s="110"/>
      <c r="P304" s="110"/>
      <c r="Q304" s="110"/>
      <c r="R304" s="110"/>
      <c r="S304" s="110"/>
      <c r="T304" s="110"/>
      <c r="U304" s="110"/>
      <c r="V304" s="110"/>
      <c r="W304" s="110"/>
      <c r="X304" s="110"/>
      <c r="Y304" s="110"/>
      <c r="Z304" s="110"/>
      <c r="AA304" s="110"/>
    </row>
    <row r="305" spans="1:27" ht="15.6" x14ac:dyDescent="0.3">
      <c r="A305" s="110"/>
      <c r="B305" s="111"/>
      <c r="C305" s="110"/>
      <c r="D305" s="110"/>
      <c r="E305" s="110"/>
      <c r="F305" s="110"/>
      <c r="G305" s="110"/>
      <c r="H305" s="110"/>
      <c r="I305" s="110"/>
      <c r="J305" s="110"/>
      <c r="K305" s="110"/>
      <c r="L305" s="110"/>
      <c r="M305" s="110"/>
      <c r="N305" s="110"/>
      <c r="O305" s="110"/>
      <c r="P305" s="110"/>
      <c r="Q305" s="110"/>
      <c r="R305" s="110"/>
      <c r="S305" s="110"/>
      <c r="T305" s="110"/>
      <c r="U305" s="110"/>
      <c r="V305" s="110"/>
      <c r="W305" s="110"/>
      <c r="X305" s="110"/>
      <c r="Y305" s="110"/>
      <c r="Z305" s="110"/>
      <c r="AA305" s="110"/>
    </row>
    <row r="306" spans="1:27" ht="15.6" x14ac:dyDescent="0.3">
      <c r="A306" s="110"/>
      <c r="B306" s="111"/>
      <c r="C306" s="110"/>
      <c r="D306" s="110"/>
      <c r="E306" s="110"/>
      <c r="F306" s="110"/>
      <c r="G306" s="110"/>
      <c r="H306" s="110"/>
      <c r="I306" s="110"/>
      <c r="J306" s="110"/>
      <c r="K306" s="110"/>
      <c r="L306" s="110"/>
      <c r="M306" s="110"/>
      <c r="N306" s="110"/>
      <c r="O306" s="110"/>
      <c r="P306" s="110"/>
      <c r="Q306" s="110"/>
      <c r="R306" s="110"/>
      <c r="S306" s="110"/>
      <c r="T306" s="110"/>
      <c r="U306" s="110"/>
      <c r="V306" s="110"/>
      <c r="W306" s="110"/>
      <c r="X306" s="110"/>
      <c r="Y306" s="110"/>
      <c r="Z306" s="110"/>
      <c r="AA306" s="110"/>
    </row>
    <row r="307" spans="1:27" ht="15.6" x14ac:dyDescent="0.3">
      <c r="A307" s="110"/>
      <c r="B307" s="111"/>
      <c r="C307" s="110"/>
      <c r="D307" s="110"/>
      <c r="E307" s="110"/>
      <c r="F307" s="110"/>
      <c r="G307" s="110"/>
      <c r="H307" s="110"/>
      <c r="I307" s="110"/>
      <c r="J307" s="110"/>
      <c r="K307" s="110"/>
      <c r="L307" s="110"/>
      <c r="M307" s="110"/>
      <c r="N307" s="110"/>
      <c r="O307" s="110"/>
      <c r="P307" s="110"/>
      <c r="Q307" s="110"/>
      <c r="R307" s="110"/>
      <c r="S307" s="110"/>
      <c r="T307" s="110"/>
      <c r="U307" s="110"/>
      <c r="V307" s="110"/>
      <c r="W307" s="110"/>
      <c r="X307" s="110"/>
      <c r="Y307" s="110"/>
      <c r="Z307" s="110"/>
      <c r="AA307" s="110"/>
    </row>
    <row r="308" spans="1:27" ht="15.6" x14ac:dyDescent="0.3">
      <c r="A308" s="110"/>
      <c r="B308" s="111"/>
      <c r="C308" s="110"/>
      <c r="D308" s="110"/>
      <c r="E308" s="110"/>
      <c r="F308" s="110"/>
      <c r="G308" s="110"/>
      <c r="H308" s="110"/>
      <c r="I308" s="110"/>
      <c r="J308" s="110"/>
      <c r="K308" s="110"/>
      <c r="L308" s="110"/>
      <c r="M308" s="110"/>
      <c r="N308" s="110"/>
      <c r="O308" s="110"/>
      <c r="P308" s="110"/>
      <c r="Q308" s="110"/>
      <c r="R308" s="110"/>
      <c r="S308" s="110"/>
      <c r="T308" s="110"/>
      <c r="U308" s="110"/>
      <c r="V308" s="110"/>
      <c r="W308" s="110"/>
      <c r="X308" s="110"/>
      <c r="Y308" s="110"/>
      <c r="Z308" s="110"/>
      <c r="AA308" s="110"/>
    </row>
    <row r="309" spans="1:27" ht="15.6" x14ac:dyDescent="0.3">
      <c r="A309" s="110"/>
      <c r="B309" s="111"/>
      <c r="C309" s="110"/>
      <c r="D309" s="110"/>
      <c r="E309" s="110"/>
      <c r="F309" s="110"/>
      <c r="G309" s="110"/>
      <c r="H309" s="110"/>
      <c r="I309" s="110"/>
      <c r="J309" s="110"/>
      <c r="K309" s="110"/>
      <c r="L309" s="110"/>
      <c r="M309" s="110"/>
      <c r="N309" s="110"/>
      <c r="O309" s="110"/>
      <c r="P309" s="110"/>
      <c r="Q309" s="110"/>
      <c r="R309" s="110"/>
      <c r="S309" s="110"/>
      <c r="T309" s="110"/>
      <c r="U309" s="110"/>
      <c r="V309" s="110"/>
      <c r="W309" s="110"/>
      <c r="X309" s="110"/>
      <c r="Y309" s="110"/>
      <c r="Z309" s="110"/>
      <c r="AA309" s="110"/>
    </row>
    <row r="310" spans="1:27" ht="15.6" x14ac:dyDescent="0.3">
      <c r="A310" s="110"/>
      <c r="B310" s="111"/>
      <c r="C310" s="110"/>
      <c r="D310" s="110"/>
      <c r="E310" s="110"/>
      <c r="F310" s="110"/>
      <c r="G310" s="110"/>
      <c r="H310" s="110"/>
      <c r="I310" s="110"/>
      <c r="J310" s="110"/>
      <c r="K310" s="110"/>
      <c r="L310" s="110"/>
      <c r="M310" s="110"/>
      <c r="N310" s="110"/>
      <c r="O310" s="110"/>
      <c r="P310" s="110"/>
      <c r="Q310" s="110"/>
      <c r="R310" s="110"/>
      <c r="S310" s="110"/>
      <c r="T310" s="110"/>
      <c r="U310" s="110"/>
      <c r="V310" s="110"/>
      <c r="W310" s="110"/>
      <c r="X310" s="110"/>
      <c r="Y310" s="110"/>
      <c r="Z310" s="110"/>
      <c r="AA310" s="110"/>
    </row>
    <row r="311" spans="1:27" ht="15.6" x14ac:dyDescent="0.3">
      <c r="A311" s="110"/>
      <c r="B311" s="111"/>
      <c r="C311" s="110"/>
      <c r="D311" s="110"/>
      <c r="E311" s="110"/>
      <c r="F311" s="110"/>
      <c r="G311" s="110"/>
      <c r="H311" s="110"/>
      <c r="I311" s="110"/>
      <c r="J311" s="110"/>
      <c r="K311" s="110"/>
      <c r="L311" s="110"/>
      <c r="M311" s="110"/>
      <c r="N311" s="110"/>
      <c r="O311" s="110"/>
      <c r="P311" s="110"/>
      <c r="Q311" s="110"/>
      <c r="R311" s="110"/>
      <c r="S311" s="110"/>
      <c r="T311" s="110"/>
      <c r="U311" s="110"/>
      <c r="V311" s="110"/>
      <c r="W311" s="110"/>
      <c r="X311" s="110"/>
      <c r="Y311" s="110"/>
      <c r="Z311" s="110"/>
      <c r="AA311" s="110"/>
    </row>
    <row r="312" spans="1:27" ht="15.6" x14ac:dyDescent="0.3">
      <c r="A312" s="110"/>
      <c r="B312" s="111"/>
      <c r="C312" s="110"/>
      <c r="D312" s="110"/>
      <c r="E312" s="110"/>
      <c r="F312" s="110"/>
      <c r="G312" s="110"/>
      <c r="H312" s="110"/>
      <c r="I312" s="110"/>
      <c r="J312" s="110"/>
      <c r="K312" s="110"/>
      <c r="L312" s="110"/>
      <c r="M312" s="110"/>
      <c r="N312" s="110"/>
      <c r="O312" s="110"/>
      <c r="P312" s="110"/>
      <c r="Q312" s="110"/>
      <c r="R312" s="110"/>
      <c r="S312" s="110"/>
      <c r="T312" s="110"/>
      <c r="U312" s="110"/>
      <c r="V312" s="110"/>
      <c r="W312" s="110"/>
      <c r="X312" s="110"/>
      <c r="Y312" s="110"/>
      <c r="Z312" s="110"/>
      <c r="AA312" s="110"/>
    </row>
    <row r="313" spans="1:27" ht="15.6" x14ac:dyDescent="0.3">
      <c r="A313" s="110"/>
      <c r="B313" s="111"/>
      <c r="C313" s="110"/>
      <c r="D313" s="110"/>
      <c r="E313" s="110"/>
      <c r="F313" s="110"/>
      <c r="G313" s="110"/>
      <c r="H313" s="110"/>
      <c r="I313" s="110"/>
      <c r="J313" s="110"/>
      <c r="K313" s="110"/>
      <c r="L313" s="110"/>
      <c r="M313" s="110"/>
      <c r="N313" s="110"/>
      <c r="O313" s="110"/>
      <c r="P313" s="110"/>
      <c r="Q313" s="110"/>
      <c r="R313" s="110"/>
      <c r="S313" s="110"/>
      <c r="T313" s="110"/>
      <c r="U313" s="110"/>
      <c r="V313" s="110"/>
      <c r="W313" s="110"/>
      <c r="X313" s="110"/>
      <c r="Y313" s="110"/>
      <c r="Z313" s="110"/>
      <c r="AA313" s="110"/>
    </row>
    <row r="314" spans="1:27" ht="15.6" x14ac:dyDescent="0.3">
      <c r="A314" s="110"/>
      <c r="B314" s="111"/>
      <c r="C314" s="110"/>
      <c r="D314" s="110"/>
      <c r="E314" s="110"/>
      <c r="F314" s="110"/>
      <c r="G314" s="110"/>
      <c r="H314" s="110"/>
      <c r="I314" s="110"/>
      <c r="J314" s="110"/>
      <c r="K314" s="110"/>
      <c r="L314" s="110"/>
      <c r="M314" s="110"/>
      <c r="N314" s="110"/>
      <c r="O314" s="110"/>
      <c r="P314" s="110"/>
      <c r="Q314" s="110"/>
      <c r="R314" s="110"/>
      <c r="S314" s="110"/>
      <c r="T314" s="110"/>
      <c r="U314" s="110"/>
      <c r="V314" s="110"/>
      <c r="W314" s="110"/>
      <c r="X314" s="110"/>
      <c r="Y314" s="110"/>
      <c r="Z314" s="110"/>
      <c r="AA314" s="110"/>
    </row>
    <row r="315" spans="1:27" ht="15.6" x14ac:dyDescent="0.3">
      <c r="A315" s="110"/>
      <c r="B315" s="111"/>
      <c r="C315" s="110"/>
      <c r="D315" s="110"/>
      <c r="E315" s="110"/>
      <c r="F315" s="110"/>
      <c r="G315" s="110"/>
      <c r="H315" s="110"/>
      <c r="I315" s="110"/>
      <c r="J315" s="110"/>
      <c r="K315" s="110"/>
      <c r="L315" s="110"/>
      <c r="M315" s="110"/>
      <c r="N315" s="110"/>
      <c r="O315" s="110"/>
      <c r="P315" s="110"/>
      <c r="Q315" s="110"/>
      <c r="R315" s="110"/>
      <c r="S315" s="110"/>
      <c r="T315" s="110"/>
      <c r="U315" s="110"/>
      <c r="V315" s="110"/>
      <c r="W315" s="110"/>
      <c r="X315" s="110"/>
      <c r="Y315" s="110"/>
      <c r="Z315" s="110"/>
      <c r="AA315" s="110"/>
    </row>
    <row r="316" spans="1:27" ht="15.6" x14ac:dyDescent="0.3">
      <c r="A316" s="110"/>
      <c r="B316" s="111"/>
      <c r="C316" s="110"/>
      <c r="D316" s="110"/>
      <c r="E316" s="110"/>
      <c r="F316" s="110"/>
      <c r="G316" s="110"/>
      <c r="H316" s="110"/>
      <c r="I316" s="110"/>
      <c r="J316" s="110"/>
      <c r="K316" s="110"/>
      <c r="L316" s="110"/>
      <c r="M316" s="110"/>
      <c r="N316" s="110"/>
      <c r="O316" s="110"/>
      <c r="P316" s="110"/>
      <c r="Q316" s="110"/>
      <c r="R316" s="110"/>
      <c r="S316" s="110"/>
      <c r="T316" s="110"/>
      <c r="U316" s="110"/>
      <c r="V316" s="110"/>
      <c r="W316" s="110"/>
      <c r="X316" s="110"/>
      <c r="Y316" s="110"/>
      <c r="Z316" s="110"/>
      <c r="AA316" s="110"/>
    </row>
    <row r="317" spans="1:27" ht="15.6" x14ac:dyDescent="0.3">
      <c r="A317" s="110"/>
      <c r="B317" s="111"/>
      <c r="C317" s="110"/>
      <c r="D317" s="110"/>
      <c r="E317" s="110"/>
      <c r="F317" s="110"/>
      <c r="G317" s="110"/>
      <c r="H317" s="110"/>
      <c r="I317" s="110"/>
      <c r="J317" s="110"/>
      <c r="K317" s="110"/>
      <c r="L317" s="110"/>
      <c r="M317" s="110"/>
      <c r="N317" s="110"/>
      <c r="O317" s="110"/>
      <c r="P317" s="110"/>
      <c r="Q317" s="110"/>
      <c r="R317" s="110"/>
      <c r="S317" s="110"/>
      <c r="T317" s="110"/>
      <c r="U317" s="110"/>
      <c r="V317" s="110"/>
      <c r="W317" s="110"/>
      <c r="X317" s="110"/>
      <c r="Y317" s="110"/>
      <c r="Z317" s="110"/>
      <c r="AA317" s="110"/>
    </row>
    <row r="318" spans="1:27" ht="15.6" x14ac:dyDescent="0.3">
      <c r="A318" s="110"/>
      <c r="B318" s="111"/>
      <c r="C318" s="110"/>
      <c r="D318" s="110"/>
      <c r="E318" s="110"/>
      <c r="F318" s="110"/>
      <c r="G318" s="110"/>
      <c r="H318" s="110"/>
      <c r="I318" s="110"/>
      <c r="J318" s="110"/>
      <c r="K318" s="110"/>
      <c r="L318" s="110"/>
      <c r="M318" s="110"/>
      <c r="N318" s="110"/>
      <c r="O318" s="110"/>
      <c r="P318" s="110"/>
      <c r="Q318" s="110"/>
      <c r="R318" s="110"/>
      <c r="S318" s="110"/>
      <c r="T318" s="110"/>
      <c r="U318" s="110"/>
      <c r="V318" s="110"/>
      <c r="W318" s="110"/>
      <c r="X318" s="110"/>
      <c r="Y318" s="110"/>
      <c r="Z318" s="110"/>
      <c r="AA318" s="110"/>
    </row>
    <row r="319" spans="1:27" ht="15.6" x14ac:dyDescent="0.3">
      <c r="A319" s="110"/>
      <c r="B319" s="111"/>
      <c r="C319" s="110"/>
      <c r="D319" s="110"/>
      <c r="E319" s="110"/>
      <c r="F319" s="110"/>
      <c r="G319" s="110"/>
      <c r="H319" s="110"/>
      <c r="I319" s="110"/>
      <c r="J319" s="110"/>
      <c r="K319" s="110"/>
      <c r="L319" s="110"/>
      <c r="M319" s="110"/>
      <c r="N319" s="110"/>
      <c r="O319" s="110"/>
      <c r="P319" s="110"/>
      <c r="Q319" s="110"/>
      <c r="R319" s="110"/>
      <c r="S319" s="110"/>
      <c r="T319" s="110"/>
      <c r="U319" s="110"/>
      <c r="V319" s="110"/>
      <c r="W319" s="110"/>
      <c r="X319" s="110"/>
      <c r="Y319" s="110"/>
      <c r="Z319" s="110"/>
      <c r="AA319" s="110"/>
    </row>
    <row r="320" spans="1:27" ht="15.6" x14ac:dyDescent="0.3">
      <c r="A320" s="110"/>
      <c r="B320" s="111"/>
      <c r="C320" s="110"/>
      <c r="D320" s="110"/>
      <c r="E320" s="110"/>
      <c r="F320" s="110"/>
      <c r="G320" s="110"/>
      <c r="H320" s="110"/>
      <c r="I320" s="110"/>
      <c r="J320" s="110"/>
      <c r="K320" s="110"/>
      <c r="L320" s="110"/>
      <c r="M320" s="110"/>
      <c r="N320" s="110"/>
      <c r="O320" s="110"/>
      <c r="P320" s="110"/>
      <c r="Q320" s="110"/>
      <c r="R320" s="110"/>
      <c r="S320" s="110"/>
      <c r="T320" s="110"/>
      <c r="U320" s="110"/>
      <c r="V320" s="110"/>
      <c r="W320" s="110"/>
      <c r="X320" s="110"/>
      <c r="Y320" s="110"/>
      <c r="Z320" s="110"/>
      <c r="AA320" s="110"/>
    </row>
    <row r="321" spans="1:27" ht="15.6" x14ac:dyDescent="0.3">
      <c r="A321" s="110"/>
      <c r="B321" s="111"/>
      <c r="C321" s="110"/>
      <c r="D321" s="110"/>
      <c r="E321" s="110"/>
      <c r="F321" s="110"/>
      <c r="G321" s="110"/>
      <c r="H321" s="110"/>
      <c r="I321" s="110"/>
      <c r="J321" s="110"/>
      <c r="K321" s="110"/>
      <c r="L321" s="110"/>
      <c r="M321" s="110"/>
      <c r="N321" s="110"/>
      <c r="O321" s="110"/>
      <c r="P321" s="110"/>
      <c r="Q321" s="110"/>
      <c r="R321" s="110"/>
      <c r="S321" s="110"/>
      <c r="T321" s="110"/>
      <c r="U321" s="110"/>
      <c r="V321" s="110"/>
      <c r="W321" s="110"/>
      <c r="X321" s="110"/>
      <c r="Y321" s="110"/>
      <c r="Z321" s="110"/>
      <c r="AA321" s="110"/>
    </row>
    <row r="322" spans="1:27" ht="15.6" x14ac:dyDescent="0.3">
      <c r="A322" s="110"/>
      <c r="B322" s="111"/>
      <c r="C322" s="110"/>
      <c r="D322" s="110"/>
      <c r="E322" s="110"/>
      <c r="F322" s="110"/>
      <c r="G322" s="110"/>
      <c r="H322" s="110"/>
      <c r="I322" s="110"/>
      <c r="J322" s="110"/>
      <c r="K322" s="110"/>
      <c r="L322" s="110"/>
      <c r="M322" s="110"/>
      <c r="N322" s="110"/>
      <c r="O322" s="110"/>
      <c r="P322" s="110"/>
      <c r="Q322" s="110"/>
      <c r="R322" s="110"/>
      <c r="S322" s="110"/>
      <c r="T322" s="110"/>
      <c r="U322" s="110"/>
      <c r="V322" s="110"/>
      <c r="W322" s="110"/>
      <c r="X322" s="110"/>
      <c r="Y322" s="110"/>
      <c r="Z322" s="110"/>
      <c r="AA322" s="110"/>
    </row>
    <row r="323" spans="1:27" ht="15.6" x14ac:dyDescent="0.3">
      <c r="A323" s="110"/>
      <c r="B323" s="111"/>
      <c r="C323" s="110"/>
      <c r="D323" s="110"/>
      <c r="E323" s="110"/>
      <c r="F323" s="110"/>
      <c r="G323" s="110"/>
      <c r="H323" s="110"/>
      <c r="I323" s="110"/>
      <c r="J323" s="110"/>
      <c r="K323" s="110"/>
      <c r="L323" s="110"/>
      <c r="M323" s="110"/>
      <c r="N323" s="110"/>
      <c r="O323" s="110"/>
      <c r="P323" s="110"/>
      <c r="Q323" s="110"/>
      <c r="R323" s="110"/>
      <c r="S323" s="110"/>
      <c r="T323" s="110"/>
      <c r="U323" s="110"/>
      <c r="V323" s="110"/>
      <c r="W323" s="110"/>
      <c r="X323" s="110"/>
      <c r="Y323" s="110"/>
      <c r="Z323" s="110"/>
      <c r="AA323" s="110"/>
    </row>
    <row r="324" spans="1:27" ht="15.6" x14ac:dyDescent="0.3">
      <c r="A324" s="110"/>
      <c r="B324" s="111"/>
      <c r="C324" s="110"/>
      <c r="D324" s="110"/>
      <c r="E324" s="110"/>
      <c r="F324" s="110"/>
      <c r="G324" s="110"/>
      <c r="H324" s="110"/>
      <c r="I324" s="110"/>
      <c r="J324" s="110"/>
      <c r="K324" s="110"/>
      <c r="L324" s="110"/>
      <c r="M324" s="110"/>
      <c r="N324" s="110"/>
      <c r="O324" s="110"/>
      <c r="P324" s="110"/>
      <c r="Q324" s="110"/>
      <c r="R324" s="110"/>
      <c r="S324" s="110"/>
      <c r="T324" s="110"/>
      <c r="U324" s="110"/>
      <c r="V324" s="110"/>
      <c r="W324" s="110"/>
      <c r="X324" s="110"/>
      <c r="Y324" s="110"/>
      <c r="Z324" s="110"/>
      <c r="AA324" s="110"/>
    </row>
    <row r="325" spans="1:27" ht="15.6" x14ac:dyDescent="0.3">
      <c r="A325" s="110"/>
      <c r="B325" s="111"/>
      <c r="C325" s="110"/>
      <c r="D325" s="110"/>
      <c r="E325" s="110"/>
      <c r="F325" s="110"/>
      <c r="G325" s="110"/>
      <c r="H325" s="110"/>
      <c r="I325" s="110"/>
      <c r="J325" s="110"/>
      <c r="K325" s="110"/>
      <c r="L325" s="110"/>
      <c r="M325" s="110"/>
      <c r="N325" s="110"/>
      <c r="O325" s="110"/>
      <c r="P325" s="110"/>
      <c r="Q325" s="110"/>
      <c r="R325" s="110"/>
      <c r="S325" s="110"/>
      <c r="T325" s="110"/>
      <c r="U325" s="110"/>
      <c r="V325" s="110"/>
      <c r="W325" s="110"/>
      <c r="X325" s="110"/>
      <c r="Y325" s="110"/>
      <c r="Z325" s="110"/>
      <c r="AA325" s="110"/>
    </row>
    <row r="326" spans="1:27" ht="15.6" x14ac:dyDescent="0.3">
      <c r="A326" s="110"/>
      <c r="B326" s="111"/>
      <c r="C326" s="110"/>
      <c r="D326" s="110"/>
      <c r="E326" s="110"/>
      <c r="F326" s="110"/>
      <c r="G326" s="110"/>
      <c r="H326" s="110"/>
      <c r="I326" s="110"/>
      <c r="J326" s="110"/>
      <c r="K326" s="110"/>
      <c r="L326" s="110"/>
      <c r="M326" s="110"/>
      <c r="N326" s="110"/>
      <c r="O326" s="110"/>
      <c r="P326" s="110"/>
      <c r="Q326" s="110"/>
      <c r="R326" s="110"/>
      <c r="S326" s="110"/>
      <c r="T326" s="110"/>
      <c r="U326" s="110"/>
      <c r="V326" s="110"/>
      <c r="W326" s="110"/>
      <c r="X326" s="110"/>
      <c r="Y326" s="110"/>
      <c r="Z326" s="110"/>
      <c r="AA326" s="110"/>
    </row>
    <row r="327" spans="1:27" ht="15.6" x14ac:dyDescent="0.3">
      <c r="A327" s="110"/>
      <c r="B327" s="111"/>
      <c r="C327" s="110"/>
      <c r="D327" s="110"/>
      <c r="E327" s="110"/>
      <c r="F327" s="110"/>
      <c r="G327" s="110"/>
      <c r="H327" s="110"/>
      <c r="I327" s="110"/>
      <c r="J327" s="110"/>
      <c r="K327" s="110"/>
      <c r="L327" s="110"/>
      <c r="M327" s="110"/>
      <c r="N327" s="110"/>
      <c r="O327" s="110"/>
      <c r="P327" s="110"/>
      <c r="Q327" s="110"/>
      <c r="R327" s="110"/>
      <c r="S327" s="110"/>
      <c r="T327" s="110"/>
      <c r="U327" s="110"/>
      <c r="V327" s="110"/>
      <c r="W327" s="110"/>
      <c r="X327" s="110"/>
      <c r="Y327" s="110"/>
      <c r="Z327" s="110"/>
      <c r="AA327" s="110"/>
    </row>
    <row r="328" spans="1:27" ht="15.6" x14ac:dyDescent="0.3">
      <c r="A328" s="110"/>
      <c r="B328" s="111"/>
      <c r="C328" s="110"/>
      <c r="D328" s="110"/>
      <c r="E328" s="110"/>
      <c r="F328" s="110"/>
      <c r="G328" s="110"/>
      <c r="H328" s="110"/>
      <c r="I328" s="110"/>
      <c r="J328" s="110"/>
      <c r="K328" s="110"/>
      <c r="L328" s="110"/>
      <c r="M328" s="110"/>
      <c r="N328" s="110"/>
      <c r="O328" s="110"/>
      <c r="P328" s="110"/>
      <c r="Q328" s="110"/>
      <c r="R328" s="110"/>
      <c r="S328" s="110"/>
      <c r="T328" s="110"/>
      <c r="U328" s="110"/>
      <c r="V328" s="110"/>
      <c r="W328" s="110"/>
      <c r="X328" s="110"/>
      <c r="Y328" s="110"/>
      <c r="Z328" s="110"/>
      <c r="AA328" s="110"/>
    </row>
    <row r="329" spans="1:27" ht="15.6" x14ac:dyDescent="0.3">
      <c r="A329" s="110"/>
      <c r="B329" s="111"/>
      <c r="C329" s="110"/>
      <c r="D329" s="110"/>
      <c r="E329" s="110"/>
      <c r="F329" s="110"/>
      <c r="G329" s="110"/>
      <c r="H329" s="110"/>
      <c r="I329" s="110"/>
      <c r="J329" s="110"/>
      <c r="K329" s="110"/>
      <c r="L329" s="110"/>
      <c r="M329" s="110"/>
      <c r="N329" s="110"/>
      <c r="O329" s="110"/>
      <c r="P329" s="110"/>
      <c r="Q329" s="110"/>
      <c r="R329" s="110"/>
      <c r="S329" s="110"/>
      <c r="T329" s="110"/>
      <c r="U329" s="110"/>
      <c r="V329" s="110"/>
      <c r="W329" s="110"/>
      <c r="X329" s="110"/>
      <c r="Y329" s="110"/>
      <c r="Z329" s="110"/>
      <c r="AA329" s="110"/>
    </row>
    <row r="330" spans="1:27" ht="15.6" x14ac:dyDescent="0.3">
      <c r="A330" s="110"/>
      <c r="B330" s="111"/>
      <c r="C330" s="110"/>
      <c r="D330" s="110"/>
      <c r="E330" s="110"/>
      <c r="F330" s="110"/>
      <c r="G330" s="110"/>
      <c r="H330" s="110"/>
      <c r="I330" s="110"/>
      <c r="J330" s="110"/>
      <c r="K330" s="110"/>
      <c r="L330" s="110"/>
      <c r="M330" s="110"/>
      <c r="N330" s="110"/>
      <c r="O330" s="110"/>
      <c r="P330" s="110"/>
      <c r="Q330" s="110"/>
      <c r="R330" s="110"/>
      <c r="S330" s="110"/>
      <c r="T330" s="110"/>
      <c r="U330" s="110"/>
      <c r="V330" s="110"/>
      <c r="W330" s="110"/>
      <c r="X330" s="110"/>
      <c r="Y330" s="110"/>
      <c r="Z330" s="110"/>
      <c r="AA330" s="110"/>
    </row>
    <row r="331" spans="1:27" ht="15.6" x14ac:dyDescent="0.3">
      <c r="A331" s="110"/>
      <c r="B331" s="111"/>
      <c r="C331" s="110"/>
      <c r="D331" s="110"/>
      <c r="E331" s="110"/>
      <c r="F331" s="110"/>
      <c r="G331" s="110"/>
      <c r="H331" s="110"/>
      <c r="I331" s="110"/>
      <c r="J331" s="110"/>
      <c r="K331" s="110"/>
      <c r="L331" s="110"/>
      <c r="M331" s="110"/>
      <c r="N331" s="110"/>
      <c r="O331" s="110"/>
      <c r="P331" s="110"/>
      <c r="Q331" s="110"/>
      <c r="R331" s="110"/>
      <c r="S331" s="110"/>
      <c r="T331" s="110"/>
      <c r="U331" s="110"/>
      <c r="V331" s="110"/>
      <c r="W331" s="110"/>
      <c r="X331" s="110"/>
      <c r="Y331" s="110"/>
      <c r="Z331" s="110"/>
      <c r="AA331" s="110"/>
    </row>
    <row r="332" spans="1:27" ht="15.6" x14ac:dyDescent="0.3">
      <c r="A332" s="110"/>
      <c r="B332" s="111"/>
      <c r="C332" s="110"/>
      <c r="D332" s="110"/>
      <c r="E332" s="110"/>
      <c r="F332" s="110"/>
      <c r="G332" s="110"/>
      <c r="H332" s="110"/>
      <c r="I332" s="110"/>
      <c r="J332" s="110"/>
      <c r="K332" s="110"/>
      <c r="L332" s="110"/>
      <c r="M332" s="110"/>
      <c r="N332" s="110"/>
      <c r="O332" s="110"/>
      <c r="P332" s="110"/>
      <c r="Q332" s="110"/>
      <c r="R332" s="110"/>
      <c r="S332" s="110"/>
      <c r="T332" s="110"/>
      <c r="U332" s="110"/>
      <c r="V332" s="110"/>
      <c r="W332" s="110"/>
      <c r="X332" s="110"/>
      <c r="Y332" s="110"/>
      <c r="Z332" s="110"/>
      <c r="AA332" s="110"/>
    </row>
    <row r="333" spans="1:27" ht="15.6" x14ac:dyDescent="0.3">
      <c r="A333" s="110"/>
      <c r="B333" s="111"/>
      <c r="C333" s="110"/>
      <c r="D333" s="110"/>
      <c r="E333" s="110"/>
      <c r="F333" s="110"/>
      <c r="G333" s="110"/>
      <c r="H333" s="110"/>
      <c r="I333" s="110"/>
      <c r="J333" s="110"/>
      <c r="K333" s="110"/>
      <c r="L333" s="110"/>
      <c r="M333" s="110"/>
      <c r="N333" s="110"/>
      <c r="O333" s="110"/>
      <c r="P333" s="110"/>
      <c r="Q333" s="110"/>
      <c r="R333" s="110"/>
      <c r="S333" s="110"/>
      <c r="T333" s="110"/>
      <c r="U333" s="110"/>
      <c r="V333" s="110"/>
      <c r="W333" s="110"/>
      <c r="X333" s="110"/>
      <c r="Y333" s="110"/>
      <c r="Z333" s="110"/>
      <c r="AA333" s="110"/>
    </row>
    <row r="334" spans="1:27" ht="15.6" x14ac:dyDescent="0.3">
      <c r="A334" s="110"/>
      <c r="B334" s="111"/>
      <c r="C334" s="110"/>
      <c r="D334" s="110"/>
      <c r="E334" s="110"/>
      <c r="F334" s="110"/>
      <c r="G334" s="110"/>
      <c r="H334" s="110"/>
      <c r="I334" s="110"/>
      <c r="J334" s="110"/>
      <c r="K334" s="110"/>
      <c r="L334" s="110"/>
      <c r="M334" s="110"/>
      <c r="N334" s="110"/>
      <c r="O334" s="110"/>
      <c r="P334" s="110"/>
      <c r="Q334" s="110"/>
      <c r="R334" s="110"/>
      <c r="S334" s="110"/>
      <c r="T334" s="110"/>
      <c r="U334" s="110"/>
      <c r="V334" s="110"/>
      <c r="W334" s="110"/>
      <c r="X334" s="110"/>
      <c r="Y334" s="110"/>
      <c r="Z334" s="110"/>
      <c r="AA334" s="110"/>
    </row>
    <row r="335" spans="1:27" ht="15.6" x14ac:dyDescent="0.3">
      <c r="A335" s="110"/>
      <c r="B335" s="111"/>
      <c r="C335" s="110"/>
      <c r="D335" s="110"/>
      <c r="E335" s="110"/>
      <c r="F335" s="110"/>
      <c r="G335" s="110"/>
      <c r="H335" s="110"/>
      <c r="I335" s="110"/>
      <c r="J335" s="110"/>
      <c r="K335" s="110"/>
      <c r="L335" s="110"/>
      <c r="M335" s="110"/>
      <c r="N335" s="110"/>
      <c r="O335" s="110"/>
      <c r="P335" s="110"/>
      <c r="Q335" s="110"/>
      <c r="R335" s="110"/>
      <c r="S335" s="110"/>
      <c r="T335" s="110"/>
      <c r="U335" s="110"/>
      <c r="V335" s="110"/>
      <c r="W335" s="110"/>
      <c r="X335" s="110"/>
      <c r="Y335" s="110"/>
      <c r="Z335" s="110"/>
      <c r="AA335" s="110"/>
    </row>
    <row r="336" spans="1:27" ht="15.6" x14ac:dyDescent="0.3">
      <c r="A336" s="110"/>
      <c r="B336" s="111"/>
      <c r="C336" s="110"/>
      <c r="D336" s="110"/>
      <c r="E336" s="110"/>
      <c r="F336" s="110"/>
      <c r="G336" s="110"/>
      <c r="H336" s="110"/>
      <c r="I336" s="110"/>
      <c r="J336" s="110"/>
      <c r="K336" s="110"/>
      <c r="L336" s="110"/>
      <c r="M336" s="110"/>
      <c r="N336" s="110"/>
      <c r="O336" s="110"/>
      <c r="P336" s="110"/>
      <c r="Q336" s="110"/>
      <c r="R336" s="110"/>
      <c r="S336" s="110"/>
      <c r="T336" s="110"/>
      <c r="U336" s="110"/>
      <c r="V336" s="110"/>
      <c r="W336" s="110"/>
      <c r="X336" s="110"/>
      <c r="Y336" s="110"/>
      <c r="Z336" s="110"/>
      <c r="AA336" s="110"/>
    </row>
    <row r="337" spans="1:27" ht="15.6" x14ac:dyDescent="0.3">
      <c r="A337" s="110"/>
      <c r="B337" s="111"/>
      <c r="C337" s="110"/>
      <c r="D337" s="110"/>
      <c r="E337" s="110"/>
      <c r="F337" s="110"/>
      <c r="G337" s="110"/>
      <c r="H337" s="110"/>
      <c r="I337" s="110"/>
      <c r="J337" s="110"/>
      <c r="K337" s="110"/>
      <c r="L337" s="110"/>
      <c r="M337" s="110"/>
      <c r="N337" s="110"/>
      <c r="O337" s="110"/>
      <c r="P337" s="110"/>
      <c r="Q337" s="110"/>
      <c r="R337" s="110"/>
      <c r="S337" s="110"/>
      <c r="T337" s="110"/>
      <c r="U337" s="110"/>
      <c r="V337" s="110"/>
      <c r="W337" s="110"/>
      <c r="X337" s="110"/>
      <c r="Y337" s="110"/>
      <c r="Z337" s="110"/>
      <c r="AA337" s="110"/>
    </row>
    <row r="338" spans="1:27" ht="15.6" x14ac:dyDescent="0.3">
      <c r="A338" s="110"/>
      <c r="B338" s="111"/>
      <c r="C338" s="110"/>
      <c r="D338" s="110"/>
      <c r="E338" s="110"/>
      <c r="F338" s="110"/>
      <c r="G338" s="110"/>
      <c r="H338" s="110"/>
      <c r="I338" s="110"/>
      <c r="J338" s="110"/>
      <c r="K338" s="110"/>
      <c r="L338" s="110"/>
      <c r="M338" s="110"/>
      <c r="N338" s="110"/>
      <c r="O338" s="110"/>
      <c r="P338" s="110"/>
      <c r="Q338" s="110"/>
      <c r="R338" s="110"/>
      <c r="S338" s="110"/>
      <c r="T338" s="110"/>
      <c r="U338" s="110"/>
      <c r="V338" s="110"/>
      <c r="W338" s="110"/>
      <c r="X338" s="110"/>
      <c r="Y338" s="110"/>
      <c r="Z338" s="110"/>
      <c r="AA338" s="110"/>
    </row>
    <row r="339" spans="1:27" ht="15.6" x14ac:dyDescent="0.3">
      <c r="A339" s="110"/>
      <c r="B339" s="111"/>
      <c r="C339" s="110"/>
      <c r="D339" s="110"/>
      <c r="E339" s="110"/>
      <c r="F339" s="110"/>
      <c r="G339" s="110"/>
      <c r="H339" s="110"/>
      <c r="I339" s="110"/>
      <c r="J339" s="110"/>
      <c r="K339" s="110"/>
      <c r="L339" s="110"/>
      <c r="M339" s="110"/>
      <c r="N339" s="110"/>
      <c r="O339" s="110"/>
      <c r="P339" s="110"/>
      <c r="Q339" s="110"/>
      <c r="R339" s="110"/>
      <c r="S339" s="110"/>
      <c r="T339" s="110"/>
      <c r="U339" s="110"/>
      <c r="V339" s="110"/>
      <c r="W339" s="110"/>
      <c r="X339" s="110"/>
      <c r="Y339" s="110"/>
      <c r="Z339" s="110"/>
      <c r="AA339" s="110"/>
    </row>
    <row r="340" spans="1:27" ht="15.6" x14ac:dyDescent="0.3">
      <c r="A340" s="110"/>
      <c r="B340" s="111"/>
      <c r="C340" s="110"/>
      <c r="D340" s="110"/>
      <c r="E340" s="110"/>
      <c r="F340" s="110"/>
      <c r="G340" s="110"/>
      <c r="H340" s="110"/>
      <c r="I340" s="110"/>
      <c r="J340" s="110"/>
      <c r="K340" s="110"/>
      <c r="L340" s="110"/>
      <c r="M340" s="110"/>
      <c r="N340" s="110"/>
      <c r="O340" s="110"/>
      <c r="P340" s="110"/>
      <c r="Q340" s="110"/>
      <c r="R340" s="110"/>
      <c r="S340" s="110"/>
      <c r="T340" s="110"/>
      <c r="U340" s="110"/>
      <c r="V340" s="110"/>
      <c r="W340" s="110"/>
      <c r="X340" s="110"/>
      <c r="Y340" s="110"/>
      <c r="Z340" s="110"/>
      <c r="AA340" s="110"/>
    </row>
    <row r="341" spans="1:27" ht="15.6" x14ac:dyDescent="0.3">
      <c r="A341" s="110"/>
      <c r="B341" s="111"/>
      <c r="C341" s="110"/>
      <c r="D341" s="110"/>
      <c r="E341" s="110"/>
      <c r="F341" s="110"/>
      <c r="G341" s="110"/>
      <c r="H341" s="110"/>
      <c r="I341" s="110"/>
      <c r="J341" s="110"/>
      <c r="K341" s="110"/>
      <c r="L341" s="110"/>
      <c r="M341" s="110"/>
      <c r="N341" s="110"/>
      <c r="O341" s="110"/>
      <c r="P341" s="110"/>
      <c r="Q341" s="110"/>
      <c r="R341" s="110"/>
      <c r="S341" s="110"/>
      <c r="T341" s="110"/>
      <c r="U341" s="110"/>
      <c r="V341" s="110"/>
      <c r="W341" s="110"/>
      <c r="X341" s="110"/>
      <c r="Y341" s="110"/>
      <c r="Z341" s="110"/>
      <c r="AA341" s="110"/>
    </row>
    <row r="342" spans="1:27" ht="15.6" x14ac:dyDescent="0.3">
      <c r="A342" s="110"/>
      <c r="B342" s="111"/>
      <c r="C342" s="110"/>
      <c r="D342" s="110"/>
      <c r="E342" s="110"/>
      <c r="F342" s="110"/>
      <c r="G342" s="110"/>
      <c r="H342" s="110"/>
      <c r="I342" s="110"/>
      <c r="J342" s="110"/>
      <c r="K342" s="110"/>
      <c r="L342" s="110"/>
      <c r="M342" s="110"/>
      <c r="N342" s="110"/>
      <c r="O342" s="110"/>
      <c r="P342" s="110"/>
      <c r="Q342" s="110"/>
      <c r="R342" s="110"/>
      <c r="S342" s="110"/>
      <c r="T342" s="110"/>
      <c r="U342" s="110"/>
      <c r="V342" s="110"/>
      <c r="W342" s="110"/>
      <c r="X342" s="110"/>
      <c r="Y342" s="110"/>
      <c r="Z342" s="110"/>
      <c r="AA342" s="110"/>
    </row>
    <row r="343" spans="1:27" ht="15.6" x14ac:dyDescent="0.3">
      <c r="A343" s="110"/>
      <c r="B343" s="111"/>
      <c r="C343" s="110"/>
      <c r="D343" s="110"/>
      <c r="E343" s="110"/>
      <c r="F343" s="110"/>
      <c r="G343" s="110"/>
      <c r="H343" s="110"/>
      <c r="I343" s="110"/>
      <c r="J343" s="110"/>
      <c r="K343" s="110"/>
      <c r="L343" s="110"/>
      <c r="M343" s="110"/>
      <c r="N343" s="110"/>
      <c r="O343" s="110"/>
      <c r="P343" s="110"/>
      <c r="Q343" s="110"/>
      <c r="R343" s="110"/>
      <c r="S343" s="110"/>
      <c r="T343" s="110"/>
      <c r="U343" s="110"/>
      <c r="V343" s="110"/>
      <c r="W343" s="110"/>
      <c r="X343" s="110"/>
      <c r="Y343" s="110"/>
      <c r="Z343" s="110"/>
      <c r="AA343" s="110"/>
    </row>
    <row r="344" spans="1:27" ht="15.6" x14ac:dyDescent="0.3">
      <c r="A344" s="110"/>
      <c r="B344" s="111"/>
      <c r="C344" s="110"/>
      <c r="D344" s="110"/>
      <c r="E344" s="110"/>
      <c r="F344" s="110"/>
      <c r="G344" s="110"/>
      <c r="H344" s="110"/>
      <c r="I344" s="110"/>
      <c r="J344" s="110"/>
      <c r="K344" s="110"/>
      <c r="L344" s="110"/>
      <c r="M344" s="110"/>
      <c r="N344" s="110"/>
      <c r="O344" s="110"/>
      <c r="P344" s="110"/>
      <c r="Q344" s="110"/>
      <c r="R344" s="110"/>
      <c r="S344" s="110"/>
      <c r="T344" s="110"/>
      <c r="U344" s="110"/>
      <c r="V344" s="110"/>
      <c r="W344" s="110"/>
      <c r="X344" s="110"/>
      <c r="Y344" s="110"/>
      <c r="Z344" s="110"/>
      <c r="AA344" s="110"/>
    </row>
    <row r="345" spans="1:27" ht="15.6" x14ac:dyDescent="0.3">
      <c r="A345" s="110"/>
      <c r="B345" s="111"/>
      <c r="C345" s="110"/>
      <c r="D345" s="110"/>
      <c r="E345" s="110"/>
      <c r="F345" s="110"/>
      <c r="G345" s="110"/>
      <c r="H345" s="110"/>
      <c r="I345" s="110"/>
      <c r="J345" s="110"/>
      <c r="K345" s="110"/>
      <c r="L345" s="110"/>
      <c r="M345" s="110"/>
      <c r="N345" s="110"/>
      <c r="O345" s="110"/>
      <c r="P345" s="110"/>
      <c r="Q345" s="110"/>
      <c r="R345" s="110"/>
      <c r="S345" s="110"/>
      <c r="T345" s="110"/>
      <c r="U345" s="110"/>
      <c r="V345" s="110"/>
      <c r="W345" s="110"/>
      <c r="X345" s="110"/>
      <c r="Y345" s="110"/>
      <c r="Z345" s="110"/>
      <c r="AA345" s="110"/>
    </row>
    <row r="346" spans="1:27" ht="15.6" x14ac:dyDescent="0.3">
      <c r="A346" s="110"/>
      <c r="B346" s="111"/>
      <c r="C346" s="110"/>
      <c r="D346" s="110"/>
      <c r="E346" s="110"/>
      <c r="F346" s="110"/>
      <c r="G346" s="110"/>
      <c r="H346" s="110"/>
      <c r="I346" s="110"/>
      <c r="J346" s="110"/>
      <c r="K346" s="110"/>
      <c r="L346" s="110"/>
      <c r="M346" s="110"/>
      <c r="N346" s="110"/>
      <c r="O346" s="110"/>
      <c r="P346" s="110"/>
      <c r="Q346" s="110"/>
      <c r="R346" s="110"/>
      <c r="S346" s="110"/>
      <c r="T346" s="110"/>
      <c r="U346" s="110"/>
      <c r="V346" s="110"/>
      <c r="W346" s="110"/>
      <c r="X346" s="110"/>
      <c r="Y346" s="110"/>
      <c r="Z346" s="110"/>
      <c r="AA346" s="110"/>
    </row>
    <row r="347" spans="1:27" ht="15.6" x14ac:dyDescent="0.3">
      <c r="A347" s="110"/>
      <c r="B347" s="111"/>
      <c r="C347" s="110"/>
      <c r="D347" s="110"/>
      <c r="E347" s="110"/>
      <c r="F347" s="110"/>
      <c r="G347" s="110"/>
      <c r="H347" s="110"/>
      <c r="I347" s="110"/>
      <c r="J347" s="110"/>
      <c r="K347" s="110"/>
      <c r="L347" s="110"/>
      <c r="M347" s="110"/>
      <c r="N347" s="110"/>
      <c r="O347" s="110"/>
      <c r="P347" s="110"/>
      <c r="Q347" s="110"/>
      <c r="R347" s="110"/>
      <c r="S347" s="110"/>
      <c r="T347" s="110"/>
      <c r="U347" s="110"/>
      <c r="V347" s="110"/>
      <c r="W347" s="110"/>
      <c r="X347" s="110"/>
      <c r="Y347" s="110"/>
      <c r="Z347" s="110"/>
      <c r="AA347" s="110"/>
    </row>
    <row r="348" spans="1:27" ht="15.6" x14ac:dyDescent="0.3">
      <c r="A348" s="110"/>
      <c r="B348" s="111"/>
      <c r="C348" s="110"/>
      <c r="D348" s="110"/>
      <c r="E348" s="110"/>
      <c r="F348" s="110"/>
      <c r="G348" s="110"/>
      <c r="H348" s="110"/>
      <c r="I348" s="110"/>
      <c r="J348" s="110"/>
      <c r="K348" s="110"/>
      <c r="L348" s="110"/>
      <c r="M348" s="110"/>
      <c r="N348" s="110"/>
      <c r="O348" s="110"/>
      <c r="P348" s="110"/>
      <c r="Q348" s="110"/>
      <c r="R348" s="110"/>
      <c r="S348" s="110"/>
      <c r="T348" s="110"/>
      <c r="U348" s="110"/>
      <c r="V348" s="110"/>
      <c r="W348" s="110"/>
      <c r="X348" s="110"/>
      <c r="Y348" s="110"/>
      <c r="Z348" s="110"/>
      <c r="AA348" s="110"/>
    </row>
    <row r="349" spans="1:27" ht="15.6" x14ac:dyDescent="0.3">
      <c r="A349" s="110"/>
      <c r="B349" s="111"/>
      <c r="C349" s="110"/>
      <c r="D349" s="110"/>
      <c r="E349" s="110"/>
      <c r="F349" s="110"/>
      <c r="G349" s="110"/>
      <c r="H349" s="110"/>
      <c r="I349" s="110"/>
      <c r="J349" s="110"/>
      <c r="K349" s="110"/>
      <c r="L349" s="110"/>
      <c r="M349" s="110"/>
      <c r="N349" s="110"/>
      <c r="O349" s="110"/>
      <c r="P349" s="110"/>
      <c r="Q349" s="110"/>
      <c r="R349" s="110"/>
      <c r="S349" s="110"/>
      <c r="T349" s="110"/>
      <c r="U349" s="110"/>
      <c r="V349" s="110"/>
      <c r="W349" s="110"/>
      <c r="X349" s="110"/>
      <c r="Y349" s="110"/>
      <c r="Z349" s="110"/>
      <c r="AA349" s="110"/>
    </row>
    <row r="350" spans="1:27" ht="15.6" x14ac:dyDescent="0.3">
      <c r="A350" s="110"/>
      <c r="B350" s="111"/>
      <c r="C350" s="110"/>
      <c r="D350" s="110"/>
      <c r="E350" s="110"/>
      <c r="F350" s="110"/>
      <c r="G350" s="110"/>
      <c r="H350" s="110"/>
      <c r="I350" s="110"/>
      <c r="J350" s="110"/>
      <c r="K350" s="110"/>
      <c r="L350" s="110"/>
      <c r="M350" s="110"/>
      <c r="N350" s="110"/>
      <c r="O350" s="110"/>
      <c r="P350" s="110"/>
      <c r="Q350" s="110"/>
      <c r="R350" s="110"/>
      <c r="S350" s="110"/>
      <c r="T350" s="110"/>
      <c r="U350" s="110"/>
      <c r="V350" s="110"/>
      <c r="W350" s="110"/>
      <c r="X350" s="110"/>
      <c r="Y350" s="110"/>
      <c r="Z350" s="110"/>
      <c r="AA350" s="110"/>
    </row>
    <row r="351" spans="1:27" ht="15.6" x14ac:dyDescent="0.3">
      <c r="A351" s="110"/>
      <c r="B351" s="111"/>
      <c r="C351" s="110"/>
      <c r="D351" s="110"/>
      <c r="E351" s="110"/>
      <c r="F351" s="110"/>
      <c r="G351" s="110"/>
      <c r="H351" s="110"/>
      <c r="I351" s="110"/>
      <c r="J351" s="110"/>
      <c r="K351" s="110"/>
      <c r="L351" s="110"/>
      <c r="M351" s="110"/>
      <c r="N351" s="110"/>
      <c r="O351" s="110"/>
      <c r="P351" s="110"/>
      <c r="Q351" s="110"/>
      <c r="R351" s="110"/>
      <c r="S351" s="110"/>
      <c r="T351" s="110"/>
      <c r="U351" s="110"/>
      <c r="V351" s="110"/>
      <c r="W351" s="110"/>
      <c r="X351" s="110"/>
      <c r="Y351" s="110"/>
      <c r="Z351" s="110"/>
      <c r="AA351" s="110"/>
    </row>
    <row r="352" spans="1:27" ht="15.6" x14ac:dyDescent="0.3">
      <c r="A352" s="110"/>
      <c r="B352" s="111"/>
      <c r="C352" s="110"/>
      <c r="D352" s="110"/>
      <c r="E352" s="110"/>
      <c r="F352" s="110"/>
      <c r="G352" s="110"/>
      <c r="H352" s="110"/>
      <c r="I352" s="110"/>
      <c r="J352" s="110"/>
      <c r="K352" s="110"/>
      <c r="L352" s="110"/>
      <c r="M352" s="110"/>
      <c r="N352" s="110"/>
      <c r="O352" s="110"/>
      <c r="P352" s="110"/>
      <c r="Q352" s="110"/>
      <c r="R352" s="110"/>
      <c r="S352" s="110"/>
      <c r="T352" s="110"/>
      <c r="U352" s="110"/>
      <c r="V352" s="110"/>
      <c r="W352" s="110"/>
      <c r="X352" s="110"/>
      <c r="Y352" s="110"/>
      <c r="Z352" s="110"/>
      <c r="AA352" s="110"/>
    </row>
    <row r="353" spans="1:27" ht="15.6" x14ac:dyDescent="0.3">
      <c r="A353" s="110"/>
      <c r="B353" s="111"/>
      <c r="C353" s="110"/>
      <c r="D353" s="110"/>
      <c r="E353" s="110"/>
      <c r="F353" s="110"/>
      <c r="G353" s="110"/>
      <c r="H353" s="110"/>
      <c r="I353" s="110"/>
      <c r="J353" s="110"/>
      <c r="K353" s="110"/>
      <c r="L353" s="110"/>
      <c r="M353" s="110"/>
      <c r="N353" s="110"/>
      <c r="O353" s="110"/>
      <c r="P353" s="110"/>
      <c r="Q353" s="110"/>
      <c r="R353" s="110"/>
      <c r="S353" s="110"/>
      <c r="T353" s="110"/>
      <c r="U353" s="110"/>
      <c r="V353" s="110"/>
      <c r="W353" s="110"/>
      <c r="X353" s="110"/>
      <c r="Y353" s="110"/>
      <c r="Z353" s="110"/>
      <c r="AA353" s="110"/>
    </row>
    <row r="354" spans="1:27" ht="15.6" x14ac:dyDescent="0.3">
      <c r="A354" s="110"/>
      <c r="B354" s="111"/>
      <c r="C354" s="110"/>
      <c r="D354" s="110"/>
      <c r="E354" s="110"/>
      <c r="F354" s="110"/>
      <c r="G354" s="110"/>
      <c r="H354" s="110"/>
      <c r="I354" s="110"/>
      <c r="J354" s="110"/>
      <c r="K354" s="110"/>
      <c r="L354" s="110"/>
      <c r="M354" s="110"/>
      <c r="N354" s="110"/>
      <c r="O354" s="110"/>
      <c r="P354" s="110"/>
      <c r="Q354" s="110"/>
      <c r="R354" s="110"/>
      <c r="S354" s="110"/>
      <c r="T354" s="110"/>
      <c r="U354" s="110"/>
      <c r="V354" s="110"/>
      <c r="W354" s="110"/>
      <c r="X354" s="110"/>
      <c r="Y354" s="110"/>
      <c r="Z354" s="110"/>
      <c r="AA354" s="110"/>
    </row>
    <row r="355" spans="1:27" ht="15.6" x14ac:dyDescent="0.3">
      <c r="A355" s="110"/>
      <c r="B355" s="111"/>
      <c r="C355" s="110"/>
      <c r="D355" s="110"/>
      <c r="E355" s="110"/>
      <c r="F355" s="110"/>
      <c r="G355" s="110"/>
      <c r="H355" s="110"/>
      <c r="I355" s="110"/>
      <c r="J355" s="110"/>
      <c r="K355" s="110"/>
      <c r="L355" s="110"/>
      <c r="M355" s="110"/>
      <c r="N355" s="110"/>
      <c r="O355" s="110"/>
      <c r="P355" s="110"/>
      <c r="Q355" s="110"/>
      <c r="R355" s="110"/>
      <c r="S355" s="110"/>
      <c r="T355" s="110"/>
      <c r="U355" s="110"/>
      <c r="V355" s="110"/>
      <c r="W355" s="110"/>
      <c r="X355" s="110"/>
      <c r="Y355" s="110"/>
      <c r="Z355" s="110"/>
      <c r="AA355" s="110"/>
    </row>
    <row r="356" spans="1:27" ht="15.6" x14ac:dyDescent="0.3">
      <c r="A356" s="110"/>
      <c r="B356" s="111"/>
      <c r="C356" s="110"/>
      <c r="D356" s="110"/>
      <c r="E356" s="110"/>
      <c r="F356" s="110"/>
      <c r="G356" s="110"/>
      <c r="H356" s="110"/>
      <c r="I356" s="110"/>
      <c r="J356" s="110"/>
      <c r="K356" s="110"/>
      <c r="L356" s="110"/>
      <c r="M356" s="110"/>
      <c r="N356" s="110"/>
      <c r="O356" s="110"/>
      <c r="P356" s="110"/>
      <c r="Q356" s="110"/>
      <c r="R356" s="110"/>
      <c r="S356" s="110"/>
      <c r="T356" s="110"/>
      <c r="U356" s="110"/>
      <c r="V356" s="110"/>
      <c r="W356" s="110"/>
      <c r="X356" s="110"/>
      <c r="Y356" s="110"/>
      <c r="Z356" s="110"/>
      <c r="AA356" s="110"/>
    </row>
    <row r="357" spans="1:27" ht="15.6" x14ac:dyDescent="0.3">
      <c r="A357" s="110"/>
      <c r="B357" s="111"/>
      <c r="C357" s="110"/>
      <c r="D357" s="110"/>
      <c r="E357" s="110"/>
      <c r="F357" s="110"/>
      <c r="G357" s="110"/>
      <c r="H357" s="110"/>
      <c r="I357" s="110"/>
      <c r="J357" s="110"/>
      <c r="K357" s="110"/>
      <c r="L357" s="110"/>
      <c r="M357" s="110"/>
      <c r="N357" s="110"/>
      <c r="O357" s="110"/>
      <c r="P357" s="110"/>
      <c r="Q357" s="110"/>
      <c r="R357" s="110"/>
      <c r="S357" s="110"/>
      <c r="T357" s="110"/>
      <c r="U357" s="110"/>
      <c r="V357" s="110"/>
      <c r="W357" s="110"/>
      <c r="X357" s="110"/>
      <c r="Y357" s="110"/>
      <c r="Z357" s="110"/>
      <c r="AA357" s="110"/>
    </row>
    <row r="358" spans="1:27" ht="15.6" x14ac:dyDescent="0.3">
      <c r="A358" s="110"/>
      <c r="B358" s="111"/>
      <c r="C358" s="110"/>
      <c r="D358" s="110"/>
      <c r="E358" s="110"/>
      <c r="F358" s="110"/>
      <c r="G358" s="110"/>
      <c r="H358" s="110"/>
      <c r="I358" s="110"/>
      <c r="J358" s="110"/>
      <c r="K358" s="110"/>
      <c r="L358" s="110"/>
      <c r="M358" s="110"/>
      <c r="N358" s="110"/>
      <c r="O358" s="110"/>
      <c r="P358" s="110"/>
      <c r="Q358" s="110"/>
      <c r="R358" s="110"/>
      <c r="S358" s="110"/>
      <c r="T358" s="110"/>
      <c r="U358" s="110"/>
      <c r="V358" s="110"/>
      <c r="W358" s="110"/>
      <c r="X358" s="110"/>
      <c r="Y358" s="110"/>
      <c r="Z358" s="110"/>
      <c r="AA358" s="110"/>
    </row>
    <row r="359" spans="1:27" ht="15.6" x14ac:dyDescent="0.3">
      <c r="A359" s="110"/>
      <c r="B359" s="111"/>
      <c r="C359" s="110"/>
      <c r="D359" s="110"/>
      <c r="E359" s="110"/>
      <c r="F359" s="110"/>
      <c r="G359" s="110"/>
      <c r="H359" s="110"/>
      <c r="I359" s="110"/>
      <c r="J359" s="110"/>
      <c r="K359" s="110"/>
      <c r="L359" s="110"/>
      <c r="M359" s="110"/>
      <c r="N359" s="110"/>
      <c r="O359" s="110"/>
      <c r="P359" s="110"/>
      <c r="Q359" s="110"/>
      <c r="R359" s="110"/>
      <c r="S359" s="110"/>
      <c r="T359" s="110"/>
      <c r="U359" s="110"/>
      <c r="V359" s="110"/>
      <c r="W359" s="110"/>
      <c r="X359" s="110"/>
      <c r="Y359" s="110"/>
      <c r="Z359" s="110"/>
      <c r="AA359" s="110"/>
    </row>
    <row r="360" spans="1:27" ht="15.6" x14ac:dyDescent="0.3">
      <c r="A360" s="110"/>
      <c r="B360" s="111"/>
      <c r="C360" s="110"/>
      <c r="D360" s="110"/>
      <c r="E360" s="110"/>
      <c r="F360" s="110"/>
      <c r="G360" s="110"/>
      <c r="H360" s="110"/>
      <c r="I360" s="110"/>
      <c r="J360" s="110"/>
      <c r="K360" s="110"/>
      <c r="L360" s="110"/>
      <c r="M360" s="110"/>
      <c r="N360" s="110"/>
      <c r="O360" s="110"/>
      <c r="P360" s="110"/>
      <c r="Q360" s="110"/>
      <c r="R360" s="110"/>
      <c r="S360" s="110"/>
      <c r="T360" s="110"/>
      <c r="U360" s="110"/>
      <c r="V360" s="110"/>
      <c r="W360" s="110"/>
      <c r="X360" s="110"/>
      <c r="Y360" s="110"/>
      <c r="Z360" s="110"/>
      <c r="AA360" s="110"/>
    </row>
    <row r="361" spans="1:27" ht="15.6" x14ac:dyDescent="0.3">
      <c r="A361" s="110"/>
      <c r="B361" s="111"/>
      <c r="C361" s="110"/>
      <c r="D361" s="110"/>
      <c r="E361" s="110"/>
      <c r="F361" s="110"/>
      <c r="G361" s="110"/>
      <c r="H361" s="110"/>
      <c r="I361" s="110"/>
      <c r="J361" s="110"/>
      <c r="K361" s="110"/>
      <c r="L361" s="110"/>
      <c r="M361" s="110"/>
      <c r="N361" s="110"/>
      <c r="O361" s="110"/>
      <c r="P361" s="110"/>
      <c r="Q361" s="110"/>
      <c r="R361" s="110"/>
      <c r="S361" s="110"/>
      <c r="T361" s="110"/>
      <c r="U361" s="110"/>
      <c r="V361" s="110"/>
      <c r="W361" s="110"/>
      <c r="X361" s="110"/>
      <c r="Y361" s="110"/>
      <c r="Z361" s="110"/>
      <c r="AA361" s="110"/>
    </row>
    <row r="362" spans="1:27" ht="15.6" x14ac:dyDescent="0.3">
      <c r="A362" s="110"/>
      <c r="B362" s="111"/>
      <c r="C362" s="110"/>
      <c r="D362" s="110"/>
      <c r="E362" s="110"/>
      <c r="F362" s="110"/>
      <c r="G362" s="110"/>
      <c r="H362" s="110"/>
      <c r="I362" s="110"/>
      <c r="J362" s="110"/>
      <c r="K362" s="110"/>
      <c r="L362" s="110"/>
      <c r="M362" s="110"/>
      <c r="N362" s="110"/>
      <c r="O362" s="110"/>
      <c r="P362" s="110"/>
      <c r="Q362" s="110"/>
      <c r="R362" s="110"/>
      <c r="S362" s="110"/>
      <c r="T362" s="110"/>
      <c r="U362" s="110"/>
      <c r="V362" s="110"/>
      <c r="W362" s="110"/>
      <c r="X362" s="110"/>
      <c r="Y362" s="110"/>
      <c r="Z362" s="110"/>
      <c r="AA362" s="110"/>
    </row>
    <row r="363" spans="1:27" ht="15.6" x14ac:dyDescent="0.3">
      <c r="A363" s="110"/>
      <c r="B363" s="111"/>
      <c r="C363" s="110"/>
      <c r="D363" s="110"/>
      <c r="E363" s="110"/>
      <c r="F363" s="110"/>
      <c r="G363" s="110"/>
      <c r="H363" s="110"/>
      <c r="I363" s="110"/>
      <c r="J363" s="110"/>
      <c r="K363" s="110"/>
      <c r="L363" s="110"/>
      <c r="M363" s="110"/>
      <c r="N363" s="110"/>
      <c r="O363" s="110"/>
      <c r="P363" s="110"/>
      <c r="Q363" s="110"/>
      <c r="R363" s="110"/>
      <c r="S363" s="110"/>
      <c r="T363" s="110"/>
      <c r="U363" s="110"/>
      <c r="V363" s="110"/>
      <c r="W363" s="110"/>
      <c r="X363" s="110"/>
      <c r="Y363" s="110"/>
      <c r="Z363" s="110"/>
      <c r="AA363" s="110"/>
    </row>
    <row r="364" spans="1:27" ht="15.6" x14ac:dyDescent="0.3">
      <c r="A364" s="110"/>
      <c r="B364" s="111"/>
      <c r="C364" s="110"/>
      <c r="D364" s="110"/>
      <c r="E364" s="110"/>
      <c r="F364" s="110"/>
      <c r="G364" s="110"/>
      <c r="H364" s="110"/>
      <c r="I364" s="110"/>
      <c r="J364" s="110"/>
      <c r="K364" s="110"/>
      <c r="L364" s="110"/>
      <c r="M364" s="110"/>
      <c r="N364" s="110"/>
      <c r="O364" s="110"/>
      <c r="P364" s="110"/>
      <c r="Q364" s="110"/>
      <c r="R364" s="110"/>
      <c r="S364" s="110"/>
      <c r="T364" s="110"/>
      <c r="U364" s="110"/>
      <c r="V364" s="110"/>
      <c r="W364" s="110"/>
      <c r="X364" s="110"/>
      <c r="Y364" s="110"/>
      <c r="Z364" s="110"/>
      <c r="AA364" s="110"/>
    </row>
    <row r="365" spans="1:27" ht="15.6" x14ac:dyDescent="0.3">
      <c r="A365" s="110"/>
      <c r="B365" s="111"/>
      <c r="C365" s="110"/>
      <c r="D365" s="110"/>
      <c r="E365" s="110"/>
      <c r="F365" s="110"/>
      <c r="G365" s="110"/>
      <c r="H365" s="110"/>
      <c r="I365" s="110"/>
      <c r="J365" s="110"/>
      <c r="K365" s="110"/>
      <c r="L365" s="110"/>
      <c r="M365" s="110"/>
      <c r="N365" s="110"/>
      <c r="O365" s="110"/>
      <c r="P365" s="110"/>
      <c r="Q365" s="110"/>
      <c r="R365" s="110"/>
      <c r="S365" s="110"/>
      <c r="T365" s="110"/>
      <c r="U365" s="110"/>
      <c r="V365" s="110"/>
      <c r="W365" s="110"/>
      <c r="X365" s="110"/>
      <c r="Y365" s="110"/>
      <c r="Z365" s="110"/>
      <c r="AA365" s="110"/>
    </row>
    <row r="366" spans="1:27" ht="15.6" x14ac:dyDescent="0.3">
      <c r="A366" s="110"/>
      <c r="B366" s="111"/>
      <c r="C366" s="110"/>
      <c r="D366" s="110"/>
      <c r="E366" s="110"/>
      <c r="F366" s="110"/>
      <c r="G366" s="110"/>
      <c r="H366" s="110"/>
      <c r="I366" s="110"/>
      <c r="J366" s="110"/>
      <c r="K366" s="110"/>
      <c r="L366" s="110"/>
      <c r="M366" s="110"/>
      <c r="N366" s="110"/>
      <c r="O366" s="110"/>
      <c r="P366" s="110"/>
      <c r="Q366" s="110"/>
      <c r="R366" s="110"/>
      <c r="S366" s="110"/>
      <c r="T366" s="110"/>
      <c r="U366" s="110"/>
      <c r="V366" s="110"/>
      <c r="W366" s="110"/>
      <c r="X366" s="110"/>
      <c r="Y366" s="110"/>
      <c r="Z366" s="110"/>
      <c r="AA366" s="110"/>
    </row>
    <row r="367" spans="1:27" ht="15.6" x14ac:dyDescent="0.3">
      <c r="A367" s="110"/>
      <c r="B367" s="111"/>
      <c r="C367" s="110"/>
      <c r="D367" s="110"/>
      <c r="E367" s="110"/>
      <c r="F367" s="110"/>
      <c r="G367" s="110"/>
      <c r="H367" s="110"/>
      <c r="I367" s="110"/>
      <c r="J367" s="110"/>
      <c r="K367" s="110"/>
      <c r="L367" s="110"/>
      <c r="M367" s="110"/>
      <c r="N367" s="110"/>
      <c r="O367" s="110"/>
      <c r="P367" s="110"/>
      <c r="Q367" s="110"/>
      <c r="R367" s="110"/>
      <c r="S367" s="110"/>
      <c r="T367" s="110"/>
      <c r="U367" s="110"/>
      <c r="V367" s="110"/>
      <c r="W367" s="110"/>
      <c r="X367" s="110"/>
      <c r="Y367" s="110"/>
      <c r="Z367" s="110"/>
      <c r="AA367" s="110"/>
    </row>
    <row r="368" spans="1:27" ht="15.6" x14ac:dyDescent="0.3">
      <c r="A368" s="110"/>
      <c r="B368" s="111"/>
      <c r="C368" s="110"/>
      <c r="D368" s="110"/>
      <c r="E368" s="110"/>
      <c r="F368" s="110"/>
      <c r="G368" s="110"/>
      <c r="H368" s="110"/>
      <c r="I368" s="110"/>
      <c r="J368" s="110"/>
      <c r="K368" s="110"/>
      <c r="L368" s="110"/>
      <c r="M368" s="110"/>
      <c r="N368" s="110"/>
      <c r="O368" s="110"/>
      <c r="P368" s="110"/>
      <c r="Q368" s="110"/>
      <c r="R368" s="110"/>
      <c r="S368" s="110"/>
      <c r="T368" s="110"/>
      <c r="U368" s="110"/>
      <c r="V368" s="110"/>
      <c r="W368" s="110"/>
      <c r="X368" s="110"/>
      <c r="Y368" s="110"/>
      <c r="Z368" s="110"/>
      <c r="AA368" s="110"/>
    </row>
    <row r="369" spans="1:27" ht="15.6" x14ac:dyDescent="0.3">
      <c r="A369" s="110"/>
      <c r="B369" s="111"/>
      <c r="C369" s="110"/>
      <c r="D369" s="110"/>
      <c r="E369" s="110"/>
      <c r="F369" s="110"/>
      <c r="G369" s="110"/>
      <c r="H369" s="110"/>
      <c r="I369" s="110"/>
      <c r="J369" s="110"/>
      <c r="K369" s="110"/>
      <c r="L369" s="110"/>
      <c r="M369" s="110"/>
      <c r="N369" s="110"/>
      <c r="O369" s="110"/>
      <c r="P369" s="110"/>
      <c r="Q369" s="110"/>
      <c r="R369" s="110"/>
      <c r="S369" s="110"/>
      <c r="T369" s="110"/>
      <c r="U369" s="110"/>
      <c r="V369" s="110"/>
      <c r="W369" s="110"/>
      <c r="X369" s="110"/>
      <c r="Y369" s="110"/>
      <c r="Z369" s="110"/>
      <c r="AA369" s="110"/>
    </row>
    <row r="370" spans="1:27" ht="15.6" x14ac:dyDescent="0.3">
      <c r="A370" s="110"/>
      <c r="B370" s="111"/>
      <c r="C370" s="110"/>
      <c r="D370" s="110"/>
      <c r="E370" s="110"/>
      <c r="F370" s="110"/>
      <c r="G370" s="110"/>
      <c r="H370" s="110"/>
      <c r="I370" s="110"/>
      <c r="J370" s="110"/>
      <c r="K370" s="110"/>
      <c r="L370" s="110"/>
      <c r="M370" s="110"/>
      <c r="N370" s="110"/>
      <c r="O370" s="110"/>
      <c r="P370" s="110"/>
      <c r="Q370" s="110"/>
      <c r="R370" s="110"/>
      <c r="S370" s="110"/>
      <c r="T370" s="110"/>
      <c r="U370" s="110"/>
      <c r="V370" s="110"/>
      <c r="W370" s="110"/>
      <c r="X370" s="110"/>
      <c r="Y370" s="110"/>
      <c r="Z370" s="110"/>
      <c r="AA370" s="110"/>
    </row>
    <row r="371" spans="1:27" ht="15.6" x14ac:dyDescent="0.3">
      <c r="A371" s="110"/>
      <c r="B371" s="111"/>
      <c r="C371" s="110"/>
      <c r="D371" s="110"/>
      <c r="E371" s="110"/>
      <c r="F371" s="110"/>
      <c r="G371" s="110"/>
      <c r="H371" s="110"/>
      <c r="I371" s="110"/>
      <c r="J371" s="110"/>
      <c r="K371" s="110"/>
      <c r="L371" s="110"/>
      <c r="M371" s="110"/>
      <c r="N371" s="110"/>
      <c r="O371" s="110"/>
      <c r="P371" s="110"/>
      <c r="Q371" s="110"/>
      <c r="R371" s="110"/>
      <c r="S371" s="110"/>
      <c r="T371" s="110"/>
      <c r="U371" s="110"/>
      <c r="V371" s="110"/>
      <c r="W371" s="110"/>
      <c r="X371" s="110"/>
      <c r="Y371" s="110"/>
      <c r="Z371" s="110"/>
      <c r="AA371" s="110"/>
    </row>
    <row r="372" spans="1:27" ht="15.6" x14ac:dyDescent="0.3">
      <c r="A372" s="110"/>
      <c r="B372" s="111"/>
      <c r="C372" s="110"/>
      <c r="D372" s="110"/>
      <c r="E372" s="110"/>
      <c r="F372" s="110"/>
      <c r="G372" s="110"/>
      <c r="H372" s="110"/>
      <c r="I372" s="110"/>
      <c r="J372" s="110"/>
      <c r="K372" s="110"/>
      <c r="L372" s="110"/>
      <c r="M372" s="110"/>
      <c r="N372" s="110"/>
      <c r="O372" s="110"/>
      <c r="P372" s="110"/>
      <c r="Q372" s="110"/>
      <c r="R372" s="110"/>
      <c r="S372" s="110"/>
      <c r="T372" s="110"/>
      <c r="U372" s="110"/>
      <c r="V372" s="110"/>
      <c r="W372" s="110"/>
      <c r="X372" s="110"/>
      <c r="Y372" s="110"/>
      <c r="Z372" s="110"/>
      <c r="AA372" s="110"/>
    </row>
    <row r="373" spans="1:27" ht="15.6" x14ac:dyDescent="0.3">
      <c r="A373" s="110"/>
      <c r="B373" s="111"/>
      <c r="C373" s="110"/>
      <c r="D373" s="110"/>
      <c r="E373" s="110"/>
      <c r="F373" s="110"/>
      <c r="G373" s="110"/>
      <c r="H373" s="110"/>
      <c r="I373" s="110"/>
      <c r="J373" s="110"/>
      <c r="K373" s="110"/>
      <c r="L373" s="110"/>
      <c r="M373" s="110"/>
      <c r="N373" s="110"/>
      <c r="O373" s="110"/>
      <c r="P373" s="110"/>
      <c r="Q373" s="110"/>
      <c r="R373" s="110"/>
      <c r="S373" s="110"/>
      <c r="T373" s="110"/>
      <c r="U373" s="110"/>
      <c r="V373" s="110"/>
      <c r="W373" s="110"/>
      <c r="X373" s="110"/>
      <c r="Y373" s="110"/>
      <c r="Z373" s="110"/>
      <c r="AA373" s="110"/>
    </row>
    <row r="374" spans="1:27" ht="15.6" x14ac:dyDescent="0.3">
      <c r="A374" s="110"/>
      <c r="B374" s="111"/>
      <c r="C374" s="110"/>
      <c r="D374" s="110"/>
      <c r="E374" s="110"/>
      <c r="F374" s="110"/>
      <c r="G374" s="110"/>
      <c r="H374" s="110"/>
      <c r="I374" s="110"/>
      <c r="J374" s="110"/>
      <c r="K374" s="110"/>
      <c r="L374" s="110"/>
      <c r="M374" s="110"/>
      <c r="N374" s="110"/>
      <c r="O374" s="110"/>
      <c r="P374" s="110"/>
      <c r="Q374" s="110"/>
      <c r="R374" s="110"/>
      <c r="S374" s="110"/>
      <c r="T374" s="110"/>
      <c r="U374" s="110"/>
      <c r="V374" s="110"/>
      <c r="W374" s="110"/>
      <c r="X374" s="110"/>
      <c r="Y374" s="110"/>
      <c r="Z374" s="110"/>
      <c r="AA374" s="110"/>
    </row>
    <row r="375" spans="1:27" ht="15.6" x14ac:dyDescent="0.3">
      <c r="A375" s="110"/>
      <c r="B375" s="111"/>
      <c r="C375" s="110"/>
      <c r="D375" s="110"/>
      <c r="E375" s="110"/>
      <c r="F375" s="110"/>
      <c r="G375" s="110"/>
      <c r="H375" s="110"/>
      <c r="I375" s="110"/>
      <c r="J375" s="110"/>
      <c r="K375" s="110"/>
      <c r="L375" s="110"/>
      <c r="M375" s="110"/>
      <c r="N375" s="110"/>
      <c r="O375" s="110"/>
      <c r="P375" s="110"/>
      <c r="Q375" s="110"/>
      <c r="R375" s="110"/>
      <c r="S375" s="110"/>
      <c r="T375" s="110"/>
      <c r="U375" s="110"/>
      <c r="V375" s="110"/>
      <c r="W375" s="110"/>
      <c r="X375" s="110"/>
      <c r="Y375" s="110"/>
      <c r="Z375" s="110"/>
      <c r="AA375" s="110"/>
    </row>
    <row r="376" spans="1:27" ht="15.6" x14ac:dyDescent="0.3">
      <c r="A376" s="110"/>
      <c r="B376" s="111"/>
      <c r="C376" s="110"/>
      <c r="D376" s="110"/>
      <c r="E376" s="110"/>
      <c r="F376" s="110"/>
      <c r="G376" s="110"/>
      <c r="H376" s="110"/>
      <c r="I376" s="110"/>
      <c r="J376" s="110"/>
      <c r="K376" s="110"/>
      <c r="L376" s="110"/>
      <c r="M376" s="110"/>
      <c r="N376" s="110"/>
      <c r="O376" s="110"/>
      <c r="P376" s="110"/>
      <c r="Q376" s="110"/>
      <c r="R376" s="110"/>
      <c r="S376" s="110"/>
      <c r="T376" s="110"/>
      <c r="U376" s="110"/>
      <c r="V376" s="110"/>
      <c r="W376" s="110"/>
      <c r="X376" s="110"/>
      <c r="Y376" s="110"/>
      <c r="Z376" s="110"/>
      <c r="AA376" s="110"/>
    </row>
    <row r="377" spans="1:27" ht="15.6" x14ac:dyDescent="0.3">
      <c r="A377" s="110"/>
      <c r="B377" s="111"/>
      <c r="C377" s="110"/>
      <c r="D377" s="110"/>
      <c r="E377" s="110"/>
      <c r="F377" s="110"/>
      <c r="G377" s="110"/>
      <c r="H377" s="110"/>
      <c r="I377" s="110"/>
      <c r="J377" s="110"/>
      <c r="K377" s="110"/>
      <c r="L377" s="110"/>
      <c r="M377" s="110"/>
      <c r="N377" s="110"/>
      <c r="O377" s="110"/>
      <c r="P377" s="110"/>
      <c r="Q377" s="110"/>
      <c r="R377" s="110"/>
      <c r="S377" s="110"/>
      <c r="T377" s="110"/>
      <c r="U377" s="110"/>
      <c r="V377" s="110"/>
      <c r="W377" s="110"/>
      <c r="X377" s="110"/>
      <c r="Y377" s="110"/>
      <c r="Z377" s="110"/>
      <c r="AA377" s="110"/>
    </row>
    <row r="378" spans="1:27" ht="15.6" x14ac:dyDescent="0.3">
      <c r="A378" s="110"/>
      <c r="B378" s="111"/>
      <c r="C378" s="110"/>
      <c r="D378" s="110"/>
      <c r="E378" s="110"/>
      <c r="F378" s="110"/>
      <c r="G378" s="110"/>
      <c r="H378" s="110"/>
      <c r="I378" s="110"/>
      <c r="J378" s="110"/>
      <c r="K378" s="110"/>
      <c r="L378" s="110"/>
      <c r="M378" s="110"/>
      <c r="N378" s="110"/>
      <c r="O378" s="110"/>
      <c r="P378" s="110"/>
      <c r="Q378" s="110"/>
      <c r="R378" s="110"/>
      <c r="S378" s="110"/>
      <c r="T378" s="110"/>
      <c r="U378" s="110"/>
      <c r="V378" s="110"/>
      <c r="W378" s="110"/>
      <c r="X378" s="110"/>
      <c r="Y378" s="110"/>
      <c r="Z378" s="110"/>
      <c r="AA378" s="110"/>
    </row>
    <row r="379" spans="1:27" ht="15.6" x14ac:dyDescent="0.3">
      <c r="A379" s="110"/>
      <c r="B379" s="111"/>
      <c r="C379" s="110"/>
      <c r="D379" s="110"/>
      <c r="E379" s="110"/>
      <c r="F379" s="110"/>
      <c r="G379" s="110"/>
      <c r="H379" s="110"/>
      <c r="I379" s="110"/>
      <c r="J379" s="110"/>
      <c r="K379" s="110"/>
      <c r="L379" s="110"/>
      <c r="M379" s="110"/>
      <c r="N379" s="110"/>
      <c r="O379" s="110"/>
      <c r="P379" s="110"/>
      <c r="Q379" s="110"/>
      <c r="R379" s="110"/>
      <c r="S379" s="110"/>
      <c r="T379" s="110"/>
      <c r="U379" s="110"/>
      <c r="V379" s="110"/>
      <c r="W379" s="110"/>
      <c r="X379" s="110"/>
      <c r="Y379" s="110"/>
      <c r="Z379" s="110"/>
      <c r="AA379" s="110"/>
    </row>
    <row r="380" spans="1:27" ht="15.6" x14ac:dyDescent="0.3">
      <c r="A380" s="110"/>
      <c r="B380" s="111"/>
      <c r="C380" s="110"/>
      <c r="D380" s="110"/>
      <c r="E380" s="110"/>
      <c r="F380" s="110"/>
      <c r="G380" s="110"/>
      <c r="H380" s="110"/>
      <c r="I380" s="110"/>
      <c r="J380" s="110"/>
      <c r="K380" s="110"/>
      <c r="L380" s="110"/>
      <c r="M380" s="110"/>
      <c r="N380" s="110"/>
      <c r="O380" s="110"/>
      <c r="P380" s="110"/>
      <c r="Q380" s="110"/>
      <c r="R380" s="110"/>
      <c r="S380" s="110"/>
      <c r="T380" s="110"/>
      <c r="U380" s="110"/>
      <c r="V380" s="110"/>
      <c r="W380" s="110"/>
      <c r="X380" s="110"/>
      <c r="Y380" s="110"/>
      <c r="Z380" s="110"/>
      <c r="AA380" s="110"/>
    </row>
    <row r="381" spans="1:27" ht="15.6" x14ac:dyDescent="0.3">
      <c r="A381" s="110"/>
      <c r="B381" s="111"/>
      <c r="C381" s="110"/>
      <c r="D381" s="110"/>
      <c r="E381" s="110"/>
      <c r="F381" s="110"/>
      <c r="G381" s="110"/>
      <c r="H381" s="110"/>
      <c r="I381" s="110"/>
      <c r="J381" s="110"/>
      <c r="K381" s="110"/>
      <c r="L381" s="110"/>
      <c r="M381" s="110"/>
      <c r="N381" s="110"/>
      <c r="O381" s="110"/>
      <c r="P381" s="110"/>
      <c r="Q381" s="110"/>
      <c r="R381" s="110"/>
      <c r="S381" s="110"/>
      <c r="T381" s="110"/>
      <c r="U381" s="110"/>
      <c r="V381" s="110"/>
      <c r="W381" s="110"/>
      <c r="X381" s="110"/>
      <c r="Y381" s="110"/>
      <c r="Z381" s="110"/>
      <c r="AA381" s="110"/>
    </row>
    <row r="382" spans="1:27" ht="15.6" x14ac:dyDescent="0.3">
      <c r="A382" s="110"/>
      <c r="B382" s="111"/>
      <c r="C382" s="110"/>
      <c r="D382" s="110"/>
      <c r="E382" s="110"/>
      <c r="F382" s="110"/>
      <c r="G382" s="110"/>
      <c r="H382" s="110"/>
      <c r="I382" s="110"/>
      <c r="J382" s="110"/>
      <c r="K382" s="110"/>
      <c r="L382" s="110"/>
      <c r="M382" s="110"/>
      <c r="N382" s="110"/>
      <c r="O382" s="110"/>
      <c r="P382" s="110"/>
      <c r="Q382" s="110"/>
      <c r="R382" s="110"/>
      <c r="S382" s="110"/>
      <c r="T382" s="110"/>
      <c r="U382" s="110"/>
      <c r="V382" s="110"/>
      <c r="W382" s="110"/>
      <c r="X382" s="110"/>
      <c r="Y382" s="110"/>
      <c r="Z382" s="110"/>
      <c r="AA382" s="110"/>
    </row>
    <row r="383" spans="1:27" ht="15.6" x14ac:dyDescent="0.3">
      <c r="A383" s="110"/>
      <c r="B383" s="111"/>
      <c r="C383" s="110"/>
      <c r="D383" s="110"/>
      <c r="E383" s="110"/>
      <c r="F383" s="110"/>
      <c r="G383" s="110"/>
      <c r="H383" s="110"/>
      <c r="I383" s="110"/>
      <c r="J383" s="110"/>
      <c r="K383" s="110"/>
      <c r="L383" s="110"/>
      <c r="M383" s="110"/>
      <c r="N383" s="110"/>
      <c r="O383" s="110"/>
      <c r="P383" s="110"/>
      <c r="Q383" s="110"/>
      <c r="R383" s="110"/>
      <c r="S383" s="110"/>
      <c r="T383" s="110"/>
      <c r="U383" s="110"/>
      <c r="V383" s="110"/>
      <c r="W383" s="110"/>
      <c r="X383" s="110"/>
      <c r="Y383" s="110"/>
      <c r="Z383" s="110"/>
      <c r="AA383" s="110"/>
    </row>
    <row r="384" spans="1:27" ht="15.6" x14ac:dyDescent="0.3">
      <c r="A384" s="110"/>
      <c r="B384" s="111"/>
      <c r="C384" s="110"/>
      <c r="D384" s="110"/>
      <c r="E384" s="110"/>
      <c r="F384" s="110"/>
      <c r="G384" s="110"/>
      <c r="H384" s="110"/>
      <c r="I384" s="110"/>
      <c r="J384" s="110"/>
      <c r="K384" s="110"/>
      <c r="L384" s="110"/>
      <c r="M384" s="110"/>
      <c r="N384" s="110"/>
      <c r="O384" s="110"/>
      <c r="P384" s="110"/>
      <c r="Q384" s="110"/>
      <c r="R384" s="110"/>
      <c r="S384" s="110"/>
      <c r="T384" s="110"/>
      <c r="U384" s="110"/>
      <c r="V384" s="110"/>
      <c r="W384" s="110"/>
      <c r="X384" s="110"/>
      <c r="Y384" s="110"/>
      <c r="Z384" s="110"/>
      <c r="AA384" s="110"/>
    </row>
    <row r="385" spans="1:27" ht="15.6" x14ac:dyDescent="0.3">
      <c r="A385" s="110"/>
      <c r="B385" s="111"/>
      <c r="C385" s="110"/>
      <c r="D385" s="110"/>
      <c r="E385" s="110"/>
      <c r="F385" s="110"/>
      <c r="G385" s="110"/>
      <c r="H385" s="110"/>
      <c r="I385" s="110"/>
      <c r="J385" s="110"/>
      <c r="K385" s="110"/>
      <c r="L385" s="110"/>
      <c r="M385" s="110"/>
      <c r="N385" s="110"/>
      <c r="O385" s="110"/>
      <c r="P385" s="110"/>
      <c r="Q385" s="110"/>
      <c r="R385" s="110"/>
      <c r="S385" s="110"/>
      <c r="T385" s="110"/>
      <c r="U385" s="110"/>
      <c r="V385" s="110"/>
      <c r="W385" s="110"/>
      <c r="X385" s="110"/>
      <c r="Y385" s="110"/>
      <c r="Z385" s="110"/>
      <c r="AA385" s="110"/>
    </row>
    <row r="386" spans="1:27" ht="15.6" x14ac:dyDescent="0.3">
      <c r="A386" s="110"/>
      <c r="B386" s="111"/>
      <c r="C386" s="110"/>
      <c r="D386" s="110"/>
      <c r="E386" s="110"/>
      <c r="F386" s="110"/>
      <c r="G386" s="110"/>
      <c r="H386" s="110"/>
      <c r="I386" s="110"/>
      <c r="J386" s="110"/>
      <c r="K386" s="110"/>
      <c r="L386" s="110"/>
      <c r="M386" s="110"/>
      <c r="N386" s="110"/>
      <c r="O386" s="110"/>
      <c r="P386" s="110"/>
      <c r="Q386" s="110"/>
      <c r="R386" s="110"/>
      <c r="S386" s="110"/>
      <c r="T386" s="110"/>
      <c r="U386" s="110"/>
      <c r="V386" s="110"/>
      <c r="W386" s="110"/>
      <c r="X386" s="110"/>
      <c r="Y386" s="110"/>
      <c r="Z386" s="110"/>
      <c r="AA386" s="110"/>
    </row>
    <row r="387" spans="1:27" ht="15.6" x14ac:dyDescent="0.3">
      <c r="A387" s="110"/>
      <c r="B387" s="111"/>
      <c r="C387" s="110"/>
      <c r="D387" s="110"/>
      <c r="E387" s="110"/>
      <c r="F387" s="110"/>
      <c r="G387" s="110"/>
      <c r="H387" s="110"/>
      <c r="I387" s="110"/>
      <c r="J387" s="110"/>
      <c r="K387" s="110"/>
      <c r="L387" s="110"/>
      <c r="M387" s="110"/>
      <c r="N387" s="110"/>
      <c r="O387" s="110"/>
      <c r="P387" s="110"/>
      <c r="Q387" s="110"/>
      <c r="R387" s="110"/>
      <c r="S387" s="110"/>
      <c r="T387" s="110"/>
      <c r="U387" s="110"/>
      <c r="V387" s="110"/>
      <c r="W387" s="110"/>
      <c r="X387" s="110"/>
      <c r="Y387" s="110"/>
      <c r="Z387" s="110"/>
      <c r="AA387" s="110"/>
    </row>
    <row r="388" spans="1:27" ht="15.6" x14ac:dyDescent="0.3">
      <c r="A388" s="110"/>
      <c r="B388" s="111"/>
      <c r="C388" s="110"/>
      <c r="D388" s="110"/>
      <c r="E388" s="110"/>
      <c r="F388" s="110"/>
      <c r="G388" s="110"/>
      <c r="H388" s="110"/>
      <c r="I388" s="110"/>
      <c r="J388" s="110"/>
      <c r="K388" s="110"/>
      <c r="L388" s="110"/>
      <c r="M388" s="110"/>
      <c r="N388" s="110"/>
      <c r="O388" s="110"/>
      <c r="P388" s="110"/>
      <c r="Q388" s="110"/>
      <c r="R388" s="110"/>
      <c r="S388" s="110"/>
      <c r="T388" s="110"/>
      <c r="U388" s="110"/>
      <c r="V388" s="110"/>
      <c r="W388" s="110"/>
      <c r="X388" s="110"/>
      <c r="Y388" s="110"/>
      <c r="Z388" s="110"/>
      <c r="AA388" s="110"/>
    </row>
    <row r="389" spans="1:27" ht="15.6" x14ac:dyDescent="0.3">
      <c r="A389" s="110"/>
      <c r="B389" s="111"/>
      <c r="C389" s="110"/>
      <c r="D389" s="110"/>
      <c r="E389" s="110"/>
      <c r="F389" s="110"/>
      <c r="G389" s="110"/>
      <c r="H389" s="110"/>
      <c r="I389" s="110"/>
      <c r="J389" s="110"/>
      <c r="K389" s="110"/>
      <c r="L389" s="110"/>
      <c r="M389" s="110"/>
      <c r="N389" s="110"/>
      <c r="O389" s="110"/>
      <c r="P389" s="110"/>
      <c r="Q389" s="110"/>
      <c r="R389" s="110"/>
      <c r="S389" s="110"/>
      <c r="T389" s="110"/>
      <c r="U389" s="110"/>
      <c r="V389" s="110"/>
      <c r="W389" s="110"/>
      <c r="X389" s="110"/>
      <c r="Y389" s="110"/>
      <c r="Z389" s="110"/>
      <c r="AA389" s="110"/>
    </row>
    <row r="390" spans="1:27" ht="15.6" x14ac:dyDescent="0.3">
      <c r="A390" s="110"/>
      <c r="B390" s="111"/>
      <c r="C390" s="110"/>
      <c r="D390" s="110"/>
      <c r="E390" s="110"/>
      <c r="F390" s="110"/>
      <c r="G390" s="110"/>
      <c r="H390" s="110"/>
      <c r="I390" s="110"/>
      <c r="J390" s="110"/>
      <c r="K390" s="110"/>
      <c r="L390" s="110"/>
      <c r="M390" s="110"/>
      <c r="N390" s="110"/>
      <c r="O390" s="110"/>
      <c r="P390" s="110"/>
      <c r="Q390" s="110"/>
      <c r="R390" s="110"/>
      <c r="S390" s="110"/>
      <c r="T390" s="110"/>
      <c r="U390" s="110"/>
      <c r="V390" s="110"/>
      <c r="W390" s="110"/>
      <c r="X390" s="110"/>
      <c r="Y390" s="110"/>
      <c r="Z390" s="110"/>
      <c r="AA390" s="110"/>
    </row>
    <row r="391" spans="1:27" ht="15.6" x14ac:dyDescent="0.3">
      <c r="A391" s="110"/>
      <c r="B391" s="111"/>
      <c r="C391" s="110"/>
      <c r="D391" s="110"/>
      <c r="E391" s="110"/>
      <c r="F391" s="110"/>
      <c r="G391" s="110"/>
      <c r="H391" s="110"/>
      <c r="I391" s="110"/>
      <c r="J391" s="110"/>
      <c r="K391" s="110"/>
      <c r="L391" s="110"/>
      <c r="M391" s="110"/>
      <c r="N391" s="110"/>
      <c r="O391" s="110"/>
      <c r="P391" s="110"/>
      <c r="Q391" s="110"/>
      <c r="R391" s="110"/>
      <c r="S391" s="110"/>
      <c r="T391" s="110"/>
      <c r="U391" s="110"/>
      <c r="V391" s="110"/>
      <c r="W391" s="110"/>
      <c r="X391" s="110"/>
      <c r="Y391" s="110"/>
      <c r="Z391" s="110"/>
      <c r="AA391" s="110"/>
    </row>
    <row r="392" spans="1:27" ht="15.6" x14ac:dyDescent="0.3">
      <c r="A392" s="110"/>
      <c r="B392" s="111"/>
      <c r="C392" s="110"/>
      <c r="D392" s="110"/>
      <c r="E392" s="110"/>
      <c r="F392" s="110"/>
      <c r="G392" s="110"/>
      <c r="H392" s="110"/>
      <c r="I392" s="110"/>
      <c r="J392" s="110"/>
      <c r="K392" s="110"/>
      <c r="L392" s="110"/>
      <c r="M392" s="110"/>
      <c r="N392" s="110"/>
      <c r="O392" s="110"/>
      <c r="P392" s="110"/>
      <c r="Q392" s="110"/>
      <c r="R392" s="110"/>
      <c r="S392" s="110"/>
      <c r="T392" s="110"/>
      <c r="U392" s="110"/>
      <c r="V392" s="110"/>
      <c r="W392" s="110"/>
      <c r="X392" s="110"/>
      <c r="Y392" s="110"/>
      <c r="Z392" s="110"/>
      <c r="AA392" s="110"/>
    </row>
    <row r="393" spans="1:27" ht="15.6" x14ac:dyDescent="0.3">
      <c r="A393" s="110"/>
      <c r="B393" s="111"/>
      <c r="C393" s="110"/>
      <c r="D393" s="110"/>
      <c r="E393" s="110"/>
      <c r="F393" s="110"/>
      <c r="G393" s="110"/>
      <c r="H393" s="110"/>
      <c r="I393" s="110"/>
      <c r="J393" s="110"/>
      <c r="K393" s="110"/>
      <c r="L393" s="110"/>
      <c r="M393" s="110"/>
      <c r="N393" s="110"/>
      <c r="O393" s="110"/>
      <c r="P393" s="110"/>
      <c r="Q393" s="110"/>
      <c r="R393" s="110"/>
      <c r="S393" s="110"/>
      <c r="T393" s="110"/>
      <c r="U393" s="110"/>
      <c r="V393" s="110"/>
      <c r="W393" s="110"/>
      <c r="X393" s="110"/>
      <c r="Y393" s="110"/>
      <c r="Z393" s="110"/>
      <c r="AA393" s="110"/>
    </row>
    <row r="394" spans="1:27" ht="15.6" x14ac:dyDescent="0.3">
      <c r="A394" s="110"/>
      <c r="B394" s="111"/>
      <c r="C394" s="110"/>
      <c r="D394" s="110"/>
      <c r="E394" s="110"/>
      <c r="F394" s="110"/>
      <c r="G394" s="110"/>
      <c r="H394" s="110"/>
      <c r="I394" s="110"/>
      <c r="J394" s="110"/>
      <c r="K394" s="110"/>
      <c r="L394" s="110"/>
      <c r="M394" s="110"/>
      <c r="N394" s="110"/>
      <c r="O394" s="110"/>
      <c r="P394" s="110"/>
      <c r="Q394" s="110"/>
      <c r="R394" s="110"/>
      <c r="S394" s="110"/>
      <c r="T394" s="110"/>
      <c r="U394" s="110"/>
      <c r="V394" s="110"/>
      <c r="W394" s="110"/>
      <c r="X394" s="110"/>
      <c r="Y394" s="110"/>
      <c r="Z394" s="110"/>
      <c r="AA394" s="110"/>
    </row>
    <row r="395" spans="1:27" ht="15.6" x14ac:dyDescent="0.3">
      <c r="A395" s="110"/>
      <c r="B395" s="111"/>
      <c r="C395" s="110"/>
      <c r="D395" s="110"/>
      <c r="E395" s="110"/>
      <c r="F395" s="110"/>
      <c r="G395" s="110"/>
      <c r="H395" s="110"/>
      <c r="I395" s="110"/>
      <c r="J395" s="110"/>
      <c r="K395" s="110"/>
      <c r="L395" s="110"/>
      <c r="M395" s="110"/>
      <c r="N395" s="110"/>
      <c r="O395" s="110"/>
      <c r="P395" s="110"/>
      <c r="Q395" s="110"/>
      <c r="R395" s="110"/>
      <c r="S395" s="110"/>
      <c r="T395" s="110"/>
      <c r="U395" s="110"/>
      <c r="V395" s="110"/>
      <c r="W395" s="110"/>
      <c r="X395" s="110"/>
      <c r="Y395" s="110"/>
      <c r="Z395" s="110"/>
      <c r="AA395" s="110"/>
    </row>
    <row r="396" spans="1:27" ht="15.6" x14ac:dyDescent="0.3">
      <c r="A396" s="110"/>
      <c r="B396" s="111"/>
      <c r="C396" s="110"/>
      <c r="D396" s="110"/>
      <c r="E396" s="110"/>
      <c r="F396" s="110"/>
      <c r="G396" s="110"/>
      <c r="H396" s="110"/>
      <c r="I396" s="110"/>
      <c r="J396" s="110"/>
      <c r="K396" s="110"/>
      <c r="L396" s="110"/>
      <c r="M396" s="110"/>
      <c r="N396" s="110"/>
      <c r="O396" s="110"/>
      <c r="P396" s="110"/>
      <c r="Q396" s="110"/>
      <c r="R396" s="110"/>
      <c r="S396" s="110"/>
      <c r="T396" s="110"/>
      <c r="U396" s="110"/>
      <c r="V396" s="110"/>
      <c r="W396" s="110"/>
      <c r="X396" s="110"/>
      <c r="Y396" s="110"/>
      <c r="Z396" s="110"/>
      <c r="AA396" s="110"/>
    </row>
    <row r="397" spans="1:27" ht="15.6" x14ac:dyDescent="0.3">
      <c r="A397" s="110"/>
      <c r="B397" s="111"/>
      <c r="C397" s="110"/>
      <c r="D397" s="110"/>
      <c r="E397" s="110"/>
      <c r="F397" s="110"/>
      <c r="G397" s="110"/>
      <c r="H397" s="110"/>
      <c r="I397" s="110"/>
      <c r="J397" s="110"/>
      <c r="K397" s="110"/>
      <c r="L397" s="110"/>
      <c r="M397" s="110"/>
      <c r="N397" s="110"/>
      <c r="O397" s="110"/>
      <c r="P397" s="110"/>
      <c r="Q397" s="110"/>
      <c r="R397" s="110"/>
      <c r="S397" s="110"/>
      <c r="T397" s="110"/>
      <c r="U397" s="110"/>
      <c r="V397" s="110"/>
      <c r="W397" s="110"/>
      <c r="X397" s="110"/>
      <c r="Y397" s="110"/>
      <c r="Z397" s="110"/>
      <c r="AA397" s="110"/>
    </row>
    <row r="398" spans="1:27" ht="15.6" x14ac:dyDescent="0.3">
      <c r="A398" s="110"/>
      <c r="B398" s="111"/>
      <c r="C398" s="110"/>
      <c r="D398" s="110"/>
      <c r="E398" s="110"/>
      <c r="F398" s="110"/>
      <c r="G398" s="110"/>
      <c r="H398" s="110"/>
      <c r="I398" s="110"/>
      <c r="J398" s="110"/>
      <c r="K398" s="110"/>
      <c r="L398" s="110"/>
      <c r="M398" s="110"/>
      <c r="N398" s="110"/>
      <c r="O398" s="110"/>
      <c r="P398" s="110"/>
      <c r="Q398" s="110"/>
      <c r="R398" s="110"/>
      <c r="S398" s="110"/>
      <c r="T398" s="110"/>
      <c r="U398" s="110"/>
      <c r="V398" s="110"/>
      <c r="W398" s="110"/>
      <c r="X398" s="110"/>
      <c r="Y398" s="110"/>
      <c r="Z398" s="110"/>
      <c r="AA398" s="110"/>
    </row>
    <row r="399" spans="1:27" ht="15.6" x14ac:dyDescent="0.3">
      <c r="A399" s="110"/>
      <c r="B399" s="111"/>
      <c r="C399" s="110"/>
      <c r="D399" s="110"/>
      <c r="E399" s="110"/>
      <c r="F399" s="110"/>
      <c r="G399" s="110"/>
      <c r="H399" s="110"/>
      <c r="I399" s="110"/>
      <c r="J399" s="110"/>
      <c r="K399" s="110"/>
      <c r="L399" s="110"/>
      <c r="M399" s="110"/>
      <c r="N399" s="110"/>
      <c r="O399" s="110"/>
      <c r="P399" s="110"/>
      <c r="Q399" s="110"/>
      <c r="R399" s="110"/>
      <c r="S399" s="110"/>
      <c r="T399" s="110"/>
      <c r="U399" s="110"/>
      <c r="V399" s="110"/>
      <c r="W399" s="110"/>
      <c r="X399" s="110"/>
      <c r="Y399" s="110"/>
      <c r="Z399" s="110"/>
      <c r="AA399" s="110"/>
    </row>
    <row r="400" spans="1:27" ht="15.6" x14ac:dyDescent="0.3">
      <c r="A400" s="110"/>
      <c r="B400" s="111"/>
      <c r="C400" s="110"/>
      <c r="D400" s="110"/>
      <c r="E400" s="110"/>
      <c r="F400" s="110"/>
      <c r="G400" s="110"/>
      <c r="H400" s="110"/>
      <c r="I400" s="110"/>
      <c r="J400" s="110"/>
      <c r="K400" s="110"/>
      <c r="L400" s="110"/>
      <c r="M400" s="110"/>
      <c r="N400" s="110"/>
      <c r="O400" s="110"/>
      <c r="P400" s="110"/>
      <c r="Q400" s="110"/>
      <c r="R400" s="110"/>
      <c r="S400" s="110"/>
      <c r="T400" s="110"/>
      <c r="U400" s="110"/>
      <c r="V400" s="110"/>
      <c r="W400" s="110"/>
      <c r="X400" s="110"/>
      <c r="Y400" s="110"/>
      <c r="Z400" s="110"/>
      <c r="AA400" s="110"/>
    </row>
    <row r="401" spans="1:27" ht="15.6" x14ac:dyDescent="0.3">
      <c r="A401" s="110"/>
      <c r="B401" s="111"/>
      <c r="C401" s="110"/>
      <c r="D401" s="110"/>
      <c r="E401" s="110"/>
      <c r="F401" s="110"/>
      <c r="G401" s="110"/>
      <c r="H401" s="110"/>
      <c r="I401" s="110"/>
      <c r="J401" s="110"/>
      <c r="K401" s="110"/>
      <c r="L401" s="110"/>
      <c r="M401" s="110"/>
      <c r="N401" s="110"/>
      <c r="O401" s="110"/>
      <c r="P401" s="110"/>
      <c r="Q401" s="110"/>
      <c r="R401" s="110"/>
      <c r="S401" s="110"/>
      <c r="T401" s="110"/>
      <c r="U401" s="110"/>
      <c r="V401" s="110"/>
      <c r="W401" s="110"/>
      <c r="X401" s="110"/>
      <c r="Y401" s="110"/>
      <c r="Z401" s="110"/>
      <c r="AA401" s="110"/>
    </row>
    <row r="402" spans="1:27" ht="15.6" x14ac:dyDescent="0.3">
      <c r="A402" s="110"/>
      <c r="B402" s="111"/>
      <c r="C402" s="110"/>
      <c r="D402" s="110"/>
      <c r="E402" s="110"/>
      <c r="F402" s="110"/>
      <c r="G402" s="110"/>
      <c r="H402" s="110"/>
      <c r="I402" s="110"/>
      <c r="J402" s="110"/>
      <c r="K402" s="110"/>
      <c r="L402" s="110"/>
      <c r="M402" s="110"/>
      <c r="N402" s="110"/>
      <c r="O402" s="110"/>
      <c r="P402" s="110"/>
      <c r="Q402" s="110"/>
      <c r="R402" s="110"/>
      <c r="S402" s="110"/>
      <c r="T402" s="110"/>
      <c r="U402" s="110"/>
      <c r="V402" s="110"/>
      <c r="W402" s="110"/>
      <c r="X402" s="110"/>
      <c r="Y402" s="110"/>
      <c r="Z402" s="110"/>
      <c r="AA402" s="110"/>
    </row>
    <row r="403" spans="1:27" ht="15.6" x14ac:dyDescent="0.3">
      <c r="A403" s="110"/>
      <c r="B403" s="111"/>
      <c r="C403" s="110"/>
      <c r="D403" s="110"/>
      <c r="E403" s="110"/>
      <c r="F403" s="110"/>
      <c r="G403" s="110"/>
      <c r="H403" s="110"/>
      <c r="I403" s="110"/>
      <c r="J403" s="110"/>
      <c r="K403" s="110"/>
      <c r="L403" s="110"/>
      <c r="M403" s="110"/>
      <c r="N403" s="110"/>
      <c r="O403" s="110"/>
      <c r="P403" s="110"/>
      <c r="Q403" s="110"/>
      <c r="R403" s="110"/>
      <c r="S403" s="110"/>
      <c r="T403" s="110"/>
      <c r="U403" s="110"/>
      <c r="V403" s="110"/>
      <c r="W403" s="110"/>
      <c r="X403" s="110"/>
      <c r="Y403" s="110"/>
      <c r="Z403" s="110"/>
      <c r="AA403" s="110"/>
    </row>
    <row r="404" spans="1:27" ht="15.6" x14ac:dyDescent="0.3">
      <c r="A404" s="110"/>
      <c r="B404" s="111"/>
      <c r="C404" s="110"/>
      <c r="D404" s="110"/>
      <c r="E404" s="110"/>
      <c r="F404" s="110"/>
      <c r="G404" s="110"/>
      <c r="H404" s="110"/>
      <c r="I404" s="110"/>
      <c r="J404" s="110"/>
      <c r="K404" s="110"/>
      <c r="L404" s="110"/>
      <c r="M404" s="110"/>
      <c r="N404" s="110"/>
      <c r="O404" s="110"/>
      <c r="P404" s="110"/>
      <c r="Q404" s="110"/>
      <c r="R404" s="110"/>
      <c r="S404" s="110"/>
      <c r="T404" s="110"/>
      <c r="U404" s="110"/>
      <c r="V404" s="110"/>
      <c r="W404" s="110"/>
      <c r="X404" s="110"/>
      <c r="Y404" s="110"/>
      <c r="Z404" s="110"/>
      <c r="AA404" s="110"/>
    </row>
    <row r="405" spans="1:27" ht="15.6" x14ac:dyDescent="0.3">
      <c r="A405" s="110"/>
      <c r="B405" s="111"/>
      <c r="C405" s="110"/>
      <c r="D405" s="110"/>
      <c r="E405" s="110"/>
      <c r="F405" s="110"/>
      <c r="G405" s="110"/>
      <c r="H405" s="110"/>
      <c r="I405" s="110"/>
      <c r="J405" s="110"/>
      <c r="K405" s="110"/>
      <c r="L405" s="110"/>
      <c r="M405" s="110"/>
      <c r="N405" s="110"/>
      <c r="O405" s="110"/>
      <c r="P405" s="110"/>
      <c r="Q405" s="110"/>
      <c r="R405" s="110"/>
      <c r="S405" s="110"/>
      <c r="T405" s="110"/>
      <c r="U405" s="110"/>
      <c r="V405" s="110"/>
      <c r="W405" s="110"/>
      <c r="X405" s="110"/>
      <c r="Y405" s="110"/>
      <c r="Z405" s="110"/>
      <c r="AA405" s="110"/>
    </row>
    <row r="406" spans="1:27" ht="15.6" x14ac:dyDescent="0.3">
      <c r="A406" s="110"/>
      <c r="B406" s="111"/>
      <c r="C406" s="110"/>
      <c r="D406" s="110"/>
      <c r="E406" s="110"/>
      <c r="F406" s="110"/>
      <c r="G406" s="110"/>
      <c r="H406" s="110"/>
      <c r="I406" s="110"/>
      <c r="J406" s="110"/>
      <c r="K406" s="110"/>
      <c r="L406" s="110"/>
      <c r="M406" s="110"/>
      <c r="N406" s="110"/>
      <c r="O406" s="110"/>
      <c r="P406" s="110"/>
      <c r="Q406" s="110"/>
      <c r="R406" s="110"/>
      <c r="S406" s="110"/>
      <c r="T406" s="110"/>
      <c r="U406" s="110"/>
      <c r="V406" s="110"/>
      <c r="W406" s="110"/>
      <c r="X406" s="110"/>
      <c r="Y406" s="110"/>
      <c r="Z406" s="110"/>
      <c r="AA406" s="110"/>
    </row>
    <row r="407" spans="1:27" ht="15.6" x14ac:dyDescent="0.3">
      <c r="A407" s="110"/>
      <c r="B407" s="111"/>
      <c r="C407" s="110"/>
      <c r="D407" s="110"/>
      <c r="E407" s="110"/>
      <c r="F407" s="110"/>
      <c r="G407" s="110"/>
      <c r="H407" s="110"/>
      <c r="I407" s="110"/>
      <c r="J407" s="110"/>
      <c r="K407" s="110"/>
      <c r="L407" s="110"/>
      <c r="M407" s="110"/>
      <c r="N407" s="110"/>
      <c r="O407" s="110"/>
      <c r="P407" s="110"/>
      <c r="Q407" s="110"/>
      <c r="R407" s="110"/>
      <c r="S407" s="110"/>
      <c r="T407" s="110"/>
      <c r="U407" s="110"/>
      <c r="V407" s="110"/>
      <c r="W407" s="110"/>
      <c r="X407" s="110"/>
      <c r="Y407" s="110"/>
      <c r="Z407" s="110"/>
      <c r="AA407" s="110"/>
    </row>
    <row r="408" spans="1:27" ht="15.6" x14ac:dyDescent="0.3">
      <c r="A408" s="110"/>
      <c r="B408" s="111"/>
      <c r="C408" s="110"/>
      <c r="D408" s="110"/>
      <c r="E408" s="110"/>
      <c r="F408" s="110"/>
      <c r="G408" s="110"/>
      <c r="H408" s="110"/>
      <c r="I408" s="110"/>
      <c r="J408" s="110"/>
      <c r="K408" s="110"/>
      <c r="L408" s="110"/>
      <c r="M408" s="110"/>
      <c r="N408" s="110"/>
      <c r="O408" s="110"/>
      <c r="P408" s="110"/>
      <c r="Q408" s="110"/>
      <c r="R408" s="110"/>
      <c r="S408" s="110"/>
      <c r="T408" s="110"/>
      <c r="U408" s="110"/>
      <c r="V408" s="110"/>
      <c r="W408" s="110"/>
      <c r="X408" s="110"/>
      <c r="Y408" s="110"/>
      <c r="Z408" s="110"/>
      <c r="AA408" s="110"/>
    </row>
    <row r="409" spans="1:27" ht="15.6" x14ac:dyDescent="0.3">
      <c r="A409" s="110"/>
      <c r="B409" s="111"/>
      <c r="C409" s="110"/>
      <c r="D409" s="110"/>
      <c r="E409" s="110"/>
      <c r="F409" s="110"/>
      <c r="G409" s="110"/>
      <c r="H409" s="110"/>
      <c r="I409" s="110"/>
      <c r="J409" s="110"/>
      <c r="K409" s="110"/>
      <c r="L409" s="110"/>
      <c r="M409" s="110"/>
      <c r="N409" s="110"/>
      <c r="O409" s="110"/>
      <c r="P409" s="110"/>
      <c r="Q409" s="110"/>
      <c r="R409" s="110"/>
      <c r="S409" s="110"/>
      <c r="T409" s="110"/>
      <c r="U409" s="110"/>
      <c r="V409" s="110"/>
      <c r="W409" s="110"/>
      <c r="X409" s="110"/>
      <c r="Y409" s="110"/>
      <c r="Z409" s="110"/>
      <c r="AA409" s="110"/>
    </row>
    <row r="410" spans="1:27" ht="15.6" x14ac:dyDescent="0.3">
      <c r="A410" s="110"/>
      <c r="B410" s="111"/>
      <c r="C410" s="110"/>
      <c r="D410" s="110"/>
      <c r="E410" s="110"/>
      <c r="F410" s="110"/>
      <c r="G410" s="110"/>
      <c r="H410" s="110"/>
      <c r="I410" s="110"/>
      <c r="J410" s="110"/>
      <c r="K410" s="110"/>
      <c r="L410" s="110"/>
      <c r="M410" s="110"/>
      <c r="N410" s="110"/>
      <c r="O410" s="110"/>
      <c r="P410" s="110"/>
      <c r="Q410" s="110"/>
      <c r="R410" s="110"/>
      <c r="S410" s="110"/>
      <c r="T410" s="110"/>
      <c r="U410" s="110"/>
      <c r="V410" s="110"/>
      <c r="W410" s="110"/>
      <c r="X410" s="110"/>
      <c r="Y410" s="110"/>
      <c r="Z410" s="110"/>
      <c r="AA410" s="110"/>
    </row>
    <row r="411" spans="1:27" ht="15.6" x14ac:dyDescent="0.3">
      <c r="A411" s="110"/>
      <c r="B411" s="111"/>
      <c r="C411" s="110"/>
      <c r="D411" s="110"/>
      <c r="E411" s="110"/>
      <c r="F411" s="110"/>
      <c r="G411" s="110"/>
      <c r="H411" s="110"/>
      <c r="I411" s="110"/>
      <c r="J411" s="110"/>
      <c r="K411" s="110"/>
      <c r="L411" s="110"/>
      <c r="M411" s="110"/>
      <c r="N411" s="110"/>
      <c r="O411" s="110"/>
      <c r="P411" s="110"/>
      <c r="Q411" s="110"/>
      <c r="R411" s="110"/>
      <c r="S411" s="110"/>
      <c r="T411" s="110"/>
      <c r="U411" s="110"/>
      <c r="V411" s="110"/>
      <c r="W411" s="110"/>
      <c r="X411" s="110"/>
      <c r="Y411" s="110"/>
      <c r="Z411" s="110"/>
      <c r="AA411" s="110"/>
    </row>
    <row r="412" spans="1:27" ht="15.6" x14ac:dyDescent="0.3">
      <c r="A412" s="110"/>
      <c r="B412" s="111"/>
      <c r="C412" s="110"/>
      <c r="D412" s="110"/>
      <c r="E412" s="110"/>
      <c r="F412" s="110"/>
      <c r="G412" s="110"/>
      <c r="H412" s="110"/>
      <c r="I412" s="110"/>
      <c r="J412" s="110"/>
      <c r="K412" s="110"/>
      <c r="L412" s="110"/>
      <c r="M412" s="110"/>
      <c r="N412" s="110"/>
      <c r="O412" s="110"/>
      <c r="P412" s="110"/>
      <c r="Q412" s="110"/>
      <c r="R412" s="110"/>
      <c r="S412" s="110"/>
      <c r="T412" s="110"/>
      <c r="U412" s="110"/>
      <c r="V412" s="110"/>
      <c r="W412" s="110"/>
      <c r="X412" s="110"/>
      <c r="Y412" s="110"/>
      <c r="Z412" s="110"/>
      <c r="AA412" s="110"/>
    </row>
    <row r="413" spans="1:27" ht="15.6" x14ac:dyDescent="0.3">
      <c r="A413" s="110"/>
      <c r="B413" s="111"/>
      <c r="C413" s="110"/>
      <c r="D413" s="110"/>
      <c r="E413" s="110"/>
      <c r="F413" s="110"/>
      <c r="G413" s="110"/>
      <c r="H413" s="110"/>
      <c r="I413" s="110"/>
      <c r="J413" s="110"/>
      <c r="K413" s="110"/>
      <c r="L413" s="110"/>
      <c r="M413" s="110"/>
      <c r="N413" s="110"/>
      <c r="O413" s="110"/>
      <c r="P413" s="110"/>
      <c r="Q413" s="110"/>
      <c r="R413" s="110"/>
      <c r="S413" s="110"/>
      <c r="T413" s="110"/>
      <c r="U413" s="110"/>
      <c r="V413" s="110"/>
      <c r="W413" s="110"/>
      <c r="X413" s="110"/>
      <c r="Y413" s="110"/>
      <c r="Z413" s="110"/>
      <c r="AA413" s="110"/>
    </row>
    <row r="414" spans="1:27" ht="15.6" x14ac:dyDescent="0.3">
      <c r="A414" s="110"/>
      <c r="B414" s="111"/>
      <c r="C414" s="110"/>
      <c r="D414" s="110"/>
      <c r="E414" s="110"/>
      <c r="F414" s="110"/>
      <c r="G414" s="110"/>
      <c r="H414" s="110"/>
      <c r="I414" s="110"/>
      <c r="J414" s="110"/>
      <c r="K414" s="110"/>
      <c r="L414" s="110"/>
      <c r="M414" s="110"/>
      <c r="N414" s="110"/>
      <c r="O414" s="110"/>
      <c r="P414" s="110"/>
      <c r="Q414" s="110"/>
      <c r="R414" s="110"/>
      <c r="S414" s="110"/>
      <c r="T414" s="110"/>
      <c r="U414" s="110"/>
      <c r="V414" s="110"/>
      <c r="W414" s="110"/>
      <c r="X414" s="110"/>
      <c r="Y414" s="110"/>
      <c r="Z414" s="110"/>
      <c r="AA414" s="110"/>
    </row>
    <row r="415" spans="1:27" ht="15.6" x14ac:dyDescent="0.3">
      <c r="A415" s="110"/>
      <c r="B415" s="111"/>
      <c r="C415" s="110"/>
      <c r="D415" s="110"/>
      <c r="E415" s="110"/>
      <c r="F415" s="110"/>
      <c r="G415" s="110"/>
      <c r="H415" s="110"/>
      <c r="I415" s="110"/>
      <c r="J415" s="110"/>
      <c r="K415" s="110"/>
      <c r="L415" s="110"/>
      <c r="M415" s="110"/>
      <c r="N415" s="110"/>
      <c r="O415" s="110"/>
      <c r="P415" s="110"/>
      <c r="Q415" s="110"/>
      <c r="R415" s="110"/>
      <c r="S415" s="110"/>
      <c r="T415" s="110"/>
      <c r="U415" s="110"/>
      <c r="V415" s="110"/>
      <c r="W415" s="110"/>
      <c r="X415" s="110"/>
      <c r="Y415" s="110"/>
      <c r="Z415" s="110"/>
      <c r="AA415" s="110"/>
    </row>
    <row r="416" spans="1:27" ht="15.6" x14ac:dyDescent="0.3">
      <c r="A416" s="110"/>
      <c r="B416" s="111"/>
      <c r="C416" s="110"/>
      <c r="D416" s="110"/>
      <c r="E416" s="110"/>
      <c r="F416" s="110"/>
      <c r="G416" s="110"/>
      <c r="H416" s="110"/>
      <c r="I416" s="110"/>
      <c r="J416" s="110"/>
      <c r="K416" s="110"/>
      <c r="L416" s="110"/>
      <c r="M416" s="110"/>
      <c r="N416" s="110"/>
      <c r="O416" s="110"/>
      <c r="P416" s="110"/>
      <c r="Q416" s="110"/>
      <c r="R416" s="110"/>
      <c r="S416" s="110"/>
      <c r="T416" s="110"/>
      <c r="U416" s="110"/>
      <c r="V416" s="110"/>
      <c r="W416" s="110"/>
      <c r="X416" s="110"/>
      <c r="Y416" s="110"/>
      <c r="Z416" s="110"/>
      <c r="AA416" s="110"/>
    </row>
    <row r="417" spans="1:27" ht="15.6" x14ac:dyDescent="0.3">
      <c r="A417" s="110"/>
      <c r="B417" s="111"/>
      <c r="C417" s="110"/>
      <c r="D417" s="110"/>
      <c r="E417" s="110"/>
      <c r="F417" s="110"/>
      <c r="G417" s="110"/>
      <c r="H417" s="110"/>
      <c r="I417" s="110"/>
      <c r="J417" s="110"/>
      <c r="K417" s="110"/>
      <c r="L417" s="110"/>
      <c r="M417" s="110"/>
      <c r="N417" s="110"/>
      <c r="O417" s="110"/>
      <c r="P417" s="110"/>
      <c r="Q417" s="110"/>
      <c r="R417" s="110"/>
      <c r="S417" s="110"/>
      <c r="T417" s="110"/>
      <c r="U417" s="110"/>
      <c r="V417" s="110"/>
      <c r="W417" s="110"/>
      <c r="X417" s="110"/>
      <c r="Y417" s="110"/>
      <c r="Z417" s="110"/>
      <c r="AA417" s="110"/>
    </row>
    <row r="418" spans="1:27" ht="15.6" x14ac:dyDescent="0.3">
      <c r="A418" s="110"/>
      <c r="B418" s="111"/>
      <c r="C418" s="110"/>
      <c r="D418" s="110"/>
      <c r="E418" s="110"/>
      <c r="F418" s="110"/>
      <c r="G418" s="110"/>
      <c r="H418" s="110"/>
      <c r="I418" s="110"/>
      <c r="J418" s="110"/>
      <c r="K418" s="110"/>
      <c r="L418" s="110"/>
      <c r="M418" s="110"/>
      <c r="N418" s="110"/>
      <c r="O418" s="110"/>
      <c r="P418" s="110"/>
      <c r="Q418" s="110"/>
      <c r="R418" s="110"/>
      <c r="S418" s="110"/>
      <c r="T418" s="110"/>
      <c r="U418" s="110"/>
      <c r="V418" s="110"/>
      <c r="W418" s="110"/>
      <c r="X418" s="110"/>
      <c r="Y418" s="110"/>
      <c r="Z418" s="110"/>
      <c r="AA418" s="110"/>
    </row>
    <row r="419" spans="1:27" ht="15.6" x14ac:dyDescent="0.3">
      <c r="A419" s="110"/>
      <c r="B419" s="111"/>
      <c r="C419" s="110"/>
      <c r="D419" s="110"/>
      <c r="E419" s="110"/>
      <c r="F419" s="110"/>
      <c r="G419" s="110"/>
      <c r="H419" s="110"/>
      <c r="I419" s="110"/>
      <c r="J419" s="110"/>
      <c r="K419" s="110"/>
      <c r="L419" s="110"/>
      <c r="M419" s="110"/>
      <c r="N419" s="110"/>
      <c r="O419" s="110"/>
      <c r="P419" s="110"/>
      <c r="Q419" s="110"/>
      <c r="R419" s="110"/>
      <c r="S419" s="110"/>
      <c r="T419" s="110"/>
      <c r="U419" s="110"/>
      <c r="V419" s="110"/>
      <c r="W419" s="110"/>
      <c r="X419" s="110"/>
      <c r="Y419" s="110"/>
      <c r="Z419" s="110"/>
      <c r="AA419" s="110"/>
    </row>
    <row r="420" spans="1:27" ht="15.6" x14ac:dyDescent="0.3">
      <c r="A420" s="110"/>
      <c r="B420" s="111"/>
      <c r="C420" s="110"/>
      <c r="D420" s="110"/>
      <c r="E420" s="110"/>
      <c r="F420" s="110"/>
      <c r="G420" s="110"/>
      <c r="H420" s="110"/>
      <c r="I420" s="110"/>
      <c r="J420" s="110"/>
      <c r="K420" s="110"/>
      <c r="L420" s="110"/>
      <c r="M420" s="110"/>
      <c r="N420" s="110"/>
      <c r="O420" s="110"/>
      <c r="P420" s="110"/>
      <c r="Q420" s="110"/>
      <c r="R420" s="110"/>
      <c r="S420" s="110"/>
      <c r="T420" s="110"/>
      <c r="U420" s="110"/>
      <c r="V420" s="110"/>
      <c r="W420" s="110"/>
      <c r="X420" s="110"/>
      <c r="Y420" s="110"/>
      <c r="Z420" s="110"/>
      <c r="AA420" s="110"/>
    </row>
    <row r="421" spans="1:27" ht="15.6" x14ac:dyDescent="0.3">
      <c r="A421" s="110"/>
      <c r="B421" s="111"/>
      <c r="C421" s="110"/>
      <c r="D421" s="110"/>
      <c r="E421" s="110"/>
      <c r="F421" s="110"/>
      <c r="G421" s="110"/>
      <c r="H421" s="110"/>
      <c r="I421" s="110"/>
      <c r="J421" s="110"/>
      <c r="K421" s="110"/>
      <c r="L421" s="110"/>
      <c r="M421" s="110"/>
      <c r="N421" s="110"/>
      <c r="O421" s="110"/>
      <c r="P421" s="110"/>
      <c r="Q421" s="110"/>
      <c r="R421" s="110"/>
      <c r="S421" s="110"/>
      <c r="T421" s="110"/>
      <c r="U421" s="110"/>
      <c r="V421" s="110"/>
      <c r="W421" s="110"/>
      <c r="X421" s="110"/>
      <c r="Y421" s="110"/>
      <c r="Z421" s="110"/>
      <c r="AA421" s="110"/>
    </row>
    <row r="422" spans="1:27" ht="15.6" x14ac:dyDescent="0.3">
      <c r="A422" s="110"/>
      <c r="B422" s="111"/>
      <c r="C422" s="110"/>
      <c r="D422" s="110"/>
      <c r="E422" s="110"/>
      <c r="F422" s="110"/>
      <c r="G422" s="110"/>
      <c r="H422" s="110"/>
      <c r="I422" s="110"/>
      <c r="J422" s="110"/>
      <c r="K422" s="110"/>
      <c r="L422" s="110"/>
      <c r="M422" s="110"/>
      <c r="N422" s="110"/>
      <c r="O422" s="110"/>
      <c r="P422" s="110"/>
      <c r="Q422" s="110"/>
      <c r="R422" s="110"/>
      <c r="S422" s="110"/>
      <c r="T422" s="110"/>
      <c r="U422" s="110"/>
      <c r="V422" s="110"/>
      <c r="W422" s="110"/>
      <c r="X422" s="110"/>
      <c r="Y422" s="110"/>
      <c r="Z422" s="110"/>
      <c r="AA422" s="110"/>
    </row>
    <row r="423" spans="1:27" ht="15.6" x14ac:dyDescent="0.3">
      <c r="A423" s="110"/>
      <c r="B423" s="111"/>
      <c r="C423" s="110"/>
      <c r="D423" s="110"/>
      <c r="E423" s="110"/>
      <c r="F423" s="110"/>
      <c r="G423" s="110"/>
      <c r="H423" s="110"/>
      <c r="I423" s="110"/>
      <c r="J423" s="110"/>
      <c r="K423" s="110"/>
      <c r="L423" s="110"/>
      <c r="M423" s="110"/>
      <c r="N423" s="110"/>
      <c r="O423" s="110"/>
      <c r="P423" s="110"/>
      <c r="Q423" s="110"/>
      <c r="R423" s="110"/>
      <c r="S423" s="110"/>
      <c r="T423" s="110"/>
      <c r="U423" s="110"/>
      <c r="V423" s="110"/>
      <c r="W423" s="110"/>
      <c r="X423" s="110"/>
      <c r="Y423" s="110"/>
      <c r="Z423" s="110"/>
      <c r="AA423" s="110"/>
    </row>
    <row r="424" spans="1:27" ht="15.6" x14ac:dyDescent="0.3">
      <c r="A424" s="110"/>
      <c r="B424" s="111"/>
      <c r="C424" s="110"/>
      <c r="D424" s="110"/>
      <c r="E424" s="110"/>
      <c r="F424" s="110"/>
      <c r="G424" s="110"/>
      <c r="H424" s="110"/>
      <c r="I424" s="110"/>
      <c r="J424" s="110"/>
      <c r="K424" s="110"/>
      <c r="L424" s="110"/>
      <c r="M424" s="110"/>
      <c r="N424" s="110"/>
      <c r="O424" s="110"/>
      <c r="P424" s="110"/>
      <c r="Q424" s="110"/>
      <c r="R424" s="110"/>
      <c r="S424" s="110"/>
      <c r="T424" s="110"/>
      <c r="U424" s="110"/>
      <c r="V424" s="110"/>
      <c r="W424" s="110"/>
      <c r="X424" s="110"/>
      <c r="Y424" s="110"/>
      <c r="Z424" s="110"/>
      <c r="AA424" s="110"/>
    </row>
    <row r="425" spans="1:27" ht="15.6" x14ac:dyDescent="0.3">
      <c r="A425" s="110"/>
      <c r="B425" s="111"/>
      <c r="C425" s="110"/>
      <c r="D425" s="110"/>
      <c r="E425" s="110"/>
      <c r="F425" s="110"/>
      <c r="G425" s="110"/>
      <c r="H425" s="110"/>
      <c r="I425" s="110"/>
      <c r="J425" s="110"/>
      <c r="K425" s="110"/>
      <c r="L425" s="110"/>
      <c r="M425" s="110"/>
      <c r="N425" s="110"/>
      <c r="O425" s="110"/>
      <c r="P425" s="110"/>
      <c r="Q425" s="110"/>
      <c r="R425" s="110"/>
      <c r="S425" s="110"/>
      <c r="T425" s="110"/>
      <c r="U425" s="110"/>
      <c r="V425" s="110"/>
      <c r="W425" s="110"/>
      <c r="X425" s="110"/>
      <c r="Y425" s="110"/>
      <c r="Z425" s="110"/>
      <c r="AA425" s="110"/>
    </row>
    <row r="426" spans="1:27" ht="15.6" x14ac:dyDescent="0.3">
      <c r="A426" s="110"/>
      <c r="B426" s="111"/>
      <c r="C426" s="110"/>
      <c r="D426" s="110"/>
      <c r="E426" s="110"/>
      <c r="F426" s="110"/>
      <c r="G426" s="110"/>
      <c r="H426" s="110"/>
      <c r="I426" s="110"/>
      <c r="J426" s="110"/>
      <c r="K426" s="110"/>
      <c r="L426" s="110"/>
      <c r="M426" s="110"/>
      <c r="N426" s="110"/>
      <c r="O426" s="110"/>
      <c r="P426" s="110"/>
      <c r="Q426" s="110"/>
      <c r="R426" s="110"/>
      <c r="S426" s="110"/>
      <c r="T426" s="110"/>
      <c r="U426" s="110"/>
      <c r="V426" s="110"/>
      <c r="W426" s="110"/>
      <c r="X426" s="110"/>
      <c r="Y426" s="110"/>
      <c r="Z426" s="110"/>
      <c r="AA426" s="110"/>
    </row>
    <row r="427" spans="1:27" ht="15.6" x14ac:dyDescent="0.3">
      <c r="A427" s="110"/>
      <c r="B427" s="111"/>
      <c r="C427" s="110"/>
      <c r="D427" s="110"/>
      <c r="E427" s="110"/>
      <c r="F427" s="110"/>
      <c r="G427" s="110"/>
      <c r="H427" s="110"/>
      <c r="I427" s="110"/>
      <c r="J427" s="110"/>
      <c r="K427" s="110"/>
      <c r="L427" s="110"/>
      <c r="M427" s="110"/>
      <c r="N427" s="110"/>
      <c r="O427" s="110"/>
      <c r="P427" s="110"/>
      <c r="Q427" s="110"/>
      <c r="R427" s="110"/>
      <c r="S427" s="110"/>
      <c r="T427" s="110"/>
      <c r="U427" s="110"/>
      <c r="V427" s="110"/>
      <c r="W427" s="110"/>
      <c r="X427" s="110"/>
      <c r="Y427" s="110"/>
      <c r="Z427" s="110"/>
      <c r="AA427" s="110"/>
    </row>
    <row r="428" spans="1:27" ht="15.6" x14ac:dyDescent="0.3">
      <c r="A428" s="110"/>
      <c r="B428" s="111"/>
      <c r="C428" s="110"/>
      <c r="D428" s="110"/>
      <c r="E428" s="110"/>
      <c r="F428" s="110"/>
      <c r="G428" s="110"/>
      <c r="H428" s="110"/>
      <c r="I428" s="110"/>
      <c r="J428" s="110"/>
      <c r="K428" s="110"/>
      <c r="L428" s="110"/>
      <c r="M428" s="110"/>
      <c r="N428" s="110"/>
      <c r="O428" s="110"/>
      <c r="P428" s="110"/>
      <c r="Q428" s="110"/>
      <c r="R428" s="110"/>
      <c r="S428" s="110"/>
      <c r="T428" s="110"/>
      <c r="U428" s="110"/>
      <c r="V428" s="110"/>
      <c r="W428" s="110"/>
      <c r="X428" s="110"/>
      <c r="Y428" s="110"/>
      <c r="Z428" s="110"/>
      <c r="AA428" s="110"/>
    </row>
    <row r="429" spans="1:27" ht="15.6" x14ac:dyDescent="0.3">
      <c r="A429" s="110"/>
      <c r="B429" s="111"/>
      <c r="C429" s="110"/>
      <c r="D429" s="110"/>
      <c r="E429" s="110"/>
      <c r="F429" s="110"/>
      <c r="G429" s="110"/>
      <c r="H429" s="110"/>
      <c r="I429" s="110"/>
      <c r="J429" s="110"/>
      <c r="K429" s="110"/>
      <c r="L429" s="110"/>
      <c r="M429" s="110"/>
      <c r="N429" s="110"/>
      <c r="O429" s="110"/>
      <c r="P429" s="110"/>
      <c r="Q429" s="110"/>
      <c r="R429" s="110"/>
      <c r="S429" s="110"/>
      <c r="T429" s="110"/>
      <c r="U429" s="110"/>
      <c r="V429" s="110"/>
      <c r="W429" s="110"/>
      <c r="X429" s="110"/>
      <c r="Y429" s="110"/>
      <c r="Z429" s="110"/>
      <c r="AA429" s="110"/>
    </row>
    <row r="430" spans="1:27" ht="15.6" x14ac:dyDescent="0.3">
      <c r="A430" s="110"/>
      <c r="B430" s="111"/>
      <c r="C430" s="110"/>
      <c r="D430" s="110"/>
      <c r="E430" s="110"/>
      <c r="F430" s="110"/>
      <c r="G430" s="110"/>
      <c r="H430" s="110"/>
      <c r="I430" s="110"/>
      <c r="J430" s="110"/>
      <c r="K430" s="110"/>
      <c r="L430" s="110"/>
      <c r="M430" s="110"/>
      <c r="N430" s="110"/>
      <c r="O430" s="110"/>
      <c r="P430" s="110"/>
      <c r="Q430" s="110"/>
      <c r="R430" s="110"/>
      <c r="S430" s="110"/>
      <c r="T430" s="110"/>
      <c r="U430" s="110"/>
      <c r="V430" s="110"/>
      <c r="W430" s="110"/>
      <c r="X430" s="110"/>
      <c r="Y430" s="110"/>
      <c r="Z430" s="110"/>
      <c r="AA430" s="110"/>
    </row>
    <row r="431" spans="1:27" ht="15.6" x14ac:dyDescent="0.3">
      <c r="A431" s="110"/>
      <c r="B431" s="111"/>
      <c r="C431" s="110"/>
      <c r="D431" s="110"/>
      <c r="E431" s="110"/>
      <c r="F431" s="110"/>
      <c r="G431" s="110"/>
      <c r="H431" s="110"/>
      <c r="I431" s="110"/>
      <c r="J431" s="110"/>
      <c r="K431" s="110"/>
      <c r="L431" s="110"/>
      <c r="M431" s="110"/>
      <c r="N431" s="110"/>
      <c r="O431" s="110"/>
      <c r="P431" s="110"/>
      <c r="Q431" s="110"/>
      <c r="R431" s="110"/>
      <c r="S431" s="110"/>
      <c r="T431" s="110"/>
      <c r="U431" s="110"/>
      <c r="V431" s="110"/>
      <c r="W431" s="110"/>
      <c r="X431" s="110"/>
      <c r="Y431" s="110"/>
      <c r="Z431" s="110"/>
      <c r="AA431" s="110"/>
    </row>
    <row r="432" spans="1:27" ht="15.6" x14ac:dyDescent="0.3">
      <c r="A432" s="110"/>
      <c r="B432" s="111"/>
      <c r="C432" s="110"/>
      <c r="D432" s="110"/>
      <c r="E432" s="110"/>
      <c r="F432" s="110"/>
      <c r="G432" s="110"/>
      <c r="H432" s="110"/>
      <c r="I432" s="110"/>
      <c r="J432" s="110"/>
      <c r="K432" s="110"/>
      <c r="L432" s="110"/>
      <c r="M432" s="110"/>
      <c r="N432" s="110"/>
      <c r="O432" s="110"/>
      <c r="P432" s="110"/>
      <c r="Q432" s="110"/>
      <c r="R432" s="110"/>
      <c r="S432" s="110"/>
      <c r="T432" s="110"/>
      <c r="U432" s="110"/>
      <c r="V432" s="110"/>
      <c r="W432" s="110"/>
      <c r="X432" s="110"/>
      <c r="Y432" s="110"/>
      <c r="Z432" s="110"/>
      <c r="AA432" s="110"/>
    </row>
    <row r="433" spans="1:27" ht="15.6" x14ac:dyDescent="0.3">
      <c r="A433" s="110"/>
      <c r="B433" s="111"/>
      <c r="C433" s="110"/>
      <c r="D433" s="110"/>
      <c r="E433" s="110"/>
      <c r="F433" s="110"/>
      <c r="G433" s="110"/>
      <c r="H433" s="110"/>
      <c r="I433" s="110"/>
      <c r="J433" s="110"/>
      <c r="K433" s="110"/>
      <c r="L433" s="110"/>
      <c r="M433" s="110"/>
      <c r="N433" s="110"/>
      <c r="O433" s="110"/>
      <c r="P433" s="110"/>
      <c r="Q433" s="110"/>
      <c r="R433" s="110"/>
      <c r="S433" s="110"/>
      <c r="T433" s="110"/>
      <c r="U433" s="110"/>
      <c r="V433" s="110"/>
      <c r="W433" s="110"/>
      <c r="X433" s="110"/>
      <c r="Y433" s="110"/>
      <c r="Z433" s="110"/>
      <c r="AA433" s="110"/>
    </row>
    <row r="434" spans="1:27" ht="15.6" x14ac:dyDescent="0.3">
      <c r="A434" s="110"/>
      <c r="B434" s="111"/>
      <c r="C434" s="110"/>
      <c r="D434" s="110"/>
      <c r="E434" s="110"/>
      <c r="F434" s="110"/>
      <c r="G434" s="110"/>
      <c r="H434" s="110"/>
      <c r="I434" s="110"/>
      <c r="J434" s="110"/>
      <c r="K434" s="110"/>
      <c r="L434" s="110"/>
      <c r="M434" s="110"/>
      <c r="N434" s="110"/>
      <c r="O434" s="110"/>
      <c r="P434" s="110"/>
      <c r="Q434" s="110"/>
      <c r="R434" s="110"/>
      <c r="S434" s="110"/>
      <c r="T434" s="110"/>
      <c r="U434" s="110"/>
      <c r="V434" s="110"/>
      <c r="W434" s="110"/>
      <c r="X434" s="110"/>
      <c r="Y434" s="110"/>
      <c r="Z434" s="110"/>
      <c r="AA434" s="110"/>
    </row>
    <row r="435" spans="1:27" ht="15.6" x14ac:dyDescent="0.3">
      <c r="A435" s="110"/>
      <c r="B435" s="111"/>
      <c r="C435" s="110"/>
      <c r="D435" s="110"/>
      <c r="E435" s="110"/>
      <c r="F435" s="110"/>
      <c r="G435" s="110"/>
      <c r="H435" s="110"/>
      <c r="I435" s="110"/>
      <c r="J435" s="110"/>
      <c r="K435" s="110"/>
      <c r="L435" s="110"/>
      <c r="M435" s="110"/>
      <c r="N435" s="110"/>
      <c r="O435" s="110"/>
      <c r="P435" s="110"/>
      <c r="Q435" s="110"/>
      <c r="R435" s="110"/>
      <c r="S435" s="110"/>
      <c r="T435" s="110"/>
      <c r="U435" s="110"/>
      <c r="V435" s="110"/>
      <c r="W435" s="110"/>
      <c r="X435" s="110"/>
      <c r="Y435" s="110"/>
      <c r="Z435" s="110"/>
      <c r="AA435" s="110"/>
    </row>
    <row r="436" spans="1:27" ht="15.6" x14ac:dyDescent="0.3">
      <c r="A436" s="110"/>
      <c r="B436" s="111"/>
      <c r="C436" s="110"/>
      <c r="D436" s="110"/>
      <c r="E436" s="110"/>
      <c r="F436" s="110"/>
      <c r="G436" s="110"/>
      <c r="H436" s="110"/>
      <c r="I436" s="110"/>
      <c r="J436" s="110"/>
      <c r="K436" s="110"/>
      <c r="L436" s="110"/>
      <c r="M436" s="110"/>
      <c r="N436" s="110"/>
      <c r="O436" s="110"/>
      <c r="P436" s="110"/>
      <c r="Q436" s="110"/>
      <c r="R436" s="110"/>
      <c r="S436" s="110"/>
      <c r="T436" s="110"/>
      <c r="U436" s="110"/>
      <c r="V436" s="110"/>
      <c r="W436" s="110"/>
      <c r="X436" s="110"/>
      <c r="Y436" s="110"/>
      <c r="Z436" s="110"/>
      <c r="AA436" s="110"/>
    </row>
    <row r="437" spans="1:27" ht="15.6" x14ac:dyDescent="0.3">
      <c r="A437" s="110"/>
      <c r="B437" s="111"/>
      <c r="C437" s="110"/>
      <c r="D437" s="110"/>
      <c r="E437" s="110"/>
      <c r="F437" s="110"/>
      <c r="G437" s="110"/>
      <c r="H437" s="110"/>
      <c r="I437" s="110"/>
      <c r="J437" s="110"/>
      <c r="K437" s="110"/>
      <c r="L437" s="110"/>
      <c r="M437" s="110"/>
      <c r="N437" s="110"/>
      <c r="O437" s="110"/>
      <c r="P437" s="110"/>
      <c r="Q437" s="110"/>
      <c r="R437" s="110"/>
      <c r="S437" s="110"/>
      <c r="T437" s="110"/>
      <c r="U437" s="110"/>
      <c r="V437" s="110"/>
      <c r="W437" s="110"/>
      <c r="X437" s="110"/>
      <c r="Y437" s="110"/>
      <c r="Z437" s="110"/>
      <c r="AA437" s="110"/>
    </row>
    <row r="438" spans="1:27" ht="15.6" x14ac:dyDescent="0.3">
      <c r="A438" s="110"/>
      <c r="B438" s="111"/>
      <c r="C438" s="110"/>
      <c r="D438" s="110"/>
      <c r="E438" s="110"/>
      <c r="F438" s="110"/>
      <c r="G438" s="110"/>
      <c r="H438" s="110"/>
      <c r="I438" s="110"/>
      <c r="J438" s="110"/>
      <c r="K438" s="110"/>
      <c r="L438" s="110"/>
      <c r="M438" s="110"/>
      <c r="N438" s="110"/>
      <c r="O438" s="110"/>
      <c r="P438" s="110"/>
      <c r="Q438" s="110"/>
      <c r="R438" s="110"/>
      <c r="S438" s="110"/>
      <c r="T438" s="110"/>
      <c r="U438" s="110"/>
      <c r="V438" s="110"/>
      <c r="W438" s="110"/>
      <c r="X438" s="110"/>
      <c r="Y438" s="110"/>
      <c r="Z438" s="110"/>
      <c r="AA438" s="110"/>
    </row>
    <row r="439" spans="1:27" ht="15.6" x14ac:dyDescent="0.3">
      <c r="A439" s="110"/>
      <c r="B439" s="111"/>
      <c r="C439" s="110"/>
      <c r="D439" s="110"/>
      <c r="E439" s="110"/>
      <c r="F439" s="110"/>
      <c r="G439" s="110"/>
      <c r="H439" s="110"/>
      <c r="I439" s="110"/>
      <c r="J439" s="110"/>
      <c r="K439" s="110"/>
      <c r="L439" s="110"/>
      <c r="M439" s="110"/>
      <c r="N439" s="110"/>
      <c r="O439" s="110"/>
      <c r="P439" s="110"/>
      <c r="Q439" s="110"/>
      <c r="R439" s="110"/>
      <c r="S439" s="110"/>
      <c r="T439" s="110"/>
      <c r="U439" s="110"/>
      <c r="V439" s="110"/>
      <c r="W439" s="110"/>
      <c r="X439" s="110"/>
      <c r="Y439" s="110"/>
      <c r="Z439" s="110"/>
      <c r="AA439" s="110"/>
    </row>
    <row r="440" spans="1:27" ht="15.6" x14ac:dyDescent="0.3">
      <c r="A440" s="110"/>
      <c r="B440" s="111"/>
      <c r="C440" s="110"/>
      <c r="D440" s="110"/>
      <c r="E440" s="110"/>
      <c r="F440" s="110"/>
      <c r="G440" s="110"/>
      <c r="H440" s="110"/>
      <c r="I440" s="110"/>
      <c r="J440" s="110"/>
      <c r="K440" s="110"/>
      <c r="L440" s="110"/>
      <c r="M440" s="110"/>
      <c r="N440" s="110"/>
      <c r="O440" s="110"/>
      <c r="P440" s="110"/>
      <c r="Q440" s="110"/>
      <c r="R440" s="110"/>
      <c r="S440" s="110"/>
      <c r="T440" s="110"/>
      <c r="U440" s="110"/>
      <c r="V440" s="110"/>
      <c r="W440" s="110"/>
      <c r="X440" s="110"/>
      <c r="Y440" s="110"/>
      <c r="Z440" s="110"/>
      <c r="AA440" s="110"/>
    </row>
    <row r="441" spans="1:27" ht="15.6" x14ac:dyDescent="0.3">
      <c r="A441" s="110"/>
      <c r="B441" s="111"/>
      <c r="C441" s="110"/>
      <c r="D441" s="110"/>
      <c r="E441" s="110"/>
      <c r="F441" s="110"/>
      <c r="G441" s="110"/>
      <c r="H441" s="110"/>
      <c r="I441" s="110"/>
      <c r="J441" s="110"/>
      <c r="K441" s="110"/>
      <c r="L441" s="110"/>
      <c r="M441" s="110"/>
      <c r="N441" s="110"/>
      <c r="O441" s="110"/>
      <c r="P441" s="110"/>
      <c r="Q441" s="110"/>
      <c r="R441" s="110"/>
      <c r="S441" s="110"/>
      <c r="T441" s="110"/>
      <c r="U441" s="110"/>
      <c r="V441" s="110"/>
      <c r="W441" s="110"/>
      <c r="X441" s="110"/>
      <c r="Y441" s="110"/>
      <c r="Z441" s="110"/>
      <c r="AA441" s="110"/>
    </row>
    <row r="442" spans="1:27" ht="15.6" x14ac:dyDescent="0.3">
      <c r="A442" s="110"/>
      <c r="B442" s="111"/>
      <c r="C442" s="110"/>
      <c r="D442" s="110"/>
      <c r="E442" s="110"/>
      <c r="F442" s="110"/>
      <c r="G442" s="110"/>
      <c r="H442" s="110"/>
      <c r="I442" s="110"/>
      <c r="J442" s="110"/>
      <c r="K442" s="110"/>
      <c r="L442" s="110"/>
      <c r="M442" s="110"/>
      <c r="N442" s="110"/>
      <c r="O442" s="110"/>
      <c r="P442" s="110"/>
      <c r="Q442" s="110"/>
      <c r="R442" s="110"/>
      <c r="S442" s="110"/>
      <c r="T442" s="110"/>
      <c r="U442" s="110"/>
      <c r="V442" s="110"/>
      <c r="W442" s="110"/>
      <c r="X442" s="110"/>
      <c r="Y442" s="110"/>
      <c r="Z442" s="110"/>
      <c r="AA442" s="110"/>
    </row>
    <row r="443" spans="1:27" ht="15.6" x14ac:dyDescent="0.3">
      <c r="A443" s="110"/>
      <c r="B443" s="111"/>
      <c r="C443" s="110"/>
      <c r="D443" s="110"/>
      <c r="E443" s="110"/>
      <c r="F443" s="110"/>
      <c r="G443" s="110"/>
      <c r="H443" s="110"/>
      <c r="I443" s="110"/>
      <c r="J443" s="110"/>
      <c r="K443" s="110"/>
      <c r="L443" s="110"/>
      <c r="M443" s="110"/>
      <c r="N443" s="110"/>
      <c r="O443" s="110"/>
      <c r="P443" s="110"/>
      <c r="Q443" s="110"/>
      <c r="R443" s="110"/>
      <c r="S443" s="110"/>
      <c r="T443" s="110"/>
      <c r="U443" s="110"/>
      <c r="V443" s="110"/>
      <c r="W443" s="110"/>
      <c r="X443" s="110"/>
      <c r="Y443" s="110"/>
      <c r="Z443" s="110"/>
      <c r="AA443" s="110"/>
    </row>
    <row r="444" spans="1:27" ht="15.6" x14ac:dyDescent="0.3">
      <c r="A444" s="110"/>
      <c r="B444" s="111"/>
      <c r="C444" s="110"/>
      <c r="D444" s="110"/>
      <c r="E444" s="110"/>
      <c r="F444" s="110"/>
      <c r="G444" s="110"/>
      <c r="H444" s="110"/>
      <c r="I444" s="110"/>
      <c r="J444" s="110"/>
      <c r="K444" s="110"/>
      <c r="L444" s="110"/>
      <c r="M444" s="110"/>
      <c r="N444" s="110"/>
      <c r="O444" s="110"/>
      <c r="P444" s="110"/>
      <c r="Q444" s="110"/>
      <c r="R444" s="110"/>
      <c r="S444" s="110"/>
      <c r="T444" s="110"/>
      <c r="U444" s="110"/>
      <c r="V444" s="110"/>
      <c r="W444" s="110"/>
      <c r="X444" s="110"/>
      <c r="Y444" s="110"/>
      <c r="Z444" s="110"/>
      <c r="AA444" s="110"/>
    </row>
    <row r="445" spans="1:27" ht="15.6" x14ac:dyDescent="0.3">
      <c r="A445" s="110"/>
      <c r="B445" s="111"/>
      <c r="C445" s="110"/>
      <c r="D445" s="110"/>
      <c r="E445" s="110"/>
      <c r="F445" s="110"/>
      <c r="G445" s="110"/>
      <c r="H445" s="110"/>
      <c r="I445" s="110"/>
      <c r="J445" s="110"/>
      <c r="K445" s="110"/>
      <c r="L445" s="110"/>
      <c r="M445" s="110"/>
      <c r="N445" s="110"/>
      <c r="O445" s="110"/>
      <c r="P445" s="110"/>
      <c r="Q445" s="110"/>
      <c r="R445" s="110"/>
      <c r="S445" s="110"/>
      <c r="T445" s="110"/>
      <c r="U445" s="110"/>
      <c r="V445" s="110"/>
      <c r="W445" s="110"/>
      <c r="X445" s="110"/>
      <c r="Y445" s="110"/>
      <c r="Z445" s="110"/>
      <c r="AA445" s="110"/>
    </row>
    <row r="446" spans="1:27" ht="15.6" x14ac:dyDescent="0.3">
      <c r="A446" s="110"/>
      <c r="B446" s="111"/>
      <c r="C446" s="110"/>
      <c r="D446" s="110"/>
      <c r="E446" s="110"/>
      <c r="F446" s="110"/>
      <c r="G446" s="110"/>
      <c r="H446" s="110"/>
      <c r="I446" s="110"/>
      <c r="J446" s="110"/>
      <c r="K446" s="110"/>
      <c r="L446" s="110"/>
      <c r="M446" s="110"/>
      <c r="N446" s="110"/>
      <c r="O446" s="110"/>
      <c r="P446" s="110"/>
      <c r="Q446" s="110"/>
      <c r="R446" s="110"/>
      <c r="S446" s="110"/>
      <c r="T446" s="110"/>
      <c r="U446" s="110"/>
      <c r="V446" s="110"/>
      <c r="W446" s="110"/>
      <c r="X446" s="110"/>
      <c r="Y446" s="110"/>
      <c r="Z446" s="110"/>
      <c r="AA446" s="110"/>
    </row>
    <row r="447" spans="1:27" ht="15.6" x14ac:dyDescent="0.3">
      <c r="A447" s="110"/>
      <c r="B447" s="111"/>
      <c r="C447" s="110"/>
      <c r="D447" s="110"/>
      <c r="E447" s="110"/>
      <c r="F447" s="110"/>
      <c r="G447" s="110"/>
      <c r="H447" s="110"/>
      <c r="I447" s="110"/>
      <c r="J447" s="110"/>
      <c r="K447" s="110"/>
      <c r="L447" s="110"/>
      <c r="M447" s="110"/>
      <c r="N447" s="110"/>
      <c r="O447" s="110"/>
      <c r="P447" s="110"/>
      <c r="Q447" s="110"/>
      <c r="R447" s="110"/>
      <c r="S447" s="110"/>
      <c r="T447" s="110"/>
      <c r="U447" s="110"/>
      <c r="V447" s="110"/>
      <c r="W447" s="110"/>
      <c r="X447" s="110"/>
      <c r="Y447" s="110"/>
      <c r="Z447" s="110"/>
      <c r="AA447" s="110"/>
    </row>
    <row r="448" spans="1:27" ht="15.6" x14ac:dyDescent="0.3">
      <c r="A448" s="110"/>
      <c r="B448" s="111"/>
      <c r="C448" s="110"/>
      <c r="D448" s="110"/>
      <c r="E448" s="110"/>
      <c r="F448" s="110"/>
      <c r="G448" s="110"/>
      <c r="H448" s="110"/>
      <c r="I448" s="110"/>
      <c r="J448" s="110"/>
      <c r="K448" s="110"/>
      <c r="L448" s="110"/>
      <c r="M448" s="110"/>
      <c r="N448" s="110"/>
      <c r="O448" s="110"/>
      <c r="P448" s="110"/>
      <c r="Q448" s="110"/>
      <c r="R448" s="110"/>
      <c r="S448" s="110"/>
      <c r="T448" s="110"/>
      <c r="U448" s="110"/>
      <c r="V448" s="110"/>
      <c r="W448" s="110"/>
      <c r="X448" s="110"/>
      <c r="Y448" s="110"/>
      <c r="Z448" s="110"/>
      <c r="AA448" s="110"/>
    </row>
    <row r="449" spans="1:27" ht="15.6" x14ac:dyDescent="0.3">
      <c r="A449" s="110"/>
      <c r="B449" s="111"/>
      <c r="C449" s="110"/>
      <c r="D449" s="110"/>
      <c r="E449" s="110"/>
      <c r="F449" s="110"/>
      <c r="G449" s="110"/>
      <c r="H449" s="110"/>
      <c r="I449" s="110"/>
      <c r="J449" s="110"/>
      <c r="K449" s="110"/>
      <c r="L449" s="110"/>
      <c r="M449" s="110"/>
      <c r="N449" s="110"/>
      <c r="O449" s="110"/>
      <c r="P449" s="110"/>
      <c r="Q449" s="110"/>
      <c r="R449" s="110"/>
      <c r="S449" s="110"/>
      <c r="T449" s="110"/>
      <c r="U449" s="110"/>
      <c r="V449" s="110"/>
      <c r="W449" s="110"/>
      <c r="X449" s="110"/>
      <c r="Y449" s="110"/>
      <c r="Z449" s="110"/>
      <c r="AA449" s="110"/>
    </row>
    <row r="450" spans="1:27" ht="15.6" x14ac:dyDescent="0.3">
      <c r="A450" s="110"/>
      <c r="B450" s="111"/>
      <c r="C450" s="110"/>
      <c r="D450" s="110"/>
      <c r="E450" s="110"/>
      <c r="F450" s="110"/>
      <c r="G450" s="110"/>
      <c r="H450" s="110"/>
      <c r="I450" s="110"/>
      <c r="J450" s="110"/>
      <c r="K450" s="110"/>
      <c r="L450" s="110"/>
      <c r="M450" s="110"/>
      <c r="N450" s="110"/>
      <c r="O450" s="110"/>
      <c r="P450" s="110"/>
      <c r="Q450" s="110"/>
      <c r="R450" s="110"/>
      <c r="S450" s="110"/>
      <c r="T450" s="110"/>
      <c r="U450" s="110"/>
      <c r="V450" s="110"/>
      <c r="W450" s="110"/>
      <c r="X450" s="110"/>
      <c r="Y450" s="110"/>
      <c r="Z450" s="110"/>
      <c r="AA450" s="110"/>
    </row>
    <row r="451" spans="1:27" ht="15.6" x14ac:dyDescent="0.3">
      <c r="A451" s="110"/>
      <c r="B451" s="111"/>
      <c r="C451" s="110"/>
      <c r="D451" s="110"/>
      <c r="E451" s="110"/>
      <c r="F451" s="110"/>
      <c r="G451" s="110"/>
      <c r="H451" s="110"/>
      <c r="I451" s="110"/>
      <c r="J451" s="110"/>
      <c r="K451" s="110"/>
      <c r="L451" s="110"/>
      <c r="M451" s="110"/>
      <c r="N451" s="110"/>
      <c r="O451" s="110"/>
      <c r="P451" s="110"/>
      <c r="Q451" s="110"/>
      <c r="R451" s="110"/>
      <c r="S451" s="110"/>
      <c r="T451" s="110"/>
      <c r="U451" s="110"/>
      <c r="V451" s="110"/>
      <c r="W451" s="110"/>
      <c r="X451" s="110"/>
      <c r="Y451" s="110"/>
      <c r="Z451" s="110"/>
      <c r="AA451" s="110"/>
    </row>
    <row r="452" spans="1:27" ht="15.6" x14ac:dyDescent="0.3">
      <c r="A452" s="110"/>
      <c r="B452" s="111"/>
      <c r="C452" s="110"/>
      <c r="D452" s="110"/>
      <c r="E452" s="110"/>
      <c r="F452" s="110"/>
      <c r="G452" s="110"/>
      <c r="H452" s="110"/>
      <c r="I452" s="110"/>
      <c r="J452" s="110"/>
      <c r="K452" s="110"/>
      <c r="L452" s="110"/>
      <c r="M452" s="110"/>
      <c r="N452" s="110"/>
      <c r="O452" s="110"/>
      <c r="P452" s="110"/>
      <c r="Q452" s="110"/>
      <c r="R452" s="110"/>
      <c r="S452" s="110"/>
      <c r="T452" s="110"/>
      <c r="U452" s="110"/>
      <c r="V452" s="110"/>
      <c r="W452" s="110"/>
      <c r="X452" s="110"/>
      <c r="Y452" s="110"/>
      <c r="Z452" s="110"/>
      <c r="AA452" s="110"/>
    </row>
    <row r="453" spans="1:27" ht="15.6" x14ac:dyDescent="0.3">
      <c r="A453" s="110"/>
      <c r="B453" s="111"/>
      <c r="C453" s="110"/>
      <c r="D453" s="110"/>
      <c r="E453" s="110"/>
      <c r="F453" s="110"/>
      <c r="G453" s="110"/>
      <c r="H453" s="110"/>
      <c r="I453" s="110"/>
      <c r="J453" s="110"/>
      <c r="K453" s="110"/>
      <c r="L453" s="110"/>
      <c r="M453" s="110"/>
      <c r="N453" s="110"/>
      <c r="O453" s="110"/>
      <c r="P453" s="110"/>
      <c r="Q453" s="110"/>
      <c r="R453" s="110"/>
      <c r="S453" s="110"/>
      <c r="T453" s="110"/>
      <c r="U453" s="110"/>
      <c r="V453" s="110"/>
      <c r="W453" s="110"/>
      <c r="X453" s="110"/>
      <c r="Y453" s="110"/>
      <c r="Z453" s="110"/>
      <c r="AA453" s="110"/>
    </row>
    <row r="454" spans="1:27" ht="15.6" x14ac:dyDescent="0.3">
      <c r="A454" s="110"/>
      <c r="B454" s="111"/>
      <c r="C454" s="110"/>
      <c r="D454" s="110"/>
      <c r="E454" s="110"/>
      <c r="F454" s="110"/>
      <c r="G454" s="110"/>
      <c r="H454" s="110"/>
      <c r="I454" s="110"/>
      <c r="J454" s="110"/>
      <c r="K454" s="110"/>
      <c r="L454" s="110"/>
      <c r="M454" s="110"/>
      <c r="N454" s="110"/>
      <c r="O454" s="110"/>
      <c r="P454" s="110"/>
      <c r="Q454" s="110"/>
      <c r="R454" s="110"/>
      <c r="S454" s="110"/>
      <c r="T454" s="110"/>
      <c r="U454" s="110"/>
      <c r="V454" s="110"/>
      <c r="W454" s="110"/>
      <c r="X454" s="110"/>
      <c r="Y454" s="110"/>
      <c r="Z454" s="110"/>
      <c r="AA454" s="110"/>
    </row>
    <row r="455" spans="1:27" ht="15.6" x14ac:dyDescent="0.3">
      <c r="A455" s="110"/>
      <c r="B455" s="111"/>
      <c r="C455" s="110"/>
      <c r="D455" s="110"/>
      <c r="E455" s="110"/>
      <c r="F455" s="110"/>
      <c r="G455" s="110"/>
      <c r="H455" s="110"/>
      <c r="I455" s="110"/>
      <c r="J455" s="110"/>
      <c r="K455" s="110"/>
      <c r="L455" s="110"/>
      <c r="M455" s="110"/>
      <c r="N455" s="110"/>
      <c r="O455" s="110"/>
      <c r="P455" s="110"/>
      <c r="Q455" s="110"/>
      <c r="R455" s="110"/>
      <c r="S455" s="110"/>
      <c r="T455" s="110"/>
      <c r="U455" s="110"/>
      <c r="V455" s="110"/>
      <c r="W455" s="110"/>
      <c r="X455" s="110"/>
      <c r="Y455" s="110"/>
      <c r="Z455" s="110"/>
      <c r="AA455" s="110"/>
    </row>
    <row r="456" spans="1:27" ht="15.6" x14ac:dyDescent="0.3">
      <c r="A456" s="110"/>
      <c r="B456" s="111"/>
      <c r="C456" s="110"/>
      <c r="D456" s="110"/>
      <c r="E456" s="110"/>
      <c r="F456" s="110"/>
      <c r="G456" s="110"/>
      <c r="H456" s="110"/>
      <c r="I456" s="110"/>
      <c r="J456" s="110"/>
      <c r="K456" s="110"/>
      <c r="L456" s="110"/>
      <c r="M456" s="110"/>
      <c r="N456" s="110"/>
      <c r="O456" s="110"/>
      <c r="P456" s="110"/>
      <c r="Q456" s="110"/>
      <c r="R456" s="110"/>
      <c r="S456" s="110"/>
      <c r="T456" s="110"/>
      <c r="U456" s="110"/>
      <c r="V456" s="110"/>
      <c r="W456" s="110"/>
      <c r="X456" s="110"/>
      <c r="Y456" s="110"/>
      <c r="Z456" s="110"/>
      <c r="AA456" s="110"/>
    </row>
    <row r="457" spans="1:27" ht="15.6" x14ac:dyDescent="0.3">
      <c r="A457" s="110"/>
      <c r="B457" s="111"/>
      <c r="C457" s="110"/>
      <c r="D457" s="110"/>
      <c r="E457" s="110"/>
      <c r="F457" s="110"/>
      <c r="G457" s="110"/>
      <c r="H457" s="110"/>
      <c r="I457" s="110"/>
      <c r="J457" s="110"/>
      <c r="K457" s="110"/>
      <c r="L457" s="110"/>
      <c r="M457" s="110"/>
      <c r="N457" s="110"/>
      <c r="O457" s="110"/>
      <c r="P457" s="110"/>
      <c r="Q457" s="110"/>
      <c r="R457" s="110"/>
      <c r="S457" s="110"/>
      <c r="T457" s="110"/>
      <c r="U457" s="110"/>
      <c r="V457" s="110"/>
      <c r="W457" s="110"/>
      <c r="X457" s="110"/>
      <c r="Y457" s="110"/>
      <c r="Z457" s="110"/>
      <c r="AA457" s="110"/>
    </row>
    <row r="458" spans="1:27" ht="15.6" x14ac:dyDescent="0.3">
      <c r="A458" s="110"/>
      <c r="B458" s="111"/>
      <c r="C458" s="110"/>
      <c r="D458" s="110"/>
      <c r="E458" s="110"/>
      <c r="F458" s="110"/>
      <c r="G458" s="110"/>
      <c r="H458" s="110"/>
      <c r="I458" s="110"/>
      <c r="J458" s="110"/>
      <c r="K458" s="110"/>
      <c r="L458" s="110"/>
      <c r="M458" s="110"/>
      <c r="N458" s="110"/>
      <c r="O458" s="110"/>
      <c r="P458" s="110"/>
      <c r="Q458" s="110"/>
      <c r="R458" s="110"/>
      <c r="S458" s="110"/>
      <c r="T458" s="110"/>
      <c r="U458" s="110"/>
      <c r="V458" s="110"/>
      <c r="W458" s="110"/>
      <c r="X458" s="110"/>
      <c r="Y458" s="110"/>
      <c r="Z458" s="110"/>
      <c r="AA458" s="110"/>
    </row>
    <row r="459" spans="1:27" ht="15.6" x14ac:dyDescent="0.3">
      <c r="A459" s="110"/>
      <c r="B459" s="111"/>
      <c r="C459" s="110"/>
      <c r="D459" s="110"/>
      <c r="E459" s="110"/>
      <c r="F459" s="110"/>
      <c r="G459" s="110"/>
      <c r="H459" s="110"/>
      <c r="I459" s="110"/>
      <c r="J459" s="110"/>
      <c r="K459" s="110"/>
      <c r="L459" s="110"/>
      <c r="M459" s="110"/>
      <c r="N459" s="110"/>
      <c r="O459" s="110"/>
      <c r="P459" s="110"/>
      <c r="Q459" s="110"/>
      <c r="R459" s="110"/>
      <c r="S459" s="110"/>
      <c r="T459" s="110"/>
      <c r="U459" s="110"/>
      <c r="V459" s="110"/>
      <c r="W459" s="110"/>
      <c r="X459" s="110"/>
      <c r="Y459" s="110"/>
      <c r="Z459" s="110"/>
      <c r="AA459" s="110"/>
    </row>
    <row r="460" spans="1:27" ht="15.6" x14ac:dyDescent="0.3">
      <c r="A460" s="110"/>
      <c r="B460" s="111"/>
      <c r="C460" s="110"/>
      <c r="D460" s="110"/>
      <c r="E460" s="110"/>
      <c r="F460" s="110"/>
      <c r="G460" s="110"/>
      <c r="H460" s="110"/>
      <c r="I460" s="110"/>
      <c r="J460" s="110"/>
      <c r="K460" s="110"/>
      <c r="L460" s="110"/>
      <c r="M460" s="110"/>
      <c r="N460" s="110"/>
      <c r="O460" s="110"/>
      <c r="P460" s="110"/>
      <c r="Q460" s="110"/>
      <c r="R460" s="110"/>
      <c r="S460" s="110"/>
      <c r="T460" s="110"/>
      <c r="U460" s="110"/>
      <c r="V460" s="110"/>
      <c r="W460" s="110"/>
      <c r="X460" s="110"/>
      <c r="Y460" s="110"/>
      <c r="Z460" s="110"/>
      <c r="AA460" s="110"/>
    </row>
    <row r="461" spans="1:27" ht="15.6" x14ac:dyDescent="0.3">
      <c r="A461" s="110"/>
      <c r="B461" s="111"/>
      <c r="C461" s="110"/>
      <c r="D461" s="110"/>
      <c r="E461" s="110"/>
      <c r="F461" s="110"/>
      <c r="G461" s="110"/>
      <c r="H461" s="110"/>
      <c r="I461" s="110"/>
      <c r="J461" s="110"/>
      <c r="K461" s="110"/>
      <c r="L461" s="110"/>
      <c r="M461" s="110"/>
      <c r="N461" s="110"/>
      <c r="O461" s="110"/>
      <c r="P461" s="110"/>
      <c r="Q461" s="110"/>
      <c r="R461" s="110"/>
      <c r="S461" s="110"/>
      <c r="T461" s="110"/>
      <c r="U461" s="110"/>
      <c r="V461" s="110"/>
      <c r="W461" s="110"/>
      <c r="X461" s="110"/>
      <c r="Y461" s="110"/>
      <c r="Z461" s="110"/>
      <c r="AA461" s="110"/>
    </row>
    <row r="462" spans="1:27" ht="15.6" x14ac:dyDescent="0.3">
      <c r="A462" s="110"/>
      <c r="B462" s="111"/>
      <c r="C462" s="110"/>
      <c r="D462" s="110"/>
      <c r="E462" s="110"/>
      <c r="F462" s="110"/>
      <c r="G462" s="110"/>
      <c r="H462" s="110"/>
      <c r="I462" s="110"/>
      <c r="J462" s="110"/>
      <c r="K462" s="110"/>
      <c r="L462" s="110"/>
      <c r="M462" s="110"/>
      <c r="N462" s="110"/>
      <c r="O462" s="110"/>
      <c r="P462" s="110"/>
      <c r="Q462" s="110"/>
      <c r="R462" s="110"/>
      <c r="S462" s="110"/>
      <c r="T462" s="110"/>
      <c r="U462" s="110"/>
      <c r="V462" s="110"/>
      <c r="W462" s="110"/>
      <c r="X462" s="110"/>
      <c r="Y462" s="110"/>
      <c r="Z462" s="110"/>
      <c r="AA462" s="110"/>
    </row>
    <row r="463" spans="1:27" ht="15.6" x14ac:dyDescent="0.3">
      <c r="A463" s="110"/>
      <c r="B463" s="111"/>
      <c r="C463" s="110"/>
      <c r="D463" s="110"/>
      <c r="E463" s="110"/>
      <c r="F463" s="110"/>
      <c r="G463" s="110"/>
      <c r="H463" s="110"/>
      <c r="I463" s="110"/>
      <c r="J463" s="110"/>
      <c r="K463" s="110"/>
      <c r="L463" s="110"/>
      <c r="M463" s="110"/>
      <c r="N463" s="110"/>
      <c r="O463" s="110"/>
      <c r="P463" s="110"/>
      <c r="Q463" s="110"/>
      <c r="R463" s="110"/>
      <c r="S463" s="110"/>
      <c r="T463" s="110"/>
      <c r="U463" s="110"/>
      <c r="V463" s="110"/>
      <c r="W463" s="110"/>
      <c r="X463" s="110"/>
      <c r="Y463" s="110"/>
      <c r="Z463" s="110"/>
      <c r="AA463" s="110"/>
    </row>
    <row r="464" spans="1:27" ht="15.6" x14ac:dyDescent="0.3">
      <c r="A464" s="110"/>
      <c r="B464" s="111"/>
      <c r="C464" s="110"/>
      <c r="D464" s="110"/>
      <c r="E464" s="110"/>
      <c r="F464" s="110"/>
      <c r="G464" s="110"/>
      <c r="H464" s="110"/>
      <c r="I464" s="110"/>
      <c r="J464" s="110"/>
      <c r="K464" s="110"/>
      <c r="L464" s="110"/>
      <c r="M464" s="110"/>
      <c r="N464" s="110"/>
      <c r="O464" s="110"/>
      <c r="P464" s="110"/>
      <c r="Q464" s="110"/>
      <c r="R464" s="110"/>
      <c r="S464" s="110"/>
      <c r="T464" s="110"/>
      <c r="U464" s="110"/>
      <c r="V464" s="110"/>
      <c r="W464" s="110"/>
      <c r="X464" s="110"/>
      <c r="Y464" s="110"/>
      <c r="Z464" s="110"/>
      <c r="AA464" s="110"/>
    </row>
    <row r="465" spans="1:27" ht="15.6" x14ac:dyDescent="0.3">
      <c r="A465" s="110"/>
      <c r="B465" s="111"/>
      <c r="C465" s="110"/>
      <c r="D465" s="110"/>
      <c r="E465" s="110"/>
      <c r="F465" s="110"/>
      <c r="G465" s="110"/>
      <c r="H465" s="110"/>
      <c r="I465" s="110"/>
      <c r="J465" s="110"/>
      <c r="K465" s="110"/>
      <c r="L465" s="110"/>
      <c r="M465" s="110"/>
      <c r="N465" s="110"/>
      <c r="O465" s="110"/>
      <c r="P465" s="110"/>
      <c r="Q465" s="110"/>
      <c r="R465" s="110"/>
      <c r="S465" s="110"/>
      <c r="T465" s="110"/>
      <c r="U465" s="110"/>
      <c r="V465" s="110"/>
      <c r="W465" s="110"/>
      <c r="X465" s="110"/>
      <c r="Y465" s="110"/>
      <c r="Z465" s="110"/>
      <c r="AA465" s="110"/>
    </row>
    <row r="466" spans="1:27" ht="15.6" x14ac:dyDescent="0.3">
      <c r="A466" s="110"/>
      <c r="B466" s="111"/>
      <c r="C466" s="110"/>
      <c r="D466" s="110"/>
      <c r="E466" s="110"/>
      <c r="F466" s="110"/>
      <c r="G466" s="110"/>
      <c r="H466" s="110"/>
      <c r="I466" s="110"/>
      <c r="J466" s="110"/>
      <c r="K466" s="110"/>
      <c r="L466" s="110"/>
      <c r="M466" s="110"/>
      <c r="N466" s="110"/>
      <c r="O466" s="110"/>
      <c r="P466" s="110"/>
      <c r="Q466" s="110"/>
      <c r="R466" s="110"/>
      <c r="S466" s="110"/>
      <c r="T466" s="110"/>
      <c r="U466" s="110"/>
      <c r="V466" s="110"/>
      <c r="W466" s="110"/>
      <c r="X466" s="110"/>
      <c r="Y466" s="110"/>
      <c r="Z466" s="110"/>
      <c r="AA466" s="110"/>
    </row>
    <row r="467" spans="1:27" ht="15.6" x14ac:dyDescent="0.3">
      <c r="A467" s="110"/>
      <c r="B467" s="111"/>
      <c r="C467" s="110"/>
      <c r="D467" s="110"/>
      <c r="E467" s="110"/>
      <c r="F467" s="110"/>
      <c r="G467" s="110"/>
      <c r="H467" s="110"/>
      <c r="I467" s="110"/>
      <c r="J467" s="110"/>
      <c r="K467" s="110"/>
      <c r="L467" s="110"/>
      <c r="M467" s="110"/>
      <c r="N467" s="110"/>
      <c r="O467" s="110"/>
      <c r="P467" s="110"/>
      <c r="Q467" s="110"/>
      <c r="R467" s="110"/>
      <c r="S467" s="110"/>
      <c r="T467" s="110"/>
      <c r="U467" s="110"/>
      <c r="V467" s="110"/>
      <c r="W467" s="110"/>
      <c r="X467" s="110"/>
      <c r="Y467" s="110"/>
      <c r="Z467" s="110"/>
      <c r="AA467" s="110"/>
    </row>
    <row r="468" spans="1:27" ht="15.6" x14ac:dyDescent="0.3">
      <c r="A468" s="110"/>
      <c r="B468" s="111"/>
      <c r="C468" s="110"/>
      <c r="D468" s="110"/>
      <c r="E468" s="110"/>
      <c r="F468" s="110"/>
      <c r="G468" s="110"/>
      <c r="H468" s="110"/>
      <c r="I468" s="110"/>
      <c r="J468" s="110"/>
      <c r="K468" s="110"/>
      <c r="L468" s="110"/>
      <c r="M468" s="110"/>
      <c r="N468" s="110"/>
      <c r="O468" s="110"/>
      <c r="P468" s="110"/>
      <c r="Q468" s="110"/>
      <c r="R468" s="110"/>
      <c r="S468" s="110"/>
      <c r="T468" s="110"/>
      <c r="U468" s="110"/>
      <c r="V468" s="110"/>
      <c r="W468" s="110"/>
      <c r="X468" s="110"/>
      <c r="Y468" s="110"/>
      <c r="Z468" s="110"/>
      <c r="AA468" s="110"/>
    </row>
    <row r="469" spans="1:27" ht="15.6" x14ac:dyDescent="0.3">
      <c r="A469" s="110"/>
      <c r="B469" s="111"/>
      <c r="C469" s="110"/>
      <c r="D469" s="110"/>
      <c r="E469" s="110"/>
      <c r="F469" s="110"/>
      <c r="G469" s="110"/>
      <c r="H469" s="110"/>
      <c r="I469" s="110"/>
      <c r="J469" s="110"/>
      <c r="K469" s="110"/>
      <c r="L469" s="110"/>
      <c r="M469" s="110"/>
      <c r="N469" s="110"/>
      <c r="O469" s="110"/>
      <c r="P469" s="110"/>
      <c r="Q469" s="110"/>
      <c r="R469" s="110"/>
      <c r="S469" s="110"/>
      <c r="T469" s="110"/>
      <c r="U469" s="110"/>
      <c r="V469" s="110"/>
      <c r="W469" s="110"/>
      <c r="X469" s="110"/>
      <c r="Y469" s="110"/>
      <c r="Z469" s="110"/>
      <c r="AA469" s="110"/>
    </row>
    <row r="470" spans="1:27" ht="15.6" x14ac:dyDescent="0.3">
      <c r="A470" s="110"/>
      <c r="B470" s="111"/>
      <c r="C470" s="110"/>
      <c r="D470" s="110"/>
      <c r="E470" s="110"/>
      <c r="F470" s="110"/>
      <c r="G470" s="110"/>
      <c r="H470" s="110"/>
      <c r="I470" s="110"/>
      <c r="J470" s="110"/>
      <c r="K470" s="110"/>
      <c r="L470" s="110"/>
      <c r="M470" s="110"/>
      <c r="N470" s="110"/>
      <c r="O470" s="110"/>
      <c r="P470" s="110"/>
      <c r="Q470" s="110"/>
      <c r="R470" s="110"/>
      <c r="S470" s="110"/>
      <c r="T470" s="110"/>
      <c r="U470" s="110"/>
      <c r="V470" s="110"/>
      <c r="W470" s="110"/>
      <c r="X470" s="110"/>
      <c r="Y470" s="110"/>
      <c r="Z470" s="110"/>
      <c r="AA470" s="110"/>
    </row>
    <row r="471" spans="1:27" ht="15.6" x14ac:dyDescent="0.3">
      <c r="A471" s="110"/>
      <c r="B471" s="111"/>
      <c r="C471" s="110"/>
      <c r="D471" s="110"/>
      <c r="E471" s="110"/>
      <c r="F471" s="110"/>
      <c r="G471" s="110"/>
      <c r="H471" s="110"/>
      <c r="I471" s="110"/>
      <c r="J471" s="110"/>
      <c r="K471" s="110"/>
      <c r="L471" s="110"/>
      <c r="M471" s="110"/>
      <c r="N471" s="110"/>
      <c r="O471" s="110"/>
      <c r="P471" s="110"/>
      <c r="Q471" s="110"/>
      <c r="R471" s="110"/>
      <c r="S471" s="110"/>
      <c r="T471" s="110"/>
      <c r="U471" s="110"/>
      <c r="V471" s="110"/>
      <c r="W471" s="110"/>
      <c r="X471" s="110"/>
      <c r="Y471" s="110"/>
      <c r="Z471" s="110"/>
      <c r="AA471" s="110"/>
    </row>
    <row r="472" spans="1:27" ht="15.6" x14ac:dyDescent="0.3">
      <c r="A472" s="110"/>
      <c r="B472" s="111"/>
      <c r="C472" s="110"/>
      <c r="D472" s="110"/>
      <c r="E472" s="110"/>
      <c r="F472" s="110"/>
      <c r="G472" s="110"/>
      <c r="H472" s="110"/>
      <c r="I472" s="110"/>
      <c r="J472" s="110"/>
      <c r="K472" s="110"/>
      <c r="L472" s="110"/>
      <c r="M472" s="110"/>
      <c r="N472" s="110"/>
      <c r="O472" s="110"/>
      <c r="P472" s="110"/>
      <c r="Q472" s="110"/>
      <c r="R472" s="110"/>
      <c r="S472" s="110"/>
      <c r="T472" s="110"/>
      <c r="U472" s="110"/>
      <c r="V472" s="110"/>
      <c r="W472" s="110"/>
      <c r="X472" s="110"/>
      <c r="Y472" s="110"/>
      <c r="Z472" s="110"/>
      <c r="AA472" s="110"/>
    </row>
    <row r="473" spans="1:27" ht="15.6" x14ac:dyDescent="0.3">
      <c r="A473" s="110"/>
      <c r="B473" s="111"/>
      <c r="C473" s="110"/>
      <c r="D473" s="110"/>
      <c r="E473" s="110"/>
      <c r="F473" s="110"/>
      <c r="G473" s="110"/>
      <c r="H473" s="110"/>
      <c r="I473" s="110"/>
      <c r="J473" s="110"/>
      <c r="K473" s="110"/>
      <c r="L473" s="110"/>
      <c r="M473" s="110"/>
      <c r="N473" s="110"/>
      <c r="O473" s="110"/>
      <c r="P473" s="110"/>
      <c r="Q473" s="110"/>
      <c r="R473" s="110"/>
      <c r="S473" s="110"/>
      <c r="T473" s="110"/>
      <c r="U473" s="110"/>
      <c r="V473" s="110"/>
      <c r="W473" s="110"/>
      <c r="X473" s="110"/>
      <c r="Y473" s="110"/>
      <c r="Z473" s="110"/>
      <c r="AA473" s="110"/>
    </row>
    <row r="474" spans="1:27" ht="15.6" x14ac:dyDescent="0.3">
      <c r="A474" s="110"/>
      <c r="B474" s="111"/>
      <c r="C474" s="110"/>
      <c r="D474" s="110"/>
      <c r="E474" s="110"/>
      <c r="F474" s="110"/>
      <c r="G474" s="110"/>
      <c r="H474" s="110"/>
      <c r="I474" s="110"/>
      <c r="J474" s="110"/>
      <c r="K474" s="110"/>
      <c r="L474" s="110"/>
      <c r="M474" s="110"/>
      <c r="N474" s="110"/>
      <c r="O474" s="110"/>
      <c r="P474" s="110"/>
      <c r="Q474" s="110"/>
      <c r="R474" s="110"/>
      <c r="S474" s="110"/>
      <c r="T474" s="110"/>
      <c r="U474" s="110"/>
      <c r="V474" s="110"/>
      <c r="W474" s="110"/>
      <c r="X474" s="110"/>
      <c r="Y474" s="110"/>
      <c r="Z474" s="110"/>
      <c r="AA474" s="110"/>
    </row>
    <row r="475" spans="1:27" ht="15.6" x14ac:dyDescent="0.3">
      <c r="A475" s="110"/>
      <c r="B475" s="111"/>
      <c r="C475" s="110"/>
      <c r="D475" s="110"/>
      <c r="E475" s="110"/>
      <c r="F475" s="110"/>
      <c r="G475" s="110"/>
      <c r="H475" s="110"/>
      <c r="I475" s="110"/>
      <c r="J475" s="110"/>
      <c r="K475" s="110"/>
      <c r="L475" s="110"/>
      <c r="M475" s="110"/>
      <c r="N475" s="110"/>
      <c r="O475" s="110"/>
      <c r="P475" s="110"/>
      <c r="Q475" s="110"/>
      <c r="R475" s="110"/>
      <c r="S475" s="110"/>
      <c r="T475" s="110"/>
      <c r="U475" s="110"/>
      <c r="V475" s="110"/>
      <c r="W475" s="110"/>
      <c r="X475" s="110"/>
      <c r="Y475" s="110"/>
      <c r="Z475" s="110"/>
      <c r="AA475" s="110"/>
    </row>
    <row r="476" spans="1:27" ht="15.6" x14ac:dyDescent="0.3">
      <c r="A476" s="110"/>
      <c r="B476" s="111"/>
      <c r="C476" s="110"/>
      <c r="D476" s="110"/>
      <c r="E476" s="110"/>
      <c r="F476" s="110"/>
      <c r="G476" s="110"/>
      <c r="H476" s="110"/>
      <c r="I476" s="110"/>
      <c r="J476" s="110"/>
      <c r="K476" s="110"/>
      <c r="L476" s="110"/>
      <c r="M476" s="110"/>
      <c r="N476" s="110"/>
      <c r="O476" s="110"/>
      <c r="P476" s="110"/>
      <c r="Q476" s="110"/>
      <c r="R476" s="110"/>
      <c r="S476" s="110"/>
      <c r="T476" s="110"/>
      <c r="U476" s="110"/>
      <c r="V476" s="110"/>
      <c r="W476" s="110"/>
      <c r="X476" s="110"/>
      <c r="Y476" s="110"/>
      <c r="Z476" s="110"/>
      <c r="AA476" s="110"/>
    </row>
    <row r="477" spans="1:27" ht="15.6" x14ac:dyDescent="0.3">
      <c r="A477" s="110"/>
      <c r="B477" s="111"/>
      <c r="C477" s="110"/>
      <c r="D477" s="110"/>
      <c r="E477" s="110"/>
      <c r="F477" s="110"/>
      <c r="G477" s="110"/>
      <c r="H477" s="110"/>
      <c r="I477" s="110"/>
      <c r="J477" s="110"/>
      <c r="K477" s="110"/>
      <c r="L477" s="110"/>
      <c r="M477" s="110"/>
      <c r="N477" s="110"/>
      <c r="O477" s="110"/>
      <c r="P477" s="110"/>
      <c r="Q477" s="110"/>
      <c r="R477" s="110"/>
      <c r="S477" s="110"/>
      <c r="T477" s="110"/>
      <c r="U477" s="110"/>
      <c r="V477" s="110"/>
      <c r="W477" s="110"/>
      <c r="X477" s="110"/>
      <c r="Y477" s="110"/>
      <c r="Z477" s="110"/>
      <c r="AA477" s="110"/>
    </row>
    <row r="478" spans="1:27" ht="15.6" x14ac:dyDescent="0.3">
      <c r="A478" s="110"/>
      <c r="B478" s="111"/>
      <c r="C478" s="110"/>
      <c r="D478" s="110"/>
      <c r="E478" s="110"/>
      <c r="F478" s="110"/>
      <c r="G478" s="110"/>
      <c r="H478" s="110"/>
      <c r="I478" s="110"/>
      <c r="J478" s="110"/>
      <c r="K478" s="110"/>
      <c r="L478" s="110"/>
      <c r="M478" s="110"/>
      <c r="N478" s="110"/>
      <c r="O478" s="110"/>
      <c r="P478" s="110"/>
      <c r="Q478" s="110"/>
      <c r="R478" s="110"/>
      <c r="S478" s="110"/>
      <c r="T478" s="110"/>
      <c r="U478" s="110"/>
      <c r="V478" s="110"/>
      <c r="W478" s="110"/>
      <c r="X478" s="110"/>
      <c r="Y478" s="110"/>
      <c r="Z478" s="110"/>
      <c r="AA478" s="110"/>
    </row>
    <row r="479" spans="1:27" ht="15.6" x14ac:dyDescent="0.3">
      <c r="A479" s="110"/>
      <c r="B479" s="111"/>
      <c r="C479" s="110"/>
      <c r="D479" s="110"/>
      <c r="E479" s="110"/>
      <c r="F479" s="110"/>
      <c r="G479" s="110"/>
      <c r="H479" s="110"/>
      <c r="I479" s="110"/>
      <c r="J479" s="110"/>
      <c r="K479" s="110"/>
      <c r="L479" s="110"/>
      <c r="M479" s="110"/>
      <c r="N479" s="110"/>
      <c r="O479" s="110"/>
      <c r="P479" s="110"/>
      <c r="Q479" s="110"/>
      <c r="R479" s="110"/>
      <c r="S479" s="110"/>
      <c r="T479" s="110"/>
      <c r="U479" s="110"/>
      <c r="V479" s="110"/>
      <c r="W479" s="110"/>
      <c r="X479" s="110"/>
      <c r="Y479" s="110"/>
      <c r="Z479" s="110"/>
      <c r="AA479" s="110"/>
    </row>
    <row r="480" spans="1:27" ht="15.6" x14ac:dyDescent="0.3">
      <c r="A480" s="110"/>
      <c r="B480" s="111"/>
      <c r="C480" s="110"/>
      <c r="D480" s="110"/>
      <c r="E480" s="110"/>
      <c r="F480" s="110"/>
      <c r="G480" s="110"/>
      <c r="H480" s="110"/>
      <c r="I480" s="110"/>
      <c r="J480" s="110"/>
      <c r="K480" s="110"/>
      <c r="L480" s="110"/>
      <c r="M480" s="110"/>
      <c r="N480" s="110"/>
      <c r="O480" s="110"/>
      <c r="P480" s="110"/>
      <c r="Q480" s="110"/>
      <c r="R480" s="110"/>
      <c r="S480" s="110"/>
      <c r="T480" s="110"/>
      <c r="U480" s="110"/>
      <c r="V480" s="110"/>
      <c r="W480" s="110"/>
      <c r="X480" s="110"/>
      <c r="Y480" s="110"/>
      <c r="Z480" s="110"/>
      <c r="AA480" s="110"/>
    </row>
    <row r="481" spans="1:27" ht="15.6" x14ac:dyDescent="0.3">
      <c r="A481" s="110"/>
      <c r="B481" s="111"/>
      <c r="C481" s="110"/>
      <c r="D481" s="110"/>
      <c r="E481" s="110"/>
      <c r="F481" s="110"/>
      <c r="G481" s="110"/>
      <c r="H481" s="110"/>
      <c r="I481" s="110"/>
      <c r="J481" s="110"/>
      <c r="K481" s="110"/>
      <c r="L481" s="110"/>
      <c r="M481" s="110"/>
      <c r="N481" s="110"/>
      <c r="O481" s="110"/>
      <c r="P481" s="110"/>
      <c r="Q481" s="110"/>
      <c r="R481" s="110"/>
      <c r="S481" s="110"/>
      <c r="T481" s="110"/>
      <c r="U481" s="110"/>
      <c r="V481" s="110"/>
      <c r="W481" s="110"/>
      <c r="X481" s="110"/>
      <c r="Y481" s="110"/>
      <c r="Z481" s="110"/>
      <c r="AA481" s="110"/>
    </row>
    <row r="482" spans="1:27" ht="15.6" x14ac:dyDescent="0.3">
      <c r="A482" s="110"/>
      <c r="B482" s="111"/>
      <c r="C482" s="110"/>
      <c r="D482" s="110"/>
      <c r="E482" s="110"/>
      <c r="F482" s="110"/>
      <c r="G482" s="110"/>
      <c r="H482" s="110"/>
      <c r="I482" s="110"/>
      <c r="J482" s="110"/>
      <c r="K482" s="110"/>
      <c r="L482" s="110"/>
      <c r="M482" s="110"/>
      <c r="N482" s="110"/>
      <c r="O482" s="110"/>
      <c r="P482" s="110"/>
      <c r="Q482" s="110"/>
      <c r="R482" s="110"/>
      <c r="S482" s="110"/>
      <c r="T482" s="110"/>
      <c r="U482" s="110"/>
      <c r="V482" s="110"/>
      <c r="W482" s="110"/>
      <c r="X482" s="110"/>
      <c r="Y482" s="110"/>
      <c r="Z482" s="110"/>
      <c r="AA482" s="110"/>
    </row>
    <row r="483" spans="1:27" ht="15.6" x14ac:dyDescent="0.3">
      <c r="A483" s="110"/>
      <c r="B483" s="111"/>
      <c r="C483" s="110"/>
      <c r="D483" s="110"/>
      <c r="E483" s="110"/>
      <c r="F483" s="110"/>
      <c r="G483" s="110"/>
      <c r="H483" s="110"/>
      <c r="I483" s="110"/>
      <c r="J483" s="110"/>
      <c r="K483" s="110"/>
      <c r="L483" s="110"/>
      <c r="M483" s="110"/>
      <c r="N483" s="110"/>
      <c r="O483" s="110"/>
      <c r="P483" s="110"/>
      <c r="Q483" s="110"/>
      <c r="R483" s="110"/>
      <c r="S483" s="110"/>
      <c r="T483" s="110"/>
      <c r="U483" s="110"/>
      <c r="V483" s="110"/>
      <c r="W483" s="110"/>
      <c r="X483" s="110"/>
      <c r="Y483" s="110"/>
      <c r="Z483" s="110"/>
      <c r="AA483" s="110"/>
    </row>
    <row r="484" spans="1:27" ht="15.6" x14ac:dyDescent="0.3">
      <c r="A484" s="110"/>
      <c r="B484" s="111"/>
      <c r="C484" s="110"/>
      <c r="D484" s="110"/>
      <c r="E484" s="110"/>
      <c r="F484" s="110"/>
      <c r="G484" s="110"/>
      <c r="H484" s="110"/>
      <c r="I484" s="110"/>
      <c r="J484" s="110"/>
      <c r="K484" s="110"/>
      <c r="L484" s="110"/>
      <c r="M484" s="110"/>
      <c r="N484" s="110"/>
      <c r="O484" s="110"/>
      <c r="P484" s="110"/>
      <c r="Q484" s="110"/>
      <c r="R484" s="110"/>
      <c r="S484" s="110"/>
      <c r="T484" s="110"/>
      <c r="U484" s="110"/>
      <c r="V484" s="110"/>
      <c r="W484" s="110"/>
      <c r="X484" s="110"/>
      <c r="Y484" s="110"/>
      <c r="Z484" s="110"/>
      <c r="AA484" s="110"/>
    </row>
    <row r="485" spans="1:27" ht="15.6" x14ac:dyDescent="0.3">
      <c r="A485" s="110"/>
      <c r="B485" s="111"/>
      <c r="C485" s="110"/>
      <c r="D485" s="110"/>
      <c r="E485" s="110"/>
      <c r="F485" s="110"/>
      <c r="G485" s="110"/>
      <c r="H485" s="110"/>
      <c r="I485" s="110"/>
      <c r="J485" s="110"/>
      <c r="K485" s="110"/>
      <c r="L485" s="110"/>
      <c r="M485" s="110"/>
      <c r="N485" s="110"/>
      <c r="O485" s="110"/>
      <c r="P485" s="110"/>
      <c r="Q485" s="110"/>
      <c r="R485" s="110"/>
      <c r="S485" s="110"/>
      <c r="T485" s="110"/>
      <c r="U485" s="110"/>
      <c r="V485" s="110"/>
      <c r="W485" s="110"/>
      <c r="X485" s="110"/>
      <c r="Y485" s="110"/>
      <c r="Z485" s="110"/>
      <c r="AA485" s="110"/>
    </row>
    <row r="486" spans="1:27" ht="15.6" x14ac:dyDescent="0.3">
      <c r="A486" s="110"/>
      <c r="B486" s="111"/>
      <c r="C486" s="110"/>
      <c r="D486" s="110"/>
      <c r="E486" s="110"/>
      <c r="F486" s="110"/>
      <c r="G486" s="110"/>
      <c r="H486" s="110"/>
      <c r="I486" s="110"/>
      <c r="J486" s="110"/>
      <c r="K486" s="110"/>
      <c r="L486" s="110"/>
      <c r="M486" s="110"/>
      <c r="N486" s="110"/>
      <c r="O486" s="110"/>
      <c r="P486" s="110"/>
      <c r="Q486" s="110"/>
      <c r="R486" s="110"/>
      <c r="S486" s="110"/>
      <c r="T486" s="110"/>
      <c r="U486" s="110"/>
      <c r="V486" s="110"/>
      <c r="W486" s="110"/>
      <c r="X486" s="110"/>
      <c r="Y486" s="110"/>
      <c r="Z486" s="110"/>
      <c r="AA486" s="110"/>
    </row>
    <row r="487" spans="1:27" ht="15.6" x14ac:dyDescent="0.3">
      <c r="A487" s="110"/>
      <c r="B487" s="111"/>
      <c r="C487" s="110"/>
      <c r="D487" s="110"/>
      <c r="E487" s="110"/>
      <c r="F487" s="110"/>
      <c r="G487" s="110"/>
      <c r="H487" s="110"/>
      <c r="I487" s="110"/>
      <c r="J487" s="110"/>
      <c r="K487" s="110"/>
      <c r="L487" s="110"/>
      <c r="M487" s="110"/>
      <c r="N487" s="110"/>
      <c r="O487" s="110"/>
      <c r="P487" s="110"/>
      <c r="Q487" s="110"/>
      <c r="R487" s="110"/>
      <c r="S487" s="110"/>
      <c r="T487" s="110"/>
      <c r="U487" s="110"/>
      <c r="V487" s="110"/>
      <c r="W487" s="110"/>
      <c r="X487" s="110"/>
      <c r="Y487" s="110"/>
      <c r="Z487" s="110"/>
      <c r="AA487" s="110"/>
    </row>
    <row r="488" spans="1:27" ht="15.6" x14ac:dyDescent="0.3">
      <c r="A488" s="110"/>
      <c r="B488" s="111"/>
      <c r="C488" s="110"/>
      <c r="D488" s="110"/>
      <c r="E488" s="110"/>
      <c r="F488" s="110"/>
      <c r="G488" s="110"/>
      <c r="H488" s="110"/>
      <c r="I488" s="110"/>
      <c r="J488" s="110"/>
      <c r="K488" s="110"/>
      <c r="L488" s="110"/>
      <c r="M488" s="110"/>
      <c r="N488" s="110"/>
      <c r="O488" s="110"/>
      <c r="P488" s="110"/>
      <c r="Q488" s="110"/>
      <c r="R488" s="110"/>
      <c r="S488" s="110"/>
      <c r="T488" s="110"/>
      <c r="U488" s="110"/>
      <c r="V488" s="110"/>
      <c r="W488" s="110"/>
      <c r="X488" s="110"/>
      <c r="Y488" s="110"/>
      <c r="Z488" s="110"/>
      <c r="AA488" s="11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63455-75D7-4A70-8D94-E13D10251786}">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13" customWidth="1"/>
    <col min="2" max="2" width="12.3984375" style="413" customWidth="1"/>
    <col min="3" max="8" width="9" style="413" customWidth="1"/>
    <col min="9" max="9" width="12.3984375" style="413" customWidth="1"/>
    <col min="10" max="15" width="9" style="413" customWidth="1"/>
    <col min="16" max="16" width="12.3984375" style="413" customWidth="1"/>
    <col min="17" max="22" width="9" style="413" customWidth="1"/>
    <col min="23" max="38" width="9" style="413"/>
    <col min="39" max="16384" width="9" style="421"/>
  </cols>
  <sheetData>
    <row r="1" spans="1:22" s="413" customFormat="1" x14ac:dyDescent="0.25">
      <c r="A1" s="412" t="str">
        <f>HLOOKUP(Introduction!$G$4,nametranslations,20,FALSE)</f>
        <v>Water, sanitation and hygiene ladders for schools</v>
      </c>
      <c r="B1" s="412" t="str">
        <f ca="1">HLOOKUP([1]Introduction!$G$4,nametranslations,5,FALSE)</f>
        <v>Afghanistan</v>
      </c>
      <c r="C1" s="412" t="str">
        <f ca="1">HLOOKUP([1]Introduction!$G$4,nametranslations,5,FALSE)</f>
        <v>Afghanistan</v>
      </c>
      <c r="D1" s="412" t="str">
        <f ca="1">HLOOKUP([1]Introduction!$G$4,nametranslations,5,FALSE)</f>
        <v>Afghanistan</v>
      </c>
      <c r="E1" s="412" t="str">
        <f ca="1">HLOOKUP([1]Introduction!$G$4,nametranslations,5,FALSE)</f>
        <v>Afghanistan</v>
      </c>
      <c r="F1" s="412" t="str">
        <f ca="1">HLOOKUP([1]Introduction!$G$4,nametranslations,5,FALSE)</f>
        <v>Afghanistan</v>
      </c>
      <c r="G1" s="412" t="str">
        <f ca="1">HLOOKUP([1]Introduction!$G$4,nametranslations,5,FALSE)</f>
        <v>Afghanistan</v>
      </c>
      <c r="H1" s="412" t="str">
        <f ca="1">HLOOKUP([1]Introduction!$G$4,nametranslations,5,FALSE)</f>
        <v>Afghanistan</v>
      </c>
      <c r="I1" s="412" t="str">
        <f ca="1">HLOOKUP([1]Introduction!$G$4,nametranslations,5,FALSE)</f>
        <v>Afghanistan</v>
      </c>
      <c r="J1" s="412" t="str">
        <f ca="1">HLOOKUP([1]Introduction!$G$4,nametranslations,5,FALSE)</f>
        <v>Afghanistan</v>
      </c>
      <c r="K1" s="412" t="str">
        <f ca="1">HLOOKUP([1]Introduction!$G$4,nametranslations,5,FALSE)</f>
        <v>Afghanistan</v>
      </c>
      <c r="L1" s="412" t="str">
        <f ca="1">HLOOKUP([1]Introduction!$G$4,nametranslations,5,FALSE)</f>
        <v>Afghanistan</v>
      </c>
      <c r="M1" s="412" t="str">
        <f ca="1">HLOOKUP([1]Introduction!$G$4,nametranslations,5,FALSE)</f>
        <v>Afghanistan</v>
      </c>
      <c r="N1" s="412" t="str">
        <f ca="1">HLOOKUP([1]Introduction!$G$4,nametranslations,5,FALSE)</f>
        <v>Afghanistan</v>
      </c>
      <c r="O1" s="412" t="str">
        <f ca="1">HLOOKUP([1]Introduction!$G$4,nametranslations,5,FALSE)</f>
        <v>Afghanistan</v>
      </c>
      <c r="P1" s="412" t="str">
        <f ca="1">HLOOKUP([1]Introduction!$G$4,nametranslations,5,FALSE)</f>
        <v>Afghanistan</v>
      </c>
      <c r="Q1" s="412" t="str">
        <f ca="1">HLOOKUP([1]Introduction!$G$4,nametranslations,5,FALSE)</f>
        <v>Afghanistan</v>
      </c>
      <c r="R1" s="412" t="str">
        <f ca="1">HLOOKUP([1]Introduction!$G$4,nametranslations,5,FALSE)</f>
        <v>Afghanistan</v>
      </c>
      <c r="S1" s="412" t="str">
        <f ca="1">HLOOKUP([1]Introduction!$G$4,nametranslations,5,FALSE)</f>
        <v>Afghanistan</v>
      </c>
      <c r="T1" s="412" t="str">
        <f ca="1">HLOOKUP([1]Introduction!$G$4,nametranslations,5,FALSE)</f>
        <v>Afghanistan</v>
      </c>
      <c r="U1" s="412" t="str">
        <f ca="1">HLOOKUP([1]Introduction!$G$4,nametranslations,5,FALSE)</f>
        <v>Afghanistan</v>
      </c>
      <c r="V1" s="412" t="str">
        <f ca="1">HLOOKUP([1]Introduction!$G$4,nametranslations,5,FALSE)</f>
        <v>Afghanistan</v>
      </c>
    </row>
    <row r="2" spans="1:22" s="413" customFormat="1" x14ac:dyDescent="0.25">
      <c r="A2" s="412" t="str">
        <f ca="1">HLOOKUP([1]Introduction!$G$4,nametranslations,5,FALSE)</f>
        <v>Afghanistan</v>
      </c>
      <c r="B2" s="412" t="str">
        <f ca="1">HLOOKUP([1]Introduction!$G$4,nametranslations,5,FALSE)</f>
        <v>Afghanistan</v>
      </c>
      <c r="C2" s="412" t="str">
        <f ca="1">HLOOKUP([1]Introduction!$G$4,nametranslations,5,FALSE)</f>
        <v>Afghanistan</v>
      </c>
      <c r="D2" s="412" t="str">
        <f ca="1">HLOOKUP([1]Introduction!$G$4,nametranslations,5,FALSE)</f>
        <v>Afghanistan</v>
      </c>
      <c r="E2" s="412" t="str">
        <f ca="1">HLOOKUP([1]Introduction!$G$4,nametranslations,5,FALSE)</f>
        <v>Afghanistan</v>
      </c>
      <c r="F2" s="412" t="str">
        <f ca="1">HLOOKUP([1]Introduction!$G$4,nametranslations,5,FALSE)</f>
        <v>Afghanistan</v>
      </c>
      <c r="G2" s="412" t="str">
        <f ca="1">HLOOKUP([1]Introduction!$G$4,nametranslations,5,FALSE)</f>
        <v>Afghanistan</v>
      </c>
      <c r="H2" s="412" t="str">
        <f ca="1">HLOOKUP([1]Introduction!$G$4,nametranslations,5,FALSE)</f>
        <v>Afghanistan</v>
      </c>
      <c r="I2" s="412" t="str">
        <f ca="1">HLOOKUP([1]Introduction!$G$4,nametranslations,5,FALSE)</f>
        <v>Afghanistan</v>
      </c>
      <c r="J2" s="412" t="str">
        <f ca="1">HLOOKUP([1]Introduction!$G$4,nametranslations,5,FALSE)</f>
        <v>Afghanistan</v>
      </c>
      <c r="K2" s="412" t="str">
        <f ca="1">HLOOKUP([1]Introduction!$G$4,nametranslations,5,FALSE)</f>
        <v>Afghanistan</v>
      </c>
      <c r="L2" s="412" t="str">
        <f ca="1">HLOOKUP([1]Introduction!$G$4,nametranslations,5,FALSE)</f>
        <v>Afghanistan</v>
      </c>
      <c r="M2" s="412" t="str">
        <f ca="1">HLOOKUP([1]Introduction!$G$4,nametranslations,5,FALSE)</f>
        <v>Afghanistan</v>
      </c>
      <c r="N2" s="412" t="str">
        <f ca="1">HLOOKUP([1]Introduction!$G$4,nametranslations,5,FALSE)</f>
        <v>Afghanistan</v>
      </c>
      <c r="O2" s="412" t="str">
        <f ca="1">HLOOKUP([1]Introduction!$G$4,nametranslations,5,FALSE)</f>
        <v>Afghanistan</v>
      </c>
      <c r="P2" s="412" t="str">
        <f ca="1">HLOOKUP([1]Introduction!$G$4,nametranslations,5,FALSE)</f>
        <v>Afghanistan</v>
      </c>
      <c r="Q2" s="412" t="str">
        <f ca="1">HLOOKUP([1]Introduction!$G$4,nametranslations,5,FALSE)</f>
        <v>Afghanistan</v>
      </c>
      <c r="R2" s="412" t="str">
        <f ca="1">HLOOKUP([1]Introduction!$G$4,nametranslations,5,FALSE)</f>
        <v>Afghanistan</v>
      </c>
      <c r="S2" s="412" t="str">
        <f ca="1">HLOOKUP([1]Introduction!$G$4,nametranslations,5,FALSE)</f>
        <v>Afghanistan</v>
      </c>
      <c r="T2" s="412" t="str">
        <f ca="1">HLOOKUP([1]Introduction!$G$4,nametranslations,5,FALSE)</f>
        <v>Afghanistan</v>
      </c>
      <c r="U2" s="412" t="str">
        <f ca="1">HLOOKUP([1]Introduction!$G$4,nametranslations,5,FALSE)</f>
        <v>Afghanistan</v>
      </c>
      <c r="V2" s="412" t="str">
        <f ca="1">HLOOKUP([1]Introduction!$G$4,nametranslations,5,FALSE)</f>
        <v>Afghanistan</v>
      </c>
    </row>
    <row r="3" spans="1:22" s="413" customFormat="1" ht="17.399999999999999" x14ac:dyDescent="0.25">
      <c r="A3" s="414"/>
      <c r="B3" s="414"/>
      <c r="C3" s="414"/>
      <c r="D3" s="414"/>
      <c r="E3" s="414"/>
      <c r="F3" s="414"/>
      <c r="G3" s="414"/>
      <c r="H3" s="414"/>
      <c r="I3" s="414"/>
      <c r="J3" s="414"/>
      <c r="K3" s="414"/>
      <c r="L3" s="414"/>
      <c r="M3" s="414"/>
      <c r="N3" s="414"/>
      <c r="O3" s="414"/>
      <c r="P3" s="414"/>
      <c r="Q3" s="414"/>
      <c r="R3" s="414"/>
      <c r="S3" s="414"/>
      <c r="T3" s="414"/>
      <c r="U3" s="414"/>
      <c r="V3" s="414"/>
    </row>
    <row r="4" spans="1:22" ht="15.6" x14ac:dyDescent="0.3">
      <c r="B4" s="415" t="str">
        <f>HLOOKUP(Introduction!$G$4,nametranslations,85,FALSE)</f>
        <v>Drinking Water</v>
      </c>
      <c r="E4" s="416"/>
      <c r="I4" s="417" t="str">
        <f>HLOOKUP(Introduction!$G$4,nametranslations,22,FALSE)</f>
        <v>Sanitation</v>
      </c>
      <c r="P4" s="418" t="str">
        <f>HLOOKUP(Introduction!$G$4,nametranslations,23,FALSE)</f>
        <v>Hygiene</v>
      </c>
    </row>
    <row r="6" spans="1:22" x14ac:dyDescent="0.25">
      <c r="G6" s="419"/>
      <c r="H6" s="419"/>
      <c r="I6" s="419"/>
      <c r="K6" s="419"/>
      <c r="L6" s="419"/>
    </row>
    <row r="7" spans="1:22" ht="15.6" x14ac:dyDescent="0.25">
      <c r="G7" s="419"/>
      <c r="H7" s="419"/>
      <c r="I7" s="419"/>
      <c r="K7" s="420"/>
      <c r="L7" s="419"/>
    </row>
    <row r="8" spans="1:22" x14ac:dyDescent="0.25">
      <c r="G8" s="419"/>
      <c r="H8" s="419"/>
      <c r="I8" s="419"/>
      <c r="K8" s="419"/>
      <c r="L8" s="419"/>
    </row>
    <row r="9" spans="1:22" x14ac:dyDescent="0.25">
      <c r="G9" s="419"/>
      <c r="H9" s="419"/>
      <c r="I9" s="419"/>
      <c r="K9" s="419"/>
      <c r="L9" s="419"/>
    </row>
    <row r="10" spans="1:22" x14ac:dyDescent="0.25">
      <c r="G10" s="419"/>
      <c r="H10" s="419"/>
      <c r="I10" s="419"/>
      <c r="K10" s="419"/>
      <c r="L10" s="419"/>
    </row>
    <row r="11" spans="1:22" x14ac:dyDescent="0.25">
      <c r="G11" s="419"/>
      <c r="H11" s="419"/>
      <c r="I11" s="419"/>
      <c r="K11" s="419"/>
      <c r="L11" s="419"/>
    </row>
    <row r="12" spans="1:22" x14ac:dyDescent="0.25">
      <c r="G12" s="419"/>
      <c r="H12" s="419"/>
      <c r="I12" s="419"/>
      <c r="K12" s="419"/>
      <c r="L12" s="419"/>
    </row>
    <row r="13" spans="1:22" x14ac:dyDescent="0.25">
      <c r="G13" s="419"/>
      <c r="H13" s="419"/>
      <c r="I13" s="419"/>
      <c r="K13" s="419"/>
      <c r="L13" s="419"/>
    </row>
    <row r="14" spans="1:22" x14ac:dyDescent="0.25">
      <c r="G14" s="419"/>
      <c r="H14" s="419"/>
      <c r="I14" s="419"/>
      <c r="K14" s="419"/>
      <c r="L14" s="419"/>
    </row>
    <row r="15" spans="1:22" x14ac:dyDescent="0.25">
      <c r="G15" s="419"/>
      <c r="H15" s="419"/>
      <c r="I15" s="419"/>
      <c r="K15" s="419"/>
      <c r="L15" s="419"/>
    </row>
    <row r="16" spans="1:22" x14ac:dyDescent="0.25">
      <c r="G16" s="419"/>
      <c r="H16" s="419"/>
      <c r="I16" s="419"/>
      <c r="K16" s="419"/>
      <c r="L16" s="419"/>
    </row>
    <row r="17" spans="1:47" x14ac:dyDescent="0.25">
      <c r="G17" s="419"/>
      <c r="H17" s="419"/>
      <c r="I17" s="419"/>
      <c r="K17" s="419"/>
      <c r="L17" s="419"/>
    </row>
    <row r="18" spans="1:47" x14ac:dyDescent="0.25">
      <c r="G18" s="419"/>
      <c r="H18" s="419"/>
      <c r="I18" s="419"/>
      <c r="K18" s="419"/>
      <c r="L18" s="419"/>
    </row>
    <row r="19" spans="1:47" x14ac:dyDescent="0.25">
      <c r="G19" s="419"/>
      <c r="H19" s="419"/>
      <c r="I19" s="419"/>
      <c r="K19" s="419"/>
      <c r="L19" s="419"/>
    </row>
    <row r="20" spans="1:47" x14ac:dyDescent="0.25">
      <c r="G20" s="419"/>
      <c r="H20" s="419"/>
      <c r="I20" s="419"/>
      <c r="K20" s="419"/>
      <c r="L20" s="419"/>
    </row>
    <row r="21" spans="1:47" x14ac:dyDescent="0.25">
      <c r="G21" s="419"/>
      <c r="H21" s="419"/>
      <c r="I21" s="419"/>
      <c r="K21" s="419"/>
      <c r="L21" s="419"/>
    </row>
    <row r="23" spans="1:47" x14ac:dyDescent="0.25">
      <c r="B23" s="422"/>
    </row>
    <row r="25" spans="1:47" x14ac:dyDescent="0.25">
      <c r="B25" s="423"/>
      <c r="C25" s="423" t="str">
        <f>+IF(OR((C28=Key!$I$26&amp;"*"),(D28=Key!$I$28&amp;"*"),(E28=Key!$I$27&amp;"*"),(F28=Key!$I$29&amp;"*"),(G28=Key!$I$30&amp;"*"),(H28=Key!$I$31&amp;"*"),(C28=Key!$I$26&amp;"*^"),(D28=Key!$I$28&amp;"*^"),(E28=Key!$I$27&amp;"*^"),(F28="*^"),(G28=Key!$I$30&amp;"*^"),(H28=Key!$I$31&amp;"*^")),"*"&amp;HLOOKUP(Introduction!$G$4,nametranslations,35,FALSE),"")</f>
        <v>*No basic service estimate available</v>
      </c>
      <c r="J25" s="423" t="str">
        <f>+IF(OR((J28=Key!$I$26&amp;"*"),(K28=Key!$I$28&amp;"*"),(L28=Key!$I$27&amp;"*"),(M28=Key!$I$29&amp;"*"),(N28=Key!$I$30&amp;"*"),(O28=Key!$I$31&amp;"*"),(J28=Key!$I$26&amp;"*^"),(K28=Key!$I$28&amp;"*^"),(L28=Key!$I$27&amp;"*^"),(M28="*^"),(N28=Key!$I$30&amp;"*^"),(O28=Key!$I$31&amp;"*^")),"*"&amp;HLOOKUP(Introduction!$G$4,nametranslations,35,FALSE),"")</f>
        <v>*No basic service estimate available</v>
      </c>
      <c r="Q25" s="423"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22"/>
      <c r="C26" s="423" t="str">
        <f>+IF(OR((C28=Key!$I$26&amp;"*^"),(D28=Key!$I$28&amp;"*^"),(E28=Key!$I$27&amp;"*^"),(F28=Key!$I$29&amp;"*^"),(G28=Key!$I$30&amp;"*^"),(H28=Key!$I$31&amp;"^")),HLOOKUP(Introduction!$G$4,nametranslations,155,FALSE),"")</f>
        <v/>
      </c>
      <c r="J26" s="423" t="str">
        <f>+IF(OR((J28=Key!$I$26&amp;"*^"),(K28=Key!$I$28&amp;"*^"),(L28=Key!$I$27&amp;"*^"),(M28=Key!$I$29&amp;"*^"),(N28=Key!$I$30&amp;"*^"),(O28=Key!$I$31&amp;"^")),HLOOKUP(Introduction!$G$4,nametranslations,155,FALSE),"")</f>
        <v/>
      </c>
      <c r="Q26" s="423" t="str">
        <f>+IF(OR((Q28=Key!$I$26&amp;"*^"),(R28=Key!$I$28&amp;"*^"),(S28=Key!$I$27&amp;"*^"),(T28=Key!$I$29&amp;"*^"),(U28=Key!$I$30&amp;"*^"),(V28=Key!$I$31&amp;"^")),HLOOKUP(Introduction!$G$4,nametranslations,156,FALSE),"")</f>
        <v/>
      </c>
    </row>
    <row r="27" spans="1:47" x14ac:dyDescent="0.25">
      <c r="B27" s="424" t="str">
        <f>+Introduction!C7</f>
        <v>Afghanistan</v>
      </c>
      <c r="C27" s="425" t="str">
        <f>HLOOKUP(Introduction!$G$4,nametranslations,21,FALSE)</f>
        <v>Water</v>
      </c>
      <c r="D27" s="425" t="str">
        <f ca="1">HLOOKUP([1]Introduction!$G$4,nametranslations,21,FALSE)</f>
        <v>Water</v>
      </c>
      <c r="E27" s="425" t="str">
        <f ca="1">HLOOKUP([1]Introduction!$G$4,nametranslations,21,FALSE)</f>
        <v>Water</v>
      </c>
      <c r="F27" s="425" t="str">
        <f ca="1">HLOOKUP([1]Introduction!$G$4,nametranslations,21,FALSE)</f>
        <v>Water</v>
      </c>
      <c r="G27" s="425" t="str">
        <f ca="1">HLOOKUP([1]Introduction!$G$4,nametranslations,21,FALSE)</f>
        <v>Water</v>
      </c>
      <c r="H27" s="425" t="str">
        <f ca="1">HLOOKUP([1]Introduction!$G$4,nametranslations,21,FALSE)</f>
        <v>Water</v>
      </c>
      <c r="I27" s="426" t="str">
        <f>+B27</f>
        <v>Afghanistan</v>
      </c>
      <c r="J27" s="427" t="str">
        <f>HLOOKUP(Introduction!$G$4,nametranslations,22,FALSE)</f>
        <v>Sanitation</v>
      </c>
      <c r="K27" s="428" t="str">
        <f ca="1">HLOOKUP([1]Introduction!$G$4,nametranslations,21,FALSE)</f>
        <v>Water</v>
      </c>
      <c r="L27" s="428" t="str">
        <f ca="1">HLOOKUP([1]Introduction!$G$4,nametranslations,21,FALSE)</f>
        <v>Water</v>
      </c>
      <c r="M27" s="428" t="str">
        <f ca="1">HLOOKUP([1]Introduction!$G$4,nametranslations,21,FALSE)</f>
        <v>Water</v>
      </c>
      <c r="N27" s="428" t="str">
        <f ca="1">HLOOKUP([1]Introduction!$G$4,nametranslations,21,FALSE)</f>
        <v>Water</v>
      </c>
      <c r="O27" s="428" t="str">
        <f ca="1">HLOOKUP([1]Introduction!$G$4,nametranslations,21,FALSE)</f>
        <v>Water</v>
      </c>
      <c r="P27" s="429" t="str">
        <f>+B27</f>
        <v>Afghanistan</v>
      </c>
      <c r="Q27" s="430" t="str">
        <f>HLOOKUP(Introduction!$G$4,nametranslations,23,FALSE)</f>
        <v>Hygiene</v>
      </c>
      <c r="R27" s="430" t="str">
        <f ca="1">HLOOKUP([1]Introduction!$G$4,nametranslations,21,FALSE)</f>
        <v>Water</v>
      </c>
      <c r="S27" s="430" t="str">
        <f ca="1">HLOOKUP([1]Introduction!$G$4,nametranslations,21,FALSE)</f>
        <v>Water</v>
      </c>
      <c r="T27" s="430" t="str">
        <f ca="1">HLOOKUP([1]Introduction!$G$4,nametranslations,21,FALSE)</f>
        <v>Water</v>
      </c>
      <c r="U27" s="430" t="str">
        <f ca="1">HLOOKUP([1]Introduction!$G$4,nametranslations,21,FALSE)</f>
        <v>Water</v>
      </c>
      <c r="V27" s="431" t="str">
        <f ca="1">HLOOKUP([1]Introduction!$G$4,nametranslations,21,FALSE)</f>
        <v>Water</v>
      </c>
      <c r="AM27" s="413"/>
      <c r="AN27" s="413"/>
      <c r="AO27" s="413"/>
      <c r="AP27" s="413"/>
      <c r="AQ27" s="413"/>
      <c r="AR27" s="413"/>
      <c r="AS27" s="413"/>
      <c r="AT27" s="413"/>
      <c r="AU27" s="413"/>
    </row>
    <row r="28" spans="1:47" x14ac:dyDescent="0.25">
      <c r="B28" s="432"/>
      <c r="C28" s="433" t="str">
        <f>IF(AND(C30=0.0000000001,C31=0.0000000001,C32=0.0000000001), Key!$I$26&amp;"*",IF(AND(C30=0.0000000001,ISNUMBER(C32)),Key!I26&amp;"*", Key!$I$26))</f>
        <v>Total*</v>
      </c>
      <c r="D28" s="434" t="str">
        <f>IF(AND(D30=0.0000000001,D31=0.0000000001,D32=0.0000000001), Key!$I$28&amp;"*",IF(AND(D30=0.0000000001,ISNUMBER(D32)),Key!$I$28&amp;"*", Key!$I$28))</f>
        <v>Urban*</v>
      </c>
      <c r="E28" s="434" t="str">
        <f>IF(AND(E30=0.0000000001,E31=0.0000000001,E32=0.0000000001), Key!$I$27&amp;"*",IF(AND(E30=0.0000000001,ISNUMBER(E32)),Key!$I$27&amp;"*", Key!$I$27))</f>
        <v>Rural*</v>
      </c>
      <c r="F28" s="434" t="str">
        <f>IF(AND(F30=0.0000000001,F31=0.0000000001,F32=0.0000000001), Key!$I$29&amp;"*",IF(AND(F30=0.0000000001,ISNUMBER(F32)),Key!$I$29&amp;"*", Key!$I$29))</f>
        <v>Pre-primary*</v>
      </c>
      <c r="G28" s="434" t="str">
        <f>IF(AND(G30=0.0000000001,G31=0.0000000001,G32=0.0000000001), Key!$I$30&amp;"*",IF(AND(G30=0.0000000001,ISNUMBER(G32)),Key!$I$30&amp;"*", Key!$I$30))</f>
        <v>Primary*</v>
      </c>
      <c r="H28" s="434" t="str">
        <f>IF(AND(H30=0.0000000001,H31=0.0000000001,H32=0.0000000001), Key!$I$31&amp;"*",IF(AND(H30=0.0000000001,ISNUMBER(H32)),Key!$I$31&amp;"*", Key!$I$31))</f>
        <v>Secondary</v>
      </c>
      <c r="I28" s="432"/>
      <c r="J28" s="435" t="str">
        <f>IF(AND(J30=0.0000000001,J31=0.0000000001,J32=0.0000000001), Key!$I$26&amp;"*",IF(AND(J30=0.0000000001,ISNUMBER(J32)),Key!I26&amp;"*", Key!$I$26))</f>
        <v>Total</v>
      </c>
      <c r="K28" s="434" t="str">
        <f>IF(AND(K30=0.0000000001,K31=0.0000000001,K32=0.0000000001), Key!$I$28&amp;"*",IF(AND(K30=0.0000000001,ISNUMBER(K32)),Key!$I$28&amp;"*", Key!$I$28))</f>
        <v>Urban*</v>
      </c>
      <c r="L28" s="434" t="str">
        <f>IF(AND(L30=0.0000000001,L31=0.0000000001,L32=0.0000000001), Key!$I$27&amp;"*",IF(AND(L30=0.0000000001,ISNUMBER(L32)),Key!$I$27&amp;"*", Key!$I$27))</f>
        <v>Rural*</v>
      </c>
      <c r="M28" s="434" t="str">
        <f>IF(AND(M30=0.0000000001,M31=0.0000000001,M32=0.0000000001), Key!$I$29&amp;"*",IF(AND(M30=0.0000000001,ISNUMBER(M32)),Key!$I$29&amp;"*", Key!$I$29))</f>
        <v>Pre-primary*</v>
      </c>
      <c r="N28" s="434" t="str">
        <f>IF(AND(N30=0.0000000001,N31=0.0000000001,N32=0.0000000001), Key!$I$30&amp;"*",IF(AND(N30=0.0000000001,ISNUMBER(N32)),Key!$I$30&amp;"*", Key!$I$30))</f>
        <v>Primary</v>
      </c>
      <c r="O28" s="434" t="str">
        <f>IF(AND(O30=0.0000000001,O31=0.0000000001,O32=0.0000000001), Key!$I$31&amp;"*",IF(AND(O30=0.0000000001,ISNUMBER(O32)),Key!$I$31&amp;"*", Key!$I$31))</f>
        <v>Secondary</v>
      </c>
      <c r="P28" s="436"/>
      <c r="Q28" s="437" t="str">
        <f>IF(AND(Q30=0.0000000001,Q31=0.0000000001,Q32=0.0000000001), Key!$I$26&amp;"*",IF(AND(Q30=0.0000000001,ISNUMBER(Q32)),Key!I26&amp;"*", Key!$I$26))</f>
        <v>Total</v>
      </c>
      <c r="R28" s="434" t="str">
        <f>IF(AND(R30=0.0000000001,R31=0.0000000001,R32=0.0000000001), Key!$I$28&amp;"*",IF(AND(R30=0.0000000001,ISNUMBER(R32)),Key!$I$28&amp;"*", Key!$I$28))</f>
        <v>Urban*</v>
      </c>
      <c r="S28" s="434" t="str">
        <f>IF(AND(S30=0.0000000001,S31=0.0000000001,S32=0.0000000001), Key!$I$27&amp;"*",IF(AND(S30=0.0000000001,ISNUMBER(S32)),Key!$I$27&amp;"*", Key!$I$27))</f>
        <v>Rural*</v>
      </c>
      <c r="T28" s="434" t="str">
        <f>IF(AND(T30=0.0000000001,T31=0.0000000001,T32=0.0000000001), Key!$I$29&amp;"*",IF(AND(T30=0.0000000001,ISNUMBER(T32)),Key!$I$29&amp;"*", Key!$I$29))</f>
        <v>Pre-primary*</v>
      </c>
      <c r="U28" s="434" t="str">
        <f>IF(AND(U30=0.0000000001,U31=0.0000000001,U32=0.0000000001), Key!$I$30&amp;"*",IF(AND(U30=0.0000000001,ISNUMBER(U32)),Key!$I$30&amp;"*", Key!$I$30))</f>
        <v>Primary</v>
      </c>
      <c r="V28" s="438" t="str">
        <f>IF(AND(V30=0.0000000001,V31=0.0000000001,V32=0.0000000001), Key!$I$31&amp;"*",IF(AND(V30=0.0000000001,ISNUMBER(V32)),Key!$I$31&amp;"*", Key!$I$31))</f>
        <v>Secondary</v>
      </c>
      <c r="AM28" s="413"/>
      <c r="AN28" s="413"/>
      <c r="AO28" s="413"/>
      <c r="AP28" s="413"/>
      <c r="AQ28" s="413"/>
      <c r="AR28" s="413"/>
      <c r="AS28" s="413"/>
      <c r="AT28" s="413"/>
      <c r="AU28" s="413"/>
    </row>
    <row r="29" spans="1:47" ht="15.6" thickBot="1" x14ac:dyDescent="0.3">
      <c r="B29" s="432"/>
      <c r="C29" s="439">
        <f>IF(ISNUMBER(Regressions!B4), Regressions!B4, "-")</f>
        <v>2025</v>
      </c>
      <c r="D29" s="440">
        <f>C29</f>
        <v>2025</v>
      </c>
      <c r="E29" s="440">
        <f>D29</f>
        <v>2025</v>
      </c>
      <c r="F29" s="440">
        <f>E29</f>
        <v>2025</v>
      </c>
      <c r="G29" s="440">
        <f>F29</f>
        <v>2025</v>
      </c>
      <c r="H29" s="440">
        <f>F29</f>
        <v>2025</v>
      </c>
      <c r="I29" s="432"/>
      <c r="J29" s="441">
        <f>IF(ISNUMBER(Regressions!K4), Regressions!K4, "-")</f>
        <v>2024</v>
      </c>
      <c r="K29" s="442">
        <f>J29</f>
        <v>2024</v>
      </c>
      <c r="L29" s="442">
        <f>K29</f>
        <v>2024</v>
      </c>
      <c r="M29" s="442">
        <f>L29</f>
        <v>2024</v>
      </c>
      <c r="N29" s="442">
        <f>M29</f>
        <v>2024</v>
      </c>
      <c r="O29" s="442">
        <f>M29</f>
        <v>2024</v>
      </c>
      <c r="P29" s="436"/>
      <c r="Q29" s="443">
        <f>IF(ISNUMBER(Regressions!T4), Regressions!T4, "-")</f>
        <v>2025</v>
      </c>
      <c r="R29" s="444">
        <f>Q29</f>
        <v>2025</v>
      </c>
      <c r="S29" s="444">
        <f>R29</f>
        <v>2025</v>
      </c>
      <c r="T29" s="444">
        <f>S29</f>
        <v>2025</v>
      </c>
      <c r="U29" s="444">
        <f>T29</f>
        <v>2025</v>
      </c>
      <c r="V29" s="445">
        <f>T29</f>
        <v>2025</v>
      </c>
      <c r="AM29" s="413"/>
      <c r="AN29" s="413"/>
      <c r="AO29" s="413"/>
      <c r="AP29" s="413"/>
      <c r="AQ29" s="413"/>
      <c r="AR29" s="413"/>
      <c r="AS29" s="413"/>
      <c r="AT29" s="413"/>
      <c r="AU29" s="413"/>
    </row>
    <row r="30" spans="1:47" x14ac:dyDescent="0.25">
      <c r="A30" s="446" t="str">
        <f>+Key!I46</f>
        <v>Basic service</v>
      </c>
      <c r="B30" s="447" t="s">
        <v>124</v>
      </c>
      <c r="C30" s="448">
        <f>IF(ISNUMBER(Regressions!C4), Regressions!C4, 0.0000000001)</f>
        <v>1E-10</v>
      </c>
      <c r="D30" s="448">
        <f>IF(ISNUMBER(Regressions!D4), Regressions!D4, 0.0000000001)</f>
        <v>1E-10</v>
      </c>
      <c r="E30" s="448">
        <f>IF(ISNUMBER(Regressions!E4), Regressions!E4, 0.0000000001)</f>
        <v>1E-10</v>
      </c>
      <c r="F30" s="448">
        <f>IF(ISNUMBER(Regressions!F4), Regressions!F4, 0.0000000001)</f>
        <v>1E-10</v>
      </c>
      <c r="G30" s="448">
        <f>IF(ISNUMBER(Regressions!G4), Regressions!G4, 0.0000000001)</f>
        <v>1E-10</v>
      </c>
      <c r="H30" s="448">
        <f>IF(ISNUMBER(Regressions!H4), Regressions!H4, 0.0000000001)</f>
        <v>75.269864999999996</v>
      </c>
      <c r="I30" s="449" t="s">
        <v>124</v>
      </c>
      <c r="J30" s="448">
        <f>IF(ISNUMBER(Regressions!L4), Regressions!L4,0.0000000001)</f>
        <v>38.315634969999998</v>
      </c>
      <c r="K30" s="448">
        <f>IF(ISNUMBER(Regressions!M4), Regressions!M4,0.0000000001)</f>
        <v>1E-10</v>
      </c>
      <c r="L30" s="448">
        <f>IF(ISNUMBER(Regressions!N4), Regressions!N4,0.0000000001)</f>
        <v>1E-10</v>
      </c>
      <c r="M30" s="448">
        <f>IF(ISNUMBER(Regressions!O4), Regressions!O4,0.0000000001)</f>
        <v>1E-10</v>
      </c>
      <c r="N30" s="448">
        <f>IF(ISNUMBER(Regressions!P4), Regressions!P4,0.0000000001)</f>
        <v>26.133333329999999</v>
      </c>
      <c r="O30" s="448">
        <f>IF(ISNUMBER(Regressions!Q4), Regressions!Q4,0.0000000001)</f>
        <v>65</v>
      </c>
      <c r="P30" s="450" t="s">
        <v>124</v>
      </c>
      <c r="Q30" s="448">
        <f>IF(ISNUMBER(Regressions!U4), Regressions!U4,0.0000000001)</f>
        <v>7.7334499760000002</v>
      </c>
      <c r="R30" s="448">
        <f>IF(ISNUMBER(Regressions!V4), Regressions!V4,0.0000000001)</f>
        <v>1E-10</v>
      </c>
      <c r="S30" s="448">
        <f>IF(ISNUMBER(Regressions!W4), Regressions!W4,0.0000000001)</f>
        <v>1E-10</v>
      </c>
      <c r="T30" s="448">
        <f>IF(ISNUMBER(Regressions!X4), Regressions!X4,0.0000000001)</f>
        <v>1E-10</v>
      </c>
      <c r="U30" s="448">
        <f>IF(ISNUMBER(Regressions!Y4), Regressions!Y4,0.0000000001)</f>
        <v>4.7700874999999998</v>
      </c>
      <c r="V30" s="451">
        <f>IF(ISNUMBER(Regressions!Z4), Regressions!Z4,0.0000000001)</f>
        <v>11.10969824</v>
      </c>
      <c r="AM30" s="413"/>
      <c r="AN30" s="413"/>
      <c r="AO30" s="413"/>
      <c r="AP30" s="413"/>
      <c r="AQ30" s="413"/>
      <c r="AR30" s="413"/>
      <c r="AS30" s="413"/>
      <c r="AT30" s="413"/>
      <c r="AU30" s="413"/>
    </row>
    <row r="31" spans="1:47" x14ac:dyDescent="0.25">
      <c r="A31" s="446" t="str">
        <f>+Key!I47</f>
        <v>Limited service</v>
      </c>
      <c r="B31" s="452" t="s">
        <v>125</v>
      </c>
      <c r="C31" s="448">
        <f>IF(ISNUMBER(Regressions!C5), Regressions!C5, 0.0000000001)</f>
        <v>1E-10</v>
      </c>
      <c r="D31" s="448">
        <f>IF(ISNUMBER(Regressions!D5), Regressions!D5, 0.0000000001)</f>
        <v>1E-10</v>
      </c>
      <c r="E31" s="448">
        <f>IF(ISNUMBER(Regressions!E5), Regressions!E5, 0.0000000001)</f>
        <v>1E-10</v>
      </c>
      <c r="F31" s="448">
        <f>IF(ISNUMBER(Regressions!F5), Regressions!F5, 0.0000000001)</f>
        <v>1E-10</v>
      </c>
      <c r="G31" s="448">
        <f>IF(ISNUMBER(Regressions!G5), Regressions!G5, 0.0000000001)</f>
        <v>1E-10</v>
      </c>
      <c r="H31" s="448">
        <f>IF(ISNUMBER(Regressions!H5), Regressions!H5, 0.0000000001)</f>
        <v>1E-10</v>
      </c>
      <c r="I31" s="453" t="s">
        <v>125</v>
      </c>
      <c r="J31" s="448">
        <f>IF(ISNUMBER(Regressions!L5), Regressions!L5,0.0000000001)</f>
        <v>1E-10</v>
      </c>
      <c r="K31" s="448">
        <f>IF(ISNUMBER(Regressions!M5), Regressions!M5,0.0000000001)</f>
        <v>1E-10</v>
      </c>
      <c r="L31" s="448">
        <f>IF(ISNUMBER(Regressions!N5), Regressions!N5,0.0000000001)</f>
        <v>1E-10</v>
      </c>
      <c r="M31" s="448">
        <f>IF(ISNUMBER(Regressions!O5), Regressions!O5,0.0000000001)</f>
        <v>1E-10</v>
      </c>
      <c r="N31" s="448">
        <f>IF(ISNUMBER(Regressions!P5), Regressions!P5,0.0000000001)</f>
        <v>1E-10</v>
      </c>
      <c r="O31" s="448">
        <f>IF(ISNUMBER(Regressions!Q5), Regressions!Q5,0.0000000001)</f>
        <v>1E-10</v>
      </c>
      <c r="P31" s="454" t="s">
        <v>125</v>
      </c>
      <c r="Q31" s="448">
        <f>IF(ISNUMBER(Regressions!U5), Regressions!U5,0.0000000001)</f>
        <v>1E-10</v>
      </c>
      <c r="R31" s="448">
        <f>IF(ISNUMBER(Regressions!V5), Regressions!V5,0.0000000001)</f>
        <v>1E-10</v>
      </c>
      <c r="S31" s="448">
        <f>IF(ISNUMBER(Regressions!W5), Regressions!W5,0.0000000001)</f>
        <v>1E-10</v>
      </c>
      <c r="T31" s="448">
        <f>IF(ISNUMBER(Regressions!X5), Regressions!X5,0.0000000001)</f>
        <v>1E-10</v>
      </c>
      <c r="U31" s="448">
        <f>IF(ISNUMBER(Regressions!Y5), Regressions!Y5,0.0000000001)</f>
        <v>1E-10</v>
      </c>
      <c r="V31" s="451">
        <f>IF(ISNUMBER(Regressions!Z5), Regressions!Z5,0.0000000001)</f>
        <v>1E-10</v>
      </c>
      <c r="AM31" s="413"/>
      <c r="AN31" s="413"/>
      <c r="AO31" s="413"/>
      <c r="AP31" s="413"/>
      <c r="AQ31" s="413"/>
      <c r="AR31" s="413"/>
      <c r="AS31" s="413"/>
      <c r="AT31" s="413"/>
      <c r="AU31" s="413"/>
    </row>
    <row r="32" spans="1:47" x14ac:dyDescent="0.25">
      <c r="A32" s="446" t="str">
        <f>+Key!I48</f>
        <v>No service</v>
      </c>
      <c r="B32" s="452" t="s">
        <v>123</v>
      </c>
      <c r="C32" s="448">
        <f>IF(ISNUMBER(Regressions!C6), Regressions!C6, 0.0000000001)</f>
        <v>1E-10</v>
      </c>
      <c r="D32" s="448">
        <f>IF(ISNUMBER(Regressions!D6), Regressions!D6, 0.0000000001)</f>
        <v>1E-10</v>
      </c>
      <c r="E32" s="448">
        <f>IF(ISNUMBER(Regressions!E6), Regressions!E6, 0.0000000001)</f>
        <v>1E-10</v>
      </c>
      <c r="F32" s="448">
        <f>IF(ISNUMBER(Regressions!F6), Regressions!F6, 0.0000000001)</f>
        <v>1E-10</v>
      </c>
      <c r="G32" s="448">
        <f>IF(ISNUMBER(Regressions!G6), Regressions!G6, 0.0000000001)</f>
        <v>1E-10</v>
      </c>
      <c r="H32" s="448">
        <f>IF(ISNUMBER(Regressions!H6), Regressions!H6, 0.0000000001)</f>
        <v>1E-10</v>
      </c>
      <c r="I32" s="455" t="s">
        <v>123</v>
      </c>
      <c r="J32" s="448">
        <f>IF(ISNUMBER(Regressions!L6), Regressions!L6,0.0000000001)</f>
        <v>1E-10</v>
      </c>
      <c r="K32" s="448">
        <f>IF(ISNUMBER(Regressions!M6), Regressions!M6,0.0000000001)</f>
        <v>1E-10</v>
      </c>
      <c r="L32" s="448">
        <f>IF(ISNUMBER(Regressions!N6), Regressions!N6,0.0000000001)</f>
        <v>1E-10</v>
      </c>
      <c r="M32" s="448">
        <f>IF(ISNUMBER(Regressions!O6), Regressions!O6,0.0000000001)</f>
        <v>1E-10</v>
      </c>
      <c r="N32" s="448">
        <f>IF(ISNUMBER(Regressions!P6), Regressions!P6,0.0000000001)</f>
        <v>1E-10</v>
      </c>
      <c r="O32" s="448">
        <f>IF(ISNUMBER(Regressions!Q6), Regressions!Q6,0.0000000001)</f>
        <v>1E-10</v>
      </c>
      <c r="P32" s="456" t="s">
        <v>123</v>
      </c>
      <c r="Q32" s="448">
        <f>IF(ISNUMBER(Regressions!U6), Regressions!U6,0.0000000001)</f>
        <v>1E-10</v>
      </c>
      <c r="R32" s="448">
        <f>IF(ISNUMBER(Regressions!V6), Regressions!V6,0.0000000001)</f>
        <v>1E-10</v>
      </c>
      <c r="S32" s="448">
        <f>IF(ISNUMBER(Regressions!W6), Regressions!W6,0.0000000001)</f>
        <v>1E-10</v>
      </c>
      <c r="T32" s="448">
        <f>IF(ISNUMBER(Regressions!X6), Regressions!X6,0.0000000001)</f>
        <v>1E-10</v>
      </c>
      <c r="U32" s="448">
        <f>IF(ISNUMBER(Regressions!Y6), Regressions!Y6,0.0000000001)</f>
        <v>1E-10</v>
      </c>
      <c r="V32" s="451">
        <f>IF(ISNUMBER(Regressions!Z6), Regressions!Z6,0.0000000001)</f>
        <v>1E-10</v>
      </c>
      <c r="AM32" s="413"/>
      <c r="AN32" s="413"/>
      <c r="AO32" s="413"/>
      <c r="AP32" s="413"/>
      <c r="AQ32" s="413"/>
      <c r="AR32" s="413"/>
      <c r="AS32" s="413"/>
      <c r="AT32" s="413"/>
      <c r="AU32" s="413"/>
    </row>
    <row r="33" spans="1:22" ht="15.6" thickBot="1" x14ac:dyDescent="0.3">
      <c r="A33" s="446" t="str">
        <f>+Key!I49</f>
        <v>Insufficient data</v>
      </c>
      <c r="B33" s="457" t="s">
        <v>182</v>
      </c>
      <c r="C33" s="458">
        <f>IF(ISNUMBER(Regressions!C7), Regressions!C7, 0.0000000001)</f>
        <v>100</v>
      </c>
      <c r="D33" s="458">
        <f>IF(ISNUMBER(Regressions!D7), Regressions!D7, 0.0000000001)</f>
        <v>100</v>
      </c>
      <c r="E33" s="458">
        <f>IF(ISNUMBER(Regressions!E7), Regressions!E7, 0.0000000001)</f>
        <v>100</v>
      </c>
      <c r="F33" s="458">
        <f>IF(ISNUMBER(Regressions!F7), Regressions!F7, 0.0000000001)</f>
        <v>100</v>
      </c>
      <c r="G33" s="458">
        <f>IF(ISNUMBER(Regressions!G7), Regressions!G7, 0.0000000001)</f>
        <v>100</v>
      </c>
      <c r="H33" s="458">
        <f>IF(ISNUMBER(Regressions!H7), Regressions!H7, 0.0000000001)</f>
        <v>24.730135000000001</v>
      </c>
      <c r="I33" s="459" t="s">
        <v>182</v>
      </c>
      <c r="J33" s="460">
        <f>IF(ISNUMBER(Regressions!L7), Regressions!L7,0.0000000001)</f>
        <v>61.684365030000002</v>
      </c>
      <c r="K33" s="458">
        <f>IF(ISNUMBER(Regressions!M7), Regressions!M7,0.0000000001)</f>
        <v>100</v>
      </c>
      <c r="L33" s="458">
        <f>IF(ISNUMBER(Regressions!N7), Regressions!N7,0.0000000001)</f>
        <v>100</v>
      </c>
      <c r="M33" s="458">
        <f>IF(ISNUMBER(Regressions!O7), Regressions!O7,0.0000000001)</f>
        <v>100</v>
      </c>
      <c r="N33" s="458">
        <f>IF(ISNUMBER(Regressions!P7), Regressions!P7,0.0000000001)</f>
        <v>73.866666670000001</v>
      </c>
      <c r="O33" s="458">
        <f>IF(ISNUMBER(Regressions!Q7), Regressions!Q7,0.0000000001)</f>
        <v>35</v>
      </c>
      <c r="P33" s="461" t="s">
        <v>182</v>
      </c>
      <c r="Q33" s="460">
        <f>IF(ISNUMBER(Regressions!U7), Regressions!U7,0.0000000001)</f>
        <v>92.266550019999997</v>
      </c>
      <c r="R33" s="460">
        <f>IF(ISNUMBER(Regressions!V7), Regressions!V7,0.0000000001)</f>
        <v>100</v>
      </c>
      <c r="S33" s="458">
        <f>IF(ISNUMBER(Regressions!W7), Regressions!W7,0.0000000001)</f>
        <v>100</v>
      </c>
      <c r="T33" s="458">
        <f>IF(ISNUMBER(Regressions!X7), Regressions!X7,0.0000000001)</f>
        <v>100</v>
      </c>
      <c r="U33" s="458">
        <f>IF(ISNUMBER(Regressions!Y7), Regressions!Y7,0.0000000001)</f>
        <v>95.229912499999998</v>
      </c>
      <c r="V33" s="462">
        <f>IF(ISNUMBER(Regressions!Z7), Regressions!Z7,0.0000000001)</f>
        <v>88.89030176</v>
      </c>
    </row>
    <row r="34" spans="1:22" x14ac:dyDescent="0.25">
      <c r="B34" s="463" t="str">
        <f>HLOOKUP(Introduction!$G$4,nametranslations,34,FALSE)</f>
        <v>Source: WHO/UNICEF JMP (2026)</v>
      </c>
    </row>
    <row r="35" spans="1:22" ht="5.25" customHeight="1" x14ac:dyDescent="0.25"/>
    <row r="36" spans="1:22" s="413" customFormat="1" ht="49.5" customHeight="1" x14ac:dyDescent="0.25">
      <c r="B36" s="464" t="str">
        <f>+Key!I46</f>
        <v>Basic service</v>
      </c>
      <c r="C36" s="465" t="str">
        <f>+HLOOKUP(Introduction!$G$4,Key!A:G,158,FALSE)</f>
        <v>Drinking water from an improved source and water is available at the school at the time of the survey</v>
      </c>
      <c r="D36" s="465"/>
      <c r="E36" s="465"/>
      <c r="F36" s="465"/>
      <c r="G36" s="465"/>
      <c r="H36" s="465"/>
      <c r="I36" s="464" t="str">
        <f>+Key!I46</f>
        <v>Basic service</v>
      </c>
      <c r="J36" s="466" t="str">
        <f>+HLOOKUP(Introduction!$G$4,Key!A:G,162,FALSE)</f>
        <v>Improved sanitation facilities at the school that are single-sex and usable (available, functional and private) at the time of the survey</v>
      </c>
      <c r="K36" s="467"/>
      <c r="L36" s="467"/>
      <c r="M36" s="467"/>
      <c r="N36" s="467"/>
      <c r="O36" s="467"/>
      <c r="P36" s="464" t="str">
        <f>+Key!I46</f>
        <v>Basic service</v>
      </c>
      <c r="Q36" s="468" t="str">
        <f>+HLOOKUP(Introduction!$G$4,Key!A:G,165,FALSE)</f>
        <v xml:space="preserve">Handwashing facilities with water and soap available at the school at the time of the survey </v>
      </c>
      <c r="R36" s="468"/>
      <c r="S36" s="468"/>
      <c r="T36" s="468"/>
      <c r="U36" s="468"/>
      <c r="V36" s="468"/>
    </row>
    <row r="37" spans="1:22" ht="49.5" customHeight="1" x14ac:dyDescent="0.25">
      <c r="B37" s="464" t="str">
        <f>+Key!I47</f>
        <v>Limited service</v>
      </c>
      <c r="C37" s="469" t="str">
        <f>+HLOOKUP(Introduction!$G$4,Key!A:G,159,FALSE)</f>
        <v>Drinking water from an improved source but water is unavailable at the school at the time of the survey</v>
      </c>
      <c r="D37" s="469"/>
      <c r="E37" s="469"/>
      <c r="F37" s="469"/>
      <c r="G37" s="469"/>
      <c r="H37" s="469"/>
      <c r="I37" s="464" t="str">
        <f>+Key!I47</f>
        <v>Limited service</v>
      </c>
      <c r="J37" s="469" t="str">
        <f>+HLOOKUP(Introduction!$G$4,Key!A:G,163,FALSE)</f>
        <v>Improved sanitation facilities at the school that are either not single-sex or not usable at the time of the survey</v>
      </c>
      <c r="K37" s="469"/>
      <c r="L37" s="469"/>
      <c r="M37" s="469"/>
      <c r="N37" s="469"/>
      <c r="O37" s="469"/>
      <c r="P37" s="464" t="str">
        <f>+Key!I47</f>
        <v>Limited service</v>
      </c>
      <c r="Q37" s="469" t="str">
        <f>+HLOOKUP(Introduction!$G$4,Key!A:G,166,FALSE)</f>
        <v>Handwashing facilities with water but no soap available at the school at the time of the survey</v>
      </c>
      <c r="R37" s="469"/>
      <c r="S37" s="469"/>
      <c r="T37" s="469"/>
      <c r="U37" s="469"/>
      <c r="V37" s="469"/>
    </row>
    <row r="38" spans="1:22" ht="49.5" customHeight="1" x14ac:dyDescent="0.25">
      <c r="B38" s="464" t="str">
        <f>+Key!I48</f>
        <v>No service</v>
      </c>
      <c r="C38" s="470" t="str">
        <f>+HLOOKUP(Introduction!$G$4,Key!A:G,160,FALSE)</f>
        <v>Drinking water from an unimproved source or no water source at the school</v>
      </c>
      <c r="D38" s="470"/>
      <c r="E38" s="470"/>
      <c r="F38" s="470"/>
      <c r="G38" s="470"/>
      <c r="H38" s="470"/>
      <c r="I38" s="464" t="str">
        <f>+Key!I48</f>
        <v>No service</v>
      </c>
      <c r="J38" s="470" t="str">
        <f>+HLOOKUP(Introduction!$G$4,Key!A:G,164,FALSE)</f>
        <v>Unimproved sanitation facilities or no sanitation facilities at the school</v>
      </c>
      <c r="K38" s="470"/>
      <c r="L38" s="470"/>
      <c r="M38" s="470"/>
      <c r="N38" s="470"/>
      <c r="O38" s="470"/>
      <c r="P38" s="464" t="str">
        <f>+Key!I48</f>
        <v>No service</v>
      </c>
      <c r="Q38" s="470" t="str">
        <f>+HLOOKUP(Introduction!$G$4,Key!A:G,167,FALSE)</f>
        <v>No handwashing facilities or no water available at the school</v>
      </c>
      <c r="R38" s="470"/>
      <c r="S38" s="470"/>
      <c r="T38" s="470"/>
      <c r="U38" s="470"/>
      <c r="V38" s="470"/>
    </row>
    <row r="39" spans="1:22" ht="49.5" customHeight="1" x14ac:dyDescent="0.25">
      <c r="B39" s="464" t="str">
        <f>+Key!I49</f>
        <v>Insufficient data</v>
      </c>
      <c r="C39" s="471" t="str">
        <f>+HLOOKUP(Introduction!$G$4,Key!A:G,161,FALSE)</f>
        <v>Insufficient data available to generate estimates for a given reference year</v>
      </c>
      <c r="D39" s="471"/>
      <c r="E39" s="471"/>
      <c r="F39" s="471"/>
      <c r="G39" s="471"/>
      <c r="H39" s="471"/>
      <c r="I39" s="464" t="str">
        <f>+Key!I49</f>
        <v>Insufficient data</v>
      </c>
      <c r="J39" s="471" t="str">
        <f>+HLOOKUP(Introduction!$G$4,Key!A:G,161,FALSE)</f>
        <v>Insufficient data available to generate estimates for a given reference year</v>
      </c>
      <c r="K39" s="471"/>
      <c r="L39" s="471"/>
      <c r="M39" s="471"/>
      <c r="N39" s="471"/>
      <c r="O39" s="471"/>
      <c r="P39" s="464" t="str">
        <f>+Key!I49</f>
        <v>Insufficient data</v>
      </c>
      <c r="Q39" s="471" t="str">
        <f>+HLOOKUP(Introduction!$G$4,Key!A:G,161,FALSE)</f>
        <v>Insufficient data available to generate estimates for a given reference year</v>
      </c>
      <c r="R39" s="471"/>
      <c r="S39" s="471"/>
      <c r="T39" s="471"/>
      <c r="U39" s="471"/>
      <c r="V39" s="471"/>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D8C7B-F69A-4B36-9D7D-EC383B172DE4}">
  <sheetPr codeName="Sheet3">
    <tabColor rgb="FFEAEAEA"/>
  </sheetPr>
  <dimension ref="A1:AF65"/>
  <sheetViews>
    <sheetView showGridLines="0" zoomScale="80" zoomScaleNormal="80" workbookViewId="0"/>
  </sheetViews>
  <sheetFormatPr defaultColWidth="9" defaultRowHeight="13.2" x14ac:dyDescent="0.25"/>
  <cols>
    <col min="1" max="31" width="9" style="369"/>
    <col min="32" max="32" width="5.09765625" style="369" customWidth="1"/>
    <col min="33" max="16384" width="9" style="369"/>
  </cols>
  <sheetData>
    <row r="1" spans="1:32" s="368" customFormat="1" x14ac:dyDescent="0.25"/>
    <row r="2" spans="1:32" s="368" customFormat="1" ht="15.6" x14ac:dyDescent="0.3">
      <c r="A2" s="472" t="str">
        <f>HLOOKUP(Introduction!$G$4,nametranslations,38,FALSE)</f>
        <v>Water, sanitation and hygiene services in schools</v>
      </c>
    </row>
    <row r="3" spans="1:32" s="368" customFormat="1" ht="15.6" x14ac:dyDescent="0.3">
      <c r="A3" s="472"/>
    </row>
    <row r="4" spans="1:32" s="368" customFormat="1" x14ac:dyDescent="0.25">
      <c r="A4" s="473"/>
      <c r="B4" s="473"/>
      <c r="C4" s="473"/>
      <c r="D4" s="473"/>
      <c r="E4" s="473"/>
      <c r="F4" s="473"/>
      <c r="G4" s="473"/>
      <c r="H4" s="473"/>
      <c r="I4" s="473"/>
      <c r="J4" s="473"/>
      <c r="K4" s="473"/>
      <c r="L4" s="473"/>
      <c r="M4" s="473"/>
      <c r="N4" s="473"/>
      <c r="O4" s="473"/>
      <c r="P4" s="473"/>
      <c r="Q4" s="473"/>
      <c r="R4" s="473"/>
      <c r="S4" s="473"/>
      <c r="T4" s="473"/>
      <c r="U4" s="473"/>
      <c r="V4" s="473"/>
      <c r="W4" s="473"/>
      <c r="X4" s="473"/>
      <c r="Y4" s="473"/>
      <c r="Z4" s="473"/>
      <c r="AA4" s="473"/>
      <c r="AB4" s="473"/>
      <c r="AC4" s="473"/>
      <c r="AD4" s="473"/>
      <c r="AE4" s="473"/>
      <c r="AF4" s="473"/>
    </row>
    <row r="5" spans="1:32" s="368" customFormat="1" x14ac:dyDescent="0.25">
      <c r="A5" s="473"/>
      <c r="B5" s="473"/>
      <c r="C5" s="473"/>
      <c r="D5" s="473"/>
      <c r="E5" s="473"/>
      <c r="F5" s="473"/>
      <c r="G5" s="473"/>
      <c r="H5" s="473"/>
      <c r="I5" s="473"/>
      <c r="J5" s="473"/>
      <c r="K5" s="473"/>
      <c r="L5" s="473"/>
      <c r="M5" s="473"/>
      <c r="N5" s="473"/>
      <c r="O5" s="473"/>
      <c r="P5" s="473"/>
      <c r="Q5" s="473"/>
      <c r="R5" s="473"/>
      <c r="S5" s="473"/>
      <c r="T5" s="473"/>
      <c r="U5" s="473"/>
      <c r="V5" s="473"/>
      <c r="W5" s="473"/>
      <c r="X5" s="473"/>
      <c r="Y5" s="473"/>
      <c r="Z5" s="473"/>
      <c r="AA5" s="473"/>
      <c r="AB5" s="473"/>
      <c r="AC5" s="473"/>
      <c r="AD5" s="473"/>
      <c r="AE5" s="473"/>
      <c r="AF5" s="473"/>
    </row>
    <row r="6" spans="1:32" s="368" customFormat="1" x14ac:dyDescent="0.25">
      <c r="A6" s="473"/>
      <c r="B6" s="473"/>
      <c r="C6" s="473"/>
      <c r="D6" s="473"/>
      <c r="E6" s="473"/>
      <c r="F6" s="473"/>
      <c r="G6" s="473"/>
      <c r="H6" s="473"/>
      <c r="I6" s="473"/>
      <c r="J6" s="473"/>
      <c r="K6" s="473"/>
      <c r="L6" s="473"/>
      <c r="M6" s="473"/>
      <c r="N6" s="473"/>
      <c r="O6" s="473"/>
      <c r="P6" s="473"/>
      <c r="Q6" s="473"/>
      <c r="R6" s="473"/>
      <c r="S6" s="473"/>
      <c r="T6" s="473"/>
      <c r="U6" s="473"/>
      <c r="V6" s="473"/>
      <c r="W6" s="473"/>
      <c r="X6" s="473"/>
      <c r="Y6" s="473"/>
      <c r="Z6" s="473"/>
      <c r="AA6" s="473"/>
      <c r="AB6" s="473"/>
      <c r="AC6" s="473"/>
      <c r="AD6" s="473"/>
      <c r="AE6" s="473"/>
      <c r="AF6" s="473"/>
    </row>
    <row r="7" spans="1:32" s="368" customFormat="1" x14ac:dyDescent="0.25">
      <c r="A7" s="473"/>
      <c r="B7" s="473"/>
      <c r="C7" s="473"/>
      <c r="D7" s="473"/>
      <c r="E7" s="473"/>
      <c r="F7" s="473"/>
      <c r="G7" s="473"/>
      <c r="H7" s="473"/>
      <c r="I7" s="473"/>
      <c r="J7" s="473"/>
      <c r="K7" s="473"/>
      <c r="L7" s="473"/>
      <c r="M7" s="473"/>
      <c r="N7" s="473"/>
      <c r="O7" s="473"/>
      <c r="P7" s="473"/>
      <c r="Q7" s="473"/>
      <c r="R7" s="473"/>
      <c r="S7" s="473"/>
      <c r="T7" s="473"/>
      <c r="U7" s="473"/>
      <c r="V7" s="473"/>
      <c r="W7" s="473"/>
      <c r="X7" s="473"/>
      <c r="Y7" s="473"/>
      <c r="Z7" s="473"/>
      <c r="AA7" s="473"/>
      <c r="AB7" s="473"/>
      <c r="AC7" s="473"/>
      <c r="AD7" s="473"/>
      <c r="AE7" s="473"/>
      <c r="AF7" s="473"/>
    </row>
    <row r="8" spans="1:32" s="368" customFormat="1" x14ac:dyDescent="0.25">
      <c r="A8" s="473"/>
      <c r="B8" s="473"/>
      <c r="C8" s="473"/>
      <c r="D8" s="473"/>
      <c r="E8" s="473"/>
      <c r="F8" s="473"/>
      <c r="G8" s="473"/>
      <c r="H8" s="473"/>
      <c r="I8" s="473"/>
      <c r="J8" s="473"/>
      <c r="K8" s="473"/>
      <c r="L8" s="473"/>
      <c r="M8" s="473"/>
      <c r="N8" s="473"/>
      <c r="O8" s="473"/>
      <c r="P8" s="473"/>
      <c r="Q8" s="473"/>
      <c r="R8" s="473"/>
      <c r="S8" s="473"/>
      <c r="T8" s="473"/>
      <c r="U8" s="473"/>
      <c r="V8" s="473"/>
      <c r="W8" s="473"/>
      <c r="X8" s="473"/>
      <c r="Y8" s="473"/>
      <c r="Z8" s="473"/>
      <c r="AA8" s="473"/>
      <c r="AB8" s="473"/>
      <c r="AC8" s="473"/>
      <c r="AD8" s="473"/>
      <c r="AE8" s="473"/>
      <c r="AF8" s="473"/>
    </row>
    <row r="9" spans="1:32" s="368" customFormat="1" x14ac:dyDescent="0.25">
      <c r="A9" s="473"/>
      <c r="B9" s="473"/>
      <c r="C9" s="473"/>
      <c r="D9" s="473"/>
      <c r="E9" s="473"/>
      <c r="F9" s="473"/>
      <c r="G9" s="473"/>
      <c r="H9" s="473"/>
      <c r="I9" s="473"/>
      <c r="J9" s="473"/>
      <c r="K9" s="473"/>
      <c r="L9" s="473"/>
      <c r="M9" s="473"/>
      <c r="N9" s="473"/>
      <c r="O9" s="473"/>
      <c r="P9" s="473"/>
      <c r="Q9" s="473"/>
      <c r="R9" s="473"/>
      <c r="S9" s="473"/>
      <c r="T9" s="473"/>
      <c r="U9" s="473"/>
      <c r="V9" s="473"/>
      <c r="W9" s="473"/>
      <c r="X9" s="473"/>
      <c r="Y9" s="473"/>
      <c r="Z9" s="473"/>
      <c r="AA9" s="473"/>
      <c r="AB9" s="473"/>
      <c r="AC9" s="473"/>
      <c r="AD9" s="473"/>
      <c r="AE9" s="473"/>
      <c r="AF9" s="473"/>
    </row>
    <row r="10" spans="1:32" s="368" customFormat="1" x14ac:dyDescent="0.25">
      <c r="A10" s="473"/>
      <c r="B10" s="473"/>
      <c r="C10" s="473"/>
      <c r="D10" s="473"/>
      <c r="E10" s="473"/>
      <c r="F10" s="473"/>
      <c r="G10" s="473"/>
      <c r="H10" s="473"/>
      <c r="I10" s="473"/>
      <c r="J10" s="473"/>
      <c r="K10" s="473"/>
      <c r="L10" s="473"/>
      <c r="M10" s="473"/>
      <c r="N10" s="473"/>
      <c r="O10" s="473"/>
      <c r="P10" s="473"/>
      <c r="Q10" s="473"/>
      <c r="R10" s="473"/>
      <c r="S10" s="473"/>
      <c r="T10" s="473"/>
      <c r="U10" s="473"/>
      <c r="V10" s="473"/>
      <c r="W10" s="473"/>
      <c r="X10" s="473"/>
      <c r="Y10" s="473"/>
      <c r="Z10" s="473"/>
      <c r="AA10" s="473"/>
      <c r="AB10" s="473"/>
      <c r="AC10" s="473"/>
      <c r="AD10" s="473"/>
      <c r="AE10" s="473"/>
      <c r="AF10" s="473"/>
    </row>
    <row r="11" spans="1:32" s="368" customFormat="1" x14ac:dyDescent="0.25">
      <c r="A11" s="473"/>
      <c r="B11" s="473"/>
      <c r="C11" s="473"/>
      <c r="D11" s="473"/>
      <c r="E11" s="473"/>
      <c r="F11" s="473"/>
      <c r="G11" s="473"/>
      <c r="H11" s="473"/>
      <c r="I11" s="473"/>
      <c r="J11" s="473"/>
      <c r="K11" s="473"/>
      <c r="L11" s="473"/>
      <c r="M11" s="473"/>
      <c r="N11" s="473"/>
      <c r="O11" s="473"/>
      <c r="P11" s="473"/>
      <c r="Q11" s="473"/>
      <c r="R11" s="473"/>
      <c r="S11" s="473"/>
      <c r="T11" s="473"/>
      <c r="U11" s="473"/>
      <c r="V11" s="473"/>
      <c r="W11" s="473"/>
      <c r="X11" s="473"/>
      <c r="Y11" s="473"/>
      <c r="Z11" s="473"/>
      <c r="AA11" s="473"/>
      <c r="AB11" s="473"/>
      <c r="AC11" s="473"/>
      <c r="AD11" s="473"/>
      <c r="AE11" s="473"/>
      <c r="AF11" s="473"/>
    </row>
    <row r="12" spans="1:32" s="368" customFormat="1" x14ac:dyDescent="0.25">
      <c r="A12" s="473"/>
      <c r="B12" s="473"/>
      <c r="C12" s="473"/>
      <c r="D12" s="473"/>
      <c r="E12" s="473"/>
      <c r="F12" s="473"/>
      <c r="G12" s="473"/>
      <c r="H12" s="473"/>
      <c r="I12" s="473"/>
      <c r="J12" s="473"/>
      <c r="K12" s="473"/>
      <c r="L12" s="473"/>
      <c r="M12" s="473"/>
      <c r="N12" s="473"/>
      <c r="O12" s="473"/>
      <c r="P12" s="473"/>
      <c r="Q12" s="473"/>
      <c r="R12" s="473"/>
      <c r="S12" s="473"/>
      <c r="T12" s="473"/>
      <c r="U12" s="473"/>
      <c r="V12" s="473"/>
      <c r="W12" s="473"/>
      <c r="X12" s="473"/>
      <c r="Y12" s="473"/>
      <c r="Z12" s="473"/>
      <c r="AA12" s="473"/>
      <c r="AB12" s="473"/>
      <c r="AC12" s="473"/>
      <c r="AD12" s="473"/>
      <c r="AE12" s="473"/>
      <c r="AF12" s="473"/>
    </row>
    <row r="13" spans="1:32" s="368" customFormat="1" x14ac:dyDescent="0.25">
      <c r="A13" s="473"/>
      <c r="B13" s="473"/>
      <c r="C13" s="473"/>
      <c r="D13" s="473"/>
      <c r="E13" s="473"/>
      <c r="F13" s="473"/>
      <c r="G13" s="473"/>
      <c r="H13" s="473"/>
      <c r="I13" s="473"/>
      <c r="J13" s="473"/>
      <c r="K13" s="473"/>
      <c r="L13" s="473"/>
      <c r="M13" s="473"/>
      <c r="N13" s="473"/>
      <c r="O13" s="473"/>
      <c r="P13" s="473"/>
      <c r="Q13" s="473"/>
      <c r="R13" s="473"/>
      <c r="S13" s="473"/>
      <c r="T13" s="473"/>
      <c r="U13" s="473"/>
      <c r="V13" s="473"/>
      <c r="W13" s="473"/>
      <c r="X13" s="473"/>
      <c r="Y13" s="473"/>
      <c r="Z13" s="473"/>
      <c r="AA13" s="473"/>
      <c r="AB13" s="473"/>
      <c r="AC13" s="473"/>
      <c r="AD13" s="473"/>
      <c r="AE13" s="473"/>
      <c r="AF13" s="473"/>
    </row>
    <row r="14" spans="1:32" s="368" customFormat="1" x14ac:dyDescent="0.25">
      <c r="A14" s="473"/>
      <c r="B14" s="473"/>
      <c r="C14" s="473"/>
      <c r="D14" s="473"/>
      <c r="E14" s="473"/>
      <c r="F14" s="473"/>
      <c r="G14" s="473"/>
      <c r="H14" s="473"/>
      <c r="I14" s="473"/>
      <c r="J14" s="473"/>
      <c r="K14" s="473"/>
      <c r="L14" s="473"/>
      <c r="M14" s="473"/>
      <c r="N14" s="473"/>
      <c r="O14" s="473"/>
      <c r="P14" s="473"/>
      <c r="Q14" s="473"/>
      <c r="R14" s="473"/>
      <c r="S14" s="473"/>
      <c r="T14" s="473"/>
      <c r="U14" s="473"/>
      <c r="V14" s="473"/>
      <c r="W14" s="473"/>
      <c r="X14" s="473"/>
      <c r="Y14" s="473"/>
      <c r="Z14" s="473"/>
      <c r="AA14" s="473"/>
      <c r="AB14" s="473"/>
      <c r="AC14" s="473"/>
      <c r="AD14" s="473"/>
      <c r="AE14" s="473"/>
      <c r="AF14" s="473"/>
    </row>
    <row r="15" spans="1:32" s="368" customFormat="1" x14ac:dyDescent="0.25">
      <c r="A15" s="473"/>
      <c r="B15" s="473"/>
      <c r="C15" s="473"/>
      <c r="D15" s="473"/>
      <c r="E15" s="473"/>
      <c r="F15" s="473"/>
      <c r="G15" s="473"/>
      <c r="H15" s="473"/>
      <c r="I15" s="473"/>
      <c r="J15" s="473"/>
      <c r="K15" s="473"/>
      <c r="L15" s="473"/>
      <c r="M15" s="473"/>
      <c r="N15" s="473"/>
      <c r="O15" s="473"/>
      <c r="P15" s="473"/>
      <c r="Q15" s="473"/>
      <c r="R15" s="473"/>
      <c r="S15" s="473"/>
      <c r="T15" s="473"/>
      <c r="U15" s="473"/>
      <c r="V15" s="473"/>
      <c r="W15" s="473"/>
      <c r="X15" s="473"/>
      <c r="Y15" s="473"/>
      <c r="Z15" s="473"/>
      <c r="AA15" s="473"/>
      <c r="AB15" s="473"/>
      <c r="AC15" s="473"/>
      <c r="AD15" s="473"/>
      <c r="AE15" s="473"/>
      <c r="AF15" s="473"/>
    </row>
    <row r="16" spans="1:32" s="368" customFormat="1" x14ac:dyDescent="0.25">
      <c r="A16" s="473"/>
      <c r="B16" s="473"/>
      <c r="C16" s="473"/>
      <c r="D16" s="473"/>
      <c r="E16" s="473"/>
      <c r="F16" s="473"/>
      <c r="G16" s="473"/>
      <c r="H16" s="473"/>
      <c r="I16" s="473"/>
      <c r="J16" s="473"/>
      <c r="K16" s="473"/>
      <c r="L16" s="473"/>
      <c r="M16" s="473"/>
      <c r="N16" s="473"/>
      <c r="O16" s="473"/>
      <c r="P16" s="473"/>
      <c r="Q16" s="473"/>
      <c r="R16" s="473"/>
      <c r="S16" s="473"/>
      <c r="T16" s="473"/>
      <c r="U16" s="473"/>
      <c r="V16" s="473"/>
      <c r="W16" s="473"/>
      <c r="X16" s="473"/>
      <c r="Y16" s="473"/>
      <c r="Z16" s="473"/>
      <c r="AA16" s="473"/>
      <c r="AB16" s="473"/>
      <c r="AC16" s="473"/>
      <c r="AD16" s="473"/>
      <c r="AE16" s="473"/>
      <c r="AF16" s="473"/>
    </row>
    <row r="17" spans="1:32" s="368" customFormat="1" x14ac:dyDescent="0.25">
      <c r="A17" s="473"/>
      <c r="B17" s="473"/>
      <c r="C17" s="473"/>
      <c r="D17" s="473"/>
      <c r="E17" s="473"/>
      <c r="F17" s="473"/>
      <c r="G17" s="473"/>
      <c r="H17" s="473"/>
      <c r="I17" s="473"/>
      <c r="J17" s="473"/>
      <c r="K17" s="473"/>
      <c r="L17" s="473"/>
      <c r="M17" s="473"/>
      <c r="N17" s="473"/>
      <c r="O17" s="473"/>
      <c r="P17" s="473"/>
      <c r="Q17" s="473"/>
      <c r="R17" s="473"/>
      <c r="S17" s="473"/>
      <c r="T17" s="473"/>
      <c r="U17" s="473"/>
      <c r="V17" s="473"/>
      <c r="W17" s="473"/>
      <c r="X17" s="473"/>
      <c r="Y17" s="473"/>
      <c r="Z17" s="473"/>
      <c r="AA17" s="473"/>
      <c r="AB17" s="473"/>
      <c r="AC17" s="473"/>
      <c r="AD17" s="473"/>
      <c r="AE17" s="473"/>
      <c r="AF17" s="473"/>
    </row>
    <row r="18" spans="1:32" s="368" customFormat="1" x14ac:dyDescent="0.25">
      <c r="A18" s="473"/>
      <c r="B18" s="473"/>
      <c r="C18" s="473"/>
      <c r="D18" s="473"/>
      <c r="E18" s="473"/>
      <c r="F18" s="473"/>
      <c r="G18" s="473"/>
      <c r="H18" s="473"/>
      <c r="I18" s="473"/>
      <c r="J18" s="473"/>
      <c r="K18" s="473"/>
      <c r="L18" s="473"/>
      <c r="M18" s="473"/>
      <c r="N18" s="473"/>
      <c r="O18" s="473"/>
      <c r="P18" s="473"/>
      <c r="Q18" s="473"/>
      <c r="R18" s="473"/>
      <c r="S18" s="473"/>
      <c r="T18" s="473"/>
      <c r="U18" s="473"/>
      <c r="V18" s="473"/>
      <c r="W18" s="473"/>
      <c r="X18" s="473"/>
      <c r="Y18" s="473"/>
      <c r="Z18" s="473"/>
      <c r="AA18" s="473"/>
      <c r="AB18" s="473"/>
      <c r="AC18" s="473"/>
      <c r="AD18" s="473"/>
      <c r="AE18" s="473"/>
      <c r="AF18" s="473"/>
    </row>
    <row r="19" spans="1:32" s="368" customFormat="1" x14ac:dyDescent="0.25">
      <c r="A19" s="473"/>
      <c r="B19" s="473"/>
      <c r="C19" s="473"/>
      <c r="D19" s="473"/>
      <c r="E19" s="473"/>
      <c r="F19" s="473"/>
      <c r="G19" s="473"/>
      <c r="H19" s="473"/>
      <c r="I19" s="473"/>
      <c r="J19" s="473"/>
      <c r="K19" s="473"/>
      <c r="L19" s="473"/>
      <c r="M19" s="473"/>
      <c r="N19" s="473"/>
      <c r="O19" s="473"/>
      <c r="P19" s="473"/>
      <c r="Q19" s="473"/>
      <c r="R19" s="473"/>
      <c r="S19" s="473"/>
      <c r="T19" s="473"/>
      <c r="U19" s="473"/>
      <c r="V19" s="473"/>
      <c r="W19" s="473"/>
      <c r="X19" s="473"/>
      <c r="Y19" s="473"/>
      <c r="Z19" s="473"/>
      <c r="AA19" s="473"/>
      <c r="AB19" s="473"/>
      <c r="AC19" s="473"/>
      <c r="AD19" s="473"/>
      <c r="AE19" s="473"/>
      <c r="AF19" s="473"/>
    </row>
    <row r="20" spans="1:32" s="368" customFormat="1" x14ac:dyDescent="0.25">
      <c r="A20" s="473"/>
      <c r="B20" s="473"/>
      <c r="C20" s="473"/>
      <c r="D20" s="473"/>
      <c r="E20" s="473"/>
      <c r="F20" s="473"/>
      <c r="G20" s="473"/>
      <c r="H20" s="473"/>
      <c r="I20" s="473"/>
      <c r="J20" s="473"/>
      <c r="K20" s="473"/>
      <c r="L20" s="473"/>
      <c r="M20" s="473"/>
      <c r="N20" s="473"/>
      <c r="O20" s="473"/>
      <c r="P20" s="473"/>
      <c r="Q20" s="473"/>
      <c r="R20" s="473"/>
      <c r="S20" s="473"/>
      <c r="T20" s="473"/>
      <c r="U20" s="473"/>
      <c r="V20" s="473"/>
      <c r="W20" s="473"/>
      <c r="X20" s="473"/>
      <c r="Y20" s="473"/>
      <c r="Z20" s="473"/>
      <c r="AA20" s="473"/>
      <c r="AB20" s="473"/>
      <c r="AC20" s="473"/>
      <c r="AD20" s="473"/>
      <c r="AE20" s="473"/>
      <c r="AF20" s="473"/>
    </row>
    <row r="21" spans="1:32" s="368" customFormat="1" x14ac:dyDescent="0.25">
      <c r="A21" s="473"/>
      <c r="B21" s="473"/>
      <c r="C21" s="473"/>
      <c r="D21" s="473"/>
      <c r="E21" s="473"/>
      <c r="F21" s="473"/>
      <c r="G21" s="473"/>
      <c r="H21" s="473"/>
      <c r="I21" s="473"/>
      <c r="J21" s="473"/>
      <c r="K21" s="473"/>
      <c r="L21" s="473"/>
      <c r="M21" s="473"/>
      <c r="N21" s="473"/>
      <c r="O21" s="473"/>
      <c r="P21" s="473"/>
      <c r="Q21" s="473"/>
      <c r="R21" s="473"/>
      <c r="S21" s="473"/>
      <c r="T21" s="473"/>
      <c r="U21" s="473"/>
      <c r="V21" s="473"/>
      <c r="W21" s="473"/>
      <c r="X21" s="473"/>
      <c r="Y21" s="473"/>
      <c r="Z21" s="473"/>
      <c r="AA21" s="473"/>
      <c r="AB21" s="473"/>
      <c r="AC21" s="473"/>
      <c r="AD21" s="473"/>
      <c r="AE21" s="473"/>
      <c r="AF21" s="473"/>
    </row>
    <row r="22" spans="1:32" s="368" customFormat="1" x14ac:dyDescent="0.25">
      <c r="A22" s="473"/>
      <c r="B22" s="473"/>
      <c r="C22" s="473"/>
      <c r="D22" s="473"/>
      <c r="E22" s="473"/>
      <c r="F22" s="473"/>
      <c r="G22" s="473"/>
      <c r="H22" s="473"/>
      <c r="I22" s="473"/>
      <c r="J22" s="473"/>
      <c r="K22" s="473"/>
      <c r="L22" s="473"/>
      <c r="M22" s="473"/>
      <c r="N22" s="473"/>
      <c r="O22" s="473"/>
      <c r="P22" s="473"/>
      <c r="Q22" s="473"/>
      <c r="R22" s="473"/>
      <c r="S22" s="473"/>
      <c r="T22" s="473"/>
      <c r="U22" s="473"/>
      <c r="V22" s="473"/>
      <c r="W22" s="473"/>
      <c r="X22" s="473"/>
      <c r="Y22" s="473"/>
      <c r="Z22" s="473"/>
      <c r="AA22" s="473"/>
      <c r="AB22" s="473"/>
      <c r="AC22" s="473"/>
      <c r="AD22" s="473"/>
      <c r="AE22" s="473"/>
      <c r="AF22" s="473"/>
    </row>
    <row r="23" spans="1:32" s="368" customFormat="1" x14ac:dyDescent="0.25">
      <c r="A23" s="463" t="str">
        <f>+HLOOKUP(Introduction!$G$4,nametranslations,34,FALSE)</f>
        <v>Source: WHO/UNICEF JMP (2026)</v>
      </c>
    </row>
    <row r="24" spans="1:32" s="368" customFormat="1" x14ac:dyDescent="0.25">
      <c r="A24" s="474"/>
    </row>
    <row r="25" spans="1:32" s="368" customFormat="1" x14ac:dyDescent="0.25">
      <c r="A25" s="475"/>
      <c r="B25" s="475"/>
      <c r="C25" s="475"/>
      <c r="D25" s="475"/>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row>
    <row r="26" spans="1:32" s="368" customFormat="1" x14ac:dyDescent="0.25">
      <c r="A26" s="475"/>
      <c r="B26" s="475"/>
      <c r="C26" s="475"/>
      <c r="D26" s="475"/>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row>
    <row r="27" spans="1:32" s="368" customFormat="1" x14ac:dyDescent="0.25">
      <c r="A27" s="475"/>
      <c r="B27" s="475"/>
      <c r="C27" s="475"/>
      <c r="D27" s="475"/>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row>
    <row r="28" spans="1:32" s="368" customFormat="1" x14ac:dyDescent="0.25">
      <c r="A28" s="475"/>
      <c r="B28" s="475"/>
      <c r="C28" s="475"/>
      <c r="D28" s="475"/>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row>
    <row r="29" spans="1:32" s="368" customFormat="1" x14ac:dyDescent="0.25">
      <c r="A29" s="475"/>
      <c r="B29" s="475"/>
      <c r="C29" s="475"/>
      <c r="D29" s="475"/>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row>
    <row r="30" spans="1:32" s="368" customFormat="1" x14ac:dyDescent="0.25">
      <c r="A30" s="475"/>
      <c r="B30" s="475"/>
      <c r="C30" s="475"/>
      <c r="D30" s="475"/>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row>
    <row r="31" spans="1:32" s="368" customFormat="1" x14ac:dyDescent="0.25">
      <c r="A31" s="475"/>
      <c r="B31" s="475"/>
      <c r="C31" s="475"/>
      <c r="D31" s="475"/>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row>
    <row r="32" spans="1:32" s="368" customFormat="1" x14ac:dyDescent="0.25">
      <c r="A32" s="475"/>
      <c r="B32" s="475"/>
      <c r="C32" s="475"/>
      <c r="D32" s="475"/>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row>
    <row r="33" spans="1:32" s="368" customFormat="1" x14ac:dyDescent="0.25">
      <c r="A33" s="475"/>
      <c r="B33" s="475"/>
      <c r="C33" s="475"/>
      <c r="D33" s="475"/>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row>
    <row r="34" spans="1:32" s="368" customFormat="1" x14ac:dyDescent="0.25">
      <c r="A34" s="475"/>
      <c r="B34" s="475"/>
      <c r="C34" s="475"/>
      <c r="D34" s="475"/>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row>
    <row r="35" spans="1:32" s="368" customFormat="1" x14ac:dyDescent="0.25">
      <c r="A35" s="475"/>
      <c r="B35" s="475"/>
      <c r="C35" s="475"/>
      <c r="D35" s="475"/>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row>
    <row r="36" spans="1:32" s="368" customFormat="1" x14ac:dyDescent="0.25">
      <c r="A36" s="475"/>
      <c r="B36" s="475"/>
      <c r="C36" s="475"/>
      <c r="D36" s="475"/>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row>
    <row r="37" spans="1:32" s="368" customFormat="1" x14ac:dyDescent="0.25">
      <c r="A37" s="475"/>
      <c r="B37" s="475"/>
      <c r="C37" s="475"/>
      <c r="D37" s="475"/>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row>
    <row r="38" spans="1:32" s="368" customFormat="1" x14ac:dyDescent="0.25">
      <c r="A38" s="475"/>
      <c r="B38" s="475"/>
      <c r="C38" s="475"/>
      <c r="D38" s="475"/>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row>
    <row r="39" spans="1:32" s="368" customFormat="1" x14ac:dyDescent="0.25">
      <c r="A39" s="475"/>
      <c r="B39" s="475"/>
      <c r="C39" s="475"/>
      <c r="D39" s="475"/>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row>
    <row r="40" spans="1:32" s="368" customFormat="1" x14ac:dyDescent="0.25">
      <c r="A40" s="475"/>
      <c r="B40" s="475"/>
      <c r="C40" s="475"/>
      <c r="D40" s="475"/>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row>
    <row r="41" spans="1:32" s="368" customFormat="1" x14ac:dyDescent="0.25">
      <c r="A41" s="475"/>
      <c r="B41" s="475"/>
      <c r="C41" s="475"/>
      <c r="D41" s="475"/>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row>
    <row r="42" spans="1:32" s="368" customFormat="1" x14ac:dyDescent="0.25">
      <c r="A42" s="475"/>
      <c r="B42" s="475"/>
      <c r="C42" s="475"/>
      <c r="D42" s="475"/>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row>
    <row r="43" spans="1:32" s="368" customFormat="1" x14ac:dyDescent="0.25">
      <c r="A43" s="475"/>
      <c r="B43" s="475"/>
      <c r="C43" s="475"/>
      <c r="D43" s="475"/>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row>
    <row r="44" spans="1:32" s="368" customFormat="1" x14ac:dyDescent="0.25">
      <c r="A44" s="463" t="str">
        <f>+HLOOKUP(Introduction!$G$4,nametranslations,34,FALSE)</f>
        <v>Source: WHO/UNICEF JMP (2026)</v>
      </c>
      <c r="B44" s="474"/>
    </row>
    <row r="45" spans="1:32" s="368" customFormat="1" x14ac:dyDescent="0.25"/>
    <row r="46" spans="1:32" s="368" customFormat="1" x14ac:dyDescent="0.25">
      <c r="A46" s="476"/>
      <c r="B46" s="476"/>
      <c r="C46" s="476"/>
      <c r="D46" s="476"/>
      <c r="E46" s="476"/>
      <c r="F46" s="476"/>
      <c r="G46" s="476"/>
      <c r="H46" s="476"/>
      <c r="I46" s="476"/>
      <c r="J46" s="476"/>
      <c r="K46" s="476"/>
      <c r="L46" s="476"/>
      <c r="M46" s="476"/>
      <c r="N46" s="476"/>
      <c r="O46" s="476"/>
      <c r="P46" s="476"/>
      <c r="Q46" s="476"/>
      <c r="R46" s="476"/>
      <c r="S46" s="476"/>
      <c r="T46" s="476"/>
      <c r="U46" s="476"/>
      <c r="V46" s="476"/>
      <c r="W46" s="476"/>
      <c r="X46" s="476"/>
      <c r="Y46" s="476"/>
      <c r="Z46" s="476"/>
      <c r="AA46" s="476"/>
      <c r="AB46" s="476"/>
      <c r="AC46" s="476"/>
      <c r="AD46" s="476"/>
      <c r="AE46" s="476"/>
      <c r="AF46" s="476"/>
    </row>
    <row r="47" spans="1:32" s="368" customFormat="1" x14ac:dyDescent="0.25">
      <c r="A47" s="476"/>
      <c r="B47" s="476"/>
      <c r="C47" s="476"/>
      <c r="D47" s="476"/>
      <c r="E47" s="476"/>
      <c r="F47" s="476"/>
      <c r="G47" s="476"/>
      <c r="H47" s="476"/>
      <c r="I47" s="476"/>
      <c r="J47" s="476"/>
      <c r="K47" s="476"/>
      <c r="L47" s="476"/>
      <c r="M47" s="476"/>
      <c r="N47" s="476"/>
      <c r="O47" s="476"/>
      <c r="P47" s="476"/>
      <c r="Q47" s="476"/>
      <c r="R47" s="476"/>
      <c r="S47" s="476"/>
      <c r="T47" s="476"/>
      <c r="U47" s="476"/>
      <c r="V47" s="476"/>
      <c r="W47" s="476"/>
      <c r="X47" s="476"/>
      <c r="Y47" s="476"/>
      <c r="Z47" s="476"/>
      <c r="AA47" s="476"/>
      <c r="AB47" s="476"/>
      <c r="AC47" s="476"/>
      <c r="AD47" s="476"/>
      <c r="AE47" s="476"/>
      <c r="AF47" s="476"/>
    </row>
    <row r="48" spans="1:32" s="368" customFormat="1" x14ac:dyDescent="0.25">
      <c r="A48" s="476"/>
      <c r="B48" s="476"/>
      <c r="C48" s="476"/>
      <c r="D48" s="476"/>
      <c r="E48" s="476"/>
      <c r="F48" s="476"/>
      <c r="G48" s="476"/>
      <c r="H48" s="476"/>
      <c r="I48" s="476"/>
      <c r="J48" s="476"/>
      <c r="K48" s="476"/>
      <c r="L48" s="476"/>
      <c r="M48" s="476"/>
      <c r="N48" s="476"/>
      <c r="O48" s="476"/>
      <c r="P48" s="476"/>
      <c r="Q48" s="476"/>
      <c r="R48" s="476"/>
      <c r="S48" s="476"/>
      <c r="T48" s="476"/>
      <c r="U48" s="476"/>
      <c r="V48" s="476"/>
      <c r="W48" s="476"/>
      <c r="X48" s="476"/>
      <c r="Y48" s="476"/>
      <c r="Z48" s="476"/>
      <c r="AA48" s="476"/>
      <c r="AB48" s="476"/>
      <c r="AC48" s="476"/>
      <c r="AD48" s="476"/>
      <c r="AE48" s="476"/>
      <c r="AF48" s="476"/>
    </row>
    <row r="49" spans="1:32" s="368" customFormat="1" x14ac:dyDescent="0.25">
      <c r="A49" s="476"/>
      <c r="B49" s="476"/>
      <c r="C49" s="476"/>
      <c r="D49" s="476"/>
      <c r="E49" s="476"/>
      <c r="F49" s="476"/>
      <c r="G49" s="476"/>
      <c r="H49" s="476"/>
      <c r="I49" s="476"/>
      <c r="J49" s="476"/>
      <c r="K49" s="476"/>
      <c r="L49" s="476"/>
      <c r="M49" s="476"/>
      <c r="N49" s="476"/>
      <c r="O49" s="476"/>
      <c r="P49" s="476"/>
      <c r="Q49" s="476"/>
      <c r="R49" s="476"/>
      <c r="S49" s="476"/>
      <c r="T49" s="476"/>
      <c r="U49" s="476"/>
      <c r="V49" s="476"/>
      <c r="W49" s="476"/>
      <c r="X49" s="476"/>
      <c r="Y49" s="476"/>
      <c r="Z49" s="476"/>
      <c r="AA49" s="476"/>
      <c r="AB49" s="476"/>
      <c r="AC49" s="476"/>
      <c r="AD49" s="476"/>
      <c r="AE49" s="476"/>
      <c r="AF49" s="476"/>
    </row>
    <row r="50" spans="1:32" s="368" customFormat="1" x14ac:dyDescent="0.25">
      <c r="A50" s="476"/>
      <c r="B50" s="476"/>
      <c r="C50" s="476"/>
      <c r="D50" s="476"/>
      <c r="E50" s="476"/>
      <c r="F50" s="476"/>
      <c r="G50" s="476"/>
      <c r="H50" s="476"/>
      <c r="I50" s="476"/>
      <c r="J50" s="476"/>
      <c r="K50" s="476"/>
      <c r="L50" s="476"/>
      <c r="M50" s="476"/>
      <c r="N50" s="476"/>
      <c r="O50" s="476"/>
      <c r="P50" s="476"/>
      <c r="Q50" s="476"/>
      <c r="R50" s="476"/>
      <c r="S50" s="476"/>
      <c r="T50" s="476"/>
      <c r="U50" s="476"/>
      <c r="V50" s="476"/>
      <c r="W50" s="476"/>
      <c r="X50" s="476"/>
      <c r="Y50" s="476"/>
      <c r="Z50" s="476"/>
      <c r="AA50" s="476"/>
      <c r="AB50" s="476"/>
      <c r="AC50" s="476"/>
      <c r="AD50" s="476"/>
      <c r="AE50" s="476"/>
      <c r="AF50" s="476"/>
    </row>
    <row r="51" spans="1:32" s="368" customFormat="1" x14ac:dyDescent="0.25">
      <c r="A51" s="476"/>
      <c r="B51" s="476"/>
      <c r="C51" s="476"/>
      <c r="D51" s="476"/>
      <c r="E51" s="476"/>
      <c r="F51" s="476"/>
      <c r="G51" s="476"/>
      <c r="H51" s="476"/>
      <c r="I51" s="476"/>
      <c r="J51" s="476"/>
      <c r="K51" s="476"/>
      <c r="L51" s="476"/>
      <c r="M51" s="476"/>
      <c r="N51" s="476"/>
      <c r="O51" s="476"/>
      <c r="P51" s="476"/>
      <c r="Q51" s="476"/>
      <c r="R51" s="476"/>
      <c r="S51" s="476"/>
      <c r="T51" s="476"/>
      <c r="U51" s="476"/>
      <c r="V51" s="476"/>
      <c r="W51" s="476"/>
      <c r="X51" s="476"/>
      <c r="Y51" s="476"/>
      <c r="Z51" s="476"/>
      <c r="AA51" s="476"/>
      <c r="AB51" s="476"/>
      <c r="AC51" s="476"/>
      <c r="AD51" s="476"/>
      <c r="AE51" s="476"/>
      <c r="AF51" s="476"/>
    </row>
    <row r="52" spans="1:32" s="368" customFormat="1" x14ac:dyDescent="0.25">
      <c r="A52" s="476"/>
      <c r="B52" s="476"/>
      <c r="C52" s="476"/>
      <c r="D52" s="476"/>
      <c r="E52" s="476"/>
      <c r="F52" s="476"/>
      <c r="G52" s="476"/>
      <c r="H52" s="476"/>
      <c r="I52" s="476"/>
      <c r="J52" s="476"/>
      <c r="K52" s="476"/>
      <c r="L52" s="476"/>
      <c r="M52" s="476"/>
      <c r="N52" s="476"/>
      <c r="O52" s="476"/>
      <c r="P52" s="476"/>
      <c r="Q52" s="476"/>
      <c r="R52" s="476"/>
      <c r="S52" s="476"/>
      <c r="T52" s="476"/>
      <c r="U52" s="476"/>
      <c r="V52" s="476"/>
      <c r="W52" s="476"/>
      <c r="X52" s="476"/>
      <c r="Y52" s="476"/>
      <c r="Z52" s="476"/>
      <c r="AA52" s="476"/>
      <c r="AB52" s="476"/>
      <c r="AC52" s="476"/>
      <c r="AD52" s="476"/>
      <c r="AE52" s="476"/>
      <c r="AF52" s="476"/>
    </row>
    <row r="53" spans="1:32" s="368" customFormat="1" x14ac:dyDescent="0.25">
      <c r="A53" s="476"/>
      <c r="B53" s="476"/>
      <c r="C53" s="476"/>
      <c r="D53" s="476"/>
      <c r="E53" s="476"/>
      <c r="F53" s="476"/>
      <c r="G53" s="476"/>
      <c r="H53" s="476"/>
      <c r="I53" s="476"/>
      <c r="J53" s="476"/>
      <c r="K53" s="476"/>
      <c r="L53" s="476"/>
      <c r="M53" s="476"/>
      <c r="N53" s="476"/>
      <c r="O53" s="476"/>
      <c r="P53" s="476"/>
      <c r="Q53" s="476"/>
      <c r="R53" s="476"/>
      <c r="S53" s="476"/>
      <c r="T53" s="476"/>
      <c r="U53" s="476"/>
      <c r="V53" s="476"/>
      <c r="W53" s="476"/>
      <c r="X53" s="476"/>
      <c r="Y53" s="476"/>
      <c r="Z53" s="476"/>
      <c r="AA53" s="476"/>
      <c r="AB53" s="476"/>
      <c r="AC53" s="476"/>
      <c r="AD53" s="476"/>
      <c r="AE53" s="476"/>
      <c r="AF53" s="476"/>
    </row>
    <row r="54" spans="1:32" s="368" customFormat="1" x14ac:dyDescent="0.25">
      <c r="A54" s="476"/>
      <c r="B54" s="476"/>
      <c r="C54" s="476"/>
      <c r="D54" s="476"/>
      <c r="E54" s="476"/>
      <c r="F54" s="476"/>
      <c r="G54" s="476"/>
      <c r="H54" s="476"/>
      <c r="I54" s="476"/>
      <c r="J54" s="476"/>
      <c r="K54" s="476"/>
      <c r="L54" s="476"/>
      <c r="M54" s="476"/>
      <c r="N54" s="476"/>
      <c r="O54" s="476"/>
      <c r="P54" s="476"/>
      <c r="Q54" s="476"/>
      <c r="R54" s="476"/>
      <c r="S54" s="476"/>
      <c r="T54" s="476"/>
      <c r="U54" s="476"/>
      <c r="V54" s="476"/>
      <c r="W54" s="476"/>
      <c r="X54" s="476"/>
      <c r="Y54" s="476"/>
      <c r="Z54" s="476"/>
      <c r="AA54" s="476"/>
      <c r="AB54" s="476"/>
      <c r="AC54" s="476"/>
      <c r="AD54" s="476"/>
      <c r="AE54" s="476"/>
      <c r="AF54" s="476"/>
    </row>
    <row r="55" spans="1:32" s="368" customFormat="1" x14ac:dyDescent="0.25">
      <c r="A55" s="476"/>
      <c r="B55" s="476"/>
      <c r="C55" s="476"/>
      <c r="D55" s="476"/>
      <c r="E55" s="476"/>
      <c r="F55" s="476"/>
      <c r="G55" s="476"/>
      <c r="H55" s="476"/>
      <c r="I55" s="476"/>
      <c r="J55" s="476"/>
      <c r="K55" s="476"/>
      <c r="L55" s="476"/>
      <c r="M55" s="476"/>
      <c r="N55" s="476"/>
      <c r="O55" s="476"/>
      <c r="P55" s="476"/>
      <c r="Q55" s="476"/>
      <c r="R55" s="476"/>
      <c r="S55" s="476"/>
      <c r="T55" s="476"/>
      <c r="U55" s="476"/>
      <c r="V55" s="476"/>
      <c r="W55" s="476"/>
      <c r="X55" s="476"/>
      <c r="Y55" s="476"/>
      <c r="Z55" s="476"/>
      <c r="AA55" s="476"/>
      <c r="AB55" s="476"/>
      <c r="AC55" s="476"/>
      <c r="AD55" s="476"/>
      <c r="AE55" s="476"/>
      <c r="AF55" s="476"/>
    </row>
    <row r="56" spans="1:32" s="368" customFormat="1" x14ac:dyDescent="0.25">
      <c r="A56" s="476"/>
      <c r="B56" s="476"/>
      <c r="C56" s="476"/>
      <c r="D56" s="476"/>
      <c r="E56" s="476"/>
      <c r="F56" s="476"/>
      <c r="G56" s="476"/>
      <c r="H56" s="476"/>
      <c r="I56" s="476"/>
      <c r="J56" s="476"/>
      <c r="K56" s="476"/>
      <c r="L56" s="476"/>
      <c r="M56" s="476"/>
      <c r="N56" s="476"/>
      <c r="O56" s="476"/>
      <c r="P56" s="476"/>
      <c r="Q56" s="476"/>
      <c r="R56" s="476"/>
      <c r="S56" s="476"/>
      <c r="T56" s="476"/>
      <c r="U56" s="476"/>
      <c r="V56" s="476"/>
      <c r="W56" s="476"/>
      <c r="X56" s="476"/>
      <c r="Y56" s="476"/>
      <c r="Z56" s="476"/>
      <c r="AA56" s="476"/>
      <c r="AB56" s="476"/>
      <c r="AC56" s="476"/>
      <c r="AD56" s="476"/>
      <c r="AE56" s="476"/>
      <c r="AF56" s="476"/>
    </row>
    <row r="57" spans="1:32" s="368" customFormat="1" x14ac:dyDescent="0.25">
      <c r="A57" s="476"/>
      <c r="B57" s="476"/>
      <c r="C57" s="476"/>
      <c r="D57" s="476"/>
      <c r="E57" s="476"/>
      <c r="F57" s="476"/>
      <c r="G57" s="476"/>
      <c r="H57" s="476"/>
      <c r="I57" s="476"/>
      <c r="J57" s="476"/>
      <c r="K57" s="476"/>
      <c r="L57" s="476"/>
      <c r="M57" s="476"/>
      <c r="N57" s="476"/>
      <c r="O57" s="476"/>
      <c r="P57" s="476"/>
      <c r="Q57" s="476"/>
      <c r="R57" s="476"/>
      <c r="S57" s="476"/>
      <c r="T57" s="476"/>
      <c r="U57" s="476"/>
      <c r="V57" s="476"/>
      <c r="W57" s="476"/>
      <c r="X57" s="476"/>
      <c r="Y57" s="476"/>
      <c r="Z57" s="476"/>
      <c r="AA57" s="476"/>
      <c r="AB57" s="476"/>
      <c r="AC57" s="476"/>
      <c r="AD57" s="476"/>
      <c r="AE57" s="476"/>
      <c r="AF57" s="476"/>
    </row>
    <row r="58" spans="1:32" s="368" customFormat="1" x14ac:dyDescent="0.25">
      <c r="A58" s="476"/>
      <c r="B58" s="476"/>
      <c r="C58" s="476"/>
      <c r="D58" s="476"/>
      <c r="E58" s="476"/>
      <c r="F58" s="476"/>
      <c r="G58" s="476"/>
      <c r="H58" s="476"/>
      <c r="I58" s="476"/>
      <c r="J58" s="476"/>
      <c r="K58" s="476"/>
      <c r="L58" s="476"/>
      <c r="M58" s="476"/>
      <c r="N58" s="476"/>
      <c r="O58" s="476"/>
      <c r="P58" s="476"/>
      <c r="Q58" s="476"/>
      <c r="R58" s="476"/>
      <c r="S58" s="476"/>
      <c r="T58" s="476"/>
      <c r="U58" s="476"/>
      <c r="V58" s="476"/>
      <c r="W58" s="476"/>
      <c r="X58" s="476"/>
      <c r="Y58" s="476"/>
      <c r="Z58" s="476"/>
      <c r="AA58" s="476"/>
      <c r="AB58" s="476"/>
      <c r="AC58" s="476"/>
      <c r="AD58" s="476"/>
      <c r="AE58" s="476"/>
      <c r="AF58" s="476"/>
    </row>
    <row r="59" spans="1:32" s="368" customFormat="1" x14ac:dyDescent="0.25">
      <c r="A59" s="476"/>
      <c r="B59" s="476"/>
      <c r="C59" s="476"/>
      <c r="D59" s="476"/>
      <c r="E59" s="476"/>
      <c r="F59" s="476"/>
      <c r="G59" s="476"/>
      <c r="H59" s="476"/>
      <c r="I59" s="476"/>
      <c r="J59" s="476"/>
      <c r="K59" s="476"/>
      <c r="L59" s="476"/>
      <c r="M59" s="476"/>
      <c r="N59" s="476"/>
      <c r="O59" s="476"/>
      <c r="P59" s="476"/>
      <c r="Q59" s="476"/>
      <c r="R59" s="476"/>
      <c r="S59" s="476"/>
      <c r="T59" s="476"/>
      <c r="U59" s="476"/>
      <c r="V59" s="476"/>
      <c r="W59" s="476"/>
      <c r="X59" s="476"/>
      <c r="Y59" s="476"/>
      <c r="Z59" s="476"/>
      <c r="AA59" s="476"/>
      <c r="AB59" s="476"/>
      <c r="AC59" s="476"/>
      <c r="AD59" s="476"/>
      <c r="AE59" s="476"/>
      <c r="AF59" s="476"/>
    </row>
    <row r="60" spans="1:32" s="368" customFormat="1" x14ac:dyDescent="0.25">
      <c r="A60" s="476"/>
      <c r="B60" s="476"/>
      <c r="C60" s="476"/>
      <c r="D60" s="476"/>
      <c r="E60" s="476"/>
      <c r="F60" s="476"/>
      <c r="G60" s="476"/>
      <c r="H60" s="476"/>
      <c r="I60" s="476"/>
      <c r="J60" s="476"/>
      <c r="K60" s="476"/>
      <c r="L60" s="476"/>
      <c r="M60" s="476"/>
      <c r="N60" s="476"/>
      <c r="O60" s="476"/>
      <c r="P60" s="476"/>
      <c r="Q60" s="476"/>
      <c r="R60" s="476"/>
      <c r="S60" s="476"/>
      <c r="T60" s="476"/>
      <c r="U60" s="476"/>
      <c r="V60" s="476"/>
      <c r="W60" s="476"/>
      <c r="X60" s="476"/>
      <c r="Y60" s="476"/>
      <c r="Z60" s="476"/>
      <c r="AA60" s="476"/>
      <c r="AB60" s="476"/>
      <c r="AC60" s="476"/>
      <c r="AD60" s="476"/>
      <c r="AE60" s="476"/>
      <c r="AF60" s="476"/>
    </row>
    <row r="61" spans="1:32" s="368" customFormat="1" x14ac:dyDescent="0.25">
      <c r="A61" s="476"/>
      <c r="B61" s="476"/>
      <c r="C61" s="476"/>
      <c r="D61" s="476"/>
      <c r="E61" s="476"/>
      <c r="F61" s="476"/>
      <c r="G61" s="476"/>
      <c r="H61" s="476"/>
      <c r="I61" s="476"/>
      <c r="J61" s="476"/>
      <c r="K61" s="476"/>
      <c r="L61" s="476"/>
      <c r="M61" s="476"/>
      <c r="N61" s="476"/>
      <c r="O61" s="476"/>
      <c r="P61" s="476"/>
      <c r="Q61" s="476"/>
      <c r="R61" s="476"/>
      <c r="S61" s="476"/>
      <c r="T61" s="476"/>
      <c r="U61" s="476"/>
      <c r="V61" s="476"/>
      <c r="W61" s="476"/>
      <c r="X61" s="476"/>
      <c r="Y61" s="476"/>
      <c r="Z61" s="476"/>
      <c r="AA61" s="476"/>
      <c r="AB61" s="476"/>
      <c r="AC61" s="476"/>
      <c r="AD61" s="476"/>
      <c r="AE61" s="476"/>
      <c r="AF61" s="476"/>
    </row>
    <row r="62" spans="1:32" s="368" customFormat="1" x14ac:dyDescent="0.25">
      <c r="A62" s="476"/>
      <c r="B62" s="476"/>
      <c r="C62" s="476"/>
      <c r="D62" s="476"/>
      <c r="E62" s="476"/>
      <c r="F62" s="476"/>
      <c r="G62" s="476"/>
      <c r="H62" s="476"/>
      <c r="I62" s="476"/>
      <c r="J62" s="476"/>
      <c r="K62" s="476"/>
      <c r="L62" s="476"/>
      <c r="M62" s="476"/>
      <c r="N62" s="476"/>
      <c r="O62" s="476"/>
      <c r="P62" s="476"/>
      <c r="Q62" s="476"/>
      <c r="R62" s="476"/>
      <c r="S62" s="476"/>
      <c r="T62" s="476"/>
      <c r="U62" s="476"/>
      <c r="V62" s="476"/>
      <c r="W62" s="476"/>
      <c r="X62" s="476"/>
      <c r="Y62" s="476"/>
      <c r="Z62" s="476"/>
      <c r="AA62" s="476"/>
      <c r="AB62" s="476"/>
      <c r="AC62" s="476"/>
      <c r="AD62" s="476"/>
      <c r="AE62" s="476"/>
      <c r="AF62" s="476"/>
    </row>
    <row r="63" spans="1:32" s="368" customFormat="1" x14ac:dyDescent="0.25">
      <c r="A63" s="476"/>
      <c r="B63" s="476"/>
      <c r="C63" s="476"/>
      <c r="D63" s="476"/>
      <c r="E63" s="476"/>
      <c r="F63" s="476"/>
      <c r="G63" s="476"/>
      <c r="H63" s="476"/>
      <c r="I63" s="476"/>
      <c r="J63" s="476"/>
      <c r="K63" s="476"/>
      <c r="L63" s="476"/>
      <c r="M63" s="476"/>
      <c r="N63" s="476"/>
      <c r="O63" s="476"/>
      <c r="P63" s="476"/>
      <c r="Q63" s="476"/>
      <c r="R63" s="476"/>
      <c r="S63" s="476"/>
      <c r="T63" s="476"/>
      <c r="U63" s="476"/>
      <c r="V63" s="476"/>
      <c r="W63" s="476"/>
      <c r="X63" s="476"/>
      <c r="Y63" s="476"/>
      <c r="Z63" s="476"/>
      <c r="AA63" s="476"/>
      <c r="AB63" s="476"/>
      <c r="AC63" s="476"/>
      <c r="AD63" s="476"/>
      <c r="AE63" s="476"/>
      <c r="AF63" s="476"/>
    </row>
    <row r="64" spans="1:32" s="368" customFormat="1" x14ac:dyDescent="0.25">
      <c r="A64" s="476"/>
      <c r="B64" s="476"/>
      <c r="C64" s="476"/>
      <c r="D64" s="476"/>
      <c r="E64" s="476"/>
      <c r="F64" s="476"/>
      <c r="G64" s="476"/>
      <c r="H64" s="476"/>
      <c r="I64" s="476"/>
      <c r="J64" s="476"/>
      <c r="K64" s="476"/>
      <c r="L64" s="476"/>
      <c r="M64" s="476"/>
      <c r="N64" s="476"/>
      <c r="O64" s="476"/>
      <c r="P64" s="476"/>
      <c r="Q64" s="476"/>
      <c r="R64" s="476"/>
      <c r="S64" s="476"/>
      <c r="T64" s="476"/>
      <c r="U64" s="476"/>
      <c r="V64" s="476"/>
      <c r="W64" s="476"/>
      <c r="X64" s="476"/>
      <c r="Y64" s="476"/>
      <c r="Z64" s="476"/>
      <c r="AA64" s="476"/>
      <c r="AB64" s="476"/>
      <c r="AC64" s="476"/>
      <c r="AD64" s="476"/>
      <c r="AE64" s="476"/>
      <c r="AF64" s="476"/>
    </row>
    <row r="65" spans="1:2" s="368" customFormat="1" x14ac:dyDescent="0.25">
      <c r="A65" s="463" t="str">
        <f>+HLOOKUP(Introduction!$G$4,nametranslations,34,FALSE)</f>
        <v>Source: WHO/UNICEF JMP (2026)</v>
      </c>
      <c r="B65" s="474"/>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E4178-4AE8-496C-83E0-451504191B45}">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69" customWidth="1"/>
    <col min="2" max="2" width="9" style="369"/>
    <col min="3" max="3" width="5.8984375" style="369" customWidth="1"/>
    <col min="4" max="5" width="4.09765625" style="369" customWidth="1"/>
    <col min="6" max="6" width="3.8984375" style="369" customWidth="1"/>
    <col min="7" max="7" width="4.09765625" style="369" customWidth="1"/>
    <col min="8" max="9" width="3.8984375" style="369" customWidth="1"/>
    <col min="10" max="10" width="4.09765625" style="369" customWidth="1"/>
    <col min="11" max="12" width="3.8984375" style="369" customWidth="1"/>
    <col min="13" max="13" width="4.09765625" style="369" customWidth="1"/>
    <col min="14" max="15" width="3.8984375" style="369" customWidth="1"/>
    <col min="16" max="16" width="4.09765625" style="369" customWidth="1"/>
    <col min="17" max="18" width="3.8984375" style="369" customWidth="1"/>
    <col min="19" max="19" width="4.09765625" style="369" customWidth="1"/>
    <col min="20" max="21" width="3.8984375" style="369" customWidth="1"/>
    <col min="22" max="51" width="3.8984375" style="475" customWidth="1"/>
    <col min="52" max="69" width="3.8984375" style="476" customWidth="1"/>
    <col min="70" max="16384" width="9" style="369"/>
  </cols>
  <sheetData>
    <row r="1" spans="1:69" ht="17.399999999999999" x14ac:dyDescent="0.3">
      <c r="A1" s="477" t="str">
        <f>HLOOKUP(Introduction!$G$4,nametranslations,83,FALSE)</f>
        <v>Summary of data from national surveys and censuses</v>
      </c>
      <c r="B1" s="478"/>
      <c r="C1" s="478"/>
      <c r="D1" s="478"/>
      <c r="E1" s="478"/>
      <c r="F1" s="478"/>
      <c r="G1" s="478"/>
      <c r="H1" s="478"/>
      <c r="I1" s="478"/>
      <c r="J1" s="478"/>
      <c r="K1" s="478"/>
      <c r="L1" s="478"/>
      <c r="M1" s="478"/>
      <c r="N1" s="478"/>
      <c r="O1" s="478"/>
      <c r="P1" s="478"/>
      <c r="Q1" s="478"/>
      <c r="R1" s="478"/>
      <c r="S1" s="478"/>
      <c r="T1" s="478"/>
      <c r="U1" s="478"/>
      <c r="V1" s="478"/>
      <c r="W1" s="478"/>
      <c r="X1" s="478"/>
      <c r="Y1" s="478"/>
      <c r="Z1" s="478"/>
      <c r="AA1" s="478"/>
      <c r="AB1" s="478"/>
      <c r="AC1" s="478"/>
      <c r="AD1" s="478"/>
      <c r="AE1" s="478"/>
      <c r="AF1" s="478"/>
      <c r="AG1" s="478"/>
      <c r="AH1" s="478"/>
      <c r="AI1" s="478"/>
      <c r="AJ1" s="478"/>
      <c r="AK1" s="478"/>
      <c r="AL1" s="478"/>
      <c r="AM1" s="478"/>
      <c r="AN1" s="478"/>
      <c r="AO1" s="478"/>
      <c r="AP1" s="478"/>
      <c r="AQ1" s="478"/>
      <c r="AR1" s="478"/>
      <c r="AS1" s="478"/>
      <c r="AT1" s="478"/>
      <c r="AU1" s="478"/>
      <c r="AV1" s="478"/>
      <c r="AW1" s="478"/>
      <c r="AX1" s="478"/>
      <c r="AY1" s="478"/>
      <c r="AZ1" s="478"/>
      <c r="BA1" s="478"/>
      <c r="BB1" s="478"/>
      <c r="BC1" s="478"/>
      <c r="BD1" s="478"/>
      <c r="BE1" s="478"/>
      <c r="BF1" s="478"/>
      <c r="BG1" s="478"/>
      <c r="BH1" s="478"/>
      <c r="BI1" s="478"/>
      <c r="BJ1" s="478"/>
      <c r="BK1" s="478"/>
      <c r="BL1" s="478"/>
      <c r="BM1" s="478"/>
      <c r="BN1" s="478"/>
      <c r="BO1" s="478"/>
      <c r="BP1" s="478"/>
      <c r="BQ1" s="478"/>
    </row>
    <row r="2" spans="1:69" ht="15.6" x14ac:dyDescent="0.3">
      <c r="A2" s="479"/>
      <c r="B2" s="479"/>
      <c r="C2" s="479"/>
      <c r="D2" s="480" t="str">
        <f>HLOOKUP(Introduction!$G$4,nametranslations,85,FALSE)</f>
        <v>Drinking Water</v>
      </c>
      <c r="E2" s="478"/>
      <c r="F2" s="478"/>
      <c r="G2" s="481"/>
      <c r="H2" s="478"/>
      <c r="I2" s="478"/>
      <c r="J2" s="481"/>
      <c r="K2" s="482"/>
      <c r="L2" s="482"/>
      <c r="M2" s="481"/>
      <c r="N2" s="482"/>
      <c r="O2" s="482"/>
      <c r="P2" s="481"/>
      <c r="Q2" s="482"/>
      <c r="R2" s="482"/>
      <c r="S2" s="481"/>
      <c r="T2" s="482"/>
      <c r="U2" s="482"/>
      <c r="V2" s="483" t="str">
        <f>HLOOKUP(Introduction!$G$4,nametranslations,86,FALSE)</f>
        <v>Sanitation</v>
      </c>
      <c r="W2" s="368"/>
      <c r="X2" s="482"/>
      <c r="Y2" s="482"/>
      <c r="Z2" s="482"/>
      <c r="AA2" s="484"/>
      <c r="AB2" s="482"/>
      <c r="AC2" s="482"/>
      <c r="AD2" s="482"/>
      <c r="AE2" s="482"/>
      <c r="AF2" s="484"/>
      <c r="AG2" s="482"/>
      <c r="AH2" s="482"/>
      <c r="AI2" s="482"/>
      <c r="AJ2" s="482"/>
      <c r="AK2" s="484"/>
      <c r="AL2" s="482"/>
      <c r="AM2" s="482"/>
      <c r="AN2" s="482"/>
      <c r="AO2" s="482"/>
      <c r="AP2" s="484"/>
      <c r="AQ2" s="482"/>
      <c r="AR2" s="482"/>
      <c r="AS2" s="482"/>
      <c r="AT2" s="482"/>
      <c r="AU2" s="484"/>
      <c r="AV2" s="482"/>
      <c r="AW2" s="482"/>
      <c r="AX2" s="482"/>
      <c r="AY2" s="482"/>
      <c r="AZ2" s="485" t="str">
        <f>HLOOKUP(Introduction!$G$4,nametranslations,87,FALSE)</f>
        <v>Hygiene</v>
      </c>
      <c r="BA2" s="486"/>
      <c r="BB2" s="487"/>
      <c r="BC2" s="487"/>
      <c r="BD2" s="488"/>
      <c r="BE2" s="488"/>
      <c r="BF2" s="488"/>
      <c r="BG2" s="488"/>
      <c r="BH2" s="488"/>
      <c r="BI2" s="488"/>
      <c r="BJ2" s="488"/>
      <c r="BK2" s="488"/>
      <c r="BL2" s="488"/>
      <c r="BM2" s="488"/>
      <c r="BN2" s="488"/>
      <c r="BO2" s="488"/>
      <c r="BP2" s="488"/>
      <c r="BQ2" s="488"/>
    </row>
    <row r="3" spans="1:69" ht="13.8" x14ac:dyDescent="0.25">
      <c r="A3" s="489"/>
      <c r="B3" s="478"/>
      <c r="C3" s="478"/>
      <c r="D3" s="478" t="str">
        <f>+Key!$A$24</f>
        <v>Total</v>
      </c>
      <c r="E3" s="478"/>
      <c r="F3" s="478"/>
      <c r="G3" s="478" t="str">
        <f>+Key!$A$26</f>
        <v>Urban</v>
      </c>
      <c r="I3" s="478"/>
      <c r="J3" s="478" t="str">
        <f>+Key!$A$25</f>
        <v>Rural</v>
      </c>
      <c r="L3" s="478"/>
      <c r="M3" s="478" t="str">
        <f>+Key!$A$27</f>
        <v>Pre-primary</v>
      </c>
      <c r="O3" s="478"/>
      <c r="P3" s="478" t="str">
        <f>+Key!$A$28</f>
        <v>Primary</v>
      </c>
      <c r="Q3" s="478"/>
      <c r="R3" s="478"/>
      <c r="S3" s="478" t="str">
        <f>+Key!$A$29</f>
        <v>Secondary</v>
      </c>
      <c r="U3" s="478"/>
      <c r="V3" s="478" t="str">
        <f>+Key!$A$24</f>
        <v>Total</v>
      </c>
      <c r="W3" s="478"/>
      <c r="X3" s="478"/>
      <c r="Y3" s="478" t="str">
        <f>+Key!$A$26</f>
        <v>Urban</v>
      </c>
      <c r="Z3" s="369"/>
      <c r="AA3" s="478"/>
      <c r="AB3" s="478" t="str">
        <f>+Key!$A$25</f>
        <v>Rural</v>
      </c>
      <c r="AC3" s="369"/>
      <c r="AD3" s="478"/>
      <c r="AE3" s="478" t="str">
        <f>+Key!$A$27</f>
        <v>Pre-primary</v>
      </c>
      <c r="AF3" s="369"/>
      <c r="AG3" s="478"/>
      <c r="AH3" s="478" t="str">
        <f>+Key!$A$28</f>
        <v>Primary</v>
      </c>
      <c r="AI3" s="478"/>
      <c r="AJ3" s="478"/>
      <c r="AK3" s="478" t="str">
        <f>+Key!$A$29</f>
        <v>Secondary</v>
      </c>
      <c r="AL3" s="478"/>
      <c r="AM3" s="478"/>
      <c r="AN3" s="478"/>
      <c r="AO3" s="478"/>
      <c r="AP3" s="478" t="s">
        <v>17</v>
      </c>
      <c r="AQ3" s="478"/>
      <c r="AR3" s="478"/>
      <c r="AS3" s="478"/>
      <c r="AT3" s="478"/>
      <c r="AU3" s="478" t="s">
        <v>18</v>
      </c>
      <c r="AV3" s="478"/>
      <c r="AW3" s="478"/>
      <c r="AX3" s="478"/>
      <c r="AY3" s="478"/>
      <c r="AZ3" s="478" t="str">
        <f>+Key!$A$24</f>
        <v>Total</v>
      </c>
      <c r="BA3" s="490"/>
      <c r="BB3" s="478"/>
      <c r="BC3" s="478" t="str">
        <f>+Key!$A$26</f>
        <v>Urban</v>
      </c>
      <c r="BD3" s="369"/>
      <c r="BE3" s="478"/>
      <c r="BF3" s="478" t="str">
        <f>+Key!$A$25</f>
        <v>Rural</v>
      </c>
      <c r="BG3" s="369"/>
      <c r="BH3" s="478"/>
      <c r="BI3" s="478" t="str">
        <f>+Key!$A$27</f>
        <v>Pre-primary</v>
      </c>
      <c r="BJ3" s="369"/>
      <c r="BK3" s="478"/>
      <c r="BL3" s="478" t="str">
        <f>+Key!$A$28</f>
        <v>Primary</v>
      </c>
      <c r="BM3" s="478"/>
      <c r="BN3" s="478"/>
      <c r="BO3" s="478" t="str">
        <f>+Key!$A$29</f>
        <v>Secondary</v>
      </c>
      <c r="BP3" s="368"/>
      <c r="BQ3" s="478"/>
    </row>
    <row r="4" spans="1:69" ht="148.80000000000001" x14ac:dyDescent="0.25">
      <c r="A4" s="491" t="s">
        <v>5</v>
      </c>
      <c r="B4" s="491" t="str">
        <f>HLOOKUP(Introduction!$G$4,nametranslations,88,FALSE)</f>
        <v>Type</v>
      </c>
      <c r="C4" s="491" t="s">
        <v>4</v>
      </c>
      <c r="D4" s="492" t="s">
        <v>25</v>
      </c>
      <c r="E4" s="493" t="s">
        <v>19</v>
      </c>
      <c r="F4" s="494" t="s">
        <v>93</v>
      </c>
      <c r="G4" s="492" t="s">
        <v>25</v>
      </c>
      <c r="H4" s="493" t="s">
        <v>19</v>
      </c>
      <c r="I4" s="494" t="s">
        <v>93</v>
      </c>
      <c r="J4" s="492" t="s">
        <v>25</v>
      </c>
      <c r="K4" s="493" t="s">
        <v>19</v>
      </c>
      <c r="L4" s="494" t="s">
        <v>93</v>
      </c>
      <c r="M4" s="492" t="s">
        <v>25</v>
      </c>
      <c r="N4" s="493" t="s">
        <v>19</v>
      </c>
      <c r="O4" s="494" t="s">
        <v>93</v>
      </c>
      <c r="P4" s="492" t="s">
        <v>25</v>
      </c>
      <c r="Q4" s="493" t="s">
        <v>19</v>
      </c>
      <c r="R4" s="494" t="s">
        <v>93</v>
      </c>
      <c r="S4" s="492" t="s">
        <v>25</v>
      </c>
      <c r="T4" s="493" t="s">
        <v>19</v>
      </c>
      <c r="U4" s="495" t="s">
        <v>93</v>
      </c>
      <c r="V4" s="496" t="s">
        <v>25</v>
      </c>
      <c r="W4" s="497" t="s">
        <v>19</v>
      </c>
      <c r="X4" s="497" t="s">
        <v>21</v>
      </c>
      <c r="Y4" s="497" t="s">
        <v>28</v>
      </c>
      <c r="Z4" s="498" t="s">
        <v>94</v>
      </c>
      <c r="AA4" s="496" t="s">
        <v>25</v>
      </c>
      <c r="AB4" s="497" t="s">
        <v>19</v>
      </c>
      <c r="AC4" s="497" t="s">
        <v>21</v>
      </c>
      <c r="AD4" s="497" t="s">
        <v>28</v>
      </c>
      <c r="AE4" s="498" t="s">
        <v>94</v>
      </c>
      <c r="AF4" s="496" t="s">
        <v>25</v>
      </c>
      <c r="AG4" s="497" t="s">
        <v>19</v>
      </c>
      <c r="AH4" s="497" t="s">
        <v>21</v>
      </c>
      <c r="AI4" s="497" t="s">
        <v>28</v>
      </c>
      <c r="AJ4" s="498" t="s">
        <v>94</v>
      </c>
      <c r="AK4" s="496" t="s">
        <v>25</v>
      </c>
      <c r="AL4" s="497" t="s">
        <v>19</v>
      </c>
      <c r="AM4" s="497" t="s">
        <v>21</v>
      </c>
      <c r="AN4" s="497" t="s">
        <v>28</v>
      </c>
      <c r="AO4" s="498" t="s">
        <v>94</v>
      </c>
      <c r="AP4" s="496" t="s">
        <v>25</v>
      </c>
      <c r="AQ4" s="497" t="s">
        <v>19</v>
      </c>
      <c r="AR4" s="497" t="s">
        <v>21</v>
      </c>
      <c r="AS4" s="497" t="s">
        <v>28</v>
      </c>
      <c r="AT4" s="498" t="s">
        <v>94</v>
      </c>
      <c r="AU4" s="496" t="s">
        <v>25</v>
      </c>
      <c r="AV4" s="497" t="s">
        <v>19</v>
      </c>
      <c r="AW4" s="497" t="s">
        <v>21</v>
      </c>
      <c r="AX4" s="497" t="s">
        <v>28</v>
      </c>
      <c r="AY4" s="499" t="s">
        <v>94</v>
      </c>
      <c r="AZ4" s="500" t="s">
        <v>25</v>
      </c>
      <c r="BA4" s="501" t="s">
        <v>112</v>
      </c>
      <c r="BB4" s="502" t="s">
        <v>114</v>
      </c>
      <c r="BC4" s="500" t="s">
        <v>25</v>
      </c>
      <c r="BD4" s="501" t="s">
        <v>112</v>
      </c>
      <c r="BE4" s="502" t="s">
        <v>114</v>
      </c>
      <c r="BF4" s="500" t="s">
        <v>25</v>
      </c>
      <c r="BG4" s="501" t="s">
        <v>112</v>
      </c>
      <c r="BH4" s="502" t="s">
        <v>114</v>
      </c>
      <c r="BI4" s="500" t="s">
        <v>25</v>
      </c>
      <c r="BJ4" s="501" t="s">
        <v>112</v>
      </c>
      <c r="BK4" s="502" t="s">
        <v>114</v>
      </c>
      <c r="BL4" s="500" t="s">
        <v>25</v>
      </c>
      <c r="BM4" s="501" t="s">
        <v>112</v>
      </c>
      <c r="BN4" s="502" t="s">
        <v>114</v>
      </c>
      <c r="BO4" s="500" t="s">
        <v>25</v>
      </c>
      <c r="BP4" s="501" t="s">
        <v>112</v>
      </c>
      <c r="BQ4" s="502" t="s">
        <v>114</v>
      </c>
    </row>
    <row r="5" spans="1:69" ht="43.2" hidden="1" x14ac:dyDescent="0.25">
      <c r="A5" s="491" t="s">
        <v>38</v>
      </c>
      <c r="B5" s="491" t="s">
        <v>39</v>
      </c>
      <c r="C5" s="491" t="s">
        <v>40</v>
      </c>
      <c r="D5" s="492" t="s">
        <v>106</v>
      </c>
      <c r="E5" s="493" t="s">
        <v>41</v>
      </c>
      <c r="F5" s="494" t="s">
        <v>163</v>
      </c>
      <c r="G5" s="492" t="s">
        <v>107</v>
      </c>
      <c r="H5" s="493" t="s">
        <v>42</v>
      </c>
      <c r="I5" s="494" t="s">
        <v>164</v>
      </c>
      <c r="J5" s="492" t="s">
        <v>108</v>
      </c>
      <c r="K5" s="493" t="s">
        <v>43</v>
      </c>
      <c r="L5" s="494" t="s">
        <v>165</v>
      </c>
      <c r="M5" s="492" t="s">
        <v>109</v>
      </c>
      <c r="N5" s="493" t="s">
        <v>77</v>
      </c>
      <c r="O5" s="494" t="s">
        <v>166</v>
      </c>
      <c r="P5" s="492" t="s">
        <v>110</v>
      </c>
      <c r="Q5" s="493" t="s">
        <v>78</v>
      </c>
      <c r="R5" s="494" t="s">
        <v>167</v>
      </c>
      <c r="S5" s="492" t="s">
        <v>111</v>
      </c>
      <c r="T5" s="493" t="s">
        <v>79</v>
      </c>
      <c r="U5" s="495" t="s">
        <v>168</v>
      </c>
      <c r="V5" s="496" t="s">
        <v>100</v>
      </c>
      <c r="W5" s="497" t="s">
        <v>44</v>
      </c>
      <c r="X5" s="503" t="s">
        <v>56</v>
      </c>
      <c r="Y5" s="503" t="s">
        <v>57</v>
      </c>
      <c r="Z5" s="498" t="s">
        <v>169</v>
      </c>
      <c r="AA5" s="496" t="s">
        <v>101</v>
      </c>
      <c r="AB5" s="497" t="s">
        <v>45</v>
      </c>
      <c r="AC5" s="503" t="s">
        <v>58</v>
      </c>
      <c r="AD5" s="503" t="s">
        <v>59</v>
      </c>
      <c r="AE5" s="498" t="s">
        <v>170</v>
      </c>
      <c r="AF5" s="496" t="s">
        <v>102</v>
      </c>
      <c r="AG5" s="497" t="s">
        <v>46</v>
      </c>
      <c r="AH5" s="503" t="s">
        <v>60</v>
      </c>
      <c r="AI5" s="503" t="s">
        <v>61</v>
      </c>
      <c r="AJ5" s="498" t="s">
        <v>171</v>
      </c>
      <c r="AK5" s="496" t="s">
        <v>103</v>
      </c>
      <c r="AL5" s="497" t="s">
        <v>62</v>
      </c>
      <c r="AM5" s="503" t="s">
        <v>63</v>
      </c>
      <c r="AN5" s="503" t="s">
        <v>64</v>
      </c>
      <c r="AO5" s="498" t="s">
        <v>172</v>
      </c>
      <c r="AP5" s="496" t="s">
        <v>104</v>
      </c>
      <c r="AQ5" s="497" t="s">
        <v>65</v>
      </c>
      <c r="AR5" s="503" t="s">
        <v>66</v>
      </c>
      <c r="AS5" s="503" t="s">
        <v>67</v>
      </c>
      <c r="AT5" s="498" t="s">
        <v>173</v>
      </c>
      <c r="AU5" s="496" t="s">
        <v>105</v>
      </c>
      <c r="AV5" s="497" t="s">
        <v>68</v>
      </c>
      <c r="AW5" s="503" t="s">
        <v>69</v>
      </c>
      <c r="AX5" s="503" t="s">
        <v>70</v>
      </c>
      <c r="AY5" s="499" t="s">
        <v>174</v>
      </c>
      <c r="AZ5" s="500" t="s">
        <v>71</v>
      </c>
      <c r="BA5" s="501" t="s">
        <v>86</v>
      </c>
      <c r="BB5" s="502" t="s">
        <v>175</v>
      </c>
      <c r="BC5" s="500" t="s">
        <v>76</v>
      </c>
      <c r="BD5" s="501" t="s">
        <v>87</v>
      </c>
      <c r="BE5" s="502" t="s">
        <v>176</v>
      </c>
      <c r="BF5" s="500" t="s">
        <v>75</v>
      </c>
      <c r="BG5" s="501" t="s">
        <v>88</v>
      </c>
      <c r="BH5" s="502" t="s">
        <v>177</v>
      </c>
      <c r="BI5" s="500" t="s">
        <v>74</v>
      </c>
      <c r="BJ5" s="501" t="s">
        <v>89</v>
      </c>
      <c r="BK5" s="502" t="s">
        <v>178</v>
      </c>
      <c r="BL5" s="500" t="s">
        <v>73</v>
      </c>
      <c r="BM5" s="501" t="s">
        <v>90</v>
      </c>
      <c r="BN5" s="502" t="s">
        <v>179</v>
      </c>
      <c r="BO5" s="500" t="s">
        <v>72</v>
      </c>
      <c r="BP5" s="501" t="s">
        <v>91</v>
      </c>
      <c r="BQ5" s="502" t="s">
        <v>180</v>
      </c>
    </row>
    <row r="6" spans="1:69" x14ac:dyDescent="0.25">
      <c r="A6" s="504" t="str">
        <f>+RIGHT('Data Summary'!A6,LEN('Data Summary'!A6)-9)</f>
        <v>EMIS</v>
      </c>
      <c r="B6" s="478" t="str">
        <f>+IF(ISTEXT('Data Summary'!B6),'Data Summary'!B6,"")</f>
        <v>EMIS</v>
      </c>
      <c r="C6" s="505">
        <f>+VALUE('Data Summary'!C6)</f>
        <v>2010</v>
      </c>
      <c r="D6" s="506" t="e">
        <f>+IF(AND(ISNUMBER('Water Data'!D4),'Data Summary'!BS6="Yes"),100-'Water Data'!D4,NA())</f>
        <v>#N/A</v>
      </c>
      <c r="E6" s="506" t="e">
        <f>+IF(AND(ISNUMBER('Water Data'!D6),'Data Summary'!BT6="Yes"),'Water Data'!D6,NA())</f>
        <v>#N/A</v>
      </c>
      <c r="F6" s="506" t="e">
        <f>+IF(AND(ISNUMBER('Water Data'!D9),'Data Summary'!BU6="Yes"),'Water Data'!D9,NA())</f>
        <v>#N/A</v>
      </c>
      <c r="G6" s="506" t="e">
        <f>+IF(AND(ISNUMBER('Water Data'!E4),'Data Summary'!BV6="Yes"),100-'Water Data'!E4,NA())</f>
        <v>#N/A</v>
      </c>
      <c r="H6" s="506" t="e">
        <f>+IF(AND(ISNUMBER('Water Data'!E6),'Data Summary'!BW6="Yes"),'Water Data'!E6,NA())</f>
        <v>#N/A</v>
      </c>
      <c r="I6" s="506" t="e">
        <f>+IF(AND(ISNUMBER('Water Data'!E9),'Data Summary'!BX6="Yes"),'Water Data'!E9,NA())</f>
        <v>#N/A</v>
      </c>
      <c r="J6" s="506" t="e">
        <f>+IF(AND(ISNUMBER('Water Data'!F4),'Data Summary'!BY6="Yes"),100-'Water Data'!F4,NA())</f>
        <v>#N/A</v>
      </c>
      <c r="K6" s="506" t="e">
        <f>+IF(AND(ISNUMBER('Water Data'!F6),'Data Summary'!BZ6="Yes"),'Water Data'!F6,NA())</f>
        <v>#N/A</v>
      </c>
      <c r="L6" s="506" t="e">
        <f>+IF(AND(ISNUMBER('Water Data'!F9),'Data Summary'!CA6="Yes"),'Water Data'!F9,NA())</f>
        <v>#N/A</v>
      </c>
      <c r="M6" s="506" t="e">
        <f>+IF(AND(ISNUMBER('Water Data'!G4),'Data Summary'!CB6="Yes"),100-'Water Data'!G4,NA())</f>
        <v>#N/A</v>
      </c>
      <c r="N6" s="506" t="e">
        <f>+IF(AND(ISNUMBER('Water Data'!G6),'Data Summary'!CC6="Yes"),'Water Data'!G6,NA())</f>
        <v>#N/A</v>
      </c>
      <c r="O6" s="506" t="e">
        <f>+IF(AND(ISNUMBER('Water Data'!G9),'Data Summary'!CD6="Yes"),'Water Data'!G9,NA())</f>
        <v>#N/A</v>
      </c>
      <c r="P6" s="506" t="e">
        <f>+IF(AND(ISNUMBER('Water Data'!H4),'Data Summary'!CE6="Yes"),100-'Water Data'!H4,NA())</f>
        <v>#N/A</v>
      </c>
      <c r="Q6" s="506" t="e">
        <f>+IF(AND(ISNUMBER('Water Data'!H6),'Data Summary'!CF6="Yes"),'Water Data'!H6,NA())</f>
        <v>#N/A</v>
      </c>
      <c r="R6" s="506" t="e">
        <f>+IF(AND(ISNUMBER('Water Data'!H9),'Data Summary'!CG6="Yes"),'Water Data'!H9,NA())</f>
        <v>#N/A</v>
      </c>
      <c r="S6" s="506" t="e">
        <f>+IF(AND(ISNUMBER('Water Data'!I4),'Data Summary'!CH6="Yes"),100-'Water Data'!I4,NA())</f>
        <v>#N/A</v>
      </c>
      <c r="T6" s="506" t="e">
        <f>+IF(AND(ISNUMBER('Water Data'!I6),'Data Summary'!CI6="Yes"),'Water Data'!I6,NA())</f>
        <v>#N/A</v>
      </c>
      <c r="U6" s="506" t="e">
        <f>+IF(AND(ISNUMBER('Water Data'!I9),'Data Summary'!CJ6="Yes"),'Water Data'!I9,NA())</f>
        <v>#N/A</v>
      </c>
      <c r="V6" s="507" t="e">
        <f>+IF(AND(ISNUMBER('Sanitation Data'!D4),'Data Summary'!CK6="Yes"),100-'Sanitation Data'!D4,NA())</f>
        <v>#N/A</v>
      </c>
      <c r="W6" s="507" t="e">
        <f>+IF(AND(ISNUMBER('Sanitation Data'!D6),'Data Summary'!CL6="Yes"),'Sanitation Data'!D6,NA())</f>
        <v>#N/A</v>
      </c>
      <c r="X6" s="507" t="e">
        <f>+IF(AND(ISNUMBER('Sanitation Data'!D10),'Data Summary'!CM6="Yes"),'Sanitation Data'!D10,NA())</f>
        <v>#N/A</v>
      </c>
      <c r="Y6" s="507" t="e">
        <f>+IF(AND(ISNUMBER('Sanitation Data'!D11),'Data Summary'!CN6="Yes"),'Sanitation Data'!D11,NA())</f>
        <v>#N/A</v>
      </c>
      <c r="Z6" s="507" t="e">
        <f>+IF(AND(ISNUMBER('Sanitation Data'!D12),'Data Summary'!CO6="Yes"),'Sanitation Data'!D12,NA())</f>
        <v>#N/A</v>
      </c>
      <c r="AA6" s="507" t="e">
        <f>+IF(AND(ISNUMBER('Sanitation Data'!E4),'Data Summary'!CP6="Yes"),100-'Sanitation Data'!E4,NA())</f>
        <v>#N/A</v>
      </c>
      <c r="AB6" s="507" t="e">
        <f>+IF(AND(ISNUMBER('Sanitation Data'!E6),'Data Summary'!CQ6="Yes"),'Sanitation Data'!E6,NA())</f>
        <v>#N/A</v>
      </c>
      <c r="AC6" s="507" t="e">
        <f>+IF(AND(ISNUMBER('Sanitation Data'!E10),'Data Summary'!CR6="Yes"),'Sanitation Data'!E10,NA())</f>
        <v>#N/A</v>
      </c>
      <c r="AD6" s="507" t="e">
        <f>+IF(AND(ISNUMBER('Sanitation Data'!E11),'Data Summary'!CS6="Yes"),'Sanitation Data'!E11,NA())</f>
        <v>#N/A</v>
      </c>
      <c r="AE6" s="507" t="e">
        <f>+IF(AND(ISNUMBER('Sanitation Data'!E12),'Data Summary'!CT6="Yes"),'Sanitation Data'!E12,NA())</f>
        <v>#N/A</v>
      </c>
      <c r="AF6" s="507" t="e">
        <f>+IF(AND(ISNUMBER('Sanitation Data'!F4),'Data Summary'!CU6="Yes"),100-'Sanitation Data'!F4,NA())</f>
        <v>#N/A</v>
      </c>
      <c r="AG6" s="507" t="e">
        <f>+IF(AND(ISNUMBER('Sanitation Data'!F6),'Data Summary'!CV6="Yes"),'Sanitation Data'!F6,NA())</f>
        <v>#N/A</v>
      </c>
      <c r="AH6" s="507" t="e">
        <f>+IF(AND(ISNUMBER('Sanitation Data'!F10),'Data Summary'!CW6="Yes"),'Sanitation Data'!F10,NA())</f>
        <v>#N/A</v>
      </c>
      <c r="AI6" s="507" t="e">
        <f>+IF(AND(ISNUMBER('Sanitation Data'!F11),'Data Summary'!CX6="Yes"),'Sanitation Data'!F11,NA())</f>
        <v>#N/A</v>
      </c>
      <c r="AJ6" s="507" t="e">
        <f>+IF(AND(ISNUMBER('Sanitation Data'!F12),'Data Summary'!CY6="Yes"),'Sanitation Data'!F12,NA())</f>
        <v>#N/A</v>
      </c>
      <c r="AK6" s="507" t="e">
        <f>+IF(AND(ISNUMBER('Sanitation Data'!G4),'Data Summary'!CZ6="Yes"),100-'Sanitation Data'!G4,NA())</f>
        <v>#N/A</v>
      </c>
      <c r="AL6" s="507" t="e">
        <f>+IF(AND(ISNUMBER('Sanitation Data'!G6),'Data Summary'!DA6="Yes"),'Sanitation Data'!G6,NA())</f>
        <v>#N/A</v>
      </c>
      <c r="AM6" s="507" t="e">
        <f>+IF(AND(ISNUMBER('Sanitation Data'!G10),'Data Summary'!DB6="Yes"),'Sanitation Data'!G10,NA())</f>
        <v>#N/A</v>
      </c>
      <c r="AN6" s="507" t="e">
        <f>+IF(AND(ISNUMBER('Sanitation Data'!G11),'Data Summary'!DC6="Yes"),'Sanitation Data'!G11,NA())</f>
        <v>#N/A</v>
      </c>
      <c r="AO6" s="507" t="e">
        <f>+IF(AND(ISNUMBER('Sanitation Data'!G12),'Data Summary'!DD6="Yes"),'Sanitation Data'!G12,NA())</f>
        <v>#N/A</v>
      </c>
      <c r="AP6" s="507" t="e">
        <f>+IF(AND(ISNUMBER('Sanitation Data'!H4),'Data Summary'!DE6="Yes"),100-'Sanitation Data'!H4,NA())</f>
        <v>#N/A</v>
      </c>
      <c r="AQ6" s="507" t="e">
        <f>+IF(AND(ISNUMBER('Sanitation Data'!H6),'Data Summary'!DF6="Yes"),'Sanitation Data'!H6,NA())</f>
        <v>#N/A</v>
      </c>
      <c r="AR6" s="507" t="e">
        <f>+IF(AND(ISNUMBER('Sanitation Data'!H10),'Data Summary'!DG6="Yes"),'Sanitation Data'!H10,NA())</f>
        <v>#N/A</v>
      </c>
      <c r="AS6" s="507" t="e">
        <f>+IF(AND(ISNUMBER('Sanitation Data'!H11),'Data Summary'!DH6="Yes"),'Sanitation Data'!H11,NA())</f>
        <v>#N/A</v>
      </c>
      <c r="AT6" s="507" t="e">
        <f>+IF(AND(ISNUMBER('Sanitation Data'!H12),'Data Summary'!DI6="Yes"),'Sanitation Data'!H12,NA())</f>
        <v>#N/A</v>
      </c>
      <c r="AU6" s="507" t="e">
        <f>+IF(AND(ISNUMBER('Sanitation Data'!I4),'Data Summary'!DJ6="Yes"),100-'Sanitation Data'!I4,NA())</f>
        <v>#N/A</v>
      </c>
      <c r="AV6" s="507" t="e">
        <f>+IF(AND(ISNUMBER('Sanitation Data'!I6),'Data Summary'!DK6="Yes"),'Sanitation Data'!I6,NA())</f>
        <v>#N/A</v>
      </c>
      <c r="AW6" s="507" t="e">
        <f>+IF(AND(ISNUMBER('Sanitation Data'!I10),'Data Summary'!DL6="Yes"),'Sanitation Data'!I10,NA())</f>
        <v>#N/A</v>
      </c>
      <c r="AX6" s="507" t="e">
        <f>+IF(AND(ISNUMBER('Sanitation Data'!I11),'Data Summary'!DM6="Yes"),'Sanitation Data'!I11,NA())</f>
        <v>#N/A</v>
      </c>
      <c r="AY6" s="507" t="e">
        <f>+IF(AND(ISNUMBER('Sanitation Data'!I12),'Data Summary'!DN6="Yes"),'Sanitation Data'!I12,NA())</f>
        <v>#N/A</v>
      </c>
      <c r="AZ6" s="508" t="e">
        <f>+IF(AND(ISNUMBER('Hygiene Data'!D5),'Data Summary'!DO6="Yes"),'Hygiene Data'!D5,NA())</f>
        <v>#N/A</v>
      </c>
      <c r="BA6" s="508" t="e">
        <f>+IF(AND(ISNUMBER('Hygiene Data'!D7),'Data Summary'!DP6="Yes"),'Hygiene Data'!D7,NA())</f>
        <v>#N/A</v>
      </c>
      <c r="BB6" s="508" t="e">
        <f>+IF(AND(ISNUMBER('Hygiene Data'!D9),'Data Summary'!DQ6="Yes"),'Hygiene Data'!D9,NA())</f>
        <v>#N/A</v>
      </c>
      <c r="BC6" s="508" t="e">
        <f>+IF(AND(ISNUMBER('Hygiene Data'!E5),'Data Summary'!DR6="Yes"),'Hygiene Data'!E5,NA())</f>
        <v>#N/A</v>
      </c>
      <c r="BD6" s="508" t="e">
        <f>+IF(AND(ISNUMBER('Hygiene Data'!E7),'Data Summary'!DS6="Yes"),'Hygiene Data'!E7,NA())</f>
        <v>#N/A</v>
      </c>
      <c r="BE6" s="508" t="e">
        <f>+IF(AND(ISNUMBER('Hygiene Data'!E9),'Data Summary'!DT6="Yes"),'Hygiene Data'!E9,NA())</f>
        <v>#N/A</v>
      </c>
      <c r="BF6" s="508" t="e">
        <f>+IF(AND(ISNUMBER('Hygiene Data'!F5),'Data Summary'!DU6="Yes"),'Hygiene Data'!F5,NA())</f>
        <v>#N/A</v>
      </c>
      <c r="BG6" s="508" t="e">
        <f>+IF(AND(ISNUMBER('Hygiene Data'!F7),'Data Summary'!DV6="Yes"),'Hygiene Data'!F7,NA())</f>
        <v>#N/A</v>
      </c>
      <c r="BH6" s="508" t="e">
        <f>+IF(AND(ISNUMBER('Hygiene Data'!F9),'Data Summary'!DW6="Yes"),'Hygiene Data'!F9,NA())</f>
        <v>#N/A</v>
      </c>
      <c r="BI6" s="508" t="e">
        <f>+IF(AND(ISNUMBER('Hygiene Data'!G5),'Data Summary'!DX6="Yes"),'Hygiene Data'!G5,NA())</f>
        <v>#N/A</v>
      </c>
      <c r="BJ6" s="508" t="e">
        <f>+IF(AND(ISNUMBER('Hygiene Data'!G7),'Data Summary'!DY6="Yes"),'Hygiene Data'!G7,NA())</f>
        <v>#N/A</v>
      </c>
      <c r="BK6" s="508" t="e">
        <f>+IF(AND(ISNUMBER('Hygiene Data'!G9),'Data Summary'!DZ6="Yes"),'Hygiene Data'!G9,NA())</f>
        <v>#N/A</v>
      </c>
      <c r="BL6" s="508" t="e">
        <f>+IF(AND(ISNUMBER('Hygiene Data'!H5),'Data Summary'!EA6="Yes"),'Hygiene Data'!H5,NA())</f>
        <v>#N/A</v>
      </c>
      <c r="BM6" s="508" t="e">
        <f>+IF(AND(ISNUMBER('Hygiene Data'!H7),'Data Summary'!EB6="Yes"),'Hygiene Data'!H7,NA())</f>
        <v>#N/A</v>
      </c>
      <c r="BN6" s="508" t="e">
        <f>+IF(AND(ISNUMBER('Hygiene Data'!H9),'Data Summary'!EC6="Yes"),'Hygiene Data'!H9,NA())</f>
        <v>#N/A</v>
      </c>
      <c r="BO6" s="508" t="e">
        <f>+IF(AND(ISNUMBER('Hygiene Data'!I5),'Data Summary'!ED6="Yes"),'Hygiene Data'!I5,NA())</f>
        <v>#N/A</v>
      </c>
      <c r="BP6" s="508" t="e">
        <f>+IF(AND(ISNUMBER('Hygiene Data'!I7),'Data Summary'!EE6="Yes"),'Hygiene Data'!I7,NA())</f>
        <v>#N/A</v>
      </c>
      <c r="BQ6" s="508" t="e">
        <f>+IF(AND(ISNUMBER('Hygiene Data'!I9),'Data Summary'!EF6="Yes"),'Hygiene Data'!I9,NA())</f>
        <v>#N/A</v>
      </c>
    </row>
    <row r="7" spans="1:69" x14ac:dyDescent="0.25">
      <c r="A7" s="504" t="str">
        <f ca="1">+RIGHT('Data Summary'!A7,LEN('Data Summary'!A7)-9)</f>
        <v>EMIS</v>
      </c>
      <c r="B7" s="478" t="str">
        <f ca="1">+IF(ISTEXT('Data Summary'!B7),'Data Summary'!B7,"")</f>
        <v>EMIS</v>
      </c>
      <c r="C7" s="505">
        <f ca="1">+VALUE('Data Summary'!C7)</f>
        <v>2012</v>
      </c>
      <c r="D7" s="506" t="e">
        <f ca="1">+IF(AND(ISNUMBER(OFFSET('Water Data'!$D$4,0,10*ROW('Water Data'!D1))),'Data Summary'!BS7="Yes"),100-OFFSET('Water Data'!$D$4,0,10*ROW('Water Data'!D1)),NA())</f>
        <v>#N/A</v>
      </c>
      <c r="E7" s="506" t="e">
        <f ca="1">+IF(AND(ISNUMBER(OFFSET('Water Data'!$D$6,0,10*ROW('Water Data'!D1))),'Data Summary'!BT7="Yes"),OFFSET('Water Data'!$D$6,0,10*ROW('Water Data'!D1)),NA())</f>
        <v>#N/A</v>
      </c>
      <c r="F7" s="506" t="e">
        <f ca="1">+IF(AND(ISNUMBER(OFFSET('Water Data'!$D$9,0,10*ROW('Water Data'!D1))),'Data Summary'!BU7="Yes"),OFFSET('Water Data'!$D$9,0,10*ROW('Water Data'!D1)),NA())</f>
        <v>#N/A</v>
      </c>
      <c r="G7" s="506" t="e">
        <f ca="1">+IF(AND(ISNUMBER(OFFSET('Water Data'!$E$4,0,10*ROW('Water Data'!E1))),'Data Summary'!BV7="Yes"),100-OFFSET('Water Data'!$E$4,0,10*ROW('Water Data'!E1)),NA())</f>
        <v>#N/A</v>
      </c>
      <c r="H7" s="506" t="e">
        <f ca="1">+IF(AND(ISNUMBER(OFFSET('Water Data'!$E$6,0,10*ROW('Water Data'!E1))),'Data Summary'!BW7="Yes"),OFFSET('Water Data'!$E$6,0,10*ROW('Water Data'!E1)),NA())</f>
        <v>#N/A</v>
      </c>
      <c r="I7" s="506" t="e">
        <f ca="1">+IF(AND(ISNUMBER(OFFSET('Water Data'!$E$9,0,10*ROW('Water Data'!E1))),'Data Summary'!BX7="Yes"),OFFSET('Water Data'!$E$9,0,10*ROW('Water Data'!E1)),NA())</f>
        <v>#N/A</v>
      </c>
      <c r="J7" s="506" t="e">
        <f ca="1">+IF(AND(ISNUMBER(OFFSET('Water Data'!$F$4,0,10*ROW('Water Data'!F1))),'Data Summary'!BY7="Yes"),100-OFFSET('Water Data'!$F$4,0,10*ROW('Water Data'!F1)),NA())</f>
        <v>#N/A</v>
      </c>
      <c r="K7" s="506" t="e">
        <f ca="1">+IF(AND(ISNUMBER(OFFSET('Water Data'!$F$6,0,10*ROW('Water Data'!F1))),'Data Summary'!BZ7="Yes"),OFFSET('Water Data'!$F$6,0,10*ROW('Water Data'!F1)),NA())</f>
        <v>#N/A</v>
      </c>
      <c r="L7" s="506" t="e">
        <f ca="1">+IF(AND(ISNUMBER(OFFSET('Water Data'!$F$9,0,10*ROW('Water Data'!F1))),'Data Summary'!CA7="Yes"),OFFSET('Water Data'!$F$9,0,10*ROW('Water Data'!F1)),NA())</f>
        <v>#N/A</v>
      </c>
      <c r="M7" s="506" t="e">
        <f ca="1">+IF(AND(ISNUMBER(OFFSET('Water Data'!$G$4,0,10*ROW('Water Data'!G1))),'Data Summary'!CB7="Yes"),100-OFFSET('Water Data'!$G$4,0,10*ROW('Water Data'!G1)),NA())</f>
        <v>#N/A</v>
      </c>
      <c r="N7" s="506" t="e">
        <f ca="1">+IF(AND(ISNUMBER(OFFSET('Water Data'!$G$6,0,10*ROW('Water Data'!G1))),'Data Summary'!CC7="Yes"),OFFSET('Water Data'!$G$6,0,10*ROW('Water Data'!G1)),NA())</f>
        <v>#N/A</v>
      </c>
      <c r="O7" s="506" t="e">
        <f ca="1">+IF(AND(ISNUMBER(OFFSET('Water Data'!$G$9,0,10*ROW('Water Data'!G1))),'Data Summary'!CD7="Yes"),OFFSET('Water Data'!$G$9,0,10*ROW('Water Data'!G1)),NA())</f>
        <v>#N/A</v>
      </c>
      <c r="P7" s="506" t="e">
        <f ca="1">+IF(AND(ISNUMBER(OFFSET('Water Data'!$H$4,0,10*ROW('Water Data'!H1))),'Data Summary'!CE7="Yes"),100-OFFSET('Water Data'!$H$4,0,10*ROW('Water Data'!H1)),NA())</f>
        <v>#N/A</v>
      </c>
      <c r="Q7" s="506" t="e">
        <f ca="1">+IF(AND(ISNUMBER(OFFSET('Water Data'!$H$6,0,10*ROW('Water Data'!H1))),'Data Summary'!CF7="Yes"),OFFSET('Water Data'!$H$6,0,10*ROW('Water Data'!H1)),NA())</f>
        <v>#N/A</v>
      </c>
      <c r="R7" s="506" t="e">
        <f ca="1">+IF(AND(ISNUMBER(OFFSET('Water Data'!$H$9,0,10*ROW('Water Data'!H1))),'Data Summary'!CG7="Yes"),OFFSET('Water Data'!$H$9,0,10*ROW('Water Data'!H1)),NA())</f>
        <v>#N/A</v>
      </c>
      <c r="S7" s="506" t="e">
        <f ca="1">+IF(AND(ISNUMBER(OFFSET('Water Data'!$I$4,0,10*ROW('Water Data'!I1))),'Data Summary'!CH7="Yes"),100-OFFSET('Water Data'!$I$4,0,10*ROW('Water Data'!I1)),NA())</f>
        <v>#N/A</v>
      </c>
      <c r="T7" s="506" t="e">
        <f ca="1">+IF(AND(ISNUMBER(OFFSET('Water Data'!$I$6,0,10*ROW('Water Data'!I1))),'Data Summary'!CI7="Yes"),OFFSET('Water Data'!$I$6,0,10*ROW('Water Data'!I1)),NA())</f>
        <v>#N/A</v>
      </c>
      <c r="U7" s="506" t="e">
        <f ca="1">+IF(AND(ISNUMBER(OFFSET('Water Data'!$I$9,0,10*ROW('Water Data'!I1))),'Data Summary'!CJ7="Yes"),OFFSET('Water Data'!$I$9,0,10*ROW('Water Data'!I1)),NA())</f>
        <v>#N/A</v>
      </c>
      <c r="V7" s="507" t="e">
        <f ca="1">+IF(AND(ISNUMBER(OFFSET('Sanitation Data'!$D$4,0,10*ROW('Sanitation Data'!D1))),'Data Summary'!CK7="Yes"),100-OFFSET('Sanitation Data'!$D$4,0,10*ROW('Sanitation Data'!D1)),NA())</f>
        <v>#N/A</v>
      </c>
      <c r="W7" s="507" t="e">
        <f ca="1">+IF(AND(ISNUMBER(OFFSET('Sanitation Data'!$D$6,0,10*ROW('Sanitation Data'!D1))),'Data Summary'!CL7="Yes"),OFFSET('Sanitation Data'!$D$6,0,10*ROW('Sanitation Data'!D1)),NA())</f>
        <v>#N/A</v>
      </c>
      <c r="X7" s="507" t="e">
        <f ca="1">+IF(AND(ISNUMBER(OFFSET('Sanitation Data'!$D$10,0,10*ROW('Sanitation Data'!D1))),'Data Summary'!CM7="Yes"),OFFSET('Sanitation Data'!$D$10,0,10*ROW('Sanitation Data'!D1)),NA())</f>
        <v>#N/A</v>
      </c>
      <c r="Y7" s="507" t="e">
        <f ca="1">+IF(AND(ISNUMBER(OFFSET('Sanitation Data'!$D$11,0,10*ROW('Sanitation Data'!D1))),'Data Summary'!CN7="Yes"),OFFSET('Sanitation Data'!$D$11,0,10*ROW('Sanitation Data'!D1)),NA())</f>
        <v>#N/A</v>
      </c>
      <c r="Z7" s="507" t="e">
        <f ca="1">+IF(AND(ISNUMBER(OFFSET('Sanitation Data'!$D$12,0,10*ROW('Sanitation Data'!D1))),'Data Summary'!CO7="Yes"),OFFSET('Sanitation Data'!$D$12,0,10*ROW('Sanitation Data'!D1)),NA())</f>
        <v>#N/A</v>
      </c>
      <c r="AA7" s="507" t="e">
        <f ca="1">+IF(AND(ISNUMBER(OFFSET('Sanitation Data'!$E$4,0,10*ROW('Sanitation Data'!E1))),'Data Summary'!CP7="Yes"),100-OFFSET('Sanitation Data'!$E$4,0,10*ROW('Sanitation Data'!E1)),NA())</f>
        <v>#N/A</v>
      </c>
      <c r="AB7" s="507" t="e">
        <f ca="1">+IF(AND(ISNUMBER(OFFSET('Sanitation Data'!$E$6,0,10*ROW('Sanitation Data'!E1))),'Data Summary'!CQ7="Yes"),OFFSET('Sanitation Data'!$E$6,0,10*ROW('Sanitation Data'!E1)),NA())</f>
        <v>#N/A</v>
      </c>
      <c r="AC7" s="507" t="e">
        <f ca="1">+IF(AND(ISNUMBER(OFFSET('Sanitation Data'!$E$10,0,10*ROW('Sanitation Data'!E1))),'Data Summary'!CR7="Yes"),OFFSET('Sanitation Data'!$E$10,0,10*ROW('Sanitation Data'!E1)),NA())</f>
        <v>#N/A</v>
      </c>
      <c r="AD7" s="507" t="e">
        <f ca="1">+IF(AND(ISNUMBER(OFFSET('Sanitation Data'!$E$11,0,10*ROW('Sanitation Data'!E1))),'Data Summary'!CS7="Yes"),OFFSET('Sanitation Data'!$E$11,0,10*ROW('Sanitation Data'!E1)),NA())</f>
        <v>#N/A</v>
      </c>
      <c r="AE7" s="507" t="e">
        <f ca="1">+IF(AND(ISNUMBER(OFFSET('Sanitation Data'!$E$12,0,10*ROW('Sanitation Data'!E1))),'Data Summary'!CT7="Yes"),OFFSET('Sanitation Data'!$E$12,0,10*ROW('Sanitation Data'!E1)),NA())</f>
        <v>#N/A</v>
      </c>
      <c r="AF7" s="507" t="e">
        <f ca="1">+IF(AND(ISNUMBER(OFFSET('Sanitation Data'!$F$4,0,10*ROW('Sanitation Data'!F1))),'Data Summary'!CU7="Yes"),100-OFFSET('Sanitation Data'!$F$4,0,10*ROW('Sanitation Data'!F1)),NA())</f>
        <v>#N/A</v>
      </c>
      <c r="AG7" s="507" t="e">
        <f ca="1">+IF(AND(ISNUMBER(OFFSET('Sanitation Data'!$F$6,0,10*ROW('Sanitation Data'!F1))),'Data Summary'!CV7="Yes"),OFFSET('Sanitation Data'!$F$6,0,10*ROW('Sanitation Data'!F1)),NA())</f>
        <v>#N/A</v>
      </c>
      <c r="AH7" s="507" t="e">
        <f ca="1">+IF(AND(ISNUMBER(OFFSET('Sanitation Data'!$F$10,0,10*ROW('Sanitation Data'!F1))),'Data Summary'!CW7="Yes"),OFFSET('Sanitation Data'!$F$10,0,10*ROW('Sanitation Data'!F1)),NA())</f>
        <v>#N/A</v>
      </c>
      <c r="AI7" s="507" t="e">
        <f ca="1">+IF(AND(ISNUMBER(OFFSET('Sanitation Data'!$F$11,0,10*ROW('Sanitation Data'!F1))),'Data Summary'!CX7="Yes"),OFFSET('Sanitation Data'!$F$11,0,10*ROW('Sanitation Data'!F1)),NA())</f>
        <v>#N/A</v>
      </c>
      <c r="AJ7" s="507" t="e">
        <f ca="1">+IF(AND(ISNUMBER(OFFSET('Sanitation Data'!$F$12,0,10*ROW('Sanitation Data'!F1))),'Data Summary'!CY7="Yes"),OFFSET('Sanitation Data'!$F$12,0,10*ROW('Sanitation Data'!F1)),NA())</f>
        <v>#N/A</v>
      </c>
      <c r="AK7" s="507" t="e">
        <f ca="1">+IF(AND(ISNUMBER(OFFSET('Sanitation Data'!$G$4,0,10*ROW('Sanitation Data'!G1))),'Data Summary'!CZ7="Yes"),100-OFFSET('Sanitation Data'!$G$4,0,10*ROW('Sanitation Data'!G1)),NA())</f>
        <v>#N/A</v>
      </c>
      <c r="AL7" s="507" t="e">
        <f ca="1">+IF(AND(ISNUMBER(OFFSET('Sanitation Data'!$G$6,0,10*ROW('Sanitation Data'!G1))),'Data Summary'!DA7="Yes"),OFFSET('Sanitation Data'!$G$6,0,10*ROW('Sanitation Data'!G1)),NA())</f>
        <v>#N/A</v>
      </c>
      <c r="AM7" s="507" t="e">
        <f ca="1">+IF(AND(ISNUMBER(OFFSET('Sanitation Data'!$G$10,0,10*ROW('Sanitation Data'!G1))),'Data Summary'!DB7="Yes"),OFFSET('Sanitation Data'!$G$10,0,10*ROW('Sanitation Data'!G1)),NA())</f>
        <v>#N/A</v>
      </c>
      <c r="AN7" s="507" t="e">
        <f ca="1">+IF(AND(ISNUMBER(OFFSET('Sanitation Data'!$G$11,0,10*ROW('Sanitation Data'!G1))),'Data Summary'!DC7="Yes"),OFFSET('Sanitation Data'!$G$11,0,10*ROW('Sanitation Data'!G1)),NA())</f>
        <v>#N/A</v>
      </c>
      <c r="AO7" s="507" t="e">
        <f ca="1">+IF(AND(ISNUMBER(OFFSET('Sanitation Data'!$G$12,0,10*ROW('Sanitation Data'!G1))),'Data Summary'!DD7="Yes"),OFFSET('Sanitation Data'!$G$12,0,10*ROW('Sanitation Data'!G1)),NA())</f>
        <v>#N/A</v>
      </c>
      <c r="AP7" s="507" t="e">
        <f ca="1">+IF(AND(ISNUMBER(OFFSET('Sanitation Data'!$H$4,0,10*ROW('Sanitation Data'!H1))),'Data Summary'!DE7="Yes"),100-OFFSET('Sanitation Data'!$H$4,0,10*ROW('Sanitation Data'!H1)),NA())</f>
        <v>#N/A</v>
      </c>
      <c r="AQ7" s="507" t="e">
        <f ca="1">+IF(AND(ISNUMBER(OFFSET('Sanitation Data'!$H$6,0,10*ROW('Sanitation Data'!H1))),'Data Summary'!DF7="Yes"),OFFSET('Sanitation Data'!$H$6,0,10*ROW('Sanitation Data'!H1)),NA())</f>
        <v>#N/A</v>
      </c>
      <c r="AR7" s="507" t="e">
        <f ca="1">+IF(AND(ISNUMBER(OFFSET('Sanitation Data'!$H$10,0,10*ROW('Sanitation Data'!H1))),'Data Summary'!DG7="Yes"),OFFSET('Sanitation Data'!$H$10,0,10*ROW('Sanitation Data'!H1)),NA())</f>
        <v>#N/A</v>
      </c>
      <c r="AS7" s="507" t="e">
        <f ca="1">+IF(AND(ISNUMBER(OFFSET('Sanitation Data'!$H$11,0,10*ROW('Sanitation Data'!H1))),'Data Summary'!DH7="Yes"),OFFSET('Sanitation Data'!$H$11,0,10*ROW('Sanitation Data'!H1)),NA())</f>
        <v>#N/A</v>
      </c>
      <c r="AT7" s="507" t="e">
        <f ca="1">+IF(AND(ISNUMBER(OFFSET('Sanitation Data'!$H$12,0,10*ROW('Sanitation Data'!H1))),'Data Summary'!DI7="Yes"),OFFSET('Sanitation Data'!$H$12,0,10*ROW('Sanitation Data'!H1)),NA())</f>
        <v>#N/A</v>
      </c>
      <c r="AU7" s="507" t="e">
        <f ca="1">+IF(AND(ISNUMBER(OFFSET('Sanitation Data'!$I$4,0,10*ROW('Sanitation Data'!I1))),'Data Summary'!DJ7="Yes"),100-OFFSET('Sanitation Data'!$I$4,0,10*ROW('Sanitation Data'!I1)),NA())</f>
        <v>#N/A</v>
      </c>
      <c r="AV7" s="507" t="e">
        <f ca="1">+IF(AND(ISNUMBER(OFFSET('Sanitation Data'!$I$6,0,10*ROW('Sanitation Data'!I1))),'Data Summary'!DK7="Yes"),OFFSET('Sanitation Data'!$I$6,0,10*ROW('Sanitation Data'!I1)),NA())</f>
        <v>#N/A</v>
      </c>
      <c r="AW7" s="507" t="e">
        <f ca="1">+IF(AND(ISNUMBER(OFFSET('Sanitation Data'!$I$10,0,10*ROW('Sanitation Data'!I1))),'Data Summary'!DL7="Yes"),OFFSET('Sanitation Data'!$I$10,0,10*ROW('Sanitation Data'!I1)),NA())</f>
        <v>#N/A</v>
      </c>
      <c r="AX7" s="507" t="e">
        <f ca="1">+IF(AND(ISNUMBER(OFFSET('Sanitation Data'!$I$11,0,10*ROW('Sanitation Data'!I1))),'Data Summary'!DM7="Yes"),OFFSET('Sanitation Data'!$I$11,0,10*ROW('Sanitation Data'!I1)),NA())</f>
        <v>#N/A</v>
      </c>
      <c r="AY7" s="507" t="e">
        <f ca="1">+IF(AND(ISNUMBER(OFFSET('Sanitation Data'!$I$12,0,10*ROW('Sanitation Data'!I1))),'Data Summary'!DN7="Yes"),OFFSET('Sanitation Data'!$I$12,0,10*ROW('Sanitation Data'!I1)),NA())</f>
        <v>#N/A</v>
      </c>
      <c r="AZ7" s="508" t="e">
        <f ca="1">+IF(AND(ISNUMBER(OFFSET('Hygiene Data'!$D$5,0,10*ROW('Hygiene Data'!D1))),'Data Summary'!DO7="Yes"),OFFSET('Hygiene Data'!$D$5,0,10*ROW('Hygiene Data'!D1)),NA())</f>
        <v>#N/A</v>
      </c>
      <c r="BA7" s="508" t="e">
        <f ca="1">+IF(AND(ISNUMBER(OFFSET('Hygiene Data'!$D$7,0,10*ROW('Hygiene Data'!D1))),'Data Summary'!DP7="Yes"),OFFSET('Hygiene Data'!$D$7,0,10*ROW('Hygiene Data'!D1)),NA())</f>
        <v>#N/A</v>
      </c>
      <c r="BB7" s="508" t="e">
        <f ca="1">+IF(AND(ISNUMBER(OFFSET('Hygiene Data'!$D$9,0,10*ROW('Hygiene Data'!D1))),'Data Summary'!DQ7="Yes"),OFFSET('Hygiene Data'!$D$9,0,10*ROW('Hygiene Data'!D1)),NA())</f>
        <v>#N/A</v>
      </c>
      <c r="BC7" s="508" t="e">
        <f ca="1">+IF(AND(ISNUMBER(OFFSET('Hygiene Data'!$E$5,0,10*ROW('Hygiene Data'!E1))),'Data Summary'!DR7="Yes"),OFFSET('Hygiene Data'!$E$5,0,10*ROW('Hygiene Data'!E1)),NA())</f>
        <v>#N/A</v>
      </c>
      <c r="BD7" s="508" t="e">
        <f ca="1">+IF(AND(ISNUMBER(OFFSET('Hygiene Data'!$E$7,0,10*ROW('Hygiene Data'!E1))),'Data Summary'!DS7="Yes"),OFFSET('Hygiene Data'!$E$7,0,10*ROW('Hygiene Data'!E1)),NA())</f>
        <v>#N/A</v>
      </c>
      <c r="BE7" s="508" t="e">
        <f ca="1">+IF(AND(ISNUMBER(OFFSET('Hygiene Data'!$E$9,0,10*ROW('Hygiene Data'!E1))),'Data Summary'!DT7="Yes"),OFFSET('Hygiene Data'!$E$9,0,10*ROW('Hygiene Data'!E1)),NA())</f>
        <v>#N/A</v>
      </c>
      <c r="BF7" s="508" t="e">
        <f ca="1">+IF(AND(ISNUMBER(OFFSET('Hygiene Data'!$F$5,0,10*ROW('Hygiene Data'!F1))),'Data Summary'!DU7="Yes"),OFFSET('Hygiene Data'!$F$5,0,10*ROW('Hygiene Data'!F1)),NA())</f>
        <v>#N/A</v>
      </c>
      <c r="BG7" s="508" t="e">
        <f ca="1">+IF(AND(ISNUMBER(OFFSET('Hygiene Data'!$F$7,0,10*ROW('Hygiene Data'!F1))),'Data Summary'!DV7="Yes"),OFFSET('Hygiene Data'!$F$7,0,10*ROW('Hygiene Data'!F1)),NA())</f>
        <v>#N/A</v>
      </c>
      <c r="BH7" s="508" t="e">
        <f ca="1">+IF(AND(ISNUMBER(OFFSET('Hygiene Data'!$F$9,0,10*ROW('Hygiene Data'!F1))),'Data Summary'!DW7="Yes"),OFFSET('Hygiene Data'!$F$9,0,10*ROW('Hygiene Data'!F1)),NA())</f>
        <v>#N/A</v>
      </c>
      <c r="BI7" s="508" t="e">
        <f ca="1">+IF(AND(ISNUMBER(OFFSET('Hygiene Data'!$G$5,0,10*ROW('Hygiene Data'!G1))),'Data Summary'!DX7="Yes"),OFFSET('Hygiene Data'!$G$5,0,10*ROW('Hygiene Data'!G1)),NA())</f>
        <v>#N/A</v>
      </c>
      <c r="BJ7" s="508" t="e">
        <f ca="1">+IF(AND(ISNUMBER(OFFSET('Hygiene Data'!$G$7,0,10*ROW('Hygiene Data'!G1))),'Data Summary'!DY7="Yes"),OFFSET('Hygiene Data'!$G$7,0,10*ROW('Hygiene Data'!G1)),NA())</f>
        <v>#N/A</v>
      </c>
      <c r="BK7" s="508" t="e">
        <f ca="1">+IF(AND(ISNUMBER(OFFSET('Hygiene Data'!$G$9,0,10*ROW('Hygiene Data'!G1))),'Data Summary'!DZ7="Yes"),OFFSET('Hygiene Data'!$G$9,0,10*ROW('Hygiene Data'!G1)),NA())</f>
        <v>#N/A</v>
      </c>
      <c r="BL7" s="508" t="e">
        <f ca="1">+IF(AND(ISNUMBER(OFFSET('Hygiene Data'!$H$5,0,10*ROW('Hygiene Data'!H1))),'Data Summary'!EA7="Yes"),OFFSET('Hygiene Data'!$H$5,0,10*ROW('Hygiene Data'!H1)),NA())</f>
        <v>#N/A</v>
      </c>
      <c r="BM7" s="508" t="e">
        <f ca="1">+IF(AND(ISNUMBER(OFFSET('Hygiene Data'!$H$7,0,10*ROW('Hygiene Data'!H1))),'Data Summary'!EB7="Yes"),OFFSET('Hygiene Data'!$H$7,0,10*ROW('Hygiene Data'!H1)),NA())</f>
        <v>#N/A</v>
      </c>
      <c r="BN7" s="508" t="e">
        <f ca="1">+IF(AND(ISNUMBER(OFFSET('Hygiene Data'!$H$9,0,10*ROW('Hygiene Data'!H1))),'Data Summary'!EC7="Yes"),OFFSET('Hygiene Data'!$H$9,0,10*ROW('Hygiene Data'!H1)),NA())</f>
        <v>#N/A</v>
      </c>
      <c r="BO7" s="508" t="e">
        <f ca="1">+IF(AND(ISNUMBER(OFFSET('Hygiene Data'!$I$5,0,10*ROW('Hygiene Data'!I1))),'Data Summary'!ED7="Yes"),OFFSET('Hygiene Data'!$I$5,0,10*ROW('Hygiene Data'!I1)),NA())</f>
        <v>#N/A</v>
      </c>
      <c r="BP7" s="508" t="e">
        <f ca="1">+IF(AND(ISNUMBER(OFFSET('Hygiene Data'!$I$7,0,10*ROW('Hygiene Data'!I1))),'Data Summary'!EE7="Yes"),OFFSET('Hygiene Data'!$I$7,0,10*ROW('Hygiene Data'!I1)),NA())</f>
        <v>#N/A</v>
      </c>
      <c r="BQ7" s="508" t="e">
        <f ca="1">+IF(AND(ISNUMBER(OFFSET('Hygiene Data'!$I$9,0,10*ROW('Hygiene Data'!I1))),'Data Summary'!EF7="Yes"),OFFSET('Hygiene Data'!$I$9,0,10*ROW('Hygiene Data'!I1)),NA())</f>
        <v>#N/A</v>
      </c>
    </row>
    <row r="8" spans="1:69" x14ac:dyDescent="0.25">
      <c r="A8" s="504" t="str">
        <f ca="1">+RIGHT('Data Summary'!A8,LEN('Data Summary'!A8)-9)</f>
        <v>WFSC</v>
      </c>
      <c r="B8" s="478" t="str">
        <f ca="1">+IF(ISTEXT('Data Summary'!B8),'Data Summary'!B8,"")</f>
        <v>Survey</v>
      </c>
      <c r="C8" s="505">
        <f ca="1">+VALUE('Data Summary'!C8)</f>
        <v>2012</v>
      </c>
      <c r="D8" s="506" t="e">
        <f ca="1">+IF(AND(ISNUMBER(OFFSET('Water Data'!$D$4,0,10*ROW('Water Data'!D2))),'Data Summary'!BS8="Yes"),100-OFFSET('Water Data'!$D$4,0,10*ROW('Water Data'!D2)),NA())</f>
        <v>#N/A</v>
      </c>
      <c r="E8" s="506">
        <f ca="1">+IF(AND(ISNUMBER(OFFSET('Water Data'!$D$6,0,10*ROW('Water Data'!D2))),'Data Summary'!BT8="Yes"),OFFSET('Water Data'!$D$6,0,10*ROW('Water Data'!D2)),NA())</f>
        <v>54.000594883997621</v>
      </c>
      <c r="F8" s="506" t="e">
        <f ca="1">+IF(AND(ISNUMBER(OFFSET('Water Data'!$D$9,0,10*ROW('Water Data'!D2))),'Data Summary'!BU8="Yes"),OFFSET('Water Data'!$D$9,0,10*ROW('Water Data'!D2)),NA())</f>
        <v>#N/A</v>
      </c>
      <c r="G8" s="506" t="e">
        <f ca="1">+IF(AND(ISNUMBER(OFFSET('Water Data'!$E$4,0,10*ROW('Water Data'!E2))),'Data Summary'!BV8="Yes"),100-OFFSET('Water Data'!$E$4,0,10*ROW('Water Data'!E2)),NA())</f>
        <v>#N/A</v>
      </c>
      <c r="H8" s="506" t="e">
        <f ca="1">+IF(AND(ISNUMBER(OFFSET('Water Data'!$E$6,0,10*ROW('Water Data'!E2))),'Data Summary'!BW8="Yes"),OFFSET('Water Data'!$E$6,0,10*ROW('Water Data'!E2)),NA())</f>
        <v>#N/A</v>
      </c>
      <c r="I8" s="506" t="e">
        <f ca="1">+IF(AND(ISNUMBER(OFFSET('Water Data'!$E$9,0,10*ROW('Water Data'!E2))),'Data Summary'!BX8="Yes"),OFFSET('Water Data'!$E$9,0,10*ROW('Water Data'!E2)),NA())</f>
        <v>#N/A</v>
      </c>
      <c r="J8" s="506" t="e">
        <f ca="1">+IF(AND(ISNUMBER(OFFSET('Water Data'!$F$4,0,10*ROW('Water Data'!F2))),'Data Summary'!BY8="Yes"),100-OFFSET('Water Data'!$F$4,0,10*ROW('Water Data'!F2)),NA())</f>
        <v>#N/A</v>
      </c>
      <c r="K8" s="506" t="e">
        <f ca="1">+IF(AND(ISNUMBER(OFFSET('Water Data'!$F$6,0,10*ROW('Water Data'!F2))),'Data Summary'!BZ8="Yes"),OFFSET('Water Data'!$F$6,0,10*ROW('Water Data'!F2)),NA())</f>
        <v>#N/A</v>
      </c>
      <c r="L8" s="506" t="e">
        <f ca="1">+IF(AND(ISNUMBER(OFFSET('Water Data'!$F$9,0,10*ROW('Water Data'!F2))),'Data Summary'!CA8="Yes"),OFFSET('Water Data'!$F$9,0,10*ROW('Water Data'!F2)),NA())</f>
        <v>#N/A</v>
      </c>
      <c r="M8" s="506" t="e">
        <f ca="1">+IF(AND(ISNUMBER(OFFSET('Water Data'!$G$4,0,10*ROW('Water Data'!G2))),'Data Summary'!CB8="Yes"),100-OFFSET('Water Data'!$G$4,0,10*ROW('Water Data'!G2)),NA())</f>
        <v>#N/A</v>
      </c>
      <c r="N8" s="506" t="e">
        <f ca="1">+IF(AND(ISNUMBER(OFFSET('Water Data'!$G$6,0,10*ROW('Water Data'!G2))),'Data Summary'!CC8="Yes"),OFFSET('Water Data'!$G$6,0,10*ROW('Water Data'!G2)),NA())</f>
        <v>#N/A</v>
      </c>
      <c r="O8" s="506" t="e">
        <f ca="1">+IF(AND(ISNUMBER(OFFSET('Water Data'!$G$9,0,10*ROW('Water Data'!G2))),'Data Summary'!CD8="Yes"),OFFSET('Water Data'!$G$9,0,10*ROW('Water Data'!G2)),NA())</f>
        <v>#N/A</v>
      </c>
      <c r="P8" s="506" t="e">
        <f ca="1">+IF(AND(ISNUMBER(OFFSET('Water Data'!$H$4,0,10*ROW('Water Data'!H2))),'Data Summary'!CE8="Yes"),100-OFFSET('Water Data'!$H$4,0,10*ROW('Water Data'!H2)),NA())</f>
        <v>#N/A</v>
      </c>
      <c r="Q8" s="506" t="e">
        <f ca="1">+IF(AND(ISNUMBER(OFFSET('Water Data'!$H$6,0,10*ROW('Water Data'!H2))),'Data Summary'!CF8="Yes"),OFFSET('Water Data'!$H$6,0,10*ROW('Water Data'!H2)),NA())</f>
        <v>#N/A</v>
      </c>
      <c r="R8" s="506" t="e">
        <f ca="1">+IF(AND(ISNUMBER(OFFSET('Water Data'!$H$9,0,10*ROW('Water Data'!H2))),'Data Summary'!CG8="Yes"),OFFSET('Water Data'!$H$9,0,10*ROW('Water Data'!H2)),NA())</f>
        <v>#N/A</v>
      </c>
      <c r="S8" s="506" t="e">
        <f ca="1">+IF(AND(ISNUMBER(OFFSET('Water Data'!$I$4,0,10*ROW('Water Data'!I2))),'Data Summary'!CH8="Yes"),100-OFFSET('Water Data'!$I$4,0,10*ROW('Water Data'!I2)),NA())</f>
        <v>#N/A</v>
      </c>
      <c r="T8" s="506" t="e">
        <f ca="1">+IF(AND(ISNUMBER(OFFSET('Water Data'!$I$6,0,10*ROW('Water Data'!I2))),'Data Summary'!CI8="Yes"),OFFSET('Water Data'!$I$6,0,10*ROW('Water Data'!I2)),NA())</f>
        <v>#N/A</v>
      </c>
      <c r="U8" s="506" t="e">
        <f ca="1">+IF(AND(ISNUMBER(OFFSET('Water Data'!$I$9,0,10*ROW('Water Data'!I2))),'Data Summary'!CJ8="Yes"),OFFSET('Water Data'!$I$9,0,10*ROW('Water Data'!I2)),NA())</f>
        <v>#N/A</v>
      </c>
      <c r="V8" s="507" t="e">
        <f ca="1">+IF(AND(ISNUMBER(OFFSET('Sanitation Data'!$D$4,0,10*ROW('Sanitation Data'!D2))),'Data Summary'!CK8="Yes"),100-OFFSET('Sanitation Data'!$D$4,0,10*ROW('Sanitation Data'!D2)),NA())</f>
        <v>#N/A</v>
      </c>
      <c r="W8" s="507">
        <f ca="1">+IF(AND(ISNUMBER(OFFSET('Sanitation Data'!$D$6,0,10*ROW('Sanitation Data'!D2))),'Data Summary'!CL8="Yes"),OFFSET('Sanitation Data'!$D$6,0,10*ROW('Sanitation Data'!D2)),NA())</f>
        <v>54.000594883997621</v>
      </c>
      <c r="X8" s="507" t="e">
        <f ca="1">+IF(AND(ISNUMBER(OFFSET('Sanitation Data'!$D$10,0,10*ROW('Sanitation Data'!D2))),'Data Summary'!CM8="Yes"),OFFSET('Sanitation Data'!$D$10,0,10*ROW('Sanitation Data'!D2)),NA())</f>
        <v>#N/A</v>
      </c>
      <c r="Y8" s="507" t="e">
        <f ca="1">+IF(AND(ISNUMBER(OFFSET('Sanitation Data'!$D$11,0,10*ROW('Sanitation Data'!D2))),'Data Summary'!CN8="Yes"),OFFSET('Sanitation Data'!$D$11,0,10*ROW('Sanitation Data'!D2)),NA())</f>
        <v>#N/A</v>
      </c>
      <c r="Z8" s="507" t="e">
        <f ca="1">+IF(AND(ISNUMBER(OFFSET('Sanitation Data'!$D$12,0,10*ROW('Sanitation Data'!D2))),'Data Summary'!CO8="Yes"),OFFSET('Sanitation Data'!$D$12,0,10*ROW('Sanitation Data'!D2)),NA())</f>
        <v>#N/A</v>
      </c>
      <c r="AA8" s="507" t="e">
        <f ca="1">+IF(AND(ISNUMBER(OFFSET('Sanitation Data'!$E$4,0,10*ROW('Sanitation Data'!E2))),'Data Summary'!CP8="Yes"),100-OFFSET('Sanitation Data'!$E$4,0,10*ROW('Sanitation Data'!E2)),NA())</f>
        <v>#N/A</v>
      </c>
      <c r="AB8" s="507" t="e">
        <f ca="1">+IF(AND(ISNUMBER(OFFSET('Sanitation Data'!$E$6,0,10*ROW('Sanitation Data'!E2))),'Data Summary'!CQ8="Yes"),OFFSET('Sanitation Data'!$E$6,0,10*ROW('Sanitation Data'!E2)),NA())</f>
        <v>#N/A</v>
      </c>
      <c r="AC8" s="507" t="e">
        <f ca="1">+IF(AND(ISNUMBER(OFFSET('Sanitation Data'!$E$10,0,10*ROW('Sanitation Data'!E2))),'Data Summary'!CR8="Yes"),OFFSET('Sanitation Data'!$E$10,0,10*ROW('Sanitation Data'!E2)),NA())</f>
        <v>#N/A</v>
      </c>
      <c r="AD8" s="507" t="e">
        <f ca="1">+IF(AND(ISNUMBER(OFFSET('Sanitation Data'!$E$11,0,10*ROW('Sanitation Data'!E2))),'Data Summary'!CS8="Yes"),OFFSET('Sanitation Data'!$E$11,0,10*ROW('Sanitation Data'!E2)),NA())</f>
        <v>#N/A</v>
      </c>
      <c r="AE8" s="507" t="e">
        <f ca="1">+IF(AND(ISNUMBER(OFFSET('Sanitation Data'!$E$12,0,10*ROW('Sanitation Data'!E2))),'Data Summary'!CT8="Yes"),OFFSET('Sanitation Data'!$E$12,0,10*ROW('Sanitation Data'!E2)),NA())</f>
        <v>#N/A</v>
      </c>
      <c r="AF8" s="507" t="e">
        <f ca="1">+IF(AND(ISNUMBER(OFFSET('Sanitation Data'!$F$4,0,10*ROW('Sanitation Data'!F2))),'Data Summary'!CU8="Yes"),100-OFFSET('Sanitation Data'!$F$4,0,10*ROW('Sanitation Data'!F2)),NA())</f>
        <v>#N/A</v>
      </c>
      <c r="AG8" s="507" t="e">
        <f ca="1">+IF(AND(ISNUMBER(OFFSET('Sanitation Data'!$F$6,0,10*ROW('Sanitation Data'!F2))),'Data Summary'!CV8="Yes"),OFFSET('Sanitation Data'!$F$6,0,10*ROW('Sanitation Data'!F2)),NA())</f>
        <v>#N/A</v>
      </c>
      <c r="AH8" s="507" t="e">
        <f ca="1">+IF(AND(ISNUMBER(OFFSET('Sanitation Data'!$F$10,0,10*ROW('Sanitation Data'!F2))),'Data Summary'!CW8="Yes"),OFFSET('Sanitation Data'!$F$10,0,10*ROW('Sanitation Data'!F2)),NA())</f>
        <v>#N/A</v>
      </c>
      <c r="AI8" s="507" t="e">
        <f ca="1">+IF(AND(ISNUMBER(OFFSET('Sanitation Data'!$F$11,0,10*ROW('Sanitation Data'!F2))),'Data Summary'!CX8="Yes"),OFFSET('Sanitation Data'!$F$11,0,10*ROW('Sanitation Data'!F2)),NA())</f>
        <v>#N/A</v>
      </c>
      <c r="AJ8" s="507" t="e">
        <f ca="1">+IF(AND(ISNUMBER(OFFSET('Sanitation Data'!$F$12,0,10*ROW('Sanitation Data'!F2))),'Data Summary'!CY8="Yes"),OFFSET('Sanitation Data'!$F$12,0,10*ROW('Sanitation Data'!F2)),NA())</f>
        <v>#N/A</v>
      </c>
      <c r="AK8" s="507" t="e">
        <f ca="1">+IF(AND(ISNUMBER(OFFSET('Sanitation Data'!$G$4,0,10*ROW('Sanitation Data'!G2))),'Data Summary'!CZ8="Yes"),100-OFFSET('Sanitation Data'!$G$4,0,10*ROW('Sanitation Data'!G2)),NA())</f>
        <v>#N/A</v>
      </c>
      <c r="AL8" s="507" t="e">
        <f ca="1">+IF(AND(ISNUMBER(OFFSET('Sanitation Data'!$G$6,0,10*ROW('Sanitation Data'!G2))),'Data Summary'!DA8="Yes"),OFFSET('Sanitation Data'!$G$6,0,10*ROW('Sanitation Data'!G2)),NA())</f>
        <v>#N/A</v>
      </c>
      <c r="AM8" s="507" t="e">
        <f ca="1">+IF(AND(ISNUMBER(OFFSET('Sanitation Data'!$G$10,0,10*ROW('Sanitation Data'!G2))),'Data Summary'!DB8="Yes"),OFFSET('Sanitation Data'!$G$10,0,10*ROW('Sanitation Data'!G2)),NA())</f>
        <v>#N/A</v>
      </c>
      <c r="AN8" s="507" t="e">
        <f ca="1">+IF(AND(ISNUMBER(OFFSET('Sanitation Data'!$G$11,0,10*ROW('Sanitation Data'!G2))),'Data Summary'!DC8="Yes"),OFFSET('Sanitation Data'!$G$11,0,10*ROW('Sanitation Data'!G2)),NA())</f>
        <v>#N/A</v>
      </c>
      <c r="AO8" s="507" t="e">
        <f ca="1">+IF(AND(ISNUMBER(OFFSET('Sanitation Data'!$G$12,0,10*ROW('Sanitation Data'!G2))),'Data Summary'!DD8="Yes"),OFFSET('Sanitation Data'!$G$12,0,10*ROW('Sanitation Data'!G2)),NA())</f>
        <v>#N/A</v>
      </c>
      <c r="AP8" s="507" t="e">
        <f ca="1">+IF(AND(ISNUMBER(OFFSET('Sanitation Data'!$H$4,0,10*ROW('Sanitation Data'!H2))),'Data Summary'!DE8="Yes"),100-OFFSET('Sanitation Data'!$H$4,0,10*ROW('Sanitation Data'!H2)),NA())</f>
        <v>#N/A</v>
      </c>
      <c r="AQ8" s="507" t="e">
        <f ca="1">+IF(AND(ISNUMBER(OFFSET('Sanitation Data'!$H$6,0,10*ROW('Sanitation Data'!H2))),'Data Summary'!DF8="Yes"),OFFSET('Sanitation Data'!$H$6,0,10*ROW('Sanitation Data'!H2)),NA())</f>
        <v>#N/A</v>
      </c>
      <c r="AR8" s="507" t="e">
        <f ca="1">+IF(AND(ISNUMBER(OFFSET('Sanitation Data'!$H$10,0,10*ROW('Sanitation Data'!H2))),'Data Summary'!DG8="Yes"),OFFSET('Sanitation Data'!$H$10,0,10*ROW('Sanitation Data'!H2)),NA())</f>
        <v>#N/A</v>
      </c>
      <c r="AS8" s="507" t="e">
        <f ca="1">+IF(AND(ISNUMBER(OFFSET('Sanitation Data'!$H$11,0,10*ROW('Sanitation Data'!H2))),'Data Summary'!DH8="Yes"),OFFSET('Sanitation Data'!$H$11,0,10*ROW('Sanitation Data'!H2)),NA())</f>
        <v>#N/A</v>
      </c>
      <c r="AT8" s="507" t="e">
        <f ca="1">+IF(AND(ISNUMBER(OFFSET('Sanitation Data'!$H$12,0,10*ROW('Sanitation Data'!H2))),'Data Summary'!DI8="Yes"),OFFSET('Sanitation Data'!$H$12,0,10*ROW('Sanitation Data'!H2)),NA())</f>
        <v>#N/A</v>
      </c>
      <c r="AU8" s="507" t="e">
        <f ca="1">+IF(AND(ISNUMBER(OFFSET('Sanitation Data'!$I$4,0,10*ROW('Sanitation Data'!I2))),'Data Summary'!DJ8="Yes"),100-OFFSET('Sanitation Data'!$I$4,0,10*ROW('Sanitation Data'!I2)),NA())</f>
        <v>#N/A</v>
      </c>
      <c r="AV8" s="507" t="e">
        <f ca="1">+IF(AND(ISNUMBER(OFFSET('Sanitation Data'!$I$6,0,10*ROW('Sanitation Data'!I2))),'Data Summary'!DK8="Yes"),OFFSET('Sanitation Data'!$I$6,0,10*ROW('Sanitation Data'!I2)),NA())</f>
        <v>#N/A</v>
      </c>
      <c r="AW8" s="507" t="e">
        <f ca="1">+IF(AND(ISNUMBER(OFFSET('Sanitation Data'!$I$10,0,10*ROW('Sanitation Data'!I2))),'Data Summary'!DL8="Yes"),OFFSET('Sanitation Data'!$I$10,0,10*ROW('Sanitation Data'!I2)),NA())</f>
        <v>#N/A</v>
      </c>
      <c r="AX8" s="507" t="e">
        <f ca="1">+IF(AND(ISNUMBER(OFFSET('Sanitation Data'!$I$11,0,10*ROW('Sanitation Data'!I2))),'Data Summary'!DM8="Yes"),OFFSET('Sanitation Data'!$I$11,0,10*ROW('Sanitation Data'!I2)),NA())</f>
        <v>#N/A</v>
      </c>
      <c r="AY8" s="507" t="e">
        <f ca="1">+IF(AND(ISNUMBER(OFFSET('Sanitation Data'!$I$12,0,10*ROW('Sanitation Data'!I2))),'Data Summary'!DN8="Yes"),OFFSET('Sanitation Data'!$I$12,0,10*ROW('Sanitation Data'!I2)),NA())</f>
        <v>#N/A</v>
      </c>
      <c r="AZ8" s="508" t="e">
        <f ca="1">+IF(AND(ISNUMBER(OFFSET('Hygiene Data'!$D$5,0,10*ROW('Hygiene Data'!D2))),'Data Summary'!DO8="Yes"),OFFSET('Hygiene Data'!$D$5,0,10*ROW('Hygiene Data'!D2)),NA())</f>
        <v>#N/A</v>
      </c>
      <c r="BA8" s="508" t="e">
        <f ca="1">+IF(AND(ISNUMBER(OFFSET('Hygiene Data'!$D$7,0,10*ROW('Hygiene Data'!D2))),'Data Summary'!DP8="Yes"),OFFSET('Hygiene Data'!$D$7,0,10*ROW('Hygiene Data'!D2)),NA())</f>
        <v>#N/A</v>
      </c>
      <c r="BB8" s="508" t="e">
        <f ca="1">+IF(AND(ISNUMBER(OFFSET('Hygiene Data'!$D$9,0,10*ROW('Hygiene Data'!D2))),'Data Summary'!DQ8="Yes"),OFFSET('Hygiene Data'!$D$9,0,10*ROW('Hygiene Data'!D2)),NA())</f>
        <v>#N/A</v>
      </c>
      <c r="BC8" s="508" t="e">
        <f ca="1">+IF(AND(ISNUMBER(OFFSET('Hygiene Data'!$E$5,0,10*ROW('Hygiene Data'!E2))),'Data Summary'!DR8="Yes"),OFFSET('Hygiene Data'!$E$5,0,10*ROW('Hygiene Data'!E2)),NA())</f>
        <v>#N/A</v>
      </c>
      <c r="BD8" s="508" t="e">
        <f ca="1">+IF(AND(ISNUMBER(OFFSET('Hygiene Data'!$E$7,0,10*ROW('Hygiene Data'!E2))),'Data Summary'!DS8="Yes"),OFFSET('Hygiene Data'!$E$7,0,10*ROW('Hygiene Data'!E2)),NA())</f>
        <v>#N/A</v>
      </c>
      <c r="BE8" s="508" t="e">
        <f ca="1">+IF(AND(ISNUMBER(OFFSET('Hygiene Data'!$E$9,0,10*ROW('Hygiene Data'!E2))),'Data Summary'!DT8="Yes"),OFFSET('Hygiene Data'!$E$9,0,10*ROW('Hygiene Data'!E2)),NA())</f>
        <v>#N/A</v>
      </c>
      <c r="BF8" s="508" t="e">
        <f ca="1">+IF(AND(ISNUMBER(OFFSET('Hygiene Data'!$F$5,0,10*ROW('Hygiene Data'!F2))),'Data Summary'!DU8="Yes"),OFFSET('Hygiene Data'!$F$5,0,10*ROW('Hygiene Data'!F2)),NA())</f>
        <v>#N/A</v>
      </c>
      <c r="BG8" s="508" t="e">
        <f ca="1">+IF(AND(ISNUMBER(OFFSET('Hygiene Data'!$F$7,0,10*ROW('Hygiene Data'!F2))),'Data Summary'!DV8="Yes"),OFFSET('Hygiene Data'!$F$7,0,10*ROW('Hygiene Data'!F2)),NA())</f>
        <v>#N/A</v>
      </c>
      <c r="BH8" s="508" t="e">
        <f ca="1">+IF(AND(ISNUMBER(OFFSET('Hygiene Data'!$F$9,0,10*ROW('Hygiene Data'!F2))),'Data Summary'!DW8="Yes"),OFFSET('Hygiene Data'!$F$9,0,10*ROW('Hygiene Data'!F2)),NA())</f>
        <v>#N/A</v>
      </c>
      <c r="BI8" s="508" t="e">
        <f ca="1">+IF(AND(ISNUMBER(OFFSET('Hygiene Data'!$G$5,0,10*ROW('Hygiene Data'!G2))),'Data Summary'!DX8="Yes"),OFFSET('Hygiene Data'!$G$5,0,10*ROW('Hygiene Data'!G2)),NA())</f>
        <v>#N/A</v>
      </c>
      <c r="BJ8" s="508" t="e">
        <f ca="1">+IF(AND(ISNUMBER(OFFSET('Hygiene Data'!$G$7,0,10*ROW('Hygiene Data'!G2))),'Data Summary'!DY8="Yes"),OFFSET('Hygiene Data'!$G$7,0,10*ROW('Hygiene Data'!G2)),NA())</f>
        <v>#N/A</v>
      </c>
      <c r="BK8" s="508" t="e">
        <f ca="1">+IF(AND(ISNUMBER(OFFSET('Hygiene Data'!$G$9,0,10*ROW('Hygiene Data'!G2))),'Data Summary'!DZ8="Yes"),OFFSET('Hygiene Data'!$G$9,0,10*ROW('Hygiene Data'!G2)),NA())</f>
        <v>#N/A</v>
      </c>
      <c r="BL8" s="508" t="e">
        <f ca="1">+IF(AND(ISNUMBER(OFFSET('Hygiene Data'!$H$5,0,10*ROW('Hygiene Data'!H2))),'Data Summary'!EA8="Yes"),OFFSET('Hygiene Data'!$H$5,0,10*ROW('Hygiene Data'!H2)),NA())</f>
        <v>#N/A</v>
      </c>
      <c r="BM8" s="508" t="e">
        <f ca="1">+IF(AND(ISNUMBER(OFFSET('Hygiene Data'!$H$7,0,10*ROW('Hygiene Data'!H2))),'Data Summary'!EB8="Yes"),OFFSET('Hygiene Data'!$H$7,0,10*ROW('Hygiene Data'!H2)),NA())</f>
        <v>#N/A</v>
      </c>
      <c r="BN8" s="508" t="e">
        <f ca="1">+IF(AND(ISNUMBER(OFFSET('Hygiene Data'!$H$9,0,10*ROW('Hygiene Data'!H2))),'Data Summary'!EC8="Yes"),OFFSET('Hygiene Data'!$H$9,0,10*ROW('Hygiene Data'!H2)),NA())</f>
        <v>#N/A</v>
      </c>
      <c r="BO8" s="508" t="e">
        <f ca="1">+IF(AND(ISNUMBER(OFFSET('Hygiene Data'!$I$5,0,10*ROW('Hygiene Data'!I2))),'Data Summary'!ED8="Yes"),OFFSET('Hygiene Data'!$I$5,0,10*ROW('Hygiene Data'!I2)),NA())</f>
        <v>#N/A</v>
      </c>
      <c r="BP8" s="508" t="e">
        <f ca="1">+IF(AND(ISNUMBER(OFFSET('Hygiene Data'!$I$7,0,10*ROW('Hygiene Data'!I2))),'Data Summary'!EE8="Yes"),OFFSET('Hygiene Data'!$I$7,0,10*ROW('Hygiene Data'!I2)),NA())</f>
        <v>#N/A</v>
      </c>
      <c r="BQ8" s="508" t="e">
        <f ca="1">+IF(AND(ISNUMBER(OFFSET('Hygiene Data'!$I$9,0,10*ROW('Hygiene Data'!I2))),'Data Summary'!EF8="Yes"),OFFSET('Hygiene Data'!$I$9,0,10*ROW('Hygiene Data'!I2)),NA())</f>
        <v>#N/A</v>
      </c>
    </row>
    <row r="9" spans="1:69" x14ac:dyDescent="0.25">
      <c r="A9" s="504" t="str">
        <f ca="1">+RIGHT('Data Summary'!A9,LEN('Data Summary'!A9)-9)</f>
        <v>UNES</v>
      </c>
      <c r="B9" s="478" t="str">
        <f ca="1">+IF(ISTEXT('Data Summary'!B9),'Data Summary'!B9,"")</f>
        <v>Census</v>
      </c>
      <c r="C9" s="505">
        <f ca="1">+VALUE('Data Summary'!C9)</f>
        <v>2013</v>
      </c>
      <c r="D9" s="506" t="e">
        <f ca="1">+IF(AND(ISNUMBER(OFFSET('Water Data'!$D$4,0,10*ROW('Water Data'!D3))),'Data Summary'!BS9="Yes"),100-OFFSET('Water Data'!$D$4,0,10*ROW('Water Data'!D3)),NA())</f>
        <v>#N/A</v>
      </c>
      <c r="E9" s="506">
        <f ca="1">+IF(AND(ISNUMBER(OFFSET('Water Data'!$D$6,0,10*ROW('Water Data'!D3))),'Data Summary'!BT9="Yes"),OFFSET('Water Data'!$D$6,0,10*ROW('Water Data'!D3)),NA())</f>
        <v>70</v>
      </c>
      <c r="F9" s="506" t="e">
        <f ca="1">+IF(AND(ISNUMBER(OFFSET('Water Data'!$D$9,0,10*ROW('Water Data'!D3))),'Data Summary'!BU9="Yes"),OFFSET('Water Data'!$D$9,0,10*ROW('Water Data'!D3)),NA())</f>
        <v>#N/A</v>
      </c>
      <c r="G9" s="506" t="e">
        <f ca="1">+IF(AND(ISNUMBER(OFFSET('Water Data'!$E$4,0,10*ROW('Water Data'!E3))),'Data Summary'!BV9="Yes"),100-OFFSET('Water Data'!$E$4,0,10*ROW('Water Data'!E3)),NA())</f>
        <v>#N/A</v>
      </c>
      <c r="H9" s="506" t="e">
        <f ca="1">+IF(AND(ISNUMBER(OFFSET('Water Data'!$E$6,0,10*ROW('Water Data'!E3))),'Data Summary'!BW9="Yes"),OFFSET('Water Data'!$E$6,0,10*ROW('Water Data'!E3)),NA())</f>
        <v>#N/A</v>
      </c>
      <c r="I9" s="506" t="e">
        <f ca="1">+IF(AND(ISNUMBER(OFFSET('Water Data'!$E$9,0,10*ROW('Water Data'!E3))),'Data Summary'!BX9="Yes"),OFFSET('Water Data'!$E$9,0,10*ROW('Water Data'!E3)),NA())</f>
        <v>#N/A</v>
      </c>
      <c r="J9" s="506" t="e">
        <f ca="1">+IF(AND(ISNUMBER(OFFSET('Water Data'!$F$4,0,10*ROW('Water Data'!F3))),'Data Summary'!BY9="Yes"),100-OFFSET('Water Data'!$F$4,0,10*ROW('Water Data'!F3)),NA())</f>
        <v>#N/A</v>
      </c>
      <c r="K9" s="506" t="e">
        <f ca="1">+IF(AND(ISNUMBER(OFFSET('Water Data'!$F$6,0,10*ROW('Water Data'!F3))),'Data Summary'!BZ9="Yes"),OFFSET('Water Data'!$F$6,0,10*ROW('Water Data'!F3)),NA())</f>
        <v>#N/A</v>
      </c>
      <c r="L9" s="506" t="e">
        <f ca="1">+IF(AND(ISNUMBER(OFFSET('Water Data'!$F$9,0,10*ROW('Water Data'!F3))),'Data Summary'!CA9="Yes"),OFFSET('Water Data'!$F$9,0,10*ROW('Water Data'!F3)),NA())</f>
        <v>#N/A</v>
      </c>
      <c r="M9" s="506" t="e">
        <f ca="1">+IF(AND(ISNUMBER(OFFSET('Water Data'!$G$4,0,10*ROW('Water Data'!G3))),'Data Summary'!CB9="Yes"),100-OFFSET('Water Data'!$G$4,0,10*ROW('Water Data'!G3)),NA())</f>
        <v>#N/A</v>
      </c>
      <c r="N9" s="506" t="e">
        <f ca="1">+IF(AND(ISNUMBER(OFFSET('Water Data'!$G$6,0,10*ROW('Water Data'!G3))),'Data Summary'!CC9="Yes"),OFFSET('Water Data'!$G$6,0,10*ROW('Water Data'!G3)),NA())</f>
        <v>#N/A</v>
      </c>
      <c r="O9" s="506" t="e">
        <f ca="1">+IF(AND(ISNUMBER(OFFSET('Water Data'!$G$9,0,10*ROW('Water Data'!G3))),'Data Summary'!CD9="Yes"),OFFSET('Water Data'!$G$9,0,10*ROW('Water Data'!G3)),NA())</f>
        <v>#N/A</v>
      </c>
      <c r="P9" s="506" t="e">
        <f ca="1">+IF(AND(ISNUMBER(OFFSET('Water Data'!$H$4,0,10*ROW('Water Data'!H3))),'Data Summary'!CE9="Yes"),100-OFFSET('Water Data'!$H$4,0,10*ROW('Water Data'!H3)),NA())</f>
        <v>#N/A</v>
      </c>
      <c r="Q9" s="506" t="e">
        <f ca="1">+IF(AND(ISNUMBER(OFFSET('Water Data'!$H$6,0,10*ROW('Water Data'!H3))),'Data Summary'!CF9="Yes"),OFFSET('Water Data'!$H$6,0,10*ROW('Water Data'!H3)),NA())</f>
        <v>#N/A</v>
      </c>
      <c r="R9" s="506" t="e">
        <f ca="1">+IF(AND(ISNUMBER(OFFSET('Water Data'!$H$9,0,10*ROW('Water Data'!H3))),'Data Summary'!CG9="Yes"),OFFSET('Water Data'!$H$9,0,10*ROW('Water Data'!H3)),NA())</f>
        <v>#N/A</v>
      </c>
      <c r="S9" s="506" t="e">
        <f ca="1">+IF(AND(ISNUMBER(OFFSET('Water Data'!$I$4,0,10*ROW('Water Data'!I3))),'Data Summary'!CH9="Yes"),100-OFFSET('Water Data'!$I$4,0,10*ROW('Water Data'!I3)),NA())</f>
        <v>#N/A</v>
      </c>
      <c r="T9" s="506" t="e">
        <f ca="1">+IF(AND(ISNUMBER(OFFSET('Water Data'!$I$6,0,10*ROW('Water Data'!I3))),'Data Summary'!CI9="Yes"),OFFSET('Water Data'!$I$6,0,10*ROW('Water Data'!I3)),NA())</f>
        <v>#N/A</v>
      </c>
      <c r="U9" s="506" t="e">
        <f ca="1">+IF(AND(ISNUMBER(OFFSET('Water Data'!$I$9,0,10*ROW('Water Data'!I3))),'Data Summary'!CJ9="Yes"),OFFSET('Water Data'!$I$9,0,10*ROW('Water Data'!I3)),NA())</f>
        <v>#N/A</v>
      </c>
      <c r="V9" s="507" t="e">
        <f ca="1">+IF(AND(ISNUMBER(OFFSET('Sanitation Data'!$D$4,0,10*ROW('Sanitation Data'!D3))),'Data Summary'!CK9="Yes"),100-OFFSET('Sanitation Data'!$D$4,0,10*ROW('Sanitation Data'!D3)),NA())</f>
        <v>#N/A</v>
      </c>
      <c r="W9" s="507" t="e">
        <f ca="1">+IF(AND(ISNUMBER(OFFSET('Sanitation Data'!$D$6,0,10*ROW('Sanitation Data'!D3))),'Data Summary'!CL9="Yes"),OFFSET('Sanitation Data'!$D$6,0,10*ROW('Sanitation Data'!D3)),NA())</f>
        <v>#N/A</v>
      </c>
      <c r="X9" s="507" t="e">
        <f ca="1">+IF(AND(ISNUMBER(OFFSET('Sanitation Data'!$D$10,0,10*ROW('Sanitation Data'!D3))),'Data Summary'!CM9="Yes"),OFFSET('Sanitation Data'!$D$10,0,10*ROW('Sanitation Data'!D3)),NA())</f>
        <v>#N/A</v>
      </c>
      <c r="Y9" s="507" t="e">
        <f ca="1">+IF(AND(ISNUMBER(OFFSET('Sanitation Data'!$D$11,0,10*ROW('Sanitation Data'!D3))),'Data Summary'!CN9="Yes"),OFFSET('Sanitation Data'!$D$11,0,10*ROW('Sanitation Data'!D3)),NA())</f>
        <v>#N/A</v>
      </c>
      <c r="Z9" s="507" t="e">
        <f ca="1">+IF(AND(ISNUMBER(OFFSET('Sanitation Data'!$D$12,0,10*ROW('Sanitation Data'!D3))),'Data Summary'!CO9="Yes"),OFFSET('Sanitation Data'!$D$12,0,10*ROW('Sanitation Data'!D3)),NA())</f>
        <v>#N/A</v>
      </c>
      <c r="AA9" s="507" t="e">
        <f ca="1">+IF(AND(ISNUMBER(OFFSET('Sanitation Data'!$E$4,0,10*ROW('Sanitation Data'!E3))),'Data Summary'!CP9="Yes"),100-OFFSET('Sanitation Data'!$E$4,0,10*ROW('Sanitation Data'!E3)),NA())</f>
        <v>#N/A</v>
      </c>
      <c r="AB9" s="507" t="e">
        <f ca="1">+IF(AND(ISNUMBER(OFFSET('Sanitation Data'!$E$6,0,10*ROW('Sanitation Data'!E3))),'Data Summary'!CQ9="Yes"),OFFSET('Sanitation Data'!$E$6,0,10*ROW('Sanitation Data'!E3)),NA())</f>
        <v>#N/A</v>
      </c>
      <c r="AC9" s="507" t="e">
        <f ca="1">+IF(AND(ISNUMBER(OFFSET('Sanitation Data'!$E$10,0,10*ROW('Sanitation Data'!E3))),'Data Summary'!CR9="Yes"),OFFSET('Sanitation Data'!$E$10,0,10*ROW('Sanitation Data'!E3)),NA())</f>
        <v>#N/A</v>
      </c>
      <c r="AD9" s="507" t="e">
        <f ca="1">+IF(AND(ISNUMBER(OFFSET('Sanitation Data'!$E$11,0,10*ROW('Sanitation Data'!E3))),'Data Summary'!CS9="Yes"),OFFSET('Sanitation Data'!$E$11,0,10*ROW('Sanitation Data'!E3)),NA())</f>
        <v>#N/A</v>
      </c>
      <c r="AE9" s="507" t="e">
        <f ca="1">+IF(AND(ISNUMBER(OFFSET('Sanitation Data'!$E$12,0,10*ROW('Sanitation Data'!E3))),'Data Summary'!CT9="Yes"),OFFSET('Sanitation Data'!$E$12,0,10*ROW('Sanitation Data'!E3)),NA())</f>
        <v>#N/A</v>
      </c>
      <c r="AF9" s="507" t="e">
        <f ca="1">+IF(AND(ISNUMBER(OFFSET('Sanitation Data'!$F$4,0,10*ROW('Sanitation Data'!F3))),'Data Summary'!CU9="Yes"),100-OFFSET('Sanitation Data'!$F$4,0,10*ROW('Sanitation Data'!F3)),NA())</f>
        <v>#N/A</v>
      </c>
      <c r="AG9" s="507" t="e">
        <f ca="1">+IF(AND(ISNUMBER(OFFSET('Sanitation Data'!$F$6,0,10*ROW('Sanitation Data'!F3))),'Data Summary'!CV9="Yes"),OFFSET('Sanitation Data'!$F$6,0,10*ROW('Sanitation Data'!F3)),NA())</f>
        <v>#N/A</v>
      </c>
      <c r="AH9" s="507" t="e">
        <f ca="1">+IF(AND(ISNUMBER(OFFSET('Sanitation Data'!$F$10,0,10*ROW('Sanitation Data'!F3))),'Data Summary'!CW9="Yes"),OFFSET('Sanitation Data'!$F$10,0,10*ROW('Sanitation Data'!F3)),NA())</f>
        <v>#N/A</v>
      </c>
      <c r="AI9" s="507" t="e">
        <f ca="1">+IF(AND(ISNUMBER(OFFSET('Sanitation Data'!$F$11,0,10*ROW('Sanitation Data'!F3))),'Data Summary'!CX9="Yes"),OFFSET('Sanitation Data'!$F$11,0,10*ROW('Sanitation Data'!F3)),NA())</f>
        <v>#N/A</v>
      </c>
      <c r="AJ9" s="507" t="e">
        <f ca="1">+IF(AND(ISNUMBER(OFFSET('Sanitation Data'!$F$12,0,10*ROW('Sanitation Data'!F3))),'Data Summary'!CY9="Yes"),OFFSET('Sanitation Data'!$F$12,0,10*ROW('Sanitation Data'!F3)),NA())</f>
        <v>#N/A</v>
      </c>
      <c r="AK9" s="507" t="e">
        <f ca="1">+IF(AND(ISNUMBER(OFFSET('Sanitation Data'!$G$4,0,10*ROW('Sanitation Data'!G3))),'Data Summary'!CZ9="Yes"),100-OFFSET('Sanitation Data'!$G$4,0,10*ROW('Sanitation Data'!G3)),NA())</f>
        <v>#N/A</v>
      </c>
      <c r="AL9" s="507" t="e">
        <f ca="1">+IF(AND(ISNUMBER(OFFSET('Sanitation Data'!$G$6,0,10*ROW('Sanitation Data'!G3))),'Data Summary'!DA9="Yes"),OFFSET('Sanitation Data'!$G$6,0,10*ROW('Sanitation Data'!G3)),NA())</f>
        <v>#N/A</v>
      </c>
      <c r="AM9" s="507" t="e">
        <f ca="1">+IF(AND(ISNUMBER(OFFSET('Sanitation Data'!$G$10,0,10*ROW('Sanitation Data'!G3))),'Data Summary'!DB9="Yes"),OFFSET('Sanitation Data'!$G$10,0,10*ROW('Sanitation Data'!G3)),NA())</f>
        <v>#N/A</v>
      </c>
      <c r="AN9" s="507" t="e">
        <f ca="1">+IF(AND(ISNUMBER(OFFSET('Sanitation Data'!$G$11,0,10*ROW('Sanitation Data'!G3))),'Data Summary'!DC9="Yes"),OFFSET('Sanitation Data'!$G$11,0,10*ROW('Sanitation Data'!G3)),NA())</f>
        <v>#N/A</v>
      </c>
      <c r="AO9" s="507" t="e">
        <f ca="1">+IF(AND(ISNUMBER(OFFSET('Sanitation Data'!$G$12,0,10*ROW('Sanitation Data'!G3))),'Data Summary'!DD9="Yes"),OFFSET('Sanitation Data'!$G$12,0,10*ROW('Sanitation Data'!G3)),NA())</f>
        <v>#N/A</v>
      </c>
      <c r="AP9" s="507" t="e">
        <f ca="1">+IF(AND(ISNUMBER(OFFSET('Sanitation Data'!$H$4,0,10*ROW('Sanitation Data'!H3))),'Data Summary'!DE9="Yes"),100-OFFSET('Sanitation Data'!$H$4,0,10*ROW('Sanitation Data'!H3)),NA())</f>
        <v>#N/A</v>
      </c>
      <c r="AQ9" s="507" t="e">
        <f ca="1">+IF(AND(ISNUMBER(OFFSET('Sanitation Data'!$H$6,0,10*ROW('Sanitation Data'!H3))),'Data Summary'!DF9="Yes"),OFFSET('Sanitation Data'!$H$6,0,10*ROW('Sanitation Data'!H3)),NA())</f>
        <v>#N/A</v>
      </c>
      <c r="AR9" s="507" t="e">
        <f ca="1">+IF(AND(ISNUMBER(OFFSET('Sanitation Data'!$H$10,0,10*ROW('Sanitation Data'!H3))),'Data Summary'!DG9="Yes"),OFFSET('Sanitation Data'!$H$10,0,10*ROW('Sanitation Data'!H3)),NA())</f>
        <v>#N/A</v>
      </c>
      <c r="AS9" s="507" t="e">
        <f ca="1">+IF(AND(ISNUMBER(OFFSET('Sanitation Data'!$H$11,0,10*ROW('Sanitation Data'!H3))),'Data Summary'!DH9="Yes"),OFFSET('Sanitation Data'!$H$11,0,10*ROW('Sanitation Data'!H3)),NA())</f>
        <v>#N/A</v>
      </c>
      <c r="AT9" s="507" t="e">
        <f ca="1">+IF(AND(ISNUMBER(OFFSET('Sanitation Data'!$H$12,0,10*ROW('Sanitation Data'!H3))),'Data Summary'!DI9="Yes"),OFFSET('Sanitation Data'!$H$12,0,10*ROW('Sanitation Data'!H3)),NA())</f>
        <v>#N/A</v>
      </c>
      <c r="AU9" s="507" t="e">
        <f ca="1">+IF(AND(ISNUMBER(OFFSET('Sanitation Data'!$I$4,0,10*ROW('Sanitation Data'!I3))),'Data Summary'!DJ9="Yes"),100-OFFSET('Sanitation Data'!$I$4,0,10*ROW('Sanitation Data'!I3)),NA())</f>
        <v>#N/A</v>
      </c>
      <c r="AV9" s="507" t="e">
        <f ca="1">+IF(AND(ISNUMBER(OFFSET('Sanitation Data'!$I$6,0,10*ROW('Sanitation Data'!I3))),'Data Summary'!DK9="Yes"),OFFSET('Sanitation Data'!$I$6,0,10*ROW('Sanitation Data'!I3)),NA())</f>
        <v>#N/A</v>
      </c>
      <c r="AW9" s="507" t="e">
        <f ca="1">+IF(AND(ISNUMBER(OFFSET('Sanitation Data'!$I$10,0,10*ROW('Sanitation Data'!I3))),'Data Summary'!DL9="Yes"),OFFSET('Sanitation Data'!$I$10,0,10*ROW('Sanitation Data'!I3)),NA())</f>
        <v>#N/A</v>
      </c>
      <c r="AX9" s="507" t="e">
        <f ca="1">+IF(AND(ISNUMBER(OFFSET('Sanitation Data'!$I$11,0,10*ROW('Sanitation Data'!I3))),'Data Summary'!DM9="Yes"),OFFSET('Sanitation Data'!$I$11,0,10*ROW('Sanitation Data'!I3)),NA())</f>
        <v>#N/A</v>
      </c>
      <c r="AY9" s="507" t="e">
        <f ca="1">+IF(AND(ISNUMBER(OFFSET('Sanitation Data'!$I$12,0,10*ROW('Sanitation Data'!I3))),'Data Summary'!DN9="Yes"),OFFSET('Sanitation Data'!$I$12,0,10*ROW('Sanitation Data'!I3)),NA())</f>
        <v>#N/A</v>
      </c>
      <c r="AZ9" s="508" t="e">
        <f ca="1">+IF(AND(ISNUMBER(OFFSET('Hygiene Data'!$D$5,0,10*ROW('Hygiene Data'!D3))),'Data Summary'!DO9="Yes"),OFFSET('Hygiene Data'!$D$5,0,10*ROW('Hygiene Data'!D3)),NA())</f>
        <v>#N/A</v>
      </c>
      <c r="BA9" s="508" t="e">
        <f ca="1">+IF(AND(ISNUMBER(OFFSET('Hygiene Data'!$D$7,0,10*ROW('Hygiene Data'!D3))),'Data Summary'!DP9="Yes"),OFFSET('Hygiene Data'!$D$7,0,10*ROW('Hygiene Data'!D3)),NA())</f>
        <v>#N/A</v>
      </c>
      <c r="BB9" s="508" t="e">
        <f ca="1">+IF(AND(ISNUMBER(OFFSET('Hygiene Data'!$D$9,0,10*ROW('Hygiene Data'!D3))),'Data Summary'!DQ9="Yes"),OFFSET('Hygiene Data'!$D$9,0,10*ROW('Hygiene Data'!D3)),NA())</f>
        <v>#N/A</v>
      </c>
      <c r="BC9" s="508" t="e">
        <f ca="1">+IF(AND(ISNUMBER(OFFSET('Hygiene Data'!$E$5,0,10*ROW('Hygiene Data'!E3))),'Data Summary'!DR9="Yes"),OFFSET('Hygiene Data'!$E$5,0,10*ROW('Hygiene Data'!E3)),NA())</f>
        <v>#N/A</v>
      </c>
      <c r="BD9" s="508" t="e">
        <f ca="1">+IF(AND(ISNUMBER(OFFSET('Hygiene Data'!$E$7,0,10*ROW('Hygiene Data'!E3))),'Data Summary'!DS9="Yes"),OFFSET('Hygiene Data'!$E$7,0,10*ROW('Hygiene Data'!E3)),NA())</f>
        <v>#N/A</v>
      </c>
      <c r="BE9" s="508" t="e">
        <f ca="1">+IF(AND(ISNUMBER(OFFSET('Hygiene Data'!$E$9,0,10*ROW('Hygiene Data'!E3))),'Data Summary'!DT9="Yes"),OFFSET('Hygiene Data'!$E$9,0,10*ROW('Hygiene Data'!E3)),NA())</f>
        <v>#N/A</v>
      </c>
      <c r="BF9" s="508" t="e">
        <f ca="1">+IF(AND(ISNUMBER(OFFSET('Hygiene Data'!$F$5,0,10*ROW('Hygiene Data'!F3))),'Data Summary'!DU9="Yes"),OFFSET('Hygiene Data'!$F$5,0,10*ROW('Hygiene Data'!F3)),NA())</f>
        <v>#N/A</v>
      </c>
      <c r="BG9" s="508" t="e">
        <f ca="1">+IF(AND(ISNUMBER(OFFSET('Hygiene Data'!$F$7,0,10*ROW('Hygiene Data'!F3))),'Data Summary'!DV9="Yes"),OFFSET('Hygiene Data'!$F$7,0,10*ROW('Hygiene Data'!F3)),NA())</f>
        <v>#N/A</v>
      </c>
      <c r="BH9" s="508" t="e">
        <f ca="1">+IF(AND(ISNUMBER(OFFSET('Hygiene Data'!$F$9,0,10*ROW('Hygiene Data'!F3))),'Data Summary'!DW9="Yes"),OFFSET('Hygiene Data'!$F$9,0,10*ROW('Hygiene Data'!F3)),NA())</f>
        <v>#N/A</v>
      </c>
      <c r="BI9" s="508" t="e">
        <f ca="1">+IF(AND(ISNUMBER(OFFSET('Hygiene Data'!$G$5,0,10*ROW('Hygiene Data'!G3))),'Data Summary'!DX9="Yes"),OFFSET('Hygiene Data'!$G$5,0,10*ROW('Hygiene Data'!G3)),NA())</f>
        <v>#N/A</v>
      </c>
      <c r="BJ9" s="508" t="e">
        <f ca="1">+IF(AND(ISNUMBER(OFFSET('Hygiene Data'!$G$7,0,10*ROW('Hygiene Data'!G3))),'Data Summary'!DY9="Yes"),OFFSET('Hygiene Data'!$G$7,0,10*ROW('Hygiene Data'!G3)),NA())</f>
        <v>#N/A</v>
      </c>
      <c r="BK9" s="508" t="e">
        <f ca="1">+IF(AND(ISNUMBER(OFFSET('Hygiene Data'!$G$9,0,10*ROW('Hygiene Data'!G3))),'Data Summary'!DZ9="Yes"),OFFSET('Hygiene Data'!$G$9,0,10*ROW('Hygiene Data'!G3)),NA())</f>
        <v>#N/A</v>
      </c>
      <c r="BL9" s="508" t="e">
        <f ca="1">+IF(AND(ISNUMBER(OFFSET('Hygiene Data'!$H$5,0,10*ROW('Hygiene Data'!H3))),'Data Summary'!EA9="Yes"),OFFSET('Hygiene Data'!$H$5,0,10*ROW('Hygiene Data'!H3)),NA())</f>
        <v>#N/A</v>
      </c>
      <c r="BM9" s="508" t="e">
        <f ca="1">+IF(AND(ISNUMBER(OFFSET('Hygiene Data'!$H$7,0,10*ROW('Hygiene Data'!H3))),'Data Summary'!EB9="Yes"),OFFSET('Hygiene Data'!$H$7,0,10*ROW('Hygiene Data'!H3)),NA())</f>
        <v>#N/A</v>
      </c>
      <c r="BN9" s="508" t="e">
        <f ca="1">+IF(AND(ISNUMBER(OFFSET('Hygiene Data'!$H$9,0,10*ROW('Hygiene Data'!H3))),'Data Summary'!EC9="Yes"),OFFSET('Hygiene Data'!$H$9,0,10*ROW('Hygiene Data'!H3)),NA())</f>
        <v>#N/A</v>
      </c>
      <c r="BO9" s="508" t="e">
        <f ca="1">+IF(AND(ISNUMBER(OFFSET('Hygiene Data'!$I$5,0,10*ROW('Hygiene Data'!I3))),'Data Summary'!ED9="Yes"),OFFSET('Hygiene Data'!$I$5,0,10*ROW('Hygiene Data'!I3)),NA())</f>
        <v>#N/A</v>
      </c>
      <c r="BP9" s="508" t="e">
        <f ca="1">+IF(AND(ISNUMBER(OFFSET('Hygiene Data'!$I$7,0,10*ROW('Hygiene Data'!I3))),'Data Summary'!EE9="Yes"),OFFSET('Hygiene Data'!$I$7,0,10*ROW('Hygiene Data'!I3)),NA())</f>
        <v>#N/A</v>
      </c>
      <c r="BQ9" s="508" t="e">
        <f ca="1">+IF(AND(ISNUMBER(OFFSET('Hygiene Data'!$I$9,0,10*ROW('Hygiene Data'!I3))),'Data Summary'!EF9="Yes"),OFFSET('Hygiene Data'!$I$9,0,10*ROW('Hygiene Data'!I3)),NA())</f>
        <v>#N/A</v>
      </c>
    </row>
    <row r="10" spans="1:69" x14ac:dyDescent="0.25">
      <c r="A10" s="504" t="str">
        <f ca="1">+RIGHT('Data Summary'!A10,LEN('Data Summary'!A10)-9)</f>
        <v>EMIS</v>
      </c>
      <c r="B10" s="478" t="str">
        <f ca="1">+IF(ISTEXT('Data Summary'!B10),'Data Summary'!B10,"")</f>
        <v>EMIS</v>
      </c>
      <c r="C10" s="505">
        <f ca="1">+VALUE('Data Summary'!C10)</f>
        <v>2014</v>
      </c>
      <c r="D10" s="506" t="e">
        <f ca="1">+IF(AND(ISNUMBER(OFFSET('Water Data'!$D$4,0,10*ROW('Water Data'!D4))),'Data Summary'!BS10="Yes"),100-OFFSET('Water Data'!$D$4,0,10*ROW('Water Data'!D4)),NA())</f>
        <v>#N/A</v>
      </c>
      <c r="E10" s="506" t="e">
        <f ca="1">+IF(AND(ISNUMBER(OFFSET('Water Data'!$D$6,0,10*ROW('Water Data'!D4))),'Data Summary'!BT10="Yes"),OFFSET('Water Data'!$D$6,0,10*ROW('Water Data'!D4)),NA())</f>
        <v>#N/A</v>
      </c>
      <c r="F10" s="506" t="e">
        <f ca="1">+IF(AND(ISNUMBER(OFFSET('Water Data'!$D$9,0,10*ROW('Water Data'!D4))),'Data Summary'!BU10="Yes"),OFFSET('Water Data'!$D$9,0,10*ROW('Water Data'!D4)),NA())</f>
        <v>#N/A</v>
      </c>
      <c r="G10" s="506" t="e">
        <f ca="1">+IF(AND(ISNUMBER(OFFSET('Water Data'!$E$4,0,10*ROW('Water Data'!E4))),'Data Summary'!BV10="Yes"),100-OFFSET('Water Data'!$E$4,0,10*ROW('Water Data'!E4)),NA())</f>
        <v>#N/A</v>
      </c>
      <c r="H10" s="506" t="e">
        <f ca="1">+IF(AND(ISNUMBER(OFFSET('Water Data'!$E$6,0,10*ROW('Water Data'!E4))),'Data Summary'!BW10="Yes"),OFFSET('Water Data'!$E$6,0,10*ROW('Water Data'!E4)),NA())</f>
        <v>#N/A</v>
      </c>
      <c r="I10" s="506" t="e">
        <f ca="1">+IF(AND(ISNUMBER(OFFSET('Water Data'!$E$9,0,10*ROW('Water Data'!E4))),'Data Summary'!BX10="Yes"),OFFSET('Water Data'!$E$9,0,10*ROW('Water Data'!E4)),NA())</f>
        <v>#N/A</v>
      </c>
      <c r="J10" s="506" t="e">
        <f ca="1">+IF(AND(ISNUMBER(OFFSET('Water Data'!$F$4,0,10*ROW('Water Data'!F4))),'Data Summary'!BY10="Yes"),100-OFFSET('Water Data'!$F$4,0,10*ROW('Water Data'!F4)),NA())</f>
        <v>#N/A</v>
      </c>
      <c r="K10" s="506" t="e">
        <f ca="1">+IF(AND(ISNUMBER(OFFSET('Water Data'!$F$6,0,10*ROW('Water Data'!F4))),'Data Summary'!BZ10="Yes"),OFFSET('Water Data'!$F$6,0,10*ROW('Water Data'!F4)),NA())</f>
        <v>#N/A</v>
      </c>
      <c r="L10" s="506" t="e">
        <f ca="1">+IF(AND(ISNUMBER(OFFSET('Water Data'!$F$9,0,10*ROW('Water Data'!F4))),'Data Summary'!CA10="Yes"),OFFSET('Water Data'!$F$9,0,10*ROW('Water Data'!F4)),NA())</f>
        <v>#N/A</v>
      </c>
      <c r="M10" s="506" t="e">
        <f ca="1">+IF(AND(ISNUMBER(OFFSET('Water Data'!$G$4,0,10*ROW('Water Data'!G4))),'Data Summary'!CB10="Yes"),100-OFFSET('Water Data'!$G$4,0,10*ROW('Water Data'!G4)),NA())</f>
        <v>#N/A</v>
      </c>
      <c r="N10" s="506" t="e">
        <f ca="1">+IF(AND(ISNUMBER(OFFSET('Water Data'!$G$6,0,10*ROW('Water Data'!G4))),'Data Summary'!CC10="Yes"),OFFSET('Water Data'!$G$6,0,10*ROW('Water Data'!G4)),NA())</f>
        <v>#N/A</v>
      </c>
      <c r="O10" s="506" t="e">
        <f ca="1">+IF(AND(ISNUMBER(OFFSET('Water Data'!$G$9,0,10*ROW('Water Data'!G4))),'Data Summary'!CD10="Yes"),OFFSET('Water Data'!$G$9,0,10*ROW('Water Data'!G4)),NA())</f>
        <v>#N/A</v>
      </c>
      <c r="P10" s="506" t="e">
        <f ca="1">+IF(AND(ISNUMBER(OFFSET('Water Data'!$H$4,0,10*ROW('Water Data'!H4))),'Data Summary'!CE10="Yes"),100-OFFSET('Water Data'!$H$4,0,10*ROW('Water Data'!H4)),NA())</f>
        <v>#N/A</v>
      </c>
      <c r="Q10" s="506" t="e">
        <f ca="1">+IF(AND(ISNUMBER(OFFSET('Water Data'!$H$6,0,10*ROW('Water Data'!H4))),'Data Summary'!CF10="Yes"),OFFSET('Water Data'!$H$6,0,10*ROW('Water Data'!H4)),NA())</f>
        <v>#N/A</v>
      </c>
      <c r="R10" s="506" t="e">
        <f ca="1">+IF(AND(ISNUMBER(OFFSET('Water Data'!$H$9,0,10*ROW('Water Data'!H4))),'Data Summary'!CG10="Yes"),OFFSET('Water Data'!$H$9,0,10*ROW('Water Data'!H4)),NA())</f>
        <v>#N/A</v>
      </c>
      <c r="S10" s="506" t="e">
        <f ca="1">+IF(AND(ISNUMBER(OFFSET('Water Data'!$I$4,0,10*ROW('Water Data'!I4))),'Data Summary'!CH10="Yes"),100-OFFSET('Water Data'!$I$4,0,10*ROW('Water Data'!I4)),NA())</f>
        <v>#N/A</v>
      </c>
      <c r="T10" s="506" t="e">
        <f ca="1">+IF(AND(ISNUMBER(OFFSET('Water Data'!$I$6,0,10*ROW('Water Data'!I4))),'Data Summary'!CI10="Yes"),OFFSET('Water Data'!$I$6,0,10*ROW('Water Data'!I4)),NA())</f>
        <v>#N/A</v>
      </c>
      <c r="U10" s="506" t="e">
        <f ca="1">+IF(AND(ISNUMBER(OFFSET('Water Data'!$I$9,0,10*ROW('Water Data'!I4))),'Data Summary'!CJ10="Yes"),OFFSET('Water Data'!$I$9,0,10*ROW('Water Data'!I4)),NA())</f>
        <v>#N/A</v>
      </c>
      <c r="V10" s="507" t="e">
        <f ca="1">+IF(AND(ISNUMBER(OFFSET('Sanitation Data'!$D$4,0,10*ROW('Sanitation Data'!D4))),'Data Summary'!CK10="Yes"),100-OFFSET('Sanitation Data'!$D$4,0,10*ROW('Sanitation Data'!D4)),NA())</f>
        <v>#N/A</v>
      </c>
      <c r="W10" s="507" t="e">
        <f ca="1">+IF(AND(ISNUMBER(OFFSET('Sanitation Data'!$D$6,0,10*ROW('Sanitation Data'!D4))),'Data Summary'!CL10="Yes"),OFFSET('Sanitation Data'!$D$6,0,10*ROW('Sanitation Data'!D4)),NA())</f>
        <v>#N/A</v>
      </c>
      <c r="X10" s="507" t="e">
        <f ca="1">+IF(AND(ISNUMBER(OFFSET('Sanitation Data'!$D$10,0,10*ROW('Sanitation Data'!D4))),'Data Summary'!CM10="Yes"),OFFSET('Sanitation Data'!$D$10,0,10*ROW('Sanitation Data'!D4)),NA())</f>
        <v>#N/A</v>
      </c>
      <c r="Y10" s="507" t="e">
        <f ca="1">+IF(AND(ISNUMBER(OFFSET('Sanitation Data'!$D$11,0,10*ROW('Sanitation Data'!D4))),'Data Summary'!CN10="Yes"),OFFSET('Sanitation Data'!$D$11,0,10*ROW('Sanitation Data'!D4)),NA())</f>
        <v>#N/A</v>
      </c>
      <c r="Z10" s="507" t="e">
        <f ca="1">+IF(AND(ISNUMBER(OFFSET('Sanitation Data'!$D$12,0,10*ROW('Sanitation Data'!D4))),'Data Summary'!CO10="Yes"),OFFSET('Sanitation Data'!$D$12,0,10*ROW('Sanitation Data'!D4)),NA())</f>
        <v>#N/A</v>
      </c>
      <c r="AA10" s="507" t="e">
        <f ca="1">+IF(AND(ISNUMBER(OFFSET('Sanitation Data'!$E$4,0,10*ROW('Sanitation Data'!E4))),'Data Summary'!CP10="Yes"),100-OFFSET('Sanitation Data'!$E$4,0,10*ROW('Sanitation Data'!E4)),NA())</f>
        <v>#N/A</v>
      </c>
      <c r="AB10" s="507" t="e">
        <f ca="1">+IF(AND(ISNUMBER(OFFSET('Sanitation Data'!$E$6,0,10*ROW('Sanitation Data'!E4))),'Data Summary'!CQ10="Yes"),OFFSET('Sanitation Data'!$E$6,0,10*ROW('Sanitation Data'!E4)),NA())</f>
        <v>#N/A</v>
      </c>
      <c r="AC10" s="507" t="e">
        <f ca="1">+IF(AND(ISNUMBER(OFFSET('Sanitation Data'!$E$10,0,10*ROW('Sanitation Data'!E4))),'Data Summary'!CR10="Yes"),OFFSET('Sanitation Data'!$E$10,0,10*ROW('Sanitation Data'!E4)),NA())</f>
        <v>#N/A</v>
      </c>
      <c r="AD10" s="507" t="e">
        <f ca="1">+IF(AND(ISNUMBER(OFFSET('Sanitation Data'!$E$11,0,10*ROW('Sanitation Data'!E4))),'Data Summary'!CS10="Yes"),OFFSET('Sanitation Data'!$E$11,0,10*ROW('Sanitation Data'!E4)),NA())</f>
        <v>#N/A</v>
      </c>
      <c r="AE10" s="507" t="e">
        <f ca="1">+IF(AND(ISNUMBER(OFFSET('Sanitation Data'!$E$12,0,10*ROW('Sanitation Data'!E4))),'Data Summary'!CT10="Yes"),OFFSET('Sanitation Data'!$E$12,0,10*ROW('Sanitation Data'!E4)),NA())</f>
        <v>#N/A</v>
      </c>
      <c r="AF10" s="507" t="e">
        <f ca="1">+IF(AND(ISNUMBER(OFFSET('Sanitation Data'!$F$4,0,10*ROW('Sanitation Data'!F4))),'Data Summary'!CU10="Yes"),100-OFFSET('Sanitation Data'!$F$4,0,10*ROW('Sanitation Data'!F4)),NA())</f>
        <v>#N/A</v>
      </c>
      <c r="AG10" s="507" t="e">
        <f ca="1">+IF(AND(ISNUMBER(OFFSET('Sanitation Data'!$F$6,0,10*ROW('Sanitation Data'!F4))),'Data Summary'!CV10="Yes"),OFFSET('Sanitation Data'!$F$6,0,10*ROW('Sanitation Data'!F4)),NA())</f>
        <v>#N/A</v>
      </c>
      <c r="AH10" s="507" t="e">
        <f ca="1">+IF(AND(ISNUMBER(OFFSET('Sanitation Data'!$F$10,0,10*ROW('Sanitation Data'!F4))),'Data Summary'!CW10="Yes"),OFFSET('Sanitation Data'!$F$10,0,10*ROW('Sanitation Data'!F4)),NA())</f>
        <v>#N/A</v>
      </c>
      <c r="AI10" s="507" t="e">
        <f ca="1">+IF(AND(ISNUMBER(OFFSET('Sanitation Data'!$F$11,0,10*ROW('Sanitation Data'!F4))),'Data Summary'!CX10="Yes"),OFFSET('Sanitation Data'!$F$11,0,10*ROW('Sanitation Data'!F4)),NA())</f>
        <v>#N/A</v>
      </c>
      <c r="AJ10" s="507" t="e">
        <f ca="1">+IF(AND(ISNUMBER(OFFSET('Sanitation Data'!$F$12,0,10*ROW('Sanitation Data'!F4))),'Data Summary'!CY10="Yes"),OFFSET('Sanitation Data'!$F$12,0,10*ROW('Sanitation Data'!F4)),NA())</f>
        <v>#N/A</v>
      </c>
      <c r="AK10" s="507" t="e">
        <f ca="1">+IF(AND(ISNUMBER(OFFSET('Sanitation Data'!$G$4,0,10*ROW('Sanitation Data'!G4))),'Data Summary'!CZ10="Yes"),100-OFFSET('Sanitation Data'!$G$4,0,10*ROW('Sanitation Data'!G4)),NA())</f>
        <v>#N/A</v>
      </c>
      <c r="AL10" s="507" t="e">
        <f ca="1">+IF(AND(ISNUMBER(OFFSET('Sanitation Data'!$G$6,0,10*ROW('Sanitation Data'!G4))),'Data Summary'!DA10="Yes"),OFFSET('Sanitation Data'!$G$6,0,10*ROW('Sanitation Data'!G4)),NA())</f>
        <v>#N/A</v>
      </c>
      <c r="AM10" s="507" t="e">
        <f ca="1">+IF(AND(ISNUMBER(OFFSET('Sanitation Data'!$G$10,0,10*ROW('Sanitation Data'!G4))),'Data Summary'!DB10="Yes"),OFFSET('Sanitation Data'!$G$10,0,10*ROW('Sanitation Data'!G4)),NA())</f>
        <v>#N/A</v>
      </c>
      <c r="AN10" s="507" t="e">
        <f ca="1">+IF(AND(ISNUMBER(OFFSET('Sanitation Data'!$G$11,0,10*ROW('Sanitation Data'!G4))),'Data Summary'!DC10="Yes"),OFFSET('Sanitation Data'!$G$11,0,10*ROW('Sanitation Data'!G4)),NA())</f>
        <v>#N/A</v>
      </c>
      <c r="AO10" s="507" t="e">
        <f ca="1">+IF(AND(ISNUMBER(OFFSET('Sanitation Data'!$G$12,0,10*ROW('Sanitation Data'!G4))),'Data Summary'!DD10="Yes"),OFFSET('Sanitation Data'!$G$12,0,10*ROW('Sanitation Data'!G4)),NA())</f>
        <v>#N/A</v>
      </c>
      <c r="AP10" s="507" t="e">
        <f ca="1">+IF(AND(ISNUMBER(OFFSET('Sanitation Data'!$H$4,0,10*ROW('Sanitation Data'!H4))),'Data Summary'!DE10="Yes"),100-OFFSET('Sanitation Data'!$H$4,0,10*ROW('Sanitation Data'!H4)),NA())</f>
        <v>#N/A</v>
      </c>
      <c r="AQ10" s="507" t="e">
        <f ca="1">+IF(AND(ISNUMBER(OFFSET('Sanitation Data'!$H$6,0,10*ROW('Sanitation Data'!H4))),'Data Summary'!DF10="Yes"),OFFSET('Sanitation Data'!$H$6,0,10*ROW('Sanitation Data'!H4)),NA())</f>
        <v>#N/A</v>
      </c>
      <c r="AR10" s="507" t="e">
        <f ca="1">+IF(AND(ISNUMBER(OFFSET('Sanitation Data'!$H$10,0,10*ROW('Sanitation Data'!H4))),'Data Summary'!DG10="Yes"),OFFSET('Sanitation Data'!$H$10,0,10*ROW('Sanitation Data'!H4)),NA())</f>
        <v>#N/A</v>
      </c>
      <c r="AS10" s="507" t="e">
        <f ca="1">+IF(AND(ISNUMBER(OFFSET('Sanitation Data'!$H$11,0,10*ROW('Sanitation Data'!H4))),'Data Summary'!DH10="Yes"),OFFSET('Sanitation Data'!$H$11,0,10*ROW('Sanitation Data'!H4)),NA())</f>
        <v>#N/A</v>
      </c>
      <c r="AT10" s="507" t="e">
        <f ca="1">+IF(AND(ISNUMBER(OFFSET('Sanitation Data'!$H$12,0,10*ROW('Sanitation Data'!H4))),'Data Summary'!DI10="Yes"),OFFSET('Sanitation Data'!$H$12,0,10*ROW('Sanitation Data'!H4)),NA())</f>
        <v>#N/A</v>
      </c>
      <c r="AU10" s="507" t="e">
        <f ca="1">+IF(AND(ISNUMBER(OFFSET('Sanitation Data'!$I$4,0,10*ROW('Sanitation Data'!I4))),'Data Summary'!DJ10="Yes"),100-OFFSET('Sanitation Data'!$I$4,0,10*ROW('Sanitation Data'!I4)),NA())</f>
        <v>#N/A</v>
      </c>
      <c r="AV10" s="507" t="e">
        <f ca="1">+IF(AND(ISNUMBER(OFFSET('Sanitation Data'!$I$6,0,10*ROW('Sanitation Data'!I4))),'Data Summary'!DK10="Yes"),OFFSET('Sanitation Data'!$I$6,0,10*ROW('Sanitation Data'!I4)),NA())</f>
        <v>#N/A</v>
      </c>
      <c r="AW10" s="507" t="e">
        <f ca="1">+IF(AND(ISNUMBER(OFFSET('Sanitation Data'!$I$10,0,10*ROW('Sanitation Data'!I4))),'Data Summary'!DL10="Yes"),OFFSET('Sanitation Data'!$I$10,0,10*ROW('Sanitation Data'!I4)),NA())</f>
        <v>#N/A</v>
      </c>
      <c r="AX10" s="507" t="e">
        <f ca="1">+IF(AND(ISNUMBER(OFFSET('Sanitation Data'!$I$11,0,10*ROW('Sanitation Data'!I4))),'Data Summary'!DM10="Yes"),OFFSET('Sanitation Data'!$I$11,0,10*ROW('Sanitation Data'!I4)),NA())</f>
        <v>#N/A</v>
      </c>
      <c r="AY10" s="507" t="e">
        <f ca="1">+IF(AND(ISNUMBER(OFFSET('Sanitation Data'!$I$12,0,10*ROW('Sanitation Data'!I4))),'Data Summary'!DN10="Yes"),OFFSET('Sanitation Data'!$I$12,0,10*ROW('Sanitation Data'!I4)),NA())</f>
        <v>#N/A</v>
      </c>
      <c r="AZ10" s="508" t="e">
        <f ca="1">+IF(AND(ISNUMBER(OFFSET('Hygiene Data'!$D$5,0,10*ROW('Hygiene Data'!D4))),'Data Summary'!DO10="Yes"),OFFSET('Hygiene Data'!$D$5,0,10*ROW('Hygiene Data'!D4)),NA())</f>
        <v>#N/A</v>
      </c>
      <c r="BA10" s="508" t="e">
        <f ca="1">+IF(AND(ISNUMBER(OFFSET('Hygiene Data'!$D$7,0,10*ROW('Hygiene Data'!D4))),'Data Summary'!DP10="Yes"),OFFSET('Hygiene Data'!$D$7,0,10*ROW('Hygiene Data'!D4)),NA())</f>
        <v>#N/A</v>
      </c>
      <c r="BB10" s="508" t="e">
        <f ca="1">+IF(AND(ISNUMBER(OFFSET('Hygiene Data'!$D$9,0,10*ROW('Hygiene Data'!D4))),'Data Summary'!DQ10="Yes"),OFFSET('Hygiene Data'!$D$9,0,10*ROW('Hygiene Data'!D4)),NA())</f>
        <v>#N/A</v>
      </c>
      <c r="BC10" s="508" t="e">
        <f ca="1">+IF(AND(ISNUMBER(OFFSET('Hygiene Data'!$E$5,0,10*ROW('Hygiene Data'!E4))),'Data Summary'!DR10="Yes"),OFFSET('Hygiene Data'!$E$5,0,10*ROW('Hygiene Data'!E4)),NA())</f>
        <v>#N/A</v>
      </c>
      <c r="BD10" s="508" t="e">
        <f ca="1">+IF(AND(ISNUMBER(OFFSET('Hygiene Data'!$E$7,0,10*ROW('Hygiene Data'!E4))),'Data Summary'!DS10="Yes"),OFFSET('Hygiene Data'!$E$7,0,10*ROW('Hygiene Data'!E4)),NA())</f>
        <v>#N/A</v>
      </c>
      <c r="BE10" s="508" t="e">
        <f ca="1">+IF(AND(ISNUMBER(OFFSET('Hygiene Data'!$E$9,0,10*ROW('Hygiene Data'!E4))),'Data Summary'!DT10="Yes"),OFFSET('Hygiene Data'!$E$9,0,10*ROW('Hygiene Data'!E4)),NA())</f>
        <v>#N/A</v>
      </c>
      <c r="BF10" s="508" t="e">
        <f ca="1">+IF(AND(ISNUMBER(OFFSET('Hygiene Data'!$F$5,0,10*ROW('Hygiene Data'!F4))),'Data Summary'!DU10="Yes"),OFFSET('Hygiene Data'!$F$5,0,10*ROW('Hygiene Data'!F4)),NA())</f>
        <v>#N/A</v>
      </c>
      <c r="BG10" s="508" t="e">
        <f ca="1">+IF(AND(ISNUMBER(OFFSET('Hygiene Data'!$F$7,0,10*ROW('Hygiene Data'!F4))),'Data Summary'!DV10="Yes"),OFFSET('Hygiene Data'!$F$7,0,10*ROW('Hygiene Data'!F4)),NA())</f>
        <v>#N/A</v>
      </c>
      <c r="BH10" s="508" t="e">
        <f ca="1">+IF(AND(ISNUMBER(OFFSET('Hygiene Data'!$F$9,0,10*ROW('Hygiene Data'!F4))),'Data Summary'!DW10="Yes"),OFFSET('Hygiene Data'!$F$9,0,10*ROW('Hygiene Data'!F4)),NA())</f>
        <v>#N/A</v>
      </c>
      <c r="BI10" s="508" t="e">
        <f ca="1">+IF(AND(ISNUMBER(OFFSET('Hygiene Data'!$G$5,0,10*ROW('Hygiene Data'!G4))),'Data Summary'!DX10="Yes"),OFFSET('Hygiene Data'!$G$5,0,10*ROW('Hygiene Data'!G4)),NA())</f>
        <v>#N/A</v>
      </c>
      <c r="BJ10" s="508" t="e">
        <f ca="1">+IF(AND(ISNUMBER(OFFSET('Hygiene Data'!$G$7,0,10*ROW('Hygiene Data'!G4))),'Data Summary'!DY10="Yes"),OFFSET('Hygiene Data'!$G$7,0,10*ROW('Hygiene Data'!G4)),NA())</f>
        <v>#N/A</v>
      </c>
      <c r="BK10" s="508" t="e">
        <f ca="1">+IF(AND(ISNUMBER(OFFSET('Hygiene Data'!$G$9,0,10*ROW('Hygiene Data'!G4))),'Data Summary'!DZ10="Yes"),OFFSET('Hygiene Data'!$G$9,0,10*ROW('Hygiene Data'!G4)),NA())</f>
        <v>#N/A</v>
      </c>
      <c r="BL10" s="508" t="e">
        <f ca="1">+IF(AND(ISNUMBER(OFFSET('Hygiene Data'!$H$5,0,10*ROW('Hygiene Data'!H4))),'Data Summary'!EA10="Yes"),OFFSET('Hygiene Data'!$H$5,0,10*ROW('Hygiene Data'!H4)),NA())</f>
        <v>#N/A</v>
      </c>
      <c r="BM10" s="508" t="e">
        <f ca="1">+IF(AND(ISNUMBER(OFFSET('Hygiene Data'!$H$7,0,10*ROW('Hygiene Data'!H4))),'Data Summary'!EB10="Yes"),OFFSET('Hygiene Data'!$H$7,0,10*ROW('Hygiene Data'!H4)),NA())</f>
        <v>#N/A</v>
      </c>
      <c r="BN10" s="508" t="e">
        <f ca="1">+IF(AND(ISNUMBER(OFFSET('Hygiene Data'!$H$9,0,10*ROW('Hygiene Data'!H4))),'Data Summary'!EC10="Yes"),OFFSET('Hygiene Data'!$H$9,0,10*ROW('Hygiene Data'!H4)),NA())</f>
        <v>#N/A</v>
      </c>
      <c r="BO10" s="508" t="e">
        <f ca="1">+IF(AND(ISNUMBER(OFFSET('Hygiene Data'!$I$5,0,10*ROW('Hygiene Data'!I4))),'Data Summary'!ED10="Yes"),OFFSET('Hygiene Data'!$I$5,0,10*ROW('Hygiene Data'!I4)),NA())</f>
        <v>#N/A</v>
      </c>
      <c r="BP10" s="508" t="e">
        <f ca="1">+IF(AND(ISNUMBER(OFFSET('Hygiene Data'!$I$7,0,10*ROW('Hygiene Data'!I4))),'Data Summary'!EE10="Yes"),OFFSET('Hygiene Data'!$I$7,0,10*ROW('Hygiene Data'!I4)),NA())</f>
        <v>#N/A</v>
      </c>
      <c r="BQ10" s="508" t="e">
        <f ca="1">+IF(AND(ISNUMBER(OFFSET('Hygiene Data'!$I$9,0,10*ROW('Hygiene Data'!I4))),'Data Summary'!EF10="Yes"),OFFSET('Hygiene Data'!$I$9,0,10*ROW('Hygiene Data'!I4)),NA())</f>
        <v>#N/A</v>
      </c>
    </row>
    <row r="11" spans="1:69" x14ac:dyDescent="0.25">
      <c r="A11" s="504" t="str">
        <f ca="1">+RIGHT('Data Summary'!A11,LEN('Data Summary'!A11)-9)</f>
        <v>EMIS</v>
      </c>
      <c r="B11" s="478" t="str">
        <f ca="1">+IF(ISTEXT('Data Summary'!B11),'Data Summary'!B11,"")</f>
        <v>EMIS</v>
      </c>
      <c r="C11" s="505">
        <f ca="1">+VALUE('Data Summary'!C11)</f>
        <v>2016</v>
      </c>
      <c r="D11" s="506" t="e">
        <f ca="1">+IF(AND(ISNUMBER(OFFSET('Water Data'!$D$4,0,10*ROW('Water Data'!D5))),'Data Summary'!BS11="Yes"),100-OFFSET('Water Data'!$D$4,0,10*ROW('Water Data'!D5)),NA())</f>
        <v>#N/A</v>
      </c>
      <c r="E11" s="506" t="e">
        <f ca="1">+IF(AND(ISNUMBER(OFFSET('Water Data'!$D$6,0,10*ROW('Water Data'!D5))),'Data Summary'!BT11="Yes"),OFFSET('Water Data'!$D$6,0,10*ROW('Water Data'!D5)),NA())</f>
        <v>#N/A</v>
      </c>
      <c r="F11" s="506" t="e">
        <f ca="1">+IF(AND(ISNUMBER(OFFSET('Water Data'!$D$9,0,10*ROW('Water Data'!D5))),'Data Summary'!BU11="Yes"),OFFSET('Water Data'!$D$9,0,10*ROW('Water Data'!D5)),NA())</f>
        <v>#N/A</v>
      </c>
      <c r="G11" s="506" t="e">
        <f ca="1">+IF(AND(ISNUMBER(OFFSET('Water Data'!$E$4,0,10*ROW('Water Data'!E5))),'Data Summary'!BV11="Yes"),100-OFFSET('Water Data'!$E$4,0,10*ROW('Water Data'!E5)),NA())</f>
        <v>#N/A</v>
      </c>
      <c r="H11" s="506" t="e">
        <f ca="1">+IF(AND(ISNUMBER(OFFSET('Water Data'!$E$6,0,10*ROW('Water Data'!E5))),'Data Summary'!BW11="Yes"),OFFSET('Water Data'!$E$6,0,10*ROW('Water Data'!E5)),NA())</f>
        <v>#N/A</v>
      </c>
      <c r="I11" s="506" t="e">
        <f ca="1">+IF(AND(ISNUMBER(OFFSET('Water Data'!$E$9,0,10*ROW('Water Data'!E5))),'Data Summary'!BX11="Yes"),OFFSET('Water Data'!$E$9,0,10*ROW('Water Data'!E5)),NA())</f>
        <v>#N/A</v>
      </c>
      <c r="J11" s="506" t="e">
        <f ca="1">+IF(AND(ISNUMBER(OFFSET('Water Data'!$F$4,0,10*ROW('Water Data'!F5))),'Data Summary'!BY11="Yes"),100-OFFSET('Water Data'!$F$4,0,10*ROW('Water Data'!F5)),NA())</f>
        <v>#N/A</v>
      </c>
      <c r="K11" s="506" t="e">
        <f ca="1">+IF(AND(ISNUMBER(OFFSET('Water Data'!$F$6,0,10*ROW('Water Data'!F5))),'Data Summary'!BZ11="Yes"),OFFSET('Water Data'!$F$6,0,10*ROW('Water Data'!F5)),NA())</f>
        <v>#N/A</v>
      </c>
      <c r="L11" s="506" t="e">
        <f ca="1">+IF(AND(ISNUMBER(OFFSET('Water Data'!$F$9,0,10*ROW('Water Data'!F5))),'Data Summary'!CA11="Yes"),OFFSET('Water Data'!$F$9,0,10*ROW('Water Data'!F5)),NA())</f>
        <v>#N/A</v>
      </c>
      <c r="M11" s="506" t="e">
        <f ca="1">+IF(AND(ISNUMBER(OFFSET('Water Data'!$G$4,0,10*ROW('Water Data'!G5))),'Data Summary'!CB11="Yes"),100-OFFSET('Water Data'!$G$4,0,10*ROW('Water Data'!G5)),NA())</f>
        <v>#N/A</v>
      </c>
      <c r="N11" s="506" t="e">
        <f ca="1">+IF(AND(ISNUMBER(OFFSET('Water Data'!$G$6,0,10*ROW('Water Data'!G5))),'Data Summary'!CC11="Yes"),OFFSET('Water Data'!$G$6,0,10*ROW('Water Data'!G5)),NA())</f>
        <v>#N/A</v>
      </c>
      <c r="O11" s="506" t="e">
        <f ca="1">+IF(AND(ISNUMBER(OFFSET('Water Data'!$G$9,0,10*ROW('Water Data'!G5))),'Data Summary'!CD11="Yes"),OFFSET('Water Data'!$G$9,0,10*ROW('Water Data'!G5)),NA())</f>
        <v>#N/A</v>
      </c>
      <c r="P11" s="506" t="e">
        <f ca="1">+IF(AND(ISNUMBER(OFFSET('Water Data'!$H$4,0,10*ROW('Water Data'!H5))),'Data Summary'!CE11="Yes"),100-OFFSET('Water Data'!$H$4,0,10*ROW('Water Data'!H5)),NA())</f>
        <v>#N/A</v>
      </c>
      <c r="Q11" s="506" t="e">
        <f ca="1">+IF(AND(ISNUMBER(OFFSET('Water Data'!$H$6,0,10*ROW('Water Data'!H5))),'Data Summary'!CF11="Yes"),OFFSET('Water Data'!$H$6,0,10*ROW('Water Data'!H5)),NA())</f>
        <v>#N/A</v>
      </c>
      <c r="R11" s="506" t="e">
        <f ca="1">+IF(AND(ISNUMBER(OFFSET('Water Data'!$H$9,0,10*ROW('Water Data'!H5))),'Data Summary'!CG11="Yes"),OFFSET('Water Data'!$H$9,0,10*ROW('Water Data'!H5)),NA())</f>
        <v>#N/A</v>
      </c>
      <c r="S11" s="506" t="e">
        <f ca="1">+IF(AND(ISNUMBER(OFFSET('Water Data'!$I$4,0,10*ROW('Water Data'!I5))),'Data Summary'!CH11="Yes"),100-OFFSET('Water Data'!$I$4,0,10*ROW('Water Data'!I5)),NA())</f>
        <v>#N/A</v>
      </c>
      <c r="T11" s="506" t="e">
        <f ca="1">+IF(AND(ISNUMBER(OFFSET('Water Data'!$I$6,0,10*ROW('Water Data'!I5))),'Data Summary'!CI11="Yes"),OFFSET('Water Data'!$I$6,0,10*ROW('Water Data'!I5)),NA())</f>
        <v>#N/A</v>
      </c>
      <c r="U11" s="506" t="e">
        <f ca="1">+IF(AND(ISNUMBER(OFFSET('Water Data'!$I$9,0,10*ROW('Water Data'!I5))),'Data Summary'!CJ11="Yes"),OFFSET('Water Data'!$I$9,0,10*ROW('Water Data'!I5)),NA())</f>
        <v>#N/A</v>
      </c>
      <c r="V11" s="507" t="e">
        <f ca="1">+IF(AND(ISNUMBER(OFFSET('Sanitation Data'!$D$4,0,10*ROW('Sanitation Data'!D5))),'Data Summary'!CK11="Yes"),100-OFFSET('Sanitation Data'!$D$4,0,10*ROW('Sanitation Data'!D5)),NA())</f>
        <v>#N/A</v>
      </c>
      <c r="W11" s="507" t="e">
        <f ca="1">+IF(AND(ISNUMBER(OFFSET('Sanitation Data'!$D$6,0,10*ROW('Sanitation Data'!D5))),'Data Summary'!CL11="Yes"),OFFSET('Sanitation Data'!$D$6,0,10*ROW('Sanitation Data'!D5)),NA())</f>
        <v>#N/A</v>
      </c>
      <c r="X11" s="507" t="e">
        <f ca="1">+IF(AND(ISNUMBER(OFFSET('Sanitation Data'!$D$10,0,10*ROW('Sanitation Data'!D5))),'Data Summary'!CM11="Yes"),OFFSET('Sanitation Data'!$D$10,0,10*ROW('Sanitation Data'!D5)),NA())</f>
        <v>#N/A</v>
      </c>
      <c r="Y11" s="507" t="e">
        <f ca="1">+IF(AND(ISNUMBER(OFFSET('Sanitation Data'!$D$11,0,10*ROW('Sanitation Data'!D5))),'Data Summary'!CN11="Yes"),OFFSET('Sanitation Data'!$D$11,0,10*ROW('Sanitation Data'!D5)),NA())</f>
        <v>#N/A</v>
      </c>
      <c r="Z11" s="507" t="e">
        <f ca="1">+IF(AND(ISNUMBER(OFFSET('Sanitation Data'!$D$12,0,10*ROW('Sanitation Data'!D5))),'Data Summary'!CO11="Yes"),OFFSET('Sanitation Data'!$D$12,0,10*ROW('Sanitation Data'!D5)),NA())</f>
        <v>#N/A</v>
      </c>
      <c r="AA11" s="507" t="e">
        <f ca="1">+IF(AND(ISNUMBER(OFFSET('Sanitation Data'!$E$4,0,10*ROW('Sanitation Data'!E5))),'Data Summary'!CP11="Yes"),100-OFFSET('Sanitation Data'!$E$4,0,10*ROW('Sanitation Data'!E5)),NA())</f>
        <v>#N/A</v>
      </c>
      <c r="AB11" s="507" t="e">
        <f ca="1">+IF(AND(ISNUMBER(OFFSET('Sanitation Data'!$E$6,0,10*ROW('Sanitation Data'!E5))),'Data Summary'!CQ11="Yes"),OFFSET('Sanitation Data'!$E$6,0,10*ROW('Sanitation Data'!E5)),NA())</f>
        <v>#N/A</v>
      </c>
      <c r="AC11" s="507" t="e">
        <f ca="1">+IF(AND(ISNUMBER(OFFSET('Sanitation Data'!$E$10,0,10*ROW('Sanitation Data'!E5))),'Data Summary'!CR11="Yes"),OFFSET('Sanitation Data'!$E$10,0,10*ROW('Sanitation Data'!E5)),NA())</f>
        <v>#N/A</v>
      </c>
      <c r="AD11" s="507" t="e">
        <f ca="1">+IF(AND(ISNUMBER(OFFSET('Sanitation Data'!$E$11,0,10*ROW('Sanitation Data'!E5))),'Data Summary'!CS11="Yes"),OFFSET('Sanitation Data'!$E$11,0,10*ROW('Sanitation Data'!E5)),NA())</f>
        <v>#N/A</v>
      </c>
      <c r="AE11" s="507" t="e">
        <f ca="1">+IF(AND(ISNUMBER(OFFSET('Sanitation Data'!$E$12,0,10*ROW('Sanitation Data'!E5))),'Data Summary'!CT11="Yes"),OFFSET('Sanitation Data'!$E$12,0,10*ROW('Sanitation Data'!E5)),NA())</f>
        <v>#N/A</v>
      </c>
      <c r="AF11" s="507" t="e">
        <f ca="1">+IF(AND(ISNUMBER(OFFSET('Sanitation Data'!$F$4,0,10*ROW('Sanitation Data'!F5))),'Data Summary'!CU11="Yes"),100-OFFSET('Sanitation Data'!$F$4,0,10*ROW('Sanitation Data'!F5)),NA())</f>
        <v>#N/A</v>
      </c>
      <c r="AG11" s="507" t="e">
        <f ca="1">+IF(AND(ISNUMBER(OFFSET('Sanitation Data'!$F$6,0,10*ROW('Sanitation Data'!F5))),'Data Summary'!CV11="Yes"),OFFSET('Sanitation Data'!$F$6,0,10*ROW('Sanitation Data'!F5)),NA())</f>
        <v>#N/A</v>
      </c>
      <c r="AH11" s="507" t="e">
        <f ca="1">+IF(AND(ISNUMBER(OFFSET('Sanitation Data'!$F$10,0,10*ROW('Sanitation Data'!F5))),'Data Summary'!CW11="Yes"),OFFSET('Sanitation Data'!$F$10,0,10*ROW('Sanitation Data'!F5)),NA())</f>
        <v>#N/A</v>
      </c>
      <c r="AI11" s="507" t="e">
        <f ca="1">+IF(AND(ISNUMBER(OFFSET('Sanitation Data'!$F$11,0,10*ROW('Sanitation Data'!F5))),'Data Summary'!CX11="Yes"),OFFSET('Sanitation Data'!$F$11,0,10*ROW('Sanitation Data'!F5)),NA())</f>
        <v>#N/A</v>
      </c>
      <c r="AJ11" s="507" t="e">
        <f ca="1">+IF(AND(ISNUMBER(OFFSET('Sanitation Data'!$F$12,0,10*ROW('Sanitation Data'!F5))),'Data Summary'!CY11="Yes"),OFFSET('Sanitation Data'!$F$12,0,10*ROW('Sanitation Data'!F5)),NA())</f>
        <v>#N/A</v>
      </c>
      <c r="AK11" s="507" t="e">
        <f ca="1">+IF(AND(ISNUMBER(OFFSET('Sanitation Data'!$G$4,0,10*ROW('Sanitation Data'!G5))),'Data Summary'!CZ11="Yes"),100-OFFSET('Sanitation Data'!$G$4,0,10*ROW('Sanitation Data'!G5)),NA())</f>
        <v>#N/A</v>
      </c>
      <c r="AL11" s="507" t="e">
        <f ca="1">+IF(AND(ISNUMBER(OFFSET('Sanitation Data'!$G$6,0,10*ROW('Sanitation Data'!G5))),'Data Summary'!DA11="Yes"),OFFSET('Sanitation Data'!$G$6,0,10*ROW('Sanitation Data'!G5)),NA())</f>
        <v>#N/A</v>
      </c>
      <c r="AM11" s="507" t="e">
        <f ca="1">+IF(AND(ISNUMBER(OFFSET('Sanitation Data'!$G$10,0,10*ROW('Sanitation Data'!G5))),'Data Summary'!DB11="Yes"),OFFSET('Sanitation Data'!$G$10,0,10*ROW('Sanitation Data'!G5)),NA())</f>
        <v>#N/A</v>
      </c>
      <c r="AN11" s="507" t="e">
        <f ca="1">+IF(AND(ISNUMBER(OFFSET('Sanitation Data'!$G$11,0,10*ROW('Sanitation Data'!G5))),'Data Summary'!DC11="Yes"),OFFSET('Sanitation Data'!$G$11,0,10*ROW('Sanitation Data'!G5)),NA())</f>
        <v>#N/A</v>
      </c>
      <c r="AO11" s="507" t="e">
        <f ca="1">+IF(AND(ISNUMBER(OFFSET('Sanitation Data'!$G$12,0,10*ROW('Sanitation Data'!G5))),'Data Summary'!DD11="Yes"),OFFSET('Sanitation Data'!$G$12,0,10*ROW('Sanitation Data'!G5)),NA())</f>
        <v>#N/A</v>
      </c>
      <c r="AP11" s="507" t="e">
        <f ca="1">+IF(AND(ISNUMBER(OFFSET('Sanitation Data'!$H$4,0,10*ROW('Sanitation Data'!H5))),'Data Summary'!DE11="Yes"),100-OFFSET('Sanitation Data'!$H$4,0,10*ROW('Sanitation Data'!H5)),NA())</f>
        <v>#N/A</v>
      </c>
      <c r="AQ11" s="507" t="e">
        <f ca="1">+IF(AND(ISNUMBER(OFFSET('Sanitation Data'!$H$6,0,10*ROW('Sanitation Data'!H5))),'Data Summary'!DF11="Yes"),OFFSET('Sanitation Data'!$H$6,0,10*ROW('Sanitation Data'!H5)),NA())</f>
        <v>#N/A</v>
      </c>
      <c r="AR11" s="507" t="e">
        <f ca="1">+IF(AND(ISNUMBER(OFFSET('Sanitation Data'!$H$10,0,10*ROW('Sanitation Data'!H5))),'Data Summary'!DG11="Yes"),OFFSET('Sanitation Data'!$H$10,0,10*ROW('Sanitation Data'!H5)),NA())</f>
        <v>#N/A</v>
      </c>
      <c r="AS11" s="507" t="e">
        <f ca="1">+IF(AND(ISNUMBER(OFFSET('Sanitation Data'!$H$11,0,10*ROW('Sanitation Data'!H5))),'Data Summary'!DH11="Yes"),OFFSET('Sanitation Data'!$H$11,0,10*ROW('Sanitation Data'!H5)),NA())</f>
        <v>#N/A</v>
      </c>
      <c r="AT11" s="507" t="e">
        <f ca="1">+IF(AND(ISNUMBER(OFFSET('Sanitation Data'!$H$12,0,10*ROW('Sanitation Data'!H5))),'Data Summary'!DI11="Yes"),OFFSET('Sanitation Data'!$H$12,0,10*ROW('Sanitation Data'!H5)),NA())</f>
        <v>#N/A</v>
      </c>
      <c r="AU11" s="507" t="e">
        <f ca="1">+IF(AND(ISNUMBER(OFFSET('Sanitation Data'!$I$4,0,10*ROW('Sanitation Data'!I5))),'Data Summary'!DJ11="Yes"),100-OFFSET('Sanitation Data'!$I$4,0,10*ROW('Sanitation Data'!I5)),NA())</f>
        <v>#N/A</v>
      </c>
      <c r="AV11" s="507" t="e">
        <f ca="1">+IF(AND(ISNUMBER(OFFSET('Sanitation Data'!$I$6,0,10*ROW('Sanitation Data'!I5))),'Data Summary'!DK11="Yes"),OFFSET('Sanitation Data'!$I$6,0,10*ROW('Sanitation Data'!I5)),NA())</f>
        <v>#N/A</v>
      </c>
      <c r="AW11" s="507" t="e">
        <f ca="1">+IF(AND(ISNUMBER(OFFSET('Sanitation Data'!$I$10,0,10*ROW('Sanitation Data'!I5))),'Data Summary'!DL11="Yes"),OFFSET('Sanitation Data'!$I$10,0,10*ROW('Sanitation Data'!I5)),NA())</f>
        <v>#N/A</v>
      </c>
      <c r="AX11" s="507" t="e">
        <f ca="1">+IF(AND(ISNUMBER(OFFSET('Sanitation Data'!$I$11,0,10*ROW('Sanitation Data'!I5))),'Data Summary'!DM11="Yes"),OFFSET('Sanitation Data'!$I$11,0,10*ROW('Sanitation Data'!I5)),NA())</f>
        <v>#N/A</v>
      </c>
      <c r="AY11" s="507" t="e">
        <f ca="1">+IF(AND(ISNUMBER(OFFSET('Sanitation Data'!$I$12,0,10*ROW('Sanitation Data'!I5))),'Data Summary'!DN11="Yes"),OFFSET('Sanitation Data'!$I$12,0,10*ROW('Sanitation Data'!I5)),NA())</f>
        <v>#N/A</v>
      </c>
      <c r="AZ11" s="508" t="e">
        <f ca="1">+IF(AND(ISNUMBER(OFFSET('Hygiene Data'!$D$5,0,10*ROW('Hygiene Data'!D5))),'Data Summary'!DO11="Yes"),OFFSET('Hygiene Data'!$D$5,0,10*ROW('Hygiene Data'!D5)),NA())</f>
        <v>#N/A</v>
      </c>
      <c r="BA11" s="508" t="e">
        <f ca="1">+IF(AND(ISNUMBER(OFFSET('Hygiene Data'!$D$7,0,10*ROW('Hygiene Data'!D5))),'Data Summary'!DP11="Yes"),OFFSET('Hygiene Data'!$D$7,0,10*ROW('Hygiene Data'!D5)),NA())</f>
        <v>#N/A</v>
      </c>
      <c r="BB11" s="508" t="e">
        <f ca="1">+IF(AND(ISNUMBER(OFFSET('Hygiene Data'!$D$9,0,10*ROW('Hygiene Data'!D5))),'Data Summary'!DQ11="Yes"),OFFSET('Hygiene Data'!$D$9,0,10*ROW('Hygiene Data'!D5)),NA())</f>
        <v>#N/A</v>
      </c>
      <c r="BC11" s="508" t="e">
        <f ca="1">+IF(AND(ISNUMBER(OFFSET('Hygiene Data'!$E$5,0,10*ROW('Hygiene Data'!E5))),'Data Summary'!DR11="Yes"),OFFSET('Hygiene Data'!$E$5,0,10*ROW('Hygiene Data'!E5)),NA())</f>
        <v>#N/A</v>
      </c>
      <c r="BD11" s="508" t="e">
        <f ca="1">+IF(AND(ISNUMBER(OFFSET('Hygiene Data'!$E$7,0,10*ROW('Hygiene Data'!E5))),'Data Summary'!DS11="Yes"),OFFSET('Hygiene Data'!$E$7,0,10*ROW('Hygiene Data'!E5)),NA())</f>
        <v>#N/A</v>
      </c>
      <c r="BE11" s="508" t="e">
        <f ca="1">+IF(AND(ISNUMBER(OFFSET('Hygiene Data'!$E$9,0,10*ROW('Hygiene Data'!E5))),'Data Summary'!DT11="Yes"),OFFSET('Hygiene Data'!$E$9,0,10*ROW('Hygiene Data'!E5)),NA())</f>
        <v>#N/A</v>
      </c>
      <c r="BF11" s="508" t="e">
        <f ca="1">+IF(AND(ISNUMBER(OFFSET('Hygiene Data'!$F$5,0,10*ROW('Hygiene Data'!F5))),'Data Summary'!DU11="Yes"),OFFSET('Hygiene Data'!$F$5,0,10*ROW('Hygiene Data'!F5)),NA())</f>
        <v>#N/A</v>
      </c>
      <c r="BG11" s="508" t="e">
        <f ca="1">+IF(AND(ISNUMBER(OFFSET('Hygiene Data'!$F$7,0,10*ROW('Hygiene Data'!F5))),'Data Summary'!DV11="Yes"),OFFSET('Hygiene Data'!$F$7,0,10*ROW('Hygiene Data'!F5)),NA())</f>
        <v>#N/A</v>
      </c>
      <c r="BH11" s="508" t="e">
        <f ca="1">+IF(AND(ISNUMBER(OFFSET('Hygiene Data'!$F$9,0,10*ROW('Hygiene Data'!F5))),'Data Summary'!DW11="Yes"),OFFSET('Hygiene Data'!$F$9,0,10*ROW('Hygiene Data'!F5)),NA())</f>
        <v>#N/A</v>
      </c>
      <c r="BI11" s="508" t="e">
        <f ca="1">+IF(AND(ISNUMBER(OFFSET('Hygiene Data'!$G$5,0,10*ROW('Hygiene Data'!G5))),'Data Summary'!DX11="Yes"),OFFSET('Hygiene Data'!$G$5,0,10*ROW('Hygiene Data'!G5)),NA())</f>
        <v>#N/A</v>
      </c>
      <c r="BJ11" s="508" t="e">
        <f ca="1">+IF(AND(ISNUMBER(OFFSET('Hygiene Data'!$G$7,0,10*ROW('Hygiene Data'!G5))),'Data Summary'!DY11="Yes"),OFFSET('Hygiene Data'!$G$7,0,10*ROW('Hygiene Data'!G5)),NA())</f>
        <v>#N/A</v>
      </c>
      <c r="BK11" s="508" t="e">
        <f ca="1">+IF(AND(ISNUMBER(OFFSET('Hygiene Data'!$G$9,0,10*ROW('Hygiene Data'!G5))),'Data Summary'!DZ11="Yes"),OFFSET('Hygiene Data'!$G$9,0,10*ROW('Hygiene Data'!G5)),NA())</f>
        <v>#N/A</v>
      </c>
      <c r="BL11" s="508" t="e">
        <f ca="1">+IF(AND(ISNUMBER(OFFSET('Hygiene Data'!$H$5,0,10*ROW('Hygiene Data'!H5))),'Data Summary'!EA11="Yes"),OFFSET('Hygiene Data'!$H$5,0,10*ROW('Hygiene Data'!H5)),NA())</f>
        <v>#N/A</v>
      </c>
      <c r="BM11" s="508" t="e">
        <f ca="1">+IF(AND(ISNUMBER(OFFSET('Hygiene Data'!$H$7,0,10*ROW('Hygiene Data'!H5))),'Data Summary'!EB11="Yes"),OFFSET('Hygiene Data'!$H$7,0,10*ROW('Hygiene Data'!H5)),NA())</f>
        <v>#N/A</v>
      </c>
      <c r="BN11" s="508" t="e">
        <f ca="1">+IF(AND(ISNUMBER(OFFSET('Hygiene Data'!$H$9,0,10*ROW('Hygiene Data'!H5))),'Data Summary'!EC11="Yes"),OFFSET('Hygiene Data'!$H$9,0,10*ROW('Hygiene Data'!H5)),NA())</f>
        <v>#N/A</v>
      </c>
      <c r="BO11" s="508" t="e">
        <f ca="1">+IF(AND(ISNUMBER(OFFSET('Hygiene Data'!$I$5,0,10*ROW('Hygiene Data'!I5))),'Data Summary'!ED11="Yes"),OFFSET('Hygiene Data'!$I$5,0,10*ROW('Hygiene Data'!I5)),NA())</f>
        <v>#N/A</v>
      </c>
      <c r="BP11" s="508" t="e">
        <f ca="1">+IF(AND(ISNUMBER(OFFSET('Hygiene Data'!$I$7,0,10*ROW('Hygiene Data'!I5))),'Data Summary'!EE11="Yes"),OFFSET('Hygiene Data'!$I$7,0,10*ROW('Hygiene Data'!I5)),NA())</f>
        <v>#N/A</v>
      </c>
      <c r="BQ11" s="508" t="e">
        <f ca="1">+IF(AND(ISNUMBER(OFFSET('Hygiene Data'!$I$9,0,10*ROW('Hygiene Data'!I5))),'Data Summary'!EF11="Yes"),OFFSET('Hygiene Data'!$I$9,0,10*ROW('Hygiene Data'!I5)),NA())</f>
        <v>#N/A</v>
      </c>
    </row>
    <row r="12" spans="1:69" x14ac:dyDescent="0.25">
      <c r="A12" s="504" t="str">
        <f ca="1">+RIGHT('Data Summary'!A12,LEN('Data Summary'!A12)-9)</f>
        <v>UIS</v>
      </c>
      <c r="B12" s="478" t="str">
        <f ca="1">+IF(ISTEXT('Data Summary'!B12),'Data Summary'!B12,"")</f>
        <v>Other</v>
      </c>
      <c r="C12" s="505">
        <f ca="1">+VALUE('Data Summary'!C12)</f>
        <v>2016</v>
      </c>
      <c r="D12" s="506" t="e">
        <f ca="1">+IF(AND(ISNUMBER(OFFSET('Water Data'!$D$4,0,10*ROW('Water Data'!D6))),'Data Summary'!BS12="Yes"),100-OFFSET('Water Data'!$D$4,0,10*ROW('Water Data'!D6)),NA())</f>
        <v>#N/A</v>
      </c>
      <c r="E12" s="506" t="e">
        <f ca="1">+IF(AND(ISNUMBER(OFFSET('Water Data'!$D$6,0,10*ROW('Water Data'!D6))),'Data Summary'!BT12="Yes"),OFFSET('Water Data'!$D$6,0,10*ROW('Water Data'!D6)),NA())</f>
        <v>#N/A</v>
      </c>
      <c r="F12" s="506" t="e">
        <f ca="1">+IF(AND(ISNUMBER(OFFSET('Water Data'!$D$9,0,10*ROW('Water Data'!D6))),'Data Summary'!BU12="Yes"),OFFSET('Water Data'!$D$9,0,10*ROW('Water Data'!D6)),NA())</f>
        <v>#N/A</v>
      </c>
      <c r="G12" s="506" t="e">
        <f ca="1">+IF(AND(ISNUMBER(OFFSET('Water Data'!$E$4,0,10*ROW('Water Data'!E6))),'Data Summary'!BV12="Yes"),100-OFFSET('Water Data'!$E$4,0,10*ROW('Water Data'!E6)),NA())</f>
        <v>#N/A</v>
      </c>
      <c r="H12" s="506" t="e">
        <f ca="1">+IF(AND(ISNUMBER(OFFSET('Water Data'!$E$6,0,10*ROW('Water Data'!E6))),'Data Summary'!BW12="Yes"),OFFSET('Water Data'!$E$6,0,10*ROW('Water Data'!E6)),NA())</f>
        <v>#N/A</v>
      </c>
      <c r="I12" s="506" t="e">
        <f ca="1">+IF(AND(ISNUMBER(OFFSET('Water Data'!$E$9,0,10*ROW('Water Data'!E6))),'Data Summary'!BX12="Yes"),OFFSET('Water Data'!$E$9,0,10*ROW('Water Data'!E6)),NA())</f>
        <v>#N/A</v>
      </c>
      <c r="J12" s="506" t="e">
        <f ca="1">+IF(AND(ISNUMBER(OFFSET('Water Data'!$F$4,0,10*ROW('Water Data'!F6))),'Data Summary'!BY12="Yes"),100-OFFSET('Water Data'!$F$4,0,10*ROW('Water Data'!F6)),NA())</f>
        <v>#N/A</v>
      </c>
      <c r="K12" s="506" t="e">
        <f ca="1">+IF(AND(ISNUMBER(OFFSET('Water Data'!$F$6,0,10*ROW('Water Data'!F6))),'Data Summary'!BZ12="Yes"),OFFSET('Water Data'!$F$6,0,10*ROW('Water Data'!F6)),NA())</f>
        <v>#N/A</v>
      </c>
      <c r="L12" s="506" t="e">
        <f ca="1">+IF(AND(ISNUMBER(OFFSET('Water Data'!$F$9,0,10*ROW('Water Data'!F6))),'Data Summary'!CA12="Yes"),OFFSET('Water Data'!$F$9,0,10*ROW('Water Data'!F6)),NA())</f>
        <v>#N/A</v>
      </c>
      <c r="M12" s="506" t="e">
        <f ca="1">+IF(AND(ISNUMBER(OFFSET('Water Data'!$G$4,0,10*ROW('Water Data'!G6))),'Data Summary'!CB12="Yes"),100-OFFSET('Water Data'!$G$4,0,10*ROW('Water Data'!G6)),NA())</f>
        <v>#N/A</v>
      </c>
      <c r="N12" s="506" t="e">
        <f ca="1">+IF(AND(ISNUMBER(OFFSET('Water Data'!$G$6,0,10*ROW('Water Data'!G6))),'Data Summary'!CC12="Yes"),OFFSET('Water Data'!$G$6,0,10*ROW('Water Data'!G6)),NA())</f>
        <v>#N/A</v>
      </c>
      <c r="O12" s="506" t="e">
        <f ca="1">+IF(AND(ISNUMBER(OFFSET('Water Data'!$G$9,0,10*ROW('Water Data'!G6))),'Data Summary'!CD12="Yes"),OFFSET('Water Data'!$G$9,0,10*ROW('Water Data'!G6)),NA())</f>
        <v>#N/A</v>
      </c>
      <c r="P12" s="506" t="e">
        <f ca="1">+IF(AND(ISNUMBER(OFFSET('Water Data'!$H$4,0,10*ROW('Water Data'!H6))),'Data Summary'!CE12="Yes"),100-OFFSET('Water Data'!$H$4,0,10*ROW('Water Data'!H6)),NA())</f>
        <v>#N/A</v>
      </c>
      <c r="Q12" s="506" t="e">
        <f ca="1">+IF(AND(ISNUMBER(OFFSET('Water Data'!$H$6,0,10*ROW('Water Data'!H6))),'Data Summary'!CF12="Yes"),OFFSET('Water Data'!$H$6,0,10*ROW('Water Data'!H6)),NA())</f>
        <v>#N/A</v>
      </c>
      <c r="R12" s="506" t="e">
        <f ca="1">+IF(AND(ISNUMBER(OFFSET('Water Data'!$H$9,0,10*ROW('Water Data'!H6))),'Data Summary'!CG12="Yes"),OFFSET('Water Data'!$H$9,0,10*ROW('Water Data'!H6)),NA())</f>
        <v>#N/A</v>
      </c>
      <c r="S12" s="506" t="e">
        <f ca="1">+IF(AND(ISNUMBER(OFFSET('Water Data'!$I$4,0,10*ROW('Water Data'!I6))),'Data Summary'!CH12="Yes"),100-OFFSET('Water Data'!$I$4,0,10*ROW('Water Data'!I6)),NA())</f>
        <v>#N/A</v>
      </c>
      <c r="T12" s="506" t="e">
        <f ca="1">+IF(AND(ISNUMBER(OFFSET('Water Data'!$I$6,0,10*ROW('Water Data'!I6))),'Data Summary'!CI12="Yes"),OFFSET('Water Data'!$I$6,0,10*ROW('Water Data'!I6)),NA())</f>
        <v>#N/A</v>
      </c>
      <c r="U12" s="506">
        <f ca="1">+IF(AND(ISNUMBER(OFFSET('Water Data'!$I$9,0,10*ROW('Water Data'!I6))),'Data Summary'!CJ12="Yes"),OFFSET('Water Data'!$I$9,0,10*ROW('Water Data'!I6)),NA())</f>
        <v>73.8</v>
      </c>
      <c r="V12" s="507" t="e">
        <f ca="1">+IF(AND(ISNUMBER(OFFSET('Sanitation Data'!$D$4,0,10*ROW('Sanitation Data'!D6))),'Data Summary'!CK12="Yes"),100-OFFSET('Sanitation Data'!$D$4,0,10*ROW('Sanitation Data'!D6)),NA())</f>
        <v>#N/A</v>
      </c>
      <c r="W12" s="507" t="e">
        <f ca="1">+IF(AND(ISNUMBER(OFFSET('Sanitation Data'!$D$6,0,10*ROW('Sanitation Data'!D6))),'Data Summary'!CL12="Yes"),OFFSET('Sanitation Data'!$D$6,0,10*ROW('Sanitation Data'!D6)),NA())</f>
        <v>#N/A</v>
      </c>
      <c r="X12" s="507" t="e">
        <f ca="1">+IF(AND(ISNUMBER(OFFSET('Sanitation Data'!$D$10,0,10*ROW('Sanitation Data'!D6))),'Data Summary'!CM12="Yes"),OFFSET('Sanitation Data'!$D$10,0,10*ROW('Sanitation Data'!D6)),NA())</f>
        <v>#N/A</v>
      </c>
      <c r="Y12" s="507" t="e">
        <f ca="1">+IF(AND(ISNUMBER(OFFSET('Sanitation Data'!$D$11,0,10*ROW('Sanitation Data'!D6))),'Data Summary'!CN12="Yes"),OFFSET('Sanitation Data'!$D$11,0,10*ROW('Sanitation Data'!D6)),NA())</f>
        <v>#N/A</v>
      </c>
      <c r="Z12" s="507">
        <f ca="1">+IF(AND(ISNUMBER(OFFSET('Sanitation Data'!$D$12,0,10*ROW('Sanitation Data'!D6))),'Data Summary'!CO12="Yes"),OFFSET('Sanitation Data'!$D$12,0,10*ROW('Sanitation Data'!D6)),NA())</f>
        <v>26.6</v>
      </c>
      <c r="AA12" s="507" t="e">
        <f ca="1">+IF(AND(ISNUMBER(OFFSET('Sanitation Data'!$E$4,0,10*ROW('Sanitation Data'!E6))),'Data Summary'!CP12="Yes"),100-OFFSET('Sanitation Data'!$E$4,0,10*ROW('Sanitation Data'!E6)),NA())</f>
        <v>#N/A</v>
      </c>
      <c r="AB12" s="507" t="e">
        <f ca="1">+IF(AND(ISNUMBER(OFFSET('Sanitation Data'!$E$6,0,10*ROW('Sanitation Data'!E6))),'Data Summary'!CQ12="Yes"),OFFSET('Sanitation Data'!$E$6,0,10*ROW('Sanitation Data'!E6)),NA())</f>
        <v>#N/A</v>
      </c>
      <c r="AC12" s="507" t="e">
        <f ca="1">+IF(AND(ISNUMBER(OFFSET('Sanitation Data'!$E$10,0,10*ROW('Sanitation Data'!E6))),'Data Summary'!CR12="Yes"),OFFSET('Sanitation Data'!$E$10,0,10*ROW('Sanitation Data'!E6)),NA())</f>
        <v>#N/A</v>
      </c>
      <c r="AD12" s="507" t="e">
        <f ca="1">+IF(AND(ISNUMBER(OFFSET('Sanitation Data'!$E$11,0,10*ROW('Sanitation Data'!E6))),'Data Summary'!CS12="Yes"),OFFSET('Sanitation Data'!$E$11,0,10*ROW('Sanitation Data'!E6)),NA())</f>
        <v>#N/A</v>
      </c>
      <c r="AE12" s="507" t="e">
        <f ca="1">+IF(AND(ISNUMBER(OFFSET('Sanitation Data'!$E$12,0,10*ROW('Sanitation Data'!E6))),'Data Summary'!CT12="Yes"),OFFSET('Sanitation Data'!$E$12,0,10*ROW('Sanitation Data'!E6)),NA())</f>
        <v>#N/A</v>
      </c>
      <c r="AF12" s="507" t="e">
        <f ca="1">+IF(AND(ISNUMBER(OFFSET('Sanitation Data'!$F$4,0,10*ROW('Sanitation Data'!F6))),'Data Summary'!CU12="Yes"),100-OFFSET('Sanitation Data'!$F$4,0,10*ROW('Sanitation Data'!F6)),NA())</f>
        <v>#N/A</v>
      </c>
      <c r="AG12" s="507" t="e">
        <f ca="1">+IF(AND(ISNUMBER(OFFSET('Sanitation Data'!$F$6,0,10*ROW('Sanitation Data'!F6))),'Data Summary'!CV12="Yes"),OFFSET('Sanitation Data'!$F$6,0,10*ROW('Sanitation Data'!F6)),NA())</f>
        <v>#N/A</v>
      </c>
      <c r="AH12" s="507" t="e">
        <f ca="1">+IF(AND(ISNUMBER(OFFSET('Sanitation Data'!$F$10,0,10*ROW('Sanitation Data'!F6))),'Data Summary'!CW12="Yes"),OFFSET('Sanitation Data'!$F$10,0,10*ROW('Sanitation Data'!F6)),NA())</f>
        <v>#N/A</v>
      </c>
      <c r="AI12" s="507" t="e">
        <f ca="1">+IF(AND(ISNUMBER(OFFSET('Sanitation Data'!$F$11,0,10*ROW('Sanitation Data'!F6))),'Data Summary'!CX12="Yes"),OFFSET('Sanitation Data'!$F$11,0,10*ROW('Sanitation Data'!F6)),NA())</f>
        <v>#N/A</v>
      </c>
      <c r="AJ12" s="507" t="e">
        <f ca="1">+IF(AND(ISNUMBER(OFFSET('Sanitation Data'!$F$12,0,10*ROW('Sanitation Data'!F6))),'Data Summary'!CY12="Yes"),OFFSET('Sanitation Data'!$F$12,0,10*ROW('Sanitation Data'!F6)),NA())</f>
        <v>#N/A</v>
      </c>
      <c r="AK12" s="507" t="e">
        <f ca="1">+IF(AND(ISNUMBER(OFFSET('Sanitation Data'!$G$4,0,10*ROW('Sanitation Data'!G6))),'Data Summary'!CZ12="Yes"),100-OFFSET('Sanitation Data'!$G$4,0,10*ROW('Sanitation Data'!G6)),NA())</f>
        <v>#N/A</v>
      </c>
      <c r="AL12" s="507" t="e">
        <f ca="1">+IF(AND(ISNUMBER(OFFSET('Sanitation Data'!$G$6,0,10*ROW('Sanitation Data'!G6))),'Data Summary'!DA12="Yes"),OFFSET('Sanitation Data'!$G$6,0,10*ROW('Sanitation Data'!G6)),NA())</f>
        <v>#N/A</v>
      </c>
      <c r="AM12" s="507" t="e">
        <f ca="1">+IF(AND(ISNUMBER(OFFSET('Sanitation Data'!$G$10,0,10*ROW('Sanitation Data'!G6))),'Data Summary'!DB12="Yes"),OFFSET('Sanitation Data'!$G$10,0,10*ROW('Sanitation Data'!G6)),NA())</f>
        <v>#N/A</v>
      </c>
      <c r="AN12" s="507" t="e">
        <f ca="1">+IF(AND(ISNUMBER(OFFSET('Sanitation Data'!$G$11,0,10*ROW('Sanitation Data'!G6))),'Data Summary'!DC12="Yes"),OFFSET('Sanitation Data'!$G$11,0,10*ROW('Sanitation Data'!G6)),NA())</f>
        <v>#N/A</v>
      </c>
      <c r="AO12" s="507" t="e">
        <f ca="1">+IF(AND(ISNUMBER(OFFSET('Sanitation Data'!$G$12,0,10*ROW('Sanitation Data'!G6))),'Data Summary'!DD12="Yes"),OFFSET('Sanitation Data'!$G$12,0,10*ROW('Sanitation Data'!G6)),NA())</f>
        <v>#N/A</v>
      </c>
      <c r="AP12" s="507" t="e">
        <f ca="1">+IF(AND(ISNUMBER(OFFSET('Sanitation Data'!$H$4,0,10*ROW('Sanitation Data'!H6))),'Data Summary'!DE12="Yes"),100-OFFSET('Sanitation Data'!$H$4,0,10*ROW('Sanitation Data'!H6)),NA())</f>
        <v>#N/A</v>
      </c>
      <c r="AQ12" s="507" t="e">
        <f ca="1">+IF(AND(ISNUMBER(OFFSET('Sanitation Data'!$H$6,0,10*ROW('Sanitation Data'!H6))),'Data Summary'!DF12="Yes"),OFFSET('Sanitation Data'!$H$6,0,10*ROW('Sanitation Data'!H6)),NA())</f>
        <v>#N/A</v>
      </c>
      <c r="AR12" s="507" t="e">
        <f ca="1">+IF(AND(ISNUMBER(OFFSET('Sanitation Data'!$H$10,0,10*ROW('Sanitation Data'!H6))),'Data Summary'!DG12="Yes"),OFFSET('Sanitation Data'!$H$10,0,10*ROW('Sanitation Data'!H6)),NA())</f>
        <v>#N/A</v>
      </c>
      <c r="AS12" s="507" t="e">
        <f ca="1">+IF(AND(ISNUMBER(OFFSET('Sanitation Data'!$H$11,0,10*ROW('Sanitation Data'!H6))),'Data Summary'!DH12="Yes"),OFFSET('Sanitation Data'!$H$11,0,10*ROW('Sanitation Data'!H6)),NA())</f>
        <v>#N/A</v>
      </c>
      <c r="AT12" s="507">
        <f ca="1">+IF(AND(ISNUMBER(OFFSET('Sanitation Data'!$H$12,0,10*ROW('Sanitation Data'!H6))),'Data Summary'!DI12="Yes"),OFFSET('Sanitation Data'!$H$12,0,10*ROW('Sanitation Data'!H6)),NA())</f>
        <v>26.6</v>
      </c>
      <c r="AU12" s="507" t="e">
        <f ca="1">+IF(AND(ISNUMBER(OFFSET('Sanitation Data'!$I$4,0,10*ROW('Sanitation Data'!I6))),'Data Summary'!DJ12="Yes"),100-OFFSET('Sanitation Data'!$I$4,0,10*ROW('Sanitation Data'!I6)),NA())</f>
        <v>#N/A</v>
      </c>
      <c r="AV12" s="507" t="e">
        <f ca="1">+IF(AND(ISNUMBER(OFFSET('Sanitation Data'!$I$6,0,10*ROW('Sanitation Data'!I6))),'Data Summary'!DK12="Yes"),OFFSET('Sanitation Data'!$I$6,0,10*ROW('Sanitation Data'!I6)),NA())</f>
        <v>#N/A</v>
      </c>
      <c r="AW12" s="507" t="e">
        <f ca="1">+IF(AND(ISNUMBER(OFFSET('Sanitation Data'!$I$10,0,10*ROW('Sanitation Data'!I6))),'Data Summary'!DL12="Yes"),OFFSET('Sanitation Data'!$I$10,0,10*ROW('Sanitation Data'!I6)),NA())</f>
        <v>#N/A</v>
      </c>
      <c r="AX12" s="507" t="e">
        <f ca="1">+IF(AND(ISNUMBER(OFFSET('Sanitation Data'!$I$11,0,10*ROW('Sanitation Data'!I6))),'Data Summary'!DM12="Yes"),OFFSET('Sanitation Data'!$I$11,0,10*ROW('Sanitation Data'!I6)),NA())</f>
        <v>#N/A</v>
      </c>
      <c r="AY12" s="507" t="e">
        <f ca="1">+IF(AND(ISNUMBER(OFFSET('Sanitation Data'!$I$12,0,10*ROW('Sanitation Data'!I6))),'Data Summary'!DN12="Yes"),OFFSET('Sanitation Data'!$I$12,0,10*ROW('Sanitation Data'!I6)),NA())</f>
        <v>#N/A</v>
      </c>
      <c r="AZ12" s="508" t="e">
        <f ca="1">+IF(AND(ISNUMBER(OFFSET('Hygiene Data'!$D$5,0,10*ROW('Hygiene Data'!D6))),'Data Summary'!DO12="Yes"),OFFSET('Hygiene Data'!$D$5,0,10*ROW('Hygiene Data'!D6)),NA())</f>
        <v>#N/A</v>
      </c>
      <c r="BA12" s="508" t="e">
        <f ca="1">+IF(AND(ISNUMBER(OFFSET('Hygiene Data'!$D$7,0,10*ROW('Hygiene Data'!D6))),'Data Summary'!DP12="Yes"),OFFSET('Hygiene Data'!$D$7,0,10*ROW('Hygiene Data'!D6)),NA())</f>
        <v>#N/A</v>
      </c>
      <c r="BB12" s="508">
        <f ca="1">+IF(AND(ISNUMBER(OFFSET('Hygiene Data'!$D$9,0,10*ROW('Hygiene Data'!D6))),'Data Summary'!DQ12="Yes"),OFFSET('Hygiene Data'!$D$9,0,10*ROW('Hygiene Data'!D6)),NA())</f>
        <v>6.1728174220213852</v>
      </c>
      <c r="BC12" s="508" t="e">
        <f ca="1">+IF(AND(ISNUMBER(OFFSET('Hygiene Data'!$E$5,0,10*ROW('Hygiene Data'!E6))),'Data Summary'!DR12="Yes"),OFFSET('Hygiene Data'!$E$5,0,10*ROW('Hygiene Data'!E6)),NA())</f>
        <v>#N/A</v>
      </c>
      <c r="BD12" s="508" t="e">
        <f ca="1">+IF(AND(ISNUMBER(OFFSET('Hygiene Data'!$E$7,0,10*ROW('Hygiene Data'!E6))),'Data Summary'!DS12="Yes"),OFFSET('Hygiene Data'!$E$7,0,10*ROW('Hygiene Data'!E6)),NA())</f>
        <v>#N/A</v>
      </c>
      <c r="BE12" s="508" t="e">
        <f ca="1">+IF(AND(ISNUMBER(OFFSET('Hygiene Data'!$E$9,0,10*ROW('Hygiene Data'!E6))),'Data Summary'!DT12="Yes"),OFFSET('Hygiene Data'!$E$9,0,10*ROW('Hygiene Data'!E6)),NA())</f>
        <v>#N/A</v>
      </c>
      <c r="BF12" s="508" t="e">
        <f ca="1">+IF(AND(ISNUMBER(OFFSET('Hygiene Data'!$F$5,0,10*ROW('Hygiene Data'!F6))),'Data Summary'!DU12="Yes"),OFFSET('Hygiene Data'!$F$5,0,10*ROW('Hygiene Data'!F6)),NA())</f>
        <v>#N/A</v>
      </c>
      <c r="BG12" s="508" t="e">
        <f ca="1">+IF(AND(ISNUMBER(OFFSET('Hygiene Data'!$F$7,0,10*ROW('Hygiene Data'!F6))),'Data Summary'!DV12="Yes"),OFFSET('Hygiene Data'!$F$7,0,10*ROW('Hygiene Data'!F6)),NA())</f>
        <v>#N/A</v>
      </c>
      <c r="BH12" s="508" t="e">
        <f ca="1">+IF(AND(ISNUMBER(OFFSET('Hygiene Data'!$F$9,0,10*ROW('Hygiene Data'!F6))),'Data Summary'!DW12="Yes"),OFFSET('Hygiene Data'!$F$9,0,10*ROW('Hygiene Data'!F6)),NA())</f>
        <v>#N/A</v>
      </c>
      <c r="BI12" s="508" t="e">
        <f ca="1">+IF(AND(ISNUMBER(OFFSET('Hygiene Data'!$G$5,0,10*ROW('Hygiene Data'!G6))),'Data Summary'!DX12="Yes"),OFFSET('Hygiene Data'!$G$5,0,10*ROW('Hygiene Data'!G6)),NA())</f>
        <v>#N/A</v>
      </c>
      <c r="BJ12" s="508" t="e">
        <f ca="1">+IF(AND(ISNUMBER(OFFSET('Hygiene Data'!$G$7,0,10*ROW('Hygiene Data'!G6))),'Data Summary'!DY12="Yes"),OFFSET('Hygiene Data'!$G$7,0,10*ROW('Hygiene Data'!G6)),NA())</f>
        <v>#N/A</v>
      </c>
      <c r="BK12" s="508" t="e">
        <f ca="1">+IF(AND(ISNUMBER(OFFSET('Hygiene Data'!$G$9,0,10*ROW('Hygiene Data'!G6))),'Data Summary'!DZ12="Yes"),OFFSET('Hygiene Data'!$G$9,0,10*ROW('Hygiene Data'!G6)),NA())</f>
        <v>#N/A</v>
      </c>
      <c r="BL12" s="508" t="e">
        <f ca="1">+IF(AND(ISNUMBER(OFFSET('Hygiene Data'!$H$5,0,10*ROW('Hygiene Data'!H6))),'Data Summary'!EA12="Yes"),OFFSET('Hygiene Data'!$H$5,0,10*ROW('Hygiene Data'!H6)),NA())</f>
        <v>#N/A</v>
      </c>
      <c r="BM12" s="508" t="e">
        <f ca="1">+IF(AND(ISNUMBER(OFFSET('Hygiene Data'!$H$7,0,10*ROW('Hygiene Data'!H6))),'Data Summary'!EB12="Yes"),OFFSET('Hygiene Data'!$H$7,0,10*ROW('Hygiene Data'!H6)),NA())</f>
        <v>#N/A</v>
      </c>
      <c r="BN12" s="508">
        <f ca="1">+IF(AND(ISNUMBER(OFFSET('Hygiene Data'!$H$9,0,10*ROW('Hygiene Data'!H6))),'Data Summary'!EC12="Yes"),OFFSET('Hygiene Data'!$H$9,0,10*ROW('Hygiene Data'!H6)),NA())</f>
        <v>2.6</v>
      </c>
      <c r="BO12" s="508" t="e">
        <f ca="1">+IF(AND(ISNUMBER(OFFSET('Hygiene Data'!$I$5,0,10*ROW('Hygiene Data'!I6))),'Data Summary'!ED12="Yes"),OFFSET('Hygiene Data'!$I$5,0,10*ROW('Hygiene Data'!I6)),NA())</f>
        <v>#N/A</v>
      </c>
      <c r="BP12" s="508" t="e">
        <f ca="1">+IF(AND(ISNUMBER(OFFSET('Hygiene Data'!$I$7,0,10*ROW('Hygiene Data'!I6))),'Data Summary'!EE12="Yes"),OFFSET('Hygiene Data'!$I$7,0,10*ROW('Hygiene Data'!I6)),NA())</f>
        <v>#N/A</v>
      </c>
      <c r="BQ12" s="508">
        <f ca="1">+IF(AND(ISNUMBER(OFFSET('Hygiene Data'!$I$9,0,10*ROW('Hygiene Data'!I6))),'Data Summary'!EF12="Yes"),OFFSET('Hygiene Data'!$I$9,0,10*ROW('Hygiene Data'!I6)),NA())</f>
        <v>10.2826</v>
      </c>
    </row>
    <row r="13" spans="1:69" x14ac:dyDescent="0.25">
      <c r="A13" s="504" t="str">
        <f ca="1">+RIGHT('Data Summary'!A13,LEN('Data Summary'!A13)-9)</f>
        <v>SABER</v>
      </c>
      <c r="B13" s="478" t="str">
        <f ca="1">+IF(ISTEXT('Data Summary'!B13),'Data Summary'!B13,"")</f>
        <v>Survey</v>
      </c>
      <c r="C13" s="505">
        <f ca="1">+VALUE('Data Summary'!C13)</f>
        <v>2017</v>
      </c>
      <c r="D13" s="506">
        <f ca="1">+IF(AND(ISNUMBER(OFFSET('Water Data'!$D$4,0,10*ROW('Water Data'!D7))),'Data Summary'!BS13="Yes"),100-OFFSET('Water Data'!$D$4,0,10*ROW('Water Data'!D7)),NA())</f>
        <v>83.5</v>
      </c>
      <c r="E13" s="506">
        <f ca="1">+IF(AND(ISNUMBER(OFFSET('Water Data'!$D$6,0,10*ROW('Water Data'!D7))),'Data Summary'!BT13="Yes"),OFFSET('Water Data'!$D$6,0,10*ROW('Water Data'!D7)),NA())</f>
        <v>75.5</v>
      </c>
      <c r="F13" s="506" t="e">
        <f ca="1">+IF(AND(ISNUMBER(OFFSET('Water Data'!$D$9,0,10*ROW('Water Data'!D7))),'Data Summary'!BU13="Yes"),OFFSET('Water Data'!$D$9,0,10*ROW('Water Data'!D7)),NA())</f>
        <v>#N/A</v>
      </c>
      <c r="G13" s="506">
        <f ca="1">+IF(AND(ISNUMBER(OFFSET('Water Data'!$E$4,0,10*ROW('Water Data'!E7))),'Data Summary'!BV13="Yes"),100-OFFSET('Water Data'!$E$4,0,10*ROW('Water Data'!E7)),NA())</f>
        <v>82.692309999999992</v>
      </c>
      <c r="H13" s="506">
        <f ca="1">+IF(AND(ISNUMBER(OFFSET('Water Data'!$E$6,0,10*ROW('Water Data'!E7))),'Data Summary'!BW13="Yes"),OFFSET('Water Data'!$E$6,0,10*ROW('Water Data'!E7)),NA())</f>
        <v>76.442329999999998</v>
      </c>
      <c r="I13" s="506" t="e">
        <f ca="1">+IF(AND(ISNUMBER(OFFSET('Water Data'!$E$9,0,10*ROW('Water Data'!E7))),'Data Summary'!BX13="Yes"),OFFSET('Water Data'!$E$9,0,10*ROW('Water Data'!E7)),NA())</f>
        <v>#N/A</v>
      </c>
      <c r="J13" s="506">
        <f ca="1">+IF(AND(ISNUMBER(OFFSET('Water Data'!$F$4,0,10*ROW('Water Data'!F7))),'Data Summary'!BY13="Yes"),100-OFFSET('Water Data'!$F$4,0,10*ROW('Water Data'!F7)),NA())</f>
        <v>84.375</v>
      </c>
      <c r="K13" s="506">
        <f ca="1">+IF(AND(ISNUMBER(OFFSET('Water Data'!$F$6,0,10*ROW('Water Data'!F7))),'Data Summary'!BZ13="Yes"),OFFSET('Water Data'!$F$6,0,10*ROW('Water Data'!F7)),NA())</f>
        <v>74.479165000000009</v>
      </c>
      <c r="L13" s="506" t="e">
        <f ca="1">+IF(AND(ISNUMBER(OFFSET('Water Data'!$F$9,0,10*ROW('Water Data'!F7))),'Data Summary'!CA13="Yes"),OFFSET('Water Data'!$F$9,0,10*ROW('Water Data'!F7)),NA())</f>
        <v>#N/A</v>
      </c>
      <c r="M13" s="506" t="e">
        <f ca="1">+IF(AND(ISNUMBER(OFFSET('Water Data'!$G$4,0,10*ROW('Water Data'!G7))),'Data Summary'!CB13="Yes"),100-OFFSET('Water Data'!$G$4,0,10*ROW('Water Data'!G7)),NA())</f>
        <v>#N/A</v>
      </c>
      <c r="N13" s="506" t="e">
        <f ca="1">+IF(AND(ISNUMBER(OFFSET('Water Data'!$G$6,0,10*ROW('Water Data'!G7))),'Data Summary'!CC13="Yes"),OFFSET('Water Data'!$G$6,0,10*ROW('Water Data'!G7)),NA())</f>
        <v>#N/A</v>
      </c>
      <c r="O13" s="506" t="e">
        <f ca="1">+IF(AND(ISNUMBER(OFFSET('Water Data'!$G$9,0,10*ROW('Water Data'!G7))),'Data Summary'!CD13="Yes"),OFFSET('Water Data'!$G$9,0,10*ROW('Water Data'!G7)),NA())</f>
        <v>#N/A</v>
      </c>
      <c r="P13" s="506">
        <f ca="1">+IF(AND(ISNUMBER(OFFSET('Water Data'!$H$4,0,10*ROW('Water Data'!H7))),'Data Summary'!CE13="Yes"),100-OFFSET('Water Data'!$H$4,0,10*ROW('Water Data'!H7)),NA())</f>
        <v>83.5</v>
      </c>
      <c r="Q13" s="506">
        <f ca="1">+IF(AND(ISNUMBER(OFFSET('Water Data'!$H$6,0,10*ROW('Water Data'!H7))),'Data Summary'!CF13="Yes"),OFFSET('Water Data'!$H$6,0,10*ROW('Water Data'!H7)),NA())</f>
        <v>75.5</v>
      </c>
      <c r="R13" s="506" t="e">
        <f ca="1">+IF(AND(ISNUMBER(OFFSET('Water Data'!$H$9,0,10*ROW('Water Data'!H7))),'Data Summary'!CG13="Yes"),OFFSET('Water Data'!$H$9,0,10*ROW('Water Data'!H7)),NA())</f>
        <v>#N/A</v>
      </c>
      <c r="S13" s="506" t="e">
        <f ca="1">+IF(AND(ISNUMBER(OFFSET('Water Data'!$I$4,0,10*ROW('Water Data'!I7))),'Data Summary'!CH13="Yes"),100-OFFSET('Water Data'!$I$4,0,10*ROW('Water Data'!I7)),NA())</f>
        <v>#N/A</v>
      </c>
      <c r="T13" s="506" t="e">
        <f ca="1">+IF(AND(ISNUMBER(OFFSET('Water Data'!$I$6,0,10*ROW('Water Data'!I7))),'Data Summary'!CI13="Yes"),OFFSET('Water Data'!$I$6,0,10*ROW('Water Data'!I7)),NA())</f>
        <v>#N/A</v>
      </c>
      <c r="U13" s="506" t="e">
        <f ca="1">+IF(AND(ISNUMBER(OFFSET('Water Data'!$I$9,0,10*ROW('Water Data'!I7))),'Data Summary'!CJ13="Yes"),OFFSET('Water Data'!$I$9,0,10*ROW('Water Data'!I7)),NA())</f>
        <v>#N/A</v>
      </c>
      <c r="V13" s="507">
        <f ca="1">+IF(AND(ISNUMBER(OFFSET('Sanitation Data'!$D$4,0,10*ROW('Sanitation Data'!D7))),'Data Summary'!CK13="Yes"),100-OFFSET('Sanitation Data'!$D$4,0,10*ROW('Sanitation Data'!D7)),NA())</f>
        <v>81.5</v>
      </c>
      <c r="W13" s="507">
        <f ca="1">+IF(AND(ISNUMBER(OFFSET('Sanitation Data'!$D$6,0,10*ROW('Sanitation Data'!D7))),'Data Summary'!CL13="Yes"),OFFSET('Sanitation Data'!$D$6,0,10*ROW('Sanitation Data'!D7)),NA())</f>
        <v>74.25</v>
      </c>
      <c r="X13" s="507" t="e">
        <f ca="1">+IF(AND(ISNUMBER(OFFSET('Sanitation Data'!$D$10,0,10*ROW('Sanitation Data'!D7))),'Data Summary'!CM13="Yes"),OFFSET('Sanitation Data'!$D$10,0,10*ROW('Sanitation Data'!D7)),NA())</f>
        <v>#N/A</v>
      </c>
      <c r="Y13" s="507" t="e">
        <f ca="1">+IF(AND(ISNUMBER(OFFSET('Sanitation Data'!$D$11,0,10*ROW('Sanitation Data'!D7))),'Data Summary'!CN13="Yes"),OFFSET('Sanitation Data'!$D$11,0,10*ROW('Sanitation Data'!D7)),NA())</f>
        <v>#N/A</v>
      </c>
      <c r="Z13" s="507" t="e">
        <f ca="1">+IF(AND(ISNUMBER(OFFSET('Sanitation Data'!$D$12,0,10*ROW('Sanitation Data'!D7))),'Data Summary'!CO13="Yes"),OFFSET('Sanitation Data'!$D$12,0,10*ROW('Sanitation Data'!D7)),NA())</f>
        <v>#N/A</v>
      </c>
      <c r="AA13" s="507">
        <f ca="1">+IF(AND(ISNUMBER(OFFSET('Sanitation Data'!$E$4,0,10*ROW('Sanitation Data'!E7))),'Data Summary'!CP13="Yes"),100-OFFSET('Sanitation Data'!$E$4,0,10*ROW('Sanitation Data'!E7)),NA())</f>
        <v>72.115380000000002</v>
      </c>
      <c r="AB13" s="507">
        <f ca="1">+IF(AND(ISNUMBER(OFFSET('Sanitation Data'!$E$6,0,10*ROW('Sanitation Data'!E7))),'Data Summary'!CQ13="Yes"),OFFSET('Sanitation Data'!$E$6,0,10*ROW('Sanitation Data'!E7)),NA())</f>
        <v>69.230770000000007</v>
      </c>
      <c r="AC13" s="507" t="e">
        <f ca="1">+IF(AND(ISNUMBER(OFFSET('Sanitation Data'!$E$10,0,10*ROW('Sanitation Data'!E7))),'Data Summary'!CR13="Yes"),OFFSET('Sanitation Data'!$E$10,0,10*ROW('Sanitation Data'!E7)),NA())</f>
        <v>#N/A</v>
      </c>
      <c r="AD13" s="507" t="e">
        <f ca="1">+IF(AND(ISNUMBER(OFFSET('Sanitation Data'!$E$11,0,10*ROW('Sanitation Data'!E7))),'Data Summary'!CS13="Yes"),OFFSET('Sanitation Data'!$E$11,0,10*ROW('Sanitation Data'!E7)),NA())</f>
        <v>#N/A</v>
      </c>
      <c r="AE13" s="507" t="e">
        <f ca="1">+IF(AND(ISNUMBER(OFFSET('Sanitation Data'!$E$12,0,10*ROW('Sanitation Data'!E7))),'Data Summary'!CT13="Yes"),OFFSET('Sanitation Data'!$E$12,0,10*ROW('Sanitation Data'!E7)),NA())</f>
        <v>#N/A</v>
      </c>
      <c r="AF13" s="507">
        <f ca="1">+IF(AND(ISNUMBER(OFFSET('Sanitation Data'!$F$4,0,10*ROW('Sanitation Data'!F7))),'Data Summary'!CU13="Yes"),100-OFFSET('Sanitation Data'!$F$4,0,10*ROW('Sanitation Data'!F7)),NA())</f>
        <v>91.666669999999996</v>
      </c>
      <c r="AG13" s="507">
        <f ca="1">+IF(AND(ISNUMBER(OFFSET('Sanitation Data'!$F$6,0,10*ROW('Sanitation Data'!F7))),'Data Summary'!CV13="Yes"),OFFSET('Sanitation Data'!$F$6,0,10*ROW('Sanitation Data'!F7)),NA())</f>
        <v>79.687494999999984</v>
      </c>
      <c r="AH13" s="507" t="e">
        <f ca="1">+IF(AND(ISNUMBER(OFFSET('Sanitation Data'!$F$10,0,10*ROW('Sanitation Data'!F7))),'Data Summary'!CW13="Yes"),OFFSET('Sanitation Data'!$F$10,0,10*ROW('Sanitation Data'!F7)),NA())</f>
        <v>#N/A</v>
      </c>
      <c r="AI13" s="507" t="e">
        <f ca="1">+IF(AND(ISNUMBER(OFFSET('Sanitation Data'!$F$11,0,10*ROW('Sanitation Data'!F7))),'Data Summary'!CX13="Yes"),OFFSET('Sanitation Data'!$F$11,0,10*ROW('Sanitation Data'!F7)),NA())</f>
        <v>#N/A</v>
      </c>
      <c r="AJ13" s="507" t="e">
        <f ca="1">+IF(AND(ISNUMBER(OFFSET('Sanitation Data'!$F$12,0,10*ROW('Sanitation Data'!F7))),'Data Summary'!CY13="Yes"),OFFSET('Sanitation Data'!$F$12,0,10*ROW('Sanitation Data'!F7)),NA())</f>
        <v>#N/A</v>
      </c>
      <c r="AK13" s="507" t="e">
        <f ca="1">+IF(AND(ISNUMBER(OFFSET('Sanitation Data'!$G$4,0,10*ROW('Sanitation Data'!G7))),'Data Summary'!CZ13="Yes"),100-OFFSET('Sanitation Data'!$G$4,0,10*ROW('Sanitation Data'!G7)),NA())</f>
        <v>#N/A</v>
      </c>
      <c r="AL13" s="507" t="e">
        <f ca="1">+IF(AND(ISNUMBER(OFFSET('Sanitation Data'!$G$6,0,10*ROW('Sanitation Data'!G7))),'Data Summary'!DA13="Yes"),OFFSET('Sanitation Data'!$G$6,0,10*ROW('Sanitation Data'!G7)),NA())</f>
        <v>#N/A</v>
      </c>
      <c r="AM13" s="507" t="e">
        <f ca="1">+IF(AND(ISNUMBER(OFFSET('Sanitation Data'!$G$10,0,10*ROW('Sanitation Data'!G7))),'Data Summary'!DB13="Yes"),OFFSET('Sanitation Data'!$G$10,0,10*ROW('Sanitation Data'!G7)),NA())</f>
        <v>#N/A</v>
      </c>
      <c r="AN13" s="507" t="e">
        <f ca="1">+IF(AND(ISNUMBER(OFFSET('Sanitation Data'!$G$11,0,10*ROW('Sanitation Data'!G7))),'Data Summary'!DC13="Yes"),OFFSET('Sanitation Data'!$G$11,0,10*ROW('Sanitation Data'!G7)),NA())</f>
        <v>#N/A</v>
      </c>
      <c r="AO13" s="507" t="e">
        <f ca="1">+IF(AND(ISNUMBER(OFFSET('Sanitation Data'!$G$12,0,10*ROW('Sanitation Data'!G7))),'Data Summary'!DD13="Yes"),OFFSET('Sanitation Data'!$G$12,0,10*ROW('Sanitation Data'!G7)),NA())</f>
        <v>#N/A</v>
      </c>
      <c r="AP13" s="507">
        <f ca="1">+IF(AND(ISNUMBER(OFFSET('Sanitation Data'!$H$4,0,10*ROW('Sanitation Data'!H7))),'Data Summary'!DE13="Yes"),100-OFFSET('Sanitation Data'!$H$4,0,10*ROW('Sanitation Data'!H7)),NA())</f>
        <v>81.5</v>
      </c>
      <c r="AQ13" s="507">
        <f ca="1">+IF(AND(ISNUMBER(OFFSET('Sanitation Data'!$H$6,0,10*ROW('Sanitation Data'!H7))),'Data Summary'!DF13="Yes"),OFFSET('Sanitation Data'!$H$6,0,10*ROW('Sanitation Data'!H7)),NA())</f>
        <v>74.25</v>
      </c>
      <c r="AR13" s="507" t="e">
        <f ca="1">+IF(AND(ISNUMBER(OFFSET('Sanitation Data'!$H$10,0,10*ROW('Sanitation Data'!H7))),'Data Summary'!DG13="Yes"),OFFSET('Sanitation Data'!$H$10,0,10*ROW('Sanitation Data'!H7)),NA())</f>
        <v>#N/A</v>
      </c>
      <c r="AS13" s="507" t="e">
        <f ca="1">+IF(AND(ISNUMBER(OFFSET('Sanitation Data'!$H$11,0,10*ROW('Sanitation Data'!H7))),'Data Summary'!DH13="Yes"),OFFSET('Sanitation Data'!$H$11,0,10*ROW('Sanitation Data'!H7)),NA())</f>
        <v>#N/A</v>
      </c>
      <c r="AT13" s="507" t="e">
        <f ca="1">+IF(AND(ISNUMBER(OFFSET('Sanitation Data'!$H$12,0,10*ROW('Sanitation Data'!H7))),'Data Summary'!DI13="Yes"),OFFSET('Sanitation Data'!$H$12,0,10*ROW('Sanitation Data'!H7)),NA())</f>
        <v>#N/A</v>
      </c>
      <c r="AU13" s="507" t="e">
        <f ca="1">+IF(AND(ISNUMBER(OFFSET('Sanitation Data'!$I$4,0,10*ROW('Sanitation Data'!I7))),'Data Summary'!DJ13="Yes"),100-OFFSET('Sanitation Data'!$I$4,0,10*ROW('Sanitation Data'!I7)),NA())</f>
        <v>#N/A</v>
      </c>
      <c r="AV13" s="507" t="e">
        <f ca="1">+IF(AND(ISNUMBER(OFFSET('Sanitation Data'!$I$6,0,10*ROW('Sanitation Data'!I7))),'Data Summary'!DK13="Yes"),OFFSET('Sanitation Data'!$I$6,0,10*ROW('Sanitation Data'!I7)),NA())</f>
        <v>#N/A</v>
      </c>
      <c r="AW13" s="507" t="e">
        <f ca="1">+IF(AND(ISNUMBER(OFFSET('Sanitation Data'!$I$10,0,10*ROW('Sanitation Data'!I7))),'Data Summary'!DL13="Yes"),OFFSET('Sanitation Data'!$I$10,0,10*ROW('Sanitation Data'!I7)),NA())</f>
        <v>#N/A</v>
      </c>
      <c r="AX13" s="507" t="e">
        <f ca="1">+IF(AND(ISNUMBER(OFFSET('Sanitation Data'!$I$11,0,10*ROW('Sanitation Data'!I7))),'Data Summary'!DM13="Yes"),OFFSET('Sanitation Data'!$I$11,0,10*ROW('Sanitation Data'!I7)),NA())</f>
        <v>#N/A</v>
      </c>
      <c r="AY13" s="507" t="e">
        <f ca="1">+IF(AND(ISNUMBER(OFFSET('Sanitation Data'!$I$12,0,10*ROW('Sanitation Data'!I7))),'Data Summary'!DN13="Yes"),OFFSET('Sanitation Data'!$I$12,0,10*ROW('Sanitation Data'!I7)),NA())</f>
        <v>#N/A</v>
      </c>
      <c r="AZ13" s="508" t="e">
        <f ca="1">+IF(AND(ISNUMBER(OFFSET('Hygiene Data'!$D$5,0,10*ROW('Hygiene Data'!D7))),'Data Summary'!DO13="Yes"),OFFSET('Hygiene Data'!$D$5,0,10*ROW('Hygiene Data'!D7)),NA())</f>
        <v>#N/A</v>
      </c>
      <c r="BA13" s="508" t="e">
        <f ca="1">+IF(AND(ISNUMBER(OFFSET('Hygiene Data'!$D$7,0,10*ROW('Hygiene Data'!D7))),'Data Summary'!DP13="Yes"),OFFSET('Hygiene Data'!$D$7,0,10*ROW('Hygiene Data'!D7)),NA())</f>
        <v>#N/A</v>
      </c>
      <c r="BB13" s="508" t="e">
        <f ca="1">+IF(AND(ISNUMBER(OFFSET('Hygiene Data'!$D$9,0,10*ROW('Hygiene Data'!D7))),'Data Summary'!DQ13="Yes"),OFFSET('Hygiene Data'!$D$9,0,10*ROW('Hygiene Data'!D7)),NA())</f>
        <v>#N/A</v>
      </c>
      <c r="BC13" s="508" t="e">
        <f ca="1">+IF(AND(ISNUMBER(OFFSET('Hygiene Data'!$E$5,0,10*ROW('Hygiene Data'!E7))),'Data Summary'!DR13="Yes"),OFFSET('Hygiene Data'!$E$5,0,10*ROW('Hygiene Data'!E7)),NA())</f>
        <v>#N/A</v>
      </c>
      <c r="BD13" s="508" t="e">
        <f ca="1">+IF(AND(ISNUMBER(OFFSET('Hygiene Data'!$E$7,0,10*ROW('Hygiene Data'!E7))),'Data Summary'!DS13="Yes"),OFFSET('Hygiene Data'!$E$7,0,10*ROW('Hygiene Data'!E7)),NA())</f>
        <v>#N/A</v>
      </c>
      <c r="BE13" s="508" t="e">
        <f ca="1">+IF(AND(ISNUMBER(OFFSET('Hygiene Data'!$E$9,0,10*ROW('Hygiene Data'!E7))),'Data Summary'!DT13="Yes"),OFFSET('Hygiene Data'!$E$9,0,10*ROW('Hygiene Data'!E7)),NA())</f>
        <v>#N/A</v>
      </c>
      <c r="BF13" s="508" t="e">
        <f ca="1">+IF(AND(ISNUMBER(OFFSET('Hygiene Data'!$F$5,0,10*ROW('Hygiene Data'!F7))),'Data Summary'!DU13="Yes"),OFFSET('Hygiene Data'!$F$5,0,10*ROW('Hygiene Data'!F7)),NA())</f>
        <v>#N/A</v>
      </c>
      <c r="BG13" s="508" t="e">
        <f ca="1">+IF(AND(ISNUMBER(OFFSET('Hygiene Data'!$F$7,0,10*ROW('Hygiene Data'!F7))),'Data Summary'!DV13="Yes"),OFFSET('Hygiene Data'!$F$7,0,10*ROW('Hygiene Data'!F7)),NA())</f>
        <v>#N/A</v>
      </c>
      <c r="BH13" s="508" t="e">
        <f ca="1">+IF(AND(ISNUMBER(OFFSET('Hygiene Data'!$F$9,0,10*ROW('Hygiene Data'!F7))),'Data Summary'!DW13="Yes"),OFFSET('Hygiene Data'!$F$9,0,10*ROW('Hygiene Data'!F7)),NA())</f>
        <v>#N/A</v>
      </c>
      <c r="BI13" s="508" t="e">
        <f ca="1">+IF(AND(ISNUMBER(OFFSET('Hygiene Data'!$G$5,0,10*ROW('Hygiene Data'!G7))),'Data Summary'!DX13="Yes"),OFFSET('Hygiene Data'!$G$5,0,10*ROW('Hygiene Data'!G7)),NA())</f>
        <v>#N/A</v>
      </c>
      <c r="BJ13" s="508" t="e">
        <f ca="1">+IF(AND(ISNUMBER(OFFSET('Hygiene Data'!$G$7,0,10*ROW('Hygiene Data'!G7))),'Data Summary'!DY13="Yes"),OFFSET('Hygiene Data'!$G$7,0,10*ROW('Hygiene Data'!G7)),NA())</f>
        <v>#N/A</v>
      </c>
      <c r="BK13" s="508" t="e">
        <f ca="1">+IF(AND(ISNUMBER(OFFSET('Hygiene Data'!$G$9,0,10*ROW('Hygiene Data'!G7))),'Data Summary'!DZ13="Yes"),OFFSET('Hygiene Data'!$G$9,0,10*ROW('Hygiene Data'!G7)),NA())</f>
        <v>#N/A</v>
      </c>
      <c r="BL13" s="508" t="e">
        <f ca="1">+IF(AND(ISNUMBER(OFFSET('Hygiene Data'!$H$5,0,10*ROW('Hygiene Data'!H7))),'Data Summary'!EA13="Yes"),OFFSET('Hygiene Data'!$H$5,0,10*ROW('Hygiene Data'!H7)),NA())</f>
        <v>#N/A</v>
      </c>
      <c r="BM13" s="508" t="e">
        <f ca="1">+IF(AND(ISNUMBER(OFFSET('Hygiene Data'!$H$7,0,10*ROW('Hygiene Data'!H7))),'Data Summary'!EB13="Yes"),OFFSET('Hygiene Data'!$H$7,0,10*ROW('Hygiene Data'!H7)),NA())</f>
        <v>#N/A</v>
      </c>
      <c r="BN13" s="508" t="e">
        <f ca="1">+IF(AND(ISNUMBER(OFFSET('Hygiene Data'!$H$9,0,10*ROW('Hygiene Data'!H7))),'Data Summary'!EC13="Yes"),OFFSET('Hygiene Data'!$H$9,0,10*ROW('Hygiene Data'!H7)),NA())</f>
        <v>#N/A</v>
      </c>
      <c r="BO13" s="508" t="e">
        <f ca="1">+IF(AND(ISNUMBER(OFFSET('Hygiene Data'!$I$5,0,10*ROW('Hygiene Data'!I7))),'Data Summary'!ED13="Yes"),OFFSET('Hygiene Data'!$I$5,0,10*ROW('Hygiene Data'!I7)),NA())</f>
        <v>#N/A</v>
      </c>
      <c r="BP13" s="508" t="e">
        <f ca="1">+IF(AND(ISNUMBER(OFFSET('Hygiene Data'!$I$7,0,10*ROW('Hygiene Data'!I7))),'Data Summary'!EE13="Yes"),OFFSET('Hygiene Data'!$I$7,0,10*ROW('Hygiene Data'!I7)),NA())</f>
        <v>#N/A</v>
      </c>
      <c r="BQ13" s="508" t="e">
        <f ca="1">+IF(AND(ISNUMBER(OFFSET('Hygiene Data'!$I$9,0,10*ROW('Hygiene Data'!I7))),'Data Summary'!EF13="Yes"),OFFSET('Hygiene Data'!$I$9,0,10*ROW('Hygiene Data'!I7)),NA())</f>
        <v>#N/A</v>
      </c>
    </row>
    <row r="14" spans="1:69" x14ac:dyDescent="0.25">
      <c r="A14" s="504" t="str">
        <f ca="1">+RIGHT('Data Summary'!A14,LEN('Data Summary'!A14)-9)</f>
        <v>UIS</v>
      </c>
      <c r="B14" s="478" t="str">
        <f ca="1">+IF(ISTEXT('Data Summary'!B14),'Data Summary'!B14,"")</f>
        <v>Other</v>
      </c>
      <c r="C14" s="505">
        <f ca="1">+VALUE('Data Summary'!C14)</f>
        <v>2017</v>
      </c>
      <c r="D14" s="506" t="e">
        <f ca="1">+IF(AND(ISNUMBER(OFFSET('Water Data'!$D$4,0,10*ROW('Water Data'!D8))),'Data Summary'!BS14="Yes"),100-OFFSET('Water Data'!$D$4,0,10*ROW('Water Data'!D8)),NA())</f>
        <v>#N/A</v>
      </c>
      <c r="E14" s="506" t="e">
        <f ca="1">+IF(AND(ISNUMBER(OFFSET('Water Data'!$D$6,0,10*ROW('Water Data'!D8))),'Data Summary'!BT14="Yes"),OFFSET('Water Data'!$D$6,0,10*ROW('Water Data'!D8)),NA())</f>
        <v>#N/A</v>
      </c>
      <c r="F14" s="506">
        <f ca="1">+IF(AND(ISNUMBER(OFFSET('Water Data'!$D$9,0,10*ROW('Water Data'!D8))),'Data Summary'!BU14="Yes"),OFFSET('Water Data'!$D$9,0,10*ROW('Water Data'!D8)),NA())</f>
        <v>65.244780840548643</v>
      </c>
      <c r="G14" s="506" t="e">
        <f ca="1">+IF(AND(ISNUMBER(OFFSET('Water Data'!$E$4,0,10*ROW('Water Data'!E8))),'Data Summary'!BV14="Yes"),100-OFFSET('Water Data'!$E$4,0,10*ROW('Water Data'!E8)),NA())</f>
        <v>#N/A</v>
      </c>
      <c r="H14" s="506" t="e">
        <f ca="1">+IF(AND(ISNUMBER(OFFSET('Water Data'!$E$6,0,10*ROW('Water Data'!E8))),'Data Summary'!BW14="Yes"),OFFSET('Water Data'!$E$6,0,10*ROW('Water Data'!E8)),NA())</f>
        <v>#N/A</v>
      </c>
      <c r="I14" s="506" t="e">
        <f ca="1">+IF(AND(ISNUMBER(OFFSET('Water Data'!$E$9,0,10*ROW('Water Data'!E8))),'Data Summary'!BX14="Yes"),OFFSET('Water Data'!$E$9,0,10*ROW('Water Data'!E8)),NA())</f>
        <v>#N/A</v>
      </c>
      <c r="J14" s="506" t="e">
        <f ca="1">+IF(AND(ISNUMBER(OFFSET('Water Data'!$F$4,0,10*ROW('Water Data'!F8))),'Data Summary'!BY14="Yes"),100-OFFSET('Water Data'!$F$4,0,10*ROW('Water Data'!F8)),NA())</f>
        <v>#N/A</v>
      </c>
      <c r="K14" s="506" t="e">
        <f ca="1">+IF(AND(ISNUMBER(OFFSET('Water Data'!$F$6,0,10*ROW('Water Data'!F8))),'Data Summary'!BZ14="Yes"),OFFSET('Water Data'!$F$6,0,10*ROW('Water Data'!F8)),NA())</f>
        <v>#N/A</v>
      </c>
      <c r="L14" s="506" t="e">
        <f ca="1">+IF(AND(ISNUMBER(OFFSET('Water Data'!$F$9,0,10*ROW('Water Data'!F8))),'Data Summary'!CA14="Yes"),OFFSET('Water Data'!$F$9,0,10*ROW('Water Data'!F8)),NA())</f>
        <v>#N/A</v>
      </c>
      <c r="M14" s="506" t="e">
        <f ca="1">+IF(AND(ISNUMBER(OFFSET('Water Data'!$G$4,0,10*ROW('Water Data'!G8))),'Data Summary'!CB14="Yes"),100-OFFSET('Water Data'!$G$4,0,10*ROW('Water Data'!G8)),NA())</f>
        <v>#N/A</v>
      </c>
      <c r="N14" s="506" t="e">
        <f ca="1">+IF(AND(ISNUMBER(OFFSET('Water Data'!$G$6,0,10*ROW('Water Data'!G8))),'Data Summary'!CC14="Yes"),OFFSET('Water Data'!$G$6,0,10*ROW('Water Data'!G8)),NA())</f>
        <v>#N/A</v>
      </c>
      <c r="O14" s="506" t="e">
        <f ca="1">+IF(AND(ISNUMBER(OFFSET('Water Data'!$G$9,0,10*ROW('Water Data'!G8))),'Data Summary'!CD14="Yes"),OFFSET('Water Data'!$G$9,0,10*ROW('Water Data'!G8)),NA())</f>
        <v>#N/A</v>
      </c>
      <c r="P14" s="506" t="e">
        <f ca="1">+IF(AND(ISNUMBER(OFFSET('Water Data'!$H$4,0,10*ROW('Water Data'!H8))),'Data Summary'!CE14="Yes"),100-OFFSET('Water Data'!$H$4,0,10*ROW('Water Data'!H8)),NA())</f>
        <v>#N/A</v>
      </c>
      <c r="Q14" s="506" t="e">
        <f ca="1">+IF(AND(ISNUMBER(OFFSET('Water Data'!$H$6,0,10*ROW('Water Data'!H8))),'Data Summary'!CF14="Yes"),OFFSET('Water Data'!$H$6,0,10*ROW('Water Data'!H8)),NA())</f>
        <v>#N/A</v>
      </c>
      <c r="R14" s="506">
        <f ca="1">+IF(AND(ISNUMBER(OFFSET('Water Data'!$H$9,0,10*ROW('Water Data'!H8))),'Data Summary'!CG14="Yes"),OFFSET('Water Data'!$H$9,0,10*ROW('Water Data'!H8)),NA())</f>
        <v>56.7</v>
      </c>
      <c r="S14" s="506" t="e">
        <f ca="1">+IF(AND(ISNUMBER(OFFSET('Water Data'!$I$4,0,10*ROW('Water Data'!I8))),'Data Summary'!CH14="Yes"),100-OFFSET('Water Data'!$I$4,0,10*ROW('Water Data'!I8)),NA())</f>
        <v>#N/A</v>
      </c>
      <c r="T14" s="506" t="e">
        <f ca="1">+IF(AND(ISNUMBER(OFFSET('Water Data'!$I$6,0,10*ROW('Water Data'!I8))),'Data Summary'!CI14="Yes"),OFFSET('Water Data'!$I$6,0,10*ROW('Water Data'!I8)),NA())</f>
        <v>#N/A</v>
      </c>
      <c r="U14" s="506">
        <f ca="1">+IF(AND(ISNUMBER(OFFSET('Water Data'!$I$9,0,10*ROW('Water Data'!I8))),'Data Summary'!CJ14="Yes"),OFFSET('Water Data'!$I$9,0,10*ROW('Water Data'!I8)),NA())</f>
        <v>75</v>
      </c>
      <c r="V14" s="507" t="e">
        <f ca="1">+IF(AND(ISNUMBER(OFFSET('Sanitation Data'!$D$4,0,10*ROW('Sanitation Data'!D8))),'Data Summary'!CK14="Yes"),100-OFFSET('Sanitation Data'!$D$4,0,10*ROW('Sanitation Data'!D8)),NA())</f>
        <v>#N/A</v>
      </c>
      <c r="W14" s="507" t="e">
        <f ca="1">+IF(AND(ISNUMBER(OFFSET('Sanitation Data'!$D$6,0,10*ROW('Sanitation Data'!D8))),'Data Summary'!CL14="Yes"),OFFSET('Sanitation Data'!$D$6,0,10*ROW('Sanitation Data'!D8)),NA())</f>
        <v>#N/A</v>
      </c>
      <c r="X14" s="507" t="e">
        <f ca="1">+IF(AND(ISNUMBER(OFFSET('Sanitation Data'!$D$10,0,10*ROW('Sanitation Data'!D8))),'Data Summary'!CM14="Yes"),OFFSET('Sanitation Data'!$D$10,0,10*ROW('Sanitation Data'!D8)),NA())</f>
        <v>#N/A</v>
      </c>
      <c r="Y14" s="507" t="e">
        <f ca="1">+IF(AND(ISNUMBER(OFFSET('Sanitation Data'!$D$11,0,10*ROW('Sanitation Data'!D8))),'Data Summary'!CN14="Yes"),OFFSET('Sanitation Data'!$D$11,0,10*ROW('Sanitation Data'!D8)),NA())</f>
        <v>#N/A</v>
      </c>
      <c r="Z14" s="507">
        <f ca="1">+IF(AND(ISNUMBER(OFFSET('Sanitation Data'!$D$12,0,10*ROW('Sanitation Data'!D8))),'Data Summary'!CO14="Yes"),OFFSET('Sanitation Data'!$D$12,0,10*ROW('Sanitation Data'!D8)),NA())</f>
        <v>44.356881468057487</v>
      </c>
      <c r="AA14" s="507" t="e">
        <f ca="1">+IF(AND(ISNUMBER(OFFSET('Sanitation Data'!$E$4,0,10*ROW('Sanitation Data'!E8))),'Data Summary'!CP14="Yes"),100-OFFSET('Sanitation Data'!$E$4,0,10*ROW('Sanitation Data'!E8)),NA())</f>
        <v>#N/A</v>
      </c>
      <c r="AB14" s="507" t="e">
        <f ca="1">+IF(AND(ISNUMBER(OFFSET('Sanitation Data'!$E$6,0,10*ROW('Sanitation Data'!E8))),'Data Summary'!CQ14="Yes"),OFFSET('Sanitation Data'!$E$6,0,10*ROW('Sanitation Data'!E8)),NA())</f>
        <v>#N/A</v>
      </c>
      <c r="AC14" s="507" t="e">
        <f ca="1">+IF(AND(ISNUMBER(OFFSET('Sanitation Data'!$E$10,0,10*ROW('Sanitation Data'!E8))),'Data Summary'!CR14="Yes"),OFFSET('Sanitation Data'!$E$10,0,10*ROW('Sanitation Data'!E8)),NA())</f>
        <v>#N/A</v>
      </c>
      <c r="AD14" s="507" t="e">
        <f ca="1">+IF(AND(ISNUMBER(OFFSET('Sanitation Data'!$E$11,0,10*ROW('Sanitation Data'!E8))),'Data Summary'!CS14="Yes"),OFFSET('Sanitation Data'!$E$11,0,10*ROW('Sanitation Data'!E8)),NA())</f>
        <v>#N/A</v>
      </c>
      <c r="AE14" s="507" t="e">
        <f ca="1">+IF(AND(ISNUMBER(OFFSET('Sanitation Data'!$E$12,0,10*ROW('Sanitation Data'!E8))),'Data Summary'!CT14="Yes"),OFFSET('Sanitation Data'!$E$12,0,10*ROW('Sanitation Data'!E8)),NA())</f>
        <v>#N/A</v>
      </c>
      <c r="AF14" s="507" t="e">
        <f ca="1">+IF(AND(ISNUMBER(OFFSET('Sanitation Data'!$F$4,0,10*ROW('Sanitation Data'!F8))),'Data Summary'!CU14="Yes"),100-OFFSET('Sanitation Data'!$F$4,0,10*ROW('Sanitation Data'!F8)),NA())</f>
        <v>#N/A</v>
      </c>
      <c r="AG14" s="507" t="e">
        <f ca="1">+IF(AND(ISNUMBER(OFFSET('Sanitation Data'!$F$6,0,10*ROW('Sanitation Data'!F8))),'Data Summary'!CV14="Yes"),OFFSET('Sanitation Data'!$F$6,0,10*ROW('Sanitation Data'!F8)),NA())</f>
        <v>#N/A</v>
      </c>
      <c r="AH14" s="507" t="e">
        <f ca="1">+IF(AND(ISNUMBER(OFFSET('Sanitation Data'!$F$10,0,10*ROW('Sanitation Data'!F8))),'Data Summary'!CW14="Yes"),OFFSET('Sanitation Data'!$F$10,0,10*ROW('Sanitation Data'!F8)),NA())</f>
        <v>#N/A</v>
      </c>
      <c r="AI14" s="507" t="e">
        <f ca="1">+IF(AND(ISNUMBER(OFFSET('Sanitation Data'!$F$11,0,10*ROW('Sanitation Data'!F8))),'Data Summary'!CX14="Yes"),OFFSET('Sanitation Data'!$F$11,0,10*ROW('Sanitation Data'!F8)),NA())</f>
        <v>#N/A</v>
      </c>
      <c r="AJ14" s="507" t="e">
        <f ca="1">+IF(AND(ISNUMBER(OFFSET('Sanitation Data'!$F$12,0,10*ROW('Sanitation Data'!F8))),'Data Summary'!CY14="Yes"),OFFSET('Sanitation Data'!$F$12,0,10*ROW('Sanitation Data'!F8)),NA())</f>
        <v>#N/A</v>
      </c>
      <c r="AK14" s="507" t="e">
        <f ca="1">+IF(AND(ISNUMBER(OFFSET('Sanitation Data'!$G$4,0,10*ROW('Sanitation Data'!G8))),'Data Summary'!CZ14="Yes"),100-OFFSET('Sanitation Data'!$G$4,0,10*ROW('Sanitation Data'!G8)),NA())</f>
        <v>#N/A</v>
      </c>
      <c r="AL14" s="507" t="e">
        <f ca="1">+IF(AND(ISNUMBER(OFFSET('Sanitation Data'!$G$6,0,10*ROW('Sanitation Data'!G8))),'Data Summary'!DA14="Yes"),OFFSET('Sanitation Data'!$G$6,0,10*ROW('Sanitation Data'!G8)),NA())</f>
        <v>#N/A</v>
      </c>
      <c r="AM14" s="507" t="e">
        <f ca="1">+IF(AND(ISNUMBER(OFFSET('Sanitation Data'!$G$10,0,10*ROW('Sanitation Data'!G8))),'Data Summary'!DB14="Yes"),OFFSET('Sanitation Data'!$G$10,0,10*ROW('Sanitation Data'!G8)),NA())</f>
        <v>#N/A</v>
      </c>
      <c r="AN14" s="507" t="e">
        <f ca="1">+IF(AND(ISNUMBER(OFFSET('Sanitation Data'!$G$11,0,10*ROW('Sanitation Data'!G8))),'Data Summary'!DC14="Yes"),OFFSET('Sanitation Data'!$G$11,0,10*ROW('Sanitation Data'!G8)),NA())</f>
        <v>#N/A</v>
      </c>
      <c r="AO14" s="507" t="e">
        <f ca="1">+IF(AND(ISNUMBER(OFFSET('Sanitation Data'!$G$12,0,10*ROW('Sanitation Data'!G8))),'Data Summary'!DD14="Yes"),OFFSET('Sanitation Data'!$G$12,0,10*ROW('Sanitation Data'!G8)),NA())</f>
        <v>#N/A</v>
      </c>
      <c r="AP14" s="507" t="e">
        <f ca="1">+IF(AND(ISNUMBER(OFFSET('Sanitation Data'!$H$4,0,10*ROW('Sanitation Data'!H8))),'Data Summary'!DE14="Yes"),100-OFFSET('Sanitation Data'!$H$4,0,10*ROW('Sanitation Data'!H8)),NA())</f>
        <v>#N/A</v>
      </c>
      <c r="AQ14" s="507" t="e">
        <f ca="1">+IF(AND(ISNUMBER(OFFSET('Sanitation Data'!$H$6,0,10*ROW('Sanitation Data'!H8))),'Data Summary'!DF14="Yes"),OFFSET('Sanitation Data'!$H$6,0,10*ROW('Sanitation Data'!H8)),NA())</f>
        <v>#N/A</v>
      </c>
      <c r="AR14" s="507" t="e">
        <f ca="1">+IF(AND(ISNUMBER(OFFSET('Sanitation Data'!$H$10,0,10*ROW('Sanitation Data'!H8))),'Data Summary'!DG14="Yes"),OFFSET('Sanitation Data'!$H$10,0,10*ROW('Sanitation Data'!H8)),NA())</f>
        <v>#N/A</v>
      </c>
      <c r="AS14" s="507" t="e">
        <f ca="1">+IF(AND(ISNUMBER(OFFSET('Sanitation Data'!$H$11,0,10*ROW('Sanitation Data'!H8))),'Data Summary'!DH14="Yes"),OFFSET('Sanitation Data'!$H$11,0,10*ROW('Sanitation Data'!H8)),NA())</f>
        <v>#N/A</v>
      </c>
      <c r="AT14" s="507">
        <f ca="1">+IF(AND(ISNUMBER(OFFSET('Sanitation Data'!$H$12,0,10*ROW('Sanitation Data'!H8))),'Data Summary'!DI14="Yes"),OFFSET('Sanitation Data'!$H$12,0,10*ROW('Sanitation Data'!H8)),NA())</f>
        <v>26.1</v>
      </c>
      <c r="AU14" s="507" t="e">
        <f ca="1">+IF(AND(ISNUMBER(OFFSET('Sanitation Data'!$I$4,0,10*ROW('Sanitation Data'!I8))),'Data Summary'!DJ14="Yes"),100-OFFSET('Sanitation Data'!$I$4,0,10*ROW('Sanitation Data'!I8)),NA())</f>
        <v>#N/A</v>
      </c>
      <c r="AV14" s="507" t="e">
        <f ca="1">+IF(AND(ISNUMBER(OFFSET('Sanitation Data'!$I$6,0,10*ROW('Sanitation Data'!I8))),'Data Summary'!DK14="Yes"),OFFSET('Sanitation Data'!$I$6,0,10*ROW('Sanitation Data'!I8)),NA())</f>
        <v>#N/A</v>
      </c>
      <c r="AW14" s="507" t="e">
        <f ca="1">+IF(AND(ISNUMBER(OFFSET('Sanitation Data'!$I$10,0,10*ROW('Sanitation Data'!I8))),'Data Summary'!DL14="Yes"),OFFSET('Sanitation Data'!$I$10,0,10*ROW('Sanitation Data'!I8)),NA())</f>
        <v>#N/A</v>
      </c>
      <c r="AX14" s="507" t="e">
        <f ca="1">+IF(AND(ISNUMBER(OFFSET('Sanitation Data'!$I$11,0,10*ROW('Sanitation Data'!I8))),'Data Summary'!DM14="Yes"),OFFSET('Sanitation Data'!$I$11,0,10*ROW('Sanitation Data'!I8)),NA())</f>
        <v>#N/A</v>
      </c>
      <c r="AY14" s="507">
        <f ca="1">+IF(AND(ISNUMBER(OFFSET('Sanitation Data'!$I$12,0,10*ROW('Sanitation Data'!I8))),'Data Summary'!DN14="Yes"),OFFSET('Sanitation Data'!$I$12,0,10*ROW('Sanitation Data'!I8)),NA())</f>
        <v>65.2</v>
      </c>
      <c r="AZ14" s="508" t="e">
        <f ca="1">+IF(AND(ISNUMBER(OFFSET('Hygiene Data'!$D$5,0,10*ROW('Hygiene Data'!D8))),'Data Summary'!DO14="Yes"),OFFSET('Hygiene Data'!$D$5,0,10*ROW('Hygiene Data'!D8)),NA())</f>
        <v>#N/A</v>
      </c>
      <c r="BA14" s="508" t="e">
        <f ca="1">+IF(AND(ISNUMBER(OFFSET('Hygiene Data'!$D$7,0,10*ROW('Hygiene Data'!D8))),'Data Summary'!DP14="Yes"),OFFSET('Hygiene Data'!$D$7,0,10*ROW('Hygiene Data'!D8)),NA())</f>
        <v>#N/A</v>
      </c>
      <c r="BB14" s="508">
        <f ca="1">+IF(AND(ISNUMBER(OFFSET('Hygiene Data'!$D$9,0,10*ROW('Hygiene Data'!D8))),'Data Summary'!DQ14="Yes"),OFFSET('Hygiene Data'!$D$9,0,10*ROW('Hygiene Data'!D8)),NA())</f>
        <v>6.0416458631396983</v>
      </c>
      <c r="BC14" s="508" t="e">
        <f ca="1">+IF(AND(ISNUMBER(OFFSET('Hygiene Data'!$E$5,0,10*ROW('Hygiene Data'!E8))),'Data Summary'!DR14="Yes"),OFFSET('Hygiene Data'!$E$5,0,10*ROW('Hygiene Data'!E8)),NA())</f>
        <v>#N/A</v>
      </c>
      <c r="BD14" s="508" t="e">
        <f ca="1">+IF(AND(ISNUMBER(OFFSET('Hygiene Data'!$E$7,0,10*ROW('Hygiene Data'!E8))),'Data Summary'!DS14="Yes"),OFFSET('Hygiene Data'!$E$7,0,10*ROW('Hygiene Data'!E8)),NA())</f>
        <v>#N/A</v>
      </c>
      <c r="BE14" s="508" t="e">
        <f ca="1">+IF(AND(ISNUMBER(OFFSET('Hygiene Data'!$E$9,0,10*ROW('Hygiene Data'!E8))),'Data Summary'!DT14="Yes"),OFFSET('Hygiene Data'!$E$9,0,10*ROW('Hygiene Data'!E8)),NA())</f>
        <v>#N/A</v>
      </c>
      <c r="BF14" s="508" t="e">
        <f ca="1">+IF(AND(ISNUMBER(OFFSET('Hygiene Data'!$F$5,0,10*ROW('Hygiene Data'!F8))),'Data Summary'!DU14="Yes"),OFFSET('Hygiene Data'!$F$5,0,10*ROW('Hygiene Data'!F8)),NA())</f>
        <v>#N/A</v>
      </c>
      <c r="BG14" s="508" t="e">
        <f ca="1">+IF(AND(ISNUMBER(OFFSET('Hygiene Data'!$F$7,0,10*ROW('Hygiene Data'!F8))),'Data Summary'!DV14="Yes"),OFFSET('Hygiene Data'!$F$7,0,10*ROW('Hygiene Data'!F8)),NA())</f>
        <v>#N/A</v>
      </c>
      <c r="BH14" s="508" t="e">
        <f ca="1">+IF(AND(ISNUMBER(OFFSET('Hygiene Data'!$F$9,0,10*ROW('Hygiene Data'!F8))),'Data Summary'!DW14="Yes"),OFFSET('Hygiene Data'!$F$9,0,10*ROW('Hygiene Data'!F8)),NA())</f>
        <v>#N/A</v>
      </c>
      <c r="BI14" s="508" t="e">
        <f ca="1">+IF(AND(ISNUMBER(OFFSET('Hygiene Data'!$G$5,0,10*ROW('Hygiene Data'!G8))),'Data Summary'!DX14="Yes"),OFFSET('Hygiene Data'!$G$5,0,10*ROW('Hygiene Data'!G8)),NA())</f>
        <v>#N/A</v>
      </c>
      <c r="BJ14" s="508" t="e">
        <f ca="1">+IF(AND(ISNUMBER(OFFSET('Hygiene Data'!$G$7,0,10*ROW('Hygiene Data'!G8))),'Data Summary'!DY14="Yes"),OFFSET('Hygiene Data'!$G$7,0,10*ROW('Hygiene Data'!G8)),NA())</f>
        <v>#N/A</v>
      </c>
      <c r="BK14" s="508" t="e">
        <f ca="1">+IF(AND(ISNUMBER(OFFSET('Hygiene Data'!$G$9,0,10*ROW('Hygiene Data'!G8))),'Data Summary'!DZ14="Yes"),OFFSET('Hygiene Data'!$G$9,0,10*ROW('Hygiene Data'!G8)),NA())</f>
        <v>#N/A</v>
      </c>
      <c r="BL14" s="508" t="e">
        <f ca="1">+IF(AND(ISNUMBER(OFFSET('Hygiene Data'!$H$5,0,10*ROW('Hygiene Data'!H8))),'Data Summary'!EA14="Yes"),OFFSET('Hygiene Data'!$H$5,0,10*ROW('Hygiene Data'!H8)),NA())</f>
        <v>#N/A</v>
      </c>
      <c r="BM14" s="508" t="e">
        <f ca="1">+IF(AND(ISNUMBER(OFFSET('Hygiene Data'!$H$7,0,10*ROW('Hygiene Data'!H8))),'Data Summary'!EB14="Yes"),OFFSET('Hygiene Data'!$H$7,0,10*ROW('Hygiene Data'!H8)),NA())</f>
        <v>#N/A</v>
      </c>
      <c r="BN14" s="508">
        <f ca="1">+IF(AND(ISNUMBER(OFFSET('Hygiene Data'!$H$9,0,10*ROW('Hygiene Data'!H8))),'Data Summary'!EC14="Yes"),OFFSET('Hygiene Data'!$H$9,0,10*ROW('Hygiene Data'!H8)),NA())</f>
        <v>3.1</v>
      </c>
      <c r="BO14" s="508" t="e">
        <f ca="1">+IF(AND(ISNUMBER(OFFSET('Hygiene Data'!$I$5,0,10*ROW('Hygiene Data'!I8))),'Data Summary'!ED14="Yes"),OFFSET('Hygiene Data'!$I$5,0,10*ROW('Hygiene Data'!I8)),NA())</f>
        <v>#N/A</v>
      </c>
      <c r="BP14" s="508" t="e">
        <f ca="1">+IF(AND(ISNUMBER(OFFSET('Hygiene Data'!$I$7,0,10*ROW('Hygiene Data'!I8))),'Data Summary'!EE14="Yes"),OFFSET('Hygiene Data'!$I$7,0,10*ROW('Hygiene Data'!I8)),NA())</f>
        <v>#N/A</v>
      </c>
      <c r="BQ14" s="508">
        <f ca="1">+IF(AND(ISNUMBER(OFFSET('Hygiene Data'!$I$9,0,10*ROW('Hygiene Data'!I8))),'Data Summary'!EF14="Yes"),OFFSET('Hygiene Data'!$I$9,0,10*ROW('Hygiene Data'!I8)),NA())</f>
        <v>9.4</v>
      </c>
    </row>
    <row r="15" spans="1:69" x14ac:dyDescent="0.25">
      <c r="A15" s="504" t="str">
        <f ca="1">+RIGHT('Data Summary'!A15,LEN('Data Summary'!A15)-9)</f>
        <v>UIS</v>
      </c>
      <c r="B15" s="478" t="str">
        <f ca="1">+IF(ISTEXT('Data Summary'!B15),'Data Summary'!B15,"")</f>
        <v>Other</v>
      </c>
      <c r="C15" s="505">
        <f ca="1">+VALUE('Data Summary'!C15)</f>
        <v>2018</v>
      </c>
      <c r="D15" s="506" t="e">
        <f ca="1">+IF(AND(ISNUMBER(OFFSET('Water Data'!$D$4,0,10*ROW('Water Data'!D9))),'Data Summary'!BS15="Yes"),100-OFFSET('Water Data'!$D$4,0,10*ROW('Water Data'!D9)),NA())</f>
        <v>#N/A</v>
      </c>
      <c r="E15" s="506" t="e">
        <f ca="1">+IF(AND(ISNUMBER(OFFSET('Water Data'!$D$6,0,10*ROW('Water Data'!D9))),'Data Summary'!BT15="Yes"),OFFSET('Water Data'!$D$6,0,10*ROW('Water Data'!D9)),NA())</f>
        <v>#N/A</v>
      </c>
      <c r="F15" s="506">
        <f ca="1">+IF(AND(ISNUMBER(OFFSET('Water Data'!$D$9,0,10*ROW('Water Data'!D9))),'Data Summary'!BU15="Yes"),OFFSET('Water Data'!$D$9,0,10*ROW('Water Data'!D9)),NA())</f>
        <v>66.055302392432239</v>
      </c>
      <c r="G15" s="506" t="e">
        <f ca="1">+IF(AND(ISNUMBER(OFFSET('Water Data'!$E$4,0,10*ROW('Water Data'!E9))),'Data Summary'!BV15="Yes"),100-OFFSET('Water Data'!$E$4,0,10*ROW('Water Data'!E9)),NA())</f>
        <v>#N/A</v>
      </c>
      <c r="H15" s="506" t="e">
        <f ca="1">+IF(AND(ISNUMBER(OFFSET('Water Data'!$E$6,0,10*ROW('Water Data'!E9))),'Data Summary'!BW15="Yes"),OFFSET('Water Data'!$E$6,0,10*ROW('Water Data'!E9)),NA())</f>
        <v>#N/A</v>
      </c>
      <c r="I15" s="506" t="e">
        <f ca="1">+IF(AND(ISNUMBER(OFFSET('Water Data'!$E$9,0,10*ROW('Water Data'!E9))),'Data Summary'!BX15="Yes"),OFFSET('Water Data'!$E$9,0,10*ROW('Water Data'!E9)),NA())</f>
        <v>#N/A</v>
      </c>
      <c r="J15" s="506" t="e">
        <f ca="1">+IF(AND(ISNUMBER(OFFSET('Water Data'!$F$4,0,10*ROW('Water Data'!F9))),'Data Summary'!BY15="Yes"),100-OFFSET('Water Data'!$F$4,0,10*ROW('Water Data'!F9)),NA())</f>
        <v>#N/A</v>
      </c>
      <c r="K15" s="506" t="e">
        <f ca="1">+IF(AND(ISNUMBER(OFFSET('Water Data'!$F$6,0,10*ROW('Water Data'!F9))),'Data Summary'!BZ15="Yes"),OFFSET('Water Data'!$F$6,0,10*ROW('Water Data'!F9)),NA())</f>
        <v>#N/A</v>
      </c>
      <c r="L15" s="506" t="e">
        <f ca="1">+IF(AND(ISNUMBER(OFFSET('Water Data'!$F$9,0,10*ROW('Water Data'!F9))),'Data Summary'!CA15="Yes"),OFFSET('Water Data'!$F$9,0,10*ROW('Water Data'!F9)),NA())</f>
        <v>#N/A</v>
      </c>
      <c r="M15" s="506" t="e">
        <f ca="1">+IF(AND(ISNUMBER(OFFSET('Water Data'!$G$4,0,10*ROW('Water Data'!G9))),'Data Summary'!CB15="Yes"),100-OFFSET('Water Data'!$G$4,0,10*ROW('Water Data'!G9)),NA())</f>
        <v>#N/A</v>
      </c>
      <c r="N15" s="506" t="e">
        <f ca="1">+IF(AND(ISNUMBER(OFFSET('Water Data'!$G$6,0,10*ROW('Water Data'!G9))),'Data Summary'!CC15="Yes"),OFFSET('Water Data'!$G$6,0,10*ROW('Water Data'!G9)),NA())</f>
        <v>#N/A</v>
      </c>
      <c r="O15" s="506" t="e">
        <f ca="1">+IF(AND(ISNUMBER(OFFSET('Water Data'!$G$9,0,10*ROW('Water Data'!G9))),'Data Summary'!CD15="Yes"),OFFSET('Water Data'!$G$9,0,10*ROW('Water Data'!G9)),NA())</f>
        <v>#N/A</v>
      </c>
      <c r="P15" s="506" t="e">
        <f ca="1">+IF(AND(ISNUMBER(OFFSET('Water Data'!$H$4,0,10*ROW('Water Data'!H9))),'Data Summary'!CE15="Yes"),100-OFFSET('Water Data'!$H$4,0,10*ROW('Water Data'!H9)),NA())</f>
        <v>#N/A</v>
      </c>
      <c r="Q15" s="506" t="e">
        <f ca="1">+IF(AND(ISNUMBER(OFFSET('Water Data'!$H$6,0,10*ROW('Water Data'!H9))),'Data Summary'!CF15="Yes"),OFFSET('Water Data'!$H$6,0,10*ROW('Water Data'!H9)),NA())</f>
        <v>#N/A</v>
      </c>
      <c r="R15" s="506">
        <f ca="1">+IF(AND(ISNUMBER(OFFSET('Water Data'!$H$9,0,10*ROW('Water Data'!H9))),'Data Summary'!CG15="Yes"),OFFSET('Water Data'!$H$9,0,10*ROW('Water Data'!H9)),NA())</f>
        <v>59.6</v>
      </c>
      <c r="S15" s="506" t="e">
        <f ca="1">+IF(AND(ISNUMBER(OFFSET('Water Data'!$I$4,0,10*ROW('Water Data'!I9))),'Data Summary'!CH15="Yes"),100-OFFSET('Water Data'!$I$4,0,10*ROW('Water Data'!I9)),NA())</f>
        <v>#N/A</v>
      </c>
      <c r="T15" s="506" t="e">
        <f ca="1">+IF(AND(ISNUMBER(OFFSET('Water Data'!$I$6,0,10*ROW('Water Data'!I9))),'Data Summary'!CI15="Yes"),OFFSET('Water Data'!$I$6,0,10*ROW('Water Data'!I9)),NA())</f>
        <v>#N/A</v>
      </c>
      <c r="U15" s="506">
        <f ca="1">+IF(AND(ISNUMBER(OFFSET('Water Data'!$I$9,0,10*ROW('Water Data'!I9))),'Data Summary'!CJ15="Yes"),OFFSET('Water Data'!$I$9,0,10*ROW('Water Data'!I9)),NA())</f>
        <v>73.400000000000006</v>
      </c>
      <c r="V15" s="507" t="e">
        <f ca="1">+IF(AND(ISNUMBER(OFFSET('Sanitation Data'!$D$4,0,10*ROW('Sanitation Data'!D9))),'Data Summary'!CK15="Yes"),100-OFFSET('Sanitation Data'!$D$4,0,10*ROW('Sanitation Data'!D9)),NA())</f>
        <v>#N/A</v>
      </c>
      <c r="W15" s="507" t="e">
        <f ca="1">+IF(AND(ISNUMBER(OFFSET('Sanitation Data'!$D$6,0,10*ROW('Sanitation Data'!D9))),'Data Summary'!CL15="Yes"),OFFSET('Sanitation Data'!$D$6,0,10*ROW('Sanitation Data'!D9)),NA())</f>
        <v>#N/A</v>
      </c>
      <c r="X15" s="507" t="e">
        <f ca="1">+IF(AND(ISNUMBER(OFFSET('Sanitation Data'!$D$10,0,10*ROW('Sanitation Data'!D9))),'Data Summary'!CM15="Yes"),OFFSET('Sanitation Data'!$D$10,0,10*ROW('Sanitation Data'!D9)),NA())</f>
        <v>#N/A</v>
      </c>
      <c r="Y15" s="507" t="e">
        <f ca="1">+IF(AND(ISNUMBER(OFFSET('Sanitation Data'!$D$11,0,10*ROW('Sanitation Data'!D9))),'Data Summary'!CN15="Yes"),OFFSET('Sanitation Data'!$D$11,0,10*ROW('Sanitation Data'!D9)),NA())</f>
        <v>#N/A</v>
      </c>
      <c r="Z15" s="507">
        <f ca="1">+IF(AND(ISNUMBER(OFFSET('Sanitation Data'!$D$12,0,10*ROW('Sanitation Data'!D9))),'Data Summary'!CO15="Yes"),OFFSET('Sanitation Data'!$D$12,0,10*ROW('Sanitation Data'!D9)),NA())</f>
        <v>43.990023445224665</v>
      </c>
      <c r="AA15" s="507" t="e">
        <f ca="1">+IF(AND(ISNUMBER(OFFSET('Sanitation Data'!$E$4,0,10*ROW('Sanitation Data'!E9))),'Data Summary'!CP15="Yes"),100-OFFSET('Sanitation Data'!$E$4,0,10*ROW('Sanitation Data'!E9)),NA())</f>
        <v>#N/A</v>
      </c>
      <c r="AB15" s="507" t="e">
        <f ca="1">+IF(AND(ISNUMBER(OFFSET('Sanitation Data'!$E$6,0,10*ROW('Sanitation Data'!E9))),'Data Summary'!CQ15="Yes"),OFFSET('Sanitation Data'!$E$6,0,10*ROW('Sanitation Data'!E9)),NA())</f>
        <v>#N/A</v>
      </c>
      <c r="AC15" s="507" t="e">
        <f ca="1">+IF(AND(ISNUMBER(OFFSET('Sanitation Data'!$E$10,0,10*ROW('Sanitation Data'!E9))),'Data Summary'!CR15="Yes"),OFFSET('Sanitation Data'!$E$10,0,10*ROW('Sanitation Data'!E9)),NA())</f>
        <v>#N/A</v>
      </c>
      <c r="AD15" s="507" t="e">
        <f ca="1">+IF(AND(ISNUMBER(OFFSET('Sanitation Data'!$E$11,0,10*ROW('Sanitation Data'!E9))),'Data Summary'!CS15="Yes"),OFFSET('Sanitation Data'!$E$11,0,10*ROW('Sanitation Data'!E9)),NA())</f>
        <v>#N/A</v>
      </c>
      <c r="AE15" s="507" t="e">
        <f ca="1">+IF(AND(ISNUMBER(OFFSET('Sanitation Data'!$E$12,0,10*ROW('Sanitation Data'!E9))),'Data Summary'!CT15="Yes"),OFFSET('Sanitation Data'!$E$12,0,10*ROW('Sanitation Data'!E9)),NA())</f>
        <v>#N/A</v>
      </c>
      <c r="AF15" s="507" t="e">
        <f ca="1">+IF(AND(ISNUMBER(OFFSET('Sanitation Data'!$F$4,0,10*ROW('Sanitation Data'!F9))),'Data Summary'!CU15="Yes"),100-OFFSET('Sanitation Data'!$F$4,0,10*ROW('Sanitation Data'!F9)),NA())</f>
        <v>#N/A</v>
      </c>
      <c r="AG15" s="507" t="e">
        <f ca="1">+IF(AND(ISNUMBER(OFFSET('Sanitation Data'!$F$6,0,10*ROW('Sanitation Data'!F9))),'Data Summary'!CV15="Yes"),OFFSET('Sanitation Data'!$F$6,0,10*ROW('Sanitation Data'!F9)),NA())</f>
        <v>#N/A</v>
      </c>
      <c r="AH15" s="507" t="e">
        <f ca="1">+IF(AND(ISNUMBER(OFFSET('Sanitation Data'!$F$10,0,10*ROW('Sanitation Data'!F9))),'Data Summary'!CW15="Yes"),OFFSET('Sanitation Data'!$F$10,0,10*ROW('Sanitation Data'!F9)),NA())</f>
        <v>#N/A</v>
      </c>
      <c r="AI15" s="507" t="e">
        <f ca="1">+IF(AND(ISNUMBER(OFFSET('Sanitation Data'!$F$11,0,10*ROW('Sanitation Data'!F9))),'Data Summary'!CX15="Yes"),OFFSET('Sanitation Data'!$F$11,0,10*ROW('Sanitation Data'!F9)),NA())</f>
        <v>#N/A</v>
      </c>
      <c r="AJ15" s="507" t="e">
        <f ca="1">+IF(AND(ISNUMBER(OFFSET('Sanitation Data'!$F$12,0,10*ROW('Sanitation Data'!F9))),'Data Summary'!CY15="Yes"),OFFSET('Sanitation Data'!$F$12,0,10*ROW('Sanitation Data'!F9)),NA())</f>
        <v>#N/A</v>
      </c>
      <c r="AK15" s="507" t="e">
        <f ca="1">+IF(AND(ISNUMBER(OFFSET('Sanitation Data'!$G$4,0,10*ROW('Sanitation Data'!G9))),'Data Summary'!CZ15="Yes"),100-OFFSET('Sanitation Data'!$G$4,0,10*ROW('Sanitation Data'!G9)),NA())</f>
        <v>#N/A</v>
      </c>
      <c r="AL15" s="507" t="e">
        <f ca="1">+IF(AND(ISNUMBER(OFFSET('Sanitation Data'!$G$6,0,10*ROW('Sanitation Data'!G9))),'Data Summary'!DA15="Yes"),OFFSET('Sanitation Data'!$G$6,0,10*ROW('Sanitation Data'!G9)),NA())</f>
        <v>#N/A</v>
      </c>
      <c r="AM15" s="507" t="e">
        <f ca="1">+IF(AND(ISNUMBER(OFFSET('Sanitation Data'!$G$10,0,10*ROW('Sanitation Data'!G9))),'Data Summary'!DB15="Yes"),OFFSET('Sanitation Data'!$G$10,0,10*ROW('Sanitation Data'!G9)),NA())</f>
        <v>#N/A</v>
      </c>
      <c r="AN15" s="507" t="e">
        <f ca="1">+IF(AND(ISNUMBER(OFFSET('Sanitation Data'!$G$11,0,10*ROW('Sanitation Data'!G9))),'Data Summary'!DC15="Yes"),OFFSET('Sanitation Data'!$G$11,0,10*ROW('Sanitation Data'!G9)),NA())</f>
        <v>#N/A</v>
      </c>
      <c r="AO15" s="507" t="e">
        <f ca="1">+IF(AND(ISNUMBER(OFFSET('Sanitation Data'!$G$12,0,10*ROW('Sanitation Data'!G9))),'Data Summary'!DD15="Yes"),OFFSET('Sanitation Data'!$G$12,0,10*ROW('Sanitation Data'!G9)),NA())</f>
        <v>#N/A</v>
      </c>
      <c r="AP15" s="507" t="e">
        <f ca="1">+IF(AND(ISNUMBER(OFFSET('Sanitation Data'!$H$4,0,10*ROW('Sanitation Data'!H9))),'Data Summary'!DE15="Yes"),100-OFFSET('Sanitation Data'!$H$4,0,10*ROW('Sanitation Data'!H9)),NA())</f>
        <v>#N/A</v>
      </c>
      <c r="AQ15" s="507" t="e">
        <f ca="1">+IF(AND(ISNUMBER(OFFSET('Sanitation Data'!$H$6,0,10*ROW('Sanitation Data'!H9))),'Data Summary'!DF15="Yes"),OFFSET('Sanitation Data'!$H$6,0,10*ROW('Sanitation Data'!H9)),NA())</f>
        <v>#N/A</v>
      </c>
      <c r="AR15" s="507" t="e">
        <f ca="1">+IF(AND(ISNUMBER(OFFSET('Sanitation Data'!$H$10,0,10*ROW('Sanitation Data'!H9))),'Data Summary'!DG15="Yes"),OFFSET('Sanitation Data'!$H$10,0,10*ROW('Sanitation Data'!H9)),NA())</f>
        <v>#N/A</v>
      </c>
      <c r="AS15" s="507" t="e">
        <f ca="1">+IF(AND(ISNUMBER(OFFSET('Sanitation Data'!$H$11,0,10*ROW('Sanitation Data'!H9))),'Data Summary'!DH15="Yes"),OFFSET('Sanitation Data'!$H$11,0,10*ROW('Sanitation Data'!H9)),NA())</f>
        <v>#N/A</v>
      </c>
      <c r="AT15" s="507">
        <f ca="1">+IF(AND(ISNUMBER(OFFSET('Sanitation Data'!$H$12,0,10*ROW('Sanitation Data'!H9))),'Data Summary'!DI15="Yes"),OFFSET('Sanitation Data'!$H$12,0,10*ROW('Sanitation Data'!H9)),NA())</f>
        <v>25.7</v>
      </c>
      <c r="AU15" s="507" t="e">
        <f ca="1">+IF(AND(ISNUMBER(OFFSET('Sanitation Data'!$I$4,0,10*ROW('Sanitation Data'!I9))),'Data Summary'!DJ15="Yes"),100-OFFSET('Sanitation Data'!$I$4,0,10*ROW('Sanitation Data'!I9)),NA())</f>
        <v>#N/A</v>
      </c>
      <c r="AV15" s="507" t="e">
        <f ca="1">+IF(AND(ISNUMBER(OFFSET('Sanitation Data'!$I$6,0,10*ROW('Sanitation Data'!I9))),'Data Summary'!DK15="Yes"),OFFSET('Sanitation Data'!$I$6,0,10*ROW('Sanitation Data'!I9)),NA())</f>
        <v>#N/A</v>
      </c>
      <c r="AW15" s="507" t="e">
        <f ca="1">+IF(AND(ISNUMBER(OFFSET('Sanitation Data'!$I$10,0,10*ROW('Sanitation Data'!I9))),'Data Summary'!DL15="Yes"),OFFSET('Sanitation Data'!$I$10,0,10*ROW('Sanitation Data'!I9)),NA())</f>
        <v>#N/A</v>
      </c>
      <c r="AX15" s="507" t="e">
        <f ca="1">+IF(AND(ISNUMBER(OFFSET('Sanitation Data'!$I$11,0,10*ROW('Sanitation Data'!I9))),'Data Summary'!DM15="Yes"),OFFSET('Sanitation Data'!$I$11,0,10*ROW('Sanitation Data'!I9)),NA())</f>
        <v>#N/A</v>
      </c>
      <c r="AY15" s="507">
        <f ca="1">+IF(AND(ISNUMBER(OFFSET('Sanitation Data'!$I$12,0,10*ROW('Sanitation Data'!I9))),'Data Summary'!DN15="Yes"),OFFSET('Sanitation Data'!$I$12,0,10*ROW('Sanitation Data'!I9)),NA())</f>
        <v>64.8</v>
      </c>
      <c r="AZ15" s="508" t="e">
        <f ca="1">+IF(AND(ISNUMBER(OFFSET('Hygiene Data'!$D$5,0,10*ROW('Hygiene Data'!D9))),'Data Summary'!DO15="Yes"),OFFSET('Hygiene Data'!$D$5,0,10*ROW('Hygiene Data'!D9)),NA())</f>
        <v>#N/A</v>
      </c>
      <c r="BA15" s="508" t="e">
        <f ca="1">+IF(AND(ISNUMBER(OFFSET('Hygiene Data'!$D$7,0,10*ROW('Hygiene Data'!D9))),'Data Summary'!DP15="Yes"),OFFSET('Hygiene Data'!$D$7,0,10*ROW('Hygiene Data'!D9)),NA())</f>
        <v>#N/A</v>
      </c>
      <c r="BB15" s="508">
        <f ca="1">+IF(AND(ISNUMBER(OFFSET('Hygiene Data'!$D$9,0,10*ROW('Hygiene Data'!D9))),'Data Summary'!DQ15="Yes"),OFFSET('Hygiene Data'!$D$9,0,10*ROW('Hygiene Data'!D9)),NA())</f>
        <v>7.2663205533959241</v>
      </c>
      <c r="BC15" s="508" t="e">
        <f ca="1">+IF(AND(ISNUMBER(OFFSET('Hygiene Data'!$E$5,0,10*ROW('Hygiene Data'!E9))),'Data Summary'!DR15="Yes"),OFFSET('Hygiene Data'!$E$5,0,10*ROW('Hygiene Data'!E9)),NA())</f>
        <v>#N/A</v>
      </c>
      <c r="BD15" s="508" t="e">
        <f ca="1">+IF(AND(ISNUMBER(OFFSET('Hygiene Data'!$E$7,0,10*ROW('Hygiene Data'!E9))),'Data Summary'!DS15="Yes"),OFFSET('Hygiene Data'!$E$7,0,10*ROW('Hygiene Data'!E9)),NA())</f>
        <v>#N/A</v>
      </c>
      <c r="BE15" s="508" t="e">
        <f ca="1">+IF(AND(ISNUMBER(OFFSET('Hygiene Data'!$E$9,0,10*ROW('Hygiene Data'!E9))),'Data Summary'!DT15="Yes"),OFFSET('Hygiene Data'!$E$9,0,10*ROW('Hygiene Data'!E9)),NA())</f>
        <v>#N/A</v>
      </c>
      <c r="BF15" s="508" t="e">
        <f ca="1">+IF(AND(ISNUMBER(OFFSET('Hygiene Data'!$F$5,0,10*ROW('Hygiene Data'!F9))),'Data Summary'!DU15="Yes"),OFFSET('Hygiene Data'!$F$5,0,10*ROW('Hygiene Data'!F9)),NA())</f>
        <v>#N/A</v>
      </c>
      <c r="BG15" s="508" t="e">
        <f ca="1">+IF(AND(ISNUMBER(OFFSET('Hygiene Data'!$F$7,0,10*ROW('Hygiene Data'!F9))),'Data Summary'!DV15="Yes"),OFFSET('Hygiene Data'!$F$7,0,10*ROW('Hygiene Data'!F9)),NA())</f>
        <v>#N/A</v>
      </c>
      <c r="BH15" s="508" t="e">
        <f ca="1">+IF(AND(ISNUMBER(OFFSET('Hygiene Data'!$F$9,0,10*ROW('Hygiene Data'!F9))),'Data Summary'!DW15="Yes"),OFFSET('Hygiene Data'!$F$9,0,10*ROW('Hygiene Data'!F9)),NA())</f>
        <v>#N/A</v>
      </c>
      <c r="BI15" s="508" t="e">
        <f ca="1">+IF(AND(ISNUMBER(OFFSET('Hygiene Data'!$G$5,0,10*ROW('Hygiene Data'!G9))),'Data Summary'!DX15="Yes"),OFFSET('Hygiene Data'!$G$5,0,10*ROW('Hygiene Data'!G9)),NA())</f>
        <v>#N/A</v>
      </c>
      <c r="BJ15" s="508" t="e">
        <f ca="1">+IF(AND(ISNUMBER(OFFSET('Hygiene Data'!$G$7,0,10*ROW('Hygiene Data'!G9))),'Data Summary'!DY15="Yes"),OFFSET('Hygiene Data'!$G$7,0,10*ROW('Hygiene Data'!G9)),NA())</f>
        <v>#N/A</v>
      </c>
      <c r="BK15" s="508" t="e">
        <f ca="1">+IF(AND(ISNUMBER(OFFSET('Hygiene Data'!$G$9,0,10*ROW('Hygiene Data'!G9))),'Data Summary'!DZ15="Yes"),OFFSET('Hygiene Data'!$G$9,0,10*ROW('Hygiene Data'!G9)),NA())</f>
        <v>#N/A</v>
      </c>
      <c r="BL15" s="508" t="e">
        <f ca="1">+IF(AND(ISNUMBER(OFFSET('Hygiene Data'!$H$5,0,10*ROW('Hygiene Data'!H9))),'Data Summary'!EA15="Yes"),OFFSET('Hygiene Data'!$H$5,0,10*ROW('Hygiene Data'!H9)),NA())</f>
        <v>#N/A</v>
      </c>
      <c r="BM15" s="508" t="e">
        <f ca="1">+IF(AND(ISNUMBER(OFFSET('Hygiene Data'!$H$7,0,10*ROW('Hygiene Data'!H9))),'Data Summary'!EB15="Yes"),OFFSET('Hygiene Data'!$H$7,0,10*ROW('Hygiene Data'!H9)),NA())</f>
        <v>#N/A</v>
      </c>
      <c r="BN15" s="508">
        <f ca="1">+IF(AND(ISNUMBER(OFFSET('Hygiene Data'!$H$9,0,10*ROW('Hygiene Data'!H9))),'Data Summary'!EC15="Yes"),OFFSET('Hygiene Data'!$H$9,0,10*ROW('Hygiene Data'!H9)),NA())</f>
        <v>4.5999999999999996</v>
      </c>
      <c r="BO15" s="508" t="e">
        <f ca="1">+IF(AND(ISNUMBER(OFFSET('Hygiene Data'!$I$5,0,10*ROW('Hygiene Data'!I9))),'Data Summary'!ED15="Yes"),OFFSET('Hygiene Data'!$I$5,0,10*ROW('Hygiene Data'!I9)),NA())</f>
        <v>#N/A</v>
      </c>
      <c r="BP15" s="508" t="e">
        <f ca="1">+IF(AND(ISNUMBER(OFFSET('Hygiene Data'!$I$7,0,10*ROW('Hygiene Data'!I9))),'Data Summary'!EE15="Yes"),OFFSET('Hygiene Data'!$I$7,0,10*ROW('Hygiene Data'!I9)),NA())</f>
        <v>#N/A</v>
      </c>
      <c r="BQ15" s="508">
        <f ca="1">+IF(AND(ISNUMBER(OFFSET('Hygiene Data'!$I$9,0,10*ROW('Hygiene Data'!I9))),'Data Summary'!EF15="Yes"),OFFSET('Hygiene Data'!$I$9,0,10*ROW('Hygiene Data'!I9)),NA())</f>
        <v>10.3</v>
      </c>
    </row>
    <row r="16" spans="1:69" x14ac:dyDescent="0.25">
      <c r="A16" s="504" t="str">
        <f ca="1">+RIGHT('Data Summary'!A16,LEN('Data Summary'!A16)-9)</f>
        <v>UIS</v>
      </c>
      <c r="B16" s="478" t="str">
        <f ca="1">+IF(ISTEXT('Data Summary'!B16),'Data Summary'!B16,"")</f>
        <v>Other</v>
      </c>
      <c r="C16" s="505">
        <f ca="1">+VALUE('Data Summary'!C16)</f>
        <v>2019</v>
      </c>
      <c r="D16" s="506" t="e">
        <f ca="1">+IF(AND(ISNUMBER(OFFSET('Water Data'!$D$4,0,10*ROW('Water Data'!D10))),'Data Summary'!BS16="Yes"),100-OFFSET('Water Data'!$D$4,0,10*ROW('Water Data'!D10)),NA())</f>
        <v>#N/A</v>
      </c>
      <c r="E16" s="506" t="e">
        <f ca="1">+IF(AND(ISNUMBER(OFFSET('Water Data'!$D$6,0,10*ROW('Water Data'!D10))),'Data Summary'!BT16="Yes"),OFFSET('Water Data'!$D$6,0,10*ROW('Water Data'!D10)),NA())</f>
        <v>#N/A</v>
      </c>
      <c r="F16" s="506" t="e">
        <f ca="1">+IF(AND(ISNUMBER(OFFSET('Water Data'!$D$9,0,10*ROW('Water Data'!D10))),'Data Summary'!BU16="Yes"),OFFSET('Water Data'!$D$9,0,10*ROW('Water Data'!D10)),NA())</f>
        <v>#N/A</v>
      </c>
      <c r="G16" s="506" t="e">
        <f ca="1">+IF(AND(ISNUMBER(OFFSET('Water Data'!$E$4,0,10*ROW('Water Data'!E10))),'Data Summary'!BV16="Yes"),100-OFFSET('Water Data'!$E$4,0,10*ROW('Water Data'!E10)),NA())</f>
        <v>#N/A</v>
      </c>
      <c r="H16" s="506" t="e">
        <f ca="1">+IF(AND(ISNUMBER(OFFSET('Water Data'!$E$6,0,10*ROW('Water Data'!E10))),'Data Summary'!BW16="Yes"),OFFSET('Water Data'!$E$6,0,10*ROW('Water Data'!E10)),NA())</f>
        <v>#N/A</v>
      </c>
      <c r="I16" s="506" t="e">
        <f ca="1">+IF(AND(ISNUMBER(OFFSET('Water Data'!$E$9,0,10*ROW('Water Data'!E10))),'Data Summary'!BX16="Yes"),OFFSET('Water Data'!$E$9,0,10*ROW('Water Data'!E10)),NA())</f>
        <v>#N/A</v>
      </c>
      <c r="J16" s="506" t="e">
        <f ca="1">+IF(AND(ISNUMBER(OFFSET('Water Data'!$F$4,0,10*ROW('Water Data'!F10))),'Data Summary'!BY16="Yes"),100-OFFSET('Water Data'!$F$4,0,10*ROW('Water Data'!F10)),NA())</f>
        <v>#N/A</v>
      </c>
      <c r="K16" s="506" t="e">
        <f ca="1">+IF(AND(ISNUMBER(OFFSET('Water Data'!$F$6,0,10*ROW('Water Data'!F10))),'Data Summary'!BZ16="Yes"),OFFSET('Water Data'!$F$6,0,10*ROW('Water Data'!F10)),NA())</f>
        <v>#N/A</v>
      </c>
      <c r="L16" s="506" t="e">
        <f ca="1">+IF(AND(ISNUMBER(OFFSET('Water Data'!$F$9,0,10*ROW('Water Data'!F10))),'Data Summary'!CA16="Yes"),OFFSET('Water Data'!$F$9,0,10*ROW('Water Data'!F10)),NA())</f>
        <v>#N/A</v>
      </c>
      <c r="M16" s="506" t="e">
        <f ca="1">+IF(AND(ISNUMBER(OFFSET('Water Data'!$G$4,0,10*ROW('Water Data'!G10))),'Data Summary'!CB16="Yes"),100-OFFSET('Water Data'!$G$4,0,10*ROW('Water Data'!G10)),NA())</f>
        <v>#N/A</v>
      </c>
      <c r="N16" s="506" t="e">
        <f ca="1">+IF(AND(ISNUMBER(OFFSET('Water Data'!$G$6,0,10*ROW('Water Data'!G10))),'Data Summary'!CC16="Yes"),OFFSET('Water Data'!$G$6,0,10*ROW('Water Data'!G10)),NA())</f>
        <v>#N/A</v>
      </c>
      <c r="O16" s="506" t="e">
        <f ca="1">+IF(AND(ISNUMBER(OFFSET('Water Data'!$G$9,0,10*ROW('Water Data'!G10))),'Data Summary'!CD16="Yes"),OFFSET('Water Data'!$G$9,0,10*ROW('Water Data'!G10)),NA())</f>
        <v>#N/A</v>
      </c>
      <c r="P16" s="506" t="e">
        <f ca="1">+IF(AND(ISNUMBER(OFFSET('Water Data'!$H$4,0,10*ROW('Water Data'!H10))),'Data Summary'!CE16="Yes"),100-OFFSET('Water Data'!$H$4,0,10*ROW('Water Data'!H10)),NA())</f>
        <v>#N/A</v>
      </c>
      <c r="Q16" s="506" t="e">
        <f ca="1">+IF(AND(ISNUMBER(OFFSET('Water Data'!$H$6,0,10*ROW('Water Data'!H10))),'Data Summary'!CF16="Yes"),OFFSET('Water Data'!$H$6,0,10*ROW('Water Data'!H10)),NA())</f>
        <v>#N/A</v>
      </c>
      <c r="R16" s="506" t="e">
        <f ca="1">+IF(AND(ISNUMBER(OFFSET('Water Data'!$H$9,0,10*ROW('Water Data'!H10))),'Data Summary'!CG16="Yes"),OFFSET('Water Data'!$H$9,0,10*ROW('Water Data'!H10)),NA())</f>
        <v>#N/A</v>
      </c>
      <c r="S16" s="506" t="e">
        <f ca="1">+IF(AND(ISNUMBER(OFFSET('Water Data'!$I$4,0,10*ROW('Water Data'!I10))),'Data Summary'!CH16="Yes"),100-OFFSET('Water Data'!$I$4,0,10*ROW('Water Data'!I10)),NA())</f>
        <v>#N/A</v>
      </c>
      <c r="T16" s="506" t="e">
        <f ca="1">+IF(AND(ISNUMBER(OFFSET('Water Data'!$I$6,0,10*ROW('Water Data'!I10))),'Data Summary'!CI16="Yes"),OFFSET('Water Data'!$I$6,0,10*ROW('Water Data'!I10)),NA())</f>
        <v>#N/A</v>
      </c>
      <c r="U16" s="506">
        <f ca="1">+IF(AND(ISNUMBER(OFFSET('Water Data'!$I$9,0,10*ROW('Water Data'!I10))),'Data Summary'!CJ16="Yes"),OFFSET('Water Data'!$I$9,0,10*ROW('Water Data'!I10)),NA())</f>
        <v>78.879459999999995</v>
      </c>
      <c r="V16" s="507" t="e">
        <f ca="1">+IF(AND(ISNUMBER(OFFSET('Sanitation Data'!$D$4,0,10*ROW('Sanitation Data'!D10))),'Data Summary'!CK16="Yes"),100-OFFSET('Sanitation Data'!$D$4,0,10*ROW('Sanitation Data'!D10)),NA())</f>
        <v>#N/A</v>
      </c>
      <c r="W16" s="507" t="e">
        <f ca="1">+IF(AND(ISNUMBER(OFFSET('Sanitation Data'!$D$6,0,10*ROW('Sanitation Data'!D10))),'Data Summary'!CL16="Yes"),OFFSET('Sanitation Data'!$D$6,0,10*ROW('Sanitation Data'!D10)),NA())</f>
        <v>#N/A</v>
      </c>
      <c r="X16" s="507" t="e">
        <f ca="1">+IF(AND(ISNUMBER(OFFSET('Sanitation Data'!$D$10,0,10*ROW('Sanitation Data'!D10))),'Data Summary'!CM16="Yes"),OFFSET('Sanitation Data'!$D$10,0,10*ROW('Sanitation Data'!D10)),NA())</f>
        <v>#N/A</v>
      </c>
      <c r="Y16" s="507" t="e">
        <f ca="1">+IF(AND(ISNUMBER(OFFSET('Sanitation Data'!$D$11,0,10*ROW('Sanitation Data'!D10))),'Data Summary'!CN16="Yes"),OFFSET('Sanitation Data'!$D$11,0,10*ROW('Sanitation Data'!D10)),NA())</f>
        <v>#N/A</v>
      </c>
      <c r="Z16" s="507" t="e">
        <f ca="1">+IF(AND(ISNUMBER(OFFSET('Sanitation Data'!$D$12,0,10*ROW('Sanitation Data'!D10))),'Data Summary'!CO16="Yes"),OFFSET('Sanitation Data'!$D$12,0,10*ROW('Sanitation Data'!D10)),NA())</f>
        <v>#N/A</v>
      </c>
      <c r="AA16" s="507" t="e">
        <f ca="1">+IF(AND(ISNUMBER(OFFSET('Sanitation Data'!$E$4,0,10*ROW('Sanitation Data'!E10))),'Data Summary'!CP16="Yes"),100-OFFSET('Sanitation Data'!$E$4,0,10*ROW('Sanitation Data'!E10)),NA())</f>
        <v>#N/A</v>
      </c>
      <c r="AB16" s="507" t="e">
        <f ca="1">+IF(AND(ISNUMBER(OFFSET('Sanitation Data'!$E$6,0,10*ROW('Sanitation Data'!E10))),'Data Summary'!CQ16="Yes"),OFFSET('Sanitation Data'!$E$6,0,10*ROW('Sanitation Data'!E10)),NA())</f>
        <v>#N/A</v>
      </c>
      <c r="AC16" s="507" t="e">
        <f ca="1">+IF(AND(ISNUMBER(OFFSET('Sanitation Data'!$E$10,0,10*ROW('Sanitation Data'!E10))),'Data Summary'!CR16="Yes"),OFFSET('Sanitation Data'!$E$10,0,10*ROW('Sanitation Data'!E10)),NA())</f>
        <v>#N/A</v>
      </c>
      <c r="AD16" s="507" t="e">
        <f ca="1">+IF(AND(ISNUMBER(OFFSET('Sanitation Data'!$E$11,0,10*ROW('Sanitation Data'!E10))),'Data Summary'!CS16="Yes"),OFFSET('Sanitation Data'!$E$11,0,10*ROW('Sanitation Data'!E10)),NA())</f>
        <v>#N/A</v>
      </c>
      <c r="AE16" s="507" t="e">
        <f ca="1">+IF(AND(ISNUMBER(OFFSET('Sanitation Data'!$E$12,0,10*ROW('Sanitation Data'!E10))),'Data Summary'!CT16="Yes"),OFFSET('Sanitation Data'!$E$12,0,10*ROW('Sanitation Data'!E10)),NA())</f>
        <v>#N/A</v>
      </c>
      <c r="AF16" s="507" t="e">
        <f ca="1">+IF(AND(ISNUMBER(OFFSET('Sanitation Data'!$F$4,0,10*ROW('Sanitation Data'!F10))),'Data Summary'!CU16="Yes"),100-OFFSET('Sanitation Data'!$F$4,0,10*ROW('Sanitation Data'!F10)),NA())</f>
        <v>#N/A</v>
      </c>
      <c r="AG16" s="507" t="e">
        <f ca="1">+IF(AND(ISNUMBER(OFFSET('Sanitation Data'!$F$6,0,10*ROW('Sanitation Data'!F10))),'Data Summary'!CV16="Yes"),OFFSET('Sanitation Data'!$F$6,0,10*ROW('Sanitation Data'!F10)),NA())</f>
        <v>#N/A</v>
      </c>
      <c r="AH16" s="507" t="e">
        <f ca="1">+IF(AND(ISNUMBER(OFFSET('Sanitation Data'!$F$10,0,10*ROW('Sanitation Data'!F10))),'Data Summary'!CW16="Yes"),OFFSET('Sanitation Data'!$F$10,0,10*ROW('Sanitation Data'!F10)),NA())</f>
        <v>#N/A</v>
      </c>
      <c r="AI16" s="507" t="e">
        <f ca="1">+IF(AND(ISNUMBER(OFFSET('Sanitation Data'!$F$11,0,10*ROW('Sanitation Data'!F10))),'Data Summary'!CX16="Yes"),OFFSET('Sanitation Data'!$F$11,0,10*ROW('Sanitation Data'!F10)),NA())</f>
        <v>#N/A</v>
      </c>
      <c r="AJ16" s="507" t="e">
        <f ca="1">+IF(AND(ISNUMBER(OFFSET('Sanitation Data'!$F$12,0,10*ROW('Sanitation Data'!F10))),'Data Summary'!CY16="Yes"),OFFSET('Sanitation Data'!$F$12,0,10*ROW('Sanitation Data'!F10)),NA())</f>
        <v>#N/A</v>
      </c>
      <c r="AK16" s="507" t="e">
        <f ca="1">+IF(AND(ISNUMBER(OFFSET('Sanitation Data'!$G$4,0,10*ROW('Sanitation Data'!G10))),'Data Summary'!CZ16="Yes"),100-OFFSET('Sanitation Data'!$G$4,0,10*ROW('Sanitation Data'!G10)),NA())</f>
        <v>#N/A</v>
      </c>
      <c r="AL16" s="507" t="e">
        <f ca="1">+IF(AND(ISNUMBER(OFFSET('Sanitation Data'!$G$6,0,10*ROW('Sanitation Data'!G10))),'Data Summary'!DA16="Yes"),OFFSET('Sanitation Data'!$G$6,0,10*ROW('Sanitation Data'!G10)),NA())</f>
        <v>#N/A</v>
      </c>
      <c r="AM16" s="507" t="e">
        <f ca="1">+IF(AND(ISNUMBER(OFFSET('Sanitation Data'!$G$10,0,10*ROW('Sanitation Data'!G10))),'Data Summary'!DB16="Yes"),OFFSET('Sanitation Data'!$G$10,0,10*ROW('Sanitation Data'!G10)),NA())</f>
        <v>#N/A</v>
      </c>
      <c r="AN16" s="507" t="e">
        <f ca="1">+IF(AND(ISNUMBER(OFFSET('Sanitation Data'!$G$11,0,10*ROW('Sanitation Data'!G10))),'Data Summary'!DC16="Yes"),OFFSET('Sanitation Data'!$G$11,0,10*ROW('Sanitation Data'!G10)),NA())</f>
        <v>#N/A</v>
      </c>
      <c r="AO16" s="507" t="e">
        <f ca="1">+IF(AND(ISNUMBER(OFFSET('Sanitation Data'!$G$12,0,10*ROW('Sanitation Data'!G10))),'Data Summary'!DD16="Yes"),OFFSET('Sanitation Data'!$G$12,0,10*ROW('Sanitation Data'!G10)),NA())</f>
        <v>#N/A</v>
      </c>
      <c r="AP16" s="507" t="e">
        <f ca="1">+IF(AND(ISNUMBER(OFFSET('Sanitation Data'!$H$4,0,10*ROW('Sanitation Data'!H10))),'Data Summary'!DE16="Yes"),100-OFFSET('Sanitation Data'!$H$4,0,10*ROW('Sanitation Data'!H10)),NA())</f>
        <v>#N/A</v>
      </c>
      <c r="AQ16" s="507" t="e">
        <f ca="1">+IF(AND(ISNUMBER(OFFSET('Sanitation Data'!$H$6,0,10*ROW('Sanitation Data'!H10))),'Data Summary'!DF16="Yes"),OFFSET('Sanitation Data'!$H$6,0,10*ROW('Sanitation Data'!H10)),NA())</f>
        <v>#N/A</v>
      </c>
      <c r="AR16" s="507" t="e">
        <f ca="1">+IF(AND(ISNUMBER(OFFSET('Sanitation Data'!$H$10,0,10*ROW('Sanitation Data'!H10))),'Data Summary'!DG16="Yes"),OFFSET('Sanitation Data'!$H$10,0,10*ROW('Sanitation Data'!H10)),NA())</f>
        <v>#N/A</v>
      </c>
      <c r="AS16" s="507" t="e">
        <f ca="1">+IF(AND(ISNUMBER(OFFSET('Sanitation Data'!$H$11,0,10*ROW('Sanitation Data'!H10))),'Data Summary'!DH16="Yes"),OFFSET('Sanitation Data'!$H$11,0,10*ROW('Sanitation Data'!H10)),NA())</f>
        <v>#N/A</v>
      </c>
      <c r="AT16" s="507" t="e">
        <f ca="1">+IF(AND(ISNUMBER(OFFSET('Sanitation Data'!$H$12,0,10*ROW('Sanitation Data'!H10))),'Data Summary'!DI16="Yes"),OFFSET('Sanitation Data'!$H$12,0,10*ROW('Sanitation Data'!H10)),NA())</f>
        <v>#N/A</v>
      </c>
      <c r="AU16" s="507" t="e">
        <f ca="1">+IF(AND(ISNUMBER(OFFSET('Sanitation Data'!$I$4,0,10*ROW('Sanitation Data'!I10))),'Data Summary'!DJ16="Yes"),100-OFFSET('Sanitation Data'!$I$4,0,10*ROW('Sanitation Data'!I10)),NA())</f>
        <v>#N/A</v>
      </c>
      <c r="AV16" s="507" t="e">
        <f ca="1">+IF(AND(ISNUMBER(OFFSET('Sanitation Data'!$I$6,0,10*ROW('Sanitation Data'!I10))),'Data Summary'!DK16="Yes"),OFFSET('Sanitation Data'!$I$6,0,10*ROW('Sanitation Data'!I10)),NA())</f>
        <v>#N/A</v>
      </c>
      <c r="AW16" s="507" t="e">
        <f ca="1">+IF(AND(ISNUMBER(OFFSET('Sanitation Data'!$I$10,0,10*ROW('Sanitation Data'!I10))),'Data Summary'!DL16="Yes"),OFFSET('Sanitation Data'!$I$10,0,10*ROW('Sanitation Data'!I10)),NA())</f>
        <v>#N/A</v>
      </c>
      <c r="AX16" s="507" t="e">
        <f ca="1">+IF(AND(ISNUMBER(OFFSET('Sanitation Data'!$I$11,0,10*ROW('Sanitation Data'!I10))),'Data Summary'!DM16="Yes"),OFFSET('Sanitation Data'!$I$11,0,10*ROW('Sanitation Data'!I10)),NA())</f>
        <v>#N/A</v>
      </c>
      <c r="AY16" s="507" t="e">
        <f ca="1">+IF(AND(ISNUMBER(OFFSET('Sanitation Data'!$I$12,0,10*ROW('Sanitation Data'!I10))),'Data Summary'!DN16="Yes"),OFFSET('Sanitation Data'!$I$12,0,10*ROW('Sanitation Data'!I10)),NA())</f>
        <v>#N/A</v>
      </c>
      <c r="AZ16" s="508" t="e">
        <f ca="1">+IF(AND(ISNUMBER(OFFSET('Hygiene Data'!$D$5,0,10*ROW('Hygiene Data'!D10))),'Data Summary'!DO16="Yes"),OFFSET('Hygiene Data'!$D$5,0,10*ROW('Hygiene Data'!D10)),NA())</f>
        <v>#N/A</v>
      </c>
      <c r="BA16" s="508" t="e">
        <f ca="1">+IF(AND(ISNUMBER(OFFSET('Hygiene Data'!$D$7,0,10*ROW('Hygiene Data'!D10))),'Data Summary'!DP16="Yes"),OFFSET('Hygiene Data'!$D$7,0,10*ROW('Hygiene Data'!D10)),NA())</f>
        <v>#N/A</v>
      </c>
      <c r="BB16" s="508">
        <f ca="1">+IF(AND(ISNUMBER(OFFSET('Hygiene Data'!$D$9,0,10*ROW('Hygiene Data'!D10))),'Data Summary'!DQ16="Yes"),OFFSET('Hygiene Data'!$D$9,0,10*ROW('Hygiene Data'!D10)),NA())</f>
        <v>11.453016064109198</v>
      </c>
      <c r="BC16" s="508" t="e">
        <f ca="1">+IF(AND(ISNUMBER(OFFSET('Hygiene Data'!$E$5,0,10*ROW('Hygiene Data'!E10))),'Data Summary'!DR16="Yes"),OFFSET('Hygiene Data'!$E$5,0,10*ROW('Hygiene Data'!E10)),NA())</f>
        <v>#N/A</v>
      </c>
      <c r="BD16" s="508" t="e">
        <f ca="1">+IF(AND(ISNUMBER(OFFSET('Hygiene Data'!$E$7,0,10*ROW('Hygiene Data'!E10))),'Data Summary'!DS16="Yes"),OFFSET('Hygiene Data'!$E$7,0,10*ROW('Hygiene Data'!E10)),NA())</f>
        <v>#N/A</v>
      </c>
      <c r="BE16" s="508" t="e">
        <f ca="1">+IF(AND(ISNUMBER(OFFSET('Hygiene Data'!$E$9,0,10*ROW('Hygiene Data'!E10))),'Data Summary'!DT16="Yes"),OFFSET('Hygiene Data'!$E$9,0,10*ROW('Hygiene Data'!E10)),NA())</f>
        <v>#N/A</v>
      </c>
      <c r="BF16" s="508" t="e">
        <f ca="1">+IF(AND(ISNUMBER(OFFSET('Hygiene Data'!$F$5,0,10*ROW('Hygiene Data'!F10))),'Data Summary'!DU16="Yes"),OFFSET('Hygiene Data'!$F$5,0,10*ROW('Hygiene Data'!F10)),NA())</f>
        <v>#N/A</v>
      </c>
      <c r="BG16" s="508" t="e">
        <f ca="1">+IF(AND(ISNUMBER(OFFSET('Hygiene Data'!$F$7,0,10*ROW('Hygiene Data'!F10))),'Data Summary'!DV16="Yes"),OFFSET('Hygiene Data'!$F$7,0,10*ROW('Hygiene Data'!F10)),NA())</f>
        <v>#N/A</v>
      </c>
      <c r="BH16" s="508" t="e">
        <f ca="1">+IF(AND(ISNUMBER(OFFSET('Hygiene Data'!$F$9,0,10*ROW('Hygiene Data'!F10))),'Data Summary'!DW16="Yes"),OFFSET('Hygiene Data'!$F$9,0,10*ROW('Hygiene Data'!F10)),NA())</f>
        <v>#N/A</v>
      </c>
      <c r="BI16" s="508" t="e">
        <f ca="1">+IF(AND(ISNUMBER(OFFSET('Hygiene Data'!$G$5,0,10*ROW('Hygiene Data'!G10))),'Data Summary'!DX16="Yes"),OFFSET('Hygiene Data'!$G$5,0,10*ROW('Hygiene Data'!G10)),NA())</f>
        <v>#N/A</v>
      </c>
      <c r="BJ16" s="508" t="e">
        <f ca="1">+IF(AND(ISNUMBER(OFFSET('Hygiene Data'!$G$7,0,10*ROW('Hygiene Data'!G10))),'Data Summary'!DY16="Yes"),OFFSET('Hygiene Data'!$G$7,0,10*ROW('Hygiene Data'!G10)),NA())</f>
        <v>#N/A</v>
      </c>
      <c r="BK16" s="508" t="e">
        <f ca="1">+IF(AND(ISNUMBER(OFFSET('Hygiene Data'!$G$9,0,10*ROW('Hygiene Data'!G10))),'Data Summary'!DZ16="Yes"),OFFSET('Hygiene Data'!$G$9,0,10*ROW('Hygiene Data'!G10)),NA())</f>
        <v>#N/A</v>
      </c>
      <c r="BL16" s="508" t="e">
        <f ca="1">+IF(AND(ISNUMBER(OFFSET('Hygiene Data'!$H$5,0,10*ROW('Hygiene Data'!H10))),'Data Summary'!EA16="Yes"),OFFSET('Hygiene Data'!$H$5,0,10*ROW('Hygiene Data'!H10)),NA())</f>
        <v>#N/A</v>
      </c>
      <c r="BM16" s="508" t="e">
        <f ca="1">+IF(AND(ISNUMBER(OFFSET('Hygiene Data'!$H$7,0,10*ROW('Hygiene Data'!H10))),'Data Summary'!EB16="Yes"),OFFSET('Hygiene Data'!$H$7,0,10*ROW('Hygiene Data'!H10)),NA())</f>
        <v>#N/A</v>
      </c>
      <c r="BN16" s="508">
        <f ca="1">+IF(AND(ISNUMBER(OFFSET('Hygiene Data'!$H$9,0,10*ROW('Hygiene Data'!H10))),'Data Summary'!EC16="Yes"),OFFSET('Hygiene Data'!$H$9,0,10*ROW('Hygiene Data'!H10)),NA())</f>
        <v>8.7803500000000003</v>
      </c>
      <c r="BO16" s="508" t="e">
        <f ca="1">+IF(AND(ISNUMBER(OFFSET('Hygiene Data'!$I$5,0,10*ROW('Hygiene Data'!I10))),'Data Summary'!ED16="Yes"),OFFSET('Hygiene Data'!$I$5,0,10*ROW('Hygiene Data'!I10)),NA())</f>
        <v>#N/A</v>
      </c>
      <c r="BP16" s="508" t="e">
        <f ca="1">+IF(AND(ISNUMBER(OFFSET('Hygiene Data'!$I$7,0,10*ROW('Hygiene Data'!I10))),'Data Summary'!EE16="Yes"),OFFSET('Hygiene Data'!$I$7,0,10*ROW('Hygiene Data'!I10)),NA())</f>
        <v>#N/A</v>
      </c>
      <c r="BQ16" s="508">
        <f ca="1">+IF(AND(ISNUMBER(OFFSET('Hygiene Data'!$I$9,0,10*ROW('Hygiene Data'!I10))),'Data Summary'!EF16="Yes"),OFFSET('Hygiene Data'!$I$9,0,10*ROW('Hygiene Data'!I10)),NA())</f>
        <v>14.456192977985863</v>
      </c>
    </row>
    <row r="17" spans="1:69" x14ac:dyDescent="0.25">
      <c r="A17" s="504" t="str">
        <f ca="1">+RIGHT('Data Summary'!A17,LEN('Data Summary'!A17)-9)</f>
        <v>MSNA</v>
      </c>
      <c r="B17" s="478" t="str">
        <f ca="1">+IF(ISTEXT('Data Summary'!B17),'Data Summary'!B17,"")</f>
        <v>Survey</v>
      </c>
      <c r="C17" s="505">
        <f ca="1">+VALUE('Data Summary'!C17)</f>
        <v>2022</v>
      </c>
      <c r="D17" s="506" t="e">
        <f ca="1">+IF(AND(ISNUMBER(OFFSET('Water Data'!$D$4,0,10*ROW('Water Data'!D11))),'Data Summary'!BS17="Yes"),100-OFFSET('Water Data'!$D$4,0,10*ROW('Water Data'!D11)),NA())</f>
        <v>#N/A</v>
      </c>
      <c r="E17" s="506" t="e">
        <f ca="1">+IF(AND(ISNUMBER(OFFSET('Water Data'!$D$6,0,10*ROW('Water Data'!D11))),'Data Summary'!BT17="Yes"),OFFSET('Water Data'!$D$6,0,10*ROW('Water Data'!D11)),NA())</f>
        <v>#N/A</v>
      </c>
      <c r="F17" s="506" t="e">
        <f ca="1">+IF(AND(ISNUMBER(OFFSET('Water Data'!$D$9,0,10*ROW('Water Data'!D11))),'Data Summary'!BU17="Yes"),OFFSET('Water Data'!$D$9,0,10*ROW('Water Data'!D11)),NA())</f>
        <v>#N/A</v>
      </c>
      <c r="G17" s="506" t="e">
        <f ca="1">+IF(AND(ISNUMBER(OFFSET('Water Data'!$E$4,0,10*ROW('Water Data'!E11))),'Data Summary'!BV17="Yes"),100-OFFSET('Water Data'!$E$4,0,10*ROW('Water Data'!E11)),NA())</f>
        <v>#N/A</v>
      </c>
      <c r="H17" s="506" t="e">
        <f ca="1">+IF(AND(ISNUMBER(OFFSET('Water Data'!$E$6,0,10*ROW('Water Data'!E11))),'Data Summary'!BW17="Yes"),OFFSET('Water Data'!$E$6,0,10*ROW('Water Data'!E11)),NA())</f>
        <v>#N/A</v>
      </c>
      <c r="I17" s="506" t="e">
        <f ca="1">+IF(AND(ISNUMBER(OFFSET('Water Data'!$E$9,0,10*ROW('Water Data'!E11))),'Data Summary'!BX17="Yes"),OFFSET('Water Data'!$E$9,0,10*ROW('Water Data'!E11)),NA())</f>
        <v>#N/A</v>
      </c>
      <c r="J17" s="506" t="e">
        <f ca="1">+IF(AND(ISNUMBER(OFFSET('Water Data'!$F$4,0,10*ROW('Water Data'!F11))),'Data Summary'!BY17="Yes"),100-OFFSET('Water Data'!$F$4,0,10*ROW('Water Data'!F11)),NA())</f>
        <v>#N/A</v>
      </c>
      <c r="K17" s="506" t="e">
        <f ca="1">+IF(AND(ISNUMBER(OFFSET('Water Data'!$F$6,0,10*ROW('Water Data'!F11))),'Data Summary'!BZ17="Yes"),OFFSET('Water Data'!$F$6,0,10*ROW('Water Data'!F11)),NA())</f>
        <v>#N/A</v>
      </c>
      <c r="L17" s="506" t="e">
        <f ca="1">+IF(AND(ISNUMBER(OFFSET('Water Data'!$F$9,0,10*ROW('Water Data'!F11))),'Data Summary'!CA17="Yes"),OFFSET('Water Data'!$F$9,0,10*ROW('Water Data'!F11)),NA())</f>
        <v>#N/A</v>
      </c>
      <c r="M17" s="506" t="e">
        <f ca="1">+IF(AND(ISNUMBER(OFFSET('Water Data'!$G$4,0,10*ROW('Water Data'!G11))),'Data Summary'!CB17="Yes"),100-OFFSET('Water Data'!$G$4,0,10*ROW('Water Data'!G11)),NA())</f>
        <v>#N/A</v>
      </c>
      <c r="N17" s="506" t="e">
        <f ca="1">+IF(AND(ISNUMBER(OFFSET('Water Data'!$G$6,0,10*ROW('Water Data'!G11))),'Data Summary'!CC17="Yes"),OFFSET('Water Data'!$G$6,0,10*ROW('Water Data'!G11)),NA())</f>
        <v>#N/A</v>
      </c>
      <c r="O17" s="506" t="e">
        <f ca="1">+IF(AND(ISNUMBER(OFFSET('Water Data'!$G$9,0,10*ROW('Water Data'!G11))),'Data Summary'!CD17="Yes"),OFFSET('Water Data'!$G$9,0,10*ROW('Water Data'!G11)),NA())</f>
        <v>#N/A</v>
      </c>
      <c r="P17" s="506" t="e">
        <f ca="1">+IF(AND(ISNUMBER(OFFSET('Water Data'!$H$4,0,10*ROW('Water Data'!H11))),'Data Summary'!CE17="Yes"),100-OFFSET('Water Data'!$H$4,0,10*ROW('Water Data'!H11)),NA())</f>
        <v>#N/A</v>
      </c>
      <c r="Q17" s="506" t="e">
        <f ca="1">+IF(AND(ISNUMBER(OFFSET('Water Data'!$H$6,0,10*ROW('Water Data'!H11))),'Data Summary'!CF17="Yes"),OFFSET('Water Data'!$H$6,0,10*ROW('Water Data'!H11)),NA())</f>
        <v>#N/A</v>
      </c>
      <c r="R17" s="506" t="e">
        <f ca="1">+IF(AND(ISNUMBER(OFFSET('Water Data'!$H$9,0,10*ROW('Water Data'!H11))),'Data Summary'!CG17="Yes"),OFFSET('Water Data'!$H$9,0,10*ROW('Water Data'!H11)),NA())</f>
        <v>#N/A</v>
      </c>
      <c r="S17" s="506" t="e">
        <f ca="1">+IF(AND(ISNUMBER(OFFSET('Water Data'!$I$4,0,10*ROW('Water Data'!I11))),'Data Summary'!CH17="Yes"),100-OFFSET('Water Data'!$I$4,0,10*ROW('Water Data'!I11)),NA())</f>
        <v>#N/A</v>
      </c>
      <c r="T17" s="506" t="e">
        <f ca="1">+IF(AND(ISNUMBER(OFFSET('Water Data'!$I$6,0,10*ROW('Water Data'!I11))),'Data Summary'!CI17="Yes"),OFFSET('Water Data'!$I$6,0,10*ROW('Water Data'!I11)),NA())</f>
        <v>#N/A</v>
      </c>
      <c r="U17" s="506" t="e">
        <f ca="1">+IF(AND(ISNUMBER(OFFSET('Water Data'!$I$9,0,10*ROW('Water Data'!I11))),'Data Summary'!CJ17="Yes"),OFFSET('Water Data'!$I$9,0,10*ROW('Water Data'!I11)),NA())</f>
        <v>#N/A</v>
      </c>
      <c r="V17" s="507" t="e">
        <f ca="1">+IF(AND(ISNUMBER(OFFSET('Sanitation Data'!$D$4,0,10*ROW('Sanitation Data'!D11))),'Data Summary'!CK17="Yes"),100-OFFSET('Sanitation Data'!$D$4,0,10*ROW('Sanitation Data'!D11)),NA())</f>
        <v>#N/A</v>
      </c>
      <c r="W17" s="507" t="e">
        <f ca="1">+IF(AND(ISNUMBER(OFFSET('Sanitation Data'!$D$6,0,10*ROW('Sanitation Data'!D11))),'Data Summary'!CL17="Yes"),OFFSET('Sanitation Data'!$D$6,0,10*ROW('Sanitation Data'!D11)),NA())</f>
        <v>#N/A</v>
      </c>
      <c r="X17" s="507" t="e">
        <f ca="1">+IF(AND(ISNUMBER(OFFSET('Sanitation Data'!$D$10,0,10*ROW('Sanitation Data'!D11))),'Data Summary'!CM17="Yes"),OFFSET('Sanitation Data'!$D$10,0,10*ROW('Sanitation Data'!D11)),NA())</f>
        <v>#N/A</v>
      </c>
      <c r="Y17" s="507" t="e">
        <f ca="1">+IF(AND(ISNUMBER(OFFSET('Sanitation Data'!$D$11,0,10*ROW('Sanitation Data'!D11))),'Data Summary'!CN17="Yes"),OFFSET('Sanitation Data'!$D$11,0,10*ROW('Sanitation Data'!D11)),NA())</f>
        <v>#N/A</v>
      </c>
      <c r="Z17" s="507" t="e">
        <f ca="1">+IF(AND(ISNUMBER(OFFSET('Sanitation Data'!$D$12,0,10*ROW('Sanitation Data'!D11))),'Data Summary'!CO17="Yes"),OFFSET('Sanitation Data'!$D$12,0,10*ROW('Sanitation Data'!D11)),NA())</f>
        <v>#N/A</v>
      </c>
      <c r="AA17" s="507" t="e">
        <f ca="1">+IF(AND(ISNUMBER(OFFSET('Sanitation Data'!$E$4,0,10*ROW('Sanitation Data'!E11))),'Data Summary'!CP17="Yes"),100-OFFSET('Sanitation Data'!$E$4,0,10*ROW('Sanitation Data'!E11)),NA())</f>
        <v>#N/A</v>
      </c>
      <c r="AB17" s="507" t="e">
        <f ca="1">+IF(AND(ISNUMBER(OFFSET('Sanitation Data'!$E$6,0,10*ROW('Sanitation Data'!E11))),'Data Summary'!CQ17="Yes"),OFFSET('Sanitation Data'!$E$6,0,10*ROW('Sanitation Data'!E11)),NA())</f>
        <v>#N/A</v>
      </c>
      <c r="AC17" s="507" t="e">
        <f ca="1">+IF(AND(ISNUMBER(OFFSET('Sanitation Data'!$E$10,0,10*ROW('Sanitation Data'!E11))),'Data Summary'!CR17="Yes"),OFFSET('Sanitation Data'!$E$10,0,10*ROW('Sanitation Data'!E11)),NA())</f>
        <v>#N/A</v>
      </c>
      <c r="AD17" s="507" t="e">
        <f ca="1">+IF(AND(ISNUMBER(OFFSET('Sanitation Data'!$E$11,0,10*ROW('Sanitation Data'!E11))),'Data Summary'!CS17="Yes"),OFFSET('Sanitation Data'!$E$11,0,10*ROW('Sanitation Data'!E11)),NA())</f>
        <v>#N/A</v>
      </c>
      <c r="AE17" s="507" t="e">
        <f ca="1">+IF(AND(ISNUMBER(OFFSET('Sanitation Data'!$E$12,0,10*ROW('Sanitation Data'!E11))),'Data Summary'!CT17="Yes"),OFFSET('Sanitation Data'!$E$12,0,10*ROW('Sanitation Data'!E11)),NA())</f>
        <v>#N/A</v>
      </c>
      <c r="AF17" s="507" t="e">
        <f ca="1">+IF(AND(ISNUMBER(OFFSET('Sanitation Data'!$F$4,0,10*ROW('Sanitation Data'!F11))),'Data Summary'!CU17="Yes"),100-OFFSET('Sanitation Data'!$F$4,0,10*ROW('Sanitation Data'!F11)),NA())</f>
        <v>#N/A</v>
      </c>
      <c r="AG17" s="507" t="e">
        <f ca="1">+IF(AND(ISNUMBER(OFFSET('Sanitation Data'!$F$6,0,10*ROW('Sanitation Data'!F11))),'Data Summary'!CV17="Yes"),OFFSET('Sanitation Data'!$F$6,0,10*ROW('Sanitation Data'!F11)),NA())</f>
        <v>#N/A</v>
      </c>
      <c r="AH17" s="507" t="e">
        <f ca="1">+IF(AND(ISNUMBER(OFFSET('Sanitation Data'!$F$10,0,10*ROW('Sanitation Data'!F11))),'Data Summary'!CW17="Yes"),OFFSET('Sanitation Data'!$F$10,0,10*ROW('Sanitation Data'!F11)),NA())</f>
        <v>#N/A</v>
      </c>
      <c r="AI17" s="507" t="e">
        <f ca="1">+IF(AND(ISNUMBER(OFFSET('Sanitation Data'!$F$11,0,10*ROW('Sanitation Data'!F11))),'Data Summary'!CX17="Yes"),OFFSET('Sanitation Data'!$F$11,0,10*ROW('Sanitation Data'!F11)),NA())</f>
        <v>#N/A</v>
      </c>
      <c r="AJ17" s="507" t="e">
        <f ca="1">+IF(AND(ISNUMBER(OFFSET('Sanitation Data'!$F$12,0,10*ROW('Sanitation Data'!F11))),'Data Summary'!CY17="Yes"),OFFSET('Sanitation Data'!$F$12,0,10*ROW('Sanitation Data'!F11)),NA())</f>
        <v>#N/A</v>
      </c>
      <c r="AK17" s="507" t="e">
        <f ca="1">+IF(AND(ISNUMBER(OFFSET('Sanitation Data'!$G$4,0,10*ROW('Sanitation Data'!G11))),'Data Summary'!CZ17="Yes"),100-OFFSET('Sanitation Data'!$G$4,0,10*ROW('Sanitation Data'!G11)),NA())</f>
        <v>#N/A</v>
      </c>
      <c r="AL17" s="507" t="e">
        <f ca="1">+IF(AND(ISNUMBER(OFFSET('Sanitation Data'!$G$6,0,10*ROW('Sanitation Data'!G11))),'Data Summary'!DA17="Yes"),OFFSET('Sanitation Data'!$G$6,0,10*ROW('Sanitation Data'!G11)),NA())</f>
        <v>#N/A</v>
      </c>
      <c r="AM17" s="507" t="e">
        <f ca="1">+IF(AND(ISNUMBER(OFFSET('Sanitation Data'!$G$10,0,10*ROW('Sanitation Data'!G11))),'Data Summary'!DB17="Yes"),OFFSET('Sanitation Data'!$G$10,0,10*ROW('Sanitation Data'!G11)),NA())</f>
        <v>#N/A</v>
      </c>
      <c r="AN17" s="507" t="e">
        <f ca="1">+IF(AND(ISNUMBER(OFFSET('Sanitation Data'!$G$11,0,10*ROW('Sanitation Data'!G11))),'Data Summary'!DC17="Yes"),OFFSET('Sanitation Data'!$G$11,0,10*ROW('Sanitation Data'!G11)),NA())</f>
        <v>#N/A</v>
      </c>
      <c r="AO17" s="507" t="e">
        <f ca="1">+IF(AND(ISNUMBER(OFFSET('Sanitation Data'!$G$12,0,10*ROW('Sanitation Data'!G11))),'Data Summary'!DD17="Yes"),OFFSET('Sanitation Data'!$G$12,0,10*ROW('Sanitation Data'!G11)),NA())</f>
        <v>#N/A</v>
      </c>
      <c r="AP17" s="507" t="e">
        <f ca="1">+IF(AND(ISNUMBER(OFFSET('Sanitation Data'!$H$4,0,10*ROW('Sanitation Data'!H11))),'Data Summary'!DE17="Yes"),100-OFFSET('Sanitation Data'!$H$4,0,10*ROW('Sanitation Data'!H11)),NA())</f>
        <v>#N/A</v>
      </c>
      <c r="AQ17" s="507" t="e">
        <f ca="1">+IF(AND(ISNUMBER(OFFSET('Sanitation Data'!$H$6,0,10*ROW('Sanitation Data'!H11))),'Data Summary'!DF17="Yes"),OFFSET('Sanitation Data'!$H$6,0,10*ROW('Sanitation Data'!H11)),NA())</f>
        <v>#N/A</v>
      </c>
      <c r="AR17" s="507" t="e">
        <f ca="1">+IF(AND(ISNUMBER(OFFSET('Sanitation Data'!$H$10,0,10*ROW('Sanitation Data'!H11))),'Data Summary'!DG17="Yes"),OFFSET('Sanitation Data'!$H$10,0,10*ROW('Sanitation Data'!H11)),NA())</f>
        <v>#N/A</v>
      </c>
      <c r="AS17" s="507" t="e">
        <f ca="1">+IF(AND(ISNUMBER(OFFSET('Sanitation Data'!$H$11,0,10*ROW('Sanitation Data'!H11))),'Data Summary'!DH17="Yes"),OFFSET('Sanitation Data'!$H$11,0,10*ROW('Sanitation Data'!H11)),NA())</f>
        <v>#N/A</v>
      </c>
      <c r="AT17" s="507" t="e">
        <f ca="1">+IF(AND(ISNUMBER(OFFSET('Sanitation Data'!$H$12,0,10*ROW('Sanitation Data'!H11))),'Data Summary'!DI17="Yes"),OFFSET('Sanitation Data'!$H$12,0,10*ROW('Sanitation Data'!H11)),NA())</f>
        <v>#N/A</v>
      </c>
      <c r="AU17" s="507" t="e">
        <f ca="1">+IF(AND(ISNUMBER(OFFSET('Sanitation Data'!$I$4,0,10*ROW('Sanitation Data'!I11))),'Data Summary'!DJ17="Yes"),100-OFFSET('Sanitation Data'!$I$4,0,10*ROW('Sanitation Data'!I11)),NA())</f>
        <v>#N/A</v>
      </c>
      <c r="AV17" s="507" t="e">
        <f ca="1">+IF(AND(ISNUMBER(OFFSET('Sanitation Data'!$I$6,0,10*ROW('Sanitation Data'!I11))),'Data Summary'!DK17="Yes"),OFFSET('Sanitation Data'!$I$6,0,10*ROW('Sanitation Data'!I11)),NA())</f>
        <v>#N/A</v>
      </c>
      <c r="AW17" s="507" t="e">
        <f ca="1">+IF(AND(ISNUMBER(OFFSET('Sanitation Data'!$I$10,0,10*ROW('Sanitation Data'!I11))),'Data Summary'!DL17="Yes"),OFFSET('Sanitation Data'!$I$10,0,10*ROW('Sanitation Data'!I11)),NA())</f>
        <v>#N/A</v>
      </c>
      <c r="AX17" s="507" t="e">
        <f ca="1">+IF(AND(ISNUMBER(OFFSET('Sanitation Data'!$I$11,0,10*ROW('Sanitation Data'!I11))),'Data Summary'!DM17="Yes"),OFFSET('Sanitation Data'!$I$11,0,10*ROW('Sanitation Data'!I11)),NA())</f>
        <v>#N/A</v>
      </c>
      <c r="AY17" s="507" t="e">
        <f ca="1">+IF(AND(ISNUMBER(OFFSET('Sanitation Data'!$I$12,0,10*ROW('Sanitation Data'!I11))),'Data Summary'!DN17="Yes"),OFFSET('Sanitation Data'!$I$12,0,10*ROW('Sanitation Data'!I11)),NA())</f>
        <v>#N/A</v>
      </c>
      <c r="AZ17" s="508" t="e">
        <f ca="1">+IF(AND(ISNUMBER(OFFSET('Hygiene Data'!$D$5,0,10*ROW('Hygiene Data'!D11))),'Data Summary'!DO17="Yes"),OFFSET('Hygiene Data'!$D$5,0,10*ROW('Hygiene Data'!D11)),NA())</f>
        <v>#N/A</v>
      </c>
      <c r="BA17" s="508" t="e">
        <f ca="1">+IF(AND(ISNUMBER(OFFSET('Hygiene Data'!$D$7,0,10*ROW('Hygiene Data'!D11))),'Data Summary'!DP17="Yes"),OFFSET('Hygiene Data'!$D$7,0,10*ROW('Hygiene Data'!D11)),NA())</f>
        <v>#N/A</v>
      </c>
      <c r="BB17" s="508" t="e">
        <f ca="1">+IF(AND(ISNUMBER(OFFSET('Hygiene Data'!$D$9,0,10*ROW('Hygiene Data'!D11))),'Data Summary'!DQ17="Yes"),OFFSET('Hygiene Data'!$D$9,0,10*ROW('Hygiene Data'!D11)),NA())</f>
        <v>#N/A</v>
      </c>
      <c r="BC17" s="508" t="e">
        <f ca="1">+IF(AND(ISNUMBER(OFFSET('Hygiene Data'!$E$5,0,10*ROW('Hygiene Data'!E11))),'Data Summary'!DR17="Yes"),OFFSET('Hygiene Data'!$E$5,0,10*ROW('Hygiene Data'!E11)),NA())</f>
        <v>#N/A</v>
      </c>
      <c r="BD17" s="508" t="e">
        <f ca="1">+IF(AND(ISNUMBER(OFFSET('Hygiene Data'!$E$7,0,10*ROW('Hygiene Data'!E11))),'Data Summary'!DS17="Yes"),OFFSET('Hygiene Data'!$E$7,0,10*ROW('Hygiene Data'!E11)),NA())</f>
        <v>#N/A</v>
      </c>
      <c r="BE17" s="508" t="e">
        <f ca="1">+IF(AND(ISNUMBER(OFFSET('Hygiene Data'!$E$9,0,10*ROW('Hygiene Data'!E11))),'Data Summary'!DT17="Yes"),OFFSET('Hygiene Data'!$E$9,0,10*ROW('Hygiene Data'!E11)),NA())</f>
        <v>#N/A</v>
      </c>
      <c r="BF17" s="508" t="e">
        <f ca="1">+IF(AND(ISNUMBER(OFFSET('Hygiene Data'!$F$5,0,10*ROW('Hygiene Data'!F11))),'Data Summary'!DU17="Yes"),OFFSET('Hygiene Data'!$F$5,0,10*ROW('Hygiene Data'!F11)),NA())</f>
        <v>#N/A</v>
      </c>
      <c r="BG17" s="508" t="e">
        <f ca="1">+IF(AND(ISNUMBER(OFFSET('Hygiene Data'!$F$7,0,10*ROW('Hygiene Data'!F11))),'Data Summary'!DV17="Yes"),OFFSET('Hygiene Data'!$F$7,0,10*ROW('Hygiene Data'!F11)),NA())</f>
        <v>#N/A</v>
      </c>
      <c r="BH17" s="508" t="e">
        <f ca="1">+IF(AND(ISNUMBER(OFFSET('Hygiene Data'!$F$9,0,10*ROW('Hygiene Data'!F11))),'Data Summary'!DW17="Yes"),OFFSET('Hygiene Data'!$F$9,0,10*ROW('Hygiene Data'!F11)),NA())</f>
        <v>#N/A</v>
      </c>
      <c r="BI17" s="508" t="e">
        <f ca="1">+IF(AND(ISNUMBER(OFFSET('Hygiene Data'!$G$5,0,10*ROW('Hygiene Data'!G11))),'Data Summary'!DX17="Yes"),OFFSET('Hygiene Data'!$G$5,0,10*ROW('Hygiene Data'!G11)),NA())</f>
        <v>#N/A</v>
      </c>
      <c r="BJ17" s="508" t="e">
        <f ca="1">+IF(AND(ISNUMBER(OFFSET('Hygiene Data'!$G$7,0,10*ROW('Hygiene Data'!G11))),'Data Summary'!DY17="Yes"),OFFSET('Hygiene Data'!$G$7,0,10*ROW('Hygiene Data'!G11)),NA())</f>
        <v>#N/A</v>
      </c>
      <c r="BK17" s="508" t="e">
        <f ca="1">+IF(AND(ISNUMBER(OFFSET('Hygiene Data'!$G$9,0,10*ROW('Hygiene Data'!G11))),'Data Summary'!DZ17="Yes"),OFFSET('Hygiene Data'!$G$9,0,10*ROW('Hygiene Data'!G11)),NA())</f>
        <v>#N/A</v>
      </c>
      <c r="BL17" s="508" t="e">
        <f ca="1">+IF(AND(ISNUMBER(OFFSET('Hygiene Data'!$H$5,0,10*ROW('Hygiene Data'!H11))),'Data Summary'!EA17="Yes"),OFFSET('Hygiene Data'!$H$5,0,10*ROW('Hygiene Data'!H11)),NA())</f>
        <v>#N/A</v>
      </c>
      <c r="BM17" s="508" t="e">
        <f ca="1">+IF(AND(ISNUMBER(OFFSET('Hygiene Data'!$H$7,0,10*ROW('Hygiene Data'!H11))),'Data Summary'!EB17="Yes"),OFFSET('Hygiene Data'!$H$7,0,10*ROW('Hygiene Data'!H11)),NA())</f>
        <v>#N/A</v>
      </c>
      <c r="BN17" s="508" t="e">
        <f ca="1">+IF(AND(ISNUMBER(OFFSET('Hygiene Data'!$H$9,0,10*ROW('Hygiene Data'!H11))),'Data Summary'!EC17="Yes"),OFFSET('Hygiene Data'!$H$9,0,10*ROW('Hygiene Data'!H11)),NA())</f>
        <v>#N/A</v>
      </c>
      <c r="BO17" s="508" t="e">
        <f ca="1">+IF(AND(ISNUMBER(OFFSET('Hygiene Data'!$I$5,0,10*ROW('Hygiene Data'!I11))),'Data Summary'!ED17="Yes"),OFFSET('Hygiene Data'!$I$5,0,10*ROW('Hygiene Data'!I11)),NA())</f>
        <v>#N/A</v>
      </c>
      <c r="BP17" s="508" t="e">
        <f ca="1">+IF(AND(ISNUMBER(OFFSET('Hygiene Data'!$I$7,0,10*ROW('Hygiene Data'!I11))),'Data Summary'!EE17="Yes"),OFFSET('Hygiene Data'!$I$7,0,10*ROW('Hygiene Data'!I11)),NA())</f>
        <v>#N/A</v>
      </c>
      <c r="BQ17" s="508" t="e">
        <f ca="1">+IF(AND(ISNUMBER(OFFSET('Hygiene Data'!$I$9,0,10*ROW('Hygiene Data'!I11))),'Data Summary'!EF17="Yes"),OFFSET('Hygiene Data'!$I$9,0,10*ROW('Hygiene Data'!I11)),NA())</f>
        <v>#N/A</v>
      </c>
    </row>
    <row r="18" spans="1:69" x14ac:dyDescent="0.25">
      <c r="A18" s="504" t="e">
        <f ca="1">+RIGHT('Data Summary'!A18,LEN('Data Summary'!A18)-9)</f>
        <v>#VALUE!</v>
      </c>
      <c r="B18" s="478" t="str">
        <f ca="1">+IF(ISTEXT('Data Summary'!B18),'Data Summary'!B18,"")</f>
        <v/>
      </c>
      <c r="C18" s="505" t="e">
        <f ca="1">+VALUE('Data Summary'!C18)</f>
        <v>#VALUE!</v>
      </c>
      <c r="D18" s="506" t="e">
        <f ca="1">+IF(AND(ISNUMBER(OFFSET('Water Data'!$D$4,0,10*ROW('Water Data'!D12))),'Data Summary'!BS18="Yes"),100-OFFSET('Water Data'!$D$4,0,10*ROW('Water Data'!D12)),NA())</f>
        <v>#N/A</v>
      </c>
      <c r="E18" s="506" t="e">
        <f ca="1">+IF(AND(ISNUMBER(OFFSET('Water Data'!$D$6,0,10*ROW('Water Data'!D12))),'Data Summary'!BT18="Yes"),OFFSET('Water Data'!$D$6,0,10*ROW('Water Data'!D12)),NA())</f>
        <v>#N/A</v>
      </c>
      <c r="F18" s="506" t="e">
        <f ca="1">+IF(AND(ISNUMBER(OFFSET('Water Data'!$D$9,0,10*ROW('Water Data'!D12))),'Data Summary'!BU18="Yes"),OFFSET('Water Data'!$D$9,0,10*ROW('Water Data'!D12)),NA())</f>
        <v>#N/A</v>
      </c>
      <c r="G18" s="506" t="e">
        <f ca="1">+IF(AND(ISNUMBER(OFFSET('Water Data'!$E$4,0,10*ROW('Water Data'!E12))),'Data Summary'!BV18="Yes"),100-OFFSET('Water Data'!$E$4,0,10*ROW('Water Data'!E12)),NA())</f>
        <v>#N/A</v>
      </c>
      <c r="H18" s="506" t="e">
        <f ca="1">+IF(AND(ISNUMBER(OFFSET('Water Data'!$E$6,0,10*ROW('Water Data'!E12))),'Data Summary'!BW18="Yes"),OFFSET('Water Data'!$E$6,0,10*ROW('Water Data'!E12)),NA())</f>
        <v>#N/A</v>
      </c>
      <c r="I18" s="506" t="e">
        <f ca="1">+IF(AND(ISNUMBER(OFFSET('Water Data'!$E$9,0,10*ROW('Water Data'!E12))),'Data Summary'!BX18="Yes"),OFFSET('Water Data'!$E$9,0,10*ROW('Water Data'!E12)),NA())</f>
        <v>#N/A</v>
      </c>
      <c r="J18" s="506" t="e">
        <f ca="1">+IF(AND(ISNUMBER(OFFSET('Water Data'!$F$4,0,10*ROW('Water Data'!F12))),'Data Summary'!BY18="Yes"),100-OFFSET('Water Data'!$F$4,0,10*ROW('Water Data'!F12)),NA())</f>
        <v>#N/A</v>
      </c>
      <c r="K18" s="506" t="e">
        <f ca="1">+IF(AND(ISNUMBER(OFFSET('Water Data'!$F$6,0,10*ROW('Water Data'!F12))),'Data Summary'!BZ18="Yes"),OFFSET('Water Data'!$F$6,0,10*ROW('Water Data'!F12)),NA())</f>
        <v>#N/A</v>
      </c>
      <c r="L18" s="506" t="e">
        <f ca="1">+IF(AND(ISNUMBER(OFFSET('Water Data'!$F$9,0,10*ROW('Water Data'!F12))),'Data Summary'!CA18="Yes"),OFFSET('Water Data'!$F$9,0,10*ROW('Water Data'!F12)),NA())</f>
        <v>#N/A</v>
      </c>
      <c r="M18" s="506" t="e">
        <f ca="1">+IF(AND(ISNUMBER(OFFSET('Water Data'!$G$4,0,10*ROW('Water Data'!G12))),'Data Summary'!CB18="Yes"),100-OFFSET('Water Data'!$G$4,0,10*ROW('Water Data'!G12)),NA())</f>
        <v>#N/A</v>
      </c>
      <c r="N18" s="506" t="e">
        <f ca="1">+IF(AND(ISNUMBER(OFFSET('Water Data'!$G$6,0,10*ROW('Water Data'!G12))),'Data Summary'!CC18="Yes"),OFFSET('Water Data'!$G$6,0,10*ROW('Water Data'!G12)),NA())</f>
        <v>#N/A</v>
      </c>
      <c r="O18" s="506" t="e">
        <f ca="1">+IF(AND(ISNUMBER(OFFSET('Water Data'!$G$9,0,10*ROW('Water Data'!G12))),'Data Summary'!CD18="Yes"),OFFSET('Water Data'!$G$9,0,10*ROW('Water Data'!G12)),NA())</f>
        <v>#N/A</v>
      </c>
      <c r="P18" s="506" t="e">
        <f ca="1">+IF(AND(ISNUMBER(OFFSET('Water Data'!$H$4,0,10*ROW('Water Data'!H12))),'Data Summary'!CE18="Yes"),100-OFFSET('Water Data'!$H$4,0,10*ROW('Water Data'!H12)),NA())</f>
        <v>#N/A</v>
      </c>
      <c r="Q18" s="506" t="e">
        <f ca="1">+IF(AND(ISNUMBER(OFFSET('Water Data'!$H$6,0,10*ROW('Water Data'!H12))),'Data Summary'!CF18="Yes"),OFFSET('Water Data'!$H$6,0,10*ROW('Water Data'!H12)),NA())</f>
        <v>#N/A</v>
      </c>
      <c r="R18" s="506" t="e">
        <f ca="1">+IF(AND(ISNUMBER(OFFSET('Water Data'!$H$9,0,10*ROW('Water Data'!H12))),'Data Summary'!CG18="Yes"),OFFSET('Water Data'!$H$9,0,10*ROW('Water Data'!H12)),NA())</f>
        <v>#N/A</v>
      </c>
      <c r="S18" s="506" t="e">
        <f ca="1">+IF(AND(ISNUMBER(OFFSET('Water Data'!$I$4,0,10*ROW('Water Data'!I12))),'Data Summary'!CH18="Yes"),100-OFFSET('Water Data'!$I$4,0,10*ROW('Water Data'!I12)),NA())</f>
        <v>#N/A</v>
      </c>
      <c r="T18" s="506" t="e">
        <f ca="1">+IF(AND(ISNUMBER(OFFSET('Water Data'!$I$6,0,10*ROW('Water Data'!I12))),'Data Summary'!CI18="Yes"),OFFSET('Water Data'!$I$6,0,10*ROW('Water Data'!I12)),NA())</f>
        <v>#N/A</v>
      </c>
      <c r="U18" s="506" t="e">
        <f ca="1">+IF(AND(ISNUMBER(OFFSET('Water Data'!$I$9,0,10*ROW('Water Data'!I12))),'Data Summary'!CJ18="Yes"),OFFSET('Water Data'!$I$9,0,10*ROW('Water Data'!I12)),NA())</f>
        <v>#N/A</v>
      </c>
      <c r="V18" s="507" t="e">
        <f ca="1">+IF(AND(ISNUMBER(OFFSET('Sanitation Data'!$D$4,0,10*ROW('Sanitation Data'!D12))),'Data Summary'!CK18="Yes"),100-OFFSET('Sanitation Data'!$D$4,0,10*ROW('Sanitation Data'!D12)),NA())</f>
        <v>#N/A</v>
      </c>
      <c r="W18" s="507" t="e">
        <f ca="1">+IF(AND(ISNUMBER(OFFSET('Sanitation Data'!$D$6,0,10*ROW('Sanitation Data'!D12))),'Data Summary'!CL18="Yes"),OFFSET('Sanitation Data'!$D$6,0,10*ROW('Sanitation Data'!D12)),NA())</f>
        <v>#N/A</v>
      </c>
      <c r="X18" s="507" t="e">
        <f ca="1">+IF(AND(ISNUMBER(OFFSET('Sanitation Data'!$D$10,0,10*ROW('Sanitation Data'!D12))),'Data Summary'!CM18="Yes"),OFFSET('Sanitation Data'!$D$10,0,10*ROW('Sanitation Data'!D12)),NA())</f>
        <v>#N/A</v>
      </c>
      <c r="Y18" s="507" t="e">
        <f ca="1">+IF(AND(ISNUMBER(OFFSET('Sanitation Data'!$D$11,0,10*ROW('Sanitation Data'!D12))),'Data Summary'!CN18="Yes"),OFFSET('Sanitation Data'!$D$11,0,10*ROW('Sanitation Data'!D12)),NA())</f>
        <v>#N/A</v>
      </c>
      <c r="Z18" s="507" t="e">
        <f ca="1">+IF(AND(ISNUMBER(OFFSET('Sanitation Data'!$D$12,0,10*ROW('Sanitation Data'!D12))),'Data Summary'!CO18="Yes"),OFFSET('Sanitation Data'!$D$12,0,10*ROW('Sanitation Data'!D12)),NA())</f>
        <v>#N/A</v>
      </c>
      <c r="AA18" s="507" t="e">
        <f ca="1">+IF(AND(ISNUMBER(OFFSET('Sanitation Data'!$E$4,0,10*ROW('Sanitation Data'!E12))),'Data Summary'!CP18="Yes"),100-OFFSET('Sanitation Data'!$E$4,0,10*ROW('Sanitation Data'!E12)),NA())</f>
        <v>#N/A</v>
      </c>
      <c r="AB18" s="507" t="e">
        <f ca="1">+IF(AND(ISNUMBER(OFFSET('Sanitation Data'!$E$6,0,10*ROW('Sanitation Data'!E12))),'Data Summary'!CQ18="Yes"),OFFSET('Sanitation Data'!$E$6,0,10*ROW('Sanitation Data'!E12)),NA())</f>
        <v>#N/A</v>
      </c>
      <c r="AC18" s="507" t="e">
        <f ca="1">+IF(AND(ISNUMBER(OFFSET('Sanitation Data'!$E$10,0,10*ROW('Sanitation Data'!E12))),'Data Summary'!CR18="Yes"),OFFSET('Sanitation Data'!$E$10,0,10*ROW('Sanitation Data'!E12)),NA())</f>
        <v>#N/A</v>
      </c>
      <c r="AD18" s="507" t="e">
        <f ca="1">+IF(AND(ISNUMBER(OFFSET('Sanitation Data'!$E$11,0,10*ROW('Sanitation Data'!E12))),'Data Summary'!CS18="Yes"),OFFSET('Sanitation Data'!$E$11,0,10*ROW('Sanitation Data'!E12)),NA())</f>
        <v>#N/A</v>
      </c>
      <c r="AE18" s="507" t="e">
        <f ca="1">+IF(AND(ISNUMBER(OFFSET('Sanitation Data'!$E$12,0,10*ROW('Sanitation Data'!E12))),'Data Summary'!CT18="Yes"),OFFSET('Sanitation Data'!$E$12,0,10*ROW('Sanitation Data'!E12)),NA())</f>
        <v>#N/A</v>
      </c>
      <c r="AF18" s="507" t="e">
        <f ca="1">+IF(AND(ISNUMBER(OFFSET('Sanitation Data'!$F$4,0,10*ROW('Sanitation Data'!F12))),'Data Summary'!CU18="Yes"),100-OFFSET('Sanitation Data'!$F$4,0,10*ROW('Sanitation Data'!F12)),NA())</f>
        <v>#N/A</v>
      </c>
      <c r="AG18" s="507" t="e">
        <f ca="1">+IF(AND(ISNUMBER(OFFSET('Sanitation Data'!$F$6,0,10*ROW('Sanitation Data'!F12))),'Data Summary'!CV18="Yes"),OFFSET('Sanitation Data'!$F$6,0,10*ROW('Sanitation Data'!F12)),NA())</f>
        <v>#N/A</v>
      </c>
      <c r="AH18" s="507" t="e">
        <f ca="1">+IF(AND(ISNUMBER(OFFSET('Sanitation Data'!$F$10,0,10*ROW('Sanitation Data'!F12))),'Data Summary'!CW18="Yes"),OFFSET('Sanitation Data'!$F$10,0,10*ROW('Sanitation Data'!F12)),NA())</f>
        <v>#N/A</v>
      </c>
      <c r="AI18" s="507" t="e">
        <f ca="1">+IF(AND(ISNUMBER(OFFSET('Sanitation Data'!$F$11,0,10*ROW('Sanitation Data'!F12))),'Data Summary'!CX18="Yes"),OFFSET('Sanitation Data'!$F$11,0,10*ROW('Sanitation Data'!F12)),NA())</f>
        <v>#N/A</v>
      </c>
      <c r="AJ18" s="507" t="e">
        <f ca="1">+IF(AND(ISNUMBER(OFFSET('Sanitation Data'!$F$12,0,10*ROW('Sanitation Data'!F12))),'Data Summary'!CY18="Yes"),OFFSET('Sanitation Data'!$F$12,0,10*ROW('Sanitation Data'!F12)),NA())</f>
        <v>#N/A</v>
      </c>
      <c r="AK18" s="507" t="e">
        <f ca="1">+IF(AND(ISNUMBER(OFFSET('Sanitation Data'!$G$4,0,10*ROW('Sanitation Data'!G12))),'Data Summary'!CZ18="Yes"),100-OFFSET('Sanitation Data'!$G$4,0,10*ROW('Sanitation Data'!G12)),NA())</f>
        <v>#N/A</v>
      </c>
      <c r="AL18" s="507" t="e">
        <f ca="1">+IF(AND(ISNUMBER(OFFSET('Sanitation Data'!$G$6,0,10*ROW('Sanitation Data'!G12))),'Data Summary'!DA18="Yes"),OFFSET('Sanitation Data'!$G$6,0,10*ROW('Sanitation Data'!G12)),NA())</f>
        <v>#N/A</v>
      </c>
      <c r="AM18" s="507" t="e">
        <f ca="1">+IF(AND(ISNUMBER(OFFSET('Sanitation Data'!$G$10,0,10*ROW('Sanitation Data'!G12))),'Data Summary'!DB18="Yes"),OFFSET('Sanitation Data'!$G$10,0,10*ROW('Sanitation Data'!G12)),NA())</f>
        <v>#N/A</v>
      </c>
      <c r="AN18" s="507" t="e">
        <f ca="1">+IF(AND(ISNUMBER(OFFSET('Sanitation Data'!$G$11,0,10*ROW('Sanitation Data'!G12))),'Data Summary'!DC18="Yes"),OFFSET('Sanitation Data'!$G$11,0,10*ROW('Sanitation Data'!G12)),NA())</f>
        <v>#N/A</v>
      </c>
      <c r="AO18" s="507" t="e">
        <f ca="1">+IF(AND(ISNUMBER(OFFSET('Sanitation Data'!$G$12,0,10*ROW('Sanitation Data'!G12))),'Data Summary'!DD18="Yes"),OFFSET('Sanitation Data'!$G$12,0,10*ROW('Sanitation Data'!G12)),NA())</f>
        <v>#N/A</v>
      </c>
      <c r="AP18" s="507" t="e">
        <f ca="1">+IF(AND(ISNUMBER(OFFSET('Sanitation Data'!$H$4,0,10*ROW('Sanitation Data'!H12))),'Data Summary'!DE18="Yes"),100-OFFSET('Sanitation Data'!$H$4,0,10*ROW('Sanitation Data'!H12)),NA())</f>
        <v>#N/A</v>
      </c>
      <c r="AQ18" s="507" t="e">
        <f ca="1">+IF(AND(ISNUMBER(OFFSET('Sanitation Data'!$H$6,0,10*ROW('Sanitation Data'!H12))),'Data Summary'!DF18="Yes"),OFFSET('Sanitation Data'!$H$6,0,10*ROW('Sanitation Data'!H12)),NA())</f>
        <v>#N/A</v>
      </c>
      <c r="AR18" s="507" t="e">
        <f ca="1">+IF(AND(ISNUMBER(OFFSET('Sanitation Data'!$H$10,0,10*ROW('Sanitation Data'!H12))),'Data Summary'!DG18="Yes"),OFFSET('Sanitation Data'!$H$10,0,10*ROW('Sanitation Data'!H12)),NA())</f>
        <v>#N/A</v>
      </c>
      <c r="AS18" s="507" t="e">
        <f ca="1">+IF(AND(ISNUMBER(OFFSET('Sanitation Data'!$H$11,0,10*ROW('Sanitation Data'!H12))),'Data Summary'!DH18="Yes"),OFFSET('Sanitation Data'!$H$11,0,10*ROW('Sanitation Data'!H12)),NA())</f>
        <v>#N/A</v>
      </c>
      <c r="AT18" s="507" t="e">
        <f ca="1">+IF(AND(ISNUMBER(OFFSET('Sanitation Data'!$H$12,0,10*ROW('Sanitation Data'!H12))),'Data Summary'!DI18="Yes"),OFFSET('Sanitation Data'!$H$12,0,10*ROW('Sanitation Data'!H12)),NA())</f>
        <v>#N/A</v>
      </c>
      <c r="AU18" s="507" t="e">
        <f ca="1">+IF(AND(ISNUMBER(OFFSET('Sanitation Data'!$I$4,0,10*ROW('Sanitation Data'!I12))),'Data Summary'!DJ18="Yes"),100-OFFSET('Sanitation Data'!$I$4,0,10*ROW('Sanitation Data'!I12)),NA())</f>
        <v>#N/A</v>
      </c>
      <c r="AV18" s="507" t="e">
        <f ca="1">+IF(AND(ISNUMBER(OFFSET('Sanitation Data'!$I$6,0,10*ROW('Sanitation Data'!I12))),'Data Summary'!DK18="Yes"),OFFSET('Sanitation Data'!$I$6,0,10*ROW('Sanitation Data'!I12)),NA())</f>
        <v>#N/A</v>
      </c>
      <c r="AW18" s="507" t="e">
        <f ca="1">+IF(AND(ISNUMBER(OFFSET('Sanitation Data'!$I$10,0,10*ROW('Sanitation Data'!I12))),'Data Summary'!DL18="Yes"),OFFSET('Sanitation Data'!$I$10,0,10*ROW('Sanitation Data'!I12)),NA())</f>
        <v>#N/A</v>
      </c>
      <c r="AX18" s="507" t="e">
        <f ca="1">+IF(AND(ISNUMBER(OFFSET('Sanitation Data'!$I$11,0,10*ROW('Sanitation Data'!I12))),'Data Summary'!DM18="Yes"),OFFSET('Sanitation Data'!$I$11,0,10*ROW('Sanitation Data'!I12)),NA())</f>
        <v>#N/A</v>
      </c>
      <c r="AY18" s="507" t="e">
        <f ca="1">+IF(AND(ISNUMBER(OFFSET('Sanitation Data'!$I$12,0,10*ROW('Sanitation Data'!I12))),'Data Summary'!DN18="Yes"),OFFSET('Sanitation Data'!$I$12,0,10*ROW('Sanitation Data'!I12)),NA())</f>
        <v>#N/A</v>
      </c>
      <c r="AZ18" s="508" t="e">
        <f ca="1">+IF(AND(ISNUMBER(OFFSET('Hygiene Data'!$D$5,0,10*ROW('Hygiene Data'!D12))),'Data Summary'!DO18="Yes"),OFFSET('Hygiene Data'!$D$5,0,10*ROW('Hygiene Data'!D12)),NA())</f>
        <v>#N/A</v>
      </c>
      <c r="BA18" s="508" t="e">
        <f ca="1">+IF(AND(ISNUMBER(OFFSET('Hygiene Data'!$D$7,0,10*ROW('Hygiene Data'!D12))),'Data Summary'!DP18="Yes"),OFFSET('Hygiene Data'!$D$7,0,10*ROW('Hygiene Data'!D12)),NA())</f>
        <v>#N/A</v>
      </c>
      <c r="BB18" s="508" t="e">
        <f ca="1">+IF(AND(ISNUMBER(OFFSET('Hygiene Data'!$D$9,0,10*ROW('Hygiene Data'!D12))),'Data Summary'!DQ18="Yes"),OFFSET('Hygiene Data'!$D$9,0,10*ROW('Hygiene Data'!D12)),NA())</f>
        <v>#N/A</v>
      </c>
      <c r="BC18" s="508" t="e">
        <f ca="1">+IF(AND(ISNUMBER(OFFSET('Hygiene Data'!$E$5,0,10*ROW('Hygiene Data'!E12))),'Data Summary'!DR18="Yes"),OFFSET('Hygiene Data'!$E$5,0,10*ROW('Hygiene Data'!E12)),NA())</f>
        <v>#N/A</v>
      </c>
      <c r="BD18" s="508" t="e">
        <f ca="1">+IF(AND(ISNUMBER(OFFSET('Hygiene Data'!$E$7,0,10*ROW('Hygiene Data'!E12))),'Data Summary'!DS18="Yes"),OFFSET('Hygiene Data'!$E$7,0,10*ROW('Hygiene Data'!E12)),NA())</f>
        <v>#N/A</v>
      </c>
      <c r="BE18" s="508" t="e">
        <f ca="1">+IF(AND(ISNUMBER(OFFSET('Hygiene Data'!$E$9,0,10*ROW('Hygiene Data'!E12))),'Data Summary'!DT18="Yes"),OFFSET('Hygiene Data'!$E$9,0,10*ROW('Hygiene Data'!E12)),NA())</f>
        <v>#N/A</v>
      </c>
      <c r="BF18" s="508" t="e">
        <f ca="1">+IF(AND(ISNUMBER(OFFSET('Hygiene Data'!$F$5,0,10*ROW('Hygiene Data'!F12))),'Data Summary'!DU18="Yes"),OFFSET('Hygiene Data'!$F$5,0,10*ROW('Hygiene Data'!F12)),NA())</f>
        <v>#N/A</v>
      </c>
      <c r="BG18" s="508" t="e">
        <f ca="1">+IF(AND(ISNUMBER(OFFSET('Hygiene Data'!$F$7,0,10*ROW('Hygiene Data'!F12))),'Data Summary'!DV18="Yes"),OFFSET('Hygiene Data'!$F$7,0,10*ROW('Hygiene Data'!F12)),NA())</f>
        <v>#N/A</v>
      </c>
      <c r="BH18" s="508" t="e">
        <f ca="1">+IF(AND(ISNUMBER(OFFSET('Hygiene Data'!$F$9,0,10*ROW('Hygiene Data'!F12))),'Data Summary'!DW18="Yes"),OFFSET('Hygiene Data'!$F$9,0,10*ROW('Hygiene Data'!F12)),NA())</f>
        <v>#N/A</v>
      </c>
      <c r="BI18" s="508" t="e">
        <f ca="1">+IF(AND(ISNUMBER(OFFSET('Hygiene Data'!$G$5,0,10*ROW('Hygiene Data'!G12))),'Data Summary'!DX18="Yes"),OFFSET('Hygiene Data'!$G$5,0,10*ROW('Hygiene Data'!G12)),NA())</f>
        <v>#N/A</v>
      </c>
      <c r="BJ18" s="508" t="e">
        <f ca="1">+IF(AND(ISNUMBER(OFFSET('Hygiene Data'!$G$7,0,10*ROW('Hygiene Data'!G12))),'Data Summary'!DY18="Yes"),OFFSET('Hygiene Data'!$G$7,0,10*ROW('Hygiene Data'!G12)),NA())</f>
        <v>#N/A</v>
      </c>
      <c r="BK18" s="508" t="e">
        <f ca="1">+IF(AND(ISNUMBER(OFFSET('Hygiene Data'!$G$9,0,10*ROW('Hygiene Data'!G12))),'Data Summary'!DZ18="Yes"),OFFSET('Hygiene Data'!$G$9,0,10*ROW('Hygiene Data'!G12)),NA())</f>
        <v>#N/A</v>
      </c>
      <c r="BL18" s="508" t="e">
        <f ca="1">+IF(AND(ISNUMBER(OFFSET('Hygiene Data'!$H$5,0,10*ROW('Hygiene Data'!H12))),'Data Summary'!EA18="Yes"),OFFSET('Hygiene Data'!$H$5,0,10*ROW('Hygiene Data'!H12)),NA())</f>
        <v>#N/A</v>
      </c>
      <c r="BM18" s="508" t="e">
        <f ca="1">+IF(AND(ISNUMBER(OFFSET('Hygiene Data'!$H$7,0,10*ROW('Hygiene Data'!H12))),'Data Summary'!EB18="Yes"),OFFSET('Hygiene Data'!$H$7,0,10*ROW('Hygiene Data'!H12)),NA())</f>
        <v>#N/A</v>
      </c>
      <c r="BN18" s="508" t="e">
        <f ca="1">+IF(AND(ISNUMBER(OFFSET('Hygiene Data'!$H$9,0,10*ROW('Hygiene Data'!H12))),'Data Summary'!EC18="Yes"),OFFSET('Hygiene Data'!$H$9,0,10*ROW('Hygiene Data'!H12)),NA())</f>
        <v>#N/A</v>
      </c>
      <c r="BO18" s="508" t="e">
        <f ca="1">+IF(AND(ISNUMBER(OFFSET('Hygiene Data'!$I$5,0,10*ROW('Hygiene Data'!I12))),'Data Summary'!ED18="Yes"),OFFSET('Hygiene Data'!$I$5,0,10*ROW('Hygiene Data'!I12)),NA())</f>
        <v>#N/A</v>
      </c>
      <c r="BP18" s="508" t="e">
        <f ca="1">+IF(AND(ISNUMBER(OFFSET('Hygiene Data'!$I$7,0,10*ROW('Hygiene Data'!I12))),'Data Summary'!EE18="Yes"),OFFSET('Hygiene Data'!$I$7,0,10*ROW('Hygiene Data'!I12)),NA())</f>
        <v>#N/A</v>
      </c>
      <c r="BQ18" s="508" t="e">
        <f ca="1">+IF(AND(ISNUMBER(OFFSET('Hygiene Data'!$I$9,0,10*ROW('Hygiene Data'!I12))),'Data Summary'!EF18="Yes"),OFFSET('Hygiene Data'!$I$9,0,10*ROW('Hygiene Data'!I12)),NA())</f>
        <v>#N/A</v>
      </c>
    </row>
    <row r="19" spans="1:69" x14ac:dyDescent="0.25">
      <c r="A19" s="504" t="e">
        <f ca="1">+RIGHT('Data Summary'!A19,LEN('Data Summary'!A19)-9)</f>
        <v>#VALUE!</v>
      </c>
      <c r="B19" s="478" t="str">
        <f ca="1">+IF(ISTEXT('Data Summary'!B19),'Data Summary'!B19,"")</f>
        <v/>
      </c>
      <c r="C19" s="505" t="e">
        <f ca="1">+VALUE('Data Summary'!C19)</f>
        <v>#VALUE!</v>
      </c>
      <c r="D19" s="506" t="e">
        <f ca="1">+IF(AND(ISNUMBER(OFFSET('Water Data'!$D$4,0,10*ROW('Water Data'!D13))),'Data Summary'!BS19="Yes"),100-OFFSET('Water Data'!$D$4,0,10*ROW('Water Data'!D13)),NA())</f>
        <v>#N/A</v>
      </c>
      <c r="E19" s="506" t="e">
        <f ca="1">+IF(AND(ISNUMBER(OFFSET('Water Data'!$D$6,0,10*ROW('Water Data'!D13))),'Data Summary'!BT19="Yes"),OFFSET('Water Data'!$D$6,0,10*ROW('Water Data'!D13)),NA())</f>
        <v>#N/A</v>
      </c>
      <c r="F19" s="506" t="e">
        <f ca="1">+IF(AND(ISNUMBER(OFFSET('Water Data'!$D$9,0,10*ROW('Water Data'!D13))),'Data Summary'!BU19="Yes"),OFFSET('Water Data'!$D$9,0,10*ROW('Water Data'!D13)),NA())</f>
        <v>#N/A</v>
      </c>
      <c r="G19" s="506" t="e">
        <f ca="1">+IF(AND(ISNUMBER(OFFSET('Water Data'!$E$4,0,10*ROW('Water Data'!E13))),'Data Summary'!BV19="Yes"),100-OFFSET('Water Data'!$E$4,0,10*ROW('Water Data'!E13)),NA())</f>
        <v>#N/A</v>
      </c>
      <c r="H19" s="506" t="e">
        <f ca="1">+IF(AND(ISNUMBER(OFFSET('Water Data'!$E$6,0,10*ROW('Water Data'!E13))),'Data Summary'!BW19="Yes"),OFFSET('Water Data'!$E$6,0,10*ROW('Water Data'!E13)),NA())</f>
        <v>#N/A</v>
      </c>
      <c r="I19" s="506" t="e">
        <f ca="1">+IF(AND(ISNUMBER(OFFSET('Water Data'!$E$9,0,10*ROW('Water Data'!E13))),'Data Summary'!BX19="Yes"),OFFSET('Water Data'!$E$9,0,10*ROW('Water Data'!E13)),NA())</f>
        <v>#N/A</v>
      </c>
      <c r="J19" s="506" t="e">
        <f ca="1">+IF(AND(ISNUMBER(OFFSET('Water Data'!$F$4,0,10*ROW('Water Data'!F13))),'Data Summary'!BY19="Yes"),100-OFFSET('Water Data'!$F$4,0,10*ROW('Water Data'!F13)),NA())</f>
        <v>#N/A</v>
      </c>
      <c r="K19" s="506" t="e">
        <f ca="1">+IF(AND(ISNUMBER(OFFSET('Water Data'!$F$6,0,10*ROW('Water Data'!F13))),'Data Summary'!BZ19="Yes"),OFFSET('Water Data'!$F$6,0,10*ROW('Water Data'!F13)),NA())</f>
        <v>#N/A</v>
      </c>
      <c r="L19" s="506" t="e">
        <f ca="1">+IF(AND(ISNUMBER(OFFSET('Water Data'!$F$9,0,10*ROW('Water Data'!F13))),'Data Summary'!CA19="Yes"),OFFSET('Water Data'!$F$9,0,10*ROW('Water Data'!F13)),NA())</f>
        <v>#N/A</v>
      </c>
      <c r="M19" s="506" t="e">
        <f ca="1">+IF(AND(ISNUMBER(OFFSET('Water Data'!$G$4,0,10*ROW('Water Data'!G13))),'Data Summary'!CB19="Yes"),100-OFFSET('Water Data'!$G$4,0,10*ROW('Water Data'!G13)),NA())</f>
        <v>#N/A</v>
      </c>
      <c r="N19" s="506" t="e">
        <f ca="1">+IF(AND(ISNUMBER(OFFSET('Water Data'!$G$6,0,10*ROW('Water Data'!G13))),'Data Summary'!CC19="Yes"),OFFSET('Water Data'!$G$6,0,10*ROW('Water Data'!G13)),NA())</f>
        <v>#N/A</v>
      </c>
      <c r="O19" s="506" t="e">
        <f ca="1">+IF(AND(ISNUMBER(OFFSET('Water Data'!$G$9,0,10*ROW('Water Data'!G13))),'Data Summary'!CD19="Yes"),OFFSET('Water Data'!$G$9,0,10*ROW('Water Data'!G13)),NA())</f>
        <v>#N/A</v>
      </c>
      <c r="P19" s="506" t="e">
        <f ca="1">+IF(AND(ISNUMBER(OFFSET('Water Data'!$H$4,0,10*ROW('Water Data'!H13))),'Data Summary'!CE19="Yes"),100-OFFSET('Water Data'!$H$4,0,10*ROW('Water Data'!H13)),NA())</f>
        <v>#N/A</v>
      </c>
      <c r="Q19" s="506" t="e">
        <f ca="1">+IF(AND(ISNUMBER(OFFSET('Water Data'!$H$6,0,10*ROW('Water Data'!H13))),'Data Summary'!CF19="Yes"),OFFSET('Water Data'!$H$6,0,10*ROW('Water Data'!H13)),NA())</f>
        <v>#N/A</v>
      </c>
      <c r="R19" s="506" t="e">
        <f ca="1">+IF(AND(ISNUMBER(OFFSET('Water Data'!$H$9,0,10*ROW('Water Data'!H13))),'Data Summary'!CG19="Yes"),OFFSET('Water Data'!$H$9,0,10*ROW('Water Data'!H13)),NA())</f>
        <v>#N/A</v>
      </c>
      <c r="S19" s="506" t="e">
        <f ca="1">+IF(AND(ISNUMBER(OFFSET('Water Data'!$I$4,0,10*ROW('Water Data'!I13))),'Data Summary'!CH19="Yes"),100-OFFSET('Water Data'!$I$4,0,10*ROW('Water Data'!I13)),NA())</f>
        <v>#N/A</v>
      </c>
      <c r="T19" s="506" t="e">
        <f ca="1">+IF(AND(ISNUMBER(OFFSET('Water Data'!$I$6,0,10*ROW('Water Data'!I13))),'Data Summary'!CI19="Yes"),OFFSET('Water Data'!$I$6,0,10*ROW('Water Data'!I13)),NA())</f>
        <v>#N/A</v>
      </c>
      <c r="U19" s="506" t="e">
        <f ca="1">+IF(AND(ISNUMBER(OFFSET('Water Data'!$I$9,0,10*ROW('Water Data'!I13))),'Data Summary'!CJ19="Yes"),OFFSET('Water Data'!$I$9,0,10*ROW('Water Data'!I13)),NA())</f>
        <v>#N/A</v>
      </c>
      <c r="V19" s="507" t="e">
        <f ca="1">+IF(AND(ISNUMBER(OFFSET('Sanitation Data'!$D$4,0,10*ROW('Sanitation Data'!D13))),'Data Summary'!CK19="Yes"),100-OFFSET('Sanitation Data'!$D$4,0,10*ROW('Sanitation Data'!D13)),NA())</f>
        <v>#N/A</v>
      </c>
      <c r="W19" s="507" t="e">
        <f ca="1">+IF(AND(ISNUMBER(OFFSET('Sanitation Data'!$D$6,0,10*ROW('Sanitation Data'!D13))),'Data Summary'!CL19="Yes"),OFFSET('Sanitation Data'!$D$6,0,10*ROW('Sanitation Data'!D13)),NA())</f>
        <v>#N/A</v>
      </c>
      <c r="X19" s="507" t="e">
        <f ca="1">+IF(AND(ISNUMBER(OFFSET('Sanitation Data'!$D$10,0,10*ROW('Sanitation Data'!D13))),'Data Summary'!CM19="Yes"),OFFSET('Sanitation Data'!$D$10,0,10*ROW('Sanitation Data'!D13)),NA())</f>
        <v>#N/A</v>
      </c>
      <c r="Y19" s="507" t="e">
        <f ca="1">+IF(AND(ISNUMBER(OFFSET('Sanitation Data'!$D$11,0,10*ROW('Sanitation Data'!D13))),'Data Summary'!CN19="Yes"),OFFSET('Sanitation Data'!$D$11,0,10*ROW('Sanitation Data'!D13)),NA())</f>
        <v>#N/A</v>
      </c>
      <c r="Z19" s="507" t="e">
        <f ca="1">+IF(AND(ISNUMBER(OFFSET('Sanitation Data'!$D$12,0,10*ROW('Sanitation Data'!D13))),'Data Summary'!CO19="Yes"),OFFSET('Sanitation Data'!$D$12,0,10*ROW('Sanitation Data'!D13)),NA())</f>
        <v>#N/A</v>
      </c>
      <c r="AA19" s="507" t="e">
        <f ca="1">+IF(AND(ISNUMBER(OFFSET('Sanitation Data'!$E$4,0,10*ROW('Sanitation Data'!E13))),'Data Summary'!CP19="Yes"),100-OFFSET('Sanitation Data'!$E$4,0,10*ROW('Sanitation Data'!E13)),NA())</f>
        <v>#N/A</v>
      </c>
      <c r="AB19" s="507" t="e">
        <f ca="1">+IF(AND(ISNUMBER(OFFSET('Sanitation Data'!$E$6,0,10*ROW('Sanitation Data'!E13))),'Data Summary'!CQ19="Yes"),OFFSET('Sanitation Data'!$E$6,0,10*ROW('Sanitation Data'!E13)),NA())</f>
        <v>#N/A</v>
      </c>
      <c r="AC19" s="507" t="e">
        <f ca="1">+IF(AND(ISNUMBER(OFFSET('Sanitation Data'!$E$10,0,10*ROW('Sanitation Data'!E13))),'Data Summary'!CR19="Yes"),OFFSET('Sanitation Data'!$E$10,0,10*ROW('Sanitation Data'!E13)),NA())</f>
        <v>#N/A</v>
      </c>
      <c r="AD19" s="507" t="e">
        <f ca="1">+IF(AND(ISNUMBER(OFFSET('Sanitation Data'!$E$11,0,10*ROW('Sanitation Data'!E13))),'Data Summary'!CS19="Yes"),OFFSET('Sanitation Data'!$E$11,0,10*ROW('Sanitation Data'!E13)),NA())</f>
        <v>#N/A</v>
      </c>
      <c r="AE19" s="507" t="e">
        <f ca="1">+IF(AND(ISNUMBER(OFFSET('Sanitation Data'!$E$12,0,10*ROW('Sanitation Data'!E13))),'Data Summary'!CT19="Yes"),OFFSET('Sanitation Data'!$E$12,0,10*ROW('Sanitation Data'!E13)),NA())</f>
        <v>#N/A</v>
      </c>
      <c r="AF19" s="507" t="e">
        <f ca="1">+IF(AND(ISNUMBER(OFFSET('Sanitation Data'!$F$4,0,10*ROW('Sanitation Data'!F13))),'Data Summary'!CU19="Yes"),100-OFFSET('Sanitation Data'!$F$4,0,10*ROW('Sanitation Data'!F13)),NA())</f>
        <v>#N/A</v>
      </c>
      <c r="AG19" s="507" t="e">
        <f ca="1">+IF(AND(ISNUMBER(OFFSET('Sanitation Data'!$F$6,0,10*ROW('Sanitation Data'!F13))),'Data Summary'!CV19="Yes"),OFFSET('Sanitation Data'!$F$6,0,10*ROW('Sanitation Data'!F13)),NA())</f>
        <v>#N/A</v>
      </c>
      <c r="AH19" s="507" t="e">
        <f ca="1">+IF(AND(ISNUMBER(OFFSET('Sanitation Data'!$F$10,0,10*ROW('Sanitation Data'!F13))),'Data Summary'!CW19="Yes"),OFFSET('Sanitation Data'!$F$10,0,10*ROW('Sanitation Data'!F13)),NA())</f>
        <v>#N/A</v>
      </c>
      <c r="AI19" s="507" t="e">
        <f ca="1">+IF(AND(ISNUMBER(OFFSET('Sanitation Data'!$F$11,0,10*ROW('Sanitation Data'!F13))),'Data Summary'!CX19="Yes"),OFFSET('Sanitation Data'!$F$11,0,10*ROW('Sanitation Data'!F13)),NA())</f>
        <v>#N/A</v>
      </c>
      <c r="AJ19" s="507" t="e">
        <f ca="1">+IF(AND(ISNUMBER(OFFSET('Sanitation Data'!$F$12,0,10*ROW('Sanitation Data'!F13))),'Data Summary'!CY19="Yes"),OFFSET('Sanitation Data'!$F$12,0,10*ROW('Sanitation Data'!F13)),NA())</f>
        <v>#N/A</v>
      </c>
      <c r="AK19" s="507" t="e">
        <f ca="1">+IF(AND(ISNUMBER(OFFSET('Sanitation Data'!$G$4,0,10*ROW('Sanitation Data'!G13))),'Data Summary'!CZ19="Yes"),100-OFFSET('Sanitation Data'!$G$4,0,10*ROW('Sanitation Data'!G13)),NA())</f>
        <v>#N/A</v>
      </c>
      <c r="AL19" s="507" t="e">
        <f ca="1">+IF(AND(ISNUMBER(OFFSET('Sanitation Data'!$G$6,0,10*ROW('Sanitation Data'!G13))),'Data Summary'!DA19="Yes"),OFFSET('Sanitation Data'!$G$6,0,10*ROW('Sanitation Data'!G13)),NA())</f>
        <v>#N/A</v>
      </c>
      <c r="AM19" s="507" t="e">
        <f ca="1">+IF(AND(ISNUMBER(OFFSET('Sanitation Data'!$G$10,0,10*ROW('Sanitation Data'!G13))),'Data Summary'!DB19="Yes"),OFFSET('Sanitation Data'!$G$10,0,10*ROW('Sanitation Data'!G13)),NA())</f>
        <v>#N/A</v>
      </c>
      <c r="AN19" s="507" t="e">
        <f ca="1">+IF(AND(ISNUMBER(OFFSET('Sanitation Data'!$G$11,0,10*ROW('Sanitation Data'!G13))),'Data Summary'!DC19="Yes"),OFFSET('Sanitation Data'!$G$11,0,10*ROW('Sanitation Data'!G13)),NA())</f>
        <v>#N/A</v>
      </c>
      <c r="AO19" s="507" t="e">
        <f ca="1">+IF(AND(ISNUMBER(OFFSET('Sanitation Data'!$G$12,0,10*ROW('Sanitation Data'!G13))),'Data Summary'!DD19="Yes"),OFFSET('Sanitation Data'!$G$12,0,10*ROW('Sanitation Data'!G13)),NA())</f>
        <v>#N/A</v>
      </c>
      <c r="AP19" s="507" t="e">
        <f ca="1">+IF(AND(ISNUMBER(OFFSET('Sanitation Data'!$H$4,0,10*ROW('Sanitation Data'!H13))),'Data Summary'!DE19="Yes"),100-OFFSET('Sanitation Data'!$H$4,0,10*ROW('Sanitation Data'!H13)),NA())</f>
        <v>#N/A</v>
      </c>
      <c r="AQ19" s="507" t="e">
        <f ca="1">+IF(AND(ISNUMBER(OFFSET('Sanitation Data'!$H$6,0,10*ROW('Sanitation Data'!H13))),'Data Summary'!DF19="Yes"),OFFSET('Sanitation Data'!$H$6,0,10*ROW('Sanitation Data'!H13)),NA())</f>
        <v>#N/A</v>
      </c>
      <c r="AR19" s="507" t="e">
        <f ca="1">+IF(AND(ISNUMBER(OFFSET('Sanitation Data'!$H$10,0,10*ROW('Sanitation Data'!H13))),'Data Summary'!DG19="Yes"),OFFSET('Sanitation Data'!$H$10,0,10*ROW('Sanitation Data'!H13)),NA())</f>
        <v>#N/A</v>
      </c>
      <c r="AS19" s="507" t="e">
        <f ca="1">+IF(AND(ISNUMBER(OFFSET('Sanitation Data'!$H$11,0,10*ROW('Sanitation Data'!H13))),'Data Summary'!DH19="Yes"),OFFSET('Sanitation Data'!$H$11,0,10*ROW('Sanitation Data'!H13)),NA())</f>
        <v>#N/A</v>
      </c>
      <c r="AT19" s="507" t="e">
        <f ca="1">+IF(AND(ISNUMBER(OFFSET('Sanitation Data'!$H$12,0,10*ROW('Sanitation Data'!H13))),'Data Summary'!DI19="Yes"),OFFSET('Sanitation Data'!$H$12,0,10*ROW('Sanitation Data'!H13)),NA())</f>
        <v>#N/A</v>
      </c>
      <c r="AU19" s="507" t="e">
        <f ca="1">+IF(AND(ISNUMBER(OFFSET('Sanitation Data'!$I$4,0,10*ROW('Sanitation Data'!I13))),'Data Summary'!DJ19="Yes"),100-OFFSET('Sanitation Data'!$I$4,0,10*ROW('Sanitation Data'!I13)),NA())</f>
        <v>#N/A</v>
      </c>
      <c r="AV19" s="507" t="e">
        <f ca="1">+IF(AND(ISNUMBER(OFFSET('Sanitation Data'!$I$6,0,10*ROW('Sanitation Data'!I13))),'Data Summary'!DK19="Yes"),OFFSET('Sanitation Data'!$I$6,0,10*ROW('Sanitation Data'!I13)),NA())</f>
        <v>#N/A</v>
      </c>
      <c r="AW19" s="507" t="e">
        <f ca="1">+IF(AND(ISNUMBER(OFFSET('Sanitation Data'!$I$10,0,10*ROW('Sanitation Data'!I13))),'Data Summary'!DL19="Yes"),OFFSET('Sanitation Data'!$I$10,0,10*ROW('Sanitation Data'!I13)),NA())</f>
        <v>#N/A</v>
      </c>
      <c r="AX19" s="507" t="e">
        <f ca="1">+IF(AND(ISNUMBER(OFFSET('Sanitation Data'!$I$11,0,10*ROW('Sanitation Data'!I13))),'Data Summary'!DM19="Yes"),OFFSET('Sanitation Data'!$I$11,0,10*ROW('Sanitation Data'!I13)),NA())</f>
        <v>#N/A</v>
      </c>
      <c r="AY19" s="507" t="e">
        <f ca="1">+IF(AND(ISNUMBER(OFFSET('Sanitation Data'!$I$12,0,10*ROW('Sanitation Data'!I13))),'Data Summary'!DN19="Yes"),OFFSET('Sanitation Data'!$I$12,0,10*ROW('Sanitation Data'!I13)),NA())</f>
        <v>#N/A</v>
      </c>
      <c r="AZ19" s="508" t="e">
        <f ca="1">+IF(AND(ISNUMBER(OFFSET('Hygiene Data'!$D$5,0,10*ROW('Hygiene Data'!D13))),'Data Summary'!DO19="Yes"),OFFSET('Hygiene Data'!$D$5,0,10*ROW('Hygiene Data'!D13)),NA())</f>
        <v>#N/A</v>
      </c>
      <c r="BA19" s="508" t="e">
        <f ca="1">+IF(AND(ISNUMBER(OFFSET('Hygiene Data'!$D$7,0,10*ROW('Hygiene Data'!D13))),'Data Summary'!DP19="Yes"),OFFSET('Hygiene Data'!$D$7,0,10*ROW('Hygiene Data'!D13)),NA())</f>
        <v>#N/A</v>
      </c>
      <c r="BB19" s="508" t="e">
        <f ca="1">+IF(AND(ISNUMBER(OFFSET('Hygiene Data'!$D$9,0,10*ROW('Hygiene Data'!D13))),'Data Summary'!DQ19="Yes"),OFFSET('Hygiene Data'!$D$9,0,10*ROW('Hygiene Data'!D13)),NA())</f>
        <v>#N/A</v>
      </c>
      <c r="BC19" s="508" t="e">
        <f ca="1">+IF(AND(ISNUMBER(OFFSET('Hygiene Data'!$E$5,0,10*ROW('Hygiene Data'!E13))),'Data Summary'!DR19="Yes"),OFFSET('Hygiene Data'!$E$5,0,10*ROW('Hygiene Data'!E13)),NA())</f>
        <v>#N/A</v>
      </c>
      <c r="BD19" s="508" t="e">
        <f ca="1">+IF(AND(ISNUMBER(OFFSET('Hygiene Data'!$E$7,0,10*ROW('Hygiene Data'!E13))),'Data Summary'!DS19="Yes"),OFFSET('Hygiene Data'!$E$7,0,10*ROW('Hygiene Data'!E13)),NA())</f>
        <v>#N/A</v>
      </c>
      <c r="BE19" s="508" t="e">
        <f ca="1">+IF(AND(ISNUMBER(OFFSET('Hygiene Data'!$E$9,0,10*ROW('Hygiene Data'!E13))),'Data Summary'!DT19="Yes"),OFFSET('Hygiene Data'!$E$9,0,10*ROW('Hygiene Data'!E13)),NA())</f>
        <v>#N/A</v>
      </c>
      <c r="BF19" s="508" t="e">
        <f ca="1">+IF(AND(ISNUMBER(OFFSET('Hygiene Data'!$F$5,0,10*ROW('Hygiene Data'!F13))),'Data Summary'!DU19="Yes"),OFFSET('Hygiene Data'!$F$5,0,10*ROW('Hygiene Data'!F13)),NA())</f>
        <v>#N/A</v>
      </c>
      <c r="BG19" s="508" t="e">
        <f ca="1">+IF(AND(ISNUMBER(OFFSET('Hygiene Data'!$F$7,0,10*ROW('Hygiene Data'!F13))),'Data Summary'!DV19="Yes"),OFFSET('Hygiene Data'!$F$7,0,10*ROW('Hygiene Data'!F13)),NA())</f>
        <v>#N/A</v>
      </c>
      <c r="BH19" s="508" t="e">
        <f ca="1">+IF(AND(ISNUMBER(OFFSET('Hygiene Data'!$F$9,0,10*ROW('Hygiene Data'!F13))),'Data Summary'!DW19="Yes"),OFFSET('Hygiene Data'!$F$9,0,10*ROW('Hygiene Data'!F13)),NA())</f>
        <v>#N/A</v>
      </c>
      <c r="BI19" s="508" t="e">
        <f ca="1">+IF(AND(ISNUMBER(OFFSET('Hygiene Data'!$G$5,0,10*ROW('Hygiene Data'!G13))),'Data Summary'!DX19="Yes"),OFFSET('Hygiene Data'!$G$5,0,10*ROW('Hygiene Data'!G13)),NA())</f>
        <v>#N/A</v>
      </c>
      <c r="BJ19" s="508" t="e">
        <f ca="1">+IF(AND(ISNUMBER(OFFSET('Hygiene Data'!$G$7,0,10*ROW('Hygiene Data'!G13))),'Data Summary'!DY19="Yes"),OFFSET('Hygiene Data'!$G$7,0,10*ROW('Hygiene Data'!G13)),NA())</f>
        <v>#N/A</v>
      </c>
      <c r="BK19" s="508" t="e">
        <f ca="1">+IF(AND(ISNUMBER(OFFSET('Hygiene Data'!$G$9,0,10*ROW('Hygiene Data'!G13))),'Data Summary'!DZ19="Yes"),OFFSET('Hygiene Data'!$G$9,0,10*ROW('Hygiene Data'!G13)),NA())</f>
        <v>#N/A</v>
      </c>
      <c r="BL19" s="508" t="e">
        <f ca="1">+IF(AND(ISNUMBER(OFFSET('Hygiene Data'!$H$5,0,10*ROW('Hygiene Data'!H13))),'Data Summary'!EA19="Yes"),OFFSET('Hygiene Data'!$H$5,0,10*ROW('Hygiene Data'!H13)),NA())</f>
        <v>#N/A</v>
      </c>
      <c r="BM19" s="508" t="e">
        <f ca="1">+IF(AND(ISNUMBER(OFFSET('Hygiene Data'!$H$7,0,10*ROW('Hygiene Data'!H13))),'Data Summary'!EB19="Yes"),OFFSET('Hygiene Data'!$H$7,0,10*ROW('Hygiene Data'!H13)),NA())</f>
        <v>#N/A</v>
      </c>
      <c r="BN19" s="508" t="e">
        <f ca="1">+IF(AND(ISNUMBER(OFFSET('Hygiene Data'!$H$9,0,10*ROW('Hygiene Data'!H13))),'Data Summary'!EC19="Yes"),OFFSET('Hygiene Data'!$H$9,0,10*ROW('Hygiene Data'!H13)),NA())</f>
        <v>#N/A</v>
      </c>
      <c r="BO19" s="508" t="e">
        <f ca="1">+IF(AND(ISNUMBER(OFFSET('Hygiene Data'!$I$5,0,10*ROW('Hygiene Data'!I13))),'Data Summary'!ED19="Yes"),OFFSET('Hygiene Data'!$I$5,0,10*ROW('Hygiene Data'!I13)),NA())</f>
        <v>#N/A</v>
      </c>
      <c r="BP19" s="508" t="e">
        <f ca="1">+IF(AND(ISNUMBER(OFFSET('Hygiene Data'!$I$7,0,10*ROW('Hygiene Data'!I13))),'Data Summary'!EE19="Yes"),OFFSET('Hygiene Data'!$I$7,0,10*ROW('Hygiene Data'!I13)),NA())</f>
        <v>#N/A</v>
      </c>
      <c r="BQ19" s="508" t="e">
        <f ca="1">+IF(AND(ISNUMBER(OFFSET('Hygiene Data'!$I$9,0,10*ROW('Hygiene Data'!I13))),'Data Summary'!EF19="Yes"),OFFSET('Hygiene Data'!$I$9,0,10*ROW('Hygiene Data'!I13)),NA())</f>
        <v>#N/A</v>
      </c>
    </row>
    <row r="20" spans="1:69" x14ac:dyDescent="0.25">
      <c r="A20" s="504" t="e">
        <f ca="1">+RIGHT('Data Summary'!A20,LEN('Data Summary'!A20)-9)</f>
        <v>#VALUE!</v>
      </c>
      <c r="B20" s="478" t="str">
        <f ca="1">+IF(ISTEXT('Data Summary'!B20),'Data Summary'!B20,"")</f>
        <v/>
      </c>
      <c r="C20" s="505" t="e">
        <f ca="1">+VALUE('Data Summary'!C20)</f>
        <v>#VALUE!</v>
      </c>
      <c r="D20" s="506" t="e">
        <f ca="1">+IF(AND(ISNUMBER(OFFSET('Water Data'!$D$4,0,10*ROW('Water Data'!D14))),'Data Summary'!BS20="Yes"),100-OFFSET('Water Data'!$D$4,0,10*ROW('Water Data'!D14)),NA())</f>
        <v>#N/A</v>
      </c>
      <c r="E20" s="506" t="e">
        <f ca="1">+IF(AND(ISNUMBER(OFFSET('Water Data'!$D$6,0,10*ROW('Water Data'!D14))),'Data Summary'!BT20="Yes"),OFFSET('Water Data'!$D$6,0,10*ROW('Water Data'!D14)),NA())</f>
        <v>#N/A</v>
      </c>
      <c r="F20" s="506" t="e">
        <f ca="1">+IF(AND(ISNUMBER(OFFSET('Water Data'!$D$9,0,10*ROW('Water Data'!D14))),'Data Summary'!BU20="Yes"),OFFSET('Water Data'!$D$9,0,10*ROW('Water Data'!D14)),NA())</f>
        <v>#N/A</v>
      </c>
      <c r="G20" s="506" t="e">
        <f ca="1">+IF(AND(ISNUMBER(OFFSET('Water Data'!$E$4,0,10*ROW('Water Data'!E14))),'Data Summary'!BV20="Yes"),100-OFFSET('Water Data'!$E$4,0,10*ROW('Water Data'!E14)),NA())</f>
        <v>#N/A</v>
      </c>
      <c r="H20" s="506" t="e">
        <f ca="1">+IF(AND(ISNUMBER(OFFSET('Water Data'!$E$6,0,10*ROW('Water Data'!E14))),'Data Summary'!BW20="Yes"),OFFSET('Water Data'!$E$6,0,10*ROW('Water Data'!E14)),NA())</f>
        <v>#N/A</v>
      </c>
      <c r="I20" s="506" t="e">
        <f ca="1">+IF(AND(ISNUMBER(OFFSET('Water Data'!$E$9,0,10*ROW('Water Data'!E14))),'Data Summary'!BX20="Yes"),OFFSET('Water Data'!$E$9,0,10*ROW('Water Data'!E14)),NA())</f>
        <v>#N/A</v>
      </c>
      <c r="J20" s="506" t="e">
        <f ca="1">+IF(AND(ISNUMBER(OFFSET('Water Data'!$F$4,0,10*ROW('Water Data'!F14))),'Data Summary'!BY20="Yes"),100-OFFSET('Water Data'!$F$4,0,10*ROW('Water Data'!F14)),NA())</f>
        <v>#N/A</v>
      </c>
      <c r="K20" s="506" t="e">
        <f ca="1">+IF(AND(ISNUMBER(OFFSET('Water Data'!$F$6,0,10*ROW('Water Data'!F14))),'Data Summary'!BZ20="Yes"),OFFSET('Water Data'!$F$6,0,10*ROW('Water Data'!F14)),NA())</f>
        <v>#N/A</v>
      </c>
      <c r="L20" s="506" t="e">
        <f ca="1">+IF(AND(ISNUMBER(OFFSET('Water Data'!$F$9,0,10*ROW('Water Data'!F14))),'Data Summary'!CA20="Yes"),OFFSET('Water Data'!$F$9,0,10*ROW('Water Data'!F14)),NA())</f>
        <v>#N/A</v>
      </c>
      <c r="M20" s="506" t="e">
        <f ca="1">+IF(AND(ISNUMBER(OFFSET('Water Data'!$G$4,0,10*ROW('Water Data'!G14))),'Data Summary'!CB20="Yes"),100-OFFSET('Water Data'!$G$4,0,10*ROW('Water Data'!G14)),NA())</f>
        <v>#N/A</v>
      </c>
      <c r="N20" s="506" t="e">
        <f ca="1">+IF(AND(ISNUMBER(OFFSET('Water Data'!$G$6,0,10*ROW('Water Data'!G14))),'Data Summary'!CC20="Yes"),OFFSET('Water Data'!$G$6,0,10*ROW('Water Data'!G14)),NA())</f>
        <v>#N/A</v>
      </c>
      <c r="O20" s="506" t="e">
        <f ca="1">+IF(AND(ISNUMBER(OFFSET('Water Data'!$G$9,0,10*ROW('Water Data'!G14))),'Data Summary'!CD20="Yes"),OFFSET('Water Data'!$G$9,0,10*ROW('Water Data'!G14)),NA())</f>
        <v>#N/A</v>
      </c>
      <c r="P20" s="506" t="e">
        <f ca="1">+IF(AND(ISNUMBER(OFFSET('Water Data'!$H$4,0,10*ROW('Water Data'!H14))),'Data Summary'!CE20="Yes"),100-OFFSET('Water Data'!$H$4,0,10*ROW('Water Data'!H14)),NA())</f>
        <v>#N/A</v>
      </c>
      <c r="Q20" s="506" t="e">
        <f ca="1">+IF(AND(ISNUMBER(OFFSET('Water Data'!$H$6,0,10*ROW('Water Data'!H14))),'Data Summary'!CF20="Yes"),OFFSET('Water Data'!$H$6,0,10*ROW('Water Data'!H14)),NA())</f>
        <v>#N/A</v>
      </c>
      <c r="R20" s="506" t="e">
        <f ca="1">+IF(AND(ISNUMBER(OFFSET('Water Data'!$H$9,0,10*ROW('Water Data'!H14))),'Data Summary'!CG20="Yes"),OFFSET('Water Data'!$H$9,0,10*ROW('Water Data'!H14)),NA())</f>
        <v>#N/A</v>
      </c>
      <c r="S20" s="506" t="e">
        <f ca="1">+IF(AND(ISNUMBER(OFFSET('Water Data'!$I$4,0,10*ROW('Water Data'!I14))),'Data Summary'!CH20="Yes"),100-OFFSET('Water Data'!$I$4,0,10*ROW('Water Data'!I14)),NA())</f>
        <v>#N/A</v>
      </c>
      <c r="T20" s="506" t="e">
        <f ca="1">+IF(AND(ISNUMBER(OFFSET('Water Data'!$I$6,0,10*ROW('Water Data'!I14))),'Data Summary'!CI20="Yes"),OFFSET('Water Data'!$I$6,0,10*ROW('Water Data'!I14)),NA())</f>
        <v>#N/A</v>
      </c>
      <c r="U20" s="506" t="e">
        <f ca="1">+IF(AND(ISNUMBER(OFFSET('Water Data'!$I$9,0,10*ROW('Water Data'!I14))),'Data Summary'!CJ20="Yes"),OFFSET('Water Data'!$I$9,0,10*ROW('Water Data'!I14)),NA())</f>
        <v>#N/A</v>
      </c>
      <c r="V20" s="507" t="e">
        <f ca="1">+IF(AND(ISNUMBER(OFFSET('Sanitation Data'!$D$4,0,10*ROW('Sanitation Data'!D14))),'Data Summary'!CK20="Yes"),100-OFFSET('Sanitation Data'!$D$4,0,10*ROW('Sanitation Data'!D14)),NA())</f>
        <v>#N/A</v>
      </c>
      <c r="W20" s="507" t="e">
        <f ca="1">+IF(AND(ISNUMBER(OFFSET('Sanitation Data'!$D$6,0,10*ROW('Sanitation Data'!D14))),'Data Summary'!CL20="Yes"),OFFSET('Sanitation Data'!$D$6,0,10*ROW('Sanitation Data'!D14)),NA())</f>
        <v>#N/A</v>
      </c>
      <c r="X20" s="507" t="e">
        <f ca="1">+IF(AND(ISNUMBER(OFFSET('Sanitation Data'!$D$10,0,10*ROW('Sanitation Data'!D14))),'Data Summary'!CM20="Yes"),OFFSET('Sanitation Data'!$D$10,0,10*ROW('Sanitation Data'!D14)),NA())</f>
        <v>#N/A</v>
      </c>
      <c r="Y20" s="507" t="e">
        <f ca="1">+IF(AND(ISNUMBER(OFFSET('Sanitation Data'!$D$11,0,10*ROW('Sanitation Data'!D14))),'Data Summary'!CN20="Yes"),OFFSET('Sanitation Data'!$D$11,0,10*ROW('Sanitation Data'!D14)),NA())</f>
        <v>#N/A</v>
      </c>
      <c r="Z20" s="507" t="e">
        <f ca="1">+IF(AND(ISNUMBER(OFFSET('Sanitation Data'!$D$12,0,10*ROW('Sanitation Data'!D14))),'Data Summary'!CO20="Yes"),OFFSET('Sanitation Data'!$D$12,0,10*ROW('Sanitation Data'!D14)),NA())</f>
        <v>#N/A</v>
      </c>
      <c r="AA20" s="507" t="e">
        <f ca="1">+IF(AND(ISNUMBER(OFFSET('Sanitation Data'!$E$4,0,10*ROW('Sanitation Data'!E14))),'Data Summary'!CP20="Yes"),100-OFFSET('Sanitation Data'!$E$4,0,10*ROW('Sanitation Data'!E14)),NA())</f>
        <v>#N/A</v>
      </c>
      <c r="AB20" s="507" t="e">
        <f ca="1">+IF(AND(ISNUMBER(OFFSET('Sanitation Data'!$E$6,0,10*ROW('Sanitation Data'!E14))),'Data Summary'!CQ20="Yes"),OFFSET('Sanitation Data'!$E$6,0,10*ROW('Sanitation Data'!E14)),NA())</f>
        <v>#N/A</v>
      </c>
      <c r="AC20" s="507" t="e">
        <f ca="1">+IF(AND(ISNUMBER(OFFSET('Sanitation Data'!$E$10,0,10*ROW('Sanitation Data'!E14))),'Data Summary'!CR20="Yes"),OFFSET('Sanitation Data'!$E$10,0,10*ROW('Sanitation Data'!E14)),NA())</f>
        <v>#N/A</v>
      </c>
      <c r="AD20" s="507" t="e">
        <f ca="1">+IF(AND(ISNUMBER(OFFSET('Sanitation Data'!$E$11,0,10*ROW('Sanitation Data'!E14))),'Data Summary'!CS20="Yes"),OFFSET('Sanitation Data'!$E$11,0,10*ROW('Sanitation Data'!E14)),NA())</f>
        <v>#N/A</v>
      </c>
      <c r="AE20" s="507" t="e">
        <f ca="1">+IF(AND(ISNUMBER(OFFSET('Sanitation Data'!$E$12,0,10*ROW('Sanitation Data'!E14))),'Data Summary'!CT20="Yes"),OFFSET('Sanitation Data'!$E$12,0,10*ROW('Sanitation Data'!E14)),NA())</f>
        <v>#N/A</v>
      </c>
      <c r="AF20" s="507" t="e">
        <f ca="1">+IF(AND(ISNUMBER(OFFSET('Sanitation Data'!$F$4,0,10*ROW('Sanitation Data'!F14))),'Data Summary'!CU20="Yes"),100-OFFSET('Sanitation Data'!$F$4,0,10*ROW('Sanitation Data'!F14)),NA())</f>
        <v>#N/A</v>
      </c>
      <c r="AG20" s="507" t="e">
        <f ca="1">+IF(AND(ISNUMBER(OFFSET('Sanitation Data'!$F$6,0,10*ROW('Sanitation Data'!F14))),'Data Summary'!CV20="Yes"),OFFSET('Sanitation Data'!$F$6,0,10*ROW('Sanitation Data'!F14)),NA())</f>
        <v>#N/A</v>
      </c>
      <c r="AH20" s="507" t="e">
        <f ca="1">+IF(AND(ISNUMBER(OFFSET('Sanitation Data'!$F$10,0,10*ROW('Sanitation Data'!F14))),'Data Summary'!CW20="Yes"),OFFSET('Sanitation Data'!$F$10,0,10*ROW('Sanitation Data'!F14)),NA())</f>
        <v>#N/A</v>
      </c>
      <c r="AI20" s="507" t="e">
        <f ca="1">+IF(AND(ISNUMBER(OFFSET('Sanitation Data'!$F$11,0,10*ROW('Sanitation Data'!F14))),'Data Summary'!CX20="Yes"),OFFSET('Sanitation Data'!$F$11,0,10*ROW('Sanitation Data'!F14)),NA())</f>
        <v>#N/A</v>
      </c>
      <c r="AJ20" s="507" t="e">
        <f ca="1">+IF(AND(ISNUMBER(OFFSET('Sanitation Data'!$F$12,0,10*ROW('Sanitation Data'!F14))),'Data Summary'!CY20="Yes"),OFFSET('Sanitation Data'!$F$12,0,10*ROW('Sanitation Data'!F14)),NA())</f>
        <v>#N/A</v>
      </c>
      <c r="AK20" s="507" t="e">
        <f ca="1">+IF(AND(ISNUMBER(OFFSET('Sanitation Data'!$G$4,0,10*ROW('Sanitation Data'!G14))),'Data Summary'!CZ20="Yes"),100-OFFSET('Sanitation Data'!$G$4,0,10*ROW('Sanitation Data'!G14)),NA())</f>
        <v>#N/A</v>
      </c>
      <c r="AL20" s="507" t="e">
        <f ca="1">+IF(AND(ISNUMBER(OFFSET('Sanitation Data'!$G$6,0,10*ROW('Sanitation Data'!G14))),'Data Summary'!DA20="Yes"),OFFSET('Sanitation Data'!$G$6,0,10*ROW('Sanitation Data'!G14)),NA())</f>
        <v>#N/A</v>
      </c>
      <c r="AM20" s="507" t="e">
        <f ca="1">+IF(AND(ISNUMBER(OFFSET('Sanitation Data'!$G$10,0,10*ROW('Sanitation Data'!G14))),'Data Summary'!DB20="Yes"),OFFSET('Sanitation Data'!$G$10,0,10*ROW('Sanitation Data'!G14)),NA())</f>
        <v>#N/A</v>
      </c>
      <c r="AN20" s="507" t="e">
        <f ca="1">+IF(AND(ISNUMBER(OFFSET('Sanitation Data'!$G$11,0,10*ROW('Sanitation Data'!G14))),'Data Summary'!DC20="Yes"),OFFSET('Sanitation Data'!$G$11,0,10*ROW('Sanitation Data'!G14)),NA())</f>
        <v>#N/A</v>
      </c>
      <c r="AO20" s="507" t="e">
        <f ca="1">+IF(AND(ISNUMBER(OFFSET('Sanitation Data'!$G$12,0,10*ROW('Sanitation Data'!G14))),'Data Summary'!DD20="Yes"),OFFSET('Sanitation Data'!$G$12,0,10*ROW('Sanitation Data'!G14)),NA())</f>
        <v>#N/A</v>
      </c>
      <c r="AP20" s="507" t="e">
        <f ca="1">+IF(AND(ISNUMBER(OFFSET('Sanitation Data'!$H$4,0,10*ROW('Sanitation Data'!H14))),'Data Summary'!DE20="Yes"),100-OFFSET('Sanitation Data'!$H$4,0,10*ROW('Sanitation Data'!H14)),NA())</f>
        <v>#N/A</v>
      </c>
      <c r="AQ20" s="507" t="e">
        <f ca="1">+IF(AND(ISNUMBER(OFFSET('Sanitation Data'!$H$6,0,10*ROW('Sanitation Data'!H14))),'Data Summary'!DF20="Yes"),OFFSET('Sanitation Data'!$H$6,0,10*ROW('Sanitation Data'!H14)),NA())</f>
        <v>#N/A</v>
      </c>
      <c r="AR20" s="507" t="e">
        <f ca="1">+IF(AND(ISNUMBER(OFFSET('Sanitation Data'!$H$10,0,10*ROW('Sanitation Data'!H14))),'Data Summary'!DG20="Yes"),OFFSET('Sanitation Data'!$H$10,0,10*ROW('Sanitation Data'!H14)),NA())</f>
        <v>#N/A</v>
      </c>
      <c r="AS20" s="507" t="e">
        <f ca="1">+IF(AND(ISNUMBER(OFFSET('Sanitation Data'!$H$11,0,10*ROW('Sanitation Data'!H14))),'Data Summary'!DH20="Yes"),OFFSET('Sanitation Data'!$H$11,0,10*ROW('Sanitation Data'!H14)),NA())</f>
        <v>#N/A</v>
      </c>
      <c r="AT20" s="507" t="e">
        <f ca="1">+IF(AND(ISNUMBER(OFFSET('Sanitation Data'!$H$12,0,10*ROW('Sanitation Data'!H14))),'Data Summary'!DI20="Yes"),OFFSET('Sanitation Data'!$H$12,0,10*ROW('Sanitation Data'!H14)),NA())</f>
        <v>#N/A</v>
      </c>
      <c r="AU20" s="507" t="e">
        <f ca="1">+IF(AND(ISNUMBER(OFFSET('Sanitation Data'!$I$4,0,10*ROW('Sanitation Data'!I14))),'Data Summary'!DJ20="Yes"),100-OFFSET('Sanitation Data'!$I$4,0,10*ROW('Sanitation Data'!I14)),NA())</f>
        <v>#N/A</v>
      </c>
      <c r="AV20" s="507" t="e">
        <f ca="1">+IF(AND(ISNUMBER(OFFSET('Sanitation Data'!$I$6,0,10*ROW('Sanitation Data'!I14))),'Data Summary'!DK20="Yes"),OFFSET('Sanitation Data'!$I$6,0,10*ROW('Sanitation Data'!I14)),NA())</f>
        <v>#N/A</v>
      </c>
      <c r="AW20" s="507" t="e">
        <f ca="1">+IF(AND(ISNUMBER(OFFSET('Sanitation Data'!$I$10,0,10*ROW('Sanitation Data'!I14))),'Data Summary'!DL20="Yes"),OFFSET('Sanitation Data'!$I$10,0,10*ROW('Sanitation Data'!I14)),NA())</f>
        <v>#N/A</v>
      </c>
      <c r="AX20" s="507" t="e">
        <f ca="1">+IF(AND(ISNUMBER(OFFSET('Sanitation Data'!$I$11,0,10*ROW('Sanitation Data'!I14))),'Data Summary'!DM20="Yes"),OFFSET('Sanitation Data'!$I$11,0,10*ROW('Sanitation Data'!I14)),NA())</f>
        <v>#N/A</v>
      </c>
      <c r="AY20" s="507" t="e">
        <f ca="1">+IF(AND(ISNUMBER(OFFSET('Sanitation Data'!$I$12,0,10*ROW('Sanitation Data'!I14))),'Data Summary'!DN20="Yes"),OFFSET('Sanitation Data'!$I$12,0,10*ROW('Sanitation Data'!I14)),NA())</f>
        <v>#N/A</v>
      </c>
      <c r="AZ20" s="508" t="e">
        <f ca="1">+IF(AND(ISNUMBER(OFFSET('Hygiene Data'!$D$5,0,10*ROW('Hygiene Data'!D14))),'Data Summary'!DO20="Yes"),OFFSET('Hygiene Data'!$D$5,0,10*ROW('Hygiene Data'!D14)),NA())</f>
        <v>#N/A</v>
      </c>
      <c r="BA20" s="508" t="e">
        <f ca="1">+IF(AND(ISNUMBER(OFFSET('Hygiene Data'!$D$7,0,10*ROW('Hygiene Data'!D14))),'Data Summary'!DP20="Yes"),OFFSET('Hygiene Data'!$D$7,0,10*ROW('Hygiene Data'!D14)),NA())</f>
        <v>#N/A</v>
      </c>
      <c r="BB20" s="508" t="e">
        <f ca="1">+IF(AND(ISNUMBER(OFFSET('Hygiene Data'!$D$9,0,10*ROW('Hygiene Data'!D14))),'Data Summary'!DQ20="Yes"),OFFSET('Hygiene Data'!$D$9,0,10*ROW('Hygiene Data'!D14)),NA())</f>
        <v>#N/A</v>
      </c>
      <c r="BC20" s="508" t="e">
        <f ca="1">+IF(AND(ISNUMBER(OFFSET('Hygiene Data'!$E$5,0,10*ROW('Hygiene Data'!E14))),'Data Summary'!DR20="Yes"),OFFSET('Hygiene Data'!$E$5,0,10*ROW('Hygiene Data'!E14)),NA())</f>
        <v>#N/A</v>
      </c>
      <c r="BD20" s="508" t="e">
        <f ca="1">+IF(AND(ISNUMBER(OFFSET('Hygiene Data'!$E$7,0,10*ROW('Hygiene Data'!E14))),'Data Summary'!DS20="Yes"),OFFSET('Hygiene Data'!$E$7,0,10*ROW('Hygiene Data'!E14)),NA())</f>
        <v>#N/A</v>
      </c>
      <c r="BE20" s="508" t="e">
        <f ca="1">+IF(AND(ISNUMBER(OFFSET('Hygiene Data'!$E$9,0,10*ROW('Hygiene Data'!E14))),'Data Summary'!DT20="Yes"),OFFSET('Hygiene Data'!$E$9,0,10*ROW('Hygiene Data'!E14)),NA())</f>
        <v>#N/A</v>
      </c>
      <c r="BF20" s="508" t="e">
        <f ca="1">+IF(AND(ISNUMBER(OFFSET('Hygiene Data'!$F$5,0,10*ROW('Hygiene Data'!F14))),'Data Summary'!DU20="Yes"),OFFSET('Hygiene Data'!$F$5,0,10*ROW('Hygiene Data'!F14)),NA())</f>
        <v>#N/A</v>
      </c>
      <c r="BG20" s="508" t="e">
        <f ca="1">+IF(AND(ISNUMBER(OFFSET('Hygiene Data'!$F$7,0,10*ROW('Hygiene Data'!F14))),'Data Summary'!DV20="Yes"),OFFSET('Hygiene Data'!$F$7,0,10*ROW('Hygiene Data'!F14)),NA())</f>
        <v>#N/A</v>
      </c>
      <c r="BH20" s="508" t="e">
        <f ca="1">+IF(AND(ISNUMBER(OFFSET('Hygiene Data'!$F$9,0,10*ROW('Hygiene Data'!F14))),'Data Summary'!DW20="Yes"),OFFSET('Hygiene Data'!$F$9,0,10*ROW('Hygiene Data'!F14)),NA())</f>
        <v>#N/A</v>
      </c>
      <c r="BI20" s="508" t="e">
        <f ca="1">+IF(AND(ISNUMBER(OFFSET('Hygiene Data'!$G$5,0,10*ROW('Hygiene Data'!G14))),'Data Summary'!DX20="Yes"),OFFSET('Hygiene Data'!$G$5,0,10*ROW('Hygiene Data'!G14)),NA())</f>
        <v>#N/A</v>
      </c>
      <c r="BJ20" s="508" t="e">
        <f ca="1">+IF(AND(ISNUMBER(OFFSET('Hygiene Data'!$G$7,0,10*ROW('Hygiene Data'!G14))),'Data Summary'!DY20="Yes"),OFFSET('Hygiene Data'!$G$7,0,10*ROW('Hygiene Data'!G14)),NA())</f>
        <v>#N/A</v>
      </c>
      <c r="BK20" s="508" t="e">
        <f ca="1">+IF(AND(ISNUMBER(OFFSET('Hygiene Data'!$G$9,0,10*ROW('Hygiene Data'!G14))),'Data Summary'!DZ20="Yes"),OFFSET('Hygiene Data'!$G$9,0,10*ROW('Hygiene Data'!G14)),NA())</f>
        <v>#N/A</v>
      </c>
      <c r="BL20" s="508" t="e">
        <f ca="1">+IF(AND(ISNUMBER(OFFSET('Hygiene Data'!$H$5,0,10*ROW('Hygiene Data'!H14))),'Data Summary'!EA20="Yes"),OFFSET('Hygiene Data'!$H$5,0,10*ROW('Hygiene Data'!H14)),NA())</f>
        <v>#N/A</v>
      </c>
      <c r="BM20" s="508" t="e">
        <f ca="1">+IF(AND(ISNUMBER(OFFSET('Hygiene Data'!$H$7,0,10*ROW('Hygiene Data'!H14))),'Data Summary'!EB20="Yes"),OFFSET('Hygiene Data'!$H$7,0,10*ROW('Hygiene Data'!H14)),NA())</f>
        <v>#N/A</v>
      </c>
      <c r="BN20" s="508" t="e">
        <f ca="1">+IF(AND(ISNUMBER(OFFSET('Hygiene Data'!$H$9,0,10*ROW('Hygiene Data'!H14))),'Data Summary'!EC20="Yes"),OFFSET('Hygiene Data'!$H$9,0,10*ROW('Hygiene Data'!H14)),NA())</f>
        <v>#N/A</v>
      </c>
      <c r="BO20" s="508" t="e">
        <f ca="1">+IF(AND(ISNUMBER(OFFSET('Hygiene Data'!$I$5,0,10*ROW('Hygiene Data'!I14))),'Data Summary'!ED20="Yes"),OFFSET('Hygiene Data'!$I$5,0,10*ROW('Hygiene Data'!I14)),NA())</f>
        <v>#N/A</v>
      </c>
      <c r="BP20" s="508" t="e">
        <f ca="1">+IF(AND(ISNUMBER(OFFSET('Hygiene Data'!$I$7,0,10*ROW('Hygiene Data'!I14))),'Data Summary'!EE20="Yes"),OFFSET('Hygiene Data'!$I$7,0,10*ROW('Hygiene Data'!I14)),NA())</f>
        <v>#N/A</v>
      </c>
      <c r="BQ20" s="508" t="e">
        <f ca="1">+IF(AND(ISNUMBER(OFFSET('Hygiene Data'!$I$9,0,10*ROW('Hygiene Data'!I14))),'Data Summary'!EF20="Yes"),OFFSET('Hygiene Data'!$I$9,0,10*ROW('Hygiene Data'!I14)),NA())</f>
        <v>#N/A</v>
      </c>
    </row>
    <row r="21" spans="1:69" x14ac:dyDescent="0.25">
      <c r="A21" s="504" t="e">
        <f ca="1">+RIGHT('Data Summary'!A21,LEN('Data Summary'!A21)-9)</f>
        <v>#VALUE!</v>
      </c>
      <c r="B21" s="478" t="str">
        <f ca="1">+IF(ISTEXT('Data Summary'!B21),'Data Summary'!B21,"")</f>
        <v/>
      </c>
      <c r="C21" s="505" t="e">
        <f ca="1">+VALUE('Data Summary'!C21)</f>
        <v>#VALUE!</v>
      </c>
      <c r="D21" s="506" t="e">
        <f ca="1">+IF(AND(ISNUMBER(OFFSET('Water Data'!$D$4,0,10*ROW('Water Data'!D15))),'Data Summary'!BS21="Yes"),100-OFFSET('Water Data'!$D$4,0,10*ROW('Water Data'!D15)),NA())</f>
        <v>#N/A</v>
      </c>
      <c r="E21" s="506" t="e">
        <f ca="1">+IF(AND(ISNUMBER(OFFSET('Water Data'!$D$6,0,10*ROW('Water Data'!D15))),'Data Summary'!BT21="Yes"),OFFSET('Water Data'!$D$6,0,10*ROW('Water Data'!D15)),NA())</f>
        <v>#N/A</v>
      </c>
      <c r="F21" s="506" t="e">
        <f ca="1">+IF(AND(ISNUMBER(OFFSET('Water Data'!$D$9,0,10*ROW('Water Data'!D15))),'Data Summary'!BU21="Yes"),OFFSET('Water Data'!$D$9,0,10*ROW('Water Data'!D15)),NA())</f>
        <v>#N/A</v>
      </c>
      <c r="G21" s="506" t="e">
        <f ca="1">+IF(AND(ISNUMBER(OFFSET('Water Data'!$E$4,0,10*ROW('Water Data'!E15))),'Data Summary'!BV21="Yes"),100-OFFSET('Water Data'!$E$4,0,10*ROW('Water Data'!E15)),NA())</f>
        <v>#N/A</v>
      </c>
      <c r="H21" s="506" t="e">
        <f ca="1">+IF(AND(ISNUMBER(OFFSET('Water Data'!$E$6,0,10*ROW('Water Data'!E15))),'Data Summary'!BW21="Yes"),OFFSET('Water Data'!$E$6,0,10*ROW('Water Data'!E15)),NA())</f>
        <v>#N/A</v>
      </c>
      <c r="I21" s="506" t="e">
        <f ca="1">+IF(AND(ISNUMBER(OFFSET('Water Data'!$E$9,0,10*ROW('Water Data'!E15))),'Data Summary'!BX21="Yes"),OFFSET('Water Data'!$E$9,0,10*ROW('Water Data'!E15)),NA())</f>
        <v>#N/A</v>
      </c>
      <c r="J21" s="506" t="e">
        <f ca="1">+IF(AND(ISNUMBER(OFFSET('Water Data'!$F$4,0,10*ROW('Water Data'!F15))),'Data Summary'!BY21="Yes"),100-OFFSET('Water Data'!$F$4,0,10*ROW('Water Data'!F15)),NA())</f>
        <v>#N/A</v>
      </c>
      <c r="K21" s="506" t="e">
        <f ca="1">+IF(AND(ISNUMBER(OFFSET('Water Data'!$F$6,0,10*ROW('Water Data'!F15))),'Data Summary'!BZ21="Yes"),OFFSET('Water Data'!$F$6,0,10*ROW('Water Data'!F15)),NA())</f>
        <v>#N/A</v>
      </c>
      <c r="L21" s="506" t="e">
        <f ca="1">+IF(AND(ISNUMBER(OFFSET('Water Data'!$F$9,0,10*ROW('Water Data'!F15))),'Data Summary'!CA21="Yes"),OFFSET('Water Data'!$F$9,0,10*ROW('Water Data'!F15)),NA())</f>
        <v>#N/A</v>
      </c>
      <c r="M21" s="506" t="e">
        <f ca="1">+IF(AND(ISNUMBER(OFFSET('Water Data'!$G$4,0,10*ROW('Water Data'!G15))),'Data Summary'!CB21="Yes"),100-OFFSET('Water Data'!$G$4,0,10*ROW('Water Data'!G15)),NA())</f>
        <v>#N/A</v>
      </c>
      <c r="N21" s="506" t="e">
        <f ca="1">+IF(AND(ISNUMBER(OFFSET('Water Data'!$G$6,0,10*ROW('Water Data'!G15))),'Data Summary'!CC21="Yes"),OFFSET('Water Data'!$G$6,0,10*ROW('Water Data'!G15)),NA())</f>
        <v>#N/A</v>
      </c>
      <c r="O21" s="506" t="e">
        <f ca="1">+IF(AND(ISNUMBER(OFFSET('Water Data'!$G$9,0,10*ROW('Water Data'!G15))),'Data Summary'!CD21="Yes"),OFFSET('Water Data'!$G$9,0,10*ROW('Water Data'!G15)),NA())</f>
        <v>#N/A</v>
      </c>
      <c r="P21" s="506" t="e">
        <f ca="1">+IF(AND(ISNUMBER(OFFSET('Water Data'!$H$4,0,10*ROW('Water Data'!H15))),'Data Summary'!CE21="Yes"),100-OFFSET('Water Data'!$H$4,0,10*ROW('Water Data'!H15)),NA())</f>
        <v>#N/A</v>
      </c>
      <c r="Q21" s="506" t="e">
        <f ca="1">+IF(AND(ISNUMBER(OFFSET('Water Data'!$H$6,0,10*ROW('Water Data'!H15))),'Data Summary'!CF21="Yes"),OFFSET('Water Data'!$H$6,0,10*ROW('Water Data'!H15)),NA())</f>
        <v>#N/A</v>
      </c>
      <c r="R21" s="506" t="e">
        <f ca="1">+IF(AND(ISNUMBER(OFFSET('Water Data'!$H$9,0,10*ROW('Water Data'!H15))),'Data Summary'!CG21="Yes"),OFFSET('Water Data'!$H$9,0,10*ROW('Water Data'!H15)),NA())</f>
        <v>#N/A</v>
      </c>
      <c r="S21" s="506" t="e">
        <f ca="1">+IF(AND(ISNUMBER(OFFSET('Water Data'!$I$4,0,10*ROW('Water Data'!I15))),'Data Summary'!CH21="Yes"),100-OFFSET('Water Data'!$I$4,0,10*ROW('Water Data'!I15)),NA())</f>
        <v>#N/A</v>
      </c>
      <c r="T21" s="506" t="e">
        <f ca="1">+IF(AND(ISNUMBER(OFFSET('Water Data'!$I$6,0,10*ROW('Water Data'!I15))),'Data Summary'!CI21="Yes"),OFFSET('Water Data'!$I$6,0,10*ROW('Water Data'!I15)),NA())</f>
        <v>#N/A</v>
      </c>
      <c r="U21" s="506" t="e">
        <f ca="1">+IF(AND(ISNUMBER(OFFSET('Water Data'!$I$9,0,10*ROW('Water Data'!I15))),'Data Summary'!CJ21="Yes"),OFFSET('Water Data'!$I$9,0,10*ROW('Water Data'!I15)),NA())</f>
        <v>#N/A</v>
      </c>
      <c r="V21" s="507" t="e">
        <f ca="1">+IF(AND(ISNUMBER(OFFSET('Sanitation Data'!$D$4,0,10*ROW('Sanitation Data'!D15))),'Data Summary'!CK21="Yes"),100-OFFSET('Sanitation Data'!$D$4,0,10*ROW('Sanitation Data'!D15)),NA())</f>
        <v>#N/A</v>
      </c>
      <c r="W21" s="507" t="e">
        <f ca="1">+IF(AND(ISNUMBER(OFFSET('Sanitation Data'!$D$6,0,10*ROW('Sanitation Data'!D15))),'Data Summary'!CL21="Yes"),OFFSET('Sanitation Data'!$D$6,0,10*ROW('Sanitation Data'!D15)),NA())</f>
        <v>#N/A</v>
      </c>
      <c r="X21" s="507" t="e">
        <f ca="1">+IF(AND(ISNUMBER(OFFSET('Sanitation Data'!$D$10,0,10*ROW('Sanitation Data'!D15))),'Data Summary'!CM21="Yes"),OFFSET('Sanitation Data'!$D$10,0,10*ROW('Sanitation Data'!D15)),NA())</f>
        <v>#N/A</v>
      </c>
      <c r="Y21" s="507" t="e">
        <f ca="1">+IF(AND(ISNUMBER(OFFSET('Sanitation Data'!$D$11,0,10*ROW('Sanitation Data'!D15))),'Data Summary'!CN21="Yes"),OFFSET('Sanitation Data'!$D$11,0,10*ROW('Sanitation Data'!D15)),NA())</f>
        <v>#N/A</v>
      </c>
      <c r="Z21" s="507" t="e">
        <f ca="1">+IF(AND(ISNUMBER(OFFSET('Sanitation Data'!$D$12,0,10*ROW('Sanitation Data'!D15))),'Data Summary'!CO21="Yes"),OFFSET('Sanitation Data'!$D$12,0,10*ROW('Sanitation Data'!D15)),NA())</f>
        <v>#N/A</v>
      </c>
      <c r="AA21" s="507" t="e">
        <f ca="1">+IF(AND(ISNUMBER(OFFSET('Sanitation Data'!$E$4,0,10*ROW('Sanitation Data'!E15))),'Data Summary'!CP21="Yes"),100-OFFSET('Sanitation Data'!$E$4,0,10*ROW('Sanitation Data'!E15)),NA())</f>
        <v>#N/A</v>
      </c>
      <c r="AB21" s="507" t="e">
        <f ca="1">+IF(AND(ISNUMBER(OFFSET('Sanitation Data'!$E$6,0,10*ROW('Sanitation Data'!E15))),'Data Summary'!CQ21="Yes"),OFFSET('Sanitation Data'!$E$6,0,10*ROW('Sanitation Data'!E15)),NA())</f>
        <v>#N/A</v>
      </c>
      <c r="AC21" s="507" t="e">
        <f ca="1">+IF(AND(ISNUMBER(OFFSET('Sanitation Data'!$E$10,0,10*ROW('Sanitation Data'!E15))),'Data Summary'!CR21="Yes"),OFFSET('Sanitation Data'!$E$10,0,10*ROW('Sanitation Data'!E15)),NA())</f>
        <v>#N/A</v>
      </c>
      <c r="AD21" s="507" t="e">
        <f ca="1">+IF(AND(ISNUMBER(OFFSET('Sanitation Data'!$E$11,0,10*ROW('Sanitation Data'!E15))),'Data Summary'!CS21="Yes"),OFFSET('Sanitation Data'!$E$11,0,10*ROW('Sanitation Data'!E15)),NA())</f>
        <v>#N/A</v>
      </c>
      <c r="AE21" s="507" t="e">
        <f ca="1">+IF(AND(ISNUMBER(OFFSET('Sanitation Data'!$E$12,0,10*ROW('Sanitation Data'!E15))),'Data Summary'!CT21="Yes"),OFFSET('Sanitation Data'!$E$12,0,10*ROW('Sanitation Data'!E15)),NA())</f>
        <v>#N/A</v>
      </c>
      <c r="AF21" s="507" t="e">
        <f ca="1">+IF(AND(ISNUMBER(OFFSET('Sanitation Data'!$F$4,0,10*ROW('Sanitation Data'!F15))),'Data Summary'!CU21="Yes"),100-OFFSET('Sanitation Data'!$F$4,0,10*ROW('Sanitation Data'!F15)),NA())</f>
        <v>#N/A</v>
      </c>
      <c r="AG21" s="507" t="e">
        <f ca="1">+IF(AND(ISNUMBER(OFFSET('Sanitation Data'!$F$6,0,10*ROW('Sanitation Data'!F15))),'Data Summary'!CV21="Yes"),OFFSET('Sanitation Data'!$F$6,0,10*ROW('Sanitation Data'!F15)),NA())</f>
        <v>#N/A</v>
      </c>
      <c r="AH21" s="507" t="e">
        <f ca="1">+IF(AND(ISNUMBER(OFFSET('Sanitation Data'!$F$10,0,10*ROW('Sanitation Data'!F15))),'Data Summary'!CW21="Yes"),OFFSET('Sanitation Data'!$F$10,0,10*ROW('Sanitation Data'!F15)),NA())</f>
        <v>#N/A</v>
      </c>
      <c r="AI21" s="507" t="e">
        <f ca="1">+IF(AND(ISNUMBER(OFFSET('Sanitation Data'!$F$11,0,10*ROW('Sanitation Data'!F15))),'Data Summary'!CX21="Yes"),OFFSET('Sanitation Data'!$F$11,0,10*ROW('Sanitation Data'!F15)),NA())</f>
        <v>#N/A</v>
      </c>
      <c r="AJ21" s="507" t="e">
        <f ca="1">+IF(AND(ISNUMBER(OFFSET('Sanitation Data'!$F$12,0,10*ROW('Sanitation Data'!F15))),'Data Summary'!CY21="Yes"),OFFSET('Sanitation Data'!$F$12,0,10*ROW('Sanitation Data'!F15)),NA())</f>
        <v>#N/A</v>
      </c>
      <c r="AK21" s="507" t="e">
        <f ca="1">+IF(AND(ISNUMBER(OFFSET('Sanitation Data'!$G$4,0,10*ROW('Sanitation Data'!G15))),'Data Summary'!CZ21="Yes"),100-OFFSET('Sanitation Data'!$G$4,0,10*ROW('Sanitation Data'!G15)),NA())</f>
        <v>#N/A</v>
      </c>
      <c r="AL21" s="507" t="e">
        <f ca="1">+IF(AND(ISNUMBER(OFFSET('Sanitation Data'!$G$6,0,10*ROW('Sanitation Data'!G15))),'Data Summary'!DA21="Yes"),OFFSET('Sanitation Data'!$G$6,0,10*ROW('Sanitation Data'!G15)),NA())</f>
        <v>#N/A</v>
      </c>
      <c r="AM21" s="507" t="e">
        <f ca="1">+IF(AND(ISNUMBER(OFFSET('Sanitation Data'!$G$10,0,10*ROW('Sanitation Data'!G15))),'Data Summary'!DB21="Yes"),OFFSET('Sanitation Data'!$G$10,0,10*ROW('Sanitation Data'!G15)),NA())</f>
        <v>#N/A</v>
      </c>
      <c r="AN21" s="507" t="e">
        <f ca="1">+IF(AND(ISNUMBER(OFFSET('Sanitation Data'!$G$11,0,10*ROW('Sanitation Data'!G15))),'Data Summary'!DC21="Yes"),OFFSET('Sanitation Data'!$G$11,0,10*ROW('Sanitation Data'!G15)),NA())</f>
        <v>#N/A</v>
      </c>
      <c r="AO21" s="507" t="e">
        <f ca="1">+IF(AND(ISNUMBER(OFFSET('Sanitation Data'!$G$12,0,10*ROW('Sanitation Data'!G15))),'Data Summary'!DD21="Yes"),OFFSET('Sanitation Data'!$G$12,0,10*ROW('Sanitation Data'!G15)),NA())</f>
        <v>#N/A</v>
      </c>
      <c r="AP21" s="507" t="e">
        <f ca="1">+IF(AND(ISNUMBER(OFFSET('Sanitation Data'!$H$4,0,10*ROW('Sanitation Data'!H15))),'Data Summary'!DE21="Yes"),100-OFFSET('Sanitation Data'!$H$4,0,10*ROW('Sanitation Data'!H15)),NA())</f>
        <v>#N/A</v>
      </c>
      <c r="AQ21" s="507" t="e">
        <f ca="1">+IF(AND(ISNUMBER(OFFSET('Sanitation Data'!$H$6,0,10*ROW('Sanitation Data'!H15))),'Data Summary'!DF21="Yes"),OFFSET('Sanitation Data'!$H$6,0,10*ROW('Sanitation Data'!H15)),NA())</f>
        <v>#N/A</v>
      </c>
      <c r="AR21" s="507" t="e">
        <f ca="1">+IF(AND(ISNUMBER(OFFSET('Sanitation Data'!$H$10,0,10*ROW('Sanitation Data'!H15))),'Data Summary'!DG21="Yes"),OFFSET('Sanitation Data'!$H$10,0,10*ROW('Sanitation Data'!H15)),NA())</f>
        <v>#N/A</v>
      </c>
      <c r="AS21" s="507" t="e">
        <f ca="1">+IF(AND(ISNUMBER(OFFSET('Sanitation Data'!$H$11,0,10*ROW('Sanitation Data'!H15))),'Data Summary'!DH21="Yes"),OFFSET('Sanitation Data'!$H$11,0,10*ROW('Sanitation Data'!H15)),NA())</f>
        <v>#N/A</v>
      </c>
      <c r="AT21" s="507" t="e">
        <f ca="1">+IF(AND(ISNUMBER(OFFSET('Sanitation Data'!$H$12,0,10*ROW('Sanitation Data'!H15))),'Data Summary'!DI21="Yes"),OFFSET('Sanitation Data'!$H$12,0,10*ROW('Sanitation Data'!H15)),NA())</f>
        <v>#N/A</v>
      </c>
      <c r="AU21" s="507" t="e">
        <f ca="1">+IF(AND(ISNUMBER(OFFSET('Sanitation Data'!$I$4,0,10*ROW('Sanitation Data'!I15))),'Data Summary'!DJ21="Yes"),100-OFFSET('Sanitation Data'!$I$4,0,10*ROW('Sanitation Data'!I15)),NA())</f>
        <v>#N/A</v>
      </c>
      <c r="AV21" s="507" t="e">
        <f ca="1">+IF(AND(ISNUMBER(OFFSET('Sanitation Data'!$I$6,0,10*ROW('Sanitation Data'!I15))),'Data Summary'!DK21="Yes"),OFFSET('Sanitation Data'!$I$6,0,10*ROW('Sanitation Data'!I15)),NA())</f>
        <v>#N/A</v>
      </c>
      <c r="AW21" s="507" t="e">
        <f ca="1">+IF(AND(ISNUMBER(OFFSET('Sanitation Data'!$I$10,0,10*ROW('Sanitation Data'!I15))),'Data Summary'!DL21="Yes"),OFFSET('Sanitation Data'!$I$10,0,10*ROW('Sanitation Data'!I15)),NA())</f>
        <v>#N/A</v>
      </c>
      <c r="AX21" s="507" t="e">
        <f ca="1">+IF(AND(ISNUMBER(OFFSET('Sanitation Data'!$I$11,0,10*ROW('Sanitation Data'!I15))),'Data Summary'!DM21="Yes"),OFFSET('Sanitation Data'!$I$11,0,10*ROW('Sanitation Data'!I15)),NA())</f>
        <v>#N/A</v>
      </c>
      <c r="AY21" s="507" t="e">
        <f ca="1">+IF(AND(ISNUMBER(OFFSET('Sanitation Data'!$I$12,0,10*ROW('Sanitation Data'!I15))),'Data Summary'!DN21="Yes"),OFFSET('Sanitation Data'!$I$12,0,10*ROW('Sanitation Data'!I15)),NA())</f>
        <v>#N/A</v>
      </c>
      <c r="AZ21" s="508" t="e">
        <f ca="1">+IF(AND(ISNUMBER(OFFSET('Hygiene Data'!$D$5,0,10*ROW('Hygiene Data'!D15))),'Data Summary'!DO21="Yes"),OFFSET('Hygiene Data'!$D$5,0,10*ROW('Hygiene Data'!D15)),NA())</f>
        <v>#N/A</v>
      </c>
      <c r="BA21" s="508" t="e">
        <f ca="1">+IF(AND(ISNUMBER(OFFSET('Hygiene Data'!$D$7,0,10*ROW('Hygiene Data'!D15))),'Data Summary'!DP21="Yes"),OFFSET('Hygiene Data'!$D$7,0,10*ROW('Hygiene Data'!D15)),NA())</f>
        <v>#N/A</v>
      </c>
      <c r="BB21" s="508" t="e">
        <f ca="1">+IF(AND(ISNUMBER(OFFSET('Hygiene Data'!$D$9,0,10*ROW('Hygiene Data'!D15))),'Data Summary'!DQ21="Yes"),OFFSET('Hygiene Data'!$D$9,0,10*ROW('Hygiene Data'!D15)),NA())</f>
        <v>#N/A</v>
      </c>
      <c r="BC21" s="508" t="e">
        <f ca="1">+IF(AND(ISNUMBER(OFFSET('Hygiene Data'!$E$5,0,10*ROW('Hygiene Data'!E15))),'Data Summary'!DR21="Yes"),OFFSET('Hygiene Data'!$E$5,0,10*ROW('Hygiene Data'!E15)),NA())</f>
        <v>#N/A</v>
      </c>
      <c r="BD21" s="508" t="e">
        <f ca="1">+IF(AND(ISNUMBER(OFFSET('Hygiene Data'!$E$7,0,10*ROW('Hygiene Data'!E15))),'Data Summary'!DS21="Yes"),OFFSET('Hygiene Data'!$E$7,0,10*ROW('Hygiene Data'!E15)),NA())</f>
        <v>#N/A</v>
      </c>
      <c r="BE21" s="508" t="e">
        <f ca="1">+IF(AND(ISNUMBER(OFFSET('Hygiene Data'!$E$9,0,10*ROW('Hygiene Data'!E15))),'Data Summary'!DT21="Yes"),OFFSET('Hygiene Data'!$E$9,0,10*ROW('Hygiene Data'!E15)),NA())</f>
        <v>#N/A</v>
      </c>
      <c r="BF21" s="508" t="e">
        <f ca="1">+IF(AND(ISNUMBER(OFFSET('Hygiene Data'!$F$5,0,10*ROW('Hygiene Data'!F15))),'Data Summary'!DU21="Yes"),OFFSET('Hygiene Data'!$F$5,0,10*ROW('Hygiene Data'!F15)),NA())</f>
        <v>#N/A</v>
      </c>
      <c r="BG21" s="508" t="e">
        <f ca="1">+IF(AND(ISNUMBER(OFFSET('Hygiene Data'!$F$7,0,10*ROW('Hygiene Data'!F15))),'Data Summary'!DV21="Yes"),OFFSET('Hygiene Data'!$F$7,0,10*ROW('Hygiene Data'!F15)),NA())</f>
        <v>#N/A</v>
      </c>
      <c r="BH21" s="508" t="e">
        <f ca="1">+IF(AND(ISNUMBER(OFFSET('Hygiene Data'!$F$9,0,10*ROW('Hygiene Data'!F15))),'Data Summary'!DW21="Yes"),OFFSET('Hygiene Data'!$F$9,0,10*ROW('Hygiene Data'!F15)),NA())</f>
        <v>#N/A</v>
      </c>
      <c r="BI21" s="508" t="e">
        <f ca="1">+IF(AND(ISNUMBER(OFFSET('Hygiene Data'!$G$5,0,10*ROW('Hygiene Data'!G15))),'Data Summary'!DX21="Yes"),OFFSET('Hygiene Data'!$G$5,0,10*ROW('Hygiene Data'!G15)),NA())</f>
        <v>#N/A</v>
      </c>
      <c r="BJ21" s="508" t="e">
        <f ca="1">+IF(AND(ISNUMBER(OFFSET('Hygiene Data'!$G$7,0,10*ROW('Hygiene Data'!G15))),'Data Summary'!DY21="Yes"),OFFSET('Hygiene Data'!$G$7,0,10*ROW('Hygiene Data'!G15)),NA())</f>
        <v>#N/A</v>
      </c>
      <c r="BK21" s="508" t="e">
        <f ca="1">+IF(AND(ISNUMBER(OFFSET('Hygiene Data'!$G$9,0,10*ROW('Hygiene Data'!G15))),'Data Summary'!DZ21="Yes"),OFFSET('Hygiene Data'!$G$9,0,10*ROW('Hygiene Data'!G15)),NA())</f>
        <v>#N/A</v>
      </c>
      <c r="BL21" s="508" t="e">
        <f ca="1">+IF(AND(ISNUMBER(OFFSET('Hygiene Data'!$H$5,0,10*ROW('Hygiene Data'!H15))),'Data Summary'!EA21="Yes"),OFFSET('Hygiene Data'!$H$5,0,10*ROW('Hygiene Data'!H15)),NA())</f>
        <v>#N/A</v>
      </c>
      <c r="BM21" s="508" t="e">
        <f ca="1">+IF(AND(ISNUMBER(OFFSET('Hygiene Data'!$H$7,0,10*ROW('Hygiene Data'!H15))),'Data Summary'!EB21="Yes"),OFFSET('Hygiene Data'!$H$7,0,10*ROW('Hygiene Data'!H15)),NA())</f>
        <v>#N/A</v>
      </c>
      <c r="BN21" s="508" t="e">
        <f ca="1">+IF(AND(ISNUMBER(OFFSET('Hygiene Data'!$H$9,0,10*ROW('Hygiene Data'!H15))),'Data Summary'!EC21="Yes"),OFFSET('Hygiene Data'!$H$9,0,10*ROW('Hygiene Data'!H15)),NA())</f>
        <v>#N/A</v>
      </c>
      <c r="BO21" s="508" t="e">
        <f ca="1">+IF(AND(ISNUMBER(OFFSET('Hygiene Data'!$I$5,0,10*ROW('Hygiene Data'!I15))),'Data Summary'!ED21="Yes"),OFFSET('Hygiene Data'!$I$5,0,10*ROW('Hygiene Data'!I15)),NA())</f>
        <v>#N/A</v>
      </c>
      <c r="BP21" s="508" t="e">
        <f ca="1">+IF(AND(ISNUMBER(OFFSET('Hygiene Data'!$I$7,0,10*ROW('Hygiene Data'!I15))),'Data Summary'!EE21="Yes"),OFFSET('Hygiene Data'!$I$7,0,10*ROW('Hygiene Data'!I15)),NA())</f>
        <v>#N/A</v>
      </c>
      <c r="BQ21" s="508" t="e">
        <f ca="1">+IF(AND(ISNUMBER(OFFSET('Hygiene Data'!$I$9,0,10*ROW('Hygiene Data'!I15))),'Data Summary'!EF21="Yes"),OFFSET('Hygiene Data'!$I$9,0,10*ROW('Hygiene Data'!I15)),NA())</f>
        <v>#N/A</v>
      </c>
    </row>
    <row r="22" spans="1:69" x14ac:dyDescent="0.25">
      <c r="A22" s="504" t="e">
        <f ca="1">+RIGHT('Data Summary'!A22,LEN('Data Summary'!A22)-9)</f>
        <v>#VALUE!</v>
      </c>
      <c r="B22" s="478" t="str">
        <f ca="1">+IF(ISTEXT('Data Summary'!B22),'Data Summary'!B22,"")</f>
        <v/>
      </c>
      <c r="C22" s="505" t="e">
        <f ca="1">+VALUE('Data Summary'!C22)</f>
        <v>#VALUE!</v>
      </c>
      <c r="D22" s="506" t="e">
        <f ca="1">+IF(AND(ISNUMBER(OFFSET('Water Data'!$D$4,0,10*ROW('Water Data'!D16))),'Data Summary'!BS22="Yes"),100-OFFSET('Water Data'!$D$4,0,10*ROW('Water Data'!D16)),NA())</f>
        <v>#N/A</v>
      </c>
      <c r="E22" s="506" t="e">
        <f ca="1">+IF(AND(ISNUMBER(OFFSET('Water Data'!$D$6,0,10*ROW('Water Data'!D16))),'Data Summary'!BT22="Yes"),OFFSET('Water Data'!$D$6,0,10*ROW('Water Data'!D16)),NA())</f>
        <v>#N/A</v>
      </c>
      <c r="F22" s="506" t="e">
        <f ca="1">+IF(AND(ISNUMBER(OFFSET('Water Data'!$D$9,0,10*ROW('Water Data'!D16))),'Data Summary'!BU22="Yes"),OFFSET('Water Data'!$D$9,0,10*ROW('Water Data'!D16)),NA())</f>
        <v>#N/A</v>
      </c>
      <c r="G22" s="506" t="e">
        <f ca="1">+IF(AND(ISNUMBER(OFFSET('Water Data'!$E$4,0,10*ROW('Water Data'!E16))),'Data Summary'!BV22="Yes"),100-OFFSET('Water Data'!$E$4,0,10*ROW('Water Data'!E16)),NA())</f>
        <v>#N/A</v>
      </c>
      <c r="H22" s="506" t="e">
        <f ca="1">+IF(AND(ISNUMBER(OFFSET('Water Data'!$E$6,0,10*ROW('Water Data'!E16))),'Data Summary'!BW22="Yes"),OFFSET('Water Data'!$E$6,0,10*ROW('Water Data'!E16)),NA())</f>
        <v>#N/A</v>
      </c>
      <c r="I22" s="506" t="e">
        <f ca="1">+IF(AND(ISNUMBER(OFFSET('Water Data'!$E$9,0,10*ROW('Water Data'!E16))),'Data Summary'!BX22="Yes"),OFFSET('Water Data'!$E$9,0,10*ROW('Water Data'!E16)),NA())</f>
        <v>#N/A</v>
      </c>
      <c r="J22" s="506" t="e">
        <f ca="1">+IF(AND(ISNUMBER(OFFSET('Water Data'!$F$4,0,10*ROW('Water Data'!F16))),'Data Summary'!BY22="Yes"),100-OFFSET('Water Data'!$F$4,0,10*ROW('Water Data'!F16)),NA())</f>
        <v>#N/A</v>
      </c>
      <c r="K22" s="506" t="e">
        <f ca="1">+IF(AND(ISNUMBER(OFFSET('Water Data'!$F$6,0,10*ROW('Water Data'!F16))),'Data Summary'!BZ22="Yes"),OFFSET('Water Data'!$F$6,0,10*ROW('Water Data'!F16)),NA())</f>
        <v>#N/A</v>
      </c>
      <c r="L22" s="506" t="e">
        <f ca="1">+IF(AND(ISNUMBER(OFFSET('Water Data'!$F$9,0,10*ROW('Water Data'!F16))),'Data Summary'!CA22="Yes"),OFFSET('Water Data'!$F$9,0,10*ROW('Water Data'!F16)),NA())</f>
        <v>#N/A</v>
      </c>
      <c r="M22" s="506" t="e">
        <f ca="1">+IF(AND(ISNUMBER(OFFSET('Water Data'!$G$4,0,10*ROW('Water Data'!G16))),'Data Summary'!CB22="Yes"),100-OFFSET('Water Data'!$G$4,0,10*ROW('Water Data'!G16)),NA())</f>
        <v>#N/A</v>
      </c>
      <c r="N22" s="506" t="e">
        <f ca="1">+IF(AND(ISNUMBER(OFFSET('Water Data'!$G$6,0,10*ROW('Water Data'!G16))),'Data Summary'!CC22="Yes"),OFFSET('Water Data'!$G$6,0,10*ROW('Water Data'!G16)),NA())</f>
        <v>#N/A</v>
      </c>
      <c r="O22" s="506" t="e">
        <f ca="1">+IF(AND(ISNUMBER(OFFSET('Water Data'!$G$9,0,10*ROW('Water Data'!G16))),'Data Summary'!CD22="Yes"),OFFSET('Water Data'!$G$9,0,10*ROW('Water Data'!G16)),NA())</f>
        <v>#N/A</v>
      </c>
      <c r="P22" s="506" t="e">
        <f ca="1">+IF(AND(ISNUMBER(OFFSET('Water Data'!$H$4,0,10*ROW('Water Data'!H16))),'Data Summary'!CE22="Yes"),100-OFFSET('Water Data'!$H$4,0,10*ROW('Water Data'!H16)),NA())</f>
        <v>#N/A</v>
      </c>
      <c r="Q22" s="506" t="e">
        <f ca="1">+IF(AND(ISNUMBER(OFFSET('Water Data'!$H$6,0,10*ROW('Water Data'!H16))),'Data Summary'!CF22="Yes"),OFFSET('Water Data'!$H$6,0,10*ROW('Water Data'!H16)),NA())</f>
        <v>#N/A</v>
      </c>
      <c r="R22" s="506" t="e">
        <f ca="1">+IF(AND(ISNUMBER(OFFSET('Water Data'!$H$9,0,10*ROW('Water Data'!H16))),'Data Summary'!CG22="Yes"),OFFSET('Water Data'!$H$9,0,10*ROW('Water Data'!H16)),NA())</f>
        <v>#N/A</v>
      </c>
      <c r="S22" s="506" t="e">
        <f ca="1">+IF(AND(ISNUMBER(OFFSET('Water Data'!$I$4,0,10*ROW('Water Data'!I16))),'Data Summary'!CH22="Yes"),100-OFFSET('Water Data'!$I$4,0,10*ROW('Water Data'!I16)),NA())</f>
        <v>#N/A</v>
      </c>
      <c r="T22" s="506" t="e">
        <f ca="1">+IF(AND(ISNUMBER(OFFSET('Water Data'!$I$6,0,10*ROW('Water Data'!I16))),'Data Summary'!CI22="Yes"),OFFSET('Water Data'!$I$6,0,10*ROW('Water Data'!I16)),NA())</f>
        <v>#N/A</v>
      </c>
      <c r="U22" s="506" t="e">
        <f ca="1">+IF(AND(ISNUMBER(OFFSET('Water Data'!$I$9,0,10*ROW('Water Data'!I16))),'Data Summary'!CJ22="Yes"),OFFSET('Water Data'!$I$9,0,10*ROW('Water Data'!I16)),NA())</f>
        <v>#N/A</v>
      </c>
      <c r="V22" s="507" t="e">
        <f ca="1">+IF(AND(ISNUMBER(OFFSET('Sanitation Data'!$D$4,0,10*ROW('Sanitation Data'!D16))),'Data Summary'!CK22="Yes"),100-OFFSET('Sanitation Data'!$D$4,0,10*ROW('Sanitation Data'!D16)),NA())</f>
        <v>#N/A</v>
      </c>
      <c r="W22" s="507" t="e">
        <f ca="1">+IF(AND(ISNUMBER(OFFSET('Sanitation Data'!$D$6,0,10*ROW('Sanitation Data'!D16))),'Data Summary'!CL22="Yes"),OFFSET('Sanitation Data'!$D$6,0,10*ROW('Sanitation Data'!D16)),NA())</f>
        <v>#N/A</v>
      </c>
      <c r="X22" s="507" t="e">
        <f ca="1">+IF(AND(ISNUMBER(OFFSET('Sanitation Data'!$D$10,0,10*ROW('Sanitation Data'!D16))),'Data Summary'!CM22="Yes"),OFFSET('Sanitation Data'!$D$10,0,10*ROW('Sanitation Data'!D16)),NA())</f>
        <v>#N/A</v>
      </c>
      <c r="Y22" s="507" t="e">
        <f ca="1">+IF(AND(ISNUMBER(OFFSET('Sanitation Data'!$D$11,0,10*ROW('Sanitation Data'!D16))),'Data Summary'!CN22="Yes"),OFFSET('Sanitation Data'!$D$11,0,10*ROW('Sanitation Data'!D16)),NA())</f>
        <v>#N/A</v>
      </c>
      <c r="Z22" s="507" t="e">
        <f ca="1">+IF(AND(ISNUMBER(OFFSET('Sanitation Data'!$D$12,0,10*ROW('Sanitation Data'!D16))),'Data Summary'!CO22="Yes"),OFFSET('Sanitation Data'!$D$12,0,10*ROW('Sanitation Data'!D16)),NA())</f>
        <v>#N/A</v>
      </c>
      <c r="AA22" s="507" t="e">
        <f ca="1">+IF(AND(ISNUMBER(OFFSET('Sanitation Data'!$E$4,0,10*ROW('Sanitation Data'!E16))),'Data Summary'!CP22="Yes"),100-OFFSET('Sanitation Data'!$E$4,0,10*ROW('Sanitation Data'!E16)),NA())</f>
        <v>#N/A</v>
      </c>
      <c r="AB22" s="507" t="e">
        <f ca="1">+IF(AND(ISNUMBER(OFFSET('Sanitation Data'!$E$6,0,10*ROW('Sanitation Data'!E16))),'Data Summary'!CQ22="Yes"),OFFSET('Sanitation Data'!$E$6,0,10*ROW('Sanitation Data'!E16)),NA())</f>
        <v>#N/A</v>
      </c>
      <c r="AC22" s="507" t="e">
        <f ca="1">+IF(AND(ISNUMBER(OFFSET('Sanitation Data'!$E$10,0,10*ROW('Sanitation Data'!E16))),'Data Summary'!CR22="Yes"),OFFSET('Sanitation Data'!$E$10,0,10*ROW('Sanitation Data'!E16)),NA())</f>
        <v>#N/A</v>
      </c>
      <c r="AD22" s="507" t="e">
        <f ca="1">+IF(AND(ISNUMBER(OFFSET('Sanitation Data'!$E$11,0,10*ROW('Sanitation Data'!E16))),'Data Summary'!CS22="Yes"),OFFSET('Sanitation Data'!$E$11,0,10*ROW('Sanitation Data'!E16)),NA())</f>
        <v>#N/A</v>
      </c>
      <c r="AE22" s="507" t="e">
        <f ca="1">+IF(AND(ISNUMBER(OFFSET('Sanitation Data'!$E$12,0,10*ROW('Sanitation Data'!E16))),'Data Summary'!CT22="Yes"),OFFSET('Sanitation Data'!$E$12,0,10*ROW('Sanitation Data'!E16)),NA())</f>
        <v>#N/A</v>
      </c>
      <c r="AF22" s="507" t="e">
        <f ca="1">+IF(AND(ISNUMBER(OFFSET('Sanitation Data'!$F$4,0,10*ROW('Sanitation Data'!F16))),'Data Summary'!CU22="Yes"),100-OFFSET('Sanitation Data'!$F$4,0,10*ROW('Sanitation Data'!F16)),NA())</f>
        <v>#N/A</v>
      </c>
      <c r="AG22" s="507" t="e">
        <f ca="1">+IF(AND(ISNUMBER(OFFSET('Sanitation Data'!$F$6,0,10*ROW('Sanitation Data'!F16))),'Data Summary'!CV22="Yes"),OFFSET('Sanitation Data'!$F$6,0,10*ROW('Sanitation Data'!F16)),NA())</f>
        <v>#N/A</v>
      </c>
      <c r="AH22" s="507" t="e">
        <f ca="1">+IF(AND(ISNUMBER(OFFSET('Sanitation Data'!$F$10,0,10*ROW('Sanitation Data'!F16))),'Data Summary'!CW22="Yes"),OFFSET('Sanitation Data'!$F$10,0,10*ROW('Sanitation Data'!F16)),NA())</f>
        <v>#N/A</v>
      </c>
      <c r="AI22" s="507" t="e">
        <f ca="1">+IF(AND(ISNUMBER(OFFSET('Sanitation Data'!$F$11,0,10*ROW('Sanitation Data'!F16))),'Data Summary'!CX22="Yes"),OFFSET('Sanitation Data'!$F$11,0,10*ROW('Sanitation Data'!F16)),NA())</f>
        <v>#N/A</v>
      </c>
      <c r="AJ22" s="507" t="e">
        <f ca="1">+IF(AND(ISNUMBER(OFFSET('Sanitation Data'!$F$12,0,10*ROW('Sanitation Data'!F16))),'Data Summary'!CY22="Yes"),OFFSET('Sanitation Data'!$F$12,0,10*ROW('Sanitation Data'!F16)),NA())</f>
        <v>#N/A</v>
      </c>
      <c r="AK22" s="507" t="e">
        <f ca="1">+IF(AND(ISNUMBER(OFFSET('Sanitation Data'!$G$4,0,10*ROW('Sanitation Data'!G16))),'Data Summary'!CZ22="Yes"),100-OFFSET('Sanitation Data'!$G$4,0,10*ROW('Sanitation Data'!G16)),NA())</f>
        <v>#N/A</v>
      </c>
      <c r="AL22" s="507" t="e">
        <f ca="1">+IF(AND(ISNUMBER(OFFSET('Sanitation Data'!$G$6,0,10*ROW('Sanitation Data'!G16))),'Data Summary'!DA22="Yes"),OFFSET('Sanitation Data'!$G$6,0,10*ROW('Sanitation Data'!G16)),NA())</f>
        <v>#N/A</v>
      </c>
      <c r="AM22" s="507" t="e">
        <f ca="1">+IF(AND(ISNUMBER(OFFSET('Sanitation Data'!$G$10,0,10*ROW('Sanitation Data'!G16))),'Data Summary'!DB22="Yes"),OFFSET('Sanitation Data'!$G$10,0,10*ROW('Sanitation Data'!G16)),NA())</f>
        <v>#N/A</v>
      </c>
      <c r="AN22" s="507" t="e">
        <f ca="1">+IF(AND(ISNUMBER(OFFSET('Sanitation Data'!$G$11,0,10*ROW('Sanitation Data'!G16))),'Data Summary'!DC22="Yes"),OFFSET('Sanitation Data'!$G$11,0,10*ROW('Sanitation Data'!G16)),NA())</f>
        <v>#N/A</v>
      </c>
      <c r="AO22" s="507" t="e">
        <f ca="1">+IF(AND(ISNUMBER(OFFSET('Sanitation Data'!$G$12,0,10*ROW('Sanitation Data'!G16))),'Data Summary'!DD22="Yes"),OFFSET('Sanitation Data'!$G$12,0,10*ROW('Sanitation Data'!G16)),NA())</f>
        <v>#N/A</v>
      </c>
      <c r="AP22" s="507" t="e">
        <f ca="1">+IF(AND(ISNUMBER(OFFSET('Sanitation Data'!$H$4,0,10*ROW('Sanitation Data'!H16))),'Data Summary'!DE22="Yes"),100-OFFSET('Sanitation Data'!$H$4,0,10*ROW('Sanitation Data'!H16)),NA())</f>
        <v>#N/A</v>
      </c>
      <c r="AQ22" s="507" t="e">
        <f ca="1">+IF(AND(ISNUMBER(OFFSET('Sanitation Data'!$H$6,0,10*ROW('Sanitation Data'!H16))),'Data Summary'!DF22="Yes"),OFFSET('Sanitation Data'!$H$6,0,10*ROW('Sanitation Data'!H16)),NA())</f>
        <v>#N/A</v>
      </c>
      <c r="AR22" s="507" t="e">
        <f ca="1">+IF(AND(ISNUMBER(OFFSET('Sanitation Data'!$H$10,0,10*ROW('Sanitation Data'!H16))),'Data Summary'!DG22="Yes"),OFFSET('Sanitation Data'!$H$10,0,10*ROW('Sanitation Data'!H16)),NA())</f>
        <v>#N/A</v>
      </c>
      <c r="AS22" s="507" t="e">
        <f ca="1">+IF(AND(ISNUMBER(OFFSET('Sanitation Data'!$H$11,0,10*ROW('Sanitation Data'!H16))),'Data Summary'!DH22="Yes"),OFFSET('Sanitation Data'!$H$11,0,10*ROW('Sanitation Data'!H16)),NA())</f>
        <v>#N/A</v>
      </c>
      <c r="AT22" s="507" t="e">
        <f ca="1">+IF(AND(ISNUMBER(OFFSET('Sanitation Data'!$H$12,0,10*ROW('Sanitation Data'!H16))),'Data Summary'!DI22="Yes"),OFFSET('Sanitation Data'!$H$12,0,10*ROW('Sanitation Data'!H16)),NA())</f>
        <v>#N/A</v>
      </c>
      <c r="AU22" s="507" t="e">
        <f ca="1">+IF(AND(ISNUMBER(OFFSET('Sanitation Data'!$I$4,0,10*ROW('Sanitation Data'!I16))),'Data Summary'!DJ22="Yes"),100-OFFSET('Sanitation Data'!$I$4,0,10*ROW('Sanitation Data'!I16)),NA())</f>
        <v>#N/A</v>
      </c>
      <c r="AV22" s="507" t="e">
        <f ca="1">+IF(AND(ISNUMBER(OFFSET('Sanitation Data'!$I$6,0,10*ROW('Sanitation Data'!I16))),'Data Summary'!DK22="Yes"),OFFSET('Sanitation Data'!$I$6,0,10*ROW('Sanitation Data'!I16)),NA())</f>
        <v>#N/A</v>
      </c>
      <c r="AW22" s="507" t="e">
        <f ca="1">+IF(AND(ISNUMBER(OFFSET('Sanitation Data'!$I$10,0,10*ROW('Sanitation Data'!I16))),'Data Summary'!DL22="Yes"),OFFSET('Sanitation Data'!$I$10,0,10*ROW('Sanitation Data'!I16)),NA())</f>
        <v>#N/A</v>
      </c>
      <c r="AX22" s="507" t="e">
        <f ca="1">+IF(AND(ISNUMBER(OFFSET('Sanitation Data'!$I$11,0,10*ROW('Sanitation Data'!I16))),'Data Summary'!DM22="Yes"),OFFSET('Sanitation Data'!$I$11,0,10*ROW('Sanitation Data'!I16)),NA())</f>
        <v>#N/A</v>
      </c>
      <c r="AY22" s="507" t="e">
        <f ca="1">+IF(AND(ISNUMBER(OFFSET('Sanitation Data'!$I$12,0,10*ROW('Sanitation Data'!I16))),'Data Summary'!DN22="Yes"),OFFSET('Sanitation Data'!$I$12,0,10*ROW('Sanitation Data'!I16)),NA())</f>
        <v>#N/A</v>
      </c>
      <c r="AZ22" s="508" t="e">
        <f ca="1">+IF(AND(ISNUMBER(OFFSET('Hygiene Data'!$D$5,0,10*ROW('Hygiene Data'!D16))),'Data Summary'!DO22="Yes"),OFFSET('Hygiene Data'!$D$5,0,10*ROW('Hygiene Data'!D16)),NA())</f>
        <v>#N/A</v>
      </c>
      <c r="BA22" s="508" t="e">
        <f ca="1">+IF(AND(ISNUMBER(OFFSET('Hygiene Data'!$D$7,0,10*ROW('Hygiene Data'!D16))),'Data Summary'!DP22="Yes"),OFFSET('Hygiene Data'!$D$7,0,10*ROW('Hygiene Data'!D16)),NA())</f>
        <v>#N/A</v>
      </c>
      <c r="BB22" s="508" t="e">
        <f ca="1">+IF(AND(ISNUMBER(OFFSET('Hygiene Data'!$D$9,0,10*ROW('Hygiene Data'!D16))),'Data Summary'!DQ22="Yes"),OFFSET('Hygiene Data'!$D$9,0,10*ROW('Hygiene Data'!D16)),NA())</f>
        <v>#N/A</v>
      </c>
      <c r="BC22" s="508" t="e">
        <f ca="1">+IF(AND(ISNUMBER(OFFSET('Hygiene Data'!$E$5,0,10*ROW('Hygiene Data'!E16))),'Data Summary'!DR22="Yes"),OFFSET('Hygiene Data'!$E$5,0,10*ROW('Hygiene Data'!E16)),NA())</f>
        <v>#N/A</v>
      </c>
      <c r="BD22" s="508" t="e">
        <f ca="1">+IF(AND(ISNUMBER(OFFSET('Hygiene Data'!$E$7,0,10*ROW('Hygiene Data'!E16))),'Data Summary'!DS22="Yes"),OFFSET('Hygiene Data'!$E$7,0,10*ROW('Hygiene Data'!E16)),NA())</f>
        <v>#N/A</v>
      </c>
      <c r="BE22" s="508" t="e">
        <f ca="1">+IF(AND(ISNUMBER(OFFSET('Hygiene Data'!$E$9,0,10*ROW('Hygiene Data'!E16))),'Data Summary'!DT22="Yes"),OFFSET('Hygiene Data'!$E$9,0,10*ROW('Hygiene Data'!E16)),NA())</f>
        <v>#N/A</v>
      </c>
      <c r="BF22" s="508" t="e">
        <f ca="1">+IF(AND(ISNUMBER(OFFSET('Hygiene Data'!$F$5,0,10*ROW('Hygiene Data'!F16))),'Data Summary'!DU22="Yes"),OFFSET('Hygiene Data'!$F$5,0,10*ROW('Hygiene Data'!F16)),NA())</f>
        <v>#N/A</v>
      </c>
      <c r="BG22" s="508" t="e">
        <f ca="1">+IF(AND(ISNUMBER(OFFSET('Hygiene Data'!$F$7,0,10*ROW('Hygiene Data'!F16))),'Data Summary'!DV22="Yes"),OFFSET('Hygiene Data'!$F$7,0,10*ROW('Hygiene Data'!F16)),NA())</f>
        <v>#N/A</v>
      </c>
      <c r="BH22" s="508" t="e">
        <f ca="1">+IF(AND(ISNUMBER(OFFSET('Hygiene Data'!$F$9,0,10*ROW('Hygiene Data'!F16))),'Data Summary'!DW22="Yes"),OFFSET('Hygiene Data'!$F$9,0,10*ROW('Hygiene Data'!F16)),NA())</f>
        <v>#N/A</v>
      </c>
      <c r="BI22" s="508" t="e">
        <f ca="1">+IF(AND(ISNUMBER(OFFSET('Hygiene Data'!$G$5,0,10*ROW('Hygiene Data'!G16))),'Data Summary'!DX22="Yes"),OFFSET('Hygiene Data'!$G$5,0,10*ROW('Hygiene Data'!G16)),NA())</f>
        <v>#N/A</v>
      </c>
      <c r="BJ22" s="508" t="e">
        <f ca="1">+IF(AND(ISNUMBER(OFFSET('Hygiene Data'!$G$7,0,10*ROW('Hygiene Data'!G16))),'Data Summary'!DY22="Yes"),OFFSET('Hygiene Data'!$G$7,0,10*ROW('Hygiene Data'!G16)),NA())</f>
        <v>#N/A</v>
      </c>
      <c r="BK22" s="508" t="e">
        <f ca="1">+IF(AND(ISNUMBER(OFFSET('Hygiene Data'!$G$9,0,10*ROW('Hygiene Data'!G16))),'Data Summary'!DZ22="Yes"),OFFSET('Hygiene Data'!$G$9,0,10*ROW('Hygiene Data'!G16)),NA())</f>
        <v>#N/A</v>
      </c>
      <c r="BL22" s="508" t="e">
        <f ca="1">+IF(AND(ISNUMBER(OFFSET('Hygiene Data'!$H$5,0,10*ROW('Hygiene Data'!H16))),'Data Summary'!EA22="Yes"),OFFSET('Hygiene Data'!$H$5,0,10*ROW('Hygiene Data'!H16)),NA())</f>
        <v>#N/A</v>
      </c>
      <c r="BM22" s="508" t="e">
        <f ca="1">+IF(AND(ISNUMBER(OFFSET('Hygiene Data'!$H$7,0,10*ROW('Hygiene Data'!H16))),'Data Summary'!EB22="Yes"),OFFSET('Hygiene Data'!$H$7,0,10*ROW('Hygiene Data'!H16)),NA())</f>
        <v>#N/A</v>
      </c>
      <c r="BN22" s="508" t="e">
        <f ca="1">+IF(AND(ISNUMBER(OFFSET('Hygiene Data'!$H$9,0,10*ROW('Hygiene Data'!H16))),'Data Summary'!EC22="Yes"),OFFSET('Hygiene Data'!$H$9,0,10*ROW('Hygiene Data'!H16)),NA())</f>
        <v>#N/A</v>
      </c>
      <c r="BO22" s="508" t="e">
        <f ca="1">+IF(AND(ISNUMBER(OFFSET('Hygiene Data'!$I$5,0,10*ROW('Hygiene Data'!I16))),'Data Summary'!ED22="Yes"),OFFSET('Hygiene Data'!$I$5,0,10*ROW('Hygiene Data'!I16)),NA())</f>
        <v>#N/A</v>
      </c>
      <c r="BP22" s="508" t="e">
        <f ca="1">+IF(AND(ISNUMBER(OFFSET('Hygiene Data'!$I$7,0,10*ROW('Hygiene Data'!I16))),'Data Summary'!EE22="Yes"),OFFSET('Hygiene Data'!$I$7,0,10*ROW('Hygiene Data'!I16)),NA())</f>
        <v>#N/A</v>
      </c>
      <c r="BQ22" s="508" t="e">
        <f ca="1">+IF(AND(ISNUMBER(OFFSET('Hygiene Data'!$I$9,0,10*ROW('Hygiene Data'!I16))),'Data Summary'!EF22="Yes"),OFFSET('Hygiene Data'!$I$9,0,10*ROW('Hygiene Data'!I16)),NA())</f>
        <v>#N/A</v>
      </c>
    </row>
    <row r="23" spans="1:69" x14ac:dyDescent="0.25">
      <c r="A23" s="504" t="e">
        <f ca="1">+RIGHT('Data Summary'!A23,LEN('Data Summary'!A23)-9)</f>
        <v>#VALUE!</v>
      </c>
      <c r="B23" s="478" t="str">
        <f ca="1">+IF(ISTEXT('Data Summary'!B23),'Data Summary'!B23,"")</f>
        <v/>
      </c>
      <c r="C23" s="505" t="e">
        <f ca="1">+VALUE('Data Summary'!C23)</f>
        <v>#VALUE!</v>
      </c>
      <c r="D23" s="506" t="e">
        <f ca="1">+IF(AND(ISNUMBER(OFFSET('Water Data'!$D$4,0,10*ROW('Water Data'!D17))),'Data Summary'!BS23="Yes"),100-OFFSET('Water Data'!$D$4,0,10*ROW('Water Data'!D17)),NA())</f>
        <v>#N/A</v>
      </c>
      <c r="E23" s="506" t="e">
        <f ca="1">+IF(AND(ISNUMBER(OFFSET('Water Data'!$D$6,0,10*ROW('Water Data'!D17))),'Data Summary'!BT23="Yes"),OFFSET('Water Data'!$D$6,0,10*ROW('Water Data'!D17)),NA())</f>
        <v>#N/A</v>
      </c>
      <c r="F23" s="506" t="e">
        <f ca="1">+IF(AND(ISNUMBER(OFFSET('Water Data'!$D$9,0,10*ROW('Water Data'!D17))),'Data Summary'!BU23="Yes"),OFFSET('Water Data'!$D$9,0,10*ROW('Water Data'!D17)),NA())</f>
        <v>#N/A</v>
      </c>
      <c r="G23" s="506" t="e">
        <f ca="1">+IF(AND(ISNUMBER(OFFSET('Water Data'!$E$4,0,10*ROW('Water Data'!E17))),'Data Summary'!BV23="Yes"),100-OFFSET('Water Data'!$E$4,0,10*ROW('Water Data'!E17)),NA())</f>
        <v>#N/A</v>
      </c>
      <c r="H23" s="506" t="e">
        <f ca="1">+IF(AND(ISNUMBER(OFFSET('Water Data'!$E$6,0,10*ROW('Water Data'!E17))),'Data Summary'!BW23="Yes"),OFFSET('Water Data'!$E$6,0,10*ROW('Water Data'!E17)),NA())</f>
        <v>#N/A</v>
      </c>
      <c r="I23" s="506" t="e">
        <f ca="1">+IF(AND(ISNUMBER(OFFSET('Water Data'!$E$9,0,10*ROW('Water Data'!E17))),'Data Summary'!BX23="Yes"),OFFSET('Water Data'!$E$9,0,10*ROW('Water Data'!E17)),NA())</f>
        <v>#N/A</v>
      </c>
      <c r="J23" s="506" t="e">
        <f ca="1">+IF(AND(ISNUMBER(OFFSET('Water Data'!$F$4,0,10*ROW('Water Data'!F17))),'Data Summary'!BY23="Yes"),100-OFFSET('Water Data'!$F$4,0,10*ROW('Water Data'!F17)),NA())</f>
        <v>#N/A</v>
      </c>
      <c r="K23" s="506" t="e">
        <f ca="1">+IF(AND(ISNUMBER(OFFSET('Water Data'!$F$6,0,10*ROW('Water Data'!F17))),'Data Summary'!BZ23="Yes"),OFFSET('Water Data'!$F$6,0,10*ROW('Water Data'!F17)),NA())</f>
        <v>#N/A</v>
      </c>
      <c r="L23" s="506" t="e">
        <f ca="1">+IF(AND(ISNUMBER(OFFSET('Water Data'!$F$9,0,10*ROW('Water Data'!F17))),'Data Summary'!CA23="Yes"),OFFSET('Water Data'!$F$9,0,10*ROW('Water Data'!F17)),NA())</f>
        <v>#N/A</v>
      </c>
      <c r="M23" s="506" t="e">
        <f ca="1">+IF(AND(ISNUMBER(OFFSET('Water Data'!$G$4,0,10*ROW('Water Data'!G17))),'Data Summary'!CB23="Yes"),100-OFFSET('Water Data'!$G$4,0,10*ROW('Water Data'!G17)),NA())</f>
        <v>#N/A</v>
      </c>
      <c r="N23" s="506" t="e">
        <f ca="1">+IF(AND(ISNUMBER(OFFSET('Water Data'!$G$6,0,10*ROW('Water Data'!G17))),'Data Summary'!CC23="Yes"),OFFSET('Water Data'!$G$6,0,10*ROW('Water Data'!G17)),NA())</f>
        <v>#N/A</v>
      </c>
      <c r="O23" s="506" t="e">
        <f ca="1">+IF(AND(ISNUMBER(OFFSET('Water Data'!$G$9,0,10*ROW('Water Data'!G17))),'Data Summary'!CD23="Yes"),OFFSET('Water Data'!$G$9,0,10*ROW('Water Data'!G17)),NA())</f>
        <v>#N/A</v>
      </c>
      <c r="P23" s="506" t="e">
        <f ca="1">+IF(AND(ISNUMBER(OFFSET('Water Data'!$H$4,0,10*ROW('Water Data'!H17))),'Data Summary'!CE23="Yes"),100-OFFSET('Water Data'!$H$4,0,10*ROW('Water Data'!H17)),NA())</f>
        <v>#N/A</v>
      </c>
      <c r="Q23" s="506" t="e">
        <f ca="1">+IF(AND(ISNUMBER(OFFSET('Water Data'!$H$6,0,10*ROW('Water Data'!H17))),'Data Summary'!CF23="Yes"),OFFSET('Water Data'!$H$6,0,10*ROW('Water Data'!H17)),NA())</f>
        <v>#N/A</v>
      </c>
      <c r="R23" s="506" t="e">
        <f ca="1">+IF(AND(ISNUMBER(OFFSET('Water Data'!$H$9,0,10*ROW('Water Data'!H17))),'Data Summary'!CG23="Yes"),OFFSET('Water Data'!$H$9,0,10*ROW('Water Data'!H17)),NA())</f>
        <v>#N/A</v>
      </c>
      <c r="S23" s="506" t="e">
        <f ca="1">+IF(AND(ISNUMBER(OFFSET('Water Data'!$I$4,0,10*ROW('Water Data'!I17))),'Data Summary'!CH23="Yes"),100-OFFSET('Water Data'!$I$4,0,10*ROW('Water Data'!I17)),NA())</f>
        <v>#N/A</v>
      </c>
      <c r="T23" s="506" t="e">
        <f ca="1">+IF(AND(ISNUMBER(OFFSET('Water Data'!$I$6,0,10*ROW('Water Data'!I17))),'Data Summary'!CI23="Yes"),OFFSET('Water Data'!$I$6,0,10*ROW('Water Data'!I17)),NA())</f>
        <v>#N/A</v>
      </c>
      <c r="U23" s="506" t="e">
        <f ca="1">+IF(AND(ISNUMBER(OFFSET('Water Data'!$I$9,0,10*ROW('Water Data'!I17))),'Data Summary'!CJ23="Yes"),OFFSET('Water Data'!$I$9,0,10*ROW('Water Data'!I17)),NA())</f>
        <v>#N/A</v>
      </c>
      <c r="V23" s="507" t="e">
        <f ca="1">+IF(AND(ISNUMBER(OFFSET('Sanitation Data'!$D$4,0,10*ROW('Sanitation Data'!D17))),'Data Summary'!CK23="Yes"),100-OFFSET('Sanitation Data'!$D$4,0,10*ROW('Sanitation Data'!D17)),NA())</f>
        <v>#N/A</v>
      </c>
      <c r="W23" s="507" t="e">
        <f ca="1">+IF(AND(ISNUMBER(OFFSET('Sanitation Data'!$D$6,0,10*ROW('Sanitation Data'!D17))),'Data Summary'!CL23="Yes"),OFFSET('Sanitation Data'!$D$6,0,10*ROW('Sanitation Data'!D17)),NA())</f>
        <v>#N/A</v>
      </c>
      <c r="X23" s="507" t="e">
        <f ca="1">+IF(AND(ISNUMBER(OFFSET('Sanitation Data'!$D$10,0,10*ROW('Sanitation Data'!D17))),'Data Summary'!CM23="Yes"),OFFSET('Sanitation Data'!$D$10,0,10*ROW('Sanitation Data'!D17)),NA())</f>
        <v>#N/A</v>
      </c>
      <c r="Y23" s="507" t="e">
        <f ca="1">+IF(AND(ISNUMBER(OFFSET('Sanitation Data'!$D$11,0,10*ROW('Sanitation Data'!D17))),'Data Summary'!CN23="Yes"),OFFSET('Sanitation Data'!$D$11,0,10*ROW('Sanitation Data'!D17)),NA())</f>
        <v>#N/A</v>
      </c>
      <c r="Z23" s="507" t="e">
        <f ca="1">+IF(AND(ISNUMBER(OFFSET('Sanitation Data'!$D$12,0,10*ROW('Sanitation Data'!D17))),'Data Summary'!CO23="Yes"),OFFSET('Sanitation Data'!$D$12,0,10*ROW('Sanitation Data'!D17)),NA())</f>
        <v>#N/A</v>
      </c>
      <c r="AA23" s="507" t="e">
        <f ca="1">+IF(AND(ISNUMBER(OFFSET('Sanitation Data'!$E$4,0,10*ROW('Sanitation Data'!E17))),'Data Summary'!CP23="Yes"),100-OFFSET('Sanitation Data'!$E$4,0,10*ROW('Sanitation Data'!E17)),NA())</f>
        <v>#N/A</v>
      </c>
      <c r="AB23" s="507" t="e">
        <f ca="1">+IF(AND(ISNUMBER(OFFSET('Sanitation Data'!$E$6,0,10*ROW('Sanitation Data'!E17))),'Data Summary'!CQ23="Yes"),OFFSET('Sanitation Data'!$E$6,0,10*ROW('Sanitation Data'!E17)),NA())</f>
        <v>#N/A</v>
      </c>
      <c r="AC23" s="507" t="e">
        <f ca="1">+IF(AND(ISNUMBER(OFFSET('Sanitation Data'!$E$10,0,10*ROW('Sanitation Data'!E17))),'Data Summary'!CR23="Yes"),OFFSET('Sanitation Data'!$E$10,0,10*ROW('Sanitation Data'!E17)),NA())</f>
        <v>#N/A</v>
      </c>
      <c r="AD23" s="507" t="e">
        <f ca="1">+IF(AND(ISNUMBER(OFFSET('Sanitation Data'!$E$11,0,10*ROW('Sanitation Data'!E17))),'Data Summary'!CS23="Yes"),OFFSET('Sanitation Data'!$E$11,0,10*ROW('Sanitation Data'!E17)),NA())</f>
        <v>#N/A</v>
      </c>
      <c r="AE23" s="507" t="e">
        <f ca="1">+IF(AND(ISNUMBER(OFFSET('Sanitation Data'!$E$12,0,10*ROW('Sanitation Data'!E17))),'Data Summary'!CT23="Yes"),OFFSET('Sanitation Data'!$E$12,0,10*ROW('Sanitation Data'!E17)),NA())</f>
        <v>#N/A</v>
      </c>
      <c r="AF23" s="507" t="e">
        <f ca="1">+IF(AND(ISNUMBER(OFFSET('Sanitation Data'!$F$4,0,10*ROW('Sanitation Data'!F17))),'Data Summary'!CU23="Yes"),100-OFFSET('Sanitation Data'!$F$4,0,10*ROW('Sanitation Data'!F17)),NA())</f>
        <v>#N/A</v>
      </c>
      <c r="AG23" s="507" t="e">
        <f ca="1">+IF(AND(ISNUMBER(OFFSET('Sanitation Data'!$F$6,0,10*ROW('Sanitation Data'!F17))),'Data Summary'!CV23="Yes"),OFFSET('Sanitation Data'!$F$6,0,10*ROW('Sanitation Data'!F17)),NA())</f>
        <v>#N/A</v>
      </c>
      <c r="AH23" s="507" t="e">
        <f ca="1">+IF(AND(ISNUMBER(OFFSET('Sanitation Data'!$F$10,0,10*ROW('Sanitation Data'!F17))),'Data Summary'!CW23="Yes"),OFFSET('Sanitation Data'!$F$10,0,10*ROW('Sanitation Data'!F17)),NA())</f>
        <v>#N/A</v>
      </c>
      <c r="AI23" s="507" t="e">
        <f ca="1">+IF(AND(ISNUMBER(OFFSET('Sanitation Data'!$F$11,0,10*ROW('Sanitation Data'!F17))),'Data Summary'!CX23="Yes"),OFFSET('Sanitation Data'!$F$11,0,10*ROW('Sanitation Data'!F17)),NA())</f>
        <v>#N/A</v>
      </c>
      <c r="AJ23" s="507" t="e">
        <f ca="1">+IF(AND(ISNUMBER(OFFSET('Sanitation Data'!$F$12,0,10*ROW('Sanitation Data'!F17))),'Data Summary'!CY23="Yes"),OFFSET('Sanitation Data'!$F$12,0,10*ROW('Sanitation Data'!F17)),NA())</f>
        <v>#N/A</v>
      </c>
      <c r="AK23" s="507" t="e">
        <f ca="1">+IF(AND(ISNUMBER(OFFSET('Sanitation Data'!$G$4,0,10*ROW('Sanitation Data'!G17))),'Data Summary'!CZ23="Yes"),100-OFFSET('Sanitation Data'!$G$4,0,10*ROW('Sanitation Data'!G17)),NA())</f>
        <v>#N/A</v>
      </c>
      <c r="AL23" s="507" t="e">
        <f ca="1">+IF(AND(ISNUMBER(OFFSET('Sanitation Data'!$G$6,0,10*ROW('Sanitation Data'!G17))),'Data Summary'!DA23="Yes"),OFFSET('Sanitation Data'!$G$6,0,10*ROW('Sanitation Data'!G17)),NA())</f>
        <v>#N/A</v>
      </c>
      <c r="AM23" s="507" t="e">
        <f ca="1">+IF(AND(ISNUMBER(OFFSET('Sanitation Data'!$G$10,0,10*ROW('Sanitation Data'!G17))),'Data Summary'!DB23="Yes"),OFFSET('Sanitation Data'!$G$10,0,10*ROW('Sanitation Data'!G17)),NA())</f>
        <v>#N/A</v>
      </c>
      <c r="AN23" s="507" t="e">
        <f ca="1">+IF(AND(ISNUMBER(OFFSET('Sanitation Data'!$G$11,0,10*ROW('Sanitation Data'!G17))),'Data Summary'!DC23="Yes"),OFFSET('Sanitation Data'!$G$11,0,10*ROW('Sanitation Data'!G17)),NA())</f>
        <v>#N/A</v>
      </c>
      <c r="AO23" s="507" t="e">
        <f ca="1">+IF(AND(ISNUMBER(OFFSET('Sanitation Data'!$G$12,0,10*ROW('Sanitation Data'!G17))),'Data Summary'!DD23="Yes"),OFFSET('Sanitation Data'!$G$12,0,10*ROW('Sanitation Data'!G17)),NA())</f>
        <v>#N/A</v>
      </c>
      <c r="AP23" s="507" t="e">
        <f ca="1">+IF(AND(ISNUMBER(OFFSET('Sanitation Data'!$H$4,0,10*ROW('Sanitation Data'!H17))),'Data Summary'!DE23="Yes"),100-OFFSET('Sanitation Data'!$H$4,0,10*ROW('Sanitation Data'!H17)),NA())</f>
        <v>#N/A</v>
      </c>
      <c r="AQ23" s="507" t="e">
        <f ca="1">+IF(AND(ISNUMBER(OFFSET('Sanitation Data'!$H$6,0,10*ROW('Sanitation Data'!H17))),'Data Summary'!DF23="Yes"),OFFSET('Sanitation Data'!$H$6,0,10*ROW('Sanitation Data'!H17)),NA())</f>
        <v>#N/A</v>
      </c>
      <c r="AR23" s="507" t="e">
        <f ca="1">+IF(AND(ISNUMBER(OFFSET('Sanitation Data'!$H$10,0,10*ROW('Sanitation Data'!H17))),'Data Summary'!DG23="Yes"),OFFSET('Sanitation Data'!$H$10,0,10*ROW('Sanitation Data'!H17)),NA())</f>
        <v>#N/A</v>
      </c>
      <c r="AS23" s="507" t="e">
        <f ca="1">+IF(AND(ISNUMBER(OFFSET('Sanitation Data'!$H$11,0,10*ROW('Sanitation Data'!H17))),'Data Summary'!DH23="Yes"),OFFSET('Sanitation Data'!$H$11,0,10*ROW('Sanitation Data'!H17)),NA())</f>
        <v>#N/A</v>
      </c>
      <c r="AT23" s="507" t="e">
        <f ca="1">+IF(AND(ISNUMBER(OFFSET('Sanitation Data'!$H$12,0,10*ROW('Sanitation Data'!H17))),'Data Summary'!DI23="Yes"),OFFSET('Sanitation Data'!$H$12,0,10*ROW('Sanitation Data'!H17)),NA())</f>
        <v>#N/A</v>
      </c>
      <c r="AU23" s="507" t="e">
        <f ca="1">+IF(AND(ISNUMBER(OFFSET('Sanitation Data'!$I$4,0,10*ROW('Sanitation Data'!I17))),'Data Summary'!DJ23="Yes"),100-OFFSET('Sanitation Data'!$I$4,0,10*ROW('Sanitation Data'!I17)),NA())</f>
        <v>#N/A</v>
      </c>
      <c r="AV23" s="507" t="e">
        <f ca="1">+IF(AND(ISNUMBER(OFFSET('Sanitation Data'!$I$6,0,10*ROW('Sanitation Data'!I17))),'Data Summary'!DK23="Yes"),OFFSET('Sanitation Data'!$I$6,0,10*ROW('Sanitation Data'!I17)),NA())</f>
        <v>#N/A</v>
      </c>
      <c r="AW23" s="507" t="e">
        <f ca="1">+IF(AND(ISNUMBER(OFFSET('Sanitation Data'!$I$10,0,10*ROW('Sanitation Data'!I17))),'Data Summary'!DL23="Yes"),OFFSET('Sanitation Data'!$I$10,0,10*ROW('Sanitation Data'!I17)),NA())</f>
        <v>#N/A</v>
      </c>
      <c r="AX23" s="507" t="e">
        <f ca="1">+IF(AND(ISNUMBER(OFFSET('Sanitation Data'!$I$11,0,10*ROW('Sanitation Data'!I17))),'Data Summary'!DM23="Yes"),OFFSET('Sanitation Data'!$I$11,0,10*ROW('Sanitation Data'!I17)),NA())</f>
        <v>#N/A</v>
      </c>
      <c r="AY23" s="507" t="e">
        <f ca="1">+IF(AND(ISNUMBER(OFFSET('Sanitation Data'!$I$12,0,10*ROW('Sanitation Data'!I17))),'Data Summary'!DN23="Yes"),OFFSET('Sanitation Data'!$I$12,0,10*ROW('Sanitation Data'!I17)),NA())</f>
        <v>#N/A</v>
      </c>
      <c r="AZ23" s="508" t="e">
        <f ca="1">+IF(AND(ISNUMBER(OFFSET('Hygiene Data'!$D$5,0,10*ROW('Hygiene Data'!D17))),'Data Summary'!DO23="Yes"),OFFSET('Hygiene Data'!$D$5,0,10*ROW('Hygiene Data'!D17)),NA())</f>
        <v>#N/A</v>
      </c>
      <c r="BA23" s="508" t="e">
        <f ca="1">+IF(AND(ISNUMBER(OFFSET('Hygiene Data'!$D$7,0,10*ROW('Hygiene Data'!D17))),'Data Summary'!DP23="Yes"),OFFSET('Hygiene Data'!$D$7,0,10*ROW('Hygiene Data'!D17)),NA())</f>
        <v>#N/A</v>
      </c>
      <c r="BB23" s="508" t="e">
        <f ca="1">+IF(AND(ISNUMBER(OFFSET('Hygiene Data'!$D$9,0,10*ROW('Hygiene Data'!D17))),'Data Summary'!DQ23="Yes"),OFFSET('Hygiene Data'!$D$9,0,10*ROW('Hygiene Data'!D17)),NA())</f>
        <v>#N/A</v>
      </c>
      <c r="BC23" s="508" t="e">
        <f ca="1">+IF(AND(ISNUMBER(OFFSET('Hygiene Data'!$E$5,0,10*ROW('Hygiene Data'!E17))),'Data Summary'!DR23="Yes"),OFFSET('Hygiene Data'!$E$5,0,10*ROW('Hygiene Data'!E17)),NA())</f>
        <v>#N/A</v>
      </c>
      <c r="BD23" s="508" t="e">
        <f ca="1">+IF(AND(ISNUMBER(OFFSET('Hygiene Data'!$E$7,0,10*ROW('Hygiene Data'!E17))),'Data Summary'!DS23="Yes"),OFFSET('Hygiene Data'!$E$7,0,10*ROW('Hygiene Data'!E17)),NA())</f>
        <v>#N/A</v>
      </c>
      <c r="BE23" s="508" t="e">
        <f ca="1">+IF(AND(ISNUMBER(OFFSET('Hygiene Data'!$E$9,0,10*ROW('Hygiene Data'!E17))),'Data Summary'!DT23="Yes"),OFFSET('Hygiene Data'!$E$9,0,10*ROW('Hygiene Data'!E17)),NA())</f>
        <v>#N/A</v>
      </c>
      <c r="BF23" s="508" t="e">
        <f ca="1">+IF(AND(ISNUMBER(OFFSET('Hygiene Data'!$F$5,0,10*ROW('Hygiene Data'!F17))),'Data Summary'!DU23="Yes"),OFFSET('Hygiene Data'!$F$5,0,10*ROW('Hygiene Data'!F17)),NA())</f>
        <v>#N/A</v>
      </c>
      <c r="BG23" s="508" t="e">
        <f ca="1">+IF(AND(ISNUMBER(OFFSET('Hygiene Data'!$F$7,0,10*ROW('Hygiene Data'!F17))),'Data Summary'!DV23="Yes"),OFFSET('Hygiene Data'!$F$7,0,10*ROW('Hygiene Data'!F17)),NA())</f>
        <v>#N/A</v>
      </c>
      <c r="BH23" s="508" t="e">
        <f ca="1">+IF(AND(ISNUMBER(OFFSET('Hygiene Data'!$F$9,0,10*ROW('Hygiene Data'!F17))),'Data Summary'!DW23="Yes"),OFFSET('Hygiene Data'!$F$9,0,10*ROW('Hygiene Data'!F17)),NA())</f>
        <v>#N/A</v>
      </c>
      <c r="BI23" s="508" t="e">
        <f ca="1">+IF(AND(ISNUMBER(OFFSET('Hygiene Data'!$G$5,0,10*ROW('Hygiene Data'!G17))),'Data Summary'!DX23="Yes"),OFFSET('Hygiene Data'!$G$5,0,10*ROW('Hygiene Data'!G17)),NA())</f>
        <v>#N/A</v>
      </c>
      <c r="BJ23" s="508" t="e">
        <f ca="1">+IF(AND(ISNUMBER(OFFSET('Hygiene Data'!$G$7,0,10*ROW('Hygiene Data'!G17))),'Data Summary'!DY23="Yes"),OFFSET('Hygiene Data'!$G$7,0,10*ROW('Hygiene Data'!G17)),NA())</f>
        <v>#N/A</v>
      </c>
      <c r="BK23" s="508" t="e">
        <f ca="1">+IF(AND(ISNUMBER(OFFSET('Hygiene Data'!$G$9,0,10*ROW('Hygiene Data'!G17))),'Data Summary'!DZ23="Yes"),OFFSET('Hygiene Data'!$G$9,0,10*ROW('Hygiene Data'!G17)),NA())</f>
        <v>#N/A</v>
      </c>
      <c r="BL23" s="508" t="e">
        <f ca="1">+IF(AND(ISNUMBER(OFFSET('Hygiene Data'!$H$5,0,10*ROW('Hygiene Data'!H17))),'Data Summary'!EA23="Yes"),OFFSET('Hygiene Data'!$H$5,0,10*ROW('Hygiene Data'!H17)),NA())</f>
        <v>#N/A</v>
      </c>
      <c r="BM23" s="508" t="e">
        <f ca="1">+IF(AND(ISNUMBER(OFFSET('Hygiene Data'!$H$7,0,10*ROW('Hygiene Data'!H17))),'Data Summary'!EB23="Yes"),OFFSET('Hygiene Data'!$H$7,0,10*ROW('Hygiene Data'!H17)),NA())</f>
        <v>#N/A</v>
      </c>
      <c r="BN23" s="508" t="e">
        <f ca="1">+IF(AND(ISNUMBER(OFFSET('Hygiene Data'!$H$9,0,10*ROW('Hygiene Data'!H17))),'Data Summary'!EC23="Yes"),OFFSET('Hygiene Data'!$H$9,0,10*ROW('Hygiene Data'!H17)),NA())</f>
        <v>#N/A</v>
      </c>
      <c r="BO23" s="508" t="e">
        <f ca="1">+IF(AND(ISNUMBER(OFFSET('Hygiene Data'!$I$5,0,10*ROW('Hygiene Data'!I17))),'Data Summary'!ED23="Yes"),OFFSET('Hygiene Data'!$I$5,0,10*ROW('Hygiene Data'!I17)),NA())</f>
        <v>#N/A</v>
      </c>
      <c r="BP23" s="508" t="e">
        <f ca="1">+IF(AND(ISNUMBER(OFFSET('Hygiene Data'!$I$7,0,10*ROW('Hygiene Data'!I17))),'Data Summary'!EE23="Yes"),OFFSET('Hygiene Data'!$I$7,0,10*ROW('Hygiene Data'!I17)),NA())</f>
        <v>#N/A</v>
      </c>
      <c r="BQ23" s="508" t="e">
        <f ca="1">+IF(AND(ISNUMBER(OFFSET('Hygiene Data'!$I$9,0,10*ROW('Hygiene Data'!I17))),'Data Summary'!EF23="Yes"),OFFSET('Hygiene Data'!$I$9,0,10*ROW('Hygiene Data'!I17)),NA())</f>
        <v>#N/A</v>
      </c>
    </row>
    <row r="24" spans="1:69" x14ac:dyDescent="0.25">
      <c r="A24" s="504" t="e">
        <f ca="1">+RIGHT('Data Summary'!A24,LEN('Data Summary'!A24)-9)</f>
        <v>#VALUE!</v>
      </c>
      <c r="B24" s="478" t="str">
        <f ca="1">+IF(ISTEXT('Data Summary'!B24),'Data Summary'!B24,"")</f>
        <v/>
      </c>
      <c r="C24" s="505" t="e">
        <f ca="1">+VALUE('Data Summary'!C24)</f>
        <v>#VALUE!</v>
      </c>
      <c r="D24" s="506" t="e">
        <f ca="1">+IF(AND(ISNUMBER(OFFSET('Water Data'!$D$4,0,10*ROW('Water Data'!D18))),'Data Summary'!BS24="Yes"),100-OFFSET('Water Data'!$D$4,0,10*ROW('Water Data'!D18)),NA())</f>
        <v>#N/A</v>
      </c>
      <c r="E24" s="506" t="e">
        <f ca="1">+IF(AND(ISNUMBER(OFFSET('Water Data'!$D$6,0,10*ROW('Water Data'!D18))),'Data Summary'!BT24="Yes"),OFFSET('Water Data'!$D$6,0,10*ROW('Water Data'!D18)),NA())</f>
        <v>#N/A</v>
      </c>
      <c r="F24" s="506" t="e">
        <f ca="1">+IF(AND(ISNUMBER(OFFSET('Water Data'!$D$9,0,10*ROW('Water Data'!D18))),'Data Summary'!BU24="Yes"),OFFSET('Water Data'!$D$9,0,10*ROW('Water Data'!D18)),NA())</f>
        <v>#N/A</v>
      </c>
      <c r="G24" s="506" t="e">
        <f ca="1">+IF(AND(ISNUMBER(OFFSET('Water Data'!$E$4,0,10*ROW('Water Data'!E18))),'Data Summary'!BV24="Yes"),100-OFFSET('Water Data'!$E$4,0,10*ROW('Water Data'!E18)),NA())</f>
        <v>#N/A</v>
      </c>
      <c r="H24" s="506" t="e">
        <f ca="1">+IF(AND(ISNUMBER(OFFSET('Water Data'!$E$6,0,10*ROW('Water Data'!E18))),'Data Summary'!BW24="Yes"),OFFSET('Water Data'!$E$6,0,10*ROW('Water Data'!E18)),NA())</f>
        <v>#N/A</v>
      </c>
      <c r="I24" s="506" t="e">
        <f ca="1">+IF(AND(ISNUMBER(OFFSET('Water Data'!$E$9,0,10*ROW('Water Data'!E18))),'Data Summary'!BX24="Yes"),OFFSET('Water Data'!$E$9,0,10*ROW('Water Data'!E18)),NA())</f>
        <v>#N/A</v>
      </c>
      <c r="J24" s="506" t="e">
        <f ca="1">+IF(AND(ISNUMBER(OFFSET('Water Data'!$F$4,0,10*ROW('Water Data'!F18))),'Data Summary'!BY24="Yes"),100-OFFSET('Water Data'!$F$4,0,10*ROW('Water Data'!F18)),NA())</f>
        <v>#N/A</v>
      </c>
      <c r="K24" s="506" t="e">
        <f ca="1">+IF(AND(ISNUMBER(OFFSET('Water Data'!$F$6,0,10*ROW('Water Data'!F18))),'Data Summary'!BZ24="Yes"),OFFSET('Water Data'!$F$6,0,10*ROW('Water Data'!F18)),NA())</f>
        <v>#N/A</v>
      </c>
      <c r="L24" s="506" t="e">
        <f ca="1">+IF(AND(ISNUMBER(OFFSET('Water Data'!$F$9,0,10*ROW('Water Data'!F18))),'Data Summary'!CA24="Yes"),OFFSET('Water Data'!$F$9,0,10*ROW('Water Data'!F18)),NA())</f>
        <v>#N/A</v>
      </c>
      <c r="M24" s="506" t="e">
        <f ca="1">+IF(AND(ISNUMBER(OFFSET('Water Data'!$G$4,0,10*ROW('Water Data'!G18))),'Data Summary'!CB24="Yes"),100-OFFSET('Water Data'!$G$4,0,10*ROW('Water Data'!G18)),NA())</f>
        <v>#N/A</v>
      </c>
      <c r="N24" s="506" t="e">
        <f ca="1">+IF(AND(ISNUMBER(OFFSET('Water Data'!$G$6,0,10*ROW('Water Data'!G18))),'Data Summary'!CC24="Yes"),OFFSET('Water Data'!$G$6,0,10*ROW('Water Data'!G18)),NA())</f>
        <v>#N/A</v>
      </c>
      <c r="O24" s="506" t="e">
        <f ca="1">+IF(AND(ISNUMBER(OFFSET('Water Data'!$G$9,0,10*ROW('Water Data'!G18))),'Data Summary'!CD24="Yes"),OFFSET('Water Data'!$G$9,0,10*ROW('Water Data'!G18)),NA())</f>
        <v>#N/A</v>
      </c>
      <c r="P24" s="506" t="e">
        <f ca="1">+IF(AND(ISNUMBER(OFFSET('Water Data'!$H$4,0,10*ROW('Water Data'!H18))),'Data Summary'!CE24="Yes"),100-OFFSET('Water Data'!$H$4,0,10*ROW('Water Data'!H18)),NA())</f>
        <v>#N/A</v>
      </c>
      <c r="Q24" s="506" t="e">
        <f ca="1">+IF(AND(ISNUMBER(OFFSET('Water Data'!$H$6,0,10*ROW('Water Data'!H18))),'Data Summary'!CF24="Yes"),OFFSET('Water Data'!$H$6,0,10*ROW('Water Data'!H18)),NA())</f>
        <v>#N/A</v>
      </c>
      <c r="R24" s="506" t="e">
        <f ca="1">+IF(AND(ISNUMBER(OFFSET('Water Data'!$H$9,0,10*ROW('Water Data'!H18))),'Data Summary'!CG24="Yes"),OFFSET('Water Data'!$H$9,0,10*ROW('Water Data'!H18)),NA())</f>
        <v>#N/A</v>
      </c>
      <c r="S24" s="506" t="e">
        <f ca="1">+IF(AND(ISNUMBER(OFFSET('Water Data'!$I$4,0,10*ROW('Water Data'!I18))),'Data Summary'!CH24="Yes"),100-OFFSET('Water Data'!$I$4,0,10*ROW('Water Data'!I18)),NA())</f>
        <v>#N/A</v>
      </c>
      <c r="T24" s="506" t="e">
        <f ca="1">+IF(AND(ISNUMBER(OFFSET('Water Data'!$I$6,0,10*ROW('Water Data'!I18))),'Data Summary'!CI24="Yes"),OFFSET('Water Data'!$I$6,0,10*ROW('Water Data'!I18)),NA())</f>
        <v>#N/A</v>
      </c>
      <c r="U24" s="506" t="e">
        <f ca="1">+IF(AND(ISNUMBER(OFFSET('Water Data'!$I$9,0,10*ROW('Water Data'!I18))),'Data Summary'!CJ24="Yes"),OFFSET('Water Data'!$I$9,0,10*ROW('Water Data'!I18)),NA())</f>
        <v>#N/A</v>
      </c>
      <c r="V24" s="507" t="e">
        <f ca="1">+IF(AND(ISNUMBER(OFFSET('Sanitation Data'!$D$4,0,10*ROW('Sanitation Data'!D18))),'Data Summary'!CK24="Yes"),100-OFFSET('Sanitation Data'!$D$4,0,10*ROW('Sanitation Data'!D18)),NA())</f>
        <v>#N/A</v>
      </c>
      <c r="W24" s="507" t="e">
        <f ca="1">+IF(AND(ISNUMBER(OFFSET('Sanitation Data'!$D$6,0,10*ROW('Sanitation Data'!D18))),'Data Summary'!CL24="Yes"),OFFSET('Sanitation Data'!$D$6,0,10*ROW('Sanitation Data'!D18)),NA())</f>
        <v>#N/A</v>
      </c>
      <c r="X24" s="507" t="e">
        <f ca="1">+IF(AND(ISNUMBER(OFFSET('Sanitation Data'!$D$10,0,10*ROW('Sanitation Data'!D18))),'Data Summary'!CM24="Yes"),OFFSET('Sanitation Data'!$D$10,0,10*ROW('Sanitation Data'!D18)),NA())</f>
        <v>#N/A</v>
      </c>
      <c r="Y24" s="507" t="e">
        <f ca="1">+IF(AND(ISNUMBER(OFFSET('Sanitation Data'!$D$11,0,10*ROW('Sanitation Data'!D18))),'Data Summary'!CN24="Yes"),OFFSET('Sanitation Data'!$D$11,0,10*ROW('Sanitation Data'!D18)),NA())</f>
        <v>#N/A</v>
      </c>
      <c r="Z24" s="507" t="e">
        <f ca="1">+IF(AND(ISNUMBER(OFFSET('Sanitation Data'!$D$12,0,10*ROW('Sanitation Data'!D18))),'Data Summary'!CO24="Yes"),OFFSET('Sanitation Data'!$D$12,0,10*ROW('Sanitation Data'!D18)),NA())</f>
        <v>#N/A</v>
      </c>
      <c r="AA24" s="507" t="e">
        <f ca="1">+IF(AND(ISNUMBER(OFFSET('Sanitation Data'!$E$4,0,10*ROW('Sanitation Data'!E18))),'Data Summary'!CP24="Yes"),100-OFFSET('Sanitation Data'!$E$4,0,10*ROW('Sanitation Data'!E18)),NA())</f>
        <v>#N/A</v>
      </c>
      <c r="AB24" s="507" t="e">
        <f ca="1">+IF(AND(ISNUMBER(OFFSET('Sanitation Data'!$E$6,0,10*ROW('Sanitation Data'!E18))),'Data Summary'!CQ24="Yes"),OFFSET('Sanitation Data'!$E$6,0,10*ROW('Sanitation Data'!E18)),NA())</f>
        <v>#N/A</v>
      </c>
      <c r="AC24" s="507" t="e">
        <f ca="1">+IF(AND(ISNUMBER(OFFSET('Sanitation Data'!$E$10,0,10*ROW('Sanitation Data'!E18))),'Data Summary'!CR24="Yes"),OFFSET('Sanitation Data'!$E$10,0,10*ROW('Sanitation Data'!E18)),NA())</f>
        <v>#N/A</v>
      </c>
      <c r="AD24" s="507" t="e">
        <f ca="1">+IF(AND(ISNUMBER(OFFSET('Sanitation Data'!$E$11,0,10*ROW('Sanitation Data'!E18))),'Data Summary'!CS24="Yes"),OFFSET('Sanitation Data'!$E$11,0,10*ROW('Sanitation Data'!E18)),NA())</f>
        <v>#N/A</v>
      </c>
      <c r="AE24" s="507" t="e">
        <f ca="1">+IF(AND(ISNUMBER(OFFSET('Sanitation Data'!$E$12,0,10*ROW('Sanitation Data'!E18))),'Data Summary'!CT24="Yes"),OFFSET('Sanitation Data'!$E$12,0,10*ROW('Sanitation Data'!E18)),NA())</f>
        <v>#N/A</v>
      </c>
      <c r="AF24" s="507" t="e">
        <f ca="1">+IF(AND(ISNUMBER(OFFSET('Sanitation Data'!$F$4,0,10*ROW('Sanitation Data'!F18))),'Data Summary'!CU24="Yes"),100-OFFSET('Sanitation Data'!$F$4,0,10*ROW('Sanitation Data'!F18)),NA())</f>
        <v>#N/A</v>
      </c>
      <c r="AG24" s="507" t="e">
        <f ca="1">+IF(AND(ISNUMBER(OFFSET('Sanitation Data'!$F$6,0,10*ROW('Sanitation Data'!F18))),'Data Summary'!CV24="Yes"),OFFSET('Sanitation Data'!$F$6,0,10*ROW('Sanitation Data'!F18)),NA())</f>
        <v>#N/A</v>
      </c>
      <c r="AH24" s="507" t="e">
        <f ca="1">+IF(AND(ISNUMBER(OFFSET('Sanitation Data'!$F$10,0,10*ROW('Sanitation Data'!F18))),'Data Summary'!CW24="Yes"),OFFSET('Sanitation Data'!$F$10,0,10*ROW('Sanitation Data'!F18)),NA())</f>
        <v>#N/A</v>
      </c>
      <c r="AI24" s="507" t="e">
        <f ca="1">+IF(AND(ISNUMBER(OFFSET('Sanitation Data'!$F$11,0,10*ROW('Sanitation Data'!F18))),'Data Summary'!CX24="Yes"),OFFSET('Sanitation Data'!$F$11,0,10*ROW('Sanitation Data'!F18)),NA())</f>
        <v>#N/A</v>
      </c>
      <c r="AJ24" s="507" t="e">
        <f ca="1">+IF(AND(ISNUMBER(OFFSET('Sanitation Data'!$F$12,0,10*ROW('Sanitation Data'!F18))),'Data Summary'!CY24="Yes"),OFFSET('Sanitation Data'!$F$12,0,10*ROW('Sanitation Data'!F18)),NA())</f>
        <v>#N/A</v>
      </c>
      <c r="AK24" s="507" t="e">
        <f ca="1">+IF(AND(ISNUMBER(OFFSET('Sanitation Data'!$G$4,0,10*ROW('Sanitation Data'!G18))),'Data Summary'!CZ24="Yes"),100-OFFSET('Sanitation Data'!$G$4,0,10*ROW('Sanitation Data'!G18)),NA())</f>
        <v>#N/A</v>
      </c>
      <c r="AL24" s="507" t="e">
        <f ca="1">+IF(AND(ISNUMBER(OFFSET('Sanitation Data'!$G$6,0,10*ROW('Sanitation Data'!G18))),'Data Summary'!DA24="Yes"),OFFSET('Sanitation Data'!$G$6,0,10*ROW('Sanitation Data'!G18)),NA())</f>
        <v>#N/A</v>
      </c>
      <c r="AM24" s="507" t="e">
        <f ca="1">+IF(AND(ISNUMBER(OFFSET('Sanitation Data'!$G$10,0,10*ROW('Sanitation Data'!G18))),'Data Summary'!DB24="Yes"),OFFSET('Sanitation Data'!$G$10,0,10*ROW('Sanitation Data'!G18)),NA())</f>
        <v>#N/A</v>
      </c>
      <c r="AN24" s="507" t="e">
        <f ca="1">+IF(AND(ISNUMBER(OFFSET('Sanitation Data'!$G$11,0,10*ROW('Sanitation Data'!G18))),'Data Summary'!DC24="Yes"),OFFSET('Sanitation Data'!$G$11,0,10*ROW('Sanitation Data'!G18)),NA())</f>
        <v>#N/A</v>
      </c>
      <c r="AO24" s="507" t="e">
        <f ca="1">+IF(AND(ISNUMBER(OFFSET('Sanitation Data'!$G$12,0,10*ROW('Sanitation Data'!G18))),'Data Summary'!DD24="Yes"),OFFSET('Sanitation Data'!$G$12,0,10*ROW('Sanitation Data'!G18)),NA())</f>
        <v>#N/A</v>
      </c>
      <c r="AP24" s="507" t="e">
        <f ca="1">+IF(AND(ISNUMBER(OFFSET('Sanitation Data'!$H$4,0,10*ROW('Sanitation Data'!H18))),'Data Summary'!DE24="Yes"),100-OFFSET('Sanitation Data'!$H$4,0,10*ROW('Sanitation Data'!H18)),NA())</f>
        <v>#N/A</v>
      </c>
      <c r="AQ24" s="507" t="e">
        <f ca="1">+IF(AND(ISNUMBER(OFFSET('Sanitation Data'!$H$6,0,10*ROW('Sanitation Data'!H18))),'Data Summary'!DF24="Yes"),OFFSET('Sanitation Data'!$H$6,0,10*ROW('Sanitation Data'!H18)),NA())</f>
        <v>#N/A</v>
      </c>
      <c r="AR24" s="507" t="e">
        <f ca="1">+IF(AND(ISNUMBER(OFFSET('Sanitation Data'!$H$10,0,10*ROW('Sanitation Data'!H18))),'Data Summary'!DG24="Yes"),OFFSET('Sanitation Data'!$H$10,0,10*ROW('Sanitation Data'!H18)),NA())</f>
        <v>#N/A</v>
      </c>
      <c r="AS24" s="507" t="e">
        <f ca="1">+IF(AND(ISNUMBER(OFFSET('Sanitation Data'!$H$11,0,10*ROW('Sanitation Data'!H18))),'Data Summary'!DH24="Yes"),OFFSET('Sanitation Data'!$H$11,0,10*ROW('Sanitation Data'!H18)),NA())</f>
        <v>#N/A</v>
      </c>
      <c r="AT24" s="507" t="e">
        <f ca="1">+IF(AND(ISNUMBER(OFFSET('Sanitation Data'!$H$12,0,10*ROW('Sanitation Data'!H18))),'Data Summary'!DI24="Yes"),OFFSET('Sanitation Data'!$H$12,0,10*ROW('Sanitation Data'!H18)),NA())</f>
        <v>#N/A</v>
      </c>
      <c r="AU24" s="507" t="e">
        <f ca="1">+IF(AND(ISNUMBER(OFFSET('Sanitation Data'!$I$4,0,10*ROW('Sanitation Data'!I18))),'Data Summary'!DJ24="Yes"),100-OFFSET('Sanitation Data'!$I$4,0,10*ROW('Sanitation Data'!I18)),NA())</f>
        <v>#N/A</v>
      </c>
      <c r="AV24" s="507" t="e">
        <f ca="1">+IF(AND(ISNUMBER(OFFSET('Sanitation Data'!$I$6,0,10*ROW('Sanitation Data'!I18))),'Data Summary'!DK24="Yes"),OFFSET('Sanitation Data'!$I$6,0,10*ROW('Sanitation Data'!I18)),NA())</f>
        <v>#N/A</v>
      </c>
      <c r="AW24" s="507" t="e">
        <f ca="1">+IF(AND(ISNUMBER(OFFSET('Sanitation Data'!$I$10,0,10*ROW('Sanitation Data'!I18))),'Data Summary'!DL24="Yes"),OFFSET('Sanitation Data'!$I$10,0,10*ROW('Sanitation Data'!I18)),NA())</f>
        <v>#N/A</v>
      </c>
      <c r="AX24" s="507" t="e">
        <f ca="1">+IF(AND(ISNUMBER(OFFSET('Sanitation Data'!$I$11,0,10*ROW('Sanitation Data'!I18))),'Data Summary'!DM24="Yes"),OFFSET('Sanitation Data'!$I$11,0,10*ROW('Sanitation Data'!I18)),NA())</f>
        <v>#N/A</v>
      </c>
      <c r="AY24" s="507" t="e">
        <f ca="1">+IF(AND(ISNUMBER(OFFSET('Sanitation Data'!$I$12,0,10*ROW('Sanitation Data'!I18))),'Data Summary'!DN24="Yes"),OFFSET('Sanitation Data'!$I$12,0,10*ROW('Sanitation Data'!I18)),NA())</f>
        <v>#N/A</v>
      </c>
      <c r="AZ24" s="508" t="e">
        <f ca="1">+IF(AND(ISNUMBER(OFFSET('Hygiene Data'!$D$5,0,10*ROW('Hygiene Data'!D18))),'Data Summary'!DO24="Yes"),OFFSET('Hygiene Data'!$D$5,0,10*ROW('Hygiene Data'!D18)),NA())</f>
        <v>#N/A</v>
      </c>
      <c r="BA24" s="508" t="e">
        <f ca="1">+IF(AND(ISNUMBER(OFFSET('Hygiene Data'!$D$7,0,10*ROW('Hygiene Data'!D18))),'Data Summary'!DP24="Yes"),OFFSET('Hygiene Data'!$D$7,0,10*ROW('Hygiene Data'!D18)),NA())</f>
        <v>#N/A</v>
      </c>
      <c r="BB24" s="508" t="e">
        <f ca="1">+IF(AND(ISNUMBER(OFFSET('Hygiene Data'!$D$9,0,10*ROW('Hygiene Data'!D18))),'Data Summary'!DQ24="Yes"),OFFSET('Hygiene Data'!$D$9,0,10*ROW('Hygiene Data'!D18)),NA())</f>
        <v>#N/A</v>
      </c>
      <c r="BC24" s="508" t="e">
        <f ca="1">+IF(AND(ISNUMBER(OFFSET('Hygiene Data'!$E$5,0,10*ROW('Hygiene Data'!E18))),'Data Summary'!DR24="Yes"),OFFSET('Hygiene Data'!$E$5,0,10*ROW('Hygiene Data'!E18)),NA())</f>
        <v>#N/A</v>
      </c>
      <c r="BD24" s="508" t="e">
        <f ca="1">+IF(AND(ISNUMBER(OFFSET('Hygiene Data'!$E$7,0,10*ROW('Hygiene Data'!E18))),'Data Summary'!DS24="Yes"),OFFSET('Hygiene Data'!$E$7,0,10*ROW('Hygiene Data'!E18)),NA())</f>
        <v>#N/A</v>
      </c>
      <c r="BE24" s="508" t="e">
        <f ca="1">+IF(AND(ISNUMBER(OFFSET('Hygiene Data'!$E$9,0,10*ROW('Hygiene Data'!E18))),'Data Summary'!DT24="Yes"),OFFSET('Hygiene Data'!$E$9,0,10*ROW('Hygiene Data'!E18)),NA())</f>
        <v>#N/A</v>
      </c>
      <c r="BF24" s="508" t="e">
        <f ca="1">+IF(AND(ISNUMBER(OFFSET('Hygiene Data'!$F$5,0,10*ROW('Hygiene Data'!F18))),'Data Summary'!DU24="Yes"),OFFSET('Hygiene Data'!$F$5,0,10*ROW('Hygiene Data'!F18)),NA())</f>
        <v>#N/A</v>
      </c>
      <c r="BG24" s="508" t="e">
        <f ca="1">+IF(AND(ISNUMBER(OFFSET('Hygiene Data'!$F$7,0,10*ROW('Hygiene Data'!F18))),'Data Summary'!DV24="Yes"),OFFSET('Hygiene Data'!$F$7,0,10*ROW('Hygiene Data'!F18)),NA())</f>
        <v>#N/A</v>
      </c>
      <c r="BH24" s="508" t="e">
        <f ca="1">+IF(AND(ISNUMBER(OFFSET('Hygiene Data'!$F$9,0,10*ROW('Hygiene Data'!F18))),'Data Summary'!DW24="Yes"),OFFSET('Hygiene Data'!$F$9,0,10*ROW('Hygiene Data'!F18)),NA())</f>
        <v>#N/A</v>
      </c>
      <c r="BI24" s="508" t="e">
        <f ca="1">+IF(AND(ISNUMBER(OFFSET('Hygiene Data'!$G$5,0,10*ROW('Hygiene Data'!G18))),'Data Summary'!DX24="Yes"),OFFSET('Hygiene Data'!$G$5,0,10*ROW('Hygiene Data'!G18)),NA())</f>
        <v>#N/A</v>
      </c>
      <c r="BJ24" s="508" t="e">
        <f ca="1">+IF(AND(ISNUMBER(OFFSET('Hygiene Data'!$G$7,0,10*ROW('Hygiene Data'!G18))),'Data Summary'!DY24="Yes"),OFFSET('Hygiene Data'!$G$7,0,10*ROW('Hygiene Data'!G18)),NA())</f>
        <v>#N/A</v>
      </c>
      <c r="BK24" s="508" t="e">
        <f ca="1">+IF(AND(ISNUMBER(OFFSET('Hygiene Data'!$G$9,0,10*ROW('Hygiene Data'!G18))),'Data Summary'!DZ24="Yes"),OFFSET('Hygiene Data'!$G$9,0,10*ROW('Hygiene Data'!G18)),NA())</f>
        <v>#N/A</v>
      </c>
      <c r="BL24" s="508" t="e">
        <f ca="1">+IF(AND(ISNUMBER(OFFSET('Hygiene Data'!$H$5,0,10*ROW('Hygiene Data'!H18))),'Data Summary'!EA24="Yes"),OFFSET('Hygiene Data'!$H$5,0,10*ROW('Hygiene Data'!H18)),NA())</f>
        <v>#N/A</v>
      </c>
      <c r="BM24" s="508" t="e">
        <f ca="1">+IF(AND(ISNUMBER(OFFSET('Hygiene Data'!$H$7,0,10*ROW('Hygiene Data'!H18))),'Data Summary'!EB24="Yes"),OFFSET('Hygiene Data'!$H$7,0,10*ROW('Hygiene Data'!H18)),NA())</f>
        <v>#N/A</v>
      </c>
      <c r="BN24" s="508" t="e">
        <f ca="1">+IF(AND(ISNUMBER(OFFSET('Hygiene Data'!$H$9,0,10*ROW('Hygiene Data'!H18))),'Data Summary'!EC24="Yes"),OFFSET('Hygiene Data'!$H$9,0,10*ROW('Hygiene Data'!H18)),NA())</f>
        <v>#N/A</v>
      </c>
      <c r="BO24" s="508" t="e">
        <f ca="1">+IF(AND(ISNUMBER(OFFSET('Hygiene Data'!$I$5,0,10*ROW('Hygiene Data'!I18))),'Data Summary'!ED24="Yes"),OFFSET('Hygiene Data'!$I$5,0,10*ROW('Hygiene Data'!I18)),NA())</f>
        <v>#N/A</v>
      </c>
      <c r="BP24" s="508" t="e">
        <f ca="1">+IF(AND(ISNUMBER(OFFSET('Hygiene Data'!$I$7,0,10*ROW('Hygiene Data'!I18))),'Data Summary'!EE24="Yes"),OFFSET('Hygiene Data'!$I$7,0,10*ROW('Hygiene Data'!I18)),NA())</f>
        <v>#N/A</v>
      </c>
      <c r="BQ24" s="508" t="e">
        <f ca="1">+IF(AND(ISNUMBER(OFFSET('Hygiene Data'!$I$9,0,10*ROW('Hygiene Data'!I18))),'Data Summary'!EF24="Yes"),OFFSET('Hygiene Data'!$I$9,0,10*ROW('Hygiene Data'!I18)),NA())</f>
        <v>#N/A</v>
      </c>
    </row>
    <row r="25" spans="1:69" x14ac:dyDescent="0.25">
      <c r="A25" s="504" t="e">
        <f ca="1">+RIGHT('Data Summary'!A25,LEN('Data Summary'!A25)-9)</f>
        <v>#VALUE!</v>
      </c>
      <c r="B25" s="478" t="str">
        <f ca="1">+IF(ISTEXT('Data Summary'!B25),'Data Summary'!B25,"")</f>
        <v/>
      </c>
      <c r="C25" s="505" t="e">
        <f ca="1">+VALUE('Data Summary'!C25)</f>
        <v>#VALUE!</v>
      </c>
      <c r="D25" s="506" t="e">
        <f ca="1">+IF(AND(ISNUMBER(OFFSET('Water Data'!$D$4,0,10*ROW('Water Data'!D19))),'Data Summary'!BS25="Yes"),100-OFFSET('Water Data'!$D$4,0,10*ROW('Water Data'!D19)),NA())</f>
        <v>#N/A</v>
      </c>
      <c r="E25" s="506" t="e">
        <f ca="1">+IF(AND(ISNUMBER(OFFSET('Water Data'!$D$6,0,10*ROW('Water Data'!D19))),'Data Summary'!BT25="Yes"),OFFSET('Water Data'!$D$6,0,10*ROW('Water Data'!D19)),NA())</f>
        <v>#N/A</v>
      </c>
      <c r="F25" s="506" t="e">
        <f ca="1">+IF(AND(ISNUMBER(OFFSET('Water Data'!$D$9,0,10*ROW('Water Data'!D19))),'Data Summary'!BU25="Yes"),OFFSET('Water Data'!$D$9,0,10*ROW('Water Data'!D19)),NA())</f>
        <v>#N/A</v>
      </c>
      <c r="G25" s="506" t="e">
        <f ca="1">+IF(AND(ISNUMBER(OFFSET('Water Data'!$E$4,0,10*ROW('Water Data'!E19))),'Data Summary'!BV25="Yes"),100-OFFSET('Water Data'!$E$4,0,10*ROW('Water Data'!E19)),NA())</f>
        <v>#N/A</v>
      </c>
      <c r="H25" s="506" t="e">
        <f ca="1">+IF(AND(ISNUMBER(OFFSET('Water Data'!$E$6,0,10*ROW('Water Data'!E19))),'Data Summary'!BW25="Yes"),OFFSET('Water Data'!$E$6,0,10*ROW('Water Data'!E19)),NA())</f>
        <v>#N/A</v>
      </c>
      <c r="I25" s="506" t="e">
        <f ca="1">+IF(AND(ISNUMBER(OFFSET('Water Data'!$E$9,0,10*ROW('Water Data'!E19))),'Data Summary'!BX25="Yes"),OFFSET('Water Data'!$E$9,0,10*ROW('Water Data'!E19)),NA())</f>
        <v>#N/A</v>
      </c>
      <c r="J25" s="506" t="e">
        <f ca="1">+IF(AND(ISNUMBER(OFFSET('Water Data'!$F$4,0,10*ROW('Water Data'!F19))),'Data Summary'!BY25="Yes"),100-OFFSET('Water Data'!$F$4,0,10*ROW('Water Data'!F19)),NA())</f>
        <v>#N/A</v>
      </c>
      <c r="K25" s="506" t="e">
        <f ca="1">+IF(AND(ISNUMBER(OFFSET('Water Data'!$F$6,0,10*ROW('Water Data'!F19))),'Data Summary'!BZ25="Yes"),OFFSET('Water Data'!$F$6,0,10*ROW('Water Data'!F19)),NA())</f>
        <v>#N/A</v>
      </c>
      <c r="L25" s="506" t="e">
        <f ca="1">+IF(AND(ISNUMBER(OFFSET('Water Data'!$F$9,0,10*ROW('Water Data'!F19))),'Data Summary'!CA25="Yes"),OFFSET('Water Data'!$F$9,0,10*ROW('Water Data'!F19)),NA())</f>
        <v>#N/A</v>
      </c>
      <c r="M25" s="506" t="e">
        <f ca="1">+IF(AND(ISNUMBER(OFFSET('Water Data'!$G$4,0,10*ROW('Water Data'!G19))),'Data Summary'!CB25="Yes"),100-OFFSET('Water Data'!$G$4,0,10*ROW('Water Data'!G19)),NA())</f>
        <v>#N/A</v>
      </c>
      <c r="N25" s="506" t="e">
        <f ca="1">+IF(AND(ISNUMBER(OFFSET('Water Data'!$G$6,0,10*ROW('Water Data'!G19))),'Data Summary'!CC25="Yes"),OFFSET('Water Data'!$G$6,0,10*ROW('Water Data'!G19)),NA())</f>
        <v>#N/A</v>
      </c>
      <c r="O25" s="506" t="e">
        <f ca="1">+IF(AND(ISNUMBER(OFFSET('Water Data'!$G$9,0,10*ROW('Water Data'!G19))),'Data Summary'!CD25="Yes"),OFFSET('Water Data'!$G$9,0,10*ROW('Water Data'!G19)),NA())</f>
        <v>#N/A</v>
      </c>
      <c r="P25" s="506" t="e">
        <f ca="1">+IF(AND(ISNUMBER(OFFSET('Water Data'!$H$4,0,10*ROW('Water Data'!H19))),'Data Summary'!CE25="Yes"),100-OFFSET('Water Data'!$H$4,0,10*ROW('Water Data'!H19)),NA())</f>
        <v>#N/A</v>
      </c>
      <c r="Q25" s="506" t="e">
        <f ca="1">+IF(AND(ISNUMBER(OFFSET('Water Data'!$H$6,0,10*ROW('Water Data'!H19))),'Data Summary'!CF25="Yes"),OFFSET('Water Data'!$H$6,0,10*ROW('Water Data'!H19)),NA())</f>
        <v>#N/A</v>
      </c>
      <c r="R25" s="506" t="e">
        <f ca="1">+IF(AND(ISNUMBER(OFFSET('Water Data'!$H$9,0,10*ROW('Water Data'!H19))),'Data Summary'!CG25="Yes"),OFFSET('Water Data'!$H$9,0,10*ROW('Water Data'!H19)),NA())</f>
        <v>#N/A</v>
      </c>
      <c r="S25" s="506" t="e">
        <f ca="1">+IF(AND(ISNUMBER(OFFSET('Water Data'!$I$4,0,10*ROW('Water Data'!I19))),'Data Summary'!CH25="Yes"),100-OFFSET('Water Data'!$I$4,0,10*ROW('Water Data'!I19)),NA())</f>
        <v>#N/A</v>
      </c>
      <c r="T25" s="506" t="e">
        <f ca="1">+IF(AND(ISNUMBER(OFFSET('Water Data'!$I$6,0,10*ROW('Water Data'!I19))),'Data Summary'!CI25="Yes"),OFFSET('Water Data'!$I$6,0,10*ROW('Water Data'!I19)),NA())</f>
        <v>#N/A</v>
      </c>
      <c r="U25" s="506" t="e">
        <f ca="1">+IF(AND(ISNUMBER(OFFSET('Water Data'!$I$9,0,10*ROW('Water Data'!I19))),'Data Summary'!CJ25="Yes"),OFFSET('Water Data'!$I$9,0,10*ROW('Water Data'!I19)),NA())</f>
        <v>#N/A</v>
      </c>
      <c r="V25" s="507" t="e">
        <f ca="1">+IF(AND(ISNUMBER(OFFSET('Sanitation Data'!$D$4,0,10*ROW('Sanitation Data'!D19))),'Data Summary'!CK25="Yes"),100-OFFSET('Sanitation Data'!$D$4,0,10*ROW('Sanitation Data'!D19)),NA())</f>
        <v>#N/A</v>
      </c>
      <c r="W25" s="507" t="e">
        <f ca="1">+IF(AND(ISNUMBER(OFFSET('Sanitation Data'!$D$6,0,10*ROW('Sanitation Data'!D19))),'Data Summary'!CL25="Yes"),OFFSET('Sanitation Data'!$D$6,0,10*ROW('Sanitation Data'!D19)),NA())</f>
        <v>#N/A</v>
      </c>
      <c r="X25" s="507" t="e">
        <f ca="1">+IF(AND(ISNUMBER(OFFSET('Sanitation Data'!$D$10,0,10*ROW('Sanitation Data'!D19))),'Data Summary'!CM25="Yes"),OFFSET('Sanitation Data'!$D$10,0,10*ROW('Sanitation Data'!D19)),NA())</f>
        <v>#N/A</v>
      </c>
      <c r="Y25" s="507" t="e">
        <f ca="1">+IF(AND(ISNUMBER(OFFSET('Sanitation Data'!$D$11,0,10*ROW('Sanitation Data'!D19))),'Data Summary'!CN25="Yes"),OFFSET('Sanitation Data'!$D$11,0,10*ROW('Sanitation Data'!D19)),NA())</f>
        <v>#N/A</v>
      </c>
      <c r="Z25" s="507" t="e">
        <f ca="1">+IF(AND(ISNUMBER(OFFSET('Sanitation Data'!$D$12,0,10*ROW('Sanitation Data'!D19))),'Data Summary'!CO25="Yes"),OFFSET('Sanitation Data'!$D$12,0,10*ROW('Sanitation Data'!D19)),NA())</f>
        <v>#N/A</v>
      </c>
      <c r="AA25" s="507" t="e">
        <f ca="1">+IF(AND(ISNUMBER(OFFSET('Sanitation Data'!$E$4,0,10*ROW('Sanitation Data'!E19))),'Data Summary'!CP25="Yes"),100-OFFSET('Sanitation Data'!$E$4,0,10*ROW('Sanitation Data'!E19)),NA())</f>
        <v>#N/A</v>
      </c>
      <c r="AB25" s="507" t="e">
        <f ca="1">+IF(AND(ISNUMBER(OFFSET('Sanitation Data'!$E$6,0,10*ROW('Sanitation Data'!E19))),'Data Summary'!CQ25="Yes"),OFFSET('Sanitation Data'!$E$6,0,10*ROW('Sanitation Data'!E19)),NA())</f>
        <v>#N/A</v>
      </c>
      <c r="AC25" s="507" t="e">
        <f ca="1">+IF(AND(ISNUMBER(OFFSET('Sanitation Data'!$E$10,0,10*ROW('Sanitation Data'!E19))),'Data Summary'!CR25="Yes"),OFFSET('Sanitation Data'!$E$10,0,10*ROW('Sanitation Data'!E19)),NA())</f>
        <v>#N/A</v>
      </c>
      <c r="AD25" s="507" t="e">
        <f ca="1">+IF(AND(ISNUMBER(OFFSET('Sanitation Data'!$E$11,0,10*ROW('Sanitation Data'!E19))),'Data Summary'!CS25="Yes"),OFFSET('Sanitation Data'!$E$11,0,10*ROW('Sanitation Data'!E19)),NA())</f>
        <v>#N/A</v>
      </c>
      <c r="AE25" s="507" t="e">
        <f ca="1">+IF(AND(ISNUMBER(OFFSET('Sanitation Data'!$E$12,0,10*ROW('Sanitation Data'!E19))),'Data Summary'!CT25="Yes"),OFFSET('Sanitation Data'!$E$12,0,10*ROW('Sanitation Data'!E19)),NA())</f>
        <v>#N/A</v>
      </c>
      <c r="AF25" s="507" t="e">
        <f ca="1">+IF(AND(ISNUMBER(OFFSET('Sanitation Data'!$F$4,0,10*ROW('Sanitation Data'!F19))),'Data Summary'!CU25="Yes"),100-OFFSET('Sanitation Data'!$F$4,0,10*ROW('Sanitation Data'!F19)),NA())</f>
        <v>#N/A</v>
      </c>
      <c r="AG25" s="507" t="e">
        <f ca="1">+IF(AND(ISNUMBER(OFFSET('Sanitation Data'!$F$6,0,10*ROW('Sanitation Data'!F19))),'Data Summary'!CV25="Yes"),OFFSET('Sanitation Data'!$F$6,0,10*ROW('Sanitation Data'!F19)),NA())</f>
        <v>#N/A</v>
      </c>
      <c r="AH25" s="507" t="e">
        <f ca="1">+IF(AND(ISNUMBER(OFFSET('Sanitation Data'!$F$10,0,10*ROW('Sanitation Data'!F19))),'Data Summary'!CW25="Yes"),OFFSET('Sanitation Data'!$F$10,0,10*ROW('Sanitation Data'!F19)),NA())</f>
        <v>#N/A</v>
      </c>
      <c r="AI25" s="507" t="e">
        <f ca="1">+IF(AND(ISNUMBER(OFFSET('Sanitation Data'!$F$11,0,10*ROW('Sanitation Data'!F19))),'Data Summary'!CX25="Yes"),OFFSET('Sanitation Data'!$F$11,0,10*ROW('Sanitation Data'!F19)),NA())</f>
        <v>#N/A</v>
      </c>
      <c r="AJ25" s="507" t="e">
        <f ca="1">+IF(AND(ISNUMBER(OFFSET('Sanitation Data'!$F$12,0,10*ROW('Sanitation Data'!F19))),'Data Summary'!CY25="Yes"),OFFSET('Sanitation Data'!$F$12,0,10*ROW('Sanitation Data'!F19)),NA())</f>
        <v>#N/A</v>
      </c>
      <c r="AK25" s="507" t="e">
        <f ca="1">+IF(AND(ISNUMBER(OFFSET('Sanitation Data'!$G$4,0,10*ROW('Sanitation Data'!G19))),'Data Summary'!CZ25="Yes"),100-OFFSET('Sanitation Data'!$G$4,0,10*ROW('Sanitation Data'!G19)),NA())</f>
        <v>#N/A</v>
      </c>
      <c r="AL25" s="507" t="e">
        <f ca="1">+IF(AND(ISNUMBER(OFFSET('Sanitation Data'!$G$6,0,10*ROW('Sanitation Data'!G19))),'Data Summary'!DA25="Yes"),OFFSET('Sanitation Data'!$G$6,0,10*ROW('Sanitation Data'!G19)),NA())</f>
        <v>#N/A</v>
      </c>
      <c r="AM25" s="507" t="e">
        <f ca="1">+IF(AND(ISNUMBER(OFFSET('Sanitation Data'!$G$10,0,10*ROW('Sanitation Data'!G19))),'Data Summary'!DB25="Yes"),OFFSET('Sanitation Data'!$G$10,0,10*ROW('Sanitation Data'!G19)),NA())</f>
        <v>#N/A</v>
      </c>
      <c r="AN25" s="507" t="e">
        <f ca="1">+IF(AND(ISNUMBER(OFFSET('Sanitation Data'!$G$11,0,10*ROW('Sanitation Data'!G19))),'Data Summary'!DC25="Yes"),OFFSET('Sanitation Data'!$G$11,0,10*ROW('Sanitation Data'!G19)),NA())</f>
        <v>#N/A</v>
      </c>
      <c r="AO25" s="507" t="e">
        <f ca="1">+IF(AND(ISNUMBER(OFFSET('Sanitation Data'!$G$12,0,10*ROW('Sanitation Data'!G19))),'Data Summary'!DD25="Yes"),OFFSET('Sanitation Data'!$G$12,0,10*ROW('Sanitation Data'!G19)),NA())</f>
        <v>#N/A</v>
      </c>
      <c r="AP25" s="507" t="e">
        <f ca="1">+IF(AND(ISNUMBER(OFFSET('Sanitation Data'!$H$4,0,10*ROW('Sanitation Data'!H19))),'Data Summary'!DE25="Yes"),100-OFFSET('Sanitation Data'!$H$4,0,10*ROW('Sanitation Data'!H19)),NA())</f>
        <v>#N/A</v>
      </c>
      <c r="AQ25" s="507" t="e">
        <f ca="1">+IF(AND(ISNUMBER(OFFSET('Sanitation Data'!$H$6,0,10*ROW('Sanitation Data'!H19))),'Data Summary'!DF25="Yes"),OFFSET('Sanitation Data'!$H$6,0,10*ROW('Sanitation Data'!H19)),NA())</f>
        <v>#N/A</v>
      </c>
      <c r="AR25" s="507" t="e">
        <f ca="1">+IF(AND(ISNUMBER(OFFSET('Sanitation Data'!$H$10,0,10*ROW('Sanitation Data'!H19))),'Data Summary'!DG25="Yes"),OFFSET('Sanitation Data'!$H$10,0,10*ROW('Sanitation Data'!H19)),NA())</f>
        <v>#N/A</v>
      </c>
      <c r="AS25" s="507" t="e">
        <f ca="1">+IF(AND(ISNUMBER(OFFSET('Sanitation Data'!$H$11,0,10*ROW('Sanitation Data'!H19))),'Data Summary'!DH25="Yes"),OFFSET('Sanitation Data'!$H$11,0,10*ROW('Sanitation Data'!H19)),NA())</f>
        <v>#N/A</v>
      </c>
      <c r="AT25" s="507" t="e">
        <f ca="1">+IF(AND(ISNUMBER(OFFSET('Sanitation Data'!$H$12,0,10*ROW('Sanitation Data'!H19))),'Data Summary'!DI25="Yes"),OFFSET('Sanitation Data'!$H$12,0,10*ROW('Sanitation Data'!H19)),NA())</f>
        <v>#N/A</v>
      </c>
      <c r="AU25" s="507" t="e">
        <f ca="1">+IF(AND(ISNUMBER(OFFSET('Sanitation Data'!$I$4,0,10*ROW('Sanitation Data'!I19))),'Data Summary'!DJ25="Yes"),100-OFFSET('Sanitation Data'!$I$4,0,10*ROW('Sanitation Data'!I19)),NA())</f>
        <v>#N/A</v>
      </c>
      <c r="AV25" s="507" t="e">
        <f ca="1">+IF(AND(ISNUMBER(OFFSET('Sanitation Data'!$I$6,0,10*ROW('Sanitation Data'!I19))),'Data Summary'!DK25="Yes"),OFFSET('Sanitation Data'!$I$6,0,10*ROW('Sanitation Data'!I19)),NA())</f>
        <v>#N/A</v>
      </c>
      <c r="AW25" s="507" t="e">
        <f ca="1">+IF(AND(ISNUMBER(OFFSET('Sanitation Data'!$I$10,0,10*ROW('Sanitation Data'!I19))),'Data Summary'!DL25="Yes"),OFFSET('Sanitation Data'!$I$10,0,10*ROW('Sanitation Data'!I19)),NA())</f>
        <v>#N/A</v>
      </c>
      <c r="AX25" s="507" t="e">
        <f ca="1">+IF(AND(ISNUMBER(OFFSET('Sanitation Data'!$I$11,0,10*ROW('Sanitation Data'!I19))),'Data Summary'!DM25="Yes"),OFFSET('Sanitation Data'!$I$11,0,10*ROW('Sanitation Data'!I19)),NA())</f>
        <v>#N/A</v>
      </c>
      <c r="AY25" s="507" t="e">
        <f ca="1">+IF(AND(ISNUMBER(OFFSET('Sanitation Data'!$I$12,0,10*ROW('Sanitation Data'!I19))),'Data Summary'!DN25="Yes"),OFFSET('Sanitation Data'!$I$12,0,10*ROW('Sanitation Data'!I19)),NA())</f>
        <v>#N/A</v>
      </c>
      <c r="AZ25" s="508" t="e">
        <f ca="1">+IF(AND(ISNUMBER(OFFSET('Hygiene Data'!$D$5,0,10*ROW('Hygiene Data'!D19))),'Data Summary'!DO25="Yes"),OFFSET('Hygiene Data'!$D$5,0,10*ROW('Hygiene Data'!D19)),NA())</f>
        <v>#N/A</v>
      </c>
      <c r="BA25" s="508" t="e">
        <f ca="1">+IF(AND(ISNUMBER(OFFSET('Hygiene Data'!$D$7,0,10*ROW('Hygiene Data'!D19))),'Data Summary'!DP25="Yes"),OFFSET('Hygiene Data'!$D$7,0,10*ROW('Hygiene Data'!D19)),NA())</f>
        <v>#N/A</v>
      </c>
      <c r="BB25" s="508" t="e">
        <f ca="1">+IF(AND(ISNUMBER(OFFSET('Hygiene Data'!$D$9,0,10*ROW('Hygiene Data'!D19))),'Data Summary'!DQ25="Yes"),OFFSET('Hygiene Data'!$D$9,0,10*ROW('Hygiene Data'!D19)),NA())</f>
        <v>#N/A</v>
      </c>
      <c r="BC25" s="508" t="e">
        <f ca="1">+IF(AND(ISNUMBER(OFFSET('Hygiene Data'!$E$5,0,10*ROW('Hygiene Data'!E19))),'Data Summary'!DR25="Yes"),OFFSET('Hygiene Data'!$E$5,0,10*ROW('Hygiene Data'!E19)),NA())</f>
        <v>#N/A</v>
      </c>
      <c r="BD25" s="508" t="e">
        <f ca="1">+IF(AND(ISNUMBER(OFFSET('Hygiene Data'!$E$7,0,10*ROW('Hygiene Data'!E19))),'Data Summary'!DS25="Yes"),OFFSET('Hygiene Data'!$E$7,0,10*ROW('Hygiene Data'!E19)),NA())</f>
        <v>#N/A</v>
      </c>
      <c r="BE25" s="508" t="e">
        <f ca="1">+IF(AND(ISNUMBER(OFFSET('Hygiene Data'!$E$9,0,10*ROW('Hygiene Data'!E19))),'Data Summary'!DT25="Yes"),OFFSET('Hygiene Data'!$E$9,0,10*ROW('Hygiene Data'!E19)),NA())</f>
        <v>#N/A</v>
      </c>
      <c r="BF25" s="508" t="e">
        <f ca="1">+IF(AND(ISNUMBER(OFFSET('Hygiene Data'!$F$5,0,10*ROW('Hygiene Data'!F19))),'Data Summary'!DU25="Yes"),OFFSET('Hygiene Data'!$F$5,0,10*ROW('Hygiene Data'!F19)),NA())</f>
        <v>#N/A</v>
      </c>
      <c r="BG25" s="508" t="e">
        <f ca="1">+IF(AND(ISNUMBER(OFFSET('Hygiene Data'!$F$7,0,10*ROW('Hygiene Data'!F19))),'Data Summary'!DV25="Yes"),OFFSET('Hygiene Data'!$F$7,0,10*ROW('Hygiene Data'!F19)),NA())</f>
        <v>#N/A</v>
      </c>
      <c r="BH25" s="508" t="e">
        <f ca="1">+IF(AND(ISNUMBER(OFFSET('Hygiene Data'!$F$9,0,10*ROW('Hygiene Data'!F19))),'Data Summary'!DW25="Yes"),OFFSET('Hygiene Data'!$F$9,0,10*ROW('Hygiene Data'!F19)),NA())</f>
        <v>#N/A</v>
      </c>
      <c r="BI25" s="508" t="e">
        <f ca="1">+IF(AND(ISNUMBER(OFFSET('Hygiene Data'!$G$5,0,10*ROW('Hygiene Data'!G19))),'Data Summary'!DX25="Yes"),OFFSET('Hygiene Data'!$G$5,0,10*ROW('Hygiene Data'!G19)),NA())</f>
        <v>#N/A</v>
      </c>
      <c r="BJ25" s="508" t="e">
        <f ca="1">+IF(AND(ISNUMBER(OFFSET('Hygiene Data'!$G$7,0,10*ROW('Hygiene Data'!G19))),'Data Summary'!DY25="Yes"),OFFSET('Hygiene Data'!$G$7,0,10*ROW('Hygiene Data'!G19)),NA())</f>
        <v>#N/A</v>
      </c>
      <c r="BK25" s="508" t="e">
        <f ca="1">+IF(AND(ISNUMBER(OFFSET('Hygiene Data'!$G$9,0,10*ROW('Hygiene Data'!G19))),'Data Summary'!DZ25="Yes"),OFFSET('Hygiene Data'!$G$9,0,10*ROW('Hygiene Data'!G19)),NA())</f>
        <v>#N/A</v>
      </c>
      <c r="BL25" s="508" t="e">
        <f ca="1">+IF(AND(ISNUMBER(OFFSET('Hygiene Data'!$H$5,0,10*ROW('Hygiene Data'!H19))),'Data Summary'!EA25="Yes"),OFFSET('Hygiene Data'!$H$5,0,10*ROW('Hygiene Data'!H19)),NA())</f>
        <v>#N/A</v>
      </c>
      <c r="BM25" s="508" t="e">
        <f ca="1">+IF(AND(ISNUMBER(OFFSET('Hygiene Data'!$H$7,0,10*ROW('Hygiene Data'!H19))),'Data Summary'!EB25="Yes"),OFFSET('Hygiene Data'!$H$7,0,10*ROW('Hygiene Data'!H19)),NA())</f>
        <v>#N/A</v>
      </c>
      <c r="BN25" s="508" t="e">
        <f ca="1">+IF(AND(ISNUMBER(OFFSET('Hygiene Data'!$H$9,0,10*ROW('Hygiene Data'!H19))),'Data Summary'!EC25="Yes"),OFFSET('Hygiene Data'!$H$9,0,10*ROW('Hygiene Data'!H19)),NA())</f>
        <v>#N/A</v>
      </c>
      <c r="BO25" s="508" t="e">
        <f ca="1">+IF(AND(ISNUMBER(OFFSET('Hygiene Data'!$I$5,0,10*ROW('Hygiene Data'!I19))),'Data Summary'!ED25="Yes"),OFFSET('Hygiene Data'!$I$5,0,10*ROW('Hygiene Data'!I19)),NA())</f>
        <v>#N/A</v>
      </c>
      <c r="BP25" s="508" t="e">
        <f ca="1">+IF(AND(ISNUMBER(OFFSET('Hygiene Data'!$I$7,0,10*ROW('Hygiene Data'!I19))),'Data Summary'!EE25="Yes"),OFFSET('Hygiene Data'!$I$7,0,10*ROW('Hygiene Data'!I19)),NA())</f>
        <v>#N/A</v>
      </c>
      <c r="BQ25" s="508" t="e">
        <f ca="1">+IF(AND(ISNUMBER(OFFSET('Hygiene Data'!$I$9,0,10*ROW('Hygiene Data'!I19))),'Data Summary'!EF25="Yes"),OFFSET('Hygiene Data'!$I$9,0,10*ROW('Hygiene Data'!I19)),NA())</f>
        <v>#N/A</v>
      </c>
    </row>
    <row r="26" spans="1:69" x14ac:dyDescent="0.25">
      <c r="A26" s="504" t="e">
        <f ca="1">+RIGHT('Data Summary'!A26,LEN('Data Summary'!A26)-9)</f>
        <v>#VALUE!</v>
      </c>
      <c r="B26" s="478" t="str">
        <f ca="1">+IF(ISTEXT('Data Summary'!B26),'Data Summary'!B26,"")</f>
        <v/>
      </c>
      <c r="C26" s="505" t="e">
        <f ca="1">+VALUE('Data Summary'!C26)</f>
        <v>#VALUE!</v>
      </c>
      <c r="D26" s="506" t="e">
        <f ca="1">+IF(AND(ISNUMBER(OFFSET('Water Data'!$D$4,0,10*ROW('Water Data'!D20))),'Data Summary'!BS26="Yes"),100-OFFSET('Water Data'!$D$4,0,10*ROW('Water Data'!D20)),NA())</f>
        <v>#N/A</v>
      </c>
      <c r="E26" s="506" t="e">
        <f ca="1">+IF(AND(ISNUMBER(OFFSET('Water Data'!$D$6,0,10*ROW('Water Data'!D20))),'Data Summary'!BT26="Yes"),OFFSET('Water Data'!$D$6,0,10*ROW('Water Data'!D20)),NA())</f>
        <v>#N/A</v>
      </c>
      <c r="F26" s="506" t="e">
        <f ca="1">+IF(AND(ISNUMBER(OFFSET('Water Data'!$D$9,0,10*ROW('Water Data'!D20))),'Data Summary'!BU26="Yes"),OFFSET('Water Data'!$D$9,0,10*ROW('Water Data'!D20)),NA())</f>
        <v>#N/A</v>
      </c>
      <c r="G26" s="506" t="e">
        <f ca="1">+IF(AND(ISNUMBER(OFFSET('Water Data'!$E$4,0,10*ROW('Water Data'!E20))),'Data Summary'!BV26="Yes"),100-OFFSET('Water Data'!$E$4,0,10*ROW('Water Data'!E20)),NA())</f>
        <v>#N/A</v>
      </c>
      <c r="H26" s="506" t="e">
        <f ca="1">+IF(AND(ISNUMBER(OFFSET('Water Data'!$E$6,0,10*ROW('Water Data'!E20))),'Data Summary'!BW26="Yes"),OFFSET('Water Data'!$E$6,0,10*ROW('Water Data'!E20)),NA())</f>
        <v>#N/A</v>
      </c>
      <c r="I26" s="506" t="e">
        <f ca="1">+IF(AND(ISNUMBER(OFFSET('Water Data'!$E$9,0,10*ROW('Water Data'!E20))),'Data Summary'!BX26="Yes"),OFFSET('Water Data'!$E$9,0,10*ROW('Water Data'!E20)),NA())</f>
        <v>#N/A</v>
      </c>
      <c r="J26" s="506" t="e">
        <f ca="1">+IF(AND(ISNUMBER(OFFSET('Water Data'!$F$4,0,10*ROW('Water Data'!F20))),'Data Summary'!BY26="Yes"),100-OFFSET('Water Data'!$F$4,0,10*ROW('Water Data'!F20)),NA())</f>
        <v>#N/A</v>
      </c>
      <c r="K26" s="506" t="e">
        <f ca="1">+IF(AND(ISNUMBER(OFFSET('Water Data'!$F$6,0,10*ROW('Water Data'!F20))),'Data Summary'!BZ26="Yes"),OFFSET('Water Data'!$F$6,0,10*ROW('Water Data'!F20)),NA())</f>
        <v>#N/A</v>
      </c>
      <c r="L26" s="506" t="e">
        <f ca="1">+IF(AND(ISNUMBER(OFFSET('Water Data'!$F$9,0,10*ROW('Water Data'!F20))),'Data Summary'!CA26="Yes"),OFFSET('Water Data'!$F$9,0,10*ROW('Water Data'!F20)),NA())</f>
        <v>#N/A</v>
      </c>
      <c r="M26" s="506" t="e">
        <f ca="1">+IF(AND(ISNUMBER(OFFSET('Water Data'!$G$4,0,10*ROW('Water Data'!G20))),'Data Summary'!CB26="Yes"),100-OFFSET('Water Data'!$G$4,0,10*ROW('Water Data'!G20)),NA())</f>
        <v>#N/A</v>
      </c>
      <c r="N26" s="506" t="e">
        <f ca="1">+IF(AND(ISNUMBER(OFFSET('Water Data'!$G$6,0,10*ROW('Water Data'!G20))),'Data Summary'!CC26="Yes"),OFFSET('Water Data'!$G$6,0,10*ROW('Water Data'!G20)),NA())</f>
        <v>#N/A</v>
      </c>
      <c r="O26" s="506" t="e">
        <f ca="1">+IF(AND(ISNUMBER(OFFSET('Water Data'!$G$9,0,10*ROW('Water Data'!G20))),'Data Summary'!CD26="Yes"),OFFSET('Water Data'!$G$9,0,10*ROW('Water Data'!G20)),NA())</f>
        <v>#N/A</v>
      </c>
      <c r="P26" s="506" t="e">
        <f ca="1">+IF(AND(ISNUMBER(OFFSET('Water Data'!$H$4,0,10*ROW('Water Data'!H20))),'Data Summary'!CE26="Yes"),100-OFFSET('Water Data'!$H$4,0,10*ROW('Water Data'!H20)),NA())</f>
        <v>#N/A</v>
      </c>
      <c r="Q26" s="506" t="e">
        <f ca="1">+IF(AND(ISNUMBER(OFFSET('Water Data'!$H$6,0,10*ROW('Water Data'!H20))),'Data Summary'!CF26="Yes"),OFFSET('Water Data'!$H$6,0,10*ROW('Water Data'!H20)),NA())</f>
        <v>#N/A</v>
      </c>
      <c r="R26" s="506" t="e">
        <f ca="1">+IF(AND(ISNUMBER(OFFSET('Water Data'!$H$9,0,10*ROW('Water Data'!H20))),'Data Summary'!CG26="Yes"),OFFSET('Water Data'!$H$9,0,10*ROW('Water Data'!H20)),NA())</f>
        <v>#N/A</v>
      </c>
      <c r="S26" s="506" t="e">
        <f ca="1">+IF(AND(ISNUMBER(OFFSET('Water Data'!$I$4,0,10*ROW('Water Data'!I20))),'Data Summary'!CH26="Yes"),100-OFFSET('Water Data'!$I$4,0,10*ROW('Water Data'!I20)),NA())</f>
        <v>#N/A</v>
      </c>
      <c r="T26" s="506" t="e">
        <f ca="1">+IF(AND(ISNUMBER(OFFSET('Water Data'!$I$6,0,10*ROW('Water Data'!I20))),'Data Summary'!CI26="Yes"),OFFSET('Water Data'!$I$6,0,10*ROW('Water Data'!I20)),NA())</f>
        <v>#N/A</v>
      </c>
      <c r="U26" s="506" t="e">
        <f ca="1">+IF(AND(ISNUMBER(OFFSET('Water Data'!$I$9,0,10*ROW('Water Data'!I20))),'Data Summary'!CJ26="Yes"),OFFSET('Water Data'!$I$9,0,10*ROW('Water Data'!I20)),NA())</f>
        <v>#N/A</v>
      </c>
      <c r="V26" s="507" t="e">
        <f ca="1">+IF(AND(ISNUMBER(OFFSET('Sanitation Data'!$D$4,0,10*ROW('Sanitation Data'!D20))),'Data Summary'!CK26="Yes"),100-OFFSET('Sanitation Data'!$D$4,0,10*ROW('Sanitation Data'!D20)),NA())</f>
        <v>#N/A</v>
      </c>
      <c r="W26" s="507" t="e">
        <f ca="1">+IF(AND(ISNUMBER(OFFSET('Sanitation Data'!$D$6,0,10*ROW('Sanitation Data'!D20))),'Data Summary'!CL26="Yes"),OFFSET('Sanitation Data'!$D$6,0,10*ROW('Sanitation Data'!D20)),NA())</f>
        <v>#N/A</v>
      </c>
      <c r="X26" s="507" t="e">
        <f ca="1">+IF(AND(ISNUMBER(OFFSET('Sanitation Data'!$D$10,0,10*ROW('Sanitation Data'!D20))),'Data Summary'!CM26="Yes"),OFFSET('Sanitation Data'!$D$10,0,10*ROW('Sanitation Data'!D20)),NA())</f>
        <v>#N/A</v>
      </c>
      <c r="Y26" s="507" t="e">
        <f ca="1">+IF(AND(ISNUMBER(OFFSET('Sanitation Data'!$D$11,0,10*ROW('Sanitation Data'!D20))),'Data Summary'!CN26="Yes"),OFFSET('Sanitation Data'!$D$11,0,10*ROW('Sanitation Data'!D20)),NA())</f>
        <v>#N/A</v>
      </c>
      <c r="Z26" s="507" t="e">
        <f ca="1">+IF(AND(ISNUMBER(OFFSET('Sanitation Data'!$D$12,0,10*ROW('Sanitation Data'!D20))),'Data Summary'!CO26="Yes"),OFFSET('Sanitation Data'!$D$12,0,10*ROW('Sanitation Data'!D20)),NA())</f>
        <v>#N/A</v>
      </c>
      <c r="AA26" s="507" t="e">
        <f ca="1">+IF(AND(ISNUMBER(OFFSET('Sanitation Data'!$E$4,0,10*ROW('Sanitation Data'!E20))),'Data Summary'!CP26="Yes"),100-OFFSET('Sanitation Data'!$E$4,0,10*ROW('Sanitation Data'!E20)),NA())</f>
        <v>#N/A</v>
      </c>
      <c r="AB26" s="507" t="e">
        <f ca="1">+IF(AND(ISNUMBER(OFFSET('Sanitation Data'!$E$6,0,10*ROW('Sanitation Data'!E20))),'Data Summary'!CQ26="Yes"),OFFSET('Sanitation Data'!$E$6,0,10*ROW('Sanitation Data'!E20)),NA())</f>
        <v>#N/A</v>
      </c>
      <c r="AC26" s="507" t="e">
        <f ca="1">+IF(AND(ISNUMBER(OFFSET('Sanitation Data'!$E$10,0,10*ROW('Sanitation Data'!E20))),'Data Summary'!CR26="Yes"),OFFSET('Sanitation Data'!$E$10,0,10*ROW('Sanitation Data'!E20)),NA())</f>
        <v>#N/A</v>
      </c>
      <c r="AD26" s="507" t="e">
        <f ca="1">+IF(AND(ISNUMBER(OFFSET('Sanitation Data'!$E$11,0,10*ROW('Sanitation Data'!E20))),'Data Summary'!CS26="Yes"),OFFSET('Sanitation Data'!$E$11,0,10*ROW('Sanitation Data'!E20)),NA())</f>
        <v>#N/A</v>
      </c>
      <c r="AE26" s="507" t="e">
        <f ca="1">+IF(AND(ISNUMBER(OFFSET('Sanitation Data'!$E$12,0,10*ROW('Sanitation Data'!E20))),'Data Summary'!CT26="Yes"),OFFSET('Sanitation Data'!$E$12,0,10*ROW('Sanitation Data'!E20)),NA())</f>
        <v>#N/A</v>
      </c>
      <c r="AF26" s="507" t="e">
        <f ca="1">+IF(AND(ISNUMBER(OFFSET('Sanitation Data'!$F$4,0,10*ROW('Sanitation Data'!F20))),'Data Summary'!CU26="Yes"),100-OFFSET('Sanitation Data'!$F$4,0,10*ROW('Sanitation Data'!F20)),NA())</f>
        <v>#N/A</v>
      </c>
      <c r="AG26" s="507" t="e">
        <f ca="1">+IF(AND(ISNUMBER(OFFSET('Sanitation Data'!$F$6,0,10*ROW('Sanitation Data'!F20))),'Data Summary'!CV26="Yes"),OFFSET('Sanitation Data'!$F$6,0,10*ROW('Sanitation Data'!F20)),NA())</f>
        <v>#N/A</v>
      </c>
      <c r="AH26" s="507" t="e">
        <f ca="1">+IF(AND(ISNUMBER(OFFSET('Sanitation Data'!$F$10,0,10*ROW('Sanitation Data'!F20))),'Data Summary'!CW26="Yes"),OFFSET('Sanitation Data'!$F$10,0,10*ROW('Sanitation Data'!F20)),NA())</f>
        <v>#N/A</v>
      </c>
      <c r="AI26" s="507" t="e">
        <f ca="1">+IF(AND(ISNUMBER(OFFSET('Sanitation Data'!$F$11,0,10*ROW('Sanitation Data'!F20))),'Data Summary'!CX26="Yes"),OFFSET('Sanitation Data'!$F$11,0,10*ROW('Sanitation Data'!F20)),NA())</f>
        <v>#N/A</v>
      </c>
      <c r="AJ26" s="507" t="e">
        <f ca="1">+IF(AND(ISNUMBER(OFFSET('Sanitation Data'!$F$12,0,10*ROW('Sanitation Data'!F20))),'Data Summary'!CY26="Yes"),OFFSET('Sanitation Data'!$F$12,0,10*ROW('Sanitation Data'!F20)),NA())</f>
        <v>#N/A</v>
      </c>
      <c r="AK26" s="507" t="e">
        <f ca="1">+IF(AND(ISNUMBER(OFFSET('Sanitation Data'!$G$4,0,10*ROW('Sanitation Data'!G20))),'Data Summary'!CZ26="Yes"),100-OFFSET('Sanitation Data'!$G$4,0,10*ROW('Sanitation Data'!G20)),NA())</f>
        <v>#N/A</v>
      </c>
      <c r="AL26" s="507" t="e">
        <f ca="1">+IF(AND(ISNUMBER(OFFSET('Sanitation Data'!$G$6,0,10*ROW('Sanitation Data'!G20))),'Data Summary'!DA26="Yes"),OFFSET('Sanitation Data'!$G$6,0,10*ROW('Sanitation Data'!G20)),NA())</f>
        <v>#N/A</v>
      </c>
      <c r="AM26" s="507" t="e">
        <f ca="1">+IF(AND(ISNUMBER(OFFSET('Sanitation Data'!$G$10,0,10*ROW('Sanitation Data'!G20))),'Data Summary'!DB26="Yes"),OFFSET('Sanitation Data'!$G$10,0,10*ROW('Sanitation Data'!G20)),NA())</f>
        <v>#N/A</v>
      </c>
      <c r="AN26" s="507" t="e">
        <f ca="1">+IF(AND(ISNUMBER(OFFSET('Sanitation Data'!$G$11,0,10*ROW('Sanitation Data'!G20))),'Data Summary'!DC26="Yes"),OFFSET('Sanitation Data'!$G$11,0,10*ROW('Sanitation Data'!G20)),NA())</f>
        <v>#N/A</v>
      </c>
      <c r="AO26" s="507" t="e">
        <f ca="1">+IF(AND(ISNUMBER(OFFSET('Sanitation Data'!$G$12,0,10*ROW('Sanitation Data'!G20))),'Data Summary'!DD26="Yes"),OFFSET('Sanitation Data'!$G$12,0,10*ROW('Sanitation Data'!G20)),NA())</f>
        <v>#N/A</v>
      </c>
      <c r="AP26" s="507" t="e">
        <f ca="1">+IF(AND(ISNUMBER(OFFSET('Sanitation Data'!$H$4,0,10*ROW('Sanitation Data'!H20))),'Data Summary'!DE26="Yes"),100-OFFSET('Sanitation Data'!$H$4,0,10*ROW('Sanitation Data'!H20)),NA())</f>
        <v>#N/A</v>
      </c>
      <c r="AQ26" s="507" t="e">
        <f ca="1">+IF(AND(ISNUMBER(OFFSET('Sanitation Data'!$H$6,0,10*ROW('Sanitation Data'!H20))),'Data Summary'!DF26="Yes"),OFFSET('Sanitation Data'!$H$6,0,10*ROW('Sanitation Data'!H20)),NA())</f>
        <v>#N/A</v>
      </c>
      <c r="AR26" s="507" t="e">
        <f ca="1">+IF(AND(ISNUMBER(OFFSET('Sanitation Data'!$H$10,0,10*ROW('Sanitation Data'!H20))),'Data Summary'!DG26="Yes"),OFFSET('Sanitation Data'!$H$10,0,10*ROW('Sanitation Data'!H20)),NA())</f>
        <v>#N/A</v>
      </c>
      <c r="AS26" s="507" t="e">
        <f ca="1">+IF(AND(ISNUMBER(OFFSET('Sanitation Data'!$H$11,0,10*ROW('Sanitation Data'!H20))),'Data Summary'!DH26="Yes"),OFFSET('Sanitation Data'!$H$11,0,10*ROW('Sanitation Data'!H20)),NA())</f>
        <v>#N/A</v>
      </c>
      <c r="AT26" s="507" t="e">
        <f ca="1">+IF(AND(ISNUMBER(OFFSET('Sanitation Data'!$H$12,0,10*ROW('Sanitation Data'!H20))),'Data Summary'!DI26="Yes"),OFFSET('Sanitation Data'!$H$12,0,10*ROW('Sanitation Data'!H20)),NA())</f>
        <v>#N/A</v>
      </c>
      <c r="AU26" s="507" t="e">
        <f ca="1">+IF(AND(ISNUMBER(OFFSET('Sanitation Data'!$I$4,0,10*ROW('Sanitation Data'!I20))),'Data Summary'!DJ26="Yes"),100-OFFSET('Sanitation Data'!$I$4,0,10*ROW('Sanitation Data'!I20)),NA())</f>
        <v>#N/A</v>
      </c>
      <c r="AV26" s="507" t="e">
        <f ca="1">+IF(AND(ISNUMBER(OFFSET('Sanitation Data'!$I$6,0,10*ROW('Sanitation Data'!I20))),'Data Summary'!DK26="Yes"),OFFSET('Sanitation Data'!$I$6,0,10*ROW('Sanitation Data'!I20)),NA())</f>
        <v>#N/A</v>
      </c>
      <c r="AW26" s="507" t="e">
        <f ca="1">+IF(AND(ISNUMBER(OFFSET('Sanitation Data'!$I$10,0,10*ROW('Sanitation Data'!I20))),'Data Summary'!DL26="Yes"),OFFSET('Sanitation Data'!$I$10,0,10*ROW('Sanitation Data'!I20)),NA())</f>
        <v>#N/A</v>
      </c>
      <c r="AX26" s="507" t="e">
        <f ca="1">+IF(AND(ISNUMBER(OFFSET('Sanitation Data'!$I$11,0,10*ROW('Sanitation Data'!I20))),'Data Summary'!DM26="Yes"),OFFSET('Sanitation Data'!$I$11,0,10*ROW('Sanitation Data'!I20)),NA())</f>
        <v>#N/A</v>
      </c>
      <c r="AY26" s="507" t="e">
        <f ca="1">+IF(AND(ISNUMBER(OFFSET('Sanitation Data'!$I$12,0,10*ROW('Sanitation Data'!I20))),'Data Summary'!DN26="Yes"),OFFSET('Sanitation Data'!$I$12,0,10*ROW('Sanitation Data'!I20)),NA())</f>
        <v>#N/A</v>
      </c>
      <c r="AZ26" s="508" t="e">
        <f ca="1">+IF(AND(ISNUMBER(OFFSET('Hygiene Data'!$D$5,0,10*ROW('Hygiene Data'!D20))),'Data Summary'!DO26="Yes"),OFFSET('Hygiene Data'!$D$5,0,10*ROW('Hygiene Data'!D20)),NA())</f>
        <v>#N/A</v>
      </c>
      <c r="BA26" s="508" t="e">
        <f ca="1">+IF(AND(ISNUMBER(OFFSET('Hygiene Data'!$D$7,0,10*ROW('Hygiene Data'!D20))),'Data Summary'!DP26="Yes"),OFFSET('Hygiene Data'!$D$7,0,10*ROW('Hygiene Data'!D20)),NA())</f>
        <v>#N/A</v>
      </c>
      <c r="BB26" s="508" t="e">
        <f ca="1">+IF(AND(ISNUMBER(OFFSET('Hygiene Data'!$D$9,0,10*ROW('Hygiene Data'!D20))),'Data Summary'!DQ26="Yes"),OFFSET('Hygiene Data'!$D$9,0,10*ROW('Hygiene Data'!D20)),NA())</f>
        <v>#N/A</v>
      </c>
      <c r="BC26" s="508" t="e">
        <f ca="1">+IF(AND(ISNUMBER(OFFSET('Hygiene Data'!$E$5,0,10*ROW('Hygiene Data'!E20))),'Data Summary'!DR26="Yes"),OFFSET('Hygiene Data'!$E$5,0,10*ROW('Hygiene Data'!E20)),NA())</f>
        <v>#N/A</v>
      </c>
      <c r="BD26" s="508" t="e">
        <f ca="1">+IF(AND(ISNUMBER(OFFSET('Hygiene Data'!$E$7,0,10*ROW('Hygiene Data'!E20))),'Data Summary'!DS26="Yes"),OFFSET('Hygiene Data'!$E$7,0,10*ROW('Hygiene Data'!E20)),NA())</f>
        <v>#N/A</v>
      </c>
      <c r="BE26" s="508" t="e">
        <f ca="1">+IF(AND(ISNUMBER(OFFSET('Hygiene Data'!$E$9,0,10*ROW('Hygiene Data'!E20))),'Data Summary'!DT26="Yes"),OFFSET('Hygiene Data'!$E$9,0,10*ROW('Hygiene Data'!E20)),NA())</f>
        <v>#N/A</v>
      </c>
      <c r="BF26" s="508" t="e">
        <f ca="1">+IF(AND(ISNUMBER(OFFSET('Hygiene Data'!$F$5,0,10*ROW('Hygiene Data'!F20))),'Data Summary'!DU26="Yes"),OFFSET('Hygiene Data'!$F$5,0,10*ROW('Hygiene Data'!F20)),NA())</f>
        <v>#N/A</v>
      </c>
      <c r="BG26" s="508" t="e">
        <f ca="1">+IF(AND(ISNUMBER(OFFSET('Hygiene Data'!$F$7,0,10*ROW('Hygiene Data'!F20))),'Data Summary'!DV26="Yes"),OFFSET('Hygiene Data'!$F$7,0,10*ROW('Hygiene Data'!F20)),NA())</f>
        <v>#N/A</v>
      </c>
      <c r="BH26" s="508" t="e">
        <f ca="1">+IF(AND(ISNUMBER(OFFSET('Hygiene Data'!$F$9,0,10*ROW('Hygiene Data'!F20))),'Data Summary'!DW26="Yes"),OFFSET('Hygiene Data'!$F$9,0,10*ROW('Hygiene Data'!F20)),NA())</f>
        <v>#N/A</v>
      </c>
      <c r="BI26" s="508" t="e">
        <f ca="1">+IF(AND(ISNUMBER(OFFSET('Hygiene Data'!$G$5,0,10*ROW('Hygiene Data'!G20))),'Data Summary'!DX26="Yes"),OFFSET('Hygiene Data'!$G$5,0,10*ROW('Hygiene Data'!G20)),NA())</f>
        <v>#N/A</v>
      </c>
      <c r="BJ26" s="508" t="e">
        <f ca="1">+IF(AND(ISNUMBER(OFFSET('Hygiene Data'!$G$7,0,10*ROW('Hygiene Data'!G20))),'Data Summary'!DY26="Yes"),OFFSET('Hygiene Data'!$G$7,0,10*ROW('Hygiene Data'!G20)),NA())</f>
        <v>#N/A</v>
      </c>
      <c r="BK26" s="508" t="e">
        <f ca="1">+IF(AND(ISNUMBER(OFFSET('Hygiene Data'!$G$9,0,10*ROW('Hygiene Data'!G20))),'Data Summary'!DZ26="Yes"),OFFSET('Hygiene Data'!$G$9,0,10*ROW('Hygiene Data'!G20)),NA())</f>
        <v>#N/A</v>
      </c>
      <c r="BL26" s="508" t="e">
        <f ca="1">+IF(AND(ISNUMBER(OFFSET('Hygiene Data'!$H$5,0,10*ROW('Hygiene Data'!H20))),'Data Summary'!EA26="Yes"),OFFSET('Hygiene Data'!$H$5,0,10*ROW('Hygiene Data'!H20)),NA())</f>
        <v>#N/A</v>
      </c>
      <c r="BM26" s="508" t="e">
        <f ca="1">+IF(AND(ISNUMBER(OFFSET('Hygiene Data'!$H$7,0,10*ROW('Hygiene Data'!H20))),'Data Summary'!EB26="Yes"),OFFSET('Hygiene Data'!$H$7,0,10*ROW('Hygiene Data'!H20)),NA())</f>
        <v>#N/A</v>
      </c>
      <c r="BN26" s="508" t="e">
        <f ca="1">+IF(AND(ISNUMBER(OFFSET('Hygiene Data'!$H$9,0,10*ROW('Hygiene Data'!H20))),'Data Summary'!EC26="Yes"),OFFSET('Hygiene Data'!$H$9,0,10*ROW('Hygiene Data'!H20)),NA())</f>
        <v>#N/A</v>
      </c>
      <c r="BO26" s="508" t="e">
        <f ca="1">+IF(AND(ISNUMBER(OFFSET('Hygiene Data'!$I$5,0,10*ROW('Hygiene Data'!I20))),'Data Summary'!ED26="Yes"),OFFSET('Hygiene Data'!$I$5,0,10*ROW('Hygiene Data'!I20)),NA())</f>
        <v>#N/A</v>
      </c>
      <c r="BP26" s="508" t="e">
        <f ca="1">+IF(AND(ISNUMBER(OFFSET('Hygiene Data'!$I$7,0,10*ROW('Hygiene Data'!I20))),'Data Summary'!EE26="Yes"),OFFSET('Hygiene Data'!$I$7,0,10*ROW('Hygiene Data'!I20)),NA())</f>
        <v>#N/A</v>
      </c>
      <c r="BQ26" s="508" t="e">
        <f ca="1">+IF(AND(ISNUMBER(OFFSET('Hygiene Data'!$I$9,0,10*ROW('Hygiene Data'!I20))),'Data Summary'!EF26="Yes"),OFFSET('Hygiene Data'!$I$9,0,10*ROW('Hygiene Data'!I20)),NA())</f>
        <v>#N/A</v>
      </c>
    </row>
    <row r="27" spans="1:69" x14ac:dyDescent="0.25">
      <c r="A27" s="504" t="e">
        <f ca="1">+RIGHT('Data Summary'!A27,LEN('Data Summary'!A27)-9)</f>
        <v>#VALUE!</v>
      </c>
      <c r="B27" s="478" t="str">
        <f ca="1">+IF(ISTEXT('Data Summary'!B27),'Data Summary'!B27,"")</f>
        <v/>
      </c>
      <c r="C27" s="505" t="e">
        <f ca="1">+VALUE('Data Summary'!C27)</f>
        <v>#VALUE!</v>
      </c>
      <c r="D27" s="506" t="e">
        <f ca="1">+IF(AND(ISNUMBER(OFFSET('Water Data'!$D$4,0,10*ROW('Water Data'!D21))),'Data Summary'!BS27="Yes"),100-OFFSET('Water Data'!$D$4,0,10*ROW('Water Data'!D21)),NA())</f>
        <v>#N/A</v>
      </c>
      <c r="E27" s="506" t="e">
        <f ca="1">+IF(AND(ISNUMBER(OFFSET('Water Data'!$D$6,0,10*ROW('Water Data'!D21))),'Data Summary'!BT27="Yes"),OFFSET('Water Data'!$D$6,0,10*ROW('Water Data'!D21)),NA())</f>
        <v>#N/A</v>
      </c>
      <c r="F27" s="506" t="e">
        <f ca="1">+IF(AND(ISNUMBER(OFFSET('Water Data'!$D$9,0,10*ROW('Water Data'!D21))),'Data Summary'!BU27="Yes"),OFFSET('Water Data'!$D$9,0,10*ROW('Water Data'!D21)),NA())</f>
        <v>#N/A</v>
      </c>
      <c r="G27" s="506" t="e">
        <f ca="1">+IF(AND(ISNUMBER(OFFSET('Water Data'!$E$4,0,10*ROW('Water Data'!E21))),'Data Summary'!BV27="Yes"),100-OFFSET('Water Data'!$E$4,0,10*ROW('Water Data'!E21)),NA())</f>
        <v>#N/A</v>
      </c>
      <c r="H27" s="506" t="e">
        <f ca="1">+IF(AND(ISNUMBER(OFFSET('Water Data'!$E$6,0,10*ROW('Water Data'!E21))),'Data Summary'!BW27="Yes"),OFFSET('Water Data'!$E$6,0,10*ROW('Water Data'!E21)),NA())</f>
        <v>#N/A</v>
      </c>
      <c r="I27" s="506" t="e">
        <f ca="1">+IF(AND(ISNUMBER(OFFSET('Water Data'!$E$9,0,10*ROW('Water Data'!E21))),'Data Summary'!BX27="Yes"),OFFSET('Water Data'!$E$9,0,10*ROW('Water Data'!E21)),NA())</f>
        <v>#N/A</v>
      </c>
      <c r="J27" s="506" t="e">
        <f ca="1">+IF(AND(ISNUMBER(OFFSET('Water Data'!$F$4,0,10*ROW('Water Data'!F21))),'Data Summary'!BY27="Yes"),100-OFFSET('Water Data'!$F$4,0,10*ROW('Water Data'!F21)),NA())</f>
        <v>#N/A</v>
      </c>
      <c r="K27" s="506" t="e">
        <f ca="1">+IF(AND(ISNUMBER(OFFSET('Water Data'!$F$6,0,10*ROW('Water Data'!F21))),'Data Summary'!BZ27="Yes"),OFFSET('Water Data'!$F$6,0,10*ROW('Water Data'!F21)),NA())</f>
        <v>#N/A</v>
      </c>
      <c r="L27" s="506" t="e">
        <f ca="1">+IF(AND(ISNUMBER(OFFSET('Water Data'!$F$9,0,10*ROW('Water Data'!F21))),'Data Summary'!CA27="Yes"),OFFSET('Water Data'!$F$9,0,10*ROW('Water Data'!F21)),NA())</f>
        <v>#N/A</v>
      </c>
      <c r="M27" s="506" t="e">
        <f ca="1">+IF(AND(ISNUMBER(OFFSET('Water Data'!$G$4,0,10*ROW('Water Data'!G21))),'Data Summary'!CB27="Yes"),100-OFFSET('Water Data'!$G$4,0,10*ROW('Water Data'!G21)),NA())</f>
        <v>#N/A</v>
      </c>
      <c r="N27" s="506" t="e">
        <f ca="1">+IF(AND(ISNUMBER(OFFSET('Water Data'!$G$6,0,10*ROW('Water Data'!G21))),'Data Summary'!CC27="Yes"),OFFSET('Water Data'!$G$6,0,10*ROW('Water Data'!G21)),NA())</f>
        <v>#N/A</v>
      </c>
      <c r="O27" s="506" t="e">
        <f ca="1">+IF(AND(ISNUMBER(OFFSET('Water Data'!$G$9,0,10*ROW('Water Data'!G21))),'Data Summary'!CD27="Yes"),OFFSET('Water Data'!$G$9,0,10*ROW('Water Data'!G21)),NA())</f>
        <v>#N/A</v>
      </c>
      <c r="P27" s="506" t="e">
        <f ca="1">+IF(AND(ISNUMBER(OFFSET('Water Data'!$H$4,0,10*ROW('Water Data'!H21))),'Data Summary'!CE27="Yes"),100-OFFSET('Water Data'!$H$4,0,10*ROW('Water Data'!H21)),NA())</f>
        <v>#N/A</v>
      </c>
      <c r="Q27" s="506" t="e">
        <f ca="1">+IF(AND(ISNUMBER(OFFSET('Water Data'!$H$6,0,10*ROW('Water Data'!H21))),'Data Summary'!CF27="Yes"),OFFSET('Water Data'!$H$6,0,10*ROW('Water Data'!H21)),NA())</f>
        <v>#N/A</v>
      </c>
      <c r="R27" s="506" t="e">
        <f ca="1">+IF(AND(ISNUMBER(OFFSET('Water Data'!$H$9,0,10*ROW('Water Data'!H21))),'Data Summary'!CG27="Yes"),OFFSET('Water Data'!$H$9,0,10*ROW('Water Data'!H21)),NA())</f>
        <v>#N/A</v>
      </c>
      <c r="S27" s="506" t="e">
        <f ca="1">+IF(AND(ISNUMBER(OFFSET('Water Data'!$I$4,0,10*ROW('Water Data'!I21))),'Data Summary'!CH27="Yes"),100-OFFSET('Water Data'!$I$4,0,10*ROW('Water Data'!I21)),NA())</f>
        <v>#N/A</v>
      </c>
      <c r="T27" s="506" t="e">
        <f ca="1">+IF(AND(ISNUMBER(OFFSET('Water Data'!$I$6,0,10*ROW('Water Data'!I21))),'Data Summary'!CI27="Yes"),OFFSET('Water Data'!$I$6,0,10*ROW('Water Data'!I21)),NA())</f>
        <v>#N/A</v>
      </c>
      <c r="U27" s="506" t="e">
        <f ca="1">+IF(AND(ISNUMBER(OFFSET('Water Data'!$I$9,0,10*ROW('Water Data'!I21))),'Data Summary'!CJ27="Yes"),OFFSET('Water Data'!$I$9,0,10*ROW('Water Data'!I21)),NA())</f>
        <v>#N/A</v>
      </c>
      <c r="V27" s="507" t="e">
        <f ca="1">+IF(AND(ISNUMBER(OFFSET('Sanitation Data'!$D$4,0,10*ROW('Sanitation Data'!D21))),'Data Summary'!CK27="Yes"),100-OFFSET('Sanitation Data'!$D$4,0,10*ROW('Sanitation Data'!D21)),NA())</f>
        <v>#N/A</v>
      </c>
      <c r="W27" s="507" t="e">
        <f ca="1">+IF(AND(ISNUMBER(OFFSET('Sanitation Data'!$D$6,0,10*ROW('Sanitation Data'!D21))),'Data Summary'!CL27="Yes"),OFFSET('Sanitation Data'!$D$6,0,10*ROW('Sanitation Data'!D21)),NA())</f>
        <v>#N/A</v>
      </c>
      <c r="X27" s="507" t="e">
        <f ca="1">+IF(AND(ISNUMBER(OFFSET('Sanitation Data'!$D$10,0,10*ROW('Sanitation Data'!D21))),'Data Summary'!CM27="Yes"),OFFSET('Sanitation Data'!$D$10,0,10*ROW('Sanitation Data'!D21)),NA())</f>
        <v>#N/A</v>
      </c>
      <c r="Y27" s="507" t="e">
        <f ca="1">+IF(AND(ISNUMBER(OFFSET('Sanitation Data'!$D$11,0,10*ROW('Sanitation Data'!D21))),'Data Summary'!CN27="Yes"),OFFSET('Sanitation Data'!$D$11,0,10*ROW('Sanitation Data'!D21)),NA())</f>
        <v>#N/A</v>
      </c>
      <c r="Z27" s="507" t="e">
        <f ca="1">+IF(AND(ISNUMBER(OFFSET('Sanitation Data'!$D$12,0,10*ROW('Sanitation Data'!D21))),'Data Summary'!CO27="Yes"),OFFSET('Sanitation Data'!$D$12,0,10*ROW('Sanitation Data'!D21)),NA())</f>
        <v>#N/A</v>
      </c>
      <c r="AA27" s="507" t="e">
        <f ca="1">+IF(AND(ISNUMBER(OFFSET('Sanitation Data'!$E$4,0,10*ROW('Sanitation Data'!E21))),'Data Summary'!CP27="Yes"),100-OFFSET('Sanitation Data'!$E$4,0,10*ROW('Sanitation Data'!E21)),NA())</f>
        <v>#N/A</v>
      </c>
      <c r="AB27" s="507" t="e">
        <f ca="1">+IF(AND(ISNUMBER(OFFSET('Sanitation Data'!$E$6,0,10*ROW('Sanitation Data'!E21))),'Data Summary'!CQ27="Yes"),OFFSET('Sanitation Data'!$E$6,0,10*ROW('Sanitation Data'!E21)),NA())</f>
        <v>#N/A</v>
      </c>
      <c r="AC27" s="507" t="e">
        <f ca="1">+IF(AND(ISNUMBER(OFFSET('Sanitation Data'!$E$10,0,10*ROW('Sanitation Data'!E21))),'Data Summary'!CR27="Yes"),OFFSET('Sanitation Data'!$E$10,0,10*ROW('Sanitation Data'!E21)),NA())</f>
        <v>#N/A</v>
      </c>
      <c r="AD27" s="507" t="e">
        <f ca="1">+IF(AND(ISNUMBER(OFFSET('Sanitation Data'!$E$11,0,10*ROW('Sanitation Data'!E21))),'Data Summary'!CS27="Yes"),OFFSET('Sanitation Data'!$E$11,0,10*ROW('Sanitation Data'!E21)),NA())</f>
        <v>#N/A</v>
      </c>
      <c r="AE27" s="507" t="e">
        <f ca="1">+IF(AND(ISNUMBER(OFFSET('Sanitation Data'!$E$12,0,10*ROW('Sanitation Data'!E21))),'Data Summary'!CT27="Yes"),OFFSET('Sanitation Data'!$E$12,0,10*ROW('Sanitation Data'!E21)),NA())</f>
        <v>#N/A</v>
      </c>
      <c r="AF27" s="507" t="e">
        <f ca="1">+IF(AND(ISNUMBER(OFFSET('Sanitation Data'!$F$4,0,10*ROW('Sanitation Data'!F21))),'Data Summary'!CU27="Yes"),100-OFFSET('Sanitation Data'!$F$4,0,10*ROW('Sanitation Data'!F21)),NA())</f>
        <v>#N/A</v>
      </c>
      <c r="AG27" s="507" t="e">
        <f ca="1">+IF(AND(ISNUMBER(OFFSET('Sanitation Data'!$F$6,0,10*ROW('Sanitation Data'!F21))),'Data Summary'!CV27="Yes"),OFFSET('Sanitation Data'!$F$6,0,10*ROW('Sanitation Data'!F21)),NA())</f>
        <v>#N/A</v>
      </c>
      <c r="AH27" s="507" t="e">
        <f ca="1">+IF(AND(ISNUMBER(OFFSET('Sanitation Data'!$F$10,0,10*ROW('Sanitation Data'!F21))),'Data Summary'!CW27="Yes"),OFFSET('Sanitation Data'!$F$10,0,10*ROW('Sanitation Data'!F21)),NA())</f>
        <v>#N/A</v>
      </c>
      <c r="AI27" s="507" t="e">
        <f ca="1">+IF(AND(ISNUMBER(OFFSET('Sanitation Data'!$F$11,0,10*ROW('Sanitation Data'!F21))),'Data Summary'!CX27="Yes"),OFFSET('Sanitation Data'!$F$11,0,10*ROW('Sanitation Data'!F21)),NA())</f>
        <v>#N/A</v>
      </c>
      <c r="AJ27" s="507" t="e">
        <f ca="1">+IF(AND(ISNUMBER(OFFSET('Sanitation Data'!$F$12,0,10*ROW('Sanitation Data'!F21))),'Data Summary'!CY27="Yes"),OFFSET('Sanitation Data'!$F$12,0,10*ROW('Sanitation Data'!F21)),NA())</f>
        <v>#N/A</v>
      </c>
      <c r="AK27" s="507" t="e">
        <f ca="1">+IF(AND(ISNUMBER(OFFSET('Sanitation Data'!$G$4,0,10*ROW('Sanitation Data'!G21))),'Data Summary'!CZ27="Yes"),100-OFFSET('Sanitation Data'!$G$4,0,10*ROW('Sanitation Data'!G21)),NA())</f>
        <v>#N/A</v>
      </c>
      <c r="AL27" s="507" t="e">
        <f ca="1">+IF(AND(ISNUMBER(OFFSET('Sanitation Data'!$G$6,0,10*ROW('Sanitation Data'!G21))),'Data Summary'!DA27="Yes"),OFFSET('Sanitation Data'!$G$6,0,10*ROW('Sanitation Data'!G21)),NA())</f>
        <v>#N/A</v>
      </c>
      <c r="AM27" s="507" t="e">
        <f ca="1">+IF(AND(ISNUMBER(OFFSET('Sanitation Data'!$G$10,0,10*ROW('Sanitation Data'!G21))),'Data Summary'!DB27="Yes"),OFFSET('Sanitation Data'!$G$10,0,10*ROW('Sanitation Data'!G21)),NA())</f>
        <v>#N/A</v>
      </c>
      <c r="AN27" s="507" t="e">
        <f ca="1">+IF(AND(ISNUMBER(OFFSET('Sanitation Data'!$G$11,0,10*ROW('Sanitation Data'!G21))),'Data Summary'!DC27="Yes"),OFFSET('Sanitation Data'!$G$11,0,10*ROW('Sanitation Data'!G21)),NA())</f>
        <v>#N/A</v>
      </c>
      <c r="AO27" s="507" t="e">
        <f ca="1">+IF(AND(ISNUMBER(OFFSET('Sanitation Data'!$G$12,0,10*ROW('Sanitation Data'!G21))),'Data Summary'!DD27="Yes"),OFFSET('Sanitation Data'!$G$12,0,10*ROW('Sanitation Data'!G21)),NA())</f>
        <v>#N/A</v>
      </c>
      <c r="AP27" s="507" t="e">
        <f ca="1">+IF(AND(ISNUMBER(OFFSET('Sanitation Data'!$H$4,0,10*ROW('Sanitation Data'!H21))),'Data Summary'!DE27="Yes"),100-OFFSET('Sanitation Data'!$H$4,0,10*ROW('Sanitation Data'!H21)),NA())</f>
        <v>#N/A</v>
      </c>
      <c r="AQ27" s="507" t="e">
        <f ca="1">+IF(AND(ISNUMBER(OFFSET('Sanitation Data'!$H$6,0,10*ROW('Sanitation Data'!H21))),'Data Summary'!DF27="Yes"),OFFSET('Sanitation Data'!$H$6,0,10*ROW('Sanitation Data'!H21)),NA())</f>
        <v>#N/A</v>
      </c>
      <c r="AR27" s="507" t="e">
        <f ca="1">+IF(AND(ISNUMBER(OFFSET('Sanitation Data'!$H$10,0,10*ROW('Sanitation Data'!H21))),'Data Summary'!DG27="Yes"),OFFSET('Sanitation Data'!$H$10,0,10*ROW('Sanitation Data'!H21)),NA())</f>
        <v>#N/A</v>
      </c>
      <c r="AS27" s="507" t="e">
        <f ca="1">+IF(AND(ISNUMBER(OFFSET('Sanitation Data'!$H$11,0,10*ROW('Sanitation Data'!H21))),'Data Summary'!DH27="Yes"),OFFSET('Sanitation Data'!$H$11,0,10*ROW('Sanitation Data'!H21)),NA())</f>
        <v>#N/A</v>
      </c>
      <c r="AT27" s="507" t="e">
        <f ca="1">+IF(AND(ISNUMBER(OFFSET('Sanitation Data'!$H$12,0,10*ROW('Sanitation Data'!H21))),'Data Summary'!DI27="Yes"),OFFSET('Sanitation Data'!$H$12,0,10*ROW('Sanitation Data'!H21)),NA())</f>
        <v>#N/A</v>
      </c>
      <c r="AU27" s="507" t="e">
        <f ca="1">+IF(AND(ISNUMBER(OFFSET('Sanitation Data'!$I$4,0,10*ROW('Sanitation Data'!I21))),'Data Summary'!DJ27="Yes"),100-OFFSET('Sanitation Data'!$I$4,0,10*ROW('Sanitation Data'!I21)),NA())</f>
        <v>#N/A</v>
      </c>
      <c r="AV27" s="507" t="e">
        <f ca="1">+IF(AND(ISNUMBER(OFFSET('Sanitation Data'!$I$6,0,10*ROW('Sanitation Data'!I21))),'Data Summary'!DK27="Yes"),OFFSET('Sanitation Data'!$I$6,0,10*ROW('Sanitation Data'!I21)),NA())</f>
        <v>#N/A</v>
      </c>
      <c r="AW27" s="507" t="e">
        <f ca="1">+IF(AND(ISNUMBER(OFFSET('Sanitation Data'!$I$10,0,10*ROW('Sanitation Data'!I21))),'Data Summary'!DL27="Yes"),OFFSET('Sanitation Data'!$I$10,0,10*ROW('Sanitation Data'!I21)),NA())</f>
        <v>#N/A</v>
      </c>
      <c r="AX27" s="507" t="e">
        <f ca="1">+IF(AND(ISNUMBER(OFFSET('Sanitation Data'!$I$11,0,10*ROW('Sanitation Data'!I21))),'Data Summary'!DM27="Yes"),OFFSET('Sanitation Data'!$I$11,0,10*ROW('Sanitation Data'!I21)),NA())</f>
        <v>#N/A</v>
      </c>
      <c r="AY27" s="507" t="e">
        <f ca="1">+IF(AND(ISNUMBER(OFFSET('Sanitation Data'!$I$12,0,10*ROW('Sanitation Data'!I21))),'Data Summary'!DN27="Yes"),OFFSET('Sanitation Data'!$I$12,0,10*ROW('Sanitation Data'!I21)),NA())</f>
        <v>#N/A</v>
      </c>
      <c r="AZ27" s="508" t="e">
        <f ca="1">+IF(AND(ISNUMBER(OFFSET('Hygiene Data'!$D$5,0,10*ROW('Hygiene Data'!D21))),'Data Summary'!DO27="Yes"),OFFSET('Hygiene Data'!$D$5,0,10*ROW('Hygiene Data'!D21)),NA())</f>
        <v>#N/A</v>
      </c>
      <c r="BA27" s="508" t="e">
        <f ca="1">+IF(AND(ISNUMBER(OFFSET('Hygiene Data'!$D$7,0,10*ROW('Hygiene Data'!D21))),'Data Summary'!DP27="Yes"),OFFSET('Hygiene Data'!$D$7,0,10*ROW('Hygiene Data'!D21)),NA())</f>
        <v>#N/A</v>
      </c>
      <c r="BB27" s="508" t="e">
        <f ca="1">+IF(AND(ISNUMBER(OFFSET('Hygiene Data'!$D$9,0,10*ROW('Hygiene Data'!D21))),'Data Summary'!DQ27="Yes"),OFFSET('Hygiene Data'!$D$9,0,10*ROW('Hygiene Data'!D21)),NA())</f>
        <v>#N/A</v>
      </c>
      <c r="BC27" s="508" t="e">
        <f ca="1">+IF(AND(ISNUMBER(OFFSET('Hygiene Data'!$E$5,0,10*ROW('Hygiene Data'!E21))),'Data Summary'!DR27="Yes"),OFFSET('Hygiene Data'!$E$5,0,10*ROW('Hygiene Data'!E21)),NA())</f>
        <v>#N/A</v>
      </c>
      <c r="BD27" s="508" t="e">
        <f ca="1">+IF(AND(ISNUMBER(OFFSET('Hygiene Data'!$E$7,0,10*ROW('Hygiene Data'!E21))),'Data Summary'!DS27="Yes"),OFFSET('Hygiene Data'!$E$7,0,10*ROW('Hygiene Data'!E21)),NA())</f>
        <v>#N/A</v>
      </c>
      <c r="BE27" s="508" t="e">
        <f ca="1">+IF(AND(ISNUMBER(OFFSET('Hygiene Data'!$E$9,0,10*ROW('Hygiene Data'!E21))),'Data Summary'!DT27="Yes"),OFFSET('Hygiene Data'!$E$9,0,10*ROW('Hygiene Data'!E21)),NA())</f>
        <v>#N/A</v>
      </c>
      <c r="BF27" s="508" t="e">
        <f ca="1">+IF(AND(ISNUMBER(OFFSET('Hygiene Data'!$F$5,0,10*ROW('Hygiene Data'!F21))),'Data Summary'!DU27="Yes"),OFFSET('Hygiene Data'!$F$5,0,10*ROW('Hygiene Data'!F21)),NA())</f>
        <v>#N/A</v>
      </c>
      <c r="BG27" s="508" t="e">
        <f ca="1">+IF(AND(ISNUMBER(OFFSET('Hygiene Data'!$F$7,0,10*ROW('Hygiene Data'!F21))),'Data Summary'!DV27="Yes"),OFFSET('Hygiene Data'!$F$7,0,10*ROW('Hygiene Data'!F21)),NA())</f>
        <v>#N/A</v>
      </c>
      <c r="BH27" s="508" t="e">
        <f ca="1">+IF(AND(ISNUMBER(OFFSET('Hygiene Data'!$F$9,0,10*ROW('Hygiene Data'!F21))),'Data Summary'!DW27="Yes"),OFFSET('Hygiene Data'!$F$9,0,10*ROW('Hygiene Data'!F21)),NA())</f>
        <v>#N/A</v>
      </c>
      <c r="BI27" s="508" t="e">
        <f ca="1">+IF(AND(ISNUMBER(OFFSET('Hygiene Data'!$G$5,0,10*ROW('Hygiene Data'!G21))),'Data Summary'!DX27="Yes"),OFFSET('Hygiene Data'!$G$5,0,10*ROW('Hygiene Data'!G21)),NA())</f>
        <v>#N/A</v>
      </c>
      <c r="BJ27" s="508" t="e">
        <f ca="1">+IF(AND(ISNUMBER(OFFSET('Hygiene Data'!$G$7,0,10*ROW('Hygiene Data'!G21))),'Data Summary'!DY27="Yes"),OFFSET('Hygiene Data'!$G$7,0,10*ROW('Hygiene Data'!G21)),NA())</f>
        <v>#N/A</v>
      </c>
      <c r="BK27" s="508" t="e">
        <f ca="1">+IF(AND(ISNUMBER(OFFSET('Hygiene Data'!$G$9,0,10*ROW('Hygiene Data'!G21))),'Data Summary'!DZ27="Yes"),OFFSET('Hygiene Data'!$G$9,0,10*ROW('Hygiene Data'!G21)),NA())</f>
        <v>#N/A</v>
      </c>
      <c r="BL27" s="508" t="e">
        <f ca="1">+IF(AND(ISNUMBER(OFFSET('Hygiene Data'!$H$5,0,10*ROW('Hygiene Data'!H21))),'Data Summary'!EA27="Yes"),OFFSET('Hygiene Data'!$H$5,0,10*ROW('Hygiene Data'!H21)),NA())</f>
        <v>#N/A</v>
      </c>
      <c r="BM27" s="508" t="e">
        <f ca="1">+IF(AND(ISNUMBER(OFFSET('Hygiene Data'!$H$7,0,10*ROW('Hygiene Data'!H21))),'Data Summary'!EB27="Yes"),OFFSET('Hygiene Data'!$H$7,0,10*ROW('Hygiene Data'!H21)),NA())</f>
        <v>#N/A</v>
      </c>
      <c r="BN27" s="508" t="e">
        <f ca="1">+IF(AND(ISNUMBER(OFFSET('Hygiene Data'!$H$9,0,10*ROW('Hygiene Data'!H21))),'Data Summary'!EC27="Yes"),OFFSET('Hygiene Data'!$H$9,0,10*ROW('Hygiene Data'!H21)),NA())</f>
        <v>#N/A</v>
      </c>
      <c r="BO27" s="508" t="e">
        <f ca="1">+IF(AND(ISNUMBER(OFFSET('Hygiene Data'!$I$5,0,10*ROW('Hygiene Data'!I21))),'Data Summary'!ED27="Yes"),OFFSET('Hygiene Data'!$I$5,0,10*ROW('Hygiene Data'!I21)),NA())</f>
        <v>#N/A</v>
      </c>
      <c r="BP27" s="508" t="e">
        <f ca="1">+IF(AND(ISNUMBER(OFFSET('Hygiene Data'!$I$7,0,10*ROW('Hygiene Data'!I21))),'Data Summary'!EE27="Yes"),OFFSET('Hygiene Data'!$I$7,0,10*ROW('Hygiene Data'!I21)),NA())</f>
        <v>#N/A</v>
      </c>
      <c r="BQ27" s="508" t="e">
        <f ca="1">+IF(AND(ISNUMBER(OFFSET('Hygiene Data'!$I$9,0,10*ROW('Hygiene Data'!I21))),'Data Summary'!EF27="Yes"),OFFSET('Hygiene Data'!$I$9,0,10*ROW('Hygiene Data'!I21)),NA())</f>
        <v>#N/A</v>
      </c>
    </row>
    <row r="28" spans="1:69" x14ac:dyDescent="0.25">
      <c r="A28" s="504" t="e">
        <f ca="1">+RIGHT('Data Summary'!A28,LEN('Data Summary'!A28)-9)</f>
        <v>#VALUE!</v>
      </c>
      <c r="B28" s="478" t="str">
        <f ca="1">+IF(ISTEXT('Data Summary'!B28),'Data Summary'!B28,"")</f>
        <v/>
      </c>
      <c r="C28" s="505" t="e">
        <f ca="1">+VALUE('Data Summary'!C28)</f>
        <v>#VALUE!</v>
      </c>
      <c r="D28" s="506" t="e">
        <f ca="1">+IF(AND(ISNUMBER(OFFSET('Water Data'!$D$4,0,10*ROW('Water Data'!D22))),'Data Summary'!BS28="Yes"),100-OFFSET('Water Data'!$D$4,0,10*ROW('Water Data'!D22)),NA())</f>
        <v>#N/A</v>
      </c>
      <c r="E28" s="506" t="e">
        <f ca="1">+IF(AND(ISNUMBER(OFFSET('Water Data'!$D$6,0,10*ROW('Water Data'!D22))),'Data Summary'!BT28="Yes"),OFFSET('Water Data'!$D$6,0,10*ROW('Water Data'!D22)),NA())</f>
        <v>#N/A</v>
      </c>
      <c r="F28" s="506" t="e">
        <f ca="1">+IF(AND(ISNUMBER(OFFSET('Water Data'!$D$9,0,10*ROW('Water Data'!D22))),'Data Summary'!BU28="Yes"),OFFSET('Water Data'!$D$9,0,10*ROW('Water Data'!D22)),NA())</f>
        <v>#N/A</v>
      </c>
      <c r="G28" s="506" t="e">
        <f ca="1">+IF(AND(ISNUMBER(OFFSET('Water Data'!$E$4,0,10*ROW('Water Data'!E22))),'Data Summary'!BV28="Yes"),100-OFFSET('Water Data'!$E$4,0,10*ROW('Water Data'!E22)),NA())</f>
        <v>#N/A</v>
      </c>
      <c r="H28" s="506" t="e">
        <f ca="1">+IF(AND(ISNUMBER(OFFSET('Water Data'!$E$6,0,10*ROW('Water Data'!E22))),'Data Summary'!BW28="Yes"),OFFSET('Water Data'!$E$6,0,10*ROW('Water Data'!E22)),NA())</f>
        <v>#N/A</v>
      </c>
      <c r="I28" s="506" t="e">
        <f ca="1">+IF(AND(ISNUMBER(OFFSET('Water Data'!$E$9,0,10*ROW('Water Data'!E22))),'Data Summary'!BX28="Yes"),OFFSET('Water Data'!$E$9,0,10*ROW('Water Data'!E22)),NA())</f>
        <v>#N/A</v>
      </c>
      <c r="J28" s="506" t="e">
        <f ca="1">+IF(AND(ISNUMBER(OFFSET('Water Data'!$F$4,0,10*ROW('Water Data'!F22))),'Data Summary'!BY28="Yes"),100-OFFSET('Water Data'!$F$4,0,10*ROW('Water Data'!F22)),NA())</f>
        <v>#N/A</v>
      </c>
      <c r="K28" s="506" t="e">
        <f ca="1">+IF(AND(ISNUMBER(OFFSET('Water Data'!$F$6,0,10*ROW('Water Data'!F22))),'Data Summary'!BZ28="Yes"),OFFSET('Water Data'!$F$6,0,10*ROW('Water Data'!F22)),NA())</f>
        <v>#N/A</v>
      </c>
      <c r="L28" s="506" t="e">
        <f ca="1">+IF(AND(ISNUMBER(OFFSET('Water Data'!$F$9,0,10*ROW('Water Data'!F22))),'Data Summary'!CA28="Yes"),OFFSET('Water Data'!$F$9,0,10*ROW('Water Data'!F22)),NA())</f>
        <v>#N/A</v>
      </c>
      <c r="M28" s="506" t="e">
        <f ca="1">+IF(AND(ISNUMBER(OFFSET('Water Data'!$G$4,0,10*ROW('Water Data'!G22))),'Data Summary'!CB28="Yes"),100-OFFSET('Water Data'!$G$4,0,10*ROW('Water Data'!G22)),NA())</f>
        <v>#N/A</v>
      </c>
      <c r="N28" s="506" t="e">
        <f ca="1">+IF(AND(ISNUMBER(OFFSET('Water Data'!$G$6,0,10*ROW('Water Data'!G22))),'Data Summary'!CC28="Yes"),OFFSET('Water Data'!$G$6,0,10*ROW('Water Data'!G22)),NA())</f>
        <v>#N/A</v>
      </c>
      <c r="O28" s="506" t="e">
        <f ca="1">+IF(AND(ISNUMBER(OFFSET('Water Data'!$G$9,0,10*ROW('Water Data'!G22))),'Data Summary'!CD28="Yes"),OFFSET('Water Data'!$G$9,0,10*ROW('Water Data'!G22)),NA())</f>
        <v>#N/A</v>
      </c>
      <c r="P28" s="506" t="e">
        <f ca="1">+IF(AND(ISNUMBER(OFFSET('Water Data'!$H$4,0,10*ROW('Water Data'!H22))),'Data Summary'!CE28="Yes"),100-OFFSET('Water Data'!$H$4,0,10*ROW('Water Data'!H22)),NA())</f>
        <v>#N/A</v>
      </c>
      <c r="Q28" s="506" t="e">
        <f ca="1">+IF(AND(ISNUMBER(OFFSET('Water Data'!$H$6,0,10*ROW('Water Data'!H22))),'Data Summary'!CF28="Yes"),OFFSET('Water Data'!$H$6,0,10*ROW('Water Data'!H22)),NA())</f>
        <v>#N/A</v>
      </c>
      <c r="R28" s="506" t="e">
        <f ca="1">+IF(AND(ISNUMBER(OFFSET('Water Data'!$H$9,0,10*ROW('Water Data'!H22))),'Data Summary'!CG28="Yes"),OFFSET('Water Data'!$H$9,0,10*ROW('Water Data'!H22)),NA())</f>
        <v>#N/A</v>
      </c>
      <c r="S28" s="506" t="e">
        <f ca="1">+IF(AND(ISNUMBER(OFFSET('Water Data'!$I$4,0,10*ROW('Water Data'!I22))),'Data Summary'!CH28="Yes"),100-OFFSET('Water Data'!$I$4,0,10*ROW('Water Data'!I22)),NA())</f>
        <v>#N/A</v>
      </c>
      <c r="T28" s="506" t="e">
        <f ca="1">+IF(AND(ISNUMBER(OFFSET('Water Data'!$I$6,0,10*ROW('Water Data'!I22))),'Data Summary'!CI28="Yes"),OFFSET('Water Data'!$I$6,0,10*ROW('Water Data'!I22)),NA())</f>
        <v>#N/A</v>
      </c>
      <c r="U28" s="506" t="e">
        <f ca="1">+IF(AND(ISNUMBER(OFFSET('Water Data'!$I$9,0,10*ROW('Water Data'!I22))),'Data Summary'!CJ28="Yes"),OFFSET('Water Data'!$I$9,0,10*ROW('Water Data'!I22)),NA())</f>
        <v>#N/A</v>
      </c>
      <c r="V28" s="507" t="e">
        <f ca="1">+IF(AND(ISNUMBER(OFFSET('Sanitation Data'!$D$4,0,10*ROW('Sanitation Data'!D22))),'Data Summary'!CK28="Yes"),100-OFFSET('Sanitation Data'!$D$4,0,10*ROW('Sanitation Data'!D22)),NA())</f>
        <v>#N/A</v>
      </c>
      <c r="W28" s="507" t="e">
        <f ca="1">+IF(AND(ISNUMBER(OFFSET('Sanitation Data'!$D$6,0,10*ROW('Sanitation Data'!D22))),'Data Summary'!CL28="Yes"),OFFSET('Sanitation Data'!$D$6,0,10*ROW('Sanitation Data'!D22)),NA())</f>
        <v>#N/A</v>
      </c>
      <c r="X28" s="507" t="e">
        <f ca="1">+IF(AND(ISNUMBER(OFFSET('Sanitation Data'!$D$10,0,10*ROW('Sanitation Data'!D22))),'Data Summary'!CM28="Yes"),OFFSET('Sanitation Data'!$D$10,0,10*ROW('Sanitation Data'!D22)),NA())</f>
        <v>#N/A</v>
      </c>
      <c r="Y28" s="507" t="e">
        <f ca="1">+IF(AND(ISNUMBER(OFFSET('Sanitation Data'!$D$11,0,10*ROW('Sanitation Data'!D22))),'Data Summary'!CN28="Yes"),OFFSET('Sanitation Data'!$D$11,0,10*ROW('Sanitation Data'!D22)),NA())</f>
        <v>#N/A</v>
      </c>
      <c r="Z28" s="507" t="e">
        <f ca="1">+IF(AND(ISNUMBER(OFFSET('Sanitation Data'!$D$12,0,10*ROW('Sanitation Data'!D22))),'Data Summary'!CO28="Yes"),OFFSET('Sanitation Data'!$D$12,0,10*ROW('Sanitation Data'!D22)),NA())</f>
        <v>#N/A</v>
      </c>
      <c r="AA28" s="507" t="e">
        <f ca="1">+IF(AND(ISNUMBER(OFFSET('Sanitation Data'!$E$4,0,10*ROW('Sanitation Data'!E22))),'Data Summary'!CP28="Yes"),100-OFFSET('Sanitation Data'!$E$4,0,10*ROW('Sanitation Data'!E22)),NA())</f>
        <v>#N/A</v>
      </c>
      <c r="AB28" s="507" t="e">
        <f ca="1">+IF(AND(ISNUMBER(OFFSET('Sanitation Data'!$E$6,0,10*ROW('Sanitation Data'!E22))),'Data Summary'!CQ28="Yes"),OFFSET('Sanitation Data'!$E$6,0,10*ROW('Sanitation Data'!E22)),NA())</f>
        <v>#N/A</v>
      </c>
      <c r="AC28" s="507" t="e">
        <f ca="1">+IF(AND(ISNUMBER(OFFSET('Sanitation Data'!$E$10,0,10*ROW('Sanitation Data'!E22))),'Data Summary'!CR28="Yes"),OFFSET('Sanitation Data'!$E$10,0,10*ROW('Sanitation Data'!E22)),NA())</f>
        <v>#N/A</v>
      </c>
      <c r="AD28" s="507" t="e">
        <f ca="1">+IF(AND(ISNUMBER(OFFSET('Sanitation Data'!$E$11,0,10*ROW('Sanitation Data'!E22))),'Data Summary'!CS28="Yes"),OFFSET('Sanitation Data'!$E$11,0,10*ROW('Sanitation Data'!E22)),NA())</f>
        <v>#N/A</v>
      </c>
      <c r="AE28" s="507" t="e">
        <f ca="1">+IF(AND(ISNUMBER(OFFSET('Sanitation Data'!$E$12,0,10*ROW('Sanitation Data'!E22))),'Data Summary'!CT28="Yes"),OFFSET('Sanitation Data'!$E$12,0,10*ROW('Sanitation Data'!E22)),NA())</f>
        <v>#N/A</v>
      </c>
      <c r="AF28" s="507" t="e">
        <f ca="1">+IF(AND(ISNUMBER(OFFSET('Sanitation Data'!$F$4,0,10*ROW('Sanitation Data'!F22))),'Data Summary'!CU28="Yes"),100-OFFSET('Sanitation Data'!$F$4,0,10*ROW('Sanitation Data'!F22)),NA())</f>
        <v>#N/A</v>
      </c>
      <c r="AG28" s="507" t="e">
        <f ca="1">+IF(AND(ISNUMBER(OFFSET('Sanitation Data'!$F$6,0,10*ROW('Sanitation Data'!F22))),'Data Summary'!CV28="Yes"),OFFSET('Sanitation Data'!$F$6,0,10*ROW('Sanitation Data'!F22)),NA())</f>
        <v>#N/A</v>
      </c>
      <c r="AH28" s="507" t="e">
        <f ca="1">+IF(AND(ISNUMBER(OFFSET('Sanitation Data'!$F$10,0,10*ROW('Sanitation Data'!F22))),'Data Summary'!CW28="Yes"),OFFSET('Sanitation Data'!$F$10,0,10*ROW('Sanitation Data'!F22)),NA())</f>
        <v>#N/A</v>
      </c>
      <c r="AI28" s="507" t="e">
        <f ca="1">+IF(AND(ISNUMBER(OFFSET('Sanitation Data'!$F$11,0,10*ROW('Sanitation Data'!F22))),'Data Summary'!CX28="Yes"),OFFSET('Sanitation Data'!$F$11,0,10*ROW('Sanitation Data'!F22)),NA())</f>
        <v>#N/A</v>
      </c>
      <c r="AJ28" s="507" t="e">
        <f ca="1">+IF(AND(ISNUMBER(OFFSET('Sanitation Data'!$F$12,0,10*ROW('Sanitation Data'!F22))),'Data Summary'!CY28="Yes"),OFFSET('Sanitation Data'!$F$12,0,10*ROW('Sanitation Data'!F22)),NA())</f>
        <v>#N/A</v>
      </c>
      <c r="AK28" s="507" t="e">
        <f ca="1">+IF(AND(ISNUMBER(OFFSET('Sanitation Data'!$G$4,0,10*ROW('Sanitation Data'!G22))),'Data Summary'!CZ28="Yes"),100-OFFSET('Sanitation Data'!$G$4,0,10*ROW('Sanitation Data'!G22)),NA())</f>
        <v>#N/A</v>
      </c>
      <c r="AL28" s="507" t="e">
        <f ca="1">+IF(AND(ISNUMBER(OFFSET('Sanitation Data'!$G$6,0,10*ROW('Sanitation Data'!G22))),'Data Summary'!DA28="Yes"),OFFSET('Sanitation Data'!$G$6,0,10*ROW('Sanitation Data'!G22)),NA())</f>
        <v>#N/A</v>
      </c>
      <c r="AM28" s="507" t="e">
        <f ca="1">+IF(AND(ISNUMBER(OFFSET('Sanitation Data'!$G$10,0,10*ROW('Sanitation Data'!G22))),'Data Summary'!DB28="Yes"),OFFSET('Sanitation Data'!$G$10,0,10*ROW('Sanitation Data'!G22)),NA())</f>
        <v>#N/A</v>
      </c>
      <c r="AN28" s="507" t="e">
        <f ca="1">+IF(AND(ISNUMBER(OFFSET('Sanitation Data'!$G$11,0,10*ROW('Sanitation Data'!G22))),'Data Summary'!DC28="Yes"),OFFSET('Sanitation Data'!$G$11,0,10*ROW('Sanitation Data'!G22)),NA())</f>
        <v>#N/A</v>
      </c>
      <c r="AO28" s="507" t="e">
        <f ca="1">+IF(AND(ISNUMBER(OFFSET('Sanitation Data'!$G$12,0,10*ROW('Sanitation Data'!G22))),'Data Summary'!DD28="Yes"),OFFSET('Sanitation Data'!$G$12,0,10*ROW('Sanitation Data'!G22)),NA())</f>
        <v>#N/A</v>
      </c>
      <c r="AP28" s="507" t="e">
        <f ca="1">+IF(AND(ISNUMBER(OFFSET('Sanitation Data'!$H$4,0,10*ROW('Sanitation Data'!H22))),'Data Summary'!DE28="Yes"),100-OFFSET('Sanitation Data'!$H$4,0,10*ROW('Sanitation Data'!H22)),NA())</f>
        <v>#N/A</v>
      </c>
      <c r="AQ28" s="507" t="e">
        <f ca="1">+IF(AND(ISNUMBER(OFFSET('Sanitation Data'!$H$6,0,10*ROW('Sanitation Data'!H22))),'Data Summary'!DF28="Yes"),OFFSET('Sanitation Data'!$H$6,0,10*ROW('Sanitation Data'!H22)),NA())</f>
        <v>#N/A</v>
      </c>
      <c r="AR28" s="507" t="e">
        <f ca="1">+IF(AND(ISNUMBER(OFFSET('Sanitation Data'!$H$10,0,10*ROW('Sanitation Data'!H22))),'Data Summary'!DG28="Yes"),OFFSET('Sanitation Data'!$H$10,0,10*ROW('Sanitation Data'!H22)),NA())</f>
        <v>#N/A</v>
      </c>
      <c r="AS28" s="507" t="e">
        <f ca="1">+IF(AND(ISNUMBER(OFFSET('Sanitation Data'!$H$11,0,10*ROW('Sanitation Data'!H22))),'Data Summary'!DH28="Yes"),OFFSET('Sanitation Data'!$H$11,0,10*ROW('Sanitation Data'!H22)),NA())</f>
        <v>#N/A</v>
      </c>
      <c r="AT28" s="507" t="e">
        <f ca="1">+IF(AND(ISNUMBER(OFFSET('Sanitation Data'!$H$12,0,10*ROW('Sanitation Data'!H22))),'Data Summary'!DI28="Yes"),OFFSET('Sanitation Data'!$H$12,0,10*ROW('Sanitation Data'!H22)),NA())</f>
        <v>#N/A</v>
      </c>
      <c r="AU28" s="507" t="e">
        <f ca="1">+IF(AND(ISNUMBER(OFFSET('Sanitation Data'!$I$4,0,10*ROW('Sanitation Data'!I22))),'Data Summary'!DJ28="Yes"),100-OFFSET('Sanitation Data'!$I$4,0,10*ROW('Sanitation Data'!I22)),NA())</f>
        <v>#N/A</v>
      </c>
      <c r="AV28" s="507" t="e">
        <f ca="1">+IF(AND(ISNUMBER(OFFSET('Sanitation Data'!$I$6,0,10*ROW('Sanitation Data'!I22))),'Data Summary'!DK28="Yes"),OFFSET('Sanitation Data'!$I$6,0,10*ROW('Sanitation Data'!I22)),NA())</f>
        <v>#N/A</v>
      </c>
      <c r="AW28" s="507" t="e">
        <f ca="1">+IF(AND(ISNUMBER(OFFSET('Sanitation Data'!$I$10,0,10*ROW('Sanitation Data'!I22))),'Data Summary'!DL28="Yes"),OFFSET('Sanitation Data'!$I$10,0,10*ROW('Sanitation Data'!I22)),NA())</f>
        <v>#N/A</v>
      </c>
      <c r="AX28" s="507" t="e">
        <f ca="1">+IF(AND(ISNUMBER(OFFSET('Sanitation Data'!$I$11,0,10*ROW('Sanitation Data'!I22))),'Data Summary'!DM28="Yes"),OFFSET('Sanitation Data'!$I$11,0,10*ROW('Sanitation Data'!I22)),NA())</f>
        <v>#N/A</v>
      </c>
      <c r="AY28" s="507" t="e">
        <f ca="1">+IF(AND(ISNUMBER(OFFSET('Sanitation Data'!$I$12,0,10*ROW('Sanitation Data'!I22))),'Data Summary'!DN28="Yes"),OFFSET('Sanitation Data'!$I$12,0,10*ROW('Sanitation Data'!I22)),NA())</f>
        <v>#N/A</v>
      </c>
      <c r="AZ28" s="508" t="e">
        <f ca="1">+IF(AND(ISNUMBER(OFFSET('Hygiene Data'!$D$5,0,10*ROW('Hygiene Data'!D22))),'Data Summary'!DO28="Yes"),OFFSET('Hygiene Data'!$D$5,0,10*ROW('Hygiene Data'!D22)),NA())</f>
        <v>#N/A</v>
      </c>
      <c r="BA28" s="508" t="e">
        <f ca="1">+IF(AND(ISNUMBER(OFFSET('Hygiene Data'!$D$7,0,10*ROW('Hygiene Data'!D22))),'Data Summary'!DP28="Yes"),OFFSET('Hygiene Data'!$D$7,0,10*ROW('Hygiene Data'!D22)),NA())</f>
        <v>#N/A</v>
      </c>
      <c r="BB28" s="508" t="e">
        <f ca="1">+IF(AND(ISNUMBER(OFFSET('Hygiene Data'!$D$9,0,10*ROW('Hygiene Data'!D22))),'Data Summary'!DQ28="Yes"),OFFSET('Hygiene Data'!$D$9,0,10*ROW('Hygiene Data'!D22)),NA())</f>
        <v>#N/A</v>
      </c>
      <c r="BC28" s="508" t="e">
        <f ca="1">+IF(AND(ISNUMBER(OFFSET('Hygiene Data'!$E$5,0,10*ROW('Hygiene Data'!E22))),'Data Summary'!DR28="Yes"),OFFSET('Hygiene Data'!$E$5,0,10*ROW('Hygiene Data'!E22)),NA())</f>
        <v>#N/A</v>
      </c>
      <c r="BD28" s="508" t="e">
        <f ca="1">+IF(AND(ISNUMBER(OFFSET('Hygiene Data'!$E$7,0,10*ROW('Hygiene Data'!E22))),'Data Summary'!DS28="Yes"),OFFSET('Hygiene Data'!$E$7,0,10*ROW('Hygiene Data'!E22)),NA())</f>
        <v>#N/A</v>
      </c>
      <c r="BE28" s="508" t="e">
        <f ca="1">+IF(AND(ISNUMBER(OFFSET('Hygiene Data'!$E$9,0,10*ROW('Hygiene Data'!E22))),'Data Summary'!DT28="Yes"),OFFSET('Hygiene Data'!$E$9,0,10*ROW('Hygiene Data'!E22)),NA())</f>
        <v>#N/A</v>
      </c>
      <c r="BF28" s="508" t="e">
        <f ca="1">+IF(AND(ISNUMBER(OFFSET('Hygiene Data'!$F$5,0,10*ROW('Hygiene Data'!F22))),'Data Summary'!DU28="Yes"),OFFSET('Hygiene Data'!$F$5,0,10*ROW('Hygiene Data'!F22)),NA())</f>
        <v>#N/A</v>
      </c>
      <c r="BG28" s="508" t="e">
        <f ca="1">+IF(AND(ISNUMBER(OFFSET('Hygiene Data'!$F$7,0,10*ROW('Hygiene Data'!F22))),'Data Summary'!DV28="Yes"),OFFSET('Hygiene Data'!$F$7,0,10*ROW('Hygiene Data'!F22)),NA())</f>
        <v>#N/A</v>
      </c>
      <c r="BH28" s="508" t="e">
        <f ca="1">+IF(AND(ISNUMBER(OFFSET('Hygiene Data'!$F$9,0,10*ROW('Hygiene Data'!F22))),'Data Summary'!DW28="Yes"),OFFSET('Hygiene Data'!$F$9,0,10*ROW('Hygiene Data'!F22)),NA())</f>
        <v>#N/A</v>
      </c>
      <c r="BI28" s="508" t="e">
        <f ca="1">+IF(AND(ISNUMBER(OFFSET('Hygiene Data'!$G$5,0,10*ROW('Hygiene Data'!G22))),'Data Summary'!DX28="Yes"),OFFSET('Hygiene Data'!$G$5,0,10*ROW('Hygiene Data'!G22)),NA())</f>
        <v>#N/A</v>
      </c>
      <c r="BJ28" s="508" t="e">
        <f ca="1">+IF(AND(ISNUMBER(OFFSET('Hygiene Data'!$G$7,0,10*ROW('Hygiene Data'!G22))),'Data Summary'!DY28="Yes"),OFFSET('Hygiene Data'!$G$7,0,10*ROW('Hygiene Data'!G22)),NA())</f>
        <v>#N/A</v>
      </c>
      <c r="BK28" s="508" t="e">
        <f ca="1">+IF(AND(ISNUMBER(OFFSET('Hygiene Data'!$G$9,0,10*ROW('Hygiene Data'!G22))),'Data Summary'!DZ28="Yes"),OFFSET('Hygiene Data'!$G$9,0,10*ROW('Hygiene Data'!G22)),NA())</f>
        <v>#N/A</v>
      </c>
      <c r="BL28" s="508" t="e">
        <f ca="1">+IF(AND(ISNUMBER(OFFSET('Hygiene Data'!$H$5,0,10*ROW('Hygiene Data'!H22))),'Data Summary'!EA28="Yes"),OFFSET('Hygiene Data'!$H$5,0,10*ROW('Hygiene Data'!H22)),NA())</f>
        <v>#N/A</v>
      </c>
      <c r="BM28" s="508" t="e">
        <f ca="1">+IF(AND(ISNUMBER(OFFSET('Hygiene Data'!$H$7,0,10*ROW('Hygiene Data'!H22))),'Data Summary'!EB28="Yes"),OFFSET('Hygiene Data'!$H$7,0,10*ROW('Hygiene Data'!H22)),NA())</f>
        <v>#N/A</v>
      </c>
      <c r="BN28" s="508" t="e">
        <f ca="1">+IF(AND(ISNUMBER(OFFSET('Hygiene Data'!$H$9,0,10*ROW('Hygiene Data'!H22))),'Data Summary'!EC28="Yes"),OFFSET('Hygiene Data'!$H$9,0,10*ROW('Hygiene Data'!H22)),NA())</f>
        <v>#N/A</v>
      </c>
      <c r="BO28" s="508" t="e">
        <f ca="1">+IF(AND(ISNUMBER(OFFSET('Hygiene Data'!$I$5,0,10*ROW('Hygiene Data'!I22))),'Data Summary'!ED28="Yes"),OFFSET('Hygiene Data'!$I$5,0,10*ROW('Hygiene Data'!I22)),NA())</f>
        <v>#N/A</v>
      </c>
      <c r="BP28" s="508" t="e">
        <f ca="1">+IF(AND(ISNUMBER(OFFSET('Hygiene Data'!$I$7,0,10*ROW('Hygiene Data'!I22))),'Data Summary'!EE28="Yes"),OFFSET('Hygiene Data'!$I$7,0,10*ROW('Hygiene Data'!I22)),NA())</f>
        <v>#N/A</v>
      </c>
      <c r="BQ28" s="508" t="e">
        <f ca="1">+IF(AND(ISNUMBER(OFFSET('Hygiene Data'!$I$9,0,10*ROW('Hygiene Data'!I22))),'Data Summary'!EF28="Yes"),OFFSET('Hygiene Data'!$I$9,0,10*ROW('Hygiene Data'!I22)),NA())</f>
        <v>#N/A</v>
      </c>
    </row>
    <row r="29" spans="1:69" x14ac:dyDescent="0.25">
      <c r="A29" s="504" t="e">
        <f ca="1">+RIGHT('Data Summary'!A29,LEN('Data Summary'!A29)-9)</f>
        <v>#VALUE!</v>
      </c>
      <c r="B29" s="478" t="str">
        <f ca="1">+IF(ISTEXT('Data Summary'!B29),'Data Summary'!B29,"")</f>
        <v/>
      </c>
      <c r="C29" s="505" t="e">
        <f ca="1">+VALUE('Data Summary'!C29)</f>
        <v>#VALUE!</v>
      </c>
      <c r="D29" s="506" t="e">
        <f ca="1">+IF(AND(ISNUMBER(OFFSET('Water Data'!$D$4,0,10*ROW('Water Data'!D23))),'Data Summary'!BS29="Yes"),100-OFFSET('Water Data'!$D$4,0,10*ROW('Water Data'!D23)),NA())</f>
        <v>#N/A</v>
      </c>
      <c r="E29" s="506" t="e">
        <f ca="1">+IF(AND(ISNUMBER(OFFSET('Water Data'!$D$6,0,10*ROW('Water Data'!D23))),'Data Summary'!BT29="Yes"),OFFSET('Water Data'!$D$6,0,10*ROW('Water Data'!D23)),NA())</f>
        <v>#N/A</v>
      </c>
      <c r="F29" s="506" t="e">
        <f ca="1">+IF(AND(ISNUMBER(OFFSET('Water Data'!$D$9,0,10*ROW('Water Data'!D23))),'Data Summary'!BU29="Yes"),OFFSET('Water Data'!$D$9,0,10*ROW('Water Data'!D23)),NA())</f>
        <v>#N/A</v>
      </c>
      <c r="G29" s="506" t="e">
        <f ca="1">+IF(AND(ISNUMBER(OFFSET('Water Data'!$E$4,0,10*ROW('Water Data'!E23))),'Data Summary'!BV29="Yes"),100-OFFSET('Water Data'!$E$4,0,10*ROW('Water Data'!E23)),NA())</f>
        <v>#N/A</v>
      </c>
      <c r="H29" s="506" t="e">
        <f ca="1">+IF(AND(ISNUMBER(OFFSET('Water Data'!$E$6,0,10*ROW('Water Data'!E23))),'Data Summary'!BW29="Yes"),OFFSET('Water Data'!$E$6,0,10*ROW('Water Data'!E23)),NA())</f>
        <v>#N/A</v>
      </c>
      <c r="I29" s="506" t="e">
        <f ca="1">+IF(AND(ISNUMBER(OFFSET('Water Data'!$E$9,0,10*ROW('Water Data'!E23))),'Data Summary'!BX29="Yes"),OFFSET('Water Data'!$E$9,0,10*ROW('Water Data'!E23)),NA())</f>
        <v>#N/A</v>
      </c>
      <c r="J29" s="506" t="e">
        <f ca="1">+IF(AND(ISNUMBER(OFFSET('Water Data'!$F$4,0,10*ROW('Water Data'!F23))),'Data Summary'!BY29="Yes"),100-OFFSET('Water Data'!$F$4,0,10*ROW('Water Data'!F23)),NA())</f>
        <v>#N/A</v>
      </c>
      <c r="K29" s="506" t="e">
        <f ca="1">+IF(AND(ISNUMBER(OFFSET('Water Data'!$F$6,0,10*ROW('Water Data'!F23))),'Data Summary'!BZ29="Yes"),OFFSET('Water Data'!$F$6,0,10*ROW('Water Data'!F23)),NA())</f>
        <v>#N/A</v>
      </c>
      <c r="L29" s="506" t="e">
        <f ca="1">+IF(AND(ISNUMBER(OFFSET('Water Data'!$F$9,0,10*ROW('Water Data'!F23))),'Data Summary'!CA29="Yes"),OFFSET('Water Data'!$F$9,0,10*ROW('Water Data'!F23)),NA())</f>
        <v>#N/A</v>
      </c>
      <c r="M29" s="506" t="e">
        <f ca="1">+IF(AND(ISNUMBER(OFFSET('Water Data'!$G$4,0,10*ROW('Water Data'!G23))),'Data Summary'!CB29="Yes"),100-OFFSET('Water Data'!$G$4,0,10*ROW('Water Data'!G23)),NA())</f>
        <v>#N/A</v>
      </c>
      <c r="N29" s="506" t="e">
        <f ca="1">+IF(AND(ISNUMBER(OFFSET('Water Data'!$G$6,0,10*ROW('Water Data'!G23))),'Data Summary'!CC29="Yes"),OFFSET('Water Data'!$G$6,0,10*ROW('Water Data'!G23)),NA())</f>
        <v>#N/A</v>
      </c>
      <c r="O29" s="506" t="e">
        <f ca="1">+IF(AND(ISNUMBER(OFFSET('Water Data'!$G$9,0,10*ROW('Water Data'!G23))),'Data Summary'!CD29="Yes"),OFFSET('Water Data'!$G$9,0,10*ROW('Water Data'!G23)),NA())</f>
        <v>#N/A</v>
      </c>
      <c r="P29" s="506" t="e">
        <f ca="1">+IF(AND(ISNUMBER(OFFSET('Water Data'!$H$4,0,10*ROW('Water Data'!H23))),'Data Summary'!CE29="Yes"),100-OFFSET('Water Data'!$H$4,0,10*ROW('Water Data'!H23)),NA())</f>
        <v>#N/A</v>
      </c>
      <c r="Q29" s="506" t="e">
        <f ca="1">+IF(AND(ISNUMBER(OFFSET('Water Data'!$H$6,0,10*ROW('Water Data'!H23))),'Data Summary'!CF29="Yes"),OFFSET('Water Data'!$H$6,0,10*ROW('Water Data'!H23)),NA())</f>
        <v>#N/A</v>
      </c>
      <c r="R29" s="506" t="e">
        <f ca="1">+IF(AND(ISNUMBER(OFFSET('Water Data'!$H$9,0,10*ROW('Water Data'!H23))),'Data Summary'!CG29="Yes"),OFFSET('Water Data'!$H$9,0,10*ROW('Water Data'!H23)),NA())</f>
        <v>#N/A</v>
      </c>
      <c r="S29" s="506" t="e">
        <f ca="1">+IF(AND(ISNUMBER(OFFSET('Water Data'!$I$4,0,10*ROW('Water Data'!I23))),'Data Summary'!CH29="Yes"),100-OFFSET('Water Data'!$I$4,0,10*ROW('Water Data'!I23)),NA())</f>
        <v>#N/A</v>
      </c>
      <c r="T29" s="506" t="e">
        <f ca="1">+IF(AND(ISNUMBER(OFFSET('Water Data'!$I$6,0,10*ROW('Water Data'!I23))),'Data Summary'!CI29="Yes"),OFFSET('Water Data'!$I$6,0,10*ROW('Water Data'!I23)),NA())</f>
        <v>#N/A</v>
      </c>
      <c r="U29" s="506" t="e">
        <f ca="1">+IF(AND(ISNUMBER(OFFSET('Water Data'!$I$9,0,10*ROW('Water Data'!I23))),'Data Summary'!CJ29="Yes"),OFFSET('Water Data'!$I$9,0,10*ROW('Water Data'!I23)),NA())</f>
        <v>#N/A</v>
      </c>
      <c r="V29" s="507" t="e">
        <f ca="1">+IF(AND(ISNUMBER(OFFSET('Sanitation Data'!$D$4,0,10*ROW('Sanitation Data'!D23))),'Data Summary'!CK29="Yes"),100-OFFSET('Sanitation Data'!$D$4,0,10*ROW('Sanitation Data'!D23)),NA())</f>
        <v>#N/A</v>
      </c>
      <c r="W29" s="507" t="e">
        <f ca="1">+IF(AND(ISNUMBER(OFFSET('Sanitation Data'!$D$6,0,10*ROW('Sanitation Data'!D23))),'Data Summary'!CL29="Yes"),OFFSET('Sanitation Data'!$D$6,0,10*ROW('Sanitation Data'!D23)),NA())</f>
        <v>#N/A</v>
      </c>
      <c r="X29" s="507" t="e">
        <f ca="1">+IF(AND(ISNUMBER(OFFSET('Sanitation Data'!$D$10,0,10*ROW('Sanitation Data'!D23))),'Data Summary'!CM29="Yes"),OFFSET('Sanitation Data'!$D$10,0,10*ROW('Sanitation Data'!D23)),NA())</f>
        <v>#N/A</v>
      </c>
      <c r="Y29" s="507" t="e">
        <f ca="1">+IF(AND(ISNUMBER(OFFSET('Sanitation Data'!$D$11,0,10*ROW('Sanitation Data'!D23))),'Data Summary'!CN29="Yes"),OFFSET('Sanitation Data'!$D$11,0,10*ROW('Sanitation Data'!D23)),NA())</f>
        <v>#N/A</v>
      </c>
      <c r="Z29" s="507" t="e">
        <f ca="1">+IF(AND(ISNUMBER(OFFSET('Sanitation Data'!$D$12,0,10*ROW('Sanitation Data'!D23))),'Data Summary'!CO29="Yes"),OFFSET('Sanitation Data'!$D$12,0,10*ROW('Sanitation Data'!D23)),NA())</f>
        <v>#N/A</v>
      </c>
      <c r="AA29" s="507" t="e">
        <f ca="1">+IF(AND(ISNUMBER(OFFSET('Sanitation Data'!$E$4,0,10*ROW('Sanitation Data'!E23))),'Data Summary'!CP29="Yes"),100-OFFSET('Sanitation Data'!$E$4,0,10*ROW('Sanitation Data'!E23)),NA())</f>
        <v>#N/A</v>
      </c>
      <c r="AB29" s="507" t="e">
        <f ca="1">+IF(AND(ISNUMBER(OFFSET('Sanitation Data'!$E$6,0,10*ROW('Sanitation Data'!E23))),'Data Summary'!CQ29="Yes"),OFFSET('Sanitation Data'!$E$6,0,10*ROW('Sanitation Data'!E23)),NA())</f>
        <v>#N/A</v>
      </c>
      <c r="AC29" s="507" t="e">
        <f ca="1">+IF(AND(ISNUMBER(OFFSET('Sanitation Data'!$E$10,0,10*ROW('Sanitation Data'!E23))),'Data Summary'!CR29="Yes"),OFFSET('Sanitation Data'!$E$10,0,10*ROW('Sanitation Data'!E23)),NA())</f>
        <v>#N/A</v>
      </c>
      <c r="AD29" s="507" t="e">
        <f ca="1">+IF(AND(ISNUMBER(OFFSET('Sanitation Data'!$E$11,0,10*ROW('Sanitation Data'!E23))),'Data Summary'!CS29="Yes"),OFFSET('Sanitation Data'!$E$11,0,10*ROW('Sanitation Data'!E23)),NA())</f>
        <v>#N/A</v>
      </c>
      <c r="AE29" s="507" t="e">
        <f ca="1">+IF(AND(ISNUMBER(OFFSET('Sanitation Data'!$E$12,0,10*ROW('Sanitation Data'!E23))),'Data Summary'!CT29="Yes"),OFFSET('Sanitation Data'!$E$12,0,10*ROW('Sanitation Data'!E23)),NA())</f>
        <v>#N/A</v>
      </c>
      <c r="AF29" s="507" t="e">
        <f ca="1">+IF(AND(ISNUMBER(OFFSET('Sanitation Data'!$F$4,0,10*ROW('Sanitation Data'!F23))),'Data Summary'!CU29="Yes"),100-OFFSET('Sanitation Data'!$F$4,0,10*ROW('Sanitation Data'!F23)),NA())</f>
        <v>#N/A</v>
      </c>
      <c r="AG29" s="507" t="e">
        <f ca="1">+IF(AND(ISNUMBER(OFFSET('Sanitation Data'!$F$6,0,10*ROW('Sanitation Data'!F23))),'Data Summary'!CV29="Yes"),OFFSET('Sanitation Data'!$F$6,0,10*ROW('Sanitation Data'!F23)),NA())</f>
        <v>#N/A</v>
      </c>
      <c r="AH29" s="507" t="e">
        <f ca="1">+IF(AND(ISNUMBER(OFFSET('Sanitation Data'!$F$10,0,10*ROW('Sanitation Data'!F23))),'Data Summary'!CW29="Yes"),OFFSET('Sanitation Data'!$F$10,0,10*ROW('Sanitation Data'!F23)),NA())</f>
        <v>#N/A</v>
      </c>
      <c r="AI29" s="507" t="e">
        <f ca="1">+IF(AND(ISNUMBER(OFFSET('Sanitation Data'!$F$11,0,10*ROW('Sanitation Data'!F23))),'Data Summary'!CX29="Yes"),OFFSET('Sanitation Data'!$F$11,0,10*ROW('Sanitation Data'!F23)),NA())</f>
        <v>#N/A</v>
      </c>
      <c r="AJ29" s="507" t="e">
        <f ca="1">+IF(AND(ISNUMBER(OFFSET('Sanitation Data'!$F$12,0,10*ROW('Sanitation Data'!F23))),'Data Summary'!CY29="Yes"),OFFSET('Sanitation Data'!$F$12,0,10*ROW('Sanitation Data'!F23)),NA())</f>
        <v>#N/A</v>
      </c>
      <c r="AK29" s="507" t="e">
        <f ca="1">+IF(AND(ISNUMBER(OFFSET('Sanitation Data'!$G$4,0,10*ROW('Sanitation Data'!G23))),'Data Summary'!CZ29="Yes"),100-OFFSET('Sanitation Data'!$G$4,0,10*ROW('Sanitation Data'!G23)),NA())</f>
        <v>#N/A</v>
      </c>
      <c r="AL29" s="507" t="e">
        <f ca="1">+IF(AND(ISNUMBER(OFFSET('Sanitation Data'!$G$6,0,10*ROW('Sanitation Data'!G23))),'Data Summary'!DA29="Yes"),OFFSET('Sanitation Data'!$G$6,0,10*ROW('Sanitation Data'!G23)),NA())</f>
        <v>#N/A</v>
      </c>
      <c r="AM29" s="507" t="e">
        <f ca="1">+IF(AND(ISNUMBER(OFFSET('Sanitation Data'!$G$10,0,10*ROW('Sanitation Data'!G23))),'Data Summary'!DB29="Yes"),OFFSET('Sanitation Data'!$G$10,0,10*ROW('Sanitation Data'!G23)),NA())</f>
        <v>#N/A</v>
      </c>
      <c r="AN29" s="507" t="e">
        <f ca="1">+IF(AND(ISNUMBER(OFFSET('Sanitation Data'!$G$11,0,10*ROW('Sanitation Data'!G23))),'Data Summary'!DC29="Yes"),OFFSET('Sanitation Data'!$G$11,0,10*ROW('Sanitation Data'!G23)),NA())</f>
        <v>#N/A</v>
      </c>
      <c r="AO29" s="507" t="e">
        <f ca="1">+IF(AND(ISNUMBER(OFFSET('Sanitation Data'!$G$12,0,10*ROW('Sanitation Data'!G23))),'Data Summary'!DD29="Yes"),OFFSET('Sanitation Data'!$G$12,0,10*ROW('Sanitation Data'!G23)),NA())</f>
        <v>#N/A</v>
      </c>
      <c r="AP29" s="507" t="e">
        <f ca="1">+IF(AND(ISNUMBER(OFFSET('Sanitation Data'!$H$4,0,10*ROW('Sanitation Data'!H23))),'Data Summary'!DE29="Yes"),100-OFFSET('Sanitation Data'!$H$4,0,10*ROW('Sanitation Data'!H23)),NA())</f>
        <v>#N/A</v>
      </c>
      <c r="AQ29" s="507" t="e">
        <f ca="1">+IF(AND(ISNUMBER(OFFSET('Sanitation Data'!$H$6,0,10*ROW('Sanitation Data'!H23))),'Data Summary'!DF29="Yes"),OFFSET('Sanitation Data'!$H$6,0,10*ROW('Sanitation Data'!H23)),NA())</f>
        <v>#N/A</v>
      </c>
      <c r="AR29" s="507" t="e">
        <f ca="1">+IF(AND(ISNUMBER(OFFSET('Sanitation Data'!$H$10,0,10*ROW('Sanitation Data'!H23))),'Data Summary'!DG29="Yes"),OFFSET('Sanitation Data'!$H$10,0,10*ROW('Sanitation Data'!H23)),NA())</f>
        <v>#N/A</v>
      </c>
      <c r="AS29" s="507" t="e">
        <f ca="1">+IF(AND(ISNUMBER(OFFSET('Sanitation Data'!$H$11,0,10*ROW('Sanitation Data'!H23))),'Data Summary'!DH29="Yes"),OFFSET('Sanitation Data'!$H$11,0,10*ROW('Sanitation Data'!H23)),NA())</f>
        <v>#N/A</v>
      </c>
      <c r="AT29" s="507" t="e">
        <f ca="1">+IF(AND(ISNUMBER(OFFSET('Sanitation Data'!$H$12,0,10*ROW('Sanitation Data'!H23))),'Data Summary'!DI29="Yes"),OFFSET('Sanitation Data'!$H$12,0,10*ROW('Sanitation Data'!H23)),NA())</f>
        <v>#N/A</v>
      </c>
      <c r="AU29" s="507" t="e">
        <f ca="1">+IF(AND(ISNUMBER(OFFSET('Sanitation Data'!$I$4,0,10*ROW('Sanitation Data'!I23))),'Data Summary'!DJ29="Yes"),100-OFFSET('Sanitation Data'!$I$4,0,10*ROW('Sanitation Data'!I23)),NA())</f>
        <v>#N/A</v>
      </c>
      <c r="AV29" s="507" t="e">
        <f ca="1">+IF(AND(ISNUMBER(OFFSET('Sanitation Data'!$I$6,0,10*ROW('Sanitation Data'!I23))),'Data Summary'!DK29="Yes"),OFFSET('Sanitation Data'!$I$6,0,10*ROW('Sanitation Data'!I23)),NA())</f>
        <v>#N/A</v>
      </c>
      <c r="AW29" s="507" t="e">
        <f ca="1">+IF(AND(ISNUMBER(OFFSET('Sanitation Data'!$I$10,0,10*ROW('Sanitation Data'!I23))),'Data Summary'!DL29="Yes"),OFFSET('Sanitation Data'!$I$10,0,10*ROW('Sanitation Data'!I23)),NA())</f>
        <v>#N/A</v>
      </c>
      <c r="AX29" s="507" t="e">
        <f ca="1">+IF(AND(ISNUMBER(OFFSET('Sanitation Data'!$I$11,0,10*ROW('Sanitation Data'!I23))),'Data Summary'!DM29="Yes"),OFFSET('Sanitation Data'!$I$11,0,10*ROW('Sanitation Data'!I23)),NA())</f>
        <v>#N/A</v>
      </c>
      <c r="AY29" s="507" t="e">
        <f ca="1">+IF(AND(ISNUMBER(OFFSET('Sanitation Data'!$I$12,0,10*ROW('Sanitation Data'!I23))),'Data Summary'!DN29="Yes"),OFFSET('Sanitation Data'!$I$12,0,10*ROW('Sanitation Data'!I23)),NA())</f>
        <v>#N/A</v>
      </c>
      <c r="AZ29" s="508" t="e">
        <f ca="1">+IF(AND(ISNUMBER(OFFSET('Hygiene Data'!$D$5,0,10*ROW('Hygiene Data'!D23))),'Data Summary'!DO29="Yes"),OFFSET('Hygiene Data'!$D$5,0,10*ROW('Hygiene Data'!D23)),NA())</f>
        <v>#N/A</v>
      </c>
      <c r="BA29" s="508" t="e">
        <f ca="1">+IF(AND(ISNUMBER(OFFSET('Hygiene Data'!$D$7,0,10*ROW('Hygiene Data'!D23))),'Data Summary'!DP29="Yes"),OFFSET('Hygiene Data'!$D$7,0,10*ROW('Hygiene Data'!D23)),NA())</f>
        <v>#N/A</v>
      </c>
      <c r="BB29" s="508" t="e">
        <f ca="1">+IF(AND(ISNUMBER(OFFSET('Hygiene Data'!$D$9,0,10*ROW('Hygiene Data'!D23))),'Data Summary'!DQ29="Yes"),OFFSET('Hygiene Data'!$D$9,0,10*ROW('Hygiene Data'!D23)),NA())</f>
        <v>#N/A</v>
      </c>
      <c r="BC29" s="508" t="e">
        <f ca="1">+IF(AND(ISNUMBER(OFFSET('Hygiene Data'!$E$5,0,10*ROW('Hygiene Data'!E23))),'Data Summary'!DR29="Yes"),OFFSET('Hygiene Data'!$E$5,0,10*ROW('Hygiene Data'!E23)),NA())</f>
        <v>#N/A</v>
      </c>
      <c r="BD29" s="508" t="e">
        <f ca="1">+IF(AND(ISNUMBER(OFFSET('Hygiene Data'!$E$7,0,10*ROW('Hygiene Data'!E23))),'Data Summary'!DS29="Yes"),OFFSET('Hygiene Data'!$E$7,0,10*ROW('Hygiene Data'!E23)),NA())</f>
        <v>#N/A</v>
      </c>
      <c r="BE29" s="508" t="e">
        <f ca="1">+IF(AND(ISNUMBER(OFFSET('Hygiene Data'!$E$9,0,10*ROW('Hygiene Data'!E23))),'Data Summary'!DT29="Yes"),OFFSET('Hygiene Data'!$E$9,0,10*ROW('Hygiene Data'!E23)),NA())</f>
        <v>#N/A</v>
      </c>
      <c r="BF29" s="508" t="e">
        <f ca="1">+IF(AND(ISNUMBER(OFFSET('Hygiene Data'!$F$5,0,10*ROW('Hygiene Data'!F23))),'Data Summary'!DU29="Yes"),OFFSET('Hygiene Data'!$F$5,0,10*ROW('Hygiene Data'!F23)),NA())</f>
        <v>#N/A</v>
      </c>
      <c r="BG29" s="508" t="e">
        <f ca="1">+IF(AND(ISNUMBER(OFFSET('Hygiene Data'!$F$7,0,10*ROW('Hygiene Data'!F23))),'Data Summary'!DV29="Yes"),OFFSET('Hygiene Data'!$F$7,0,10*ROW('Hygiene Data'!F23)),NA())</f>
        <v>#N/A</v>
      </c>
      <c r="BH29" s="508" t="e">
        <f ca="1">+IF(AND(ISNUMBER(OFFSET('Hygiene Data'!$F$9,0,10*ROW('Hygiene Data'!F23))),'Data Summary'!DW29="Yes"),OFFSET('Hygiene Data'!$F$9,0,10*ROW('Hygiene Data'!F23)),NA())</f>
        <v>#N/A</v>
      </c>
      <c r="BI29" s="508" t="e">
        <f ca="1">+IF(AND(ISNUMBER(OFFSET('Hygiene Data'!$G$5,0,10*ROW('Hygiene Data'!G23))),'Data Summary'!DX29="Yes"),OFFSET('Hygiene Data'!$G$5,0,10*ROW('Hygiene Data'!G23)),NA())</f>
        <v>#N/A</v>
      </c>
      <c r="BJ29" s="508" t="e">
        <f ca="1">+IF(AND(ISNUMBER(OFFSET('Hygiene Data'!$G$7,0,10*ROW('Hygiene Data'!G23))),'Data Summary'!DY29="Yes"),OFFSET('Hygiene Data'!$G$7,0,10*ROW('Hygiene Data'!G23)),NA())</f>
        <v>#N/A</v>
      </c>
      <c r="BK29" s="508" t="e">
        <f ca="1">+IF(AND(ISNUMBER(OFFSET('Hygiene Data'!$G$9,0,10*ROW('Hygiene Data'!G23))),'Data Summary'!DZ29="Yes"),OFFSET('Hygiene Data'!$G$9,0,10*ROW('Hygiene Data'!G23)),NA())</f>
        <v>#N/A</v>
      </c>
      <c r="BL29" s="508" t="e">
        <f ca="1">+IF(AND(ISNUMBER(OFFSET('Hygiene Data'!$H$5,0,10*ROW('Hygiene Data'!H23))),'Data Summary'!EA29="Yes"),OFFSET('Hygiene Data'!$H$5,0,10*ROW('Hygiene Data'!H23)),NA())</f>
        <v>#N/A</v>
      </c>
      <c r="BM29" s="508" t="e">
        <f ca="1">+IF(AND(ISNUMBER(OFFSET('Hygiene Data'!$H$7,0,10*ROW('Hygiene Data'!H23))),'Data Summary'!EB29="Yes"),OFFSET('Hygiene Data'!$H$7,0,10*ROW('Hygiene Data'!H23)),NA())</f>
        <v>#N/A</v>
      </c>
      <c r="BN29" s="508" t="e">
        <f ca="1">+IF(AND(ISNUMBER(OFFSET('Hygiene Data'!$H$9,0,10*ROW('Hygiene Data'!H23))),'Data Summary'!EC29="Yes"),OFFSET('Hygiene Data'!$H$9,0,10*ROW('Hygiene Data'!H23)),NA())</f>
        <v>#N/A</v>
      </c>
      <c r="BO29" s="508" t="e">
        <f ca="1">+IF(AND(ISNUMBER(OFFSET('Hygiene Data'!$I$5,0,10*ROW('Hygiene Data'!I23))),'Data Summary'!ED29="Yes"),OFFSET('Hygiene Data'!$I$5,0,10*ROW('Hygiene Data'!I23)),NA())</f>
        <v>#N/A</v>
      </c>
      <c r="BP29" s="508" t="e">
        <f ca="1">+IF(AND(ISNUMBER(OFFSET('Hygiene Data'!$I$7,0,10*ROW('Hygiene Data'!I23))),'Data Summary'!EE29="Yes"),OFFSET('Hygiene Data'!$I$7,0,10*ROW('Hygiene Data'!I23)),NA())</f>
        <v>#N/A</v>
      </c>
      <c r="BQ29" s="508" t="e">
        <f ca="1">+IF(AND(ISNUMBER(OFFSET('Hygiene Data'!$I$9,0,10*ROW('Hygiene Data'!I23))),'Data Summary'!EF29="Yes"),OFFSET('Hygiene Data'!$I$9,0,10*ROW('Hygiene Data'!I23)),NA())</f>
        <v>#N/A</v>
      </c>
    </row>
    <row r="30" spans="1:69" x14ac:dyDescent="0.25">
      <c r="A30" s="504" t="e">
        <f ca="1">+RIGHT('Data Summary'!A30,LEN('Data Summary'!A30)-9)</f>
        <v>#VALUE!</v>
      </c>
      <c r="B30" s="478" t="str">
        <f ca="1">+IF(ISTEXT('Data Summary'!B30),'Data Summary'!B30,"")</f>
        <v/>
      </c>
      <c r="C30" s="505" t="e">
        <f ca="1">+VALUE('Data Summary'!C30)</f>
        <v>#VALUE!</v>
      </c>
      <c r="D30" s="506" t="e">
        <f ca="1">+IF(AND(ISNUMBER(OFFSET('Water Data'!$D$4,0,10*ROW('Water Data'!D24))),'Data Summary'!BS30="Yes"),100-OFFSET('Water Data'!$D$4,0,10*ROW('Water Data'!D24)),NA())</f>
        <v>#N/A</v>
      </c>
      <c r="E30" s="506" t="e">
        <f ca="1">+IF(AND(ISNUMBER(OFFSET('Water Data'!$D$6,0,10*ROW('Water Data'!D24))),'Data Summary'!BT30="Yes"),OFFSET('Water Data'!$D$6,0,10*ROW('Water Data'!D24)),NA())</f>
        <v>#N/A</v>
      </c>
      <c r="F30" s="506" t="e">
        <f ca="1">+IF(AND(ISNUMBER(OFFSET('Water Data'!$D$9,0,10*ROW('Water Data'!D24))),'Data Summary'!BU30="Yes"),OFFSET('Water Data'!$D$9,0,10*ROW('Water Data'!D24)),NA())</f>
        <v>#N/A</v>
      </c>
      <c r="G30" s="506" t="e">
        <f ca="1">+IF(AND(ISNUMBER(OFFSET('Water Data'!$E$4,0,10*ROW('Water Data'!E24))),'Data Summary'!BV30="Yes"),100-OFFSET('Water Data'!$E$4,0,10*ROW('Water Data'!E24)),NA())</f>
        <v>#N/A</v>
      </c>
      <c r="H30" s="506" t="e">
        <f ca="1">+IF(AND(ISNUMBER(OFFSET('Water Data'!$E$6,0,10*ROW('Water Data'!E24))),'Data Summary'!BW30="Yes"),OFFSET('Water Data'!$E$6,0,10*ROW('Water Data'!E24)),NA())</f>
        <v>#N/A</v>
      </c>
      <c r="I30" s="506" t="e">
        <f ca="1">+IF(AND(ISNUMBER(OFFSET('Water Data'!$E$9,0,10*ROW('Water Data'!E24))),'Data Summary'!BX30="Yes"),OFFSET('Water Data'!$E$9,0,10*ROW('Water Data'!E24)),NA())</f>
        <v>#N/A</v>
      </c>
      <c r="J30" s="506" t="e">
        <f ca="1">+IF(AND(ISNUMBER(OFFSET('Water Data'!$F$4,0,10*ROW('Water Data'!F24))),'Data Summary'!BY30="Yes"),100-OFFSET('Water Data'!$F$4,0,10*ROW('Water Data'!F24)),NA())</f>
        <v>#N/A</v>
      </c>
      <c r="K30" s="506" t="e">
        <f ca="1">+IF(AND(ISNUMBER(OFFSET('Water Data'!$F$6,0,10*ROW('Water Data'!F24))),'Data Summary'!BZ30="Yes"),OFFSET('Water Data'!$F$6,0,10*ROW('Water Data'!F24)),NA())</f>
        <v>#N/A</v>
      </c>
      <c r="L30" s="506" t="e">
        <f ca="1">+IF(AND(ISNUMBER(OFFSET('Water Data'!$F$9,0,10*ROW('Water Data'!F24))),'Data Summary'!CA30="Yes"),OFFSET('Water Data'!$F$9,0,10*ROW('Water Data'!F24)),NA())</f>
        <v>#N/A</v>
      </c>
      <c r="M30" s="506" t="e">
        <f ca="1">+IF(AND(ISNUMBER(OFFSET('Water Data'!$G$4,0,10*ROW('Water Data'!G24))),'Data Summary'!CB30="Yes"),100-OFFSET('Water Data'!$G$4,0,10*ROW('Water Data'!G24)),NA())</f>
        <v>#N/A</v>
      </c>
      <c r="N30" s="506" t="e">
        <f ca="1">+IF(AND(ISNUMBER(OFFSET('Water Data'!$G$6,0,10*ROW('Water Data'!G24))),'Data Summary'!CC30="Yes"),OFFSET('Water Data'!$G$6,0,10*ROW('Water Data'!G24)),NA())</f>
        <v>#N/A</v>
      </c>
      <c r="O30" s="506" t="e">
        <f ca="1">+IF(AND(ISNUMBER(OFFSET('Water Data'!$G$9,0,10*ROW('Water Data'!G24))),'Data Summary'!CD30="Yes"),OFFSET('Water Data'!$G$9,0,10*ROW('Water Data'!G24)),NA())</f>
        <v>#N/A</v>
      </c>
      <c r="P30" s="506" t="e">
        <f ca="1">+IF(AND(ISNUMBER(OFFSET('Water Data'!$H$4,0,10*ROW('Water Data'!H24))),'Data Summary'!CE30="Yes"),100-OFFSET('Water Data'!$H$4,0,10*ROW('Water Data'!H24)),NA())</f>
        <v>#N/A</v>
      </c>
      <c r="Q30" s="506" t="e">
        <f ca="1">+IF(AND(ISNUMBER(OFFSET('Water Data'!$H$6,0,10*ROW('Water Data'!H24))),'Data Summary'!CF30="Yes"),OFFSET('Water Data'!$H$6,0,10*ROW('Water Data'!H24)),NA())</f>
        <v>#N/A</v>
      </c>
      <c r="R30" s="506" t="e">
        <f ca="1">+IF(AND(ISNUMBER(OFFSET('Water Data'!$H$9,0,10*ROW('Water Data'!H24))),'Data Summary'!CG30="Yes"),OFFSET('Water Data'!$H$9,0,10*ROW('Water Data'!H24)),NA())</f>
        <v>#N/A</v>
      </c>
      <c r="S30" s="506" t="e">
        <f ca="1">+IF(AND(ISNUMBER(OFFSET('Water Data'!$I$4,0,10*ROW('Water Data'!I24))),'Data Summary'!CH30="Yes"),100-OFFSET('Water Data'!$I$4,0,10*ROW('Water Data'!I24)),NA())</f>
        <v>#N/A</v>
      </c>
      <c r="T30" s="506" t="e">
        <f ca="1">+IF(AND(ISNUMBER(OFFSET('Water Data'!$I$6,0,10*ROW('Water Data'!I24))),'Data Summary'!CI30="Yes"),OFFSET('Water Data'!$I$6,0,10*ROW('Water Data'!I24)),NA())</f>
        <v>#N/A</v>
      </c>
      <c r="U30" s="506" t="e">
        <f ca="1">+IF(AND(ISNUMBER(OFFSET('Water Data'!$I$9,0,10*ROW('Water Data'!I24))),'Data Summary'!CJ30="Yes"),OFFSET('Water Data'!$I$9,0,10*ROW('Water Data'!I24)),NA())</f>
        <v>#N/A</v>
      </c>
      <c r="V30" s="507" t="e">
        <f ca="1">+IF(AND(ISNUMBER(OFFSET('Sanitation Data'!$D$4,0,10*ROW('Sanitation Data'!D24))),'Data Summary'!CK30="Yes"),100-OFFSET('Sanitation Data'!$D$4,0,10*ROW('Sanitation Data'!D24)),NA())</f>
        <v>#N/A</v>
      </c>
      <c r="W30" s="507" t="e">
        <f ca="1">+IF(AND(ISNUMBER(OFFSET('Sanitation Data'!$D$6,0,10*ROW('Sanitation Data'!D24))),'Data Summary'!CL30="Yes"),OFFSET('Sanitation Data'!$D$6,0,10*ROW('Sanitation Data'!D24)),NA())</f>
        <v>#N/A</v>
      </c>
      <c r="X30" s="507" t="e">
        <f ca="1">+IF(AND(ISNUMBER(OFFSET('Sanitation Data'!$D$10,0,10*ROW('Sanitation Data'!D24))),'Data Summary'!CM30="Yes"),OFFSET('Sanitation Data'!$D$10,0,10*ROW('Sanitation Data'!D24)),NA())</f>
        <v>#N/A</v>
      </c>
      <c r="Y30" s="507" t="e">
        <f ca="1">+IF(AND(ISNUMBER(OFFSET('Sanitation Data'!$D$11,0,10*ROW('Sanitation Data'!D24))),'Data Summary'!CN30="Yes"),OFFSET('Sanitation Data'!$D$11,0,10*ROW('Sanitation Data'!D24)),NA())</f>
        <v>#N/A</v>
      </c>
      <c r="Z30" s="507" t="e">
        <f ca="1">+IF(AND(ISNUMBER(OFFSET('Sanitation Data'!$D$12,0,10*ROW('Sanitation Data'!D24))),'Data Summary'!CO30="Yes"),OFFSET('Sanitation Data'!$D$12,0,10*ROW('Sanitation Data'!D24)),NA())</f>
        <v>#N/A</v>
      </c>
      <c r="AA30" s="507" t="e">
        <f ca="1">+IF(AND(ISNUMBER(OFFSET('Sanitation Data'!$E$4,0,10*ROW('Sanitation Data'!E24))),'Data Summary'!CP30="Yes"),100-OFFSET('Sanitation Data'!$E$4,0,10*ROW('Sanitation Data'!E24)),NA())</f>
        <v>#N/A</v>
      </c>
      <c r="AB30" s="507" t="e">
        <f ca="1">+IF(AND(ISNUMBER(OFFSET('Sanitation Data'!$E$6,0,10*ROW('Sanitation Data'!E24))),'Data Summary'!CQ30="Yes"),OFFSET('Sanitation Data'!$E$6,0,10*ROW('Sanitation Data'!E24)),NA())</f>
        <v>#N/A</v>
      </c>
      <c r="AC30" s="507" t="e">
        <f ca="1">+IF(AND(ISNUMBER(OFFSET('Sanitation Data'!$E$10,0,10*ROW('Sanitation Data'!E24))),'Data Summary'!CR30="Yes"),OFFSET('Sanitation Data'!$E$10,0,10*ROW('Sanitation Data'!E24)),NA())</f>
        <v>#N/A</v>
      </c>
      <c r="AD30" s="507" t="e">
        <f ca="1">+IF(AND(ISNUMBER(OFFSET('Sanitation Data'!$E$11,0,10*ROW('Sanitation Data'!E24))),'Data Summary'!CS30="Yes"),OFFSET('Sanitation Data'!$E$11,0,10*ROW('Sanitation Data'!E24)),NA())</f>
        <v>#N/A</v>
      </c>
      <c r="AE30" s="507" t="e">
        <f ca="1">+IF(AND(ISNUMBER(OFFSET('Sanitation Data'!$E$12,0,10*ROW('Sanitation Data'!E24))),'Data Summary'!CT30="Yes"),OFFSET('Sanitation Data'!$E$12,0,10*ROW('Sanitation Data'!E24)),NA())</f>
        <v>#N/A</v>
      </c>
      <c r="AF30" s="507" t="e">
        <f ca="1">+IF(AND(ISNUMBER(OFFSET('Sanitation Data'!$F$4,0,10*ROW('Sanitation Data'!F24))),'Data Summary'!CU30="Yes"),100-OFFSET('Sanitation Data'!$F$4,0,10*ROW('Sanitation Data'!F24)),NA())</f>
        <v>#N/A</v>
      </c>
      <c r="AG30" s="507" t="e">
        <f ca="1">+IF(AND(ISNUMBER(OFFSET('Sanitation Data'!$F$6,0,10*ROW('Sanitation Data'!F24))),'Data Summary'!CV30="Yes"),OFFSET('Sanitation Data'!$F$6,0,10*ROW('Sanitation Data'!F24)),NA())</f>
        <v>#N/A</v>
      </c>
      <c r="AH30" s="507" t="e">
        <f ca="1">+IF(AND(ISNUMBER(OFFSET('Sanitation Data'!$F$10,0,10*ROW('Sanitation Data'!F24))),'Data Summary'!CW30="Yes"),OFFSET('Sanitation Data'!$F$10,0,10*ROW('Sanitation Data'!F24)),NA())</f>
        <v>#N/A</v>
      </c>
      <c r="AI30" s="507" t="e">
        <f ca="1">+IF(AND(ISNUMBER(OFFSET('Sanitation Data'!$F$11,0,10*ROW('Sanitation Data'!F24))),'Data Summary'!CX30="Yes"),OFFSET('Sanitation Data'!$F$11,0,10*ROW('Sanitation Data'!F24)),NA())</f>
        <v>#N/A</v>
      </c>
      <c r="AJ30" s="507" t="e">
        <f ca="1">+IF(AND(ISNUMBER(OFFSET('Sanitation Data'!$F$12,0,10*ROW('Sanitation Data'!F24))),'Data Summary'!CY30="Yes"),OFFSET('Sanitation Data'!$F$12,0,10*ROW('Sanitation Data'!F24)),NA())</f>
        <v>#N/A</v>
      </c>
      <c r="AK30" s="507" t="e">
        <f ca="1">+IF(AND(ISNUMBER(OFFSET('Sanitation Data'!$G$4,0,10*ROW('Sanitation Data'!G24))),'Data Summary'!CZ30="Yes"),100-OFFSET('Sanitation Data'!$G$4,0,10*ROW('Sanitation Data'!G24)),NA())</f>
        <v>#N/A</v>
      </c>
      <c r="AL30" s="507" t="e">
        <f ca="1">+IF(AND(ISNUMBER(OFFSET('Sanitation Data'!$G$6,0,10*ROW('Sanitation Data'!G24))),'Data Summary'!DA30="Yes"),OFFSET('Sanitation Data'!$G$6,0,10*ROW('Sanitation Data'!G24)),NA())</f>
        <v>#N/A</v>
      </c>
      <c r="AM30" s="507" t="e">
        <f ca="1">+IF(AND(ISNUMBER(OFFSET('Sanitation Data'!$G$10,0,10*ROW('Sanitation Data'!G24))),'Data Summary'!DB30="Yes"),OFFSET('Sanitation Data'!$G$10,0,10*ROW('Sanitation Data'!G24)),NA())</f>
        <v>#N/A</v>
      </c>
      <c r="AN30" s="507" t="e">
        <f ca="1">+IF(AND(ISNUMBER(OFFSET('Sanitation Data'!$G$11,0,10*ROW('Sanitation Data'!G24))),'Data Summary'!DC30="Yes"),OFFSET('Sanitation Data'!$G$11,0,10*ROW('Sanitation Data'!G24)),NA())</f>
        <v>#N/A</v>
      </c>
      <c r="AO30" s="507" t="e">
        <f ca="1">+IF(AND(ISNUMBER(OFFSET('Sanitation Data'!$G$12,0,10*ROW('Sanitation Data'!G24))),'Data Summary'!DD30="Yes"),OFFSET('Sanitation Data'!$G$12,0,10*ROW('Sanitation Data'!G24)),NA())</f>
        <v>#N/A</v>
      </c>
      <c r="AP30" s="507" t="e">
        <f ca="1">+IF(AND(ISNUMBER(OFFSET('Sanitation Data'!$H$4,0,10*ROW('Sanitation Data'!H24))),'Data Summary'!DE30="Yes"),100-OFFSET('Sanitation Data'!$H$4,0,10*ROW('Sanitation Data'!H24)),NA())</f>
        <v>#N/A</v>
      </c>
      <c r="AQ30" s="507" t="e">
        <f ca="1">+IF(AND(ISNUMBER(OFFSET('Sanitation Data'!$H$6,0,10*ROW('Sanitation Data'!H24))),'Data Summary'!DF30="Yes"),OFFSET('Sanitation Data'!$H$6,0,10*ROW('Sanitation Data'!H24)),NA())</f>
        <v>#N/A</v>
      </c>
      <c r="AR30" s="507" t="e">
        <f ca="1">+IF(AND(ISNUMBER(OFFSET('Sanitation Data'!$H$10,0,10*ROW('Sanitation Data'!H24))),'Data Summary'!DG30="Yes"),OFFSET('Sanitation Data'!$H$10,0,10*ROW('Sanitation Data'!H24)),NA())</f>
        <v>#N/A</v>
      </c>
      <c r="AS30" s="507" t="e">
        <f ca="1">+IF(AND(ISNUMBER(OFFSET('Sanitation Data'!$H$11,0,10*ROW('Sanitation Data'!H24))),'Data Summary'!DH30="Yes"),OFFSET('Sanitation Data'!$H$11,0,10*ROW('Sanitation Data'!H24)),NA())</f>
        <v>#N/A</v>
      </c>
      <c r="AT30" s="507" t="e">
        <f ca="1">+IF(AND(ISNUMBER(OFFSET('Sanitation Data'!$H$12,0,10*ROW('Sanitation Data'!H24))),'Data Summary'!DI30="Yes"),OFFSET('Sanitation Data'!$H$12,0,10*ROW('Sanitation Data'!H24)),NA())</f>
        <v>#N/A</v>
      </c>
      <c r="AU30" s="507" t="e">
        <f ca="1">+IF(AND(ISNUMBER(OFFSET('Sanitation Data'!$I$4,0,10*ROW('Sanitation Data'!I24))),'Data Summary'!DJ30="Yes"),100-OFFSET('Sanitation Data'!$I$4,0,10*ROW('Sanitation Data'!I24)),NA())</f>
        <v>#N/A</v>
      </c>
      <c r="AV30" s="507" t="e">
        <f ca="1">+IF(AND(ISNUMBER(OFFSET('Sanitation Data'!$I$6,0,10*ROW('Sanitation Data'!I24))),'Data Summary'!DK30="Yes"),OFFSET('Sanitation Data'!$I$6,0,10*ROW('Sanitation Data'!I24)),NA())</f>
        <v>#N/A</v>
      </c>
      <c r="AW30" s="507" t="e">
        <f ca="1">+IF(AND(ISNUMBER(OFFSET('Sanitation Data'!$I$10,0,10*ROW('Sanitation Data'!I24))),'Data Summary'!DL30="Yes"),OFFSET('Sanitation Data'!$I$10,0,10*ROW('Sanitation Data'!I24)),NA())</f>
        <v>#N/A</v>
      </c>
      <c r="AX30" s="507" t="e">
        <f ca="1">+IF(AND(ISNUMBER(OFFSET('Sanitation Data'!$I$11,0,10*ROW('Sanitation Data'!I24))),'Data Summary'!DM30="Yes"),OFFSET('Sanitation Data'!$I$11,0,10*ROW('Sanitation Data'!I24)),NA())</f>
        <v>#N/A</v>
      </c>
      <c r="AY30" s="507" t="e">
        <f ca="1">+IF(AND(ISNUMBER(OFFSET('Sanitation Data'!$I$12,0,10*ROW('Sanitation Data'!I24))),'Data Summary'!DN30="Yes"),OFFSET('Sanitation Data'!$I$12,0,10*ROW('Sanitation Data'!I24)),NA())</f>
        <v>#N/A</v>
      </c>
      <c r="AZ30" s="508" t="e">
        <f ca="1">+IF(AND(ISNUMBER(OFFSET('Hygiene Data'!$D$5,0,10*ROW('Hygiene Data'!D24))),'Data Summary'!DO30="Yes"),OFFSET('Hygiene Data'!$D$5,0,10*ROW('Hygiene Data'!D24)),NA())</f>
        <v>#N/A</v>
      </c>
      <c r="BA30" s="508" t="e">
        <f ca="1">+IF(AND(ISNUMBER(OFFSET('Hygiene Data'!$D$7,0,10*ROW('Hygiene Data'!D24))),'Data Summary'!DP30="Yes"),OFFSET('Hygiene Data'!$D$7,0,10*ROW('Hygiene Data'!D24)),NA())</f>
        <v>#N/A</v>
      </c>
      <c r="BB30" s="508" t="e">
        <f ca="1">+IF(AND(ISNUMBER(OFFSET('Hygiene Data'!$D$9,0,10*ROW('Hygiene Data'!D24))),'Data Summary'!DQ30="Yes"),OFFSET('Hygiene Data'!$D$9,0,10*ROW('Hygiene Data'!D24)),NA())</f>
        <v>#N/A</v>
      </c>
      <c r="BC30" s="508" t="e">
        <f ca="1">+IF(AND(ISNUMBER(OFFSET('Hygiene Data'!$E$5,0,10*ROW('Hygiene Data'!E24))),'Data Summary'!DR30="Yes"),OFFSET('Hygiene Data'!$E$5,0,10*ROW('Hygiene Data'!E24)),NA())</f>
        <v>#N/A</v>
      </c>
      <c r="BD30" s="508" t="e">
        <f ca="1">+IF(AND(ISNUMBER(OFFSET('Hygiene Data'!$E$7,0,10*ROW('Hygiene Data'!E24))),'Data Summary'!DS30="Yes"),OFFSET('Hygiene Data'!$E$7,0,10*ROW('Hygiene Data'!E24)),NA())</f>
        <v>#N/A</v>
      </c>
      <c r="BE30" s="508" t="e">
        <f ca="1">+IF(AND(ISNUMBER(OFFSET('Hygiene Data'!$E$9,0,10*ROW('Hygiene Data'!E24))),'Data Summary'!DT30="Yes"),OFFSET('Hygiene Data'!$E$9,0,10*ROW('Hygiene Data'!E24)),NA())</f>
        <v>#N/A</v>
      </c>
      <c r="BF30" s="508" t="e">
        <f ca="1">+IF(AND(ISNUMBER(OFFSET('Hygiene Data'!$F$5,0,10*ROW('Hygiene Data'!F24))),'Data Summary'!DU30="Yes"),OFFSET('Hygiene Data'!$F$5,0,10*ROW('Hygiene Data'!F24)),NA())</f>
        <v>#N/A</v>
      </c>
      <c r="BG30" s="508" t="e">
        <f ca="1">+IF(AND(ISNUMBER(OFFSET('Hygiene Data'!$F$7,0,10*ROW('Hygiene Data'!F24))),'Data Summary'!DV30="Yes"),OFFSET('Hygiene Data'!$F$7,0,10*ROW('Hygiene Data'!F24)),NA())</f>
        <v>#N/A</v>
      </c>
      <c r="BH30" s="508" t="e">
        <f ca="1">+IF(AND(ISNUMBER(OFFSET('Hygiene Data'!$F$9,0,10*ROW('Hygiene Data'!F24))),'Data Summary'!DW30="Yes"),OFFSET('Hygiene Data'!$F$9,0,10*ROW('Hygiene Data'!F24)),NA())</f>
        <v>#N/A</v>
      </c>
      <c r="BI30" s="508" t="e">
        <f ca="1">+IF(AND(ISNUMBER(OFFSET('Hygiene Data'!$G$5,0,10*ROW('Hygiene Data'!G24))),'Data Summary'!DX30="Yes"),OFFSET('Hygiene Data'!$G$5,0,10*ROW('Hygiene Data'!G24)),NA())</f>
        <v>#N/A</v>
      </c>
      <c r="BJ30" s="508" t="e">
        <f ca="1">+IF(AND(ISNUMBER(OFFSET('Hygiene Data'!$G$7,0,10*ROW('Hygiene Data'!G24))),'Data Summary'!DY30="Yes"),OFFSET('Hygiene Data'!$G$7,0,10*ROW('Hygiene Data'!G24)),NA())</f>
        <v>#N/A</v>
      </c>
      <c r="BK30" s="508" t="e">
        <f ca="1">+IF(AND(ISNUMBER(OFFSET('Hygiene Data'!$G$9,0,10*ROW('Hygiene Data'!G24))),'Data Summary'!DZ30="Yes"),OFFSET('Hygiene Data'!$G$9,0,10*ROW('Hygiene Data'!G24)),NA())</f>
        <v>#N/A</v>
      </c>
      <c r="BL30" s="508" t="e">
        <f ca="1">+IF(AND(ISNUMBER(OFFSET('Hygiene Data'!$H$5,0,10*ROW('Hygiene Data'!H24))),'Data Summary'!EA30="Yes"),OFFSET('Hygiene Data'!$H$5,0,10*ROW('Hygiene Data'!H24)),NA())</f>
        <v>#N/A</v>
      </c>
      <c r="BM30" s="508" t="e">
        <f ca="1">+IF(AND(ISNUMBER(OFFSET('Hygiene Data'!$H$7,0,10*ROW('Hygiene Data'!H24))),'Data Summary'!EB30="Yes"),OFFSET('Hygiene Data'!$H$7,0,10*ROW('Hygiene Data'!H24)),NA())</f>
        <v>#N/A</v>
      </c>
      <c r="BN30" s="508" t="e">
        <f ca="1">+IF(AND(ISNUMBER(OFFSET('Hygiene Data'!$H$9,0,10*ROW('Hygiene Data'!H24))),'Data Summary'!EC30="Yes"),OFFSET('Hygiene Data'!$H$9,0,10*ROW('Hygiene Data'!H24)),NA())</f>
        <v>#N/A</v>
      </c>
      <c r="BO30" s="508" t="e">
        <f ca="1">+IF(AND(ISNUMBER(OFFSET('Hygiene Data'!$I$5,0,10*ROW('Hygiene Data'!I24))),'Data Summary'!ED30="Yes"),OFFSET('Hygiene Data'!$I$5,0,10*ROW('Hygiene Data'!I24)),NA())</f>
        <v>#N/A</v>
      </c>
      <c r="BP30" s="508" t="e">
        <f ca="1">+IF(AND(ISNUMBER(OFFSET('Hygiene Data'!$I$7,0,10*ROW('Hygiene Data'!I24))),'Data Summary'!EE30="Yes"),OFFSET('Hygiene Data'!$I$7,0,10*ROW('Hygiene Data'!I24)),NA())</f>
        <v>#N/A</v>
      </c>
      <c r="BQ30" s="508" t="e">
        <f ca="1">+IF(AND(ISNUMBER(OFFSET('Hygiene Data'!$I$9,0,10*ROW('Hygiene Data'!I24))),'Data Summary'!EF30="Yes"),OFFSET('Hygiene Data'!$I$9,0,10*ROW('Hygiene Data'!I24)),NA())</f>
        <v>#N/A</v>
      </c>
    </row>
    <row r="31" spans="1:69" x14ac:dyDescent="0.25">
      <c r="A31" s="504" t="e">
        <f ca="1">+RIGHT('Data Summary'!A31,LEN('Data Summary'!A31)-9)</f>
        <v>#VALUE!</v>
      </c>
      <c r="B31" s="478" t="str">
        <f ca="1">+IF(ISTEXT('Data Summary'!B31),'Data Summary'!B31,"")</f>
        <v/>
      </c>
      <c r="C31" s="505" t="e">
        <f ca="1">+VALUE('Data Summary'!C31)</f>
        <v>#VALUE!</v>
      </c>
      <c r="D31" s="506" t="e">
        <f ca="1">+IF(AND(ISNUMBER(OFFSET('Water Data'!$D$4,0,10*ROW('Water Data'!D25))),'Data Summary'!BS31="Yes"),100-OFFSET('Water Data'!$D$4,0,10*ROW('Water Data'!D25)),NA())</f>
        <v>#N/A</v>
      </c>
      <c r="E31" s="506" t="e">
        <f ca="1">+IF(AND(ISNUMBER(OFFSET('Water Data'!$D$6,0,10*ROW('Water Data'!D25))),'Data Summary'!BT31="Yes"),OFFSET('Water Data'!$D$6,0,10*ROW('Water Data'!D25)),NA())</f>
        <v>#N/A</v>
      </c>
      <c r="F31" s="506" t="e">
        <f ca="1">+IF(AND(ISNUMBER(OFFSET('Water Data'!$D$9,0,10*ROW('Water Data'!D25))),'Data Summary'!BU31="Yes"),OFFSET('Water Data'!$D$9,0,10*ROW('Water Data'!D25)),NA())</f>
        <v>#N/A</v>
      </c>
      <c r="G31" s="506" t="e">
        <f ca="1">+IF(AND(ISNUMBER(OFFSET('Water Data'!$E$4,0,10*ROW('Water Data'!E25))),'Data Summary'!BV31="Yes"),100-OFFSET('Water Data'!$E$4,0,10*ROW('Water Data'!E25)),NA())</f>
        <v>#N/A</v>
      </c>
      <c r="H31" s="506" t="e">
        <f ca="1">+IF(AND(ISNUMBER(OFFSET('Water Data'!$E$6,0,10*ROW('Water Data'!E25))),'Data Summary'!BW31="Yes"),OFFSET('Water Data'!$E$6,0,10*ROW('Water Data'!E25)),NA())</f>
        <v>#N/A</v>
      </c>
      <c r="I31" s="506" t="e">
        <f ca="1">+IF(AND(ISNUMBER(OFFSET('Water Data'!$E$9,0,10*ROW('Water Data'!E25))),'Data Summary'!BX31="Yes"),OFFSET('Water Data'!$E$9,0,10*ROW('Water Data'!E25)),NA())</f>
        <v>#N/A</v>
      </c>
      <c r="J31" s="506" t="e">
        <f ca="1">+IF(AND(ISNUMBER(OFFSET('Water Data'!$F$4,0,10*ROW('Water Data'!F25))),'Data Summary'!BY31="Yes"),100-OFFSET('Water Data'!$F$4,0,10*ROW('Water Data'!F25)),NA())</f>
        <v>#N/A</v>
      </c>
      <c r="K31" s="506" t="e">
        <f ca="1">+IF(AND(ISNUMBER(OFFSET('Water Data'!$F$6,0,10*ROW('Water Data'!F25))),'Data Summary'!BZ31="Yes"),OFFSET('Water Data'!$F$6,0,10*ROW('Water Data'!F25)),NA())</f>
        <v>#N/A</v>
      </c>
      <c r="L31" s="506" t="e">
        <f ca="1">+IF(AND(ISNUMBER(OFFSET('Water Data'!$F$9,0,10*ROW('Water Data'!F25))),'Data Summary'!CA31="Yes"),OFFSET('Water Data'!$F$9,0,10*ROW('Water Data'!F25)),NA())</f>
        <v>#N/A</v>
      </c>
      <c r="M31" s="506" t="e">
        <f ca="1">+IF(AND(ISNUMBER(OFFSET('Water Data'!$G$4,0,10*ROW('Water Data'!G25))),'Data Summary'!CB31="Yes"),100-OFFSET('Water Data'!$G$4,0,10*ROW('Water Data'!G25)),NA())</f>
        <v>#N/A</v>
      </c>
      <c r="N31" s="506" t="e">
        <f ca="1">+IF(AND(ISNUMBER(OFFSET('Water Data'!$G$6,0,10*ROW('Water Data'!G25))),'Data Summary'!CC31="Yes"),OFFSET('Water Data'!$G$6,0,10*ROW('Water Data'!G25)),NA())</f>
        <v>#N/A</v>
      </c>
      <c r="O31" s="506" t="e">
        <f ca="1">+IF(AND(ISNUMBER(OFFSET('Water Data'!$G$9,0,10*ROW('Water Data'!G25))),'Data Summary'!CD31="Yes"),OFFSET('Water Data'!$G$9,0,10*ROW('Water Data'!G25)),NA())</f>
        <v>#N/A</v>
      </c>
      <c r="P31" s="506" t="e">
        <f ca="1">+IF(AND(ISNUMBER(OFFSET('Water Data'!$H$4,0,10*ROW('Water Data'!H25))),'Data Summary'!CE31="Yes"),100-OFFSET('Water Data'!$H$4,0,10*ROW('Water Data'!H25)),NA())</f>
        <v>#N/A</v>
      </c>
      <c r="Q31" s="506" t="e">
        <f ca="1">+IF(AND(ISNUMBER(OFFSET('Water Data'!$H$6,0,10*ROW('Water Data'!H25))),'Data Summary'!CF31="Yes"),OFFSET('Water Data'!$H$6,0,10*ROW('Water Data'!H25)),NA())</f>
        <v>#N/A</v>
      </c>
      <c r="R31" s="506" t="e">
        <f ca="1">+IF(AND(ISNUMBER(OFFSET('Water Data'!$H$9,0,10*ROW('Water Data'!H25))),'Data Summary'!CG31="Yes"),OFFSET('Water Data'!$H$9,0,10*ROW('Water Data'!H25)),NA())</f>
        <v>#N/A</v>
      </c>
      <c r="S31" s="506" t="e">
        <f ca="1">+IF(AND(ISNUMBER(OFFSET('Water Data'!$I$4,0,10*ROW('Water Data'!I25))),'Data Summary'!CH31="Yes"),100-OFFSET('Water Data'!$I$4,0,10*ROW('Water Data'!I25)),NA())</f>
        <v>#N/A</v>
      </c>
      <c r="T31" s="506" t="e">
        <f ca="1">+IF(AND(ISNUMBER(OFFSET('Water Data'!$I$6,0,10*ROW('Water Data'!I25))),'Data Summary'!CI31="Yes"),OFFSET('Water Data'!$I$6,0,10*ROW('Water Data'!I25)),NA())</f>
        <v>#N/A</v>
      </c>
      <c r="U31" s="506" t="e">
        <f ca="1">+IF(AND(ISNUMBER(OFFSET('Water Data'!$I$9,0,10*ROW('Water Data'!I25))),'Data Summary'!CJ31="Yes"),OFFSET('Water Data'!$I$9,0,10*ROW('Water Data'!I25)),NA())</f>
        <v>#N/A</v>
      </c>
      <c r="V31" s="507" t="e">
        <f ca="1">+IF(AND(ISNUMBER(OFFSET('Sanitation Data'!$D$4,0,10*ROW('Sanitation Data'!D25))),'Data Summary'!CK31="Yes"),100-OFFSET('Sanitation Data'!$D$4,0,10*ROW('Sanitation Data'!D25)),NA())</f>
        <v>#N/A</v>
      </c>
      <c r="W31" s="507" t="e">
        <f ca="1">+IF(AND(ISNUMBER(OFFSET('Sanitation Data'!$D$6,0,10*ROW('Sanitation Data'!D25))),'Data Summary'!CL31="Yes"),OFFSET('Sanitation Data'!$D$6,0,10*ROW('Sanitation Data'!D25)),NA())</f>
        <v>#N/A</v>
      </c>
      <c r="X31" s="507" t="e">
        <f ca="1">+IF(AND(ISNUMBER(OFFSET('Sanitation Data'!$D$10,0,10*ROW('Sanitation Data'!D25))),'Data Summary'!CM31="Yes"),OFFSET('Sanitation Data'!$D$10,0,10*ROW('Sanitation Data'!D25)),NA())</f>
        <v>#N/A</v>
      </c>
      <c r="Y31" s="507" t="e">
        <f ca="1">+IF(AND(ISNUMBER(OFFSET('Sanitation Data'!$D$11,0,10*ROW('Sanitation Data'!D25))),'Data Summary'!CN31="Yes"),OFFSET('Sanitation Data'!$D$11,0,10*ROW('Sanitation Data'!D25)),NA())</f>
        <v>#N/A</v>
      </c>
      <c r="Z31" s="507" t="e">
        <f ca="1">+IF(AND(ISNUMBER(OFFSET('Sanitation Data'!$D$12,0,10*ROW('Sanitation Data'!D25))),'Data Summary'!CO31="Yes"),OFFSET('Sanitation Data'!$D$12,0,10*ROW('Sanitation Data'!D25)),NA())</f>
        <v>#N/A</v>
      </c>
      <c r="AA31" s="507" t="e">
        <f ca="1">+IF(AND(ISNUMBER(OFFSET('Sanitation Data'!$E$4,0,10*ROW('Sanitation Data'!E25))),'Data Summary'!CP31="Yes"),100-OFFSET('Sanitation Data'!$E$4,0,10*ROW('Sanitation Data'!E25)),NA())</f>
        <v>#N/A</v>
      </c>
      <c r="AB31" s="507" t="e">
        <f ca="1">+IF(AND(ISNUMBER(OFFSET('Sanitation Data'!$E$6,0,10*ROW('Sanitation Data'!E25))),'Data Summary'!CQ31="Yes"),OFFSET('Sanitation Data'!$E$6,0,10*ROW('Sanitation Data'!E25)),NA())</f>
        <v>#N/A</v>
      </c>
      <c r="AC31" s="507" t="e">
        <f ca="1">+IF(AND(ISNUMBER(OFFSET('Sanitation Data'!$E$10,0,10*ROW('Sanitation Data'!E25))),'Data Summary'!CR31="Yes"),OFFSET('Sanitation Data'!$E$10,0,10*ROW('Sanitation Data'!E25)),NA())</f>
        <v>#N/A</v>
      </c>
      <c r="AD31" s="507" t="e">
        <f ca="1">+IF(AND(ISNUMBER(OFFSET('Sanitation Data'!$E$11,0,10*ROW('Sanitation Data'!E25))),'Data Summary'!CS31="Yes"),OFFSET('Sanitation Data'!$E$11,0,10*ROW('Sanitation Data'!E25)),NA())</f>
        <v>#N/A</v>
      </c>
      <c r="AE31" s="507" t="e">
        <f ca="1">+IF(AND(ISNUMBER(OFFSET('Sanitation Data'!$E$12,0,10*ROW('Sanitation Data'!E25))),'Data Summary'!CT31="Yes"),OFFSET('Sanitation Data'!$E$12,0,10*ROW('Sanitation Data'!E25)),NA())</f>
        <v>#N/A</v>
      </c>
      <c r="AF31" s="507" t="e">
        <f ca="1">+IF(AND(ISNUMBER(OFFSET('Sanitation Data'!$F$4,0,10*ROW('Sanitation Data'!F25))),'Data Summary'!CU31="Yes"),100-OFFSET('Sanitation Data'!$F$4,0,10*ROW('Sanitation Data'!F25)),NA())</f>
        <v>#N/A</v>
      </c>
      <c r="AG31" s="507" t="e">
        <f ca="1">+IF(AND(ISNUMBER(OFFSET('Sanitation Data'!$F$6,0,10*ROW('Sanitation Data'!F25))),'Data Summary'!CV31="Yes"),OFFSET('Sanitation Data'!$F$6,0,10*ROW('Sanitation Data'!F25)),NA())</f>
        <v>#N/A</v>
      </c>
      <c r="AH31" s="507" t="e">
        <f ca="1">+IF(AND(ISNUMBER(OFFSET('Sanitation Data'!$F$10,0,10*ROW('Sanitation Data'!F25))),'Data Summary'!CW31="Yes"),OFFSET('Sanitation Data'!$F$10,0,10*ROW('Sanitation Data'!F25)),NA())</f>
        <v>#N/A</v>
      </c>
      <c r="AI31" s="507" t="e">
        <f ca="1">+IF(AND(ISNUMBER(OFFSET('Sanitation Data'!$F$11,0,10*ROW('Sanitation Data'!F25))),'Data Summary'!CX31="Yes"),OFFSET('Sanitation Data'!$F$11,0,10*ROW('Sanitation Data'!F25)),NA())</f>
        <v>#N/A</v>
      </c>
      <c r="AJ31" s="507" t="e">
        <f ca="1">+IF(AND(ISNUMBER(OFFSET('Sanitation Data'!$F$12,0,10*ROW('Sanitation Data'!F25))),'Data Summary'!CY31="Yes"),OFFSET('Sanitation Data'!$F$12,0,10*ROW('Sanitation Data'!F25)),NA())</f>
        <v>#N/A</v>
      </c>
      <c r="AK31" s="507" t="e">
        <f ca="1">+IF(AND(ISNUMBER(OFFSET('Sanitation Data'!$G$4,0,10*ROW('Sanitation Data'!G25))),'Data Summary'!CZ31="Yes"),100-OFFSET('Sanitation Data'!$G$4,0,10*ROW('Sanitation Data'!G25)),NA())</f>
        <v>#N/A</v>
      </c>
      <c r="AL31" s="507" t="e">
        <f ca="1">+IF(AND(ISNUMBER(OFFSET('Sanitation Data'!$G$6,0,10*ROW('Sanitation Data'!G25))),'Data Summary'!DA31="Yes"),OFFSET('Sanitation Data'!$G$6,0,10*ROW('Sanitation Data'!G25)),NA())</f>
        <v>#N/A</v>
      </c>
      <c r="AM31" s="507" t="e">
        <f ca="1">+IF(AND(ISNUMBER(OFFSET('Sanitation Data'!$G$10,0,10*ROW('Sanitation Data'!G25))),'Data Summary'!DB31="Yes"),OFFSET('Sanitation Data'!$G$10,0,10*ROW('Sanitation Data'!G25)),NA())</f>
        <v>#N/A</v>
      </c>
      <c r="AN31" s="507" t="e">
        <f ca="1">+IF(AND(ISNUMBER(OFFSET('Sanitation Data'!$G$11,0,10*ROW('Sanitation Data'!G25))),'Data Summary'!DC31="Yes"),OFFSET('Sanitation Data'!$G$11,0,10*ROW('Sanitation Data'!G25)),NA())</f>
        <v>#N/A</v>
      </c>
      <c r="AO31" s="507" t="e">
        <f ca="1">+IF(AND(ISNUMBER(OFFSET('Sanitation Data'!$G$12,0,10*ROW('Sanitation Data'!G25))),'Data Summary'!DD31="Yes"),OFFSET('Sanitation Data'!$G$12,0,10*ROW('Sanitation Data'!G25)),NA())</f>
        <v>#N/A</v>
      </c>
      <c r="AP31" s="507" t="e">
        <f ca="1">+IF(AND(ISNUMBER(OFFSET('Sanitation Data'!$H$4,0,10*ROW('Sanitation Data'!H25))),'Data Summary'!DE31="Yes"),100-OFFSET('Sanitation Data'!$H$4,0,10*ROW('Sanitation Data'!H25)),NA())</f>
        <v>#N/A</v>
      </c>
      <c r="AQ31" s="507" t="e">
        <f ca="1">+IF(AND(ISNUMBER(OFFSET('Sanitation Data'!$H$6,0,10*ROW('Sanitation Data'!H25))),'Data Summary'!DF31="Yes"),OFFSET('Sanitation Data'!$H$6,0,10*ROW('Sanitation Data'!H25)),NA())</f>
        <v>#N/A</v>
      </c>
      <c r="AR31" s="507" t="e">
        <f ca="1">+IF(AND(ISNUMBER(OFFSET('Sanitation Data'!$H$10,0,10*ROW('Sanitation Data'!H25))),'Data Summary'!DG31="Yes"),OFFSET('Sanitation Data'!$H$10,0,10*ROW('Sanitation Data'!H25)),NA())</f>
        <v>#N/A</v>
      </c>
      <c r="AS31" s="507" t="e">
        <f ca="1">+IF(AND(ISNUMBER(OFFSET('Sanitation Data'!$H$11,0,10*ROW('Sanitation Data'!H25))),'Data Summary'!DH31="Yes"),OFFSET('Sanitation Data'!$H$11,0,10*ROW('Sanitation Data'!H25)),NA())</f>
        <v>#N/A</v>
      </c>
      <c r="AT31" s="507" t="e">
        <f ca="1">+IF(AND(ISNUMBER(OFFSET('Sanitation Data'!$H$12,0,10*ROW('Sanitation Data'!H25))),'Data Summary'!DI31="Yes"),OFFSET('Sanitation Data'!$H$12,0,10*ROW('Sanitation Data'!H25)),NA())</f>
        <v>#N/A</v>
      </c>
      <c r="AU31" s="507" t="e">
        <f ca="1">+IF(AND(ISNUMBER(OFFSET('Sanitation Data'!$I$4,0,10*ROW('Sanitation Data'!I25))),'Data Summary'!DJ31="Yes"),100-OFFSET('Sanitation Data'!$I$4,0,10*ROW('Sanitation Data'!I25)),NA())</f>
        <v>#N/A</v>
      </c>
      <c r="AV31" s="507" t="e">
        <f ca="1">+IF(AND(ISNUMBER(OFFSET('Sanitation Data'!$I$6,0,10*ROW('Sanitation Data'!I25))),'Data Summary'!DK31="Yes"),OFFSET('Sanitation Data'!$I$6,0,10*ROW('Sanitation Data'!I25)),NA())</f>
        <v>#N/A</v>
      </c>
      <c r="AW31" s="507" t="e">
        <f ca="1">+IF(AND(ISNUMBER(OFFSET('Sanitation Data'!$I$10,0,10*ROW('Sanitation Data'!I25))),'Data Summary'!DL31="Yes"),OFFSET('Sanitation Data'!$I$10,0,10*ROW('Sanitation Data'!I25)),NA())</f>
        <v>#N/A</v>
      </c>
      <c r="AX31" s="507" t="e">
        <f ca="1">+IF(AND(ISNUMBER(OFFSET('Sanitation Data'!$I$11,0,10*ROW('Sanitation Data'!I25))),'Data Summary'!DM31="Yes"),OFFSET('Sanitation Data'!$I$11,0,10*ROW('Sanitation Data'!I25)),NA())</f>
        <v>#N/A</v>
      </c>
      <c r="AY31" s="507" t="e">
        <f ca="1">+IF(AND(ISNUMBER(OFFSET('Sanitation Data'!$I$12,0,10*ROW('Sanitation Data'!I25))),'Data Summary'!DN31="Yes"),OFFSET('Sanitation Data'!$I$12,0,10*ROW('Sanitation Data'!I25)),NA())</f>
        <v>#N/A</v>
      </c>
      <c r="AZ31" s="508" t="e">
        <f ca="1">+IF(AND(ISNUMBER(OFFSET('Hygiene Data'!$D$5,0,10*ROW('Hygiene Data'!D25))),'Data Summary'!DO31="Yes"),OFFSET('Hygiene Data'!$D$5,0,10*ROW('Hygiene Data'!D25)),NA())</f>
        <v>#N/A</v>
      </c>
      <c r="BA31" s="508" t="e">
        <f ca="1">+IF(AND(ISNUMBER(OFFSET('Hygiene Data'!$D$7,0,10*ROW('Hygiene Data'!D25))),'Data Summary'!DP31="Yes"),OFFSET('Hygiene Data'!$D$7,0,10*ROW('Hygiene Data'!D25)),NA())</f>
        <v>#N/A</v>
      </c>
      <c r="BB31" s="508" t="e">
        <f ca="1">+IF(AND(ISNUMBER(OFFSET('Hygiene Data'!$D$9,0,10*ROW('Hygiene Data'!D25))),'Data Summary'!DQ31="Yes"),OFFSET('Hygiene Data'!$D$9,0,10*ROW('Hygiene Data'!D25)),NA())</f>
        <v>#N/A</v>
      </c>
      <c r="BC31" s="508" t="e">
        <f ca="1">+IF(AND(ISNUMBER(OFFSET('Hygiene Data'!$E$5,0,10*ROW('Hygiene Data'!E25))),'Data Summary'!DR31="Yes"),OFFSET('Hygiene Data'!$E$5,0,10*ROW('Hygiene Data'!E25)),NA())</f>
        <v>#N/A</v>
      </c>
      <c r="BD31" s="508" t="e">
        <f ca="1">+IF(AND(ISNUMBER(OFFSET('Hygiene Data'!$E$7,0,10*ROW('Hygiene Data'!E25))),'Data Summary'!DS31="Yes"),OFFSET('Hygiene Data'!$E$7,0,10*ROW('Hygiene Data'!E25)),NA())</f>
        <v>#N/A</v>
      </c>
      <c r="BE31" s="508" t="e">
        <f ca="1">+IF(AND(ISNUMBER(OFFSET('Hygiene Data'!$E$9,0,10*ROW('Hygiene Data'!E25))),'Data Summary'!DT31="Yes"),OFFSET('Hygiene Data'!$E$9,0,10*ROW('Hygiene Data'!E25)),NA())</f>
        <v>#N/A</v>
      </c>
      <c r="BF31" s="508" t="e">
        <f ca="1">+IF(AND(ISNUMBER(OFFSET('Hygiene Data'!$F$5,0,10*ROW('Hygiene Data'!F25))),'Data Summary'!DU31="Yes"),OFFSET('Hygiene Data'!$F$5,0,10*ROW('Hygiene Data'!F25)),NA())</f>
        <v>#N/A</v>
      </c>
      <c r="BG31" s="508" t="e">
        <f ca="1">+IF(AND(ISNUMBER(OFFSET('Hygiene Data'!$F$7,0,10*ROW('Hygiene Data'!F25))),'Data Summary'!DV31="Yes"),OFFSET('Hygiene Data'!$F$7,0,10*ROW('Hygiene Data'!F25)),NA())</f>
        <v>#N/A</v>
      </c>
      <c r="BH31" s="508" t="e">
        <f ca="1">+IF(AND(ISNUMBER(OFFSET('Hygiene Data'!$F$9,0,10*ROW('Hygiene Data'!F25))),'Data Summary'!DW31="Yes"),OFFSET('Hygiene Data'!$F$9,0,10*ROW('Hygiene Data'!F25)),NA())</f>
        <v>#N/A</v>
      </c>
      <c r="BI31" s="508" t="e">
        <f ca="1">+IF(AND(ISNUMBER(OFFSET('Hygiene Data'!$G$5,0,10*ROW('Hygiene Data'!G25))),'Data Summary'!DX31="Yes"),OFFSET('Hygiene Data'!$G$5,0,10*ROW('Hygiene Data'!G25)),NA())</f>
        <v>#N/A</v>
      </c>
      <c r="BJ31" s="508" t="e">
        <f ca="1">+IF(AND(ISNUMBER(OFFSET('Hygiene Data'!$G$7,0,10*ROW('Hygiene Data'!G25))),'Data Summary'!DY31="Yes"),OFFSET('Hygiene Data'!$G$7,0,10*ROW('Hygiene Data'!G25)),NA())</f>
        <v>#N/A</v>
      </c>
      <c r="BK31" s="508" t="e">
        <f ca="1">+IF(AND(ISNUMBER(OFFSET('Hygiene Data'!$G$9,0,10*ROW('Hygiene Data'!G25))),'Data Summary'!DZ31="Yes"),OFFSET('Hygiene Data'!$G$9,0,10*ROW('Hygiene Data'!G25)),NA())</f>
        <v>#N/A</v>
      </c>
      <c r="BL31" s="508" t="e">
        <f ca="1">+IF(AND(ISNUMBER(OFFSET('Hygiene Data'!$H$5,0,10*ROW('Hygiene Data'!H25))),'Data Summary'!EA31="Yes"),OFFSET('Hygiene Data'!$H$5,0,10*ROW('Hygiene Data'!H25)),NA())</f>
        <v>#N/A</v>
      </c>
      <c r="BM31" s="508" t="e">
        <f ca="1">+IF(AND(ISNUMBER(OFFSET('Hygiene Data'!$H$7,0,10*ROW('Hygiene Data'!H25))),'Data Summary'!EB31="Yes"),OFFSET('Hygiene Data'!$H$7,0,10*ROW('Hygiene Data'!H25)),NA())</f>
        <v>#N/A</v>
      </c>
      <c r="BN31" s="508" t="e">
        <f ca="1">+IF(AND(ISNUMBER(OFFSET('Hygiene Data'!$H$9,0,10*ROW('Hygiene Data'!H25))),'Data Summary'!EC31="Yes"),OFFSET('Hygiene Data'!$H$9,0,10*ROW('Hygiene Data'!H25)),NA())</f>
        <v>#N/A</v>
      </c>
      <c r="BO31" s="508" t="e">
        <f ca="1">+IF(AND(ISNUMBER(OFFSET('Hygiene Data'!$I$5,0,10*ROW('Hygiene Data'!I25))),'Data Summary'!ED31="Yes"),OFFSET('Hygiene Data'!$I$5,0,10*ROW('Hygiene Data'!I25)),NA())</f>
        <v>#N/A</v>
      </c>
      <c r="BP31" s="508" t="e">
        <f ca="1">+IF(AND(ISNUMBER(OFFSET('Hygiene Data'!$I$7,0,10*ROW('Hygiene Data'!I25))),'Data Summary'!EE31="Yes"),OFFSET('Hygiene Data'!$I$7,0,10*ROW('Hygiene Data'!I25)),NA())</f>
        <v>#N/A</v>
      </c>
      <c r="BQ31" s="508" t="e">
        <f ca="1">+IF(AND(ISNUMBER(OFFSET('Hygiene Data'!$I$9,0,10*ROW('Hygiene Data'!I25))),'Data Summary'!EF31="Yes"),OFFSET('Hygiene Data'!$I$9,0,10*ROW('Hygiene Data'!I25)),NA())</f>
        <v>#N/A</v>
      </c>
    </row>
    <row r="32" spans="1:69" x14ac:dyDescent="0.25">
      <c r="A32" s="504" t="e">
        <f ca="1">+RIGHT('Data Summary'!A32,LEN('Data Summary'!A32)-9)</f>
        <v>#VALUE!</v>
      </c>
      <c r="B32" s="478" t="str">
        <f ca="1">+IF(ISTEXT('Data Summary'!B32),'Data Summary'!B32,"")</f>
        <v/>
      </c>
      <c r="C32" s="505" t="e">
        <f ca="1">+VALUE('Data Summary'!C32)</f>
        <v>#VALUE!</v>
      </c>
      <c r="D32" s="506" t="e">
        <f ca="1">+IF(AND(ISNUMBER(OFFSET('Water Data'!$D$4,0,10*ROW('Water Data'!D26))),'Data Summary'!BS32="Yes"),100-OFFSET('Water Data'!$D$4,0,10*ROW('Water Data'!D26)),NA())</f>
        <v>#N/A</v>
      </c>
      <c r="E32" s="506" t="e">
        <f ca="1">+IF(AND(ISNUMBER(OFFSET('Water Data'!$D$6,0,10*ROW('Water Data'!D26))),'Data Summary'!BT32="Yes"),OFFSET('Water Data'!$D$6,0,10*ROW('Water Data'!D26)),NA())</f>
        <v>#N/A</v>
      </c>
      <c r="F32" s="506" t="e">
        <f ca="1">+IF(AND(ISNUMBER(OFFSET('Water Data'!$D$9,0,10*ROW('Water Data'!D26))),'Data Summary'!BU32="Yes"),OFFSET('Water Data'!$D$9,0,10*ROW('Water Data'!D26)),NA())</f>
        <v>#N/A</v>
      </c>
      <c r="G32" s="506" t="e">
        <f ca="1">+IF(AND(ISNUMBER(OFFSET('Water Data'!$E$4,0,10*ROW('Water Data'!E26))),'Data Summary'!BV32="Yes"),100-OFFSET('Water Data'!$E$4,0,10*ROW('Water Data'!E26)),NA())</f>
        <v>#N/A</v>
      </c>
      <c r="H32" s="506" t="e">
        <f ca="1">+IF(AND(ISNUMBER(OFFSET('Water Data'!$E$6,0,10*ROW('Water Data'!E26))),'Data Summary'!BW32="Yes"),OFFSET('Water Data'!$E$6,0,10*ROW('Water Data'!E26)),NA())</f>
        <v>#N/A</v>
      </c>
      <c r="I32" s="506" t="e">
        <f ca="1">+IF(AND(ISNUMBER(OFFSET('Water Data'!$E$9,0,10*ROW('Water Data'!E26))),'Data Summary'!BX32="Yes"),OFFSET('Water Data'!$E$9,0,10*ROW('Water Data'!E26)),NA())</f>
        <v>#N/A</v>
      </c>
      <c r="J32" s="506" t="e">
        <f ca="1">+IF(AND(ISNUMBER(OFFSET('Water Data'!$F$4,0,10*ROW('Water Data'!F26))),'Data Summary'!BY32="Yes"),100-OFFSET('Water Data'!$F$4,0,10*ROW('Water Data'!F26)),NA())</f>
        <v>#N/A</v>
      </c>
      <c r="K32" s="506" t="e">
        <f ca="1">+IF(AND(ISNUMBER(OFFSET('Water Data'!$F$6,0,10*ROW('Water Data'!F26))),'Data Summary'!BZ32="Yes"),OFFSET('Water Data'!$F$6,0,10*ROW('Water Data'!F26)),NA())</f>
        <v>#N/A</v>
      </c>
      <c r="L32" s="506" t="e">
        <f ca="1">+IF(AND(ISNUMBER(OFFSET('Water Data'!$F$9,0,10*ROW('Water Data'!F26))),'Data Summary'!CA32="Yes"),OFFSET('Water Data'!$F$9,0,10*ROW('Water Data'!F26)),NA())</f>
        <v>#N/A</v>
      </c>
      <c r="M32" s="506" t="e">
        <f ca="1">+IF(AND(ISNUMBER(OFFSET('Water Data'!$G$4,0,10*ROW('Water Data'!G26))),'Data Summary'!CB32="Yes"),100-OFFSET('Water Data'!$G$4,0,10*ROW('Water Data'!G26)),NA())</f>
        <v>#N/A</v>
      </c>
      <c r="N32" s="506" t="e">
        <f ca="1">+IF(AND(ISNUMBER(OFFSET('Water Data'!$G$6,0,10*ROW('Water Data'!G26))),'Data Summary'!CC32="Yes"),OFFSET('Water Data'!$G$6,0,10*ROW('Water Data'!G26)),NA())</f>
        <v>#N/A</v>
      </c>
      <c r="O32" s="506" t="e">
        <f ca="1">+IF(AND(ISNUMBER(OFFSET('Water Data'!$G$9,0,10*ROW('Water Data'!G26))),'Data Summary'!CD32="Yes"),OFFSET('Water Data'!$G$9,0,10*ROW('Water Data'!G26)),NA())</f>
        <v>#N/A</v>
      </c>
      <c r="P32" s="506" t="e">
        <f ca="1">+IF(AND(ISNUMBER(OFFSET('Water Data'!$H$4,0,10*ROW('Water Data'!H26))),'Data Summary'!CE32="Yes"),100-OFFSET('Water Data'!$H$4,0,10*ROW('Water Data'!H26)),NA())</f>
        <v>#N/A</v>
      </c>
      <c r="Q32" s="506" t="e">
        <f ca="1">+IF(AND(ISNUMBER(OFFSET('Water Data'!$H$6,0,10*ROW('Water Data'!H26))),'Data Summary'!CF32="Yes"),OFFSET('Water Data'!$H$6,0,10*ROW('Water Data'!H26)),NA())</f>
        <v>#N/A</v>
      </c>
      <c r="R32" s="506" t="e">
        <f ca="1">+IF(AND(ISNUMBER(OFFSET('Water Data'!$H$9,0,10*ROW('Water Data'!H26))),'Data Summary'!CG32="Yes"),OFFSET('Water Data'!$H$9,0,10*ROW('Water Data'!H26)),NA())</f>
        <v>#N/A</v>
      </c>
      <c r="S32" s="506" t="e">
        <f ca="1">+IF(AND(ISNUMBER(OFFSET('Water Data'!$I$4,0,10*ROW('Water Data'!I26))),'Data Summary'!CH32="Yes"),100-OFFSET('Water Data'!$I$4,0,10*ROW('Water Data'!I26)),NA())</f>
        <v>#N/A</v>
      </c>
      <c r="T32" s="506" t="e">
        <f ca="1">+IF(AND(ISNUMBER(OFFSET('Water Data'!$I$6,0,10*ROW('Water Data'!I26))),'Data Summary'!CI32="Yes"),OFFSET('Water Data'!$I$6,0,10*ROW('Water Data'!I26)),NA())</f>
        <v>#N/A</v>
      </c>
      <c r="U32" s="506" t="e">
        <f ca="1">+IF(AND(ISNUMBER(OFFSET('Water Data'!$I$9,0,10*ROW('Water Data'!I26))),'Data Summary'!CJ32="Yes"),OFFSET('Water Data'!$I$9,0,10*ROW('Water Data'!I26)),NA())</f>
        <v>#N/A</v>
      </c>
      <c r="V32" s="507" t="e">
        <f ca="1">+IF(AND(ISNUMBER(OFFSET('Sanitation Data'!$D$4,0,10*ROW('Sanitation Data'!D26))),'Data Summary'!CK32="Yes"),100-OFFSET('Sanitation Data'!$D$4,0,10*ROW('Sanitation Data'!D26)),NA())</f>
        <v>#N/A</v>
      </c>
      <c r="W32" s="507" t="e">
        <f ca="1">+IF(AND(ISNUMBER(OFFSET('Sanitation Data'!$D$6,0,10*ROW('Sanitation Data'!D26))),'Data Summary'!CL32="Yes"),OFFSET('Sanitation Data'!$D$6,0,10*ROW('Sanitation Data'!D26)),NA())</f>
        <v>#N/A</v>
      </c>
      <c r="X32" s="507" t="e">
        <f ca="1">+IF(AND(ISNUMBER(OFFSET('Sanitation Data'!$D$10,0,10*ROW('Sanitation Data'!D26))),'Data Summary'!CM32="Yes"),OFFSET('Sanitation Data'!$D$10,0,10*ROW('Sanitation Data'!D26)),NA())</f>
        <v>#N/A</v>
      </c>
      <c r="Y32" s="507" t="e">
        <f ca="1">+IF(AND(ISNUMBER(OFFSET('Sanitation Data'!$D$11,0,10*ROW('Sanitation Data'!D26))),'Data Summary'!CN32="Yes"),OFFSET('Sanitation Data'!$D$11,0,10*ROW('Sanitation Data'!D26)),NA())</f>
        <v>#N/A</v>
      </c>
      <c r="Z32" s="507" t="e">
        <f ca="1">+IF(AND(ISNUMBER(OFFSET('Sanitation Data'!$D$12,0,10*ROW('Sanitation Data'!D26))),'Data Summary'!CO32="Yes"),OFFSET('Sanitation Data'!$D$12,0,10*ROW('Sanitation Data'!D26)),NA())</f>
        <v>#N/A</v>
      </c>
      <c r="AA32" s="507" t="e">
        <f ca="1">+IF(AND(ISNUMBER(OFFSET('Sanitation Data'!$E$4,0,10*ROW('Sanitation Data'!E26))),'Data Summary'!CP32="Yes"),100-OFFSET('Sanitation Data'!$E$4,0,10*ROW('Sanitation Data'!E26)),NA())</f>
        <v>#N/A</v>
      </c>
      <c r="AB32" s="507" t="e">
        <f ca="1">+IF(AND(ISNUMBER(OFFSET('Sanitation Data'!$E$6,0,10*ROW('Sanitation Data'!E26))),'Data Summary'!CQ32="Yes"),OFFSET('Sanitation Data'!$E$6,0,10*ROW('Sanitation Data'!E26)),NA())</f>
        <v>#N/A</v>
      </c>
      <c r="AC32" s="507" t="e">
        <f ca="1">+IF(AND(ISNUMBER(OFFSET('Sanitation Data'!$E$10,0,10*ROW('Sanitation Data'!E26))),'Data Summary'!CR32="Yes"),OFFSET('Sanitation Data'!$E$10,0,10*ROW('Sanitation Data'!E26)),NA())</f>
        <v>#N/A</v>
      </c>
      <c r="AD32" s="507" t="e">
        <f ca="1">+IF(AND(ISNUMBER(OFFSET('Sanitation Data'!$E$11,0,10*ROW('Sanitation Data'!E26))),'Data Summary'!CS32="Yes"),OFFSET('Sanitation Data'!$E$11,0,10*ROW('Sanitation Data'!E26)),NA())</f>
        <v>#N/A</v>
      </c>
      <c r="AE32" s="507" t="e">
        <f ca="1">+IF(AND(ISNUMBER(OFFSET('Sanitation Data'!$E$12,0,10*ROW('Sanitation Data'!E26))),'Data Summary'!CT32="Yes"),OFFSET('Sanitation Data'!$E$12,0,10*ROW('Sanitation Data'!E26)),NA())</f>
        <v>#N/A</v>
      </c>
      <c r="AF32" s="507" t="e">
        <f ca="1">+IF(AND(ISNUMBER(OFFSET('Sanitation Data'!$F$4,0,10*ROW('Sanitation Data'!F26))),'Data Summary'!CU32="Yes"),100-OFFSET('Sanitation Data'!$F$4,0,10*ROW('Sanitation Data'!F26)),NA())</f>
        <v>#N/A</v>
      </c>
      <c r="AG32" s="507" t="e">
        <f ca="1">+IF(AND(ISNUMBER(OFFSET('Sanitation Data'!$F$6,0,10*ROW('Sanitation Data'!F26))),'Data Summary'!CV32="Yes"),OFFSET('Sanitation Data'!$F$6,0,10*ROW('Sanitation Data'!F26)),NA())</f>
        <v>#N/A</v>
      </c>
      <c r="AH32" s="507" t="e">
        <f ca="1">+IF(AND(ISNUMBER(OFFSET('Sanitation Data'!$F$10,0,10*ROW('Sanitation Data'!F26))),'Data Summary'!CW32="Yes"),OFFSET('Sanitation Data'!$F$10,0,10*ROW('Sanitation Data'!F26)),NA())</f>
        <v>#N/A</v>
      </c>
      <c r="AI32" s="507" t="e">
        <f ca="1">+IF(AND(ISNUMBER(OFFSET('Sanitation Data'!$F$11,0,10*ROW('Sanitation Data'!F26))),'Data Summary'!CX32="Yes"),OFFSET('Sanitation Data'!$F$11,0,10*ROW('Sanitation Data'!F26)),NA())</f>
        <v>#N/A</v>
      </c>
      <c r="AJ32" s="507" t="e">
        <f ca="1">+IF(AND(ISNUMBER(OFFSET('Sanitation Data'!$F$12,0,10*ROW('Sanitation Data'!F26))),'Data Summary'!CY32="Yes"),OFFSET('Sanitation Data'!$F$12,0,10*ROW('Sanitation Data'!F26)),NA())</f>
        <v>#N/A</v>
      </c>
      <c r="AK32" s="507" t="e">
        <f ca="1">+IF(AND(ISNUMBER(OFFSET('Sanitation Data'!$G$4,0,10*ROW('Sanitation Data'!G26))),'Data Summary'!CZ32="Yes"),100-OFFSET('Sanitation Data'!$G$4,0,10*ROW('Sanitation Data'!G26)),NA())</f>
        <v>#N/A</v>
      </c>
      <c r="AL32" s="507" t="e">
        <f ca="1">+IF(AND(ISNUMBER(OFFSET('Sanitation Data'!$G$6,0,10*ROW('Sanitation Data'!G26))),'Data Summary'!DA32="Yes"),OFFSET('Sanitation Data'!$G$6,0,10*ROW('Sanitation Data'!G26)),NA())</f>
        <v>#N/A</v>
      </c>
      <c r="AM32" s="507" t="e">
        <f ca="1">+IF(AND(ISNUMBER(OFFSET('Sanitation Data'!$G$10,0,10*ROW('Sanitation Data'!G26))),'Data Summary'!DB32="Yes"),OFFSET('Sanitation Data'!$G$10,0,10*ROW('Sanitation Data'!G26)),NA())</f>
        <v>#N/A</v>
      </c>
      <c r="AN32" s="507" t="e">
        <f ca="1">+IF(AND(ISNUMBER(OFFSET('Sanitation Data'!$G$11,0,10*ROW('Sanitation Data'!G26))),'Data Summary'!DC32="Yes"),OFFSET('Sanitation Data'!$G$11,0,10*ROW('Sanitation Data'!G26)),NA())</f>
        <v>#N/A</v>
      </c>
      <c r="AO32" s="507" t="e">
        <f ca="1">+IF(AND(ISNUMBER(OFFSET('Sanitation Data'!$G$12,0,10*ROW('Sanitation Data'!G26))),'Data Summary'!DD32="Yes"),OFFSET('Sanitation Data'!$G$12,0,10*ROW('Sanitation Data'!G26)),NA())</f>
        <v>#N/A</v>
      </c>
      <c r="AP32" s="507" t="e">
        <f ca="1">+IF(AND(ISNUMBER(OFFSET('Sanitation Data'!$H$4,0,10*ROW('Sanitation Data'!H26))),'Data Summary'!DE32="Yes"),100-OFFSET('Sanitation Data'!$H$4,0,10*ROW('Sanitation Data'!H26)),NA())</f>
        <v>#N/A</v>
      </c>
      <c r="AQ32" s="507" t="e">
        <f ca="1">+IF(AND(ISNUMBER(OFFSET('Sanitation Data'!$H$6,0,10*ROW('Sanitation Data'!H26))),'Data Summary'!DF32="Yes"),OFFSET('Sanitation Data'!$H$6,0,10*ROW('Sanitation Data'!H26)),NA())</f>
        <v>#N/A</v>
      </c>
      <c r="AR32" s="507" t="e">
        <f ca="1">+IF(AND(ISNUMBER(OFFSET('Sanitation Data'!$H$10,0,10*ROW('Sanitation Data'!H26))),'Data Summary'!DG32="Yes"),OFFSET('Sanitation Data'!$H$10,0,10*ROW('Sanitation Data'!H26)),NA())</f>
        <v>#N/A</v>
      </c>
      <c r="AS32" s="507" t="e">
        <f ca="1">+IF(AND(ISNUMBER(OFFSET('Sanitation Data'!$H$11,0,10*ROW('Sanitation Data'!H26))),'Data Summary'!DH32="Yes"),OFFSET('Sanitation Data'!$H$11,0,10*ROW('Sanitation Data'!H26)),NA())</f>
        <v>#N/A</v>
      </c>
      <c r="AT32" s="507" t="e">
        <f ca="1">+IF(AND(ISNUMBER(OFFSET('Sanitation Data'!$H$12,0,10*ROW('Sanitation Data'!H26))),'Data Summary'!DI32="Yes"),OFFSET('Sanitation Data'!$H$12,0,10*ROW('Sanitation Data'!H26)),NA())</f>
        <v>#N/A</v>
      </c>
      <c r="AU32" s="507" t="e">
        <f ca="1">+IF(AND(ISNUMBER(OFFSET('Sanitation Data'!$I$4,0,10*ROW('Sanitation Data'!I26))),'Data Summary'!DJ32="Yes"),100-OFFSET('Sanitation Data'!$I$4,0,10*ROW('Sanitation Data'!I26)),NA())</f>
        <v>#N/A</v>
      </c>
      <c r="AV32" s="507" t="e">
        <f ca="1">+IF(AND(ISNUMBER(OFFSET('Sanitation Data'!$I$6,0,10*ROW('Sanitation Data'!I26))),'Data Summary'!DK32="Yes"),OFFSET('Sanitation Data'!$I$6,0,10*ROW('Sanitation Data'!I26)),NA())</f>
        <v>#N/A</v>
      </c>
      <c r="AW32" s="507" t="e">
        <f ca="1">+IF(AND(ISNUMBER(OFFSET('Sanitation Data'!$I$10,0,10*ROW('Sanitation Data'!I26))),'Data Summary'!DL32="Yes"),OFFSET('Sanitation Data'!$I$10,0,10*ROW('Sanitation Data'!I26)),NA())</f>
        <v>#N/A</v>
      </c>
      <c r="AX32" s="507" t="e">
        <f ca="1">+IF(AND(ISNUMBER(OFFSET('Sanitation Data'!$I$11,0,10*ROW('Sanitation Data'!I26))),'Data Summary'!DM32="Yes"),OFFSET('Sanitation Data'!$I$11,0,10*ROW('Sanitation Data'!I26)),NA())</f>
        <v>#N/A</v>
      </c>
      <c r="AY32" s="507" t="e">
        <f ca="1">+IF(AND(ISNUMBER(OFFSET('Sanitation Data'!$I$12,0,10*ROW('Sanitation Data'!I26))),'Data Summary'!DN32="Yes"),OFFSET('Sanitation Data'!$I$12,0,10*ROW('Sanitation Data'!I26)),NA())</f>
        <v>#N/A</v>
      </c>
      <c r="AZ32" s="508" t="e">
        <f ca="1">+IF(AND(ISNUMBER(OFFSET('Hygiene Data'!$D$5,0,10*ROW('Hygiene Data'!D26))),'Data Summary'!DO32="Yes"),OFFSET('Hygiene Data'!$D$5,0,10*ROW('Hygiene Data'!D26)),NA())</f>
        <v>#N/A</v>
      </c>
      <c r="BA32" s="508" t="e">
        <f ca="1">+IF(AND(ISNUMBER(OFFSET('Hygiene Data'!$D$7,0,10*ROW('Hygiene Data'!D26))),'Data Summary'!DP32="Yes"),OFFSET('Hygiene Data'!$D$7,0,10*ROW('Hygiene Data'!D26)),NA())</f>
        <v>#N/A</v>
      </c>
      <c r="BB32" s="508" t="e">
        <f ca="1">+IF(AND(ISNUMBER(OFFSET('Hygiene Data'!$D$9,0,10*ROW('Hygiene Data'!D26))),'Data Summary'!DQ32="Yes"),OFFSET('Hygiene Data'!$D$9,0,10*ROW('Hygiene Data'!D26)),NA())</f>
        <v>#N/A</v>
      </c>
      <c r="BC32" s="508" t="e">
        <f ca="1">+IF(AND(ISNUMBER(OFFSET('Hygiene Data'!$E$5,0,10*ROW('Hygiene Data'!E26))),'Data Summary'!DR32="Yes"),OFFSET('Hygiene Data'!$E$5,0,10*ROW('Hygiene Data'!E26)),NA())</f>
        <v>#N/A</v>
      </c>
      <c r="BD32" s="508" t="e">
        <f ca="1">+IF(AND(ISNUMBER(OFFSET('Hygiene Data'!$E$7,0,10*ROW('Hygiene Data'!E26))),'Data Summary'!DS32="Yes"),OFFSET('Hygiene Data'!$E$7,0,10*ROW('Hygiene Data'!E26)),NA())</f>
        <v>#N/A</v>
      </c>
      <c r="BE32" s="508" t="e">
        <f ca="1">+IF(AND(ISNUMBER(OFFSET('Hygiene Data'!$E$9,0,10*ROW('Hygiene Data'!E26))),'Data Summary'!DT32="Yes"),OFFSET('Hygiene Data'!$E$9,0,10*ROW('Hygiene Data'!E26)),NA())</f>
        <v>#N/A</v>
      </c>
      <c r="BF32" s="508" t="e">
        <f ca="1">+IF(AND(ISNUMBER(OFFSET('Hygiene Data'!$F$5,0,10*ROW('Hygiene Data'!F26))),'Data Summary'!DU32="Yes"),OFFSET('Hygiene Data'!$F$5,0,10*ROW('Hygiene Data'!F26)),NA())</f>
        <v>#N/A</v>
      </c>
      <c r="BG32" s="508" t="e">
        <f ca="1">+IF(AND(ISNUMBER(OFFSET('Hygiene Data'!$F$7,0,10*ROW('Hygiene Data'!F26))),'Data Summary'!DV32="Yes"),OFFSET('Hygiene Data'!$F$7,0,10*ROW('Hygiene Data'!F26)),NA())</f>
        <v>#N/A</v>
      </c>
      <c r="BH32" s="508" t="e">
        <f ca="1">+IF(AND(ISNUMBER(OFFSET('Hygiene Data'!$F$9,0,10*ROW('Hygiene Data'!F26))),'Data Summary'!DW32="Yes"),OFFSET('Hygiene Data'!$F$9,0,10*ROW('Hygiene Data'!F26)),NA())</f>
        <v>#N/A</v>
      </c>
      <c r="BI32" s="508" t="e">
        <f ca="1">+IF(AND(ISNUMBER(OFFSET('Hygiene Data'!$G$5,0,10*ROW('Hygiene Data'!G26))),'Data Summary'!DX32="Yes"),OFFSET('Hygiene Data'!$G$5,0,10*ROW('Hygiene Data'!G26)),NA())</f>
        <v>#N/A</v>
      </c>
      <c r="BJ32" s="508" t="e">
        <f ca="1">+IF(AND(ISNUMBER(OFFSET('Hygiene Data'!$G$7,0,10*ROW('Hygiene Data'!G26))),'Data Summary'!DY32="Yes"),OFFSET('Hygiene Data'!$G$7,0,10*ROW('Hygiene Data'!G26)),NA())</f>
        <v>#N/A</v>
      </c>
      <c r="BK32" s="508" t="e">
        <f ca="1">+IF(AND(ISNUMBER(OFFSET('Hygiene Data'!$G$9,0,10*ROW('Hygiene Data'!G26))),'Data Summary'!DZ32="Yes"),OFFSET('Hygiene Data'!$G$9,0,10*ROW('Hygiene Data'!G26)),NA())</f>
        <v>#N/A</v>
      </c>
      <c r="BL32" s="508" t="e">
        <f ca="1">+IF(AND(ISNUMBER(OFFSET('Hygiene Data'!$H$5,0,10*ROW('Hygiene Data'!H26))),'Data Summary'!EA32="Yes"),OFFSET('Hygiene Data'!$H$5,0,10*ROW('Hygiene Data'!H26)),NA())</f>
        <v>#N/A</v>
      </c>
      <c r="BM32" s="508" t="e">
        <f ca="1">+IF(AND(ISNUMBER(OFFSET('Hygiene Data'!$H$7,0,10*ROW('Hygiene Data'!H26))),'Data Summary'!EB32="Yes"),OFFSET('Hygiene Data'!$H$7,0,10*ROW('Hygiene Data'!H26)),NA())</f>
        <v>#N/A</v>
      </c>
      <c r="BN32" s="508" t="e">
        <f ca="1">+IF(AND(ISNUMBER(OFFSET('Hygiene Data'!$H$9,0,10*ROW('Hygiene Data'!H26))),'Data Summary'!EC32="Yes"),OFFSET('Hygiene Data'!$H$9,0,10*ROW('Hygiene Data'!H26)),NA())</f>
        <v>#N/A</v>
      </c>
      <c r="BO32" s="508" t="e">
        <f ca="1">+IF(AND(ISNUMBER(OFFSET('Hygiene Data'!$I$5,0,10*ROW('Hygiene Data'!I26))),'Data Summary'!ED32="Yes"),OFFSET('Hygiene Data'!$I$5,0,10*ROW('Hygiene Data'!I26)),NA())</f>
        <v>#N/A</v>
      </c>
      <c r="BP32" s="508" t="e">
        <f ca="1">+IF(AND(ISNUMBER(OFFSET('Hygiene Data'!$I$7,0,10*ROW('Hygiene Data'!I26))),'Data Summary'!EE32="Yes"),OFFSET('Hygiene Data'!$I$7,0,10*ROW('Hygiene Data'!I26)),NA())</f>
        <v>#N/A</v>
      </c>
      <c r="BQ32" s="508" t="e">
        <f ca="1">+IF(AND(ISNUMBER(OFFSET('Hygiene Data'!$I$9,0,10*ROW('Hygiene Data'!I26))),'Data Summary'!EF32="Yes"),OFFSET('Hygiene Data'!$I$9,0,10*ROW('Hygiene Data'!I26)),NA())</f>
        <v>#N/A</v>
      </c>
    </row>
    <row r="33" spans="1:69" x14ac:dyDescent="0.25">
      <c r="A33" s="504" t="e">
        <f ca="1">+RIGHT('Data Summary'!A33,LEN('Data Summary'!A33)-9)</f>
        <v>#VALUE!</v>
      </c>
      <c r="B33" s="478" t="str">
        <f ca="1">+IF(ISTEXT('Data Summary'!B33),'Data Summary'!B33,"")</f>
        <v/>
      </c>
      <c r="C33" s="505" t="e">
        <f ca="1">+VALUE('Data Summary'!C33)</f>
        <v>#VALUE!</v>
      </c>
      <c r="D33" s="506" t="e">
        <f ca="1">+IF(AND(ISNUMBER(OFFSET('Water Data'!$D$4,0,10*ROW('Water Data'!D27))),'Data Summary'!BS33="Yes"),100-OFFSET('Water Data'!$D$4,0,10*ROW('Water Data'!D27)),NA())</f>
        <v>#N/A</v>
      </c>
      <c r="E33" s="506" t="e">
        <f ca="1">+IF(AND(ISNUMBER(OFFSET('Water Data'!$D$6,0,10*ROW('Water Data'!D27))),'Data Summary'!BT33="Yes"),OFFSET('Water Data'!$D$6,0,10*ROW('Water Data'!D27)),NA())</f>
        <v>#N/A</v>
      </c>
      <c r="F33" s="506" t="e">
        <f ca="1">+IF(AND(ISNUMBER(OFFSET('Water Data'!$D$9,0,10*ROW('Water Data'!D27))),'Data Summary'!BU33="Yes"),OFFSET('Water Data'!$D$9,0,10*ROW('Water Data'!D27)),NA())</f>
        <v>#N/A</v>
      </c>
      <c r="G33" s="506" t="e">
        <f ca="1">+IF(AND(ISNUMBER(OFFSET('Water Data'!$E$4,0,10*ROW('Water Data'!E27))),'Data Summary'!BV33="Yes"),100-OFFSET('Water Data'!$E$4,0,10*ROW('Water Data'!E27)),NA())</f>
        <v>#N/A</v>
      </c>
      <c r="H33" s="506" t="e">
        <f ca="1">+IF(AND(ISNUMBER(OFFSET('Water Data'!$E$6,0,10*ROW('Water Data'!E27))),'Data Summary'!BW33="Yes"),OFFSET('Water Data'!$E$6,0,10*ROW('Water Data'!E27)),NA())</f>
        <v>#N/A</v>
      </c>
      <c r="I33" s="506" t="e">
        <f ca="1">+IF(AND(ISNUMBER(OFFSET('Water Data'!$E$9,0,10*ROW('Water Data'!E27))),'Data Summary'!BX33="Yes"),OFFSET('Water Data'!$E$9,0,10*ROW('Water Data'!E27)),NA())</f>
        <v>#N/A</v>
      </c>
      <c r="J33" s="506" t="e">
        <f ca="1">+IF(AND(ISNUMBER(OFFSET('Water Data'!$F$4,0,10*ROW('Water Data'!F27))),'Data Summary'!BY33="Yes"),100-OFFSET('Water Data'!$F$4,0,10*ROW('Water Data'!F27)),NA())</f>
        <v>#N/A</v>
      </c>
      <c r="K33" s="506" t="e">
        <f ca="1">+IF(AND(ISNUMBER(OFFSET('Water Data'!$F$6,0,10*ROW('Water Data'!F27))),'Data Summary'!BZ33="Yes"),OFFSET('Water Data'!$F$6,0,10*ROW('Water Data'!F27)),NA())</f>
        <v>#N/A</v>
      </c>
      <c r="L33" s="506" t="e">
        <f ca="1">+IF(AND(ISNUMBER(OFFSET('Water Data'!$F$9,0,10*ROW('Water Data'!F27))),'Data Summary'!CA33="Yes"),OFFSET('Water Data'!$F$9,0,10*ROW('Water Data'!F27)),NA())</f>
        <v>#N/A</v>
      </c>
      <c r="M33" s="506" t="e">
        <f ca="1">+IF(AND(ISNUMBER(OFFSET('Water Data'!$G$4,0,10*ROW('Water Data'!G27))),'Data Summary'!CB33="Yes"),100-OFFSET('Water Data'!$G$4,0,10*ROW('Water Data'!G27)),NA())</f>
        <v>#N/A</v>
      </c>
      <c r="N33" s="506" t="e">
        <f ca="1">+IF(AND(ISNUMBER(OFFSET('Water Data'!$G$6,0,10*ROW('Water Data'!G27))),'Data Summary'!CC33="Yes"),OFFSET('Water Data'!$G$6,0,10*ROW('Water Data'!G27)),NA())</f>
        <v>#N/A</v>
      </c>
      <c r="O33" s="506" t="e">
        <f ca="1">+IF(AND(ISNUMBER(OFFSET('Water Data'!$G$9,0,10*ROW('Water Data'!G27))),'Data Summary'!CD33="Yes"),OFFSET('Water Data'!$G$9,0,10*ROW('Water Data'!G27)),NA())</f>
        <v>#N/A</v>
      </c>
      <c r="P33" s="506" t="e">
        <f ca="1">+IF(AND(ISNUMBER(OFFSET('Water Data'!$H$4,0,10*ROW('Water Data'!H27))),'Data Summary'!CE33="Yes"),100-OFFSET('Water Data'!$H$4,0,10*ROW('Water Data'!H27)),NA())</f>
        <v>#N/A</v>
      </c>
      <c r="Q33" s="506" t="e">
        <f ca="1">+IF(AND(ISNUMBER(OFFSET('Water Data'!$H$6,0,10*ROW('Water Data'!H27))),'Data Summary'!CF33="Yes"),OFFSET('Water Data'!$H$6,0,10*ROW('Water Data'!H27)),NA())</f>
        <v>#N/A</v>
      </c>
      <c r="R33" s="506" t="e">
        <f ca="1">+IF(AND(ISNUMBER(OFFSET('Water Data'!$H$9,0,10*ROW('Water Data'!H27))),'Data Summary'!CG33="Yes"),OFFSET('Water Data'!$H$9,0,10*ROW('Water Data'!H27)),NA())</f>
        <v>#N/A</v>
      </c>
      <c r="S33" s="506" t="e">
        <f ca="1">+IF(AND(ISNUMBER(OFFSET('Water Data'!$I$4,0,10*ROW('Water Data'!I27))),'Data Summary'!CH33="Yes"),100-OFFSET('Water Data'!$I$4,0,10*ROW('Water Data'!I27)),NA())</f>
        <v>#N/A</v>
      </c>
      <c r="T33" s="506" t="e">
        <f ca="1">+IF(AND(ISNUMBER(OFFSET('Water Data'!$I$6,0,10*ROW('Water Data'!I27))),'Data Summary'!CI33="Yes"),OFFSET('Water Data'!$I$6,0,10*ROW('Water Data'!I27)),NA())</f>
        <v>#N/A</v>
      </c>
      <c r="U33" s="506" t="e">
        <f ca="1">+IF(AND(ISNUMBER(OFFSET('Water Data'!$I$9,0,10*ROW('Water Data'!I27))),'Data Summary'!CJ33="Yes"),OFFSET('Water Data'!$I$9,0,10*ROW('Water Data'!I27)),NA())</f>
        <v>#N/A</v>
      </c>
      <c r="V33" s="507" t="e">
        <f ca="1">+IF(AND(ISNUMBER(OFFSET('Sanitation Data'!$D$4,0,10*ROW('Sanitation Data'!D27))),'Data Summary'!CK33="Yes"),100-OFFSET('Sanitation Data'!$D$4,0,10*ROW('Sanitation Data'!D27)),NA())</f>
        <v>#N/A</v>
      </c>
      <c r="W33" s="507" t="e">
        <f ca="1">+IF(AND(ISNUMBER(OFFSET('Sanitation Data'!$D$6,0,10*ROW('Sanitation Data'!D27))),'Data Summary'!CL33="Yes"),OFFSET('Sanitation Data'!$D$6,0,10*ROW('Sanitation Data'!D27)),NA())</f>
        <v>#N/A</v>
      </c>
      <c r="X33" s="507" t="e">
        <f ca="1">+IF(AND(ISNUMBER(OFFSET('Sanitation Data'!$D$10,0,10*ROW('Sanitation Data'!D27))),'Data Summary'!CM33="Yes"),OFFSET('Sanitation Data'!$D$10,0,10*ROW('Sanitation Data'!D27)),NA())</f>
        <v>#N/A</v>
      </c>
      <c r="Y33" s="507" t="e">
        <f ca="1">+IF(AND(ISNUMBER(OFFSET('Sanitation Data'!$D$11,0,10*ROW('Sanitation Data'!D27))),'Data Summary'!CN33="Yes"),OFFSET('Sanitation Data'!$D$11,0,10*ROW('Sanitation Data'!D27)),NA())</f>
        <v>#N/A</v>
      </c>
      <c r="Z33" s="507" t="e">
        <f ca="1">+IF(AND(ISNUMBER(OFFSET('Sanitation Data'!$D$12,0,10*ROW('Sanitation Data'!D27))),'Data Summary'!CO33="Yes"),OFFSET('Sanitation Data'!$D$12,0,10*ROW('Sanitation Data'!D27)),NA())</f>
        <v>#N/A</v>
      </c>
      <c r="AA33" s="507" t="e">
        <f ca="1">+IF(AND(ISNUMBER(OFFSET('Sanitation Data'!$E$4,0,10*ROW('Sanitation Data'!E27))),'Data Summary'!CP33="Yes"),100-OFFSET('Sanitation Data'!$E$4,0,10*ROW('Sanitation Data'!E27)),NA())</f>
        <v>#N/A</v>
      </c>
      <c r="AB33" s="507" t="e">
        <f ca="1">+IF(AND(ISNUMBER(OFFSET('Sanitation Data'!$E$6,0,10*ROW('Sanitation Data'!E27))),'Data Summary'!CQ33="Yes"),OFFSET('Sanitation Data'!$E$6,0,10*ROW('Sanitation Data'!E27)),NA())</f>
        <v>#N/A</v>
      </c>
      <c r="AC33" s="507" t="e">
        <f ca="1">+IF(AND(ISNUMBER(OFFSET('Sanitation Data'!$E$10,0,10*ROW('Sanitation Data'!E27))),'Data Summary'!CR33="Yes"),OFFSET('Sanitation Data'!$E$10,0,10*ROW('Sanitation Data'!E27)),NA())</f>
        <v>#N/A</v>
      </c>
      <c r="AD33" s="507" t="e">
        <f ca="1">+IF(AND(ISNUMBER(OFFSET('Sanitation Data'!$E$11,0,10*ROW('Sanitation Data'!E27))),'Data Summary'!CS33="Yes"),OFFSET('Sanitation Data'!$E$11,0,10*ROW('Sanitation Data'!E27)),NA())</f>
        <v>#N/A</v>
      </c>
      <c r="AE33" s="507" t="e">
        <f ca="1">+IF(AND(ISNUMBER(OFFSET('Sanitation Data'!$E$12,0,10*ROW('Sanitation Data'!E27))),'Data Summary'!CT33="Yes"),OFFSET('Sanitation Data'!$E$12,0,10*ROW('Sanitation Data'!E27)),NA())</f>
        <v>#N/A</v>
      </c>
      <c r="AF33" s="507" t="e">
        <f ca="1">+IF(AND(ISNUMBER(OFFSET('Sanitation Data'!$F$4,0,10*ROW('Sanitation Data'!F27))),'Data Summary'!CU33="Yes"),100-OFFSET('Sanitation Data'!$F$4,0,10*ROW('Sanitation Data'!F27)),NA())</f>
        <v>#N/A</v>
      </c>
      <c r="AG33" s="507" t="e">
        <f ca="1">+IF(AND(ISNUMBER(OFFSET('Sanitation Data'!$F$6,0,10*ROW('Sanitation Data'!F27))),'Data Summary'!CV33="Yes"),OFFSET('Sanitation Data'!$F$6,0,10*ROW('Sanitation Data'!F27)),NA())</f>
        <v>#N/A</v>
      </c>
      <c r="AH33" s="507" t="e">
        <f ca="1">+IF(AND(ISNUMBER(OFFSET('Sanitation Data'!$F$10,0,10*ROW('Sanitation Data'!F27))),'Data Summary'!CW33="Yes"),OFFSET('Sanitation Data'!$F$10,0,10*ROW('Sanitation Data'!F27)),NA())</f>
        <v>#N/A</v>
      </c>
      <c r="AI33" s="507" t="e">
        <f ca="1">+IF(AND(ISNUMBER(OFFSET('Sanitation Data'!$F$11,0,10*ROW('Sanitation Data'!F27))),'Data Summary'!CX33="Yes"),OFFSET('Sanitation Data'!$F$11,0,10*ROW('Sanitation Data'!F27)),NA())</f>
        <v>#N/A</v>
      </c>
      <c r="AJ33" s="507" t="e">
        <f ca="1">+IF(AND(ISNUMBER(OFFSET('Sanitation Data'!$F$12,0,10*ROW('Sanitation Data'!F27))),'Data Summary'!CY33="Yes"),OFFSET('Sanitation Data'!$F$12,0,10*ROW('Sanitation Data'!F27)),NA())</f>
        <v>#N/A</v>
      </c>
      <c r="AK33" s="507" t="e">
        <f ca="1">+IF(AND(ISNUMBER(OFFSET('Sanitation Data'!$G$4,0,10*ROW('Sanitation Data'!G27))),'Data Summary'!CZ33="Yes"),100-OFFSET('Sanitation Data'!$G$4,0,10*ROW('Sanitation Data'!G27)),NA())</f>
        <v>#N/A</v>
      </c>
      <c r="AL33" s="507" t="e">
        <f ca="1">+IF(AND(ISNUMBER(OFFSET('Sanitation Data'!$G$6,0,10*ROW('Sanitation Data'!G27))),'Data Summary'!DA33="Yes"),OFFSET('Sanitation Data'!$G$6,0,10*ROW('Sanitation Data'!G27)),NA())</f>
        <v>#N/A</v>
      </c>
      <c r="AM33" s="507" t="e">
        <f ca="1">+IF(AND(ISNUMBER(OFFSET('Sanitation Data'!$G$10,0,10*ROW('Sanitation Data'!G27))),'Data Summary'!DB33="Yes"),OFFSET('Sanitation Data'!$G$10,0,10*ROW('Sanitation Data'!G27)),NA())</f>
        <v>#N/A</v>
      </c>
      <c r="AN33" s="507" t="e">
        <f ca="1">+IF(AND(ISNUMBER(OFFSET('Sanitation Data'!$G$11,0,10*ROW('Sanitation Data'!G27))),'Data Summary'!DC33="Yes"),OFFSET('Sanitation Data'!$G$11,0,10*ROW('Sanitation Data'!G27)),NA())</f>
        <v>#N/A</v>
      </c>
      <c r="AO33" s="507" t="e">
        <f ca="1">+IF(AND(ISNUMBER(OFFSET('Sanitation Data'!$G$12,0,10*ROW('Sanitation Data'!G27))),'Data Summary'!DD33="Yes"),OFFSET('Sanitation Data'!$G$12,0,10*ROW('Sanitation Data'!G27)),NA())</f>
        <v>#N/A</v>
      </c>
      <c r="AP33" s="507" t="e">
        <f ca="1">+IF(AND(ISNUMBER(OFFSET('Sanitation Data'!$H$4,0,10*ROW('Sanitation Data'!H27))),'Data Summary'!DE33="Yes"),100-OFFSET('Sanitation Data'!$H$4,0,10*ROW('Sanitation Data'!H27)),NA())</f>
        <v>#N/A</v>
      </c>
      <c r="AQ33" s="507" t="e">
        <f ca="1">+IF(AND(ISNUMBER(OFFSET('Sanitation Data'!$H$6,0,10*ROW('Sanitation Data'!H27))),'Data Summary'!DF33="Yes"),OFFSET('Sanitation Data'!$H$6,0,10*ROW('Sanitation Data'!H27)),NA())</f>
        <v>#N/A</v>
      </c>
      <c r="AR33" s="507" t="e">
        <f ca="1">+IF(AND(ISNUMBER(OFFSET('Sanitation Data'!$H$10,0,10*ROW('Sanitation Data'!H27))),'Data Summary'!DG33="Yes"),OFFSET('Sanitation Data'!$H$10,0,10*ROW('Sanitation Data'!H27)),NA())</f>
        <v>#N/A</v>
      </c>
      <c r="AS33" s="507" t="e">
        <f ca="1">+IF(AND(ISNUMBER(OFFSET('Sanitation Data'!$H$11,0,10*ROW('Sanitation Data'!H27))),'Data Summary'!DH33="Yes"),OFFSET('Sanitation Data'!$H$11,0,10*ROW('Sanitation Data'!H27)),NA())</f>
        <v>#N/A</v>
      </c>
      <c r="AT33" s="507" t="e">
        <f ca="1">+IF(AND(ISNUMBER(OFFSET('Sanitation Data'!$H$12,0,10*ROW('Sanitation Data'!H27))),'Data Summary'!DI33="Yes"),OFFSET('Sanitation Data'!$H$12,0,10*ROW('Sanitation Data'!H27)),NA())</f>
        <v>#N/A</v>
      </c>
      <c r="AU33" s="507" t="e">
        <f ca="1">+IF(AND(ISNUMBER(OFFSET('Sanitation Data'!$I$4,0,10*ROW('Sanitation Data'!I27))),'Data Summary'!DJ33="Yes"),100-OFFSET('Sanitation Data'!$I$4,0,10*ROW('Sanitation Data'!I27)),NA())</f>
        <v>#N/A</v>
      </c>
      <c r="AV33" s="507" t="e">
        <f ca="1">+IF(AND(ISNUMBER(OFFSET('Sanitation Data'!$I$6,0,10*ROW('Sanitation Data'!I27))),'Data Summary'!DK33="Yes"),OFFSET('Sanitation Data'!$I$6,0,10*ROW('Sanitation Data'!I27)),NA())</f>
        <v>#N/A</v>
      </c>
      <c r="AW33" s="507" t="e">
        <f ca="1">+IF(AND(ISNUMBER(OFFSET('Sanitation Data'!$I$10,0,10*ROW('Sanitation Data'!I27))),'Data Summary'!DL33="Yes"),OFFSET('Sanitation Data'!$I$10,0,10*ROW('Sanitation Data'!I27)),NA())</f>
        <v>#N/A</v>
      </c>
      <c r="AX33" s="507" t="e">
        <f ca="1">+IF(AND(ISNUMBER(OFFSET('Sanitation Data'!$I$11,0,10*ROW('Sanitation Data'!I27))),'Data Summary'!DM33="Yes"),OFFSET('Sanitation Data'!$I$11,0,10*ROW('Sanitation Data'!I27)),NA())</f>
        <v>#N/A</v>
      </c>
      <c r="AY33" s="507" t="e">
        <f ca="1">+IF(AND(ISNUMBER(OFFSET('Sanitation Data'!$I$12,0,10*ROW('Sanitation Data'!I27))),'Data Summary'!DN33="Yes"),OFFSET('Sanitation Data'!$I$12,0,10*ROW('Sanitation Data'!I27)),NA())</f>
        <v>#N/A</v>
      </c>
      <c r="AZ33" s="508" t="e">
        <f ca="1">+IF(AND(ISNUMBER(OFFSET('Hygiene Data'!$D$5,0,10*ROW('Hygiene Data'!D27))),'Data Summary'!DO33="Yes"),OFFSET('Hygiene Data'!$D$5,0,10*ROW('Hygiene Data'!D27)),NA())</f>
        <v>#N/A</v>
      </c>
      <c r="BA33" s="508" t="e">
        <f ca="1">+IF(AND(ISNUMBER(OFFSET('Hygiene Data'!$D$7,0,10*ROW('Hygiene Data'!D27))),'Data Summary'!DP33="Yes"),OFFSET('Hygiene Data'!$D$7,0,10*ROW('Hygiene Data'!D27)),NA())</f>
        <v>#N/A</v>
      </c>
      <c r="BB33" s="508" t="e">
        <f ca="1">+IF(AND(ISNUMBER(OFFSET('Hygiene Data'!$D$9,0,10*ROW('Hygiene Data'!D27))),'Data Summary'!DQ33="Yes"),OFFSET('Hygiene Data'!$D$9,0,10*ROW('Hygiene Data'!D27)),NA())</f>
        <v>#N/A</v>
      </c>
      <c r="BC33" s="508" t="e">
        <f ca="1">+IF(AND(ISNUMBER(OFFSET('Hygiene Data'!$E$5,0,10*ROW('Hygiene Data'!E27))),'Data Summary'!DR33="Yes"),OFFSET('Hygiene Data'!$E$5,0,10*ROW('Hygiene Data'!E27)),NA())</f>
        <v>#N/A</v>
      </c>
      <c r="BD33" s="508" t="e">
        <f ca="1">+IF(AND(ISNUMBER(OFFSET('Hygiene Data'!$E$7,0,10*ROW('Hygiene Data'!E27))),'Data Summary'!DS33="Yes"),OFFSET('Hygiene Data'!$E$7,0,10*ROW('Hygiene Data'!E27)),NA())</f>
        <v>#N/A</v>
      </c>
      <c r="BE33" s="508" t="e">
        <f ca="1">+IF(AND(ISNUMBER(OFFSET('Hygiene Data'!$E$9,0,10*ROW('Hygiene Data'!E27))),'Data Summary'!DT33="Yes"),OFFSET('Hygiene Data'!$E$9,0,10*ROW('Hygiene Data'!E27)),NA())</f>
        <v>#N/A</v>
      </c>
      <c r="BF33" s="508" t="e">
        <f ca="1">+IF(AND(ISNUMBER(OFFSET('Hygiene Data'!$F$5,0,10*ROW('Hygiene Data'!F27))),'Data Summary'!DU33="Yes"),OFFSET('Hygiene Data'!$F$5,0,10*ROW('Hygiene Data'!F27)),NA())</f>
        <v>#N/A</v>
      </c>
      <c r="BG33" s="508" t="e">
        <f ca="1">+IF(AND(ISNUMBER(OFFSET('Hygiene Data'!$F$7,0,10*ROW('Hygiene Data'!F27))),'Data Summary'!DV33="Yes"),OFFSET('Hygiene Data'!$F$7,0,10*ROW('Hygiene Data'!F27)),NA())</f>
        <v>#N/A</v>
      </c>
      <c r="BH33" s="508" t="e">
        <f ca="1">+IF(AND(ISNUMBER(OFFSET('Hygiene Data'!$F$9,0,10*ROW('Hygiene Data'!F27))),'Data Summary'!DW33="Yes"),OFFSET('Hygiene Data'!$F$9,0,10*ROW('Hygiene Data'!F27)),NA())</f>
        <v>#N/A</v>
      </c>
      <c r="BI33" s="508" t="e">
        <f ca="1">+IF(AND(ISNUMBER(OFFSET('Hygiene Data'!$G$5,0,10*ROW('Hygiene Data'!G27))),'Data Summary'!DX33="Yes"),OFFSET('Hygiene Data'!$G$5,0,10*ROW('Hygiene Data'!G27)),NA())</f>
        <v>#N/A</v>
      </c>
      <c r="BJ33" s="508" t="e">
        <f ca="1">+IF(AND(ISNUMBER(OFFSET('Hygiene Data'!$G$7,0,10*ROW('Hygiene Data'!G27))),'Data Summary'!DY33="Yes"),OFFSET('Hygiene Data'!$G$7,0,10*ROW('Hygiene Data'!G27)),NA())</f>
        <v>#N/A</v>
      </c>
      <c r="BK33" s="508" t="e">
        <f ca="1">+IF(AND(ISNUMBER(OFFSET('Hygiene Data'!$G$9,0,10*ROW('Hygiene Data'!G27))),'Data Summary'!DZ33="Yes"),OFFSET('Hygiene Data'!$G$9,0,10*ROW('Hygiene Data'!G27)),NA())</f>
        <v>#N/A</v>
      </c>
      <c r="BL33" s="508" t="e">
        <f ca="1">+IF(AND(ISNUMBER(OFFSET('Hygiene Data'!$H$5,0,10*ROW('Hygiene Data'!H27))),'Data Summary'!EA33="Yes"),OFFSET('Hygiene Data'!$H$5,0,10*ROW('Hygiene Data'!H27)),NA())</f>
        <v>#N/A</v>
      </c>
      <c r="BM33" s="508" t="e">
        <f ca="1">+IF(AND(ISNUMBER(OFFSET('Hygiene Data'!$H$7,0,10*ROW('Hygiene Data'!H27))),'Data Summary'!EB33="Yes"),OFFSET('Hygiene Data'!$H$7,0,10*ROW('Hygiene Data'!H27)),NA())</f>
        <v>#N/A</v>
      </c>
      <c r="BN33" s="508" t="e">
        <f ca="1">+IF(AND(ISNUMBER(OFFSET('Hygiene Data'!$H$9,0,10*ROW('Hygiene Data'!H27))),'Data Summary'!EC33="Yes"),OFFSET('Hygiene Data'!$H$9,0,10*ROW('Hygiene Data'!H27)),NA())</f>
        <v>#N/A</v>
      </c>
      <c r="BO33" s="508" t="e">
        <f ca="1">+IF(AND(ISNUMBER(OFFSET('Hygiene Data'!$I$5,0,10*ROW('Hygiene Data'!I27))),'Data Summary'!ED33="Yes"),OFFSET('Hygiene Data'!$I$5,0,10*ROW('Hygiene Data'!I27)),NA())</f>
        <v>#N/A</v>
      </c>
      <c r="BP33" s="508" t="e">
        <f ca="1">+IF(AND(ISNUMBER(OFFSET('Hygiene Data'!$I$7,0,10*ROW('Hygiene Data'!I27))),'Data Summary'!EE33="Yes"),OFFSET('Hygiene Data'!$I$7,0,10*ROW('Hygiene Data'!I27)),NA())</f>
        <v>#N/A</v>
      </c>
      <c r="BQ33" s="508" t="e">
        <f ca="1">+IF(AND(ISNUMBER(OFFSET('Hygiene Data'!$I$9,0,10*ROW('Hygiene Data'!I27))),'Data Summary'!EF33="Yes"),OFFSET('Hygiene Data'!$I$9,0,10*ROW('Hygiene Data'!I27)),NA())</f>
        <v>#N/A</v>
      </c>
    </row>
    <row r="34" spans="1:69" x14ac:dyDescent="0.25">
      <c r="A34" s="504" t="e">
        <f ca="1">+RIGHT('Data Summary'!A34,LEN('Data Summary'!A34)-9)</f>
        <v>#VALUE!</v>
      </c>
      <c r="B34" s="478" t="str">
        <f ca="1">+IF(ISTEXT('Data Summary'!B34),'Data Summary'!B34,"")</f>
        <v/>
      </c>
      <c r="C34" s="505" t="e">
        <f ca="1">+VALUE('Data Summary'!C34)</f>
        <v>#VALUE!</v>
      </c>
      <c r="D34" s="506" t="e">
        <f ca="1">+IF(AND(ISNUMBER(OFFSET('Water Data'!$D$4,0,10*ROW('Water Data'!D28))),'Data Summary'!BS34="Yes"),100-OFFSET('Water Data'!$D$4,0,10*ROW('Water Data'!D28)),NA())</f>
        <v>#N/A</v>
      </c>
      <c r="E34" s="506" t="e">
        <f ca="1">+IF(AND(ISNUMBER(OFFSET('Water Data'!$D$6,0,10*ROW('Water Data'!D28))),'Data Summary'!BT34="Yes"),OFFSET('Water Data'!$D$6,0,10*ROW('Water Data'!D28)),NA())</f>
        <v>#N/A</v>
      </c>
      <c r="F34" s="506" t="e">
        <f ca="1">+IF(AND(ISNUMBER(OFFSET('Water Data'!$D$9,0,10*ROW('Water Data'!D28))),'Data Summary'!BU34="Yes"),OFFSET('Water Data'!$D$9,0,10*ROW('Water Data'!D28)),NA())</f>
        <v>#N/A</v>
      </c>
      <c r="G34" s="506" t="e">
        <f ca="1">+IF(AND(ISNUMBER(OFFSET('Water Data'!$E$4,0,10*ROW('Water Data'!E28))),'Data Summary'!BV34="Yes"),100-OFFSET('Water Data'!$E$4,0,10*ROW('Water Data'!E28)),NA())</f>
        <v>#N/A</v>
      </c>
      <c r="H34" s="506" t="e">
        <f ca="1">+IF(AND(ISNUMBER(OFFSET('Water Data'!$E$6,0,10*ROW('Water Data'!E28))),'Data Summary'!BW34="Yes"),OFFSET('Water Data'!$E$6,0,10*ROW('Water Data'!E28)),NA())</f>
        <v>#N/A</v>
      </c>
      <c r="I34" s="506" t="e">
        <f ca="1">+IF(AND(ISNUMBER(OFFSET('Water Data'!$E$9,0,10*ROW('Water Data'!E28))),'Data Summary'!BX34="Yes"),OFFSET('Water Data'!$E$9,0,10*ROW('Water Data'!E28)),NA())</f>
        <v>#N/A</v>
      </c>
      <c r="J34" s="506" t="e">
        <f ca="1">+IF(AND(ISNUMBER(OFFSET('Water Data'!$F$4,0,10*ROW('Water Data'!F28))),'Data Summary'!BY34="Yes"),100-OFFSET('Water Data'!$F$4,0,10*ROW('Water Data'!F28)),NA())</f>
        <v>#N/A</v>
      </c>
      <c r="K34" s="506" t="e">
        <f ca="1">+IF(AND(ISNUMBER(OFFSET('Water Data'!$F$6,0,10*ROW('Water Data'!F28))),'Data Summary'!BZ34="Yes"),OFFSET('Water Data'!$F$6,0,10*ROW('Water Data'!F28)),NA())</f>
        <v>#N/A</v>
      </c>
      <c r="L34" s="506" t="e">
        <f ca="1">+IF(AND(ISNUMBER(OFFSET('Water Data'!$F$9,0,10*ROW('Water Data'!F28))),'Data Summary'!CA34="Yes"),OFFSET('Water Data'!$F$9,0,10*ROW('Water Data'!F28)),NA())</f>
        <v>#N/A</v>
      </c>
      <c r="M34" s="506" t="e">
        <f ca="1">+IF(AND(ISNUMBER(OFFSET('Water Data'!$G$4,0,10*ROW('Water Data'!G28))),'Data Summary'!CB34="Yes"),100-OFFSET('Water Data'!$G$4,0,10*ROW('Water Data'!G28)),NA())</f>
        <v>#N/A</v>
      </c>
      <c r="N34" s="506" t="e">
        <f ca="1">+IF(AND(ISNUMBER(OFFSET('Water Data'!$G$6,0,10*ROW('Water Data'!G28))),'Data Summary'!CC34="Yes"),OFFSET('Water Data'!$G$6,0,10*ROW('Water Data'!G28)),NA())</f>
        <v>#N/A</v>
      </c>
      <c r="O34" s="506" t="e">
        <f ca="1">+IF(AND(ISNUMBER(OFFSET('Water Data'!$G$9,0,10*ROW('Water Data'!G28))),'Data Summary'!CD34="Yes"),OFFSET('Water Data'!$G$9,0,10*ROW('Water Data'!G28)),NA())</f>
        <v>#N/A</v>
      </c>
      <c r="P34" s="506" t="e">
        <f ca="1">+IF(AND(ISNUMBER(OFFSET('Water Data'!$H$4,0,10*ROW('Water Data'!H28))),'Data Summary'!CE34="Yes"),100-OFFSET('Water Data'!$H$4,0,10*ROW('Water Data'!H28)),NA())</f>
        <v>#N/A</v>
      </c>
      <c r="Q34" s="506" t="e">
        <f ca="1">+IF(AND(ISNUMBER(OFFSET('Water Data'!$H$6,0,10*ROW('Water Data'!H28))),'Data Summary'!CF34="Yes"),OFFSET('Water Data'!$H$6,0,10*ROW('Water Data'!H28)),NA())</f>
        <v>#N/A</v>
      </c>
      <c r="R34" s="506" t="e">
        <f ca="1">+IF(AND(ISNUMBER(OFFSET('Water Data'!$H$9,0,10*ROW('Water Data'!H28))),'Data Summary'!CG34="Yes"),OFFSET('Water Data'!$H$9,0,10*ROW('Water Data'!H28)),NA())</f>
        <v>#N/A</v>
      </c>
      <c r="S34" s="506" t="e">
        <f ca="1">+IF(AND(ISNUMBER(OFFSET('Water Data'!$I$4,0,10*ROW('Water Data'!I28))),'Data Summary'!CH34="Yes"),100-OFFSET('Water Data'!$I$4,0,10*ROW('Water Data'!I28)),NA())</f>
        <v>#N/A</v>
      </c>
      <c r="T34" s="506" t="e">
        <f ca="1">+IF(AND(ISNUMBER(OFFSET('Water Data'!$I$6,0,10*ROW('Water Data'!I28))),'Data Summary'!CI34="Yes"),OFFSET('Water Data'!$I$6,0,10*ROW('Water Data'!I28)),NA())</f>
        <v>#N/A</v>
      </c>
      <c r="U34" s="506" t="e">
        <f ca="1">+IF(AND(ISNUMBER(OFFSET('Water Data'!$I$9,0,10*ROW('Water Data'!I28))),'Data Summary'!CJ34="Yes"),OFFSET('Water Data'!$I$9,0,10*ROW('Water Data'!I28)),NA())</f>
        <v>#N/A</v>
      </c>
      <c r="V34" s="507" t="e">
        <f ca="1">+IF(AND(ISNUMBER(OFFSET('Sanitation Data'!$D$4,0,10*ROW('Sanitation Data'!D28))),'Data Summary'!CK34="Yes"),100-OFFSET('Sanitation Data'!$D$4,0,10*ROW('Sanitation Data'!D28)),NA())</f>
        <v>#N/A</v>
      </c>
      <c r="W34" s="507" t="e">
        <f ca="1">+IF(AND(ISNUMBER(OFFSET('Sanitation Data'!$D$6,0,10*ROW('Sanitation Data'!D28))),'Data Summary'!CL34="Yes"),OFFSET('Sanitation Data'!$D$6,0,10*ROW('Sanitation Data'!D28)),NA())</f>
        <v>#N/A</v>
      </c>
      <c r="X34" s="507" t="e">
        <f ca="1">+IF(AND(ISNUMBER(OFFSET('Sanitation Data'!$D$10,0,10*ROW('Sanitation Data'!D28))),'Data Summary'!CM34="Yes"),OFFSET('Sanitation Data'!$D$10,0,10*ROW('Sanitation Data'!D28)),NA())</f>
        <v>#N/A</v>
      </c>
      <c r="Y34" s="507" t="e">
        <f ca="1">+IF(AND(ISNUMBER(OFFSET('Sanitation Data'!$D$11,0,10*ROW('Sanitation Data'!D28))),'Data Summary'!CN34="Yes"),OFFSET('Sanitation Data'!$D$11,0,10*ROW('Sanitation Data'!D28)),NA())</f>
        <v>#N/A</v>
      </c>
      <c r="Z34" s="507" t="e">
        <f ca="1">+IF(AND(ISNUMBER(OFFSET('Sanitation Data'!$D$12,0,10*ROW('Sanitation Data'!D28))),'Data Summary'!CO34="Yes"),OFFSET('Sanitation Data'!$D$12,0,10*ROW('Sanitation Data'!D28)),NA())</f>
        <v>#N/A</v>
      </c>
      <c r="AA34" s="507" t="e">
        <f ca="1">+IF(AND(ISNUMBER(OFFSET('Sanitation Data'!$E$4,0,10*ROW('Sanitation Data'!E28))),'Data Summary'!CP34="Yes"),100-OFFSET('Sanitation Data'!$E$4,0,10*ROW('Sanitation Data'!E28)),NA())</f>
        <v>#N/A</v>
      </c>
      <c r="AB34" s="507" t="e">
        <f ca="1">+IF(AND(ISNUMBER(OFFSET('Sanitation Data'!$E$6,0,10*ROW('Sanitation Data'!E28))),'Data Summary'!CQ34="Yes"),OFFSET('Sanitation Data'!$E$6,0,10*ROW('Sanitation Data'!E28)),NA())</f>
        <v>#N/A</v>
      </c>
      <c r="AC34" s="507" t="e">
        <f ca="1">+IF(AND(ISNUMBER(OFFSET('Sanitation Data'!$E$10,0,10*ROW('Sanitation Data'!E28))),'Data Summary'!CR34="Yes"),OFFSET('Sanitation Data'!$E$10,0,10*ROW('Sanitation Data'!E28)),NA())</f>
        <v>#N/A</v>
      </c>
      <c r="AD34" s="507" t="e">
        <f ca="1">+IF(AND(ISNUMBER(OFFSET('Sanitation Data'!$E$11,0,10*ROW('Sanitation Data'!E28))),'Data Summary'!CS34="Yes"),OFFSET('Sanitation Data'!$E$11,0,10*ROW('Sanitation Data'!E28)),NA())</f>
        <v>#N/A</v>
      </c>
      <c r="AE34" s="507" t="e">
        <f ca="1">+IF(AND(ISNUMBER(OFFSET('Sanitation Data'!$E$12,0,10*ROW('Sanitation Data'!E28))),'Data Summary'!CT34="Yes"),OFFSET('Sanitation Data'!$E$12,0,10*ROW('Sanitation Data'!E28)),NA())</f>
        <v>#N/A</v>
      </c>
      <c r="AF34" s="507" t="e">
        <f ca="1">+IF(AND(ISNUMBER(OFFSET('Sanitation Data'!$F$4,0,10*ROW('Sanitation Data'!F28))),'Data Summary'!CU34="Yes"),100-OFFSET('Sanitation Data'!$F$4,0,10*ROW('Sanitation Data'!F28)),NA())</f>
        <v>#N/A</v>
      </c>
      <c r="AG34" s="507" t="e">
        <f ca="1">+IF(AND(ISNUMBER(OFFSET('Sanitation Data'!$F$6,0,10*ROW('Sanitation Data'!F28))),'Data Summary'!CV34="Yes"),OFFSET('Sanitation Data'!$F$6,0,10*ROW('Sanitation Data'!F28)),NA())</f>
        <v>#N/A</v>
      </c>
      <c r="AH34" s="507" t="e">
        <f ca="1">+IF(AND(ISNUMBER(OFFSET('Sanitation Data'!$F$10,0,10*ROW('Sanitation Data'!F28))),'Data Summary'!CW34="Yes"),OFFSET('Sanitation Data'!$F$10,0,10*ROW('Sanitation Data'!F28)),NA())</f>
        <v>#N/A</v>
      </c>
      <c r="AI34" s="507" t="e">
        <f ca="1">+IF(AND(ISNUMBER(OFFSET('Sanitation Data'!$F$11,0,10*ROW('Sanitation Data'!F28))),'Data Summary'!CX34="Yes"),OFFSET('Sanitation Data'!$F$11,0,10*ROW('Sanitation Data'!F28)),NA())</f>
        <v>#N/A</v>
      </c>
      <c r="AJ34" s="507" t="e">
        <f ca="1">+IF(AND(ISNUMBER(OFFSET('Sanitation Data'!$F$12,0,10*ROW('Sanitation Data'!F28))),'Data Summary'!CY34="Yes"),OFFSET('Sanitation Data'!$F$12,0,10*ROW('Sanitation Data'!F28)),NA())</f>
        <v>#N/A</v>
      </c>
      <c r="AK34" s="507" t="e">
        <f ca="1">+IF(AND(ISNUMBER(OFFSET('Sanitation Data'!$G$4,0,10*ROW('Sanitation Data'!G28))),'Data Summary'!CZ34="Yes"),100-OFFSET('Sanitation Data'!$G$4,0,10*ROW('Sanitation Data'!G28)),NA())</f>
        <v>#N/A</v>
      </c>
      <c r="AL34" s="507" t="e">
        <f ca="1">+IF(AND(ISNUMBER(OFFSET('Sanitation Data'!$G$6,0,10*ROW('Sanitation Data'!G28))),'Data Summary'!DA34="Yes"),OFFSET('Sanitation Data'!$G$6,0,10*ROW('Sanitation Data'!G28)),NA())</f>
        <v>#N/A</v>
      </c>
      <c r="AM34" s="507" t="e">
        <f ca="1">+IF(AND(ISNUMBER(OFFSET('Sanitation Data'!$G$10,0,10*ROW('Sanitation Data'!G28))),'Data Summary'!DB34="Yes"),OFFSET('Sanitation Data'!$G$10,0,10*ROW('Sanitation Data'!G28)),NA())</f>
        <v>#N/A</v>
      </c>
      <c r="AN34" s="507" t="e">
        <f ca="1">+IF(AND(ISNUMBER(OFFSET('Sanitation Data'!$G$11,0,10*ROW('Sanitation Data'!G28))),'Data Summary'!DC34="Yes"),OFFSET('Sanitation Data'!$G$11,0,10*ROW('Sanitation Data'!G28)),NA())</f>
        <v>#N/A</v>
      </c>
      <c r="AO34" s="507" t="e">
        <f ca="1">+IF(AND(ISNUMBER(OFFSET('Sanitation Data'!$G$12,0,10*ROW('Sanitation Data'!G28))),'Data Summary'!DD34="Yes"),OFFSET('Sanitation Data'!$G$12,0,10*ROW('Sanitation Data'!G28)),NA())</f>
        <v>#N/A</v>
      </c>
      <c r="AP34" s="507" t="e">
        <f ca="1">+IF(AND(ISNUMBER(OFFSET('Sanitation Data'!$H$4,0,10*ROW('Sanitation Data'!H28))),'Data Summary'!DE34="Yes"),100-OFFSET('Sanitation Data'!$H$4,0,10*ROW('Sanitation Data'!H28)),NA())</f>
        <v>#N/A</v>
      </c>
      <c r="AQ34" s="507" t="e">
        <f ca="1">+IF(AND(ISNUMBER(OFFSET('Sanitation Data'!$H$6,0,10*ROW('Sanitation Data'!H28))),'Data Summary'!DF34="Yes"),OFFSET('Sanitation Data'!$H$6,0,10*ROW('Sanitation Data'!H28)),NA())</f>
        <v>#N/A</v>
      </c>
      <c r="AR34" s="507" t="e">
        <f ca="1">+IF(AND(ISNUMBER(OFFSET('Sanitation Data'!$H$10,0,10*ROW('Sanitation Data'!H28))),'Data Summary'!DG34="Yes"),OFFSET('Sanitation Data'!$H$10,0,10*ROW('Sanitation Data'!H28)),NA())</f>
        <v>#N/A</v>
      </c>
      <c r="AS34" s="507" t="e">
        <f ca="1">+IF(AND(ISNUMBER(OFFSET('Sanitation Data'!$H$11,0,10*ROW('Sanitation Data'!H28))),'Data Summary'!DH34="Yes"),OFFSET('Sanitation Data'!$H$11,0,10*ROW('Sanitation Data'!H28)),NA())</f>
        <v>#N/A</v>
      </c>
      <c r="AT34" s="507" t="e">
        <f ca="1">+IF(AND(ISNUMBER(OFFSET('Sanitation Data'!$H$12,0,10*ROW('Sanitation Data'!H28))),'Data Summary'!DI34="Yes"),OFFSET('Sanitation Data'!$H$12,0,10*ROW('Sanitation Data'!H28)),NA())</f>
        <v>#N/A</v>
      </c>
      <c r="AU34" s="507" t="e">
        <f ca="1">+IF(AND(ISNUMBER(OFFSET('Sanitation Data'!$I$4,0,10*ROW('Sanitation Data'!I28))),'Data Summary'!DJ34="Yes"),100-OFFSET('Sanitation Data'!$I$4,0,10*ROW('Sanitation Data'!I28)),NA())</f>
        <v>#N/A</v>
      </c>
      <c r="AV34" s="507" t="e">
        <f ca="1">+IF(AND(ISNUMBER(OFFSET('Sanitation Data'!$I$6,0,10*ROW('Sanitation Data'!I28))),'Data Summary'!DK34="Yes"),OFFSET('Sanitation Data'!$I$6,0,10*ROW('Sanitation Data'!I28)),NA())</f>
        <v>#N/A</v>
      </c>
      <c r="AW34" s="507" t="e">
        <f ca="1">+IF(AND(ISNUMBER(OFFSET('Sanitation Data'!$I$10,0,10*ROW('Sanitation Data'!I28))),'Data Summary'!DL34="Yes"),OFFSET('Sanitation Data'!$I$10,0,10*ROW('Sanitation Data'!I28)),NA())</f>
        <v>#N/A</v>
      </c>
      <c r="AX34" s="507" t="e">
        <f ca="1">+IF(AND(ISNUMBER(OFFSET('Sanitation Data'!$I$11,0,10*ROW('Sanitation Data'!I28))),'Data Summary'!DM34="Yes"),OFFSET('Sanitation Data'!$I$11,0,10*ROW('Sanitation Data'!I28)),NA())</f>
        <v>#N/A</v>
      </c>
      <c r="AY34" s="507" t="e">
        <f ca="1">+IF(AND(ISNUMBER(OFFSET('Sanitation Data'!$I$12,0,10*ROW('Sanitation Data'!I28))),'Data Summary'!DN34="Yes"),OFFSET('Sanitation Data'!$I$12,0,10*ROW('Sanitation Data'!I28)),NA())</f>
        <v>#N/A</v>
      </c>
      <c r="AZ34" s="508" t="e">
        <f ca="1">+IF(AND(ISNUMBER(OFFSET('Hygiene Data'!$D$5,0,10*ROW('Hygiene Data'!D28))),'Data Summary'!DO34="Yes"),OFFSET('Hygiene Data'!$D$5,0,10*ROW('Hygiene Data'!D28)),NA())</f>
        <v>#N/A</v>
      </c>
      <c r="BA34" s="508" t="e">
        <f ca="1">+IF(AND(ISNUMBER(OFFSET('Hygiene Data'!$D$7,0,10*ROW('Hygiene Data'!D28))),'Data Summary'!DP34="Yes"),OFFSET('Hygiene Data'!$D$7,0,10*ROW('Hygiene Data'!D28)),NA())</f>
        <v>#N/A</v>
      </c>
      <c r="BB34" s="508" t="e">
        <f ca="1">+IF(AND(ISNUMBER(OFFSET('Hygiene Data'!$D$9,0,10*ROW('Hygiene Data'!D28))),'Data Summary'!DQ34="Yes"),OFFSET('Hygiene Data'!$D$9,0,10*ROW('Hygiene Data'!D28)),NA())</f>
        <v>#N/A</v>
      </c>
      <c r="BC34" s="508" t="e">
        <f ca="1">+IF(AND(ISNUMBER(OFFSET('Hygiene Data'!$E$5,0,10*ROW('Hygiene Data'!E28))),'Data Summary'!DR34="Yes"),OFFSET('Hygiene Data'!$E$5,0,10*ROW('Hygiene Data'!E28)),NA())</f>
        <v>#N/A</v>
      </c>
      <c r="BD34" s="508" t="e">
        <f ca="1">+IF(AND(ISNUMBER(OFFSET('Hygiene Data'!$E$7,0,10*ROW('Hygiene Data'!E28))),'Data Summary'!DS34="Yes"),OFFSET('Hygiene Data'!$E$7,0,10*ROW('Hygiene Data'!E28)),NA())</f>
        <v>#N/A</v>
      </c>
      <c r="BE34" s="508" t="e">
        <f ca="1">+IF(AND(ISNUMBER(OFFSET('Hygiene Data'!$E$9,0,10*ROW('Hygiene Data'!E28))),'Data Summary'!DT34="Yes"),OFFSET('Hygiene Data'!$E$9,0,10*ROW('Hygiene Data'!E28)),NA())</f>
        <v>#N/A</v>
      </c>
      <c r="BF34" s="508" t="e">
        <f ca="1">+IF(AND(ISNUMBER(OFFSET('Hygiene Data'!$F$5,0,10*ROW('Hygiene Data'!F28))),'Data Summary'!DU34="Yes"),OFFSET('Hygiene Data'!$F$5,0,10*ROW('Hygiene Data'!F28)),NA())</f>
        <v>#N/A</v>
      </c>
      <c r="BG34" s="508" t="e">
        <f ca="1">+IF(AND(ISNUMBER(OFFSET('Hygiene Data'!$F$7,0,10*ROW('Hygiene Data'!F28))),'Data Summary'!DV34="Yes"),OFFSET('Hygiene Data'!$F$7,0,10*ROW('Hygiene Data'!F28)),NA())</f>
        <v>#N/A</v>
      </c>
      <c r="BH34" s="508" t="e">
        <f ca="1">+IF(AND(ISNUMBER(OFFSET('Hygiene Data'!$F$9,0,10*ROW('Hygiene Data'!F28))),'Data Summary'!DW34="Yes"),OFFSET('Hygiene Data'!$F$9,0,10*ROW('Hygiene Data'!F28)),NA())</f>
        <v>#N/A</v>
      </c>
      <c r="BI34" s="508" t="e">
        <f ca="1">+IF(AND(ISNUMBER(OFFSET('Hygiene Data'!$G$5,0,10*ROW('Hygiene Data'!G28))),'Data Summary'!DX34="Yes"),OFFSET('Hygiene Data'!$G$5,0,10*ROW('Hygiene Data'!G28)),NA())</f>
        <v>#N/A</v>
      </c>
      <c r="BJ34" s="508" t="e">
        <f ca="1">+IF(AND(ISNUMBER(OFFSET('Hygiene Data'!$G$7,0,10*ROW('Hygiene Data'!G28))),'Data Summary'!DY34="Yes"),OFFSET('Hygiene Data'!$G$7,0,10*ROW('Hygiene Data'!G28)),NA())</f>
        <v>#N/A</v>
      </c>
      <c r="BK34" s="508" t="e">
        <f ca="1">+IF(AND(ISNUMBER(OFFSET('Hygiene Data'!$G$9,0,10*ROW('Hygiene Data'!G28))),'Data Summary'!DZ34="Yes"),OFFSET('Hygiene Data'!$G$9,0,10*ROW('Hygiene Data'!G28)),NA())</f>
        <v>#N/A</v>
      </c>
      <c r="BL34" s="508" t="e">
        <f ca="1">+IF(AND(ISNUMBER(OFFSET('Hygiene Data'!$H$5,0,10*ROW('Hygiene Data'!H28))),'Data Summary'!EA34="Yes"),OFFSET('Hygiene Data'!$H$5,0,10*ROW('Hygiene Data'!H28)),NA())</f>
        <v>#N/A</v>
      </c>
      <c r="BM34" s="508" t="e">
        <f ca="1">+IF(AND(ISNUMBER(OFFSET('Hygiene Data'!$H$7,0,10*ROW('Hygiene Data'!H28))),'Data Summary'!EB34="Yes"),OFFSET('Hygiene Data'!$H$7,0,10*ROW('Hygiene Data'!H28)),NA())</f>
        <v>#N/A</v>
      </c>
      <c r="BN34" s="508" t="e">
        <f ca="1">+IF(AND(ISNUMBER(OFFSET('Hygiene Data'!$H$9,0,10*ROW('Hygiene Data'!H28))),'Data Summary'!EC34="Yes"),OFFSET('Hygiene Data'!$H$9,0,10*ROW('Hygiene Data'!H28)),NA())</f>
        <v>#N/A</v>
      </c>
      <c r="BO34" s="508" t="e">
        <f ca="1">+IF(AND(ISNUMBER(OFFSET('Hygiene Data'!$I$5,0,10*ROW('Hygiene Data'!I28))),'Data Summary'!ED34="Yes"),OFFSET('Hygiene Data'!$I$5,0,10*ROW('Hygiene Data'!I28)),NA())</f>
        <v>#N/A</v>
      </c>
      <c r="BP34" s="508" t="e">
        <f ca="1">+IF(AND(ISNUMBER(OFFSET('Hygiene Data'!$I$7,0,10*ROW('Hygiene Data'!I28))),'Data Summary'!EE34="Yes"),OFFSET('Hygiene Data'!$I$7,0,10*ROW('Hygiene Data'!I28)),NA())</f>
        <v>#N/A</v>
      </c>
      <c r="BQ34" s="508" t="e">
        <f ca="1">+IF(AND(ISNUMBER(OFFSET('Hygiene Data'!$I$9,0,10*ROW('Hygiene Data'!I28))),'Data Summary'!EF34="Yes"),OFFSET('Hygiene Data'!$I$9,0,10*ROW('Hygiene Data'!I28)),NA())</f>
        <v>#N/A</v>
      </c>
    </row>
    <row r="35" spans="1:69" x14ac:dyDescent="0.25">
      <c r="A35" s="504" t="e">
        <f ca="1">+RIGHT('Data Summary'!A35,LEN('Data Summary'!A35)-9)</f>
        <v>#VALUE!</v>
      </c>
      <c r="B35" s="478" t="str">
        <f ca="1">+IF(ISTEXT('Data Summary'!B35),'Data Summary'!B35,"")</f>
        <v/>
      </c>
      <c r="C35" s="505" t="e">
        <f ca="1">+VALUE('Data Summary'!C35)</f>
        <v>#VALUE!</v>
      </c>
      <c r="D35" s="506" t="e">
        <f ca="1">+IF(AND(ISNUMBER(OFFSET('Water Data'!$D$4,0,10*ROW('Water Data'!D29))),'Data Summary'!BS35="Yes"),100-OFFSET('Water Data'!$D$4,0,10*ROW('Water Data'!D29)),NA())</f>
        <v>#N/A</v>
      </c>
      <c r="E35" s="506" t="e">
        <f ca="1">+IF(AND(ISNUMBER(OFFSET('Water Data'!$D$6,0,10*ROW('Water Data'!D29))),'Data Summary'!BT35="Yes"),OFFSET('Water Data'!$D$6,0,10*ROW('Water Data'!D29)),NA())</f>
        <v>#N/A</v>
      </c>
      <c r="F35" s="506" t="e">
        <f ca="1">+IF(AND(ISNUMBER(OFFSET('Water Data'!$D$9,0,10*ROW('Water Data'!D29))),'Data Summary'!BU35="Yes"),OFFSET('Water Data'!$D$9,0,10*ROW('Water Data'!D29)),NA())</f>
        <v>#N/A</v>
      </c>
      <c r="G35" s="506" t="e">
        <f ca="1">+IF(AND(ISNUMBER(OFFSET('Water Data'!$E$4,0,10*ROW('Water Data'!E29))),'Data Summary'!BV35="Yes"),100-OFFSET('Water Data'!$E$4,0,10*ROW('Water Data'!E29)),NA())</f>
        <v>#N/A</v>
      </c>
      <c r="H35" s="506" t="e">
        <f ca="1">+IF(AND(ISNUMBER(OFFSET('Water Data'!$E$6,0,10*ROW('Water Data'!E29))),'Data Summary'!BW35="Yes"),OFFSET('Water Data'!$E$6,0,10*ROW('Water Data'!E29)),NA())</f>
        <v>#N/A</v>
      </c>
      <c r="I35" s="506" t="e">
        <f ca="1">+IF(AND(ISNUMBER(OFFSET('Water Data'!$E$9,0,10*ROW('Water Data'!E29))),'Data Summary'!BX35="Yes"),OFFSET('Water Data'!$E$9,0,10*ROW('Water Data'!E29)),NA())</f>
        <v>#N/A</v>
      </c>
      <c r="J35" s="506" t="e">
        <f ca="1">+IF(AND(ISNUMBER(OFFSET('Water Data'!$F$4,0,10*ROW('Water Data'!F29))),'Data Summary'!BY35="Yes"),100-OFFSET('Water Data'!$F$4,0,10*ROW('Water Data'!F29)),NA())</f>
        <v>#N/A</v>
      </c>
      <c r="K35" s="506" t="e">
        <f ca="1">+IF(AND(ISNUMBER(OFFSET('Water Data'!$F$6,0,10*ROW('Water Data'!F29))),'Data Summary'!BZ35="Yes"),OFFSET('Water Data'!$F$6,0,10*ROW('Water Data'!F29)),NA())</f>
        <v>#N/A</v>
      </c>
      <c r="L35" s="506" t="e">
        <f ca="1">+IF(AND(ISNUMBER(OFFSET('Water Data'!$F$9,0,10*ROW('Water Data'!F29))),'Data Summary'!CA35="Yes"),OFFSET('Water Data'!$F$9,0,10*ROW('Water Data'!F29)),NA())</f>
        <v>#N/A</v>
      </c>
      <c r="M35" s="506" t="e">
        <f ca="1">+IF(AND(ISNUMBER(OFFSET('Water Data'!$G$4,0,10*ROW('Water Data'!G29))),'Data Summary'!CB35="Yes"),100-OFFSET('Water Data'!$G$4,0,10*ROW('Water Data'!G29)),NA())</f>
        <v>#N/A</v>
      </c>
      <c r="N35" s="506" t="e">
        <f ca="1">+IF(AND(ISNUMBER(OFFSET('Water Data'!$G$6,0,10*ROW('Water Data'!G29))),'Data Summary'!CC35="Yes"),OFFSET('Water Data'!$G$6,0,10*ROW('Water Data'!G29)),NA())</f>
        <v>#N/A</v>
      </c>
      <c r="O35" s="506" t="e">
        <f ca="1">+IF(AND(ISNUMBER(OFFSET('Water Data'!$G$9,0,10*ROW('Water Data'!G29))),'Data Summary'!CD35="Yes"),OFFSET('Water Data'!$G$9,0,10*ROW('Water Data'!G29)),NA())</f>
        <v>#N/A</v>
      </c>
      <c r="P35" s="506" t="e">
        <f ca="1">+IF(AND(ISNUMBER(OFFSET('Water Data'!$H$4,0,10*ROW('Water Data'!H29))),'Data Summary'!CE35="Yes"),100-OFFSET('Water Data'!$H$4,0,10*ROW('Water Data'!H29)),NA())</f>
        <v>#N/A</v>
      </c>
      <c r="Q35" s="506" t="e">
        <f ca="1">+IF(AND(ISNUMBER(OFFSET('Water Data'!$H$6,0,10*ROW('Water Data'!H29))),'Data Summary'!CF35="Yes"),OFFSET('Water Data'!$H$6,0,10*ROW('Water Data'!H29)),NA())</f>
        <v>#N/A</v>
      </c>
      <c r="R35" s="506" t="e">
        <f ca="1">+IF(AND(ISNUMBER(OFFSET('Water Data'!$H$9,0,10*ROW('Water Data'!H29))),'Data Summary'!CG35="Yes"),OFFSET('Water Data'!$H$9,0,10*ROW('Water Data'!H29)),NA())</f>
        <v>#N/A</v>
      </c>
      <c r="S35" s="506" t="e">
        <f ca="1">+IF(AND(ISNUMBER(OFFSET('Water Data'!$I$4,0,10*ROW('Water Data'!I29))),'Data Summary'!CH35="Yes"),100-OFFSET('Water Data'!$I$4,0,10*ROW('Water Data'!I29)),NA())</f>
        <v>#N/A</v>
      </c>
      <c r="T35" s="506" t="e">
        <f ca="1">+IF(AND(ISNUMBER(OFFSET('Water Data'!$I$6,0,10*ROW('Water Data'!I29))),'Data Summary'!CI35="Yes"),OFFSET('Water Data'!$I$6,0,10*ROW('Water Data'!I29)),NA())</f>
        <v>#N/A</v>
      </c>
      <c r="U35" s="506" t="e">
        <f ca="1">+IF(AND(ISNUMBER(OFFSET('Water Data'!$I$9,0,10*ROW('Water Data'!I29))),'Data Summary'!CJ35="Yes"),OFFSET('Water Data'!$I$9,0,10*ROW('Water Data'!I29)),NA())</f>
        <v>#N/A</v>
      </c>
      <c r="V35" s="507" t="e">
        <f ca="1">+IF(AND(ISNUMBER(OFFSET('Sanitation Data'!$D$4,0,10*ROW('Sanitation Data'!D29))),'Data Summary'!CK35="Yes"),100-OFFSET('Sanitation Data'!$D$4,0,10*ROW('Sanitation Data'!D29)),NA())</f>
        <v>#N/A</v>
      </c>
      <c r="W35" s="507" t="e">
        <f ca="1">+IF(AND(ISNUMBER(OFFSET('Sanitation Data'!$D$6,0,10*ROW('Sanitation Data'!D29))),'Data Summary'!CL35="Yes"),OFFSET('Sanitation Data'!$D$6,0,10*ROW('Sanitation Data'!D29)),NA())</f>
        <v>#N/A</v>
      </c>
      <c r="X35" s="507" t="e">
        <f ca="1">+IF(AND(ISNUMBER(OFFSET('Sanitation Data'!$D$10,0,10*ROW('Sanitation Data'!D29))),'Data Summary'!CM35="Yes"),OFFSET('Sanitation Data'!$D$10,0,10*ROW('Sanitation Data'!D29)),NA())</f>
        <v>#N/A</v>
      </c>
      <c r="Y35" s="507" t="e">
        <f ca="1">+IF(AND(ISNUMBER(OFFSET('Sanitation Data'!$D$11,0,10*ROW('Sanitation Data'!D29))),'Data Summary'!CN35="Yes"),OFFSET('Sanitation Data'!$D$11,0,10*ROW('Sanitation Data'!D29)),NA())</f>
        <v>#N/A</v>
      </c>
      <c r="Z35" s="507" t="e">
        <f ca="1">+IF(AND(ISNUMBER(OFFSET('Sanitation Data'!$D$12,0,10*ROW('Sanitation Data'!D29))),'Data Summary'!CO35="Yes"),OFFSET('Sanitation Data'!$D$12,0,10*ROW('Sanitation Data'!D29)),NA())</f>
        <v>#N/A</v>
      </c>
      <c r="AA35" s="507" t="e">
        <f ca="1">+IF(AND(ISNUMBER(OFFSET('Sanitation Data'!$E$4,0,10*ROW('Sanitation Data'!E29))),'Data Summary'!CP35="Yes"),100-OFFSET('Sanitation Data'!$E$4,0,10*ROW('Sanitation Data'!E29)),NA())</f>
        <v>#N/A</v>
      </c>
      <c r="AB35" s="507" t="e">
        <f ca="1">+IF(AND(ISNUMBER(OFFSET('Sanitation Data'!$E$6,0,10*ROW('Sanitation Data'!E29))),'Data Summary'!CQ35="Yes"),OFFSET('Sanitation Data'!$E$6,0,10*ROW('Sanitation Data'!E29)),NA())</f>
        <v>#N/A</v>
      </c>
      <c r="AC35" s="507" t="e">
        <f ca="1">+IF(AND(ISNUMBER(OFFSET('Sanitation Data'!$E$10,0,10*ROW('Sanitation Data'!E29))),'Data Summary'!CR35="Yes"),OFFSET('Sanitation Data'!$E$10,0,10*ROW('Sanitation Data'!E29)),NA())</f>
        <v>#N/A</v>
      </c>
      <c r="AD35" s="507" t="e">
        <f ca="1">+IF(AND(ISNUMBER(OFFSET('Sanitation Data'!$E$11,0,10*ROW('Sanitation Data'!E29))),'Data Summary'!CS35="Yes"),OFFSET('Sanitation Data'!$E$11,0,10*ROW('Sanitation Data'!E29)),NA())</f>
        <v>#N/A</v>
      </c>
      <c r="AE35" s="507" t="e">
        <f ca="1">+IF(AND(ISNUMBER(OFFSET('Sanitation Data'!$E$12,0,10*ROW('Sanitation Data'!E29))),'Data Summary'!CT35="Yes"),OFFSET('Sanitation Data'!$E$12,0,10*ROW('Sanitation Data'!E29)),NA())</f>
        <v>#N/A</v>
      </c>
      <c r="AF35" s="507" t="e">
        <f ca="1">+IF(AND(ISNUMBER(OFFSET('Sanitation Data'!$F$4,0,10*ROW('Sanitation Data'!F29))),'Data Summary'!CU35="Yes"),100-OFFSET('Sanitation Data'!$F$4,0,10*ROW('Sanitation Data'!F29)),NA())</f>
        <v>#N/A</v>
      </c>
      <c r="AG35" s="507" t="e">
        <f ca="1">+IF(AND(ISNUMBER(OFFSET('Sanitation Data'!$F$6,0,10*ROW('Sanitation Data'!F29))),'Data Summary'!CV35="Yes"),OFFSET('Sanitation Data'!$F$6,0,10*ROW('Sanitation Data'!F29)),NA())</f>
        <v>#N/A</v>
      </c>
      <c r="AH35" s="507" t="e">
        <f ca="1">+IF(AND(ISNUMBER(OFFSET('Sanitation Data'!$F$10,0,10*ROW('Sanitation Data'!F29))),'Data Summary'!CW35="Yes"),OFFSET('Sanitation Data'!$F$10,0,10*ROW('Sanitation Data'!F29)),NA())</f>
        <v>#N/A</v>
      </c>
      <c r="AI35" s="507" t="e">
        <f ca="1">+IF(AND(ISNUMBER(OFFSET('Sanitation Data'!$F$11,0,10*ROW('Sanitation Data'!F29))),'Data Summary'!CX35="Yes"),OFFSET('Sanitation Data'!$F$11,0,10*ROW('Sanitation Data'!F29)),NA())</f>
        <v>#N/A</v>
      </c>
      <c r="AJ35" s="507" t="e">
        <f ca="1">+IF(AND(ISNUMBER(OFFSET('Sanitation Data'!$F$12,0,10*ROW('Sanitation Data'!F29))),'Data Summary'!CY35="Yes"),OFFSET('Sanitation Data'!$F$12,0,10*ROW('Sanitation Data'!F29)),NA())</f>
        <v>#N/A</v>
      </c>
      <c r="AK35" s="507" t="e">
        <f ca="1">+IF(AND(ISNUMBER(OFFSET('Sanitation Data'!$G$4,0,10*ROW('Sanitation Data'!G29))),'Data Summary'!CZ35="Yes"),100-OFFSET('Sanitation Data'!$G$4,0,10*ROW('Sanitation Data'!G29)),NA())</f>
        <v>#N/A</v>
      </c>
      <c r="AL35" s="507" t="e">
        <f ca="1">+IF(AND(ISNUMBER(OFFSET('Sanitation Data'!$G$6,0,10*ROW('Sanitation Data'!G29))),'Data Summary'!DA35="Yes"),OFFSET('Sanitation Data'!$G$6,0,10*ROW('Sanitation Data'!G29)),NA())</f>
        <v>#N/A</v>
      </c>
      <c r="AM35" s="507" t="e">
        <f ca="1">+IF(AND(ISNUMBER(OFFSET('Sanitation Data'!$G$10,0,10*ROW('Sanitation Data'!G29))),'Data Summary'!DB35="Yes"),OFFSET('Sanitation Data'!$G$10,0,10*ROW('Sanitation Data'!G29)),NA())</f>
        <v>#N/A</v>
      </c>
      <c r="AN35" s="507" t="e">
        <f ca="1">+IF(AND(ISNUMBER(OFFSET('Sanitation Data'!$G$11,0,10*ROW('Sanitation Data'!G29))),'Data Summary'!DC35="Yes"),OFFSET('Sanitation Data'!$G$11,0,10*ROW('Sanitation Data'!G29)),NA())</f>
        <v>#N/A</v>
      </c>
      <c r="AO35" s="507" t="e">
        <f ca="1">+IF(AND(ISNUMBER(OFFSET('Sanitation Data'!$G$12,0,10*ROW('Sanitation Data'!G29))),'Data Summary'!DD35="Yes"),OFFSET('Sanitation Data'!$G$12,0,10*ROW('Sanitation Data'!G29)),NA())</f>
        <v>#N/A</v>
      </c>
      <c r="AP35" s="507" t="e">
        <f ca="1">+IF(AND(ISNUMBER(OFFSET('Sanitation Data'!$H$4,0,10*ROW('Sanitation Data'!H29))),'Data Summary'!DE35="Yes"),100-OFFSET('Sanitation Data'!$H$4,0,10*ROW('Sanitation Data'!H29)),NA())</f>
        <v>#N/A</v>
      </c>
      <c r="AQ35" s="507" t="e">
        <f ca="1">+IF(AND(ISNUMBER(OFFSET('Sanitation Data'!$H$6,0,10*ROW('Sanitation Data'!H29))),'Data Summary'!DF35="Yes"),OFFSET('Sanitation Data'!$H$6,0,10*ROW('Sanitation Data'!H29)),NA())</f>
        <v>#N/A</v>
      </c>
      <c r="AR35" s="507" t="e">
        <f ca="1">+IF(AND(ISNUMBER(OFFSET('Sanitation Data'!$H$10,0,10*ROW('Sanitation Data'!H29))),'Data Summary'!DG35="Yes"),OFFSET('Sanitation Data'!$H$10,0,10*ROW('Sanitation Data'!H29)),NA())</f>
        <v>#N/A</v>
      </c>
      <c r="AS35" s="507" t="e">
        <f ca="1">+IF(AND(ISNUMBER(OFFSET('Sanitation Data'!$H$11,0,10*ROW('Sanitation Data'!H29))),'Data Summary'!DH35="Yes"),OFFSET('Sanitation Data'!$H$11,0,10*ROW('Sanitation Data'!H29)),NA())</f>
        <v>#N/A</v>
      </c>
      <c r="AT35" s="507" t="e">
        <f ca="1">+IF(AND(ISNUMBER(OFFSET('Sanitation Data'!$H$12,0,10*ROW('Sanitation Data'!H29))),'Data Summary'!DI35="Yes"),OFFSET('Sanitation Data'!$H$12,0,10*ROW('Sanitation Data'!H29)),NA())</f>
        <v>#N/A</v>
      </c>
      <c r="AU35" s="507" t="e">
        <f ca="1">+IF(AND(ISNUMBER(OFFSET('Sanitation Data'!$I$4,0,10*ROW('Sanitation Data'!I29))),'Data Summary'!DJ35="Yes"),100-OFFSET('Sanitation Data'!$I$4,0,10*ROW('Sanitation Data'!I29)),NA())</f>
        <v>#N/A</v>
      </c>
      <c r="AV35" s="507" t="e">
        <f ca="1">+IF(AND(ISNUMBER(OFFSET('Sanitation Data'!$I$6,0,10*ROW('Sanitation Data'!I29))),'Data Summary'!DK35="Yes"),OFFSET('Sanitation Data'!$I$6,0,10*ROW('Sanitation Data'!I29)),NA())</f>
        <v>#N/A</v>
      </c>
      <c r="AW35" s="507" t="e">
        <f ca="1">+IF(AND(ISNUMBER(OFFSET('Sanitation Data'!$I$10,0,10*ROW('Sanitation Data'!I29))),'Data Summary'!DL35="Yes"),OFFSET('Sanitation Data'!$I$10,0,10*ROW('Sanitation Data'!I29)),NA())</f>
        <v>#N/A</v>
      </c>
      <c r="AX35" s="507" t="e">
        <f ca="1">+IF(AND(ISNUMBER(OFFSET('Sanitation Data'!$I$11,0,10*ROW('Sanitation Data'!I29))),'Data Summary'!DM35="Yes"),OFFSET('Sanitation Data'!$I$11,0,10*ROW('Sanitation Data'!I29)),NA())</f>
        <v>#N/A</v>
      </c>
      <c r="AY35" s="507" t="e">
        <f ca="1">+IF(AND(ISNUMBER(OFFSET('Sanitation Data'!$I$12,0,10*ROW('Sanitation Data'!I29))),'Data Summary'!DN35="Yes"),OFFSET('Sanitation Data'!$I$12,0,10*ROW('Sanitation Data'!I29)),NA())</f>
        <v>#N/A</v>
      </c>
      <c r="AZ35" s="508" t="e">
        <f ca="1">+IF(AND(ISNUMBER(OFFSET('Hygiene Data'!$D$5,0,10*ROW('Hygiene Data'!D29))),'Data Summary'!DO35="Yes"),OFFSET('Hygiene Data'!$D$5,0,10*ROW('Hygiene Data'!D29)),NA())</f>
        <v>#N/A</v>
      </c>
      <c r="BA35" s="508" t="e">
        <f ca="1">+IF(AND(ISNUMBER(OFFSET('Hygiene Data'!$D$7,0,10*ROW('Hygiene Data'!D29))),'Data Summary'!DP35="Yes"),OFFSET('Hygiene Data'!$D$7,0,10*ROW('Hygiene Data'!D29)),NA())</f>
        <v>#N/A</v>
      </c>
      <c r="BB35" s="508" t="e">
        <f ca="1">+IF(AND(ISNUMBER(OFFSET('Hygiene Data'!$D$9,0,10*ROW('Hygiene Data'!D29))),'Data Summary'!DQ35="Yes"),OFFSET('Hygiene Data'!$D$9,0,10*ROW('Hygiene Data'!D29)),NA())</f>
        <v>#N/A</v>
      </c>
      <c r="BC35" s="508" t="e">
        <f ca="1">+IF(AND(ISNUMBER(OFFSET('Hygiene Data'!$E$5,0,10*ROW('Hygiene Data'!E29))),'Data Summary'!DR35="Yes"),OFFSET('Hygiene Data'!$E$5,0,10*ROW('Hygiene Data'!E29)),NA())</f>
        <v>#N/A</v>
      </c>
      <c r="BD35" s="508" t="e">
        <f ca="1">+IF(AND(ISNUMBER(OFFSET('Hygiene Data'!$E$7,0,10*ROW('Hygiene Data'!E29))),'Data Summary'!DS35="Yes"),OFFSET('Hygiene Data'!$E$7,0,10*ROW('Hygiene Data'!E29)),NA())</f>
        <v>#N/A</v>
      </c>
      <c r="BE35" s="508" t="e">
        <f ca="1">+IF(AND(ISNUMBER(OFFSET('Hygiene Data'!$E$9,0,10*ROW('Hygiene Data'!E29))),'Data Summary'!DT35="Yes"),OFFSET('Hygiene Data'!$E$9,0,10*ROW('Hygiene Data'!E29)),NA())</f>
        <v>#N/A</v>
      </c>
      <c r="BF35" s="508" t="e">
        <f ca="1">+IF(AND(ISNUMBER(OFFSET('Hygiene Data'!$F$5,0,10*ROW('Hygiene Data'!F29))),'Data Summary'!DU35="Yes"),OFFSET('Hygiene Data'!$F$5,0,10*ROW('Hygiene Data'!F29)),NA())</f>
        <v>#N/A</v>
      </c>
      <c r="BG35" s="508" t="e">
        <f ca="1">+IF(AND(ISNUMBER(OFFSET('Hygiene Data'!$F$7,0,10*ROW('Hygiene Data'!F29))),'Data Summary'!DV35="Yes"),OFFSET('Hygiene Data'!$F$7,0,10*ROW('Hygiene Data'!F29)),NA())</f>
        <v>#N/A</v>
      </c>
      <c r="BH35" s="508" t="e">
        <f ca="1">+IF(AND(ISNUMBER(OFFSET('Hygiene Data'!$F$9,0,10*ROW('Hygiene Data'!F29))),'Data Summary'!DW35="Yes"),OFFSET('Hygiene Data'!$F$9,0,10*ROW('Hygiene Data'!F29)),NA())</f>
        <v>#N/A</v>
      </c>
      <c r="BI35" s="508" t="e">
        <f ca="1">+IF(AND(ISNUMBER(OFFSET('Hygiene Data'!$G$5,0,10*ROW('Hygiene Data'!G29))),'Data Summary'!DX35="Yes"),OFFSET('Hygiene Data'!$G$5,0,10*ROW('Hygiene Data'!G29)),NA())</f>
        <v>#N/A</v>
      </c>
      <c r="BJ35" s="508" t="e">
        <f ca="1">+IF(AND(ISNUMBER(OFFSET('Hygiene Data'!$G$7,0,10*ROW('Hygiene Data'!G29))),'Data Summary'!DY35="Yes"),OFFSET('Hygiene Data'!$G$7,0,10*ROW('Hygiene Data'!G29)),NA())</f>
        <v>#N/A</v>
      </c>
      <c r="BK35" s="508" t="e">
        <f ca="1">+IF(AND(ISNUMBER(OFFSET('Hygiene Data'!$G$9,0,10*ROW('Hygiene Data'!G29))),'Data Summary'!DZ35="Yes"),OFFSET('Hygiene Data'!$G$9,0,10*ROW('Hygiene Data'!G29)),NA())</f>
        <v>#N/A</v>
      </c>
      <c r="BL35" s="508" t="e">
        <f ca="1">+IF(AND(ISNUMBER(OFFSET('Hygiene Data'!$H$5,0,10*ROW('Hygiene Data'!H29))),'Data Summary'!EA35="Yes"),OFFSET('Hygiene Data'!$H$5,0,10*ROW('Hygiene Data'!H29)),NA())</f>
        <v>#N/A</v>
      </c>
      <c r="BM35" s="508" t="e">
        <f ca="1">+IF(AND(ISNUMBER(OFFSET('Hygiene Data'!$H$7,0,10*ROW('Hygiene Data'!H29))),'Data Summary'!EB35="Yes"),OFFSET('Hygiene Data'!$H$7,0,10*ROW('Hygiene Data'!H29)),NA())</f>
        <v>#N/A</v>
      </c>
      <c r="BN35" s="508" t="e">
        <f ca="1">+IF(AND(ISNUMBER(OFFSET('Hygiene Data'!$H$9,0,10*ROW('Hygiene Data'!H29))),'Data Summary'!EC35="Yes"),OFFSET('Hygiene Data'!$H$9,0,10*ROW('Hygiene Data'!H29)),NA())</f>
        <v>#N/A</v>
      </c>
      <c r="BO35" s="508" t="e">
        <f ca="1">+IF(AND(ISNUMBER(OFFSET('Hygiene Data'!$I$5,0,10*ROW('Hygiene Data'!I29))),'Data Summary'!ED35="Yes"),OFFSET('Hygiene Data'!$I$5,0,10*ROW('Hygiene Data'!I29)),NA())</f>
        <v>#N/A</v>
      </c>
      <c r="BP35" s="508" t="e">
        <f ca="1">+IF(AND(ISNUMBER(OFFSET('Hygiene Data'!$I$7,0,10*ROW('Hygiene Data'!I29))),'Data Summary'!EE35="Yes"),OFFSET('Hygiene Data'!$I$7,0,10*ROW('Hygiene Data'!I29)),NA())</f>
        <v>#N/A</v>
      </c>
      <c r="BQ35" s="508" t="e">
        <f ca="1">+IF(AND(ISNUMBER(OFFSET('Hygiene Data'!$I$9,0,10*ROW('Hygiene Data'!I29))),'Data Summary'!EF35="Yes"),OFFSET('Hygiene Data'!$I$9,0,10*ROW('Hygiene Data'!I29)),NA())</f>
        <v>#N/A</v>
      </c>
    </row>
    <row r="36" spans="1:69" x14ac:dyDescent="0.25">
      <c r="A36" s="504" t="e">
        <f ca="1">+RIGHT('Data Summary'!A36,LEN('Data Summary'!A36)-9)</f>
        <v>#VALUE!</v>
      </c>
      <c r="B36" s="478" t="str">
        <f ca="1">+IF(ISTEXT('Data Summary'!B36),'Data Summary'!B36,"")</f>
        <v/>
      </c>
      <c r="C36" s="505" t="e">
        <f ca="1">+VALUE('Data Summary'!C36)</f>
        <v>#VALUE!</v>
      </c>
      <c r="D36" s="506" t="e">
        <f ca="1">+IF(AND(ISNUMBER(OFFSET('Water Data'!$D$4,0,10*ROW('Water Data'!D30))),'Data Summary'!BS36="Yes"),100-OFFSET('Water Data'!$D$4,0,10*ROW('Water Data'!D30)),NA())</f>
        <v>#N/A</v>
      </c>
      <c r="E36" s="506" t="e">
        <f ca="1">+IF(AND(ISNUMBER(OFFSET('Water Data'!$D$6,0,10*ROW('Water Data'!D30))),'Data Summary'!BT36="Yes"),OFFSET('Water Data'!$D$6,0,10*ROW('Water Data'!D30)),NA())</f>
        <v>#N/A</v>
      </c>
      <c r="F36" s="506" t="e">
        <f ca="1">+IF(AND(ISNUMBER(OFFSET('Water Data'!$D$9,0,10*ROW('Water Data'!D30))),'Data Summary'!BU36="Yes"),OFFSET('Water Data'!$D$9,0,10*ROW('Water Data'!D30)),NA())</f>
        <v>#N/A</v>
      </c>
      <c r="G36" s="506" t="e">
        <f ca="1">+IF(AND(ISNUMBER(OFFSET('Water Data'!$E$4,0,10*ROW('Water Data'!E30))),'Data Summary'!BV36="Yes"),100-OFFSET('Water Data'!$E$4,0,10*ROW('Water Data'!E30)),NA())</f>
        <v>#N/A</v>
      </c>
      <c r="H36" s="506" t="e">
        <f ca="1">+IF(AND(ISNUMBER(OFFSET('Water Data'!$E$6,0,10*ROW('Water Data'!E30))),'Data Summary'!BW36="Yes"),OFFSET('Water Data'!$E$6,0,10*ROW('Water Data'!E30)),NA())</f>
        <v>#N/A</v>
      </c>
      <c r="I36" s="506" t="e">
        <f ca="1">+IF(AND(ISNUMBER(OFFSET('Water Data'!$E$9,0,10*ROW('Water Data'!E30))),'Data Summary'!BX36="Yes"),OFFSET('Water Data'!$E$9,0,10*ROW('Water Data'!E30)),NA())</f>
        <v>#N/A</v>
      </c>
      <c r="J36" s="506" t="e">
        <f ca="1">+IF(AND(ISNUMBER(OFFSET('Water Data'!$F$4,0,10*ROW('Water Data'!F30))),'Data Summary'!BY36="Yes"),100-OFFSET('Water Data'!$F$4,0,10*ROW('Water Data'!F30)),NA())</f>
        <v>#N/A</v>
      </c>
      <c r="K36" s="506" t="e">
        <f ca="1">+IF(AND(ISNUMBER(OFFSET('Water Data'!$F$6,0,10*ROW('Water Data'!F30))),'Data Summary'!BZ36="Yes"),OFFSET('Water Data'!$F$6,0,10*ROW('Water Data'!F30)),NA())</f>
        <v>#N/A</v>
      </c>
      <c r="L36" s="506" t="e">
        <f ca="1">+IF(AND(ISNUMBER(OFFSET('Water Data'!$F$9,0,10*ROW('Water Data'!F30))),'Data Summary'!CA36="Yes"),OFFSET('Water Data'!$F$9,0,10*ROW('Water Data'!F30)),NA())</f>
        <v>#N/A</v>
      </c>
      <c r="M36" s="506" t="e">
        <f ca="1">+IF(AND(ISNUMBER(OFFSET('Water Data'!$G$4,0,10*ROW('Water Data'!G30))),'Data Summary'!CB36="Yes"),100-OFFSET('Water Data'!$G$4,0,10*ROW('Water Data'!G30)),NA())</f>
        <v>#N/A</v>
      </c>
      <c r="N36" s="506" t="e">
        <f ca="1">+IF(AND(ISNUMBER(OFFSET('Water Data'!$G$6,0,10*ROW('Water Data'!G30))),'Data Summary'!CC36="Yes"),OFFSET('Water Data'!$G$6,0,10*ROW('Water Data'!G30)),NA())</f>
        <v>#N/A</v>
      </c>
      <c r="O36" s="506" t="e">
        <f ca="1">+IF(AND(ISNUMBER(OFFSET('Water Data'!$G$9,0,10*ROW('Water Data'!G30))),'Data Summary'!CD36="Yes"),OFFSET('Water Data'!$G$9,0,10*ROW('Water Data'!G30)),NA())</f>
        <v>#N/A</v>
      </c>
      <c r="P36" s="506" t="e">
        <f ca="1">+IF(AND(ISNUMBER(OFFSET('Water Data'!$H$4,0,10*ROW('Water Data'!H30))),'Data Summary'!CE36="Yes"),100-OFFSET('Water Data'!$H$4,0,10*ROW('Water Data'!H30)),NA())</f>
        <v>#N/A</v>
      </c>
      <c r="Q36" s="506" t="e">
        <f ca="1">+IF(AND(ISNUMBER(OFFSET('Water Data'!$H$6,0,10*ROW('Water Data'!H30))),'Data Summary'!CF36="Yes"),OFFSET('Water Data'!$H$6,0,10*ROW('Water Data'!H30)),NA())</f>
        <v>#N/A</v>
      </c>
      <c r="R36" s="506" t="e">
        <f ca="1">+IF(AND(ISNUMBER(OFFSET('Water Data'!$H$9,0,10*ROW('Water Data'!H30))),'Data Summary'!CG36="Yes"),OFFSET('Water Data'!$H$9,0,10*ROW('Water Data'!H30)),NA())</f>
        <v>#N/A</v>
      </c>
      <c r="S36" s="506" t="e">
        <f ca="1">+IF(AND(ISNUMBER(OFFSET('Water Data'!$I$4,0,10*ROW('Water Data'!I30))),'Data Summary'!CH36="Yes"),100-OFFSET('Water Data'!$I$4,0,10*ROW('Water Data'!I30)),NA())</f>
        <v>#N/A</v>
      </c>
      <c r="T36" s="506" t="e">
        <f ca="1">+IF(AND(ISNUMBER(OFFSET('Water Data'!$I$6,0,10*ROW('Water Data'!I30))),'Data Summary'!CI36="Yes"),OFFSET('Water Data'!$I$6,0,10*ROW('Water Data'!I30)),NA())</f>
        <v>#N/A</v>
      </c>
      <c r="U36" s="506" t="e">
        <f ca="1">+IF(AND(ISNUMBER(OFFSET('Water Data'!$I$9,0,10*ROW('Water Data'!I30))),'Data Summary'!CJ36="Yes"),OFFSET('Water Data'!$I$9,0,10*ROW('Water Data'!I30)),NA())</f>
        <v>#N/A</v>
      </c>
      <c r="V36" s="507" t="e">
        <f ca="1">+IF(AND(ISNUMBER(OFFSET('Sanitation Data'!$D$4,0,10*ROW('Sanitation Data'!D30))),'Data Summary'!CK36="Yes"),100-OFFSET('Sanitation Data'!$D$4,0,10*ROW('Sanitation Data'!D30)),NA())</f>
        <v>#N/A</v>
      </c>
      <c r="W36" s="507" t="e">
        <f ca="1">+IF(AND(ISNUMBER(OFFSET('Sanitation Data'!$D$6,0,10*ROW('Sanitation Data'!D30))),'Data Summary'!CL36="Yes"),OFFSET('Sanitation Data'!$D$6,0,10*ROW('Sanitation Data'!D30)),NA())</f>
        <v>#N/A</v>
      </c>
      <c r="X36" s="507" t="e">
        <f ca="1">+IF(AND(ISNUMBER(OFFSET('Sanitation Data'!$D$10,0,10*ROW('Sanitation Data'!D30))),'Data Summary'!CM36="Yes"),OFFSET('Sanitation Data'!$D$10,0,10*ROW('Sanitation Data'!D30)),NA())</f>
        <v>#N/A</v>
      </c>
      <c r="Y36" s="507" t="e">
        <f ca="1">+IF(AND(ISNUMBER(OFFSET('Sanitation Data'!$D$11,0,10*ROW('Sanitation Data'!D30))),'Data Summary'!CN36="Yes"),OFFSET('Sanitation Data'!$D$11,0,10*ROW('Sanitation Data'!D30)),NA())</f>
        <v>#N/A</v>
      </c>
      <c r="Z36" s="507" t="e">
        <f ca="1">+IF(AND(ISNUMBER(OFFSET('Sanitation Data'!$D$12,0,10*ROW('Sanitation Data'!D30))),'Data Summary'!CO36="Yes"),OFFSET('Sanitation Data'!$D$12,0,10*ROW('Sanitation Data'!D30)),NA())</f>
        <v>#N/A</v>
      </c>
      <c r="AA36" s="507" t="e">
        <f ca="1">+IF(AND(ISNUMBER(OFFSET('Sanitation Data'!$E$4,0,10*ROW('Sanitation Data'!E30))),'Data Summary'!CP36="Yes"),100-OFFSET('Sanitation Data'!$E$4,0,10*ROW('Sanitation Data'!E30)),NA())</f>
        <v>#N/A</v>
      </c>
      <c r="AB36" s="507" t="e">
        <f ca="1">+IF(AND(ISNUMBER(OFFSET('Sanitation Data'!$E$6,0,10*ROW('Sanitation Data'!E30))),'Data Summary'!CQ36="Yes"),OFFSET('Sanitation Data'!$E$6,0,10*ROW('Sanitation Data'!E30)),NA())</f>
        <v>#N/A</v>
      </c>
      <c r="AC36" s="507" t="e">
        <f ca="1">+IF(AND(ISNUMBER(OFFSET('Sanitation Data'!$E$10,0,10*ROW('Sanitation Data'!E30))),'Data Summary'!CR36="Yes"),OFFSET('Sanitation Data'!$E$10,0,10*ROW('Sanitation Data'!E30)),NA())</f>
        <v>#N/A</v>
      </c>
      <c r="AD36" s="507" t="e">
        <f ca="1">+IF(AND(ISNUMBER(OFFSET('Sanitation Data'!$E$11,0,10*ROW('Sanitation Data'!E30))),'Data Summary'!CS36="Yes"),OFFSET('Sanitation Data'!$E$11,0,10*ROW('Sanitation Data'!E30)),NA())</f>
        <v>#N/A</v>
      </c>
      <c r="AE36" s="507" t="e">
        <f ca="1">+IF(AND(ISNUMBER(OFFSET('Sanitation Data'!$E$12,0,10*ROW('Sanitation Data'!E30))),'Data Summary'!CT36="Yes"),OFFSET('Sanitation Data'!$E$12,0,10*ROW('Sanitation Data'!E30)),NA())</f>
        <v>#N/A</v>
      </c>
      <c r="AF36" s="507" t="e">
        <f ca="1">+IF(AND(ISNUMBER(OFFSET('Sanitation Data'!$F$4,0,10*ROW('Sanitation Data'!F30))),'Data Summary'!CU36="Yes"),100-OFFSET('Sanitation Data'!$F$4,0,10*ROW('Sanitation Data'!F30)),NA())</f>
        <v>#N/A</v>
      </c>
      <c r="AG36" s="507" t="e">
        <f ca="1">+IF(AND(ISNUMBER(OFFSET('Sanitation Data'!$F$6,0,10*ROW('Sanitation Data'!F30))),'Data Summary'!CV36="Yes"),OFFSET('Sanitation Data'!$F$6,0,10*ROW('Sanitation Data'!F30)),NA())</f>
        <v>#N/A</v>
      </c>
      <c r="AH36" s="507" t="e">
        <f ca="1">+IF(AND(ISNUMBER(OFFSET('Sanitation Data'!$F$10,0,10*ROW('Sanitation Data'!F30))),'Data Summary'!CW36="Yes"),OFFSET('Sanitation Data'!$F$10,0,10*ROW('Sanitation Data'!F30)),NA())</f>
        <v>#N/A</v>
      </c>
      <c r="AI36" s="507" t="e">
        <f ca="1">+IF(AND(ISNUMBER(OFFSET('Sanitation Data'!$F$11,0,10*ROW('Sanitation Data'!F30))),'Data Summary'!CX36="Yes"),OFFSET('Sanitation Data'!$F$11,0,10*ROW('Sanitation Data'!F30)),NA())</f>
        <v>#N/A</v>
      </c>
      <c r="AJ36" s="507" t="e">
        <f ca="1">+IF(AND(ISNUMBER(OFFSET('Sanitation Data'!$F$12,0,10*ROW('Sanitation Data'!F30))),'Data Summary'!CY36="Yes"),OFFSET('Sanitation Data'!$F$12,0,10*ROW('Sanitation Data'!F30)),NA())</f>
        <v>#N/A</v>
      </c>
      <c r="AK36" s="507" t="e">
        <f ca="1">+IF(AND(ISNUMBER(OFFSET('Sanitation Data'!$G$4,0,10*ROW('Sanitation Data'!G30))),'Data Summary'!CZ36="Yes"),100-OFFSET('Sanitation Data'!$G$4,0,10*ROW('Sanitation Data'!G30)),NA())</f>
        <v>#N/A</v>
      </c>
      <c r="AL36" s="507" t="e">
        <f ca="1">+IF(AND(ISNUMBER(OFFSET('Sanitation Data'!$G$6,0,10*ROW('Sanitation Data'!G30))),'Data Summary'!DA36="Yes"),OFFSET('Sanitation Data'!$G$6,0,10*ROW('Sanitation Data'!G30)),NA())</f>
        <v>#N/A</v>
      </c>
      <c r="AM36" s="507" t="e">
        <f ca="1">+IF(AND(ISNUMBER(OFFSET('Sanitation Data'!$G$10,0,10*ROW('Sanitation Data'!G30))),'Data Summary'!DB36="Yes"),OFFSET('Sanitation Data'!$G$10,0,10*ROW('Sanitation Data'!G30)),NA())</f>
        <v>#N/A</v>
      </c>
      <c r="AN36" s="507" t="e">
        <f ca="1">+IF(AND(ISNUMBER(OFFSET('Sanitation Data'!$G$11,0,10*ROW('Sanitation Data'!G30))),'Data Summary'!DC36="Yes"),OFFSET('Sanitation Data'!$G$11,0,10*ROW('Sanitation Data'!G30)),NA())</f>
        <v>#N/A</v>
      </c>
      <c r="AO36" s="507" t="e">
        <f ca="1">+IF(AND(ISNUMBER(OFFSET('Sanitation Data'!$G$12,0,10*ROW('Sanitation Data'!G30))),'Data Summary'!DD36="Yes"),OFFSET('Sanitation Data'!$G$12,0,10*ROW('Sanitation Data'!G30)),NA())</f>
        <v>#N/A</v>
      </c>
      <c r="AP36" s="507" t="e">
        <f ca="1">+IF(AND(ISNUMBER(OFFSET('Sanitation Data'!$H$4,0,10*ROW('Sanitation Data'!H30))),'Data Summary'!DE36="Yes"),100-OFFSET('Sanitation Data'!$H$4,0,10*ROW('Sanitation Data'!H30)),NA())</f>
        <v>#N/A</v>
      </c>
      <c r="AQ36" s="507" t="e">
        <f ca="1">+IF(AND(ISNUMBER(OFFSET('Sanitation Data'!$H$6,0,10*ROW('Sanitation Data'!H30))),'Data Summary'!DF36="Yes"),OFFSET('Sanitation Data'!$H$6,0,10*ROW('Sanitation Data'!H30)),NA())</f>
        <v>#N/A</v>
      </c>
      <c r="AR36" s="507" t="e">
        <f ca="1">+IF(AND(ISNUMBER(OFFSET('Sanitation Data'!$H$10,0,10*ROW('Sanitation Data'!H30))),'Data Summary'!DG36="Yes"),OFFSET('Sanitation Data'!$H$10,0,10*ROW('Sanitation Data'!H30)),NA())</f>
        <v>#N/A</v>
      </c>
      <c r="AS36" s="507" t="e">
        <f ca="1">+IF(AND(ISNUMBER(OFFSET('Sanitation Data'!$H$11,0,10*ROW('Sanitation Data'!H30))),'Data Summary'!DH36="Yes"),OFFSET('Sanitation Data'!$H$11,0,10*ROW('Sanitation Data'!H30)),NA())</f>
        <v>#N/A</v>
      </c>
      <c r="AT36" s="507" t="e">
        <f ca="1">+IF(AND(ISNUMBER(OFFSET('Sanitation Data'!$H$12,0,10*ROW('Sanitation Data'!H30))),'Data Summary'!DI36="Yes"),OFFSET('Sanitation Data'!$H$12,0,10*ROW('Sanitation Data'!H30)),NA())</f>
        <v>#N/A</v>
      </c>
      <c r="AU36" s="507" t="e">
        <f ca="1">+IF(AND(ISNUMBER(OFFSET('Sanitation Data'!$I$4,0,10*ROW('Sanitation Data'!I30))),'Data Summary'!DJ36="Yes"),100-OFFSET('Sanitation Data'!$I$4,0,10*ROW('Sanitation Data'!I30)),NA())</f>
        <v>#N/A</v>
      </c>
      <c r="AV36" s="507" t="e">
        <f ca="1">+IF(AND(ISNUMBER(OFFSET('Sanitation Data'!$I$6,0,10*ROW('Sanitation Data'!I30))),'Data Summary'!DK36="Yes"),OFFSET('Sanitation Data'!$I$6,0,10*ROW('Sanitation Data'!I30)),NA())</f>
        <v>#N/A</v>
      </c>
      <c r="AW36" s="507" t="e">
        <f ca="1">+IF(AND(ISNUMBER(OFFSET('Sanitation Data'!$I$10,0,10*ROW('Sanitation Data'!I30))),'Data Summary'!DL36="Yes"),OFFSET('Sanitation Data'!$I$10,0,10*ROW('Sanitation Data'!I30)),NA())</f>
        <v>#N/A</v>
      </c>
      <c r="AX36" s="507" t="e">
        <f ca="1">+IF(AND(ISNUMBER(OFFSET('Sanitation Data'!$I$11,0,10*ROW('Sanitation Data'!I30))),'Data Summary'!DM36="Yes"),OFFSET('Sanitation Data'!$I$11,0,10*ROW('Sanitation Data'!I30)),NA())</f>
        <v>#N/A</v>
      </c>
      <c r="AY36" s="507" t="e">
        <f ca="1">+IF(AND(ISNUMBER(OFFSET('Sanitation Data'!$I$12,0,10*ROW('Sanitation Data'!I30))),'Data Summary'!DN36="Yes"),OFFSET('Sanitation Data'!$I$12,0,10*ROW('Sanitation Data'!I30)),NA())</f>
        <v>#N/A</v>
      </c>
      <c r="AZ36" s="508" t="e">
        <f ca="1">+IF(AND(ISNUMBER(OFFSET('Hygiene Data'!$D$5,0,10*ROW('Hygiene Data'!D30))),'Data Summary'!DO36="Yes"),OFFSET('Hygiene Data'!$D$5,0,10*ROW('Hygiene Data'!D30)),NA())</f>
        <v>#N/A</v>
      </c>
      <c r="BA36" s="508" t="e">
        <f ca="1">+IF(AND(ISNUMBER(OFFSET('Hygiene Data'!$D$7,0,10*ROW('Hygiene Data'!D30))),'Data Summary'!DP36="Yes"),OFFSET('Hygiene Data'!$D$7,0,10*ROW('Hygiene Data'!D30)),NA())</f>
        <v>#N/A</v>
      </c>
      <c r="BB36" s="508" t="e">
        <f ca="1">+IF(AND(ISNUMBER(OFFSET('Hygiene Data'!$D$9,0,10*ROW('Hygiene Data'!D30))),'Data Summary'!DQ36="Yes"),OFFSET('Hygiene Data'!$D$9,0,10*ROW('Hygiene Data'!D30)),NA())</f>
        <v>#N/A</v>
      </c>
      <c r="BC36" s="508" t="e">
        <f ca="1">+IF(AND(ISNUMBER(OFFSET('Hygiene Data'!$E$5,0,10*ROW('Hygiene Data'!E30))),'Data Summary'!DR36="Yes"),OFFSET('Hygiene Data'!$E$5,0,10*ROW('Hygiene Data'!E30)),NA())</f>
        <v>#N/A</v>
      </c>
      <c r="BD36" s="508" t="e">
        <f ca="1">+IF(AND(ISNUMBER(OFFSET('Hygiene Data'!$E$7,0,10*ROW('Hygiene Data'!E30))),'Data Summary'!DS36="Yes"),OFFSET('Hygiene Data'!$E$7,0,10*ROW('Hygiene Data'!E30)),NA())</f>
        <v>#N/A</v>
      </c>
      <c r="BE36" s="508" t="e">
        <f ca="1">+IF(AND(ISNUMBER(OFFSET('Hygiene Data'!$E$9,0,10*ROW('Hygiene Data'!E30))),'Data Summary'!DT36="Yes"),OFFSET('Hygiene Data'!$E$9,0,10*ROW('Hygiene Data'!E30)),NA())</f>
        <v>#N/A</v>
      </c>
      <c r="BF36" s="508" t="e">
        <f ca="1">+IF(AND(ISNUMBER(OFFSET('Hygiene Data'!$F$5,0,10*ROW('Hygiene Data'!F30))),'Data Summary'!DU36="Yes"),OFFSET('Hygiene Data'!$F$5,0,10*ROW('Hygiene Data'!F30)),NA())</f>
        <v>#N/A</v>
      </c>
      <c r="BG36" s="508" t="e">
        <f ca="1">+IF(AND(ISNUMBER(OFFSET('Hygiene Data'!$F$7,0,10*ROW('Hygiene Data'!F30))),'Data Summary'!DV36="Yes"),OFFSET('Hygiene Data'!$F$7,0,10*ROW('Hygiene Data'!F30)),NA())</f>
        <v>#N/A</v>
      </c>
      <c r="BH36" s="508" t="e">
        <f ca="1">+IF(AND(ISNUMBER(OFFSET('Hygiene Data'!$F$9,0,10*ROW('Hygiene Data'!F30))),'Data Summary'!DW36="Yes"),OFFSET('Hygiene Data'!$F$9,0,10*ROW('Hygiene Data'!F30)),NA())</f>
        <v>#N/A</v>
      </c>
      <c r="BI36" s="508" t="e">
        <f ca="1">+IF(AND(ISNUMBER(OFFSET('Hygiene Data'!$G$5,0,10*ROW('Hygiene Data'!G30))),'Data Summary'!DX36="Yes"),OFFSET('Hygiene Data'!$G$5,0,10*ROW('Hygiene Data'!G30)),NA())</f>
        <v>#N/A</v>
      </c>
      <c r="BJ36" s="508" t="e">
        <f ca="1">+IF(AND(ISNUMBER(OFFSET('Hygiene Data'!$G$7,0,10*ROW('Hygiene Data'!G30))),'Data Summary'!DY36="Yes"),OFFSET('Hygiene Data'!$G$7,0,10*ROW('Hygiene Data'!G30)),NA())</f>
        <v>#N/A</v>
      </c>
      <c r="BK36" s="508" t="e">
        <f ca="1">+IF(AND(ISNUMBER(OFFSET('Hygiene Data'!$G$9,0,10*ROW('Hygiene Data'!G30))),'Data Summary'!DZ36="Yes"),OFFSET('Hygiene Data'!$G$9,0,10*ROW('Hygiene Data'!G30)),NA())</f>
        <v>#N/A</v>
      </c>
      <c r="BL36" s="508" t="e">
        <f ca="1">+IF(AND(ISNUMBER(OFFSET('Hygiene Data'!$H$5,0,10*ROW('Hygiene Data'!H30))),'Data Summary'!EA36="Yes"),OFFSET('Hygiene Data'!$H$5,0,10*ROW('Hygiene Data'!H30)),NA())</f>
        <v>#N/A</v>
      </c>
      <c r="BM36" s="508" t="e">
        <f ca="1">+IF(AND(ISNUMBER(OFFSET('Hygiene Data'!$H$7,0,10*ROW('Hygiene Data'!H30))),'Data Summary'!EB36="Yes"),OFFSET('Hygiene Data'!$H$7,0,10*ROW('Hygiene Data'!H30)),NA())</f>
        <v>#N/A</v>
      </c>
      <c r="BN36" s="508" t="e">
        <f ca="1">+IF(AND(ISNUMBER(OFFSET('Hygiene Data'!$H$9,0,10*ROW('Hygiene Data'!H30))),'Data Summary'!EC36="Yes"),OFFSET('Hygiene Data'!$H$9,0,10*ROW('Hygiene Data'!H30)),NA())</f>
        <v>#N/A</v>
      </c>
      <c r="BO36" s="508" t="e">
        <f ca="1">+IF(AND(ISNUMBER(OFFSET('Hygiene Data'!$I$5,0,10*ROW('Hygiene Data'!I30))),'Data Summary'!ED36="Yes"),OFFSET('Hygiene Data'!$I$5,0,10*ROW('Hygiene Data'!I30)),NA())</f>
        <v>#N/A</v>
      </c>
      <c r="BP36" s="508" t="e">
        <f ca="1">+IF(AND(ISNUMBER(OFFSET('Hygiene Data'!$I$7,0,10*ROW('Hygiene Data'!I30))),'Data Summary'!EE36="Yes"),OFFSET('Hygiene Data'!$I$7,0,10*ROW('Hygiene Data'!I30)),NA())</f>
        <v>#N/A</v>
      </c>
      <c r="BQ36" s="508" t="e">
        <f ca="1">+IF(AND(ISNUMBER(OFFSET('Hygiene Data'!$I$9,0,10*ROW('Hygiene Data'!I30))),'Data Summary'!EF36="Yes"),OFFSET('Hygiene Data'!$I$9,0,10*ROW('Hygiene Data'!I30)),NA())</f>
        <v>#N/A</v>
      </c>
    </row>
    <row r="37" spans="1:69" x14ac:dyDescent="0.25">
      <c r="A37" s="504" t="e">
        <f ca="1">+RIGHT('Data Summary'!A37,LEN('Data Summary'!A37)-9)</f>
        <v>#VALUE!</v>
      </c>
      <c r="B37" s="478" t="str">
        <f ca="1">+IF(ISTEXT('Data Summary'!B37),'Data Summary'!B37,"")</f>
        <v/>
      </c>
      <c r="C37" s="505" t="e">
        <f ca="1">+VALUE('Data Summary'!C37)</f>
        <v>#VALUE!</v>
      </c>
      <c r="D37" s="506" t="e">
        <f ca="1">+IF(AND(ISNUMBER(OFFSET('Water Data'!$D$4,0,10*ROW('Water Data'!D31))),'Data Summary'!BS37="Yes"),100-OFFSET('Water Data'!$D$4,0,10*ROW('Water Data'!D31)),NA())</f>
        <v>#N/A</v>
      </c>
      <c r="E37" s="506" t="e">
        <f ca="1">+IF(AND(ISNUMBER(OFFSET('Water Data'!$D$6,0,10*ROW('Water Data'!D31))),'Data Summary'!BT37="Yes"),OFFSET('Water Data'!$D$6,0,10*ROW('Water Data'!D31)),NA())</f>
        <v>#N/A</v>
      </c>
      <c r="F37" s="506" t="e">
        <f ca="1">+IF(AND(ISNUMBER(OFFSET('Water Data'!$D$9,0,10*ROW('Water Data'!D31))),'Data Summary'!BU37="Yes"),OFFSET('Water Data'!$D$9,0,10*ROW('Water Data'!D31)),NA())</f>
        <v>#N/A</v>
      </c>
      <c r="G37" s="506" t="e">
        <f ca="1">+IF(AND(ISNUMBER(OFFSET('Water Data'!$E$4,0,10*ROW('Water Data'!E31))),'Data Summary'!BV37="Yes"),100-OFFSET('Water Data'!$E$4,0,10*ROW('Water Data'!E31)),NA())</f>
        <v>#N/A</v>
      </c>
      <c r="H37" s="506" t="e">
        <f ca="1">+IF(AND(ISNUMBER(OFFSET('Water Data'!$E$6,0,10*ROW('Water Data'!E31))),'Data Summary'!BW37="Yes"),OFFSET('Water Data'!$E$6,0,10*ROW('Water Data'!E31)),NA())</f>
        <v>#N/A</v>
      </c>
      <c r="I37" s="506" t="e">
        <f ca="1">+IF(AND(ISNUMBER(OFFSET('Water Data'!$E$9,0,10*ROW('Water Data'!E31))),'Data Summary'!BX37="Yes"),OFFSET('Water Data'!$E$9,0,10*ROW('Water Data'!E31)),NA())</f>
        <v>#N/A</v>
      </c>
      <c r="J37" s="506" t="e">
        <f ca="1">+IF(AND(ISNUMBER(OFFSET('Water Data'!$F$4,0,10*ROW('Water Data'!F31))),'Data Summary'!BY37="Yes"),100-OFFSET('Water Data'!$F$4,0,10*ROW('Water Data'!F31)),NA())</f>
        <v>#N/A</v>
      </c>
      <c r="K37" s="506" t="e">
        <f ca="1">+IF(AND(ISNUMBER(OFFSET('Water Data'!$F$6,0,10*ROW('Water Data'!F31))),'Data Summary'!BZ37="Yes"),OFFSET('Water Data'!$F$6,0,10*ROW('Water Data'!F31)),NA())</f>
        <v>#N/A</v>
      </c>
      <c r="L37" s="506" t="e">
        <f ca="1">+IF(AND(ISNUMBER(OFFSET('Water Data'!$F$9,0,10*ROW('Water Data'!F31))),'Data Summary'!CA37="Yes"),OFFSET('Water Data'!$F$9,0,10*ROW('Water Data'!F31)),NA())</f>
        <v>#N/A</v>
      </c>
      <c r="M37" s="506" t="e">
        <f ca="1">+IF(AND(ISNUMBER(OFFSET('Water Data'!$G$4,0,10*ROW('Water Data'!G31))),'Data Summary'!CB37="Yes"),100-OFFSET('Water Data'!$G$4,0,10*ROW('Water Data'!G31)),NA())</f>
        <v>#N/A</v>
      </c>
      <c r="N37" s="506" t="e">
        <f ca="1">+IF(AND(ISNUMBER(OFFSET('Water Data'!$G$6,0,10*ROW('Water Data'!G31))),'Data Summary'!CC37="Yes"),OFFSET('Water Data'!$G$6,0,10*ROW('Water Data'!G31)),NA())</f>
        <v>#N/A</v>
      </c>
      <c r="O37" s="506" t="e">
        <f ca="1">+IF(AND(ISNUMBER(OFFSET('Water Data'!$G$9,0,10*ROW('Water Data'!G31))),'Data Summary'!CD37="Yes"),OFFSET('Water Data'!$G$9,0,10*ROW('Water Data'!G31)),NA())</f>
        <v>#N/A</v>
      </c>
      <c r="P37" s="506" t="e">
        <f ca="1">+IF(AND(ISNUMBER(OFFSET('Water Data'!$H$4,0,10*ROW('Water Data'!H31))),'Data Summary'!CE37="Yes"),100-OFFSET('Water Data'!$H$4,0,10*ROW('Water Data'!H31)),NA())</f>
        <v>#N/A</v>
      </c>
      <c r="Q37" s="506" t="e">
        <f ca="1">+IF(AND(ISNUMBER(OFFSET('Water Data'!$H$6,0,10*ROW('Water Data'!H31))),'Data Summary'!CF37="Yes"),OFFSET('Water Data'!$H$6,0,10*ROW('Water Data'!H31)),NA())</f>
        <v>#N/A</v>
      </c>
      <c r="R37" s="506" t="e">
        <f ca="1">+IF(AND(ISNUMBER(OFFSET('Water Data'!$H$9,0,10*ROW('Water Data'!H31))),'Data Summary'!CG37="Yes"),OFFSET('Water Data'!$H$9,0,10*ROW('Water Data'!H31)),NA())</f>
        <v>#N/A</v>
      </c>
      <c r="S37" s="506" t="e">
        <f ca="1">+IF(AND(ISNUMBER(OFFSET('Water Data'!$I$4,0,10*ROW('Water Data'!I31))),'Data Summary'!CH37="Yes"),100-OFFSET('Water Data'!$I$4,0,10*ROW('Water Data'!I31)),NA())</f>
        <v>#N/A</v>
      </c>
      <c r="T37" s="506" t="e">
        <f ca="1">+IF(AND(ISNUMBER(OFFSET('Water Data'!$I$6,0,10*ROW('Water Data'!I31))),'Data Summary'!CI37="Yes"),OFFSET('Water Data'!$I$6,0,10*ROW('Water Data'!I31)),NA())</f>
        <v>#N/A</v>
      </c>
      <c r="U37" s="506" t="e">
        <f ca="1">+IF(AND(ISNUMBER(OFFSET('Water Data'!$I$9,0,10*ROW('Water Data'!I31))),'Data Summary'!CJ37="Yes"),OFFSET('Water Data'!$I$9,0,10*ROW('Water Data'!I31)),NA())</f>
        <v>#N/A</v>
      </c>
      <c r="V37" s="507" t="e">
        <f ca="1">+IF(AND(ISNUMBER(OFFSET('Sanitation Data'!$D$4,0,10*ROW('Sanitation Data'!D31))),'Data Summary'!CK37="Yes"),100-OFFSET('Sanitation Data'!$D$4,0,10*ROW('Sanitation Data'!D31)),NA())</f>
        <v>#N/A</v>
      </c>
      <c r="W37" s="507" t="e">
        <f ca="1">+IF(AND(ISNUMBER(OFFSET('Sanitation Data'!$D$6,0,10*ROW('Sanitation Data'!D31))),'Data Summary'!CL37="Yes"),OFFSET('Sanitation Data'!$D$6,0,10*ROW('Sanitation Data'!D31)),NA())</f>
        <v>#N/A</v>
      </c>
      <c r="X37" s="507" t="e">
        <f ca="1">+IF(AND(ISNUMBER(OFFSET('Sanitation Data'!$D$10,0,10*ROW('Sanitation Data'!D31))),'Data Summary'!CM37="Yes"),OFFSET('Sanitation Data'!$D$10,0,10*ROW('Sanitation Data'!D31)),NA())</f>
        <v>#N/A</v>
      </c>
      <c r="Y37" s="507" t="e">
        <f ca="1">+IF(AND(ISNUMBER(OFFSET('Sanitation Data'!$D$11,0,10*ROW('Sanitation Data'!D31))),'Data Summary'!CN37="Yes"),OFFSET('Sanitation Data'!$D$11,0,10*ROW('Sanitation Data'!D31)),NA())</f>
        <v>#N/A</v>
      </c>
      <c r="Z37" s="507" t="e">
        <f ca="1">+IF(AND(ISNUMBER(OFFSET('Sanitation Data'!$D$12,0,10*ROW('Sanitation Data'!D31))),'Data Summary'!CO37="Yes"),OFFSET('Sanitation Data'!$D$12,0,10*ROW('Sanitation Data'!D31)),NA())</f>
        <v>#N/A</v>
      </c>
      <c r="AA37" s="507" t="e">
        <f ca="1">+IF(AND(ISNUMBER(OFFSET('Sanitation Data'!$E$4,0,10*ROW('Sanitation Data'!E31))),'Data Summary'!CP37="Yes"),100-OFFSET('Sanitation Data'!$E$4,0,10*ROW('Sanitation Data'!E31)),NA())</f>
        <v>#N/A</v>
      </c>
      <c r="AB37" s="507" t="e">
        <f ca="1">+IF(AND(ISNUMBER(OFFSET('Sanitation Data'!$E$6,0,10*ROW('Sanitation Data'!E31))),'Data Summary'!CQ37="Yes"),OFFSET('Sanitation Data'!$E$6,0,10*ROW('Sanitation Data'!E31)),NA())</f>
        <v>#N/A</v>
      </c>
      <c r="AC37" s="507" t="e">
        <f ca="1">+IF(AND(ISNUMBER(OFFSET('Sanitation Data'!$E$10,0,10*ROW('Sanitation Data'!E31))),'Data Summary'!CR37="Yes"),OFFSET('Sanitation Data'!$E$10,0,10*ROW('Sanitation Data'!E31)),NA())</f>
        <v>#N/A</v>
      </c>
      <c r="AD37" s="507" t="e">
        <f ca="1">+IF(AND(ISNUMBER(OFFSET('Sanitation Data'!$E$11,0,10*ROW('Sanitation Data'!E31))),'Data Summary'!CS37="Yes"),OFFSET('Sanitation Data'!$E$11,0,10*ROW('Sanitation Data'!E31)),NA())</f>
        <v>#N/A</v>
      </c>
      <c r="AE37" s="507" t="e">
        <f ca="1">+IF(AND(ISNUMBER(OFFSET('Sanitation Data'!$E$12,0,10*ROW('Sanitation Data'!E31))),'Data Summary'!CT37="Yes"),OFFSET('Sanitation Data'!$E$12,0,10*ROW('Sanitation Data'!E31)),NA())</f>
        <v>#N/A</v>
      </c>
      <c r="AF37" s="507" t="e">
        <f ca="1">+IF(AND(ISNUMBER(OFFSET('Sanitation Data'!$F$4,0,10*ROW('Sanitation Data'!F31))),'Data Summary'!CU37="Yes"),100-OFFSET('Sanitation Data'!$F$4,0,10*ROW('Sanitation Data'!F31)),NA())</f>
        <v>#N/A</v>
      </c>
      <c r="AG37" s="507" t="e">
        <f ca="1">+IF(AND(ISNUMBER(OFFSET('Sanitation Data'!$F$6,0,10*ROW('Sanitation Data'!F31))),'Data Summary'!CV37="Yes"),OFFSET('Sanitation Data'!$F$6,0,10*ROW('Sanitation Data'!F31)),NA())</f>
        <v>#N/A</v>
      </c>
      <c r="AH37" s="507" t="e">
        <f ca="1">+IF(AND(ISNUMBER(OFFSET('Sanitation Data'!$F$10,0,10*ROW('Sanitation Data'!F31))),'Data Summary'!CW37="Yes"),OFFSET('Sanitation Data'!$F$10,0,10*ROW('Sanitation Data'!F31)),NA())</f>
        <v>#N/A</v>
      </c>
      <c r="AI37" s="507" t="e">
        <f ca="1">+IF(AND(ISNUMBER(OFFSET('Sanitation Data'!$F$11,0,10*ROW('Sanitation Data'!F31))),'Data Summary'!CX37="Yes"),OFFSET('Sanitation Data'!$F$11,0,10*ROW('Sanitation Data'!F31)),NA())</f>
        <v>#N/A</v>
      </c>
      <c r="AJ37" s="507" t="e">
        <f ca="1">+IF(AND(ISNUMBER(OFFSET('Sanitation Data'!$F$12,0,10*ROW('Sanitation Data'!F31))),'Data Summary'!CY37="Yes"),OFFSET('Sanitation Data'!$F$12,0,10*ROW('Sanitation Data'!F31)),NA())</f>
        <v>#N/A</v>
      </c>
      <c r="AK37" s="507" t="e">
        <f ca="1">+IF(AND(ISNUMBER(OFFSET('Sanitation Data'!$G$4,0,10*ROW('Sanitation Data'!G31))),'Data Summary'!CZ37="Yes"),100-OFFSET('Sanitation Data'!$G$4,0,10*ROW('Sanitation Data'!G31)),NA())</f>
        <v>#N/A</v>
      </c>
      <c r="AL37" s="507" t="e">
        <f ca="1">+IF(AND(ISNUMBER(OFFSET('Sanitation Data'!$G$6,0,10*ROW('Sanitation Data'!G31))),'Data Summary'!DA37="Yes"),OFFSET('Sanitation Data'!$G$6,0,10*ROW('Sanitation Data'!G31)),NA())</f>
        <v>#N/A</v>
      </c>
      <c r="AM37" s="507" t="e">
        <f ca="1">+IF(AND(ISNUMBER(OFFSET('Sanitation Data'!$G$10,0,10*ROW('Sanitation Data'!G31))),'Data Summary'!DB37="Yes"),OFFSET('Sanitation Data'!$G$10,0,10*ROW('Sanitation Data'!G31)),NA())</f>
        <v>#N/A</v>
      </c>
      <c r="AN37" s="507" t="e">
        <f ca="1">+IF(AND(ISNUMBER(OFFSET('Sanitation Data'!$G$11,0,10*ROW('Sanitation Data'!G31))),'Data Summary'!DC37="Yes"),OFFSET('Sanitation Data'!$G$11,0,10*ROW('Sanitation Data'!G31)),NA())</f>
        <v>#N/A</v>
      </c>
      <c r="AO37" s="507" t="e">
        <f ca="1">+IF(AND(ISNUMBER(OFFSET('Sanitation Data'!$G$12,0,10*ROW('Sanitation Data'!G31))),'Data Summary'!DD37="Yes"),OFFSET('Sanitation Data'!$G$12,0,10*ROW('Sanitation Data'!G31)),NA())</f>
        <v>#N/A</v>
      </c>
      <c r="AP37" s="507" t="e">
        <f ca="1">+IF(AND(ISNUMBER(OFFSET('Sanitation Data'!$H$4,0,10*ROW('Sanitation Data'!H31))),'Data Summary'!DE37="Yes"),100-OFFSET('Sanitation Data'!$H$4,0,10*ROW('Sanitation Data'!H31)),NA())</f>
        <v>#N/A</v>
      </c>
      <c r="AQ37" s="507" t="e">
        <f ca="1">+IF(AND(ISNUMBER(OFFSET('Sanitation Data'!$H$6,0,10*ROW('Sanitation Data'!H31))),'Data Summary'!DF37="Yes"),OFFSET('Sanitation Data'!$H$6,0,10*ROW('Sanitation Data'!H31)),NA())</f>
        <v>#N/A</v>
      </c>
      <c r="AR37" s="507" t="e">
        <f ca="1">+IF(AND(ISNUMBER(OFFSET('Sanitation Data'!$H$10,0,10*ROW('Sanitation Data'!H31))),'Data Summary'!DG37="Yes"),OFFSET('Sanitation Data'!$H$10,0,10*ROW('Sanitation Data'!H31)),NA())</f>
        <v>#N/A</v>
      </c>
      <c r="AS37" s="507" t="e">
        <f ca="1">+IF(AND(ISNUMBER(OFFSET('Sanitation Data'!$H$11,0,10*ROW('Sanitation Data'!H31))),'Data Summary'!DH37="Yes"),OFFSET('Sanitation Data'!$H$11,0,10*ROW('Sanitation Data'!H31)),NA())</f>
        <v>#N/A</v>
      </c>
      <c r="AT37" s="507" t="e">
        <f ca="1">+IF(AND(ISNUMBER(OFFSET('Sanitation Data'!$H$12,0,10*ROW('Sanitation Data'!H31))),'Data Summary'!DI37="Yes"),OFFSET('Sanitation Data'!$H$12,0,10*ROW('Sanitation Data'!H31)),NA())</f>
        <v>#N/A</v>
      </c>
      <c r="AU37" s="507" t="e">
        <f ca="1">+IF(AND(ISNUMBER(OFFSET('Sanitation Data'!$I$4,0,10*ROW('Sanitation Data'!I31))),'Data Summary'!DJ37="Yes"),100-OFFSET('Sanitation Data'!$I$4,0,10*ROW('Sanitation Data'!I31)),NA())</f>
        <v>#N/A</v>
      </c>
      <c r="AV37" s="507" t="e">
        <f ca="1">+IF(AND(ISNUMBER(OFFSET('Sanitation Data'!$I$6,0,10*ROW('Sanitation Data'!I31))),'Data Summary'!DK37="Yes"),OFFSET('Sanitation Data'!$I$6,0,10*ROW('Sanitation Data'!I31)),NA())</f>
        <v>#N/A</v>
      </c>
      <c r="AW37" s="507" t="e">
        <f ca="1">+IF(AND(ISNUMBER(OFFSET('Sanitation Data'!$I$10,0,10*ROW('Sanitation Data'!I31))),'Data Summary'!DL37="Yes"),OFFSET('Sanitation Data'!$I$10,0,10*ROW('Sanitation Data'!I31)),NA())</f>
        <v>#N/A</v>
      </c>
      <c r="AX37" s="507" t="e">
        <f ca="1">+IF(AND(ISNUMBER(OFFSET('Sanitation Data'!$I$11,0,10*ROW('Sanitation Data'!I31))),'Data Summary'!DM37="Yes"),OFFSET('Sanitation Data'!$I$11,0,10*ROW('Sanitation Data'!I31)),NA())</f>
        <v>#N/A</v>
      </c>
      <c r="AY37" s="507" t="e">
        <f ca="1">+IF(AND(ISNUMBER(OFFSET('Sanitation Data'!$I$12,0,10*ROW('Sanitation Data'!I31))),'Data Summary'!DN37="Yes"),OFFSET('Sanitation Data'!$I$12,0,10*ROW('Sanitation Data'!I31)),NA())</f>
        <v>#N/A</v>
      </c>
      <c r="AZ37" s="508" t="e">
        <f ca="1">+IF(AND(ISNUMBER(OFFSET('Hygiene Data'!$D$5,0,10*ROW('Hygiene Data'!D31))),'Data Summary'!DO37="Yes"),OFFSET('Hygiene Data'!$D$5,0,10*ROW('Hygiene Data'!D31)),NA())</f>
        <v>#N/A</v>
      </c>
      <c r="BA37" s="508" t="e">
        <f ca="1">+IF(AND(ISNUMBER(OFFSET('Hygiene Data'!$D$7,0,10*ROW('Hygiene Data'!D31))),'Data Summary'!DP37="Yes"),OFFSET('Hygiene Data'!$D$7,0,10*ROW('Hygiene Data'!D31)),NA())</f>
        <v>#N/A</v>
      </c>
      <c r="BB37" s="508" t="e">
        <f ca="1">+IF(AND(ISNUMBER(OFFSET('Hygiene Data'!$D$9,0,10*ROW('Hygiene Data'!D31))),'Data Summary'!DQ37="Yes"),OFFSET('Hygiene Data'!$D$9,0,10*ROW('Hygiene Data'!D31)),NA())</f>
        <v>#N/A</v>
      </c>
      <c r="BC37" s="508" t="e">
        <f ca="1">+IF(AND(ISNUMBER(OFFSET('Hygiene Data'!$E$5,0,10*ROW('Hygiene Data'!E31))),'Data Summary'!DR37="Yes"),OFFSET('Hygiene Data'!$E$5,0,10*ROW('Hygiene Data'!E31)),NA())</f>
        <v>#N/A</v>
      </c>
      <c r="BD37" s="508" t="e">
        <f ca="1">+IF(AND(ISNUMBER(OFFSET('Hygiene Data'!$E$7,0,10*ROW('Hygiene Data'!E31))),'Data Summary'!DS37="Yes"),OFFSET('Hygiene Data'!$E$7,0,10*ROW('Hygiene Data'!E31)),NA())</f>
        <v>#N/A</v>
      </c>
      <c r="BE37" s="508" t="e">
        <f ca="1">+IF(AND(ISNUMBER(OFFSET('Hygiene Data'!$E$9,0,10*ROW('Hygiene Data'!E31))),'Data Summary'!DT37="Yes"),OFFSET('Hygiene Data'!$E$9,0,10*ROW('Hygiene Data'!E31)),NA())</f>
        <v>#N/A</v>
      </c>
      <c r="BF37" s="508" t="e">
        <f ca="1">+IF(AND(ISNUMBER(OFFSET('Hygiene Data'!$F$5,0,10*ROW('Hygiene Data'!F31))),'Data Summary'!DU37="Yes"),OFFSET('Hygiene Data'!$F$5,0,10*ROW('Hygiene Data'!F31)),NA())</f>
        <v>#N/A</v>
      </c>
      <c r="BG37" s="508" t="e">
        <f ca="1">+IF(AND(ISNUMBER(OFFSET('Hygiene Data'!$F$7,0,10*ROW('Hygiene Data'!F31))),'Data Summary'!DV37="Yes"),OFFSET('Hygiene Data'!$F$7,0,10*ROW('Hygiene Data'!F31)),NA())</f>
        <v>#N/A</v>
      </c>
      <c r="BH37" s="508" t="e">
        <f ca="1">+IF(AND(ISNUMBER(OFFSET('Hygiene Data'!$F$9,0,10*ROW('Hygiene Data'!F31))),'Data Summary'!DW37="Yes"),OFFSET('Hygiene Data'!$F$9,0,10*ROW('Hygiene Data'!F31)),NA())</f>
        <v>#N/A</v>
      </c>
      <c r="BI37" s="508" t="e">
        <f ca="1">+IF(AND(ISNUMBER(OFFSET('Hygiene Data'!$G$5,0,10*ROW('Hygiene Data'!G31))),'Data Summary'!DX37="Yes"),OFFSET('Hygiene Data'!$G$5,0,10*ROW('Hygiene Data'!G31)),NA())</f>
        <v>#N/A</v>
      </c>
      <c r="BJ37" s="508" t="e">
        <f ca="1">+IF(AND(ISNUMBER(OFFSET('Hygiene Data'!$G$7,0,10*ROW('Hygiene Data'!G31))),'Data Summary'!DY37="Yes"),OFFSET('Hygiene Data'!$G$7,0,10*ROW('Hygiene Data'!G31)),NA())</f>
        <v>#N/A</v>
      </c>
      <c r="BK37" s="508" t="e">
        <f ca="1">+IF(AND(ISNUMBER(OFFSET('Hygiene Data'!$G$9,0,10*ROW('Hygiene Data'!G31))),'Data Summary'!DZ37="Yes"),OFFSET('Hygiene Data'!$G$9,0,10*ROW('Hygiene Data'!G31)),NA())</f>
        <v>#N/A</v>
      </c>
      <c r="BL37" s="508" t="e">
        <f ca="1">+IF(AND(ISNUMBER(OFFSET('Hygiene Data'!$H$5,0,10*ROW('Hygiene Data'!H31))),'Data Summary'!EA37="Yes"),OFFSET('Hygiene Data'!$H$5,0,10*ROW('Hygiene Data'!H31)),NA())</f>
        <v>#N/A</v>
      </c>
      <c r="BM37" s="508" t="e">
        <f ca="1">+IF(AND(ISNUMBER(OFFSET('Hygiene Data'!$H$7,0,10*ROW('Hygiene Data'!H31))),'Data Summary'!EB37="Yes"),OFFSET('Hygiene Data'!$H$7,0,10*ROW('Hygiene Data'!H31)),NA())</f>
        <v>#N/A</v>
      </c>
      <c r="BN37" s="508" t="e">
        <f ca="1">+IF(AND(ISNUMBER(OFFSET('Hygiene Data'!$H$9,0,10*ROW('Hygiene Data'!H31))),'Data Summary'!EC37="Yes"),OFFSET('Hygiene Data'!$H$9,0,10*ROW('Hygiene Data'!H31)),NA())</f>
        <v>#N/A</v>
      </c>
      <c r="BO37" s="508" t="e">
        <f ca="1">+IF(AND(ISNUMBER(OFFSET('Hygiene Data'!$I$5,0,10*ROW('Hygiene Data'!I31))),'Data Summary'!ED37="Yes"),OFFSET('Hygiene Data'!$I$5,0,10*ROW('Hygiene Data'!I31)),NA())</f>
        <v>#N/A</v>
      </c>
      <c r="BP37" s="508" t="e">
        <f ca="1">+IF(AND(ISNUMBER(OFFSET('Hygiene Data'!$I$7,0,10*ROW('Hygiene Data'!I31))),'Data Summary'!EE37="Yes"),OFFSET('Hygiene Data'!$I$7,0,10*ROW('Hygiene Data'!I31)),NA())</f>
        <v>#N/A</v>
      </c>
      <c r="BQ37" s="508" t="e">
        <f ca="1">+IF(AND(ISNUMBER(OFFSET('Hygiene Data'!$I$9,0,10*ROW('Hygiene Data'!I31))),'Data Summary'!EF37="Yes"),OFFSET('Hygiene Data'!$I$9,0,10*ROW('Hygiene Data'!I31)),NA())</f>
        <v>#N/A</v>
      </c>
    </row>
    <row r="38" spans="1:69" x14ac:dyDescent="0.25">
      <c r="A38" s="504" t="e">
        <f ca="1">+RIGHT('Data Summary'!A38,LEN('Data Summary'!A38)-9)</f>
        <v>#VALUE!</v>
      </c>
      <c r="B38" s="478" t="str">
        <f ca="1">+IF(ISTEXT('Data Summary'!B38),'Data Summary'!B38,"")</f>
        <v/>
      </c>
      <c r="C38" s="505" t="e">
        <f ca="1">+VALUE('Data Summary'!C38)</f>
        <v>#VALUE!</v>
      </c>
      <c r="D38" s="506" t="e">
        <f ca="1">+IF(AND(ISNUMBER(OFFSET('Water Data'!$D$4,0,10*ROW('Water Data'!D32))),'Data Summary'!BS38="Yes"),100-OFFSET('Water Data'!$D$4,0,10*ROW('Water Data'!D32)),NA())</f>
        <v>#N/A</v>
      </c>
      <c r="E38" s="506" t="e">
        <f ca="1">+IF(AND(ISNUMBER(OFFSET('Water Data'!$D$6,0,10*ROW('Water Data'!D32))),'Data Summary'!BT38="Yes"),OFFSET('Water Data'!$D$6,0,10*ROW('Water Data'!D32)),NA())</f>
        <v>#N/A</v>
      </c>
      <c r="F38" s="506" t="e">
        <f ca="1">+IF(AND(ISNUMBER(OFFSET('Water Data'!$D$9,0,10*ROW('Water Data'!D32))),'Data Summary'!BU38="Yes"),OFFSET('Water Data'!$D$9,0,10*ROW('Water Data'!D32)),NA())</f>
        <v>#N/A</v>
      </c>
      <c r="G38" s="506" t="e">
        <f ca="1">+IF(AND(ISNUMBER(OFFSET('Water Data'!$E$4,0,10*ROW('Water Data'!E32))),'Data Summary'!BV38="Yes"),100-OFFSET('Water Data'!$E$4,0,10*ROW('Water Data'!E32)),NA())</f>
        <v>#N/A</v>
      </c>
      <c r="H38" s="506" t="e">
        <f ca="1">+IF(AND(ISNUMBER(OFFSET('Water Data'!$E$6,0,10*ROW('Water Data'!E32))),'Data Summary'!BW38="Yes"),OFFSET('Water Data'!$E$6,0,10*ROW('Water Data'!E32)),NA())</f>
        <v>#N/A</v>
      </c>
      <c r="I38" s="506" t="e">
        <f ca="1">+IF(AND(ISNUMBER(OFFSET('Water Data'!$E$9,0,10*ROW('Water Data'!E32))),'Data Summary'!BX38="Yes"),OFFSET('Water Data'!$E$9,0,10*ROW('Water Data'!E32)),NA())</f>
        <v>#N/A</v>
      </c>
      <c r="J38" s="506" t="e">
        <f ca="1">+IF(AND(ISNUMBER(OFFSET('Water Data'!$F$4,0,10*ROW('Water Data'!F32))),'Data Summary'!BY38="Yes"),100-OFFSET('Water Data'!$F$4,0,10*ROW('Water Data'!F32)),NA())</f>
        <v>#N/A</v>
      </c>
      <c r="K38" s="506" t="e">
        <f ca="1">+IF(AND(ISNUMBER(OFFSET('Water Data'!$F$6,0,10*ROW('Water Data'!F32))),'Data Summary'!BZ38="Yes"),OFFSET('Water Data'!$F$6,0,10*ROW('Water Data'!F32)),NA())</f>
        <v>#N/A</v>
      </c>
      <c r="L38" s="506" t="e">
        <f ca="1">+IF(AND(ISNUMBER(OFFSET('Water Data'!$F$9,0,10*ROW('Water Data'!F32))),'Data Summary'!CA38="Yes"),OFFSET('Water Data'!$F$9,0,10*ROW('Water Data'!F32)),NA())</f>
        <v>#N/A</v>
      </c>
      <c r="M38" s="506" t="e">
        <f ca="1">+IF(AND(ISNUMBER(OFFSET('Water Data'!$G$4,0,10*ROW('Water Data'!G32))),'Data Summary'!CB38="Yes"),100-OFFSET('Water Data'!$G$4,0,10*ROW('Water Data'!G32)),NA())</f>
        <v>#N/A</v>
      </c>
      <c r="N38" s="506" t="e">
        <f ca="1">+IF(AND(ISNUMBER(OFFSET('Water Data'!$G$6,0,10*ROW('Water Data'!G32))),'Data Summary'!CC38="Yes"),OFFSET('Water Data'!$G$6,0,10*ROW('Water Data'!G32)),NA())</f>
        <v>#N/A</v>
      </c>
      <c r="O38" s="506" t="e">
        <f ca="1">+IF(AND(ISNUMBER(OFFSET('Water Data'!$G$9,0,10*ROW('Water Data'!G32))),'Data Summary'!CD38="Yes"),OFFSET('Water Data'!$G$9,0,10*ROW('Water Data'!G32)),NA())</f>
        <v>#N/A</v>
      </c>
      <c r="P38" s="506" t="e">
        <f ca="1">+IF(AND(ISNUMBER(OFFSET('Water Data'!$H$4,0,10*ROW('Water Data'!H32))),'Data Summary'!CE38="Yes"),100-OFFSET('Water Data'!$H$4,0,10*ROW('Water Data'!H32)),NA())</f>
        <v>#N/A</v>
      </c>
      <c r="Q38" s="506" t="e">
        <f ca="1">+IF(AND(ISNUMBER(OFFSET('Water Data'!$H$6,0,10*ROW('Water Data'!H32))),'Data Summary'!CF38="Yes"),OFFSET('Water Data'!$H$6,0,10*ROW('Water Data'!H32)),NA())</f>
        <v>#N/A</v>
      </c>
      <c r="R38" s="506" t="e">
        <f ca="1">+IF(AND(ISNUMBER(OFFSET('Water Data'!$H$9,0,10*ROW('Water Data'!H32))),'Data Summary'!CG38="Yes"),OFFSET('Water Data'!$H$9,0,10*ROW('Water Data'!H32)),NA())</f>
        <v>#N/A</v>
      </c>
      <c r="S38" s="506" t="e">
        <f ca="1">+IF(AND(ISNUMBER(OFFSET('Water Data'!$I$4,0,10*ROW('Water Data'!I32))),'Data Summary'!CH38="Yes"),100-OFFSET('Water Data'!$I$4,0,10*ROW('Water Data'!I32)),NA())</f>
        <v>#N/A</v>
      </c>
      <c r="T38" s="506" t="e">
        <f ca="1">+IF(AND(ISNUMBER(OFFSET('Water Data'!$I$6,0,10*ROW('Water Data'!I32))),'Data Summary'!CI38="Yes"),OFFSET('Water Data'!$I$6,0,10*ROW('Water Data'!I32)),NA())</f>
        <v>#N/A</v>
      </c>
      <c r="U38" s="506" t="e">
        <f ca="1">+IF(AND(ISNUMBER(OFFSET('Water Data'!$I$9,0,10*ROW('Water Data'!I32))),'Data Summary'!CJ38="Yes"),OFFSET('Water Data'!$I$9,0,10*ROW('Water Data'!I32)),NA())</f>
        <v>#N/A</v>
      </c>
      <c r="V38" s="507" t="e">
        <f ca="1">+IF(AND(ISNUMBER(OFFSET('Sanitation Data'!$D$4,0,10*ROW('Sanitation Data'!D32))),'Data Summary'!CK38="Yes"),100-OFFSET('Sanitation Data'!$D$4,0,10*ROW('Sanitation Data'!D32)),NA())</f>
        <v>#N/A</v>
      </c>
      <c r="W38" s="507" t="e">
        <f ca="1">+IF(AND(ISNUMBER(OFFSET('Sanitation Data'!$D$6,0,10*ROW('Sanitation Data'!D32))),'Data Summary'!CL38="Yes"),OFFSET('Sanitation Data'!$D$6,0,10*ROW('Sanitation Data'!D32)),NA())</f>
        <v>#N/A</v>
      </c>
      <c r="X38" s="507" t="e">
        <f ca="1">+IF(AND(ISNUMBER(OFFSET('Sanitation Data'!$D$10,0,10*ROW('Sanitation Data'!D32))),'Data Summary'!CM38="Yes"),OFFSET('Sanitation Data'!$D$10,0,10*ROW('Sanitation Data'!D32)),NA())</f>
        <v>#N/A</v>
      </c>
      <c r="Y38" s="507" t="e">
        <f ca="1">+IF(AND(ISNUMBER(OFFSET('Sanitation Data'!$D$11,0,10*ROW('Sanitation Data'!D32))),'Data Summary'!CN38="Yes"),OFFSET('Sanitation Data'!$D$11,0,10*ROW('Sanitation Data'!D32)),NA())</f>
        <v>#N/A</v>
      </c>
      <c r="Z38" s="507" t="e">
        <f ca="1">+IF(AND(ISNUMBER(OFFSET('Sanitation Data'!$D$12,0,10*ROW('Sanitation Data'!D32))),'Data Summary'!CO38="Yes"),OFFSET('Sanitation Data'!$D$12,0,10*ROW('Sanitation Data'!D32)),NA())</f>
        <v>#N/A</v>
      </c>
      <c r="AA38" s="507" t="e">
        <f ca="1">+IF(AND(ISNUMBER(OFFSET('Sanitation Data'!$E$4,0,10*ROW('Sanitation Data'!E32))),'Data Summary'!CP38="Yes"),100-OFFSET('Sanitation Data'!$E$4,0,10*ROW('Sanitation Data'!E32)),NA())</f>
        <v>#N/A</v>
      </c>
      <c r="AB38" s="507" t="e">
        <f ca="1">+IF(AND(ISNUMBER(OFFSET('Sanitation Data'!$E$6,0,10*ROW('Sanitation Data'!E32))),'Data Summary'!CQ38="Yes"),OFFSET('Sanitation Data'!$E$6,0,10*ROW('Sanitation Data'!E32)),NA())</f>
        <v>#N/A</v>
      </c>
      <c r="AC38" s="507" t="e">
        <f ca="1">+IF(AND(ISNUMBER(OFFSET('Sanitation Data'!$E$10,0,10*ROW('Sanitation Data'!E32))),'Data Summary'!CR38="Yes"),OFFSET('Sanitation Data'!$E$10,0,10*ROW('Sanitation Data'!E32)),NA())</f>
        <v>#N/A</v>
      </c>
      <c r="AD38" s="507" t="e">
        <f ca="1">+IF(AND(ISNUMBER(OFFSET('Sanitation Data'!$E$11,0,10*ROW('Sanitation Data'!E32))),'Data Summary'!CS38="Yes"),OFFSET('Sanitation Data'!$E$11,0,10*ROW('Sanitation Data'!E32)),NA())</f>
        <v>#N/A</v>
      </c>
      <c r="AE38" s="507" t="e">
        <f ca="1">+IF(AND(ISNUMBER(OFFSET('Sanitation Data'!$E$12,0,10*ROW('Sanitation Data'!E32))),'Data Summary'!CT38="Yes"),OFFSET('Sanitation Data'!$E$12,0,10*ROW('Sanitation Data'!E32)),NA())</f>
        <v>#N/A</v>
      </c>
      <c r="AF38" s="507" t="e">
        <f ca="1">+IF(AND(ISNUMBER(OFFSET('Sanitation Data'!$F$4,0,10*ROW('Sanitation Data'!F32))),'Data Summary'!CU38="Yes"),100-OFFSET('Sanitation Data'!$F$4,0,10*ROW('Sanitation Data'!F32)),NA())</f>
        <v>#N/A</v>
      </c>
      <c r="AG38" s="507" t="e">
        <f ca="1">+IF(AND(ISNUMBER(OFFSET('Sanitation Data'!$F$6,0,10*ROW('Sanitation Data'!F32))),'Data Summary'!CV38="Yes"),OFFSET('Sanitation Data'!$F$6,0,10*ROW('Sanitation Data'!F32)),NA())</f>
        <v>#N/A</v>
      </c>
      <c r="AH38" s="507" t="e">
        <f ca="1">+IF(AND(ISNUMBER(OFFSET('Sanitation Data'!$F$10,0,10*ROW('Sanitation Data'!F32))),'Data Summary'!CW38="Yes"),OFFSET('Sanitation Data'!$F$10,0,10*ROW('Sanitation Data'!F32)),NA())</f>
        <v>#N/A</v>
      </c>
      <c r="AI38" s="507" t="e">
        <f ca="1">+IF(AND(ISNUMBER(OFFSET('Sanitation Data'!$F$11,0,10*ROW('Sanitation Data'!F32))),'Data Summary'!CX38="Yes"),OFFSET('Sanitation Data'!$F$11,0,10*ROW('Sanitation Data'!F32)),NA())</f>
        <v>#N/A</v>
      </c>
      <c r="AJ38" s="507" t="e">
        <f ca="1">+IF(AND(ISNUMBER(OFFSET('Sanitation Data'!$F$12,0,10*ROW('Sanitation Data'!F32))),'Data Summary'!CY38="Yes"),OFFSET('Sanitation Data'!$F$12,0,10*ROW('Sanitation Data'!F32)),NA())</f>
        <v>#N/A</v>
      </c>
      <c r="AK38" s="507" t="e">
        <f ca="1">+IF(AND(ISNUMBER(OFFSET('Sanitation Data'!$G$4,0,10*ROW('Sanitation Data'!G32))),'Data Summary'!CZ38="Yes"),100-OFFSET('Sanitation Data'!$G$4,0,10*ROW('Sanitation Data'!G32)),NA())</f>
        <v>#N/A</v>
      </c>
      <c r="AL38" s="507" t="e">
        <f ca="1">+IF(AND(ISNUMBER(OFFSET('Sanitation Data'!$G$6,0,10*ROW('Sanitation Data'!G32))),'Data Summary'!DA38="Yes"),OFFSET('Sanitation Data'!$G$6,0,10*ROW('Sanitation Data'!G32)),NA())</f>
        <v>#N/A</v>
      </c>
      <c r="AM38" s="507" t="e">
        <f ca="1">+IF(AND(ISNUMBER(OFFSET('Sanitation Data'!$G$10,0,10*ROW('Sanitation Data'!G32))),'Data Summary'!DB38="Yes"),OFFSET('Sanitation Data'!$G$10,0,10*ROW('Sanitation Data'!G32)),NA())</f>
        <v>#N/A</v>
      </c>
      <c r="AN38" s="507" t="e">
        <f ca="1">+IF(AND(ISNUMBER(OFFSET('Sanitation Data'!$G$11,0,10*ROW('Sanitation Data'!G32))),'Data Summary'!DC38="Yes"),OFFSET('Sanitation Data'!$G$11,0,10*ROW('Sanitation Data'!G32)),NA())</f>
        <v>#N/A</v>
      </c>
      <c r="AO38" s="507" t="e">
        <f ca="1">+IF(AND(ISNUMBER(OFFSET('Sanitation Data'!$G$12,0,10*ROW('Sanitation Data'!G32))),'Data Summary'!DD38="Yes"),OFFSET('Sanitation Data'!$G$12,0,10*ROW('Sanitation Data'!G32)),NA())</f>
        <v>#N/A</v>
      </c>
      <c r="AP38" s="507" t="e">
        <f ca="1">+IF(AND(ISNUMBER(OFFSET('Sanitation Data'!$H$4,0,10*ROW('Sanitation Data'!H32))),'Data Summary'!DE38="Yes"),100-OFFSET('Sanitation Data'!$H$4,0,10*ROW('Sanitation Data'!H32)),NA())</f>
        <v>#N/A</v>
      </c>
      <c r="AQ38" s="507" t="e">
        <f ca="1">+IF(AND(ISNUMBER(OFFSET('Sanitation Data'!$H$6,0,10*ROW('Sanitation Data'!H32))),'Data Summary'!DF38="Yes"),OFFSET('Sanitation Data'!$H$6,0,10*ROW('Sanitation Data'!H32)),NA())</f>
        <v>#N/A</v>
      </c>
      <c r="AR38" s="507" t="e">
        <f ca="1">+IF(AND(ISNUMBER(OFFSET('Sanitation Data'!$H$10,0,10*ROW('Sanitation Data'!H32))),'Data Summary'!DG38="Yes"),OFFSET('Sanitation Data'!$H$10,0,10*ROW('Sanitation Data'!H32)),NA())</f>
        <v>#N/A</v>
      </c>
      <c r="AS38" s="507" t="e">
        <f ca="1">+IF(AND(ISNUMBER(OFFSET('Sanitation Data'!$H$11,0,10*ROW('Sanitation Data'!H32))),'Data Summary'!DH38="Yes"),OFFSET('Sanitation Data'!$H$11,0,10*ROW('Sanitation Data'!H32)),NA())</f>
        <v>#N/A</v>
      </c>
      <c r="AT38" s="507" t="e">
        <f ca="1">+IF(AND(ISNUMBER(OFFSET('Sanitation Data'!$H$12,0,10*ROW('Sanitation Data'!H32))),'Data Summary'!DI38="Yes"),OFFSET('Sanitation Data'!$H$12,0,10*ROW('Sanitation Data'!H32)),NA())</f>
        <v>#N/A</v>
      </c>
      <c r="AU38" s="507" t="e">
        <f ca="1">+IF(AND(ISNUMBER(OFFSET('Sanitation Data'!$I$4,0,10*ROW('Sanitation Data'!I32))),'Data Summary'!DJ38="Yes"),100-OFFSET('Sanitation Data'!$I$4,0,10*ROW('Sanitation Data'!I32)),NA())</f>
        <v>#N/A</v>
      </c>
      <c r="AV38" s="507" t="e">
        <f ca="1">+IF(AND(ISNUMBER(OFFSET('Sanitation Data'!$I$6,0,10*ROW('Sanitation Data'!I32))),'Data Summary'!DK38="Yes"),OFFSET('Sanitation Data'!$I$6,0,10*ROW('Sanitation Data'!I32)),NA())</f>
        <v>#N/A</v>
      </c>
      <c r="AW38" s="507" t="e">
        <f ca="1">+IF(AND(ISNUMBER(OFFSET('Sanitation Data'!$I$10,0,10*ROW('Sanitation Data'!I32))),'Data Summary'!DL38="Yes"),OFFSET('Sanitation Data'!$I$10,0,10*ROW('Sanitation Data'!I32)),NA())</f>
        <v>#N/A</v>
      </c>
      <c r="AX38" s="507" t="e">
        <f ca="1">+IF(AND(ISNUMBER(OFFSET('Sanitation Data'!$I$11,0,10*ROW('Sanitation Data'!I32))),'Data Summary'!DM38="Yes"),OFFSET('Sanitation Data'!$I$11,0,10*ROW('Sanitation Data'!I32)),NA())</f>
        <v>#N/A</v>
      </c>
      <c r="AY38" s="507" t="e">
        <f ca="1">+IF(AND(ISNUMBER(OFFSET('Sanitation Data'!$I$12,0,10*ROW('Sanitation Data'!I32))),'Data Summary'!DN38="Yes"),OFFSET('Sanitation Data'!$I$12,0,10*ROW('Sanitation Data'!I32)),NA())</f>
        <v>#N/A</v>
      </c>
      <c r="AZ38" s="508" t="e">
        <f ca="1">+IF(AND(ISNUMBER(OFFSET('Hygiene Data'!$D$5,0,10*ROW('Hygiene Data'!D32))),'Data Summary'!DO38="Yes"),OFFSET('Hygiene Data'!$D$5,0,10*ROW('Hygiene Data'!D32)),NA())</f>
        <v>#N/A</v>
      </c>
      <c r="BA38" s="508" t="e">
        <f ca="1">+IF(AND(ISNUMBER(OFFSET('Hygiene Data'!$D$7,0,10*ROW('Hygiene Data'!D32))),'Data Summary'!DP38="Yes"),OFFSET('Hygiene Data'!$D$7,0,10*ROW('Hygiene Data'!D32)),NA())</f>
        <v>#N/A</v>
      </c>
      <c r="BB38" s="508" t="e">
        <f ca="1">+IF(AND(ISNUMBER(OFFSET('Hygiene Data'!$D$9,0,10*ROW('Hygiene Data'!D32))),'Data Summary'!DQ38="Yes"),OFFSET('Hygiene Data'!$D$9,0,10*ROW('Hygiene Data'!D32)),NA())</f>
        <v>#N/A</v>
      </c>
      <c r="BC38" s="508" t="e">
        <f ca="1">+IF(AND(ISNUMBER(OFFSET('Hygiene Data'!$E$5,0,10*ROW('Hygiene Data'!E32))),'Data Summary'!DR38="Yes"),OFFSET('Hygiene Data'!$E$5,0,10*ROW('Hygiene Data'!E32)),NA())</f>
        <v>#N/A</v>
      </c>
      <c r="BD38" s="508" t="e">
        <f ca="1">+IF(AND(ISNUMBER(OFFSET('Hygiene Data'!$E$7,0,10*ROW('Hygiene Data'!E32))),'Data Summary'!DS38="Yes"),OFFSET('Hygiene Data'!$E$7,0,10*ROW('Hygiene Data'!E32)),NA())</f>
        <v>#N/A</v>
      </c>
      <c r="BE38" s="508" t="e">
        <f ca="1">+IF(AND(ISNUMBER(OFFSET('Hygiene Data'!$E$9,0,10*ROW('Hygiene Data'!E32))),'Data Summary'!DT38="Yes"),OFFSET('Hygiene Data'!$E$9,0,10*ROW('Hygiene Data'!E32)),NA())</f>
        <v>#N/A</v>
      </c>
      <c r="BF38" s="508" t="e">
        <f ca="1">+IF(AND(ISNUMBER(OFFSET('Hygiene Data'!$F$5,0,10*ROW('Hygiene Data'!F32))),'Data Summary'!DU38="Yes"),OFFSET('Hygiene Data'!$F$5,0,10*ROW('Hygiene Data'!F32)),NA())</f>
        <v>#N/A</v>
      </c>
      <c r="BG38" s="508" t="e">
        <f ca="1">+IF(AND(ISNUMBER(OFFSET('Hygiene Data'!$F$7,0,10*ROW('Hygiene Data'!F32))),'Data Summary'!DV38="Yes"),OFFSET('Hygiene Data'!$F$7,0,10*ROW('Hygiene Data'!F32)),NA())</f>
        <v>#N/A</v>
      </c>
      <c r="BH38" s="508" t="e">
        <f ca="1">+IF(AND(ISNUMBER(OFFSET('Hygiene Data'!$F$9,0,10*ROW('Hygiene Data'!F32))),'Data Summary'!DW38="Yes"),OFFSET('Hygiene Data'!$F$9,0,10*ROW('Hygiene Data'!F32)),NA())</f>
        <v>#N/A</v>
      </c>
      <c r="BI38" s="508" t="e">
        <f ca="1">+IF(AND(ISNUMBER(OFFSET('Hygiene Data'!$G$5,0,10*ROW('Hygiene Data'!G32))),'Data Summary'!DX38="Yes"),OFFSET('Hygiene Data'!$G$5,0,10*ROW('Hygiene Data'!G32)),NA())</f>
        <v>#N/A</v>
      </c>
      <c r="BJ38" s="508" t="e">
        <f ca="1">+IF(AND(ISNUMBER(OFFSET('Hygiene Data'!$G$7,0,10*ROW('Hygiene Data'!G32))),'Data Summary'!DY38="Yes"),OFFSET('Hygiene Data'!$G$7,0,10*ROW('Hygiene Data'!G32)),NA())</f>
        <v>#N/A</v>
      </c>
      <c r="BK38" s="508" t="e">
        <f ca="1">+IF(AND(ISNUMBER(OFFSET('Hygiene Data'!$G$9,0,10*ROW('Hygiene Data'!G32))),'Data Summary'!DZ38="Yes"),OFFSET('Hygiene Data'!$G$9,0,10*ROW('Hygiene Data'!G32)),NA())</f>
        <v>#N/A</v>
      </c>
      <c r="BL38" s="508" t="e">
        <f ca="1">+IF(AND(ISNUMBER(OFFSET('Hygiene Data'!$H$5,0,10*ROW('Hygiene Data'!H32))),'Data Summary'!EA38="Yes"),OFFSET('Hygiene Data'!$H$5,0,10*ROW('Hygiene Data'!H32)),NA())</f>
        <v>#N/A</v>
      </c>
      <c r="BM38" s="508" t="e">
        <f ca="1">+IF(AND(ISNUMBER(OFFSET('Hygiene Data'!$H$7,0,10*ROW('Hygiene Data'!H32))),'Data Summary'!EB38="Yes"),OFFSET('Hygiene Data'!$H$7,0,10*ROW('Hygiene Data'!H32)),NA())</f>
        <v>#N/A</v>
      </c>
      <c r="BN38" s="508" t="e">
        <f ca="1">+IF(AND(ISNUMBER(OFFSET('Hygiene Data'!$H$9,0,10*ROW('Hygiene Data'!H32))),'Data Summary'!EC38="Yes"),OFFSET('Hygiene Data'!$H$9,0,10*ROW('Hygiene Data'!H32)),NA())</f>
        <v>#N/A</v>
      </c>
      <c r="BO38" s="508" t="e">
        <f ca="1">+IF(AND(ISNUMBER(OFFSET('Hygiene Data'!$I$5,0,10*ROW('Hygiene Data'!I32))),'Data Summary'!ED38="Yes"),OFFSET('Hygiene Data'!$I$5,0,10*ROW('Hygiene Data'!I32)),NA())</f>
        <v>#N/A</v>
      </c>
      <c r="BP38" s="508" t="e">
        <f ca="1">+IF(AND(ISNUMBER(OFFSET('Hygiene Data'!$I$7,0,10*ROW('Hygiene Data'!I32))),'Data Summary'!EE38="Yes"),OFFSET('Hygiene Data'!$I$7,0,10*ROW('Hygiene Data'!I32)),NA())</f>
        <v>#N/A</v>
      </c>
      <c r="BQ38" s="508" t="e">
        <f ca="1">+IF(AND(ISNUMBER(OFFSET('Hygiene Data'!$I$9,0,10*ROW('Hygiene Data'!I32))),'Data Summary'!EF38="Yes"),OFFSET('Hygiene Data'!$I$9,0,10*ROW('Hygiene Data'!I32)),NA())</f>
        <v>#N/A</v>
      </c>
    </row>
    <row r="39" spans="1:69" x14ac:dyDescent="0.25">
      <c r="A39" s="504" t="e">
        <f ca="1">+RIGHT('Data Summary'!A39,LEN('Data Summary'!A39)-9)</f>
        <v>#VALUE!</v>
      </c>
      <c r="B39" s="478" t="str">
        <f ca="1">+IF(ISTEXT('Data Summary'!B39),'Data Summary'!B39,"")</f>
        <v/>
      </c>
      <c r="C39" s="505" t="e">
        <f ca="1">+VALUE('Data Summary'!C39)</f>
        <v>#VALUE!</v>
      </c>
      <c r="D39" s="506" t="e">
        <f ca="1">+IF(AND(ISNUMBER(OFFSET('Water Data'!$D$4,0,10*ROW('Water Data'!D33))),'Data Summary'!BS39="Yes"),100-OFFSET('Water Data'!$D$4,0,10*ROW('Water Data'!D33)),NA())</f>
        <v>#N/A</v>
      </c>
      <c r="E39" s="506" t="e">
        <f ca="1">+IF(AND(ISNUMBER(OFFSET('Water Data'!$D$6,0,10*ROW('Water Data'!D33))),'Data Summary'!BT39="Yes"),OFFSET('Water Data'!$D$6,0,10*ROW('Water Data'!D33)),NA())</f>
        <v>#N/A</v>
      </c>
      <c r="F39" s="506" t="e">
        <f ca="1">+IF(AND(ISNUMBER(OFFSET('Water Data'!$D$9,0,10*ROW('Water Data'!D33))),'Data Summary'!BU39="Yes"),OFFSET('Water Data'!$D$9,0,10*ROW('Water Data'!D33)),NA())</f>
        <v>#N/A</v>
      </c>
      <c r="G39" s="506" t="e">
        <f ca="1">+IF(AND(ISNUMBER(OFFSET('Water Data'!$E$4,0,10*ROW('Water Data'!E33))),'Data Summary'!BV39="Yes"),100-OFFSET('Water Data'!$E$4,0,10*ROW('Water Data'!E33)),NA())</f>
        <v>#N/A</v>
      </c>
      <c r="H39" s="506" t="e">
        <f ca="1">+IF(AND(ISNUMBER(OFFSET('Water Data'!$E$6,0,10*ROW('Water Data'!E33))),'Data Summary'!BW39="Yes"),OFFSET('Water Data'!$E$6,0,10*ROW('Water Data'!E33)),NA())</f>
        <v>#N/A</v>
      </c>
      <c r="I39" s="506" t="e">
        <f ca="1">+IF(AND(ISNUMBER(OFFSET('Water Data'!$E$9,0,10*ROW('Water Data'!E33))),'Data Summary'!BX39="Yes"),OFFSET('Water Data'!$E$9,0,10*ROW('Water Data'!E33)),NA())</f>
        <v>#N/A</v>
      </c>
      <c r="J39" s="506" t="e">
        <f ca="1">+IF(AND(ISNUMBER(OFFSET('Water Data'!$F$4,0,10*ROW('Water Data'!F33))),'Data Summary'!BY39="Yes"),100-OFFSET('Water Data'!$F$4,0,10*ROW('Water Data'!F33)),NA())</f>
        <v>#N/A</v>
      </c>
      <c r="K39" s="506" t="e">
        <f ca="1">+IF(AND(ISNUMBER(OFFSET('Water Data'!$F$6,0,10*ROW('Water Data'!F33))),'Data Summary'!BZ39="Yes"),OFFSET('Water Data'!$F$6,0,10*ROW('Water Data'!F33)),NA())</f>
        <v>#N/A</v>
      </c>
      <c r="L39" s="506" t="e">
        <f ca="1">+IF(AND(ISNUMBER(OFFSET('Water Data'!$F$9,0,10*ROW('Water Data'!F33))),'Data Summary'!CA39="Yes"),OFFSET('Water Data'!$F$9,0,10*ROW('Water Data'!F33)),NA())</f>
        <v>#N/A</v>
      </c>
      <c r="M39" s="506" t="e">
        <f ca="1">+IF(AND(ISNUMBER(OFFSET('Water Data'!$G$4,0,10*ROW('Water Data'!G33))),'Data Summary'!CB39="Yes"),100-OFFSET('Water Data'!$G$4,0,10*ROW('Water Data'!G33)),NA())</f>
        <v>#N/A</v>
      </c>
      <c r="N39" s="506" t="e">
        <f ca="1">+IF(AND(ISNUMBER(OFFSET('Water Data'!$G$6,0,10*ROW('Water Data'!G33))),'Data Summary'!CC39="Yes"),OFFSET('Water Data'!$G$6,0,10*ROW('Water Data'!G33)),NA())</f>
        <v>#N/A</v>
      </c>
      <c r="O39" s="506" t="e">
        <f ca="1">+IF(AND(ISNUMBER(OFFSET('Water Data'!$G$9,0,10*ROW('Water Data'!G33))),'Data Summary'!CD39="Yes"),OFFSET('Water Data'!$G$9,0,10*ROW('Water Data'!G33)),NA())</f>
        <v>#N/A</v>
      </c>
      <c r="P39" s="506" t="e">
        <f ca="1">+IF(AND(ISNUMBER(OFFSET('Water Data'!$H$4,0,10*ROW('Water Data'!H33))),'Data Summary'!CE39="Yes"),100-OFFSET('Water Data'!$H$4,0,10*ROW('Water Data'!H33)),NA())</f>
        <v>#N/A</v>
      </c>
      <c r="Q39" s="506" t="e">
        <f ca="1">+IF(AND(ISNUMBER(OFFSET('Water Data'!$H$6,0,10*ROW('Water Data'!H33))),'Data Summary'!CF39="Yes"),OFFSET('Water Data'!$H$6,0,10*ROW('Water Data'!H33)),NA())</f>
        <v>#N/A</v>
      </c>
      <c r="R39" s="506" t="e">
        <f ca="1">+IF(AND(ISNUMBER(OFFSET('Water Data'!$H$9,0,10*ROW('Water Data'!H33))),'Data Summary'!CG39="Yes"),OFFSET('Water Data'!$H$9,0,10*ROW('Water Data'!H33)),NA())</f>
        <v>#N/A</v>
      </c>
      <c r="S39" s="506" t="e">
        <f ca="1">+IF(AND(ISNUMBER(OFFSET('Water Data'!$I$4,0,10*ROW('Water Data'!I33))),'Data Summary'!CH39="Yes"),100-OFFSET('Water Data'!$I$4,0,10*ROW('Water Data'!I33)),NA())</f>
        <v>#N/A</v>
      </c>
      <c r="T39" s="506" t="e">
        <f ca="1">+IF(AND(ISNUMBER(OFFSET('Water Data'!$I$6,0,10*ROW('Water Data'!I33))),'Data Summary'!CI39="Yes"),OFFSET('Water Data'!$I$6,0,10*ROW('Water Data'!I33)),NA())</f>
        <v>#N/A</v>
      </c>
      <c r="U39" s="506" t="e">
        <f ca="1">+IF(AND(ISNUMBER(OFFSET('Water Data'!$I$9,0,10*ROW('Water Data'!I33))),'Data Summary'!CJ39="Yes"),OFFSET('Water Data'!$I$9,0,10*ROW('Water Data'!I33)),NA())</f>
        <v>#N/A</v>
      </c>
      <c r="V39" s="507" t="e">
        <f ca="1">+IF(AND(ISNUMBER(OFFSET('Sanitation Data'!$D$4,0,10*ROW('Sanitation Data'!D33))),'Data Summary'!CK39="Yes"),100-OFFSET('Sanitation Data'!$D$4,0,10*ROW('Sanitation Data'!D33)),NA())</f>
        <v>#N/A</v>
      </c>
      <c r="W39" s="507" t="e">
        <f ca="1">+IF(AND(ISNUMBER(OFFSET('Sanitation Data'!$D$6,0,10*ROW('Sanitation Data'!D33))),'Data Summary'!CL39="Yes"),OFFSET('Sanitation Data'!$D$6,0,10*ROW('Sanitation Data'!D33)),NA())</f>
        <v>#N/A</v>
      </c>
      <c r="X39" s="507" t="e">
        <f ca="1">+IF(AND(ISNUMBER(OFFSET('Sanitation Data'!$D$10,0,10*ROW('Sanitation Data'!D33))),'Data Summary'!CM39="Yes"),OFFSET('Sanitation Data'!$D$10,0,10*ROW('Sanitation Data'!D33)),NA())</f>
        <v>#N/A</v>
      </c>
      <c r="Y39" s="507" t="e">
        <f ca="1">+IF(AND(ISNUMBER(OFFSET('Sanitation Data'!$D$11,0,10*ROW('Sanitation Data'!D33))),'Data Summary'!CN39="Yes"),OFFSET('Sanitation Data'!$D$11,0,10*ROW('Sanitation Data'!D33)),NA())</f>
        <v>#N/A</v>
      </c>
      <c r="Z39" s="507" t="e">
        <f ca="1">+IF(AND(ISNUMBER(OFFSET('Sanitation Data'!$D$12,0,10*ROW('Sanitation Data'!D33))),'Data Summary'!CO39="Yes"),OFFSET('Sanitation Data'!$D$12,0,10*ROW('Sanitation Data'!D33)),NA())</f>
        <v>#N/A</v>
      </c>
      <c r="AA39" s="507" t="e">
        <f ca="1">+IF(AND(ISNUMBER(OFFSET('Sanitation Data'!$E$4,0,10*ROW('Sanitation Data'!E33))),'Data Summary'!CP39="Yes"),100-OFFSET('Sanitation Data'!$E$4,0,10*ROW('Sanitation Data'!E33)),NA())</f>
        <v>#N/A</v>
      </c>
      <c r="AB39" s="507" t="e">
        <f ca="1">+IF(AND(ISNUMBER(OFFSET('Sanitation Data'!$E$6,0,10*ROW('Sanitation Data'!E33))),'Data Summary'!CQ39="Yes"),OFFSET('Sanitation Data'!$E$6,0,10*ROW('Sanitation Data'!E33)),NA())</f>
        <v>#N/A</v>
      </c>
      <c r="AC39" s="507" t="e">
        <f ca="1">+IF(AND(ISNUMBER(OFFSET('Sanitation Data'!$E$10,0,10*ROW('Sanitation Data'!E33))),'Data Summary'!CR39="Yes"),OFFSET('Sanitation Data'!$E$10,0,10*ROW('Sanitation Data'!E33)),NA())</f>
        <v>#N/A</v>
      </c>
      <c r="AD39" s="507" t="e">
        <f ca="1">+IF(AND(ISNUMBER(OFFSET('Sanitation Data'!$E$11,0,10*ROW('Sanitation Data'!E33))),'Data Summary'!CS39="Yes"),OFFSET('Sanitation Data'!$E$11,0,10*ROW('Sanitation Data'!E33)),NA())</f>
        <v>#N/A</v>
      </c>
      <c r="AE39" s="507" t="e">
        <f ca="1">+IF(AND(ISNUMBER(OFFSET('Sanitation Data'!$E$12,0,10*ROW('Sanitation Data'!E33))),'Data Summary'!CT39="Yes"),OFFSET('Sanitation Data'!$E$12,0,10*ROW('Sanitation Data'!E33)),NA())</f>
        <v>#N/A</v>
      </c>
      <c r="AF39" s="507" t="e">
        <f ca="1">+IF(AND(ISNUMBER(OFFSET('Sanitation Data'!$F$4,0,10*ROW('Sanitation Data'!F33))),'Data Summary'!CU39="Yes"),100-OFFSET('Sanitation Data'!$F$4,0,10*ROW('Sanitation Data'!F33)),NA())</f>
        <v>#N/A</v>
      </c>
      <c r="AG39" s="507" t="e">
        <f ca="1">+IF(AND(ISNUMBER(OFFSET('Sanitation Data'!$F$6,0,10*ROW('Sanitation Data'!F33))),'Data Summary'!CV39="Yes"),OFFSET('Sanitation Data'!$F$6,0,10*ROW('Sanitation Data'!F33)),NA())</f>
        <v>#N/A</v>
      </c>
      <c r="AH39" s="507" t="e">
        <f ca="1">+IF(AND(ISNUMBER(OFFSET('Sanitation Data'!$F$10,0,10*ROW('Sanitation Data'!F33))),'Data Summary'!CW39="Yes"),OFFSET('Sanitation Data'!$F$10,0,10*ROW('Sanitation Data'!F33)),NA())</f>
        <v>#N/A</v>
      </c>
      <c r="AI39" s="507" t="e">
        <f ca="1">+IF(AND(ISNUMBER(OFFSET('Sanitation Data'!$F$11,0,10*ROW('Sanitation Data'!F33))),'Data Summary'!CX39="Yes"),OFFSET('Sanitation Data'!$F$11,0,10*ROW('Sanitation Data'!F33)),NA())</f>
        <v>#N/A</v>
      </c>
      <c r="AJ39" s="507" t="e">
        <f ca="1">+IF(AND(ISNUMBER(OFFSET('Sanitation Data'!$F$12,0,10*ROW('Sanitation Data'!F33))),'Data Summary'!CY39="Yes"),OFFSET('Sanitation Data'!$F$12,0,10*ROW('Sanitation Data'!F33)),NA())</f>
        <v>#N/A</v>
      </c>
      <c r="AK39" s="507" t="e">
        <f ca="1">+IF(AND(ISNUMBER(OFFSET('Sanitation Data'!$G$4,0,10*ROW('Sanitation Data'!G33))),'Data Summary'!CZ39="Yes"),100-OFFSET('Sanitation Data'!$G$4,0,10*ROW('Sanitation Data'!G33)),NA())</f>
        <v>#N/A</v>
      </c>
      <c r="AL39" s="507" t="e">
        <f ca="1">+IF(AND(ISNUMBER(OFFSET('Sanitation Data'!$G$6,0,10*ROW('Sanitation Data'!G33))),'Data Summary'!DA39="Yes"),OFFSET('Sanitation Data'!$G$6,0,10*ROW('Sanitation Data'!G33)),NA())</f>
        <v>#N/A</v>
      </c>
      <c r="AM39" s="507" t="e">
        <f ca="1">+IF(AND(ISNUMBER(OFFSET('Sanitation Data'!$G$10,0,10*ROW('Sanitation Data'!G33))),'Data Summary'!DB39="Yes"),OFFSET('Sanitation Data'!$G$10,0,10*ROW('Sanitation Data'!G33)),NA())</f>
        <v>#N/A</v>
      </c>
      <c r="AN39" s="507" t="e">
        <f ca="1">+IF(AND(ISNUMBER(OFFSET('Sanitation Data'!$G$11,0,10*ROW('Sanitation Data'!G33))),'Data Summary'!DC39="Yes"),OFFSET('Sanitation Data'!$G$11,0,10*ROW('Sanitation Data'!G33)),NA())</f>
        <v>#N/A</v>
      </c>
      <c r="AO39" s="507" t="e">
        <f ca="1">+IF(AND(ISNUMBER(OFFSET('Sanitation Data'!$G$12,0,10*ROW('Sanitation Data'!G33))),'Data Summary'!DD39="Yes"),OFFSET('Sanitation Data'!$G$12,0,10*ROW('Sanitation Data'!G33)),NA())</f>
        <v>#N/A</v>
      </c>
      <c r="AP39" s="507" t="e">
        <f ca="1">+IF(AND(ISNUMBER(OFFSET('Sanitation Data'!$H$4,0,10*ROW('Sanitation Data'!H33))),'Data Summary'!DE39="Yes"),100-OFFSET('Sanitation Data'!$H$4,0,10*ROW('Sanitation Data'!H33)),NA())</f>
        <v>#N/A</v>
      </c>
      <c r="AQ39" s="507" t="e">
        <f ca="1">+IF(AND(ISNUMBER(OFFSET('Sanitation Data'!$H$6,0,10*ROW('Sanitation Data'!H33))),'Data Summary'!DF39="Yes"),OFFSET('Sanitation Data'!$H$6,0,10*ROW('Sanitation Data'!H33)),NA())</f>
        <v>#N/A</v>
      </c>
      <c r="AR39" s="507" t="e">
        <f ca="1">+IF(AND(ISNUMBER(OFFSET('Sanitation Data'!$H$10,0,10*ROW('Sanitation Data'!H33))),'Data Summary'!DG39="Yes"),OFFSET('Sanitation Data'!$H$10,0,10*ROW('Sanitation Data'!H33)),NA())</f>
        <v>#N/A</v>
      </c>
      <c r="AS39" s="507" t="e">
        <f ca="1">+IF(AND(ISNUMBER(OFFSET('Sanitation Data'!$H$11,0,10*ROW('Sanitation Data'!H33))),'Data Summary'!DH39="Yes"),OFFSET('Sanitation Data'!$H$11,0,10*ROW('Sanitation Data'!H33)),NA())</f>
        <v>#N/A</v>
      </c>
      <c r="AT39" s="507" t="e">
        <f ca="1">+IF(AND(ISNUMBER(OFFSET('Sanitation Data'!$H$12,0,10*ROW('Sanitation Data'!H33))),'Data Summary'!DI39="Yes"),OFFSET('Sanitation Data'!$H$12,0,10*ROW('Sanitation Data'!H33)),NA())</f>
        <v>#N/A</v>
      </c>
      <c r="AU39" s="507" t="e">
        <f ca="1">+IF(AND(ISNUMBER(OFFSET('Sanitation Data'!$I$4,0,10*ROW('Sanitation Data'!I33))),'Data Summary'!DJ39="Yes"),100-OFFSET('Sanitation Data'!$I$4,0,10*ROW('Sanitation Data'!I33)),NA())</f>
        <v>#N/A</v>
      </c>
      <c r="AV39" s="507" t="e">
        <f ca="1">+IF(AND(ISNUMBER(OFFSET('Sanitation Data'!$I$6,0,10*ROW('Sanitation Data'!I33))),'Data Summary'!DK39="Yes"),OFFSET('Sanitation Data'!$I$6,0,10*ROW('Sanitation Data'!I33)),NA())</f>
        <v>#N/A</v>
      </c>
      <c r="AW39" s="507" t="e">
        <f ca="1">+IF(AND(ISNUMBER(OFFSET('Sanitation Data'!$I$10,0,10*ROW('Sanitation Data'!I33))),'Data Summary'!DL39="Yes"),OFFSET('Sanitation Data'!$I$10,0,10*ROW('Sanitation Data'!I33)),NA())</f>
        <v>#N/A</v>
      </c>
      <c r="AX39" s="507" t="e">
        <f ca="1">+IF(AND(ISNUMBER(OFFSET('Sanitation Data'!$I$11,0,10*ROW('Sanitation Data'!I33))),'Data Summary'!DM39="Yes"),OFFSET('Sanitation Data'!$I$11,0,10*ROW('Sanitation Data'!I33)),NA())</f>
        <v>#N/A</v>
      </c>
      <c r="AY39" s="507" t="e">
        <f ca="1">+IF(AND(ISNUMBER(OFFSET('Sanitation Data'!$I$12,0,10*ROW('Sanitation Data'!I33))),'Data Summary'!DN39="Yes"),OFFSET('Sanitation Data'!$I$12,0,10*ROW('Sanitation Data'!I33)),NA())</f>
        <v>#N/A</v>
      </c>
      <c r="AZ39" s="508" t="e">
        <f ca="1">+IF(AND(ISNUMBER(OFFSET('Hygiene Data'!$D$5,0,10*ROW('Hygiene Data'!D33))),'Data Summary'!DO39="Yes"),OFFSET('Hygiene Data'!$D$5,0,10*ROW('Hygiene Data'!D33)),NA())</f>
        <v>#N/A</v>
      </c>
      <c r="BA39" s="508" t="e">
        <f ca="1">+IF(AND(ISNUMBER(OFFSET('Hygiene Data'!$D$7,0,10*ROW('Hygiene Data'!D33))),'Data Summary'!DP39="Yes"),OFFSET('Hygiene Data'!$D$7,0,10*ROW('Hygiene Data'!D33)),NA())</f>
        <v>#N/A</v>
      </c>
      <c r="BB39" s="508" t="e">
        <f ca="1">+IF(AND(ISNUMBER(OFFSET('Hygiene Data'!$D$9,0,10*ROW('Hygiene Data'!D33))),'Data Summary'!DQ39="Yes"),OFFSET('Hygiene Data'!$D$9,0,10*ROW('Hygiene Data'!D33)),NA())</f>
        <v>#N/A</v>
      </c>
      <c r="BC39" s="508" t="e">
        <f ca="1">+IF(AND(ISNUMBER(OFFSET('Hygiene Data'!$E$5,0,10*ROW('Hygiene Data'!E33))),'Data Summary'!DR39="Yes"),OFFSET('Hygiene Data'!$E$5,0,10*ROW('Hygiene Data'!E33)),NA())</f>
        <v>#N/A</v>
      </c>
      <c r="BD39" s="508" t="e">
        <f ca="1">+IF(AND(ISNUMBER(OFFSET('Hygiene Data'!$E$7,0,10*ROW('Hygiene Data'!E33))),'Data Summary'!DS39="Yes"),OFFSET('Hygiene Data'!$E$7,0,10*ROW('Hygiene Data'!E33)),NA())</f>
        <v>#N/A</v>
      </c>
      <c r="BE39" s="508" t="e">
        <f ca="1">+IF(AND(ISNUMBER(OFFSET('Hygiene Data'!$E$9,0,10*ROW('Hygiene Data'!E33))),'Data Summary'!DT39="Yes"),OFFSET('Hygiene Data'!$E$9,0,10*ROW('Hygiene Data'!E33)),NA())</f>
        <v>#N/A</v>
      </c>
      <c r="BF39" s="508" t="e">
        <f ca="1">+IF(AND(ISNUMBER(OFFSET('Hygiene Data'!$F$5,0,10*ROW('Hygiene Data'!F33))),'Data Summary'!DU39="Yes"),OFFSET('Hygiene Data'!$F$5,0,10*ROW('Hygiene Data'!F33)),NA())</f>
        <v>#N/A</v>
      </c>
      <c r="BG39" s="508" t="e">
        <f ca="1">+IF(AND(ISNUMBER(OFFSET('Hygiene Data'!$F$7,0,10*ROW('Hygiene Data'!F33))),'Data Summary'!DV39="Yes"),OFFSET('Hygiene Data'!$F$7,0,10*ROW('Hygiene Data'!F33)),NA())</f>
        <v>#N/A</v>
      </c>
      <c r="BH39" s="508" t="e">
        <f ca="1">+IF(AND(ISNUMBER(OFFSET('Hygiene Data'!$F$9,0,10*ROW('Hygiene Data'!F33))),'Data Summary'!DW39="Yes"),OFFSET('Hygiene Data'!$F$9,0,10*ROW('Hygiene Data'!F33)),NA())</f>
        <v>#N/A</v>
      </c>
      <c r="BI39" s="508" t="e">
        <f ca="1">+IF(AND(ISNUMBER(OFFSET('Hygiene Data'!$G$5,0,10*ROW('Hygiene Data'!G33))),'Data Summary'!DX39="Yes"),OFFSET('Hygiene Data'!$G$5,0,10*ROW('Hygiene Data'!G33)),NA())</f>
        <v>#N/A</v>
      </c>
      <c r="BJ39" s="508" t="e">
        <f ca="1">+IF(AND(ISNUMBER(OFFSET('Hygiene Data'!$G$7,0,10*ROW('Hygiene Data'!G33))),'Data Summary'!DY39="Yes"),OFFSET('Hygiene Data'!$G$7,0,10*ROW('Hygiene Data'!G33)),NA())</f>
        <v>#N/A</v>
      </c>
      <c r="BK39" s="508" t="e">
        <f ca="1">+IF(AND(ISNUMBER(OFFSET('Hygiene Data'!$G$9,0,10*ROW('Hygiene Data'!G33))),'Data Summary'!DZ39="Yes"),OFFSET('Hygiene Data'!$G$9,0,10*ROW('Hygiene Data'!G33)),NA())</f>
        <v>#N/A</v>
      </c>
      <c r="BL39" s="508" t="e">
        <f ca="1">+IF(AND(ISNUMBER(OFFSET('Hygiene Data'!$H$5,0,10*ROW('Hygiene Data'!H33))),'Data Summary'!EA39="Yes"),OFFSET('Hygiene Data'!$H$5,0,10*ROW('Hygiene Data'!H33)),NA())</f>
        <v>#N/A</v>
      </c>
      <c r="BM39" s="508" t="e">
        <f ca="1">+IF(AND(ISNUMBER(OFFSET('Hygiene Data'!$H$7,0,10*ROW('Hygiene Data'!H33))),'Data Summary'!EB39="Yes"),OFFSET('Hygiene Data'!$H$7,0,10*ROW('Hygiene Data'!H33)),NA())</f>
        <v>#N/A</v>
      </c>
      <c r="BN39" s="508" t="e">
        <f ca="1">+IF(AND(ISNUMBER(OFFSET('Hygiene Data'!$H$9,0,10*ROW('Hygiene Data'!H33))),'Data Summary'!EC39="Yes"),OFFSET('Hygiene Data'!$H$9,0,10*ROW('Hygiene Data'!H33)),NA())</f>
        <v>#N/A</v>
      </c>
      <c r="BO39" s="508" t="e">
        <f ca="1">+IF(AND(ISNUMBER(OFFSET('Hygiene Data'!$I$5,0,10*ROW('Hygiene Data'!I33))),'Data Summary'!ED39="Yes"),OFFSET('Hygiene Data'!$I$5,0,10*ROW('Hygiene Data'!I33)),NA())</f>
        <v>#N/A</v>
      </c>
      <c r="BP39" s="508" t="e">
        <f ca="1">+IF(AND(ISNUMBER(OFFSET('Hygiene Data'!$I$7,0,10*ROW('Hygiene Data'!I33))),'Data Summary'!EE39="Yes"),OFFSET('Hygiene Data'!$I$7,0,10*ROW('Hygiene Data'!I33)),NA())</f>
        <v>#N/A</v>
      </c>
      <c r="BQ39" s="508" t="e">
        <f ca="1">+IF(AND(ISNUMBER(OFFSET('Hygiene Data'!$I$9,0,10*ROW('Hygiene Data'!I33))),'Data Summary'!EF39="Yes"),OFFSET('Hygiene Data'!$I$9,0,10*ROW('Hygiene Data'!I33)),NA())</f>
        <v>#N/A</v>
      </c>
    </row>
    <row r="40" spans="1:69" x14ac:dyDescent="0.25">
      <c r="A40" s="504" t="e">
        <f ca="1">+RIGHT('Data Summary'!A40,LEN('Data Summary'!A40)-9)</f>
        <v>#VALUE!</v>
      </c>
      <c r="B40" s="478" t="str">
        <f ca="1">+IF(ISTEXT('Data Summary'!B40),'Data Summary'!B40,"")</f>
        <v/>
      </c>
      <c r="C40" s="505" t="e">
        <f ca="1">+VALUE('Data Summary'!C40)</f>
        <v>#VALUE!</v>
      </c>
      <c r="D40" s="506" t="e">
        <f ca="1">+IF(AND(ISNUMBER(OFFSET('Water Data'!$D$4,0,10*ROW('Water Data'!D34))),'Data Summary'!BS40="Yes"),100-OFFSET('Water Data'!$D$4,0,10*ROW('Water Data'!D34)),NA())</f>
        <v>#N/A</v>
      </c>
      <c r="E40" s="506" t="e">
        <f ca="1">+IF(AND(ISNUMBER(OFFSET('Water Data'!$D$6,0,10*ROW('Water Data'!D34))),'Data Summary'!BT40="Yes"),OFFSET('Water Data'!$D$6,0,10*ROW('Water Data'!D34)),NA())</f>
        <v>#N/A</v>
      </c>
      <c r="F40" s="506" t="e">
        <f ca="1">+IF(AND(ISNUMBER(OFFSET('Water Data'!$D$9,0,10*ROW('Water Data'!D34))),'Data Summary'!BU40="Yes"),OFFSET('Water Data'!$D$9,0,10*ROW('Water Data'!D34)),NA())</f>
        <v>#N/A</v>
      </c>
      <c r="G40" s="506" t="e">
        <f ca="1">+IF(AND(ISNUMBER(OFFSET('Water Data'!$E$4,0,10*ROW('Water Data'!E34))),'Data Summary'!BV40="Yes"),100-OFFSET('Water Data'!$E$4,0,10*ROW('Water Data'!E34)),NA())</f>
        <v>#N/A</v>
      </c>
      <c r="H40" s="506" t="e">
        <f ca="1">+IF(AND(ISNUMBER(OFFSET('Water Data'!$E$6,0,10*ROW('Water Data'!E34))),'Data Summary'!BW40="Yes"),OFFSET('Water Data'!$E$6,0,10*ROW('Water Data'!E34)),NA())</f>
        <v>#N/A</v>
      </c>
      <c r="I40" s="506" t="e">
        <f ca="1">+IF(AND(ISNUMBER(OFFSET('Water Data'!$E$9,0,10*ROW('Water Data'!E34))),'Data Summary'!BX40="Yes"),OFFSET('Water Data'!$E$9,0,10*ROW('Water Data'!E34)),NA())</f>
        <v>#N/A</v>
      </c>
      <c r="J40" s="506" t="e">
        <f ca="1">+IF(AND(ISNUMBER(OFFSET('Water Data'!$F$4,0,10*ROW('Water Data'!F34))),'Data Summary'!BY40="Yes"),100-OFFSET('Water Data'!$F$4,0,10*ROW('Water Data'!F34)),NA())</f>
        <v>#N/A</v>
      </c>
      <c r="K40" s="506" t="e">
        <f ca="1">+IF(AND(ISNUMBER(OFFSET('Water Data'!$F$6,0,10*ROW('Water Data'!F34))),'Data Summary'!BZ40="Yes"),OFFSET('Water Data'!$F$6,0,10*ROW('Water Data'!F34)),NA())</f>
        <v>#N/A</v>
      </c>
      <c r="L40" s="506" t="e">
        <f ca="1">+IF(AND(ISNUMBER(OFFSET('Water Data'!$F$9,0,10*ROW('Water Data'!F34))),'Data Summary'!CA40="Yes"),OFFSET('Water Data'!$F$9,0,10*ROW('Water Data'!F34)),NA())</f>
        <v>#N/A</v>
      </c>
      <c r="M40" s="506" t="e">
        <f ca="1">+IF(AND(ISNUMBER(OFFSET('Water Data'!$G$4,0,10*ROW('Water Data'!G34))),'Data Summary'!CB40="Yes"),100-OFFSET('Water Data'!$G$4,0,10*ROW('Water Data'!G34)),NA())</f>
        <v>#N/A</v>
      </c>
      <c r="N40" s="506" t="e">
        <f ca="1">+IF(AND(ISNUMBER(OFFSET('Water Data'!$G$6,0,10*ROW('Water Data'!G34))),'Data Summary'!CC40="Yes"),OFFSET('Water Data'!$G$6,0,10*ROW('Water Data'!G34)),NA())</f>
        <v>#N/A</v>
      </c>
      <c r="O40" s="506" t="e">
        <f ca="1">+IF(AND(ISNUMBER(OFFSET('Water Data'!$G$9,0,10*ROW('Water Data'!G34))),'Data Summary'!CD40="Yes"),OFFSET('Water Data'!$G$9,0,10*ROW('Water Data'!G34)),NA())</f>
        <v>#N/A</v>
      </c>
      <c r="P40" s="506" t="e">
        <f ca="1">+IF(AND(ISNUMBER(OFFSET('Water Data'!$H$4,0,10*ROW('Water Data'!H34))),'Data Summary'!CE40="Yes"),100-OFFSET('Water Data'!$H$4,0,10*ROW('Water Data'!H34)),NA())</f>
        <v>#N/A</v>
      </c>
      <c r="Q40" s="506" t="e">
        <f ca="1">+IF(AND(ISNUMBER(OFFSET('Water Data'!$H$6,0,10*ROW('Water Data'!H34))),'Data Summary'!CF40="Yes"),OFFSET('Water Data'!$H$6,0,10*ROW('Water Data'!H34)),NA())</f>
        <v>#N/A</v>
      </c>
      <c r="R40" s="506" t="e">
        <f ca="1">+IF(AND(ISNUMBER(OFFSET('Water Data'!$H$9,0,10*ROW('Water Data'!H34))),'Data Summary'!CG40="Yes"),OFFSET('Water Data'!$H$9,0,10*ROW('Water Data'!H34)),NA())</f>
        <v>#N/A</v>
      </c>
      <c r="S40" s="506" t="e">
        <f ca="1">+IF(AND(ISNUMBER(OFFSET('Water Data'!$I$4,0,10*ROW('Water Data'!I34))),'Data Summary'!CH40="Yes"),100-OFFSET('Water Data'!$I$4,0,10*ROW('Water Data'!I34)),NA())</f>
        <v>#N/A</v>
      </c>
      <c r="T40" s="506" t="e">
        <f ca="1">+IF(AND(ISNUMBER(OFFSET('Water Data'!$I$6,0,10*ROW('Water Data'!I34))),'Data Summary'!CI40="Yes"),OFFSET('Water Data'!$I$6,0,10*ROW('Water Data'!I34)),NA())</f>
        <v>#N/A</v>
      </c>
      <c r="U40" s="506" t="e">
        <f ca="1">+IF(AND(ISNUMBER(OFFSET('Water Data'!$I$9,0,10*ROW('Water Data'!I34))),'Data Summary'!CJ40="Yes"),OFFSET('Water Data'!$I$9,0,10*ROW('Water Data'!I34)),NA())</f>
        <v>#N/A</v>
      </c>
      <c r="V40" s="507" t="e">
        <f ca="1">+IF(AND(ISNUMBER(OFFSET('Sanitation Data'!$D$4,0,10*ROW('Sanitation Data'!D34))),'Data Summary'!CK40="Yes"),100-OFFSET('Sanitation Data'!$D$4,0,10*ROW('Sanitation Data'!D34)),NA())</f>
        <v>#N/A</v>
      </c>
      <c r="W40" s="507" t="e">
        <f ca="1">+IF(AND(ISNUMBER(OFFSET('Sanitation Data'!$D$6,0,10*ROW('Sanitation Data'!D34))),'Data Summary'!CL40="Yes"),OFFSET('Sanitation Data'!$D$6,0,10*ROW('Sanitation Data'!D34)),NA())</f>
        <v>#N/A</v>
      </c>
      <c r="X40" s="507" t="e">
        <f ca="1">+IF(AND(ISNUMBER(OFFSET('Sanitation Data'!$D$10,0,10*ROW('Sanitation Data'!D34))),'Data Summary'!CM40="Yes"),OFFSET('Sanitation Data'!$D$10,0,10*ROW('Sanitation Data'!D34)),NA())</f>
        <v>#N/A</v>
      </c>
      <c r="Y40" s="507" t="e">
        <f ca="1">+IF(AND(ISNUMBER(OFFSET('Sanitation Data'!$D$11,0,10*ROW('Sanitation Data'!D34))),'Data Summary'!CN40="Yes"),OFFSET('Sanitation Data'!$D$11,0,10*ROW('Sanitation Data'!D34)),NA())</f>
        <v>#N/A</v>
      </c>
      <c r="Z40" s="507" t="e">
        <f ca="1">+IF(AND(ISNUMBER(OFFSET('Sanitation Data'!$D$12,0,10*ROW('Sanitation Data'!D34))),'Data Summary'!CO40="Yes"),OFFSET('Sanitation Data'!$D$12,0,10*ROW('Sanitation Data'!D34)),NA())</f>
        <v>#N/A</v>
      </c>
      <c r="AA40" s="507" t="e">
        <f ca="1">+IF(AND(ISNUMBER(OFFSET('Sanitation Data'!$E$4,0,10*ROW('Sanitation Data'!E34))),'Data Summary'!CP40="Yes"),100-OFFSET('Sanitation Data'!$E$4,0,10*ROW('Sanitation Data'!E34)),NA())</f>
        <v>#N/A</v>
      </c>
      <c r="AB40" s="507" t="e">
        <f ca="1">+IF(AND(ISNUMBER(OFFSET('Sanitation Data'!$E$6,0,10*ROW('Sanitation Data'!E34))),'Data Summary'!CQ40="Yes"),OFFSET('Sanitation Data'!$E$6,0,10*ROW('Sanitation Data'!E34)),NA())</f>
        <v>#N/A</v>
      </c>
      <c r="AC40" s="507" t="e">
        <f ca="1">+IF(AND(ISNUMBER(OFFSET('Sanitation Data'!$E$10,0,10*ROW('Sanitation Data'!E34))),'Data Summary'!CR40="Yes"),OFFSET('Sanitation Data'!$E$10,0,10*ROW('Sanitation Data'!E34)),NA())</f>
        <v>#N/A</v>
      </c>
      <c r="AD40" s="507" t="e">
        <f ca="1">+IF(AND(ISNUMBER(OFFSET('Sanitation Data'!$E$11,0,10*ROW('Sanitation Data'!E34))),'Data Summary'!CS40="Yes"),OFFSET('Sanitation Data'!$E$11,0,10*ROW('Sanitation Data'!E34)),NA())</f>
        <v>#N/A</v>
      </c>
      <c r="AE40" s="507" t="e">
        <f ca="1">+IF(AND(ISNUMBER(OFFSET('Sanitation Data'!$E$12,0,10*ROW('Sanitation Data'!E34))),'Data Summary'!CT40="Yes"),OFFSET('Sanitation Data'!$E$12,0,10*ROW('Sanitation Data'!E34)),NA())</f>
        <v>#N/A</v>
      </c>
      <c r="AF40" s="507" t="e">
        <f ca="1">+IF(AND(ISNUMBER(OFFSET('Sanitation Data'!$F$4,0,10*ROW('Sanitation Data'!F34))),'Data Summary'!CU40="Yes"),100-OFFSET('Sanitation Data'!$F$4,0,10*ROW('Sanitation Data'!F34)),NA())</f>
        <v>#N/A</v>
      </c>
      <c r="AG40" s="507" t="e">
        <f ca="1">+IF(AND(ISNUMBER(OFFSET('Sanitation Data'!$F$6,0,10*ROW('Sanitation Data'!F34))),'Data Summary'!CV40="Yes"),OFFSET('Sanitation Data'!$F$6,0,10*ROW('Sanitation Data'!F34)),NA())</f>
        <v>#N/A</v>
      </c>
      <c r="AH40" s="507" t="e">
        <f ca="1">+IF(AND(ISNUMBER(OFFSET('Sanitation Data'!$F$10,0,10*ROW('Sanitation Data'!F34))),'Data Summary'!CW40="Yes"),OFFSET('Sanitation Data'!$F$10,0,10*ROW('Sanitation Data'!F34)),NA())</f>
        <v>#N/A</v>
      </c>
      <c r="AI40" s="507" t="e">
        <f ca="1">+IF(AND(ISNUMBER(OFFSET('Sanitation Data'!$F$11,0,10*ROW('Sanitation Data'!F34))),'Data Summary'!CX40="Yes"),OFFSET('Sanitation Data'!$F$11,0,10*ROW('Sanitation Data'!F34)),NA())</f>
        <v>#N/A</v>
      </c>
      <c r="AJ40" s="507" t="e">
        <f ca="1">+IF(AND(ISNUMBER(OFFSET('Sanitation Data'!$F$12,0,10*ROW('Sanitation Data'!F34))),'Data Summary'!CY40="Yes"),OFFSET('Sanitation Data'!$F$12,0,10*ROW('Sanitation Data'!F34)),NA())</f>
        <v>#N/A</v>
      </c>
      <c r="AK40" s="507" t="e">
        <f ca="1">+IF(AND(ISNUMBER(OFFSET('Sanitation Data'!$G$4,0,10*ROW('Sanitation Data'!G34))),'Data Summary'!CZ40="Yes"),100-OFFSET('Sanitation Data'!$G$4,0,10*ROW('Sanitation Data'!G34)),NA())</f>
        <v>#N/A</v>
      </c>
      <c r="AL40" s="507" t="e">
        <f ca="1">+IF(AND(ISNUMBER(OFFSET('Sanitation Data'!$G$6,0,10*ROW('Sanitation Data'!G34))),'Data Summary'!DA40="Yes"),OFFSET('Sanitation Data'!$G$6,0,10*ROW('Sanitation Data'!G34)),NA())</f>
        <v>#N/A</v>
      </c>
      <c r="AM40" s="507" t="e">
        <f ca="1">+IF(AND(ISNUMBER(OFFSET('Sanitation Data'!$G$10,0,10*ROW('Sanitation Data'!G34))),'Data Summary'!DB40="Yes"),OFFSET('Sanitation Data'!$G$10,0,10*ROW('Sanitation Data'!G34)),NA())</f>
        <v>#N/A</v>
      </c>
      <c r="AN40" s="507" t="e">
        <f ca="1">+IF(AND(ISNUMBER(OFFSET('Sanitation Data'!$G$11,0,10*ROW('Sanitation Data'!G34))),'Data Summary'!DC40="Yes"),OFFSET('Sanitation Data'!$G$11,0,10*ROW('Sanitation Data'!G34)),NA())</f>
        <v>#N/A</v>
      </c>
      <c r="AO40" s="507" t="e">
        <f ca="1">+IF(AND(ISNUMBER(OFFSET('Sanitation Data'!$G$12,0,10*ROW('Sanitation Data'!G34))),'Data Summary'!DD40="Yes"),OFFSET('Sanitation Data'!$G$12,0,10*ROW('Sanitation Data'!G34)),NA())</f>
        <v>#N/A</v>
      </c>
      <c r="AP40" s="507" t="e">
        <f ca="1">+IF(AND(ISNUMBER(OFFSET('Sanitation Data'!$H$4,0,10*ROW('Sanitation Data'!H34))),'Data Summary'!DE40="Yes"),100-OFFSET('Sanitation Data'!$H$4,0,10*ROW('Sanitation Data'!H34)),NA())</f>
        <v>#N/A</v>
      </c>
      <c r="AQ40" s="507" t="e">
        <f ca="1">+IF(AND(ISNUMBER(OFFSET('Sanitation Data'!$H$6,0,10*ROW('Sanitation Data'!H34))),'Data Summary'!DF40="Yes"),OFFSET('Sanitation Data'!$H$6,0,10*ROW('Sanitation Data'!H34)),NA())</f>
        <v>#N/A</v>
      </c>
      <c r="AR40" s="507" t="e">
        <f ca="1">+IF(AND(ISNUMBER(OFFSET('Sanitation Data'!$H$10,0,10*ROW('Sanitation Data'!H34))),'Data Summary'!DG40="Yes"),OFFSET('Sanitation Data'!$H$10,0,10*ROW('Sanitation Data'!H34)),NA())</f>
        <v>#N/A</v>
      </c>
      <c r="AS40" s="507" t="e">
        <f ca="1">+IF(AND(ISNUMBER(OFFSET('Sanitation Data'!$H$11,0,10*ROW('Sanitation Data'!H34))),'Data Summary'!DH40="Yes"),OFFSET('Sanitation Data'!$H$11,0,10*ROW('Sanitation Data'!H34)),NA())</f>
        <v>#N/A</v>
      </c>
      <c r="AT40" s="507" t="e">
        <f ca="1">+IF(AND(ISNUMBER(OFFSET('Sanitation Data'!$H$12,0,10*ROW('Sanitation Data'!H34))),'Data Summary'!DI40="Yes"),OFFSET('Sanitation Data'!$H$12,0,10*ROW('Sanitation Data'!H34)),NA())</f>
        <v>#N/A</v>
      </c>
      <c r="AU40" s="507" t="e">
        <f ca="1">+IF(AND(ISNUMBER(OFFSET('Sanitation Data'!$I$4,0,10*ROW('Sanitation Data'!I34))),'Data Summary'!DJ40="Yes"),100-OFFSET('Sanitation Data'!$I$4,0,10*ROW('Sanitation Data'!I34)),NA())</f>
        <v>#N/A</v>
      </c>
      <c r="AV40" s="507" t="e">
        <f ca="1">+IF(AND(ISNUMBER(OFFSET('Sanitation Data'!$I$6,0,10*ROW('Sanitation Data'!I34))),'Data Summary'!DK40="Yes"),OFFSET('Sanitation Data'!$I$6,0,10*ROW('Sanitation Data'!I34)),NA())</f>
        <v>#N/A</v>
      </c>
      <c r="AW40" s="507" t="e">
        <f ca="1">+IF(AND(ISNUMBER(OFFSET('Sanitation Data'!$I$10,0,10*ROW('Sanitation Data'!I34))),'Data Summary'!DL40="Yes"),OFFSET('Sanitation Data'!$I$10,0,10*ROW('Sanitation Data'!I34)),NA())</f>
        <v>#N/A</v>
      </c>
      <c r="AX40" s="507" t="e">
        <f ca="1">+IF(AND(ISNUMBER(OFFSET('Sanitation Data'!$I$11,0,10*ROW('Sanitation Data'!I34))),'Data Summary'!DM40="Yes"),OFFSET('Sanitation Data'!$I$11,0,10*ROW('Sanitation Data'!I34)),NA())</f>
        <v>#N/A</v>
      </c>
      <c r="AY40" s="507" t="e">
        <f ca="1">+IF(AND(ISNUMBER(OFFSET('Sanitation Data'!$I$12,0,10*ROW('Sanitation Data'!I34))),'Data Summary'!DN40="Yes"),OFFSET('Sanitation Data'!$I$12,0,10*ROW('Sanitation Data'!I34)),NA())</f>
        <v>#N/A</v>
      </c>
      <c r="AZ40" s="508" t="e">
        <f ca="1">+IF(AND(ISNUMBER(OFFSET('Hygiene Data'!$D$5,0,10*ROW('Hygiene Data'!D34))),'Data Summary'!DO40="Yes"),OFFSET('Hygiene Data'!$D$5,0,10*ROW('Hygiene Data'!D34)),NA())</f>
        <v>#N/A</v>
      </c>
      <c r="BA40" s="508" t="e">
        <f ca="1">+IF(AND(ISNUMBER(OFFSET('Hygiene Data'!$D$7,0,10*ROW('Hygiene Data'!D34))),'Data Summary'!DP40="Yes"),OFFSET('Hygiene Data'!$D$7,0,10*ROW('Hygiene Data'!D34)),NA())</f>
        <v>#N/A</v>
      </c>
      <c r="BB40" s="508" t="e">
        <f ca="1">+IF(AND(ISNUMBER(OFFSET('Hygiene Data'!$D$9,0,10*ROW('Hygiene Data'!D34))),'Data Summary'!DQ40="Yes"),OFFSET('Hygiene Data'!$D$9,0,10*ROW('Hygiene Data'!D34)),NA())</f>
        <v>#N/A</v>
      </c>
      <c r="BC40" s="508" t="e">
        <f ca="1">+IF(AND(ISNUMBER(OFFSET('Hygiene Data'!$E$5,0,10*ROW('Hygiene Data'!E34))),'Data Summary'!DR40="Yes"),OFFSET('Hygiene Data'!$E$5,0,10*ROW('Hygiene Data'!E34)),NA())</f>
        <v>#N/A</v>
      </c>
      <c r="BD40" s="508" t="e">
        <f ca="1">+IF(AND(ISNUMBER(OFFSET('Hygiene Data'!$E$7,0,10*ROW('Hygiene Data'!E34))),'Data Summary'!DS40="Yes"),OFFSET('Hygiene Data'!$E$7,0,10*ROW('Hygiene Data'!E34)),NA())</f>
        <v>#N/A</v>
      </c>
      <c r="BE40" s="508" t="e">
        <f ca="1">+IF(AND(ISNUMBER(OFFSET('Hygiene Data'!$E$9,0,10*ROW('Hygiene Data'!E34))),'Data Summary'!DT40="Yes"),OFFSET('Hygiene Data'!$E$9,0,10*ROW('Hygiene Data'!E34)),NA())</f>
        <v>#N/A</v>
      </c>
      <c r="BF40" s="508" t="e">
        <f ca="1">+IF(AND(ISNUMBER(OFFSET('Hygiene Data'!$F$5,0,10*ROW('Hygiene Data'!F34))),'Data Summary'!DU40="Yes"),OFFSET('Hygiene Data'!$F$5,0,10*ROW('Hygiene Data'!F34)),NA())</f>
        <v>#N/A</v>
      </c>
      <c r="BG40" s="508" t="e">
        <f ca="1">+IF(AND(ISNUMBER(OFFSET('Hygiene Data'!$F$7,0,10*ROW('Hygiene Data'!F34))),'Data Summary'!DV40="Yes"),OFFSET('Hygiene Data'!$F$7,0,10*ROW('Hygiene Data'!F34)),NA())</f>
        <v>#N/A</v>
      </c>
      <c r="BH40" s="508" t="e">
        <f ca="1">+IF(AND(ISNUMBER(OFFSET('Hygiene Data'!$F$9,0,10*ROW('Hygiene Data'!F34))),'Data Summary'!DW40="Yes"),OFFSET('Hygiene Data'!$F$9,0,10*ROW('Hygiene Data'!F34)),NA())</f>
        <v>#N/A</v>
      </c>
      <c r="BI40" s="508" t="e">
        <f ca="1">+IF(AND(ISNUMBER(OFFSET('Hygiene Data'!$G$5,0,10*ROW('Hygiene Data'!G34))),'Data Summary'!DX40="Yes"),OFFSET('Hygiene Data'!$G$5,0,10*ROW('Hygiene Data'!G34)),NA())</f>
        <v>#N/A</v>
      </c>
      <c r="BJ40" s="508" t="e">
        <f ca="1">+IF(AND(ISNUMBER(OFFSET('Hygiene Data'!$G$7,0,10*ROW('Hygiene Data'!G34))),'Data Summary'!DY40="Yes"),OFFSET('Hygiene Data'!$G$7,0,10*ROW('Hygiene Data'!G34)),NA())</f>
        <v>#N/A</v>
      </c>
      <c r="BK40" s="508" t="e">
        <f ca="1">+IF(AND(ISNUMBER(OFFSET('Hygiene Data'!$G$9,0,10*ROW('Hygiene Data'!G34))),'Data Summary'!DZ40="Yes"),OFFSET('Hygiene Data'!$G$9,0,10*ROW('Hygiene Data'!G34)),NA())</f>
        <v>#N/A</v>
      </c>
      <c r="BL40" s="508" t="e">
        <f ca="1">+IF(AND(ISNUMBER(OFFSET('Hygiene Data'!$H$5,0,10*ROW('Hygiene Data'!H34))),'Data Summary'!EA40="Yes"),OFFSET('Hygiene Data'!$H$5,0,10*ROW('Hygiene Data'!H34)),NA())</f>
        <v>#N/A</v>
      </c>
      <c r="BM40" s="508" t="e">
        <f ca="1">+IF(AND(ISNUMBER(OFFSET('Hygiene Data'!$H$7,0,10*ROW('Hygiene Data'!H34))),'Data Summary'!EB40="Yes"),OFFSET('Hygiene Data'!$H$7,0,10*ROW('Hygiene Data'!H34)),NA())</f>
        <v>#N/A</v>
      </c>
      <c r="BN40" s="508" t="e">
        <f ca="1">+IF(AND(ISNUMBER(OFFSET('Hygiene Data'!$H$9,0,10*ROW('Hygiene Data'!H34))),'Data Summary'!EC40="Yes"),OFFSET('Hygiene Data'!$H$9,0,10*ROW('Hygiene Data'!H34)),NA())</f>
        <v>#N/A</v>
      </c>
      <c r="BO40" s="508" t="e">
        <f ca="1">+IF(AND(ISNUMBER(OFFSET('Hygiene Data'!$I$5,0,10*ROW('Hygiene Data'!I34))),'Data Summary'!ED40="Yes"),OFFSET('Hygiene Data'!$I$5,0,10*ROW('Hygiene Data'!I34)),NA())</f>
        <v>#N/A</v>
      </c>
      <c r="BP40" s="508" t="e">
        <f ca="1">+IF(AND(ISNUMBER(OFFSET('Hygiene Data'!$I$7,0,10*ROW('Hygiene Data'!I34))),'Data Summary'!EE40="Yes"),OFFSET('Hygiene Data'!$I$7,0,10*ROW('Hygiene Data'!I34)),NA())</f>
        <v>#N/A</v>
      </c>
      <c r="BQ40" s="508" t="e">
        <f ca="1">+IF(AND(ISNUMBER(OFFSET('Hygiene Data'!$I$9,0,10*ROW('Hygiene Data'!I34))),'Data Summary'!EF40="Yes"),OFFSET('Hygiene Data'!$I$9,0,10*ROW('Hygiene Data'!I34)),NA())</f>
        <v>#N/A</v>
      </c>
    </row>
    <row r="41" spans="1:69" x14ac:dyDescent="0.25">
      <c r="A41" s="504" t="e">
        <f ca="1">+RIGHT('Data Summary'!A41,LEN('Data Summary'!A41)-9)</f>
        <v>#VALUE!</v>
      </c>
      <c r="B41" s="478" t="str">
        <f ca="1">+IF(ISTEXT('Data Summary'!B41),'Data Summary'!B41,"")</f>
        <v/>
      </c>
      <c r="C41" s="505" t="e">
        <f ca="1">+VALUE('Data Summary'!C41)</f>
        <v>#VALUE!</v>
      </c>
      <c r="D41" s="506" t="e">
        <f ca="1">+IF(AND(ISNUMBER(OFFSET('Water Data'!$D$4,0,10*ROW('Water Data'!D35))),'Data Summary'!BS41="Yes"),100-OFFSET('Water Data'!$D$4,0,10*ROW('Water Data'!D35)),NA())</f>
        <v>#N/A</v>
      </c>
      <c r="E41" s="506" t="e">
        <f ca="1">+IF(AND(ISNUMBER(OFFSET('Water Data'!$D$6,0,10*ROW('Water Data'!D35))),'Data Summary'!BT41="Yes"),OFFSET('Water Data'!$D$6,0,10*ROW('Water Data'!D35)),NA())</f>
        <v>#N/A</v>
      </c>
      <c r="F41" s="506" t="e">
        <f ca="1">+IF(AND(ISNUMBER(OFFSET('Water Data'!$D$9,0,10*ROW('Water Data'!D35))),'Data Summary'!BU41="Yes"),OFFSET('Water Data'!$D$9,0,10*ROW('Water Data'!D35)),NA())</f>
        <v>#N/A</v>
      </c>
      <c r="G41" s="506" t="e">
        <f ca="1">+IF(AND(ISNUMBER(OFFSET('Water Data'!$E$4,0,10*ROW('Water Data'!E35))),'Data Summary'!BV41="Yes"),100-OFFSET('Water Data'!$E$4,0,10*ROW('Water Data'!E35)),NA())</f>
        <v>#N/A</v>
      </c>
      <c r="H41" s="506" t="e">
        <f ca="1">+IF(AND(ISNUMBER(OFFSET('Water Data'!$E$6,0,10*ROW('Water Data'!E35))),'Data Summary'!BW41="Yes"),OFFSET('Water Data'!$E$6,0,10*ROW('Water Data'!E35)),NA())</f>
        <v>#N/A</v>
      </c>
      <c r="I41" s="506" t="e">
        <f ca="1">+IF(AND(ISNUMBER(OFFSET('Water Data'!$E$9,0,10*ROW('Water Data'!E35))),'Data Summary'!BX41="Yes"),OFFSET('Water Data'!$E$9,0,10*ROW('Water Data'!E35)),NA())</f>
        <v>#N/A</v>
      </c>
      <c r="J41" s="506" t="e">
        <f ca="1">+IF(AND(ISNUMBER(OFFSET('Water Data'!$F$4,0,10*ROW('Water Data'!F35))),'Data Summary'!BY41="Yes"),100-OFFSET('Water Data'!$F$4,0,10*ROW('Water Data'!F35)),NA())</f>
        <v>#N/A</v>
      </c>
      <c r="K41" s="506" t="e">
        <f ca="1">+IF(AND(ISNUMBER(OFFSET('Water Data'!$F$6,0,10*ROW('Water Data'!F35))),'Data Summary'!BZ41="Yes"),OFFSET('Water Data'!$F$6,0,10*ROW('Water Data'!F35)),NA())</f>
        <v>#N/A</v>
      </c>
      <c r="L41" s="506" t="e">
        <f ca="1">+IF(AND(ISNUMBER(OFFSET('Water Data'!$F$9,0,10*ROW('Water Data'!F35))),'Data Summary'!CA41="Yes"),OFFSET('Water Data'!$F$9,0,10*ROW('Water Data'!F35)),NA())</f>
        <v>#N/A</v>
      </c>
      <c r="M41" s="506" t="e">
        <f ca="1">+IF(AND(ISNUMBER(OFFSET('Water Data'!$G$4,0,10*ROW('Water Data'!G35))),'Data Summary'!CB41="Yes"),100-OFFSET('Water Data'!$G$4,0,10*ROW('Water Data'!G35)),NA())</f>
        <v>#N/A</v>
      </c>
      <c r="N41" s="506" t="e">
        <f ca="1">+IF(AND(ISNUMBER(OFFSET('Water Data'!$G$6,0,10*ROW('Water Data'!G35))),'Data Summary'!CC41="Yes"),OFFSET('Water Data'!$G$6,0,10*ROW('Water Data'!G35)),NA())</f>
        <v>#N/A</v>
      </c>
      <c r="O41" s="506" t="e">
        <f ca="1">+IF(AND(ISNUMBER(OFFSET('Water Data'!$G$9,0,10*ROW('Water Data'!G35))),'Data Summary'!CD41="Yes"),OFFSET('Water Data'!$G$9,0,10*ROW('Water Data'!G35)),NA())</f>
        <v>#N/A</v>
      </c>
      <c r="P41" s="506" t="e">
        <f ca="1">+IF(AND(ISNUMBER(OFFSET('Water Data'!$H$4,0,10*ROW('Water Data'!H35))),'Data Summary'!CE41="Yes"),100-OFFSET('Water Data'!$H$4,0,10*ROW('Water Data'!H35)),NA())</f>
        <v>#N/A</v>
      </c>
      <c r="Q41" s="506" t="e">
        <f ca="1">+IF(AND(ISNUMBER(OFFSET('Water Data'!$H$6,0,10*ROW('Water Data'!H35))),'Data Summary'!CF41="Yes"),OFFSET('Water Data'!$H$6,0,10*ROW('Water Data'!H35)),NA())</f>
        <v>#N/A</v>
      </c>
      <c r="R41" s="506" t="e">
        <f ca="1">+IF(AND(ISNUMBER(OFFSET('Water Data'!$H$9,0,10*ROW('Water Data'!H35))),'Data Summary'!CG41="Yes"),OFFSET('Water Data'!$H$9,0,10*ROW('Water Data'!H35)),NA())</f>
        <v>#N/A</v>
      </c>
      <c r="S41" s="506" t="e">
        <f ca="1">+IF(AND(ISNUMBER(OFFSET('Water Data'!$I$4,0,10*ROW('Water Data'!I35))),'Data Summary'!CH41="Yes"),100-OFFSET('Water Data'!$I$4,0,10*ROW('Water Data'!I35)),NA())</f>
        <v>#N/A</v>
      </c>
      <c r="T41" s="506" t="e">
        <f ca="1">+IF(AND(ISNUMBER(OFFSET('Water Data'!$I$6,0,10*ROW('Water Data'!I35))),'Data Summary'!CI41="Yes"),OFFSET('Water Data'!$I$6,0,10*ROW('Water Data'!I35)),NA())</f>
        <v>#N/A</v>
      </c>
      <c r="U41" s="506" t="e">
        <f ca="1">+IF(AND(ISNUMBER(OFFSET('Water Data'!$I$9,0,10*ROW('Water Data'!I35))),'Data Summary'!CJ41="Yes"),OFFSET('Water Data'!$I$9,0,10*ROW('Water Data'!I35)),NA())</f>
        <v>#N/A</v>
      </c>
      <c r="V41" s="507" t="e">
        <f ca="1">+IF(AND(ISNUMBER(OFFSET('Sanitation Data'!$D$4,0,10*ROW('Sanitation Data'!D35))),'Data Summary'!CK41="Yes"),100-OFFSET('Sanitation Data'!$D$4,0,10*ROW('Sanitation Data'!D35)),NA())</f>
        <v>#N/A</v>
      </c>
      <c r="W41" s="507" t="e">
        <f ca="1">+IF(AND(ISNUMBER(OFFSET('Sanitation Data'!$D$6,0,10*ROW('Sanitation Data'!D35))),'Data Summary'!CL41="Yes"),OFFSET('Sanitation Data'!$D$6,0,10*ROW('Sanitation Data'!D35)),NA())</f>
        <v>#N/A</v>
      </c>
      <c r="X41" s="507" t="e">
        <f ca="1">+IF(AND(ISNUMBER(OFFSET('Sanitation Data'!$D$10,0,10*ROW('Sanitation Data'!D35))),'Data Summary'!CM41="Yes"),OFFSET('Sanitation Data'!$D$10,0,10*ROW('Sanitation Data'!D35)),NA())</f>
        <v>#N/A</v>
      </c>
      <c r="Y41" s="507" t="e">
        <f ca="1">+IF(AND(ISNUMBER(OFFSET('Sanitation Data'!$D$11,0,10*ROW('Sanitation Data'!D35))),'Data Summary'!CN41="Yes"),OFFSET('Sanitation Data'!$D$11,0,10*ROW('Sanitation Data'!D35)),NA())</f>
        <v>#N/A</v>
      </c>
      <c r="Z41" s="507" t="e">
        <f ca="1">+IF(AND(ISNUMBER(OFFSET('Sanitation Data'!$D$12,0,10*ROW('Sanitation Data'!D35))),'Data Summary'!CO41="Yes"),OFFSET('Sanitation Data'!$D$12,0,10*ROW('Sanitation Data'!D35)),NA())</f>
        <v>#N/A</v>
      </c>
      <c r="AA41" s="507" t="e">
        <f ca="1">+IF(AND(ISNUMBER(OFFSET('Sanitation Data'!$E$4,0,10*ROW('Sanitation Data'!E35))),'Data Summary'!CP41="Yes"),100-OFFSET('Sanitation Data'!$E$4,0,10*ROW('Sanitation Data'!E35)),NA())</f>
        <v>#N/A</v>
      </c>
      <c r="AB41" s="507" t="e">
        <f ca="1">+IF(AND(ISNUMBER(OFFSET('Sanitation Data'!$E$6,0,10*ROW('Sanitation Data'!E35))),'Data Summary'!CQ41="Yes"),OFFSET('Sanitation Data'!$E$6,0,10*ROW('Sanitation Data'!E35)),NA())</f>
        <v>#N/A</v>
      </c>
      <c r="AC41" s="507" t="e">
        <f ca="1">+IF(AND(ISNUMBER(OFFSET('Sanitation Data'!$E$10,0,10*ROW('Sanitation Data'!E35))),'Data Summary'!CR41="Yes"),OFFSET('Sanitation Data'!$E$10,0,10*ROW('Sanitation Data'!E35)),NA())</f>
        <v>#N/A</v>
      </c>
      <c r="AD41" s="507" t="e">
        <f ca="1">+IF(AND(ISNUMBER(OFFSET('Sanitation Data'!$E$11,0,10*ROW('Sanitation Data'!E35))),'Data Summary'!CS41="Yes"),OFFSET('Sanitation Data'!$E$11,0,10*ROW('Sanitation Data'!E35)),NA())</f>
        <v>#N/A</v>
      </c>
      <c r="AE41" s="507" t="e">
        <f ca="1">+IF(AND(ISNUMBER(OFFSET('Sanitation Data'!$E$12,0,10*ROW('Sanitation Data'!E35))),'Data Summary'!CT41="Yes"),OFFSET('Sanitation Data'!$E$12,0,10*ROW('Sanitation Data'!E35)),NA())</f>
        <v>#N/A</v>
      </c>
      <c r="AF41" s="507" t="e">
        <f ca="1">+IF(AND(ISNUMBER(OFFSET('Sanitation Data'!$F$4,0,10*ROW('Sanitation Data'!F35))),'Data Summary'!CU41="Yes"),100-OFFSET('Sanitation Data'!$F$4,0,10*ROW('Sanitation Data'!F35)),NA())</f>
        <v>#N/A</v>
      </c>
      <c r="AG41" s="507" t="e">
        <f ca="1">+IF(AND(ISNUMBER(OFFSET('Sanitation Data'!$F$6,0,10*ROW('Sanitation Data'!F35))),'Data Summary'!CV41="Yes"),OFFSET('Sanitation Data'!$F$6,0,10*ROW('Sanitation Data'!F35)),NA())</f>
        <v>#N/A</v>
      </c>
      <c r="AH41" s="507" t="e">
        <f ca="1">+IF(AND(ISNUMBER(OFFSET('Sanitation Data'!$F$10,0,10*ROW('Sanitation Data'!F35))),'Data Summary'!CW41="Yes"),OFFSET('Sanitation Data'!$F$10,0,10*ROW('Sanitation Data'!F35)),NA())</f>
        <v>#N/A</v>
      </c>
      <c r="AI41" s="507" t="e">
        <f ca="1">+IF(AND(ISNUMBER(OFFSET('Sanitation Data'!$F$11,0,10*ROW('Sanitation Data'!F35))),'Data Summary'!CX41="Yes"),OFFSET('Sanitation Data'!$F$11,0,10*ROW('Sanitation Data'!F35)),NA())</f>
        <v>#N/A</v>
      </c>
      <c r="AJ41" s="507" t="e">
        <f ca="1">+IF(AND(ISNUMBER(OFFSET('Sanitation Data'!$F$12,0,10*ROW('Sanitation Data'!F35))),'Data Summary'!CY41="Yes"),OFFSET('Sanitation Data'!$F$12,0,10*ROW('Sanitation Data'!F35)),NA())</f>
        <v>#N/A</v>
      </c>
      <c r="AK41" s="507" t="e">
        <f ca="1">+IF(AND(ISNUMBER(OFFSET('Sanitation Data'!$G$4,0,10*ROW('Sanitation Data'!G35))),'Data Summary'!CZ41="Yes"),100-OFFSET('Sanitation Data'!$G$4,0,10*ROW('Sanitation Data'!G35)),NA())</f>
        <v>#N/A</v>
      </c>
      <c r="AL41" s="507" t="e">
        <f ca="1">+IF(AND(ISNUMBER(OFFSET('Sanitation Data'!$G$6,0,10*ROW('Sanitation Data'!G35))),'Data Summary'!DA41="Yes"),OFFSET('Sanitation Data'!$G$6,0,10*ROW('Sanitation Data'!G35)),NA())</f>
        <v>#N/A</v>
      </c>
      <c r="AM41" s="507" t="e">
        <f ca="1">+IF(AND(ISNUMBER(OFFSET('Sanitation Data'!$G$10,0,10*ROW('Sanitation Data'!G35))),'Data Summary'!DB41="Yes"),OFFSET('Sanitation Data'!$G$10,0,10*ROW('Sanitation Data'!G35)),NA())</f>
        <v>#N/A</v>
      </c>
      <c r="AN41" s="507" t="e">
        <f ca="1">+IF(AND(ISNUMBER(OFFSET('Sanitation Data'!$G$11,0,10*ROW('Sanitation Data'!G35))),'Data Summary'!DC41="Yes"),OFFSET('Sanitation Data'!$G$11,0,10*ROW('Sanitation Data'!G35)),NA())</f>
        <v>#N/A</v>
      </c>
      <c r="AO41" s="507" t="e">
        <f ca="1">+IF(AND(ISNUMBER(OFFSET('Sanitation Data'!$G$12,0,10*ROW('Sanitation Data'!G35))),'Data Summary'!DD41="Yes"),OFFSET('Sanitation Data'!$G$12,0,10*ROW('Sanitation Data'!G35)),NA())</f>
        <v>#N/A</v>
      </c>
      <c r="AP41" s="507" t="e">
        <f ca="1">+IF(AND(ISNUMBER(OFFSET('Sanitation Data'!$H$4,0,10*ROW('Sanitation Data'!H35))),'Data Summary'!DE41="Yes"),100-OFFSET('Sanitation Data'!$H$4,0,10*ROW('Sanitation Data'!H35)),NA())</f>
        <v>#N/A</v>
      </c>
      <c r="AQ41" s="507" t="e">
        <f ca="1">+IF(AND(ISNUMBER(OFFSET('Sanitation Data'!$H$6,0,10*ROW('Sanitation Data'!H35))),'Data Summary'!DF41="Yes"),OFFSET('Sanitation Data'!$H$6,0,10*ROW('Sanitation Data'!H35)),NA())</f>
        <v>#N/A</v>
      </c>
      <c r="AR41" s="507" t="e">
        <f ca="1">+IF(AND(ISNUMBER(OFFSET('Sanitation Data'!$H$10,0,10*ROW('Sanitation Data'!H35))),'Data Summary'!DG41="Yes"),OFFSET('Sanitation Data'!$H$10,0,10*ROW('Sanitation Data'!H35)),NA())</f>
        <v>#N/A</v>
      </c>
      <c r="AS41" s="507" t="e">
        <f ca="1">+IF(AND(ISNUMBER(OFFSET('Sanitation Data'!$H$11,0,10*ROW('Sanitation Data'!H35))),'Data Summary'!DH41="Yes"),OFFSET('Sanitation Data'!$H$11,0,10*ROW('Sanitation Data'!H35)),NA())</f>
        <v>#N/A</v>
      </c>
      <c r="AT41" s="507" t="e">
        <f ca="1">+IF(AND(ISNUMBER(OFFSET('Sanitation Data'!$H$12,0,10*ROW('Sanitation Data'!H35))),'Data Summary'!DI41="Yes"),OFFSET('Sanitation Data'!$H$12,0,10*ROW('Sanitation Data'!H35)),NA())</f>
        <v>#N/A</v>
      </c>
      <c r="AU41" s="507" t="e">
        <f ca="1">+IF(AND(ISNUMBER(OFFSET('Sanitation Data'!$I$4,0,10*ROW('Sanitation Data'!I35))),'Data Summary'!DJ41="Yes"),100-OFFSET('Sanitation Data'!$I$4,0,10*ROW('Sanitation Data'!I35)),NA())</f>
        <v>#N/A</v>
      </c>
      <c r="AV41" s="507" t="e">
        <f ca="1">+IF(AND(ISNUMBER(OFFSET('Sanitation Data'!$I$6,0,10*ROW('Sanitation Data'!I35))),'Data Summary'!DK41="Yes"),OFFSET('Sanitation Data'!$I$6,0,10*ROW('Sanitation Data'!I35)),NA())</f>
        <v>#N/A</v>
      </c>
      <c r="AW41" s="507" t="e">
        <f ca="1">+IF(AND(ISNUMBER(OFFSET('Sanitation Data'!$I$10,0,10*ROW('Sanitation Data'!I35))),'Data Summary'!DL41="Yes"),OFFSET('Sanitation Data'!$I$10,0,10*ROW('Sanitation Data'!I35)),NA())</f>
        <v>#N/A</v>
      </c>
      <c r="AX41" s="507" t="e">
        <f ca="1">+IF(AND(ISNUMBER(OFFSET('Sanitation Data'!$I$11,0,10*ROW('Sanitation Data'!I35))),'Data Summary'!DM41="Yes"),OFFSET('Sanitation Data'!$I$11,0,10*ROW('Sanitation Data'!I35)),NA())</f>
        <v>#N/A</v>
      </c>
      <c r="AY41" s="507" t="e">
        <f ca="1">+IF(AND(ISNUMBER(OFFSET('Sanitation Data'!$I$12,0,10*ROW('Sanitation Data'!I35))),'Data Summary'!DN41="Yes"),OFFSET('Sanitation Data'!$I$12,0,10*ROW('Sanitation Data'!I35)),NA())</f>
        <v>#N/A</v>
      </c>
      <c r="AZ41" s="508" t="e">
        <f ca="1">+IF(AND(ISNUMBER(OFFSET('Hygiene Data'!$D$5,0,10*ROW('Hygiene Data'!D35))),'Data Summary'!DO41="Yes"),OFFSET('Hygiene Data'!$D$5,0,10*ROW('Hygiene Data'!D35)),NA())</f>
        <v>#N/A</v>
      </c>
      <c r="BA41" s="508" t="e">
        <f ca="1">+IF(AND(ISNUMBER(OFFSET('Hygiene Data'!$D$7,0,10*ROW('Hygiene Data'!D35))),'Data Summary'!DP41="Yes"),OFFSET('Hygiene Data'!$D$7,0,10*ROW('Hygiene Data'!D35)),NA())</f>
        <v>#N/A</v>
      </c>
      <c r="BB41" s="508" t="e">
        <f ca="1">+IF(AND(ISNUMBER(OFFSET('Hygiene Data'!$D$9,0,10*ROW('Hygiene Data'!D35))),'Data Summary'!DQ41="Yes"),OFFSET('Hygiene Data'!$D$9,0,10*ROW('Hygiene Data'!D35)),NA())</f>
        <v>#N/A</v>
      </c>
      <c r="BC41" s="508" t="e">
        <f ca="1">+IF(AND(ISNUMBER(OFFSET('Hygiene Data'!$E$5,0,10*ROW('Hygiene Data'!E35))),'Data Summary'!DR41="Yes"),OFFSET('Hygiene Data'!$E$5,0,10*ROW('Hygiene Data'!E35)),NA())</f>
        <v>#N/A</v>
      </c>
      <c r="BD41" s="508" t="e">
        <f ca="1">+IF(AND(ISNUMBER(OFFSET('Hygiene Data'!$E$7,0,10*ROW('Hygiene Data'!E35))),'Data Summary'!DS41="Yes"),OFFSET('Hygiene Data'!$E$7,0,10*ROW('Hygiene Data'!E35)),NA())</f>
        <v>#N/A</v>
      </c>
      <c r="BE41" s="508" t="e">
        <f ca="1">+IF(AND(ISNUMBER(OFFSET('Hygiene Data'!$E$9,0,10*ROW('Hygiene Data'!E35))),'Data Summary'!DT41="Yes"),OFFSET('Hygiene Data'!$E$9,0,10*ROW('Hygiene Data'!E35)),NA())</f>
        <v>#N/A</v>
      </c>
      <c r="BF41" s="508" t="e">
        <f ca="1">+IF(AND(ISNUMBER(OFFSET('Hygiene Data'!$F$5,0,10*ROW('Hygiene Data'!F35))),'Data Summary'!DU41="Yes"),OFFSET('Hygiene Data'!$F$5,0,10*ROW('Hygiene Data'!F35)),NA())</f>
        <v>#N/A</v>
      </c>
      <c r="BG41" s="508" t="e">
        <f ca="1">+IF(AND(ISNUMBER(OFFSET('Hygiene Data'!$F$7,0,10*ROW('Hygiene Data'!F35))),'Data Summary'!DV41="Yes"),OFFSET('Hygiene Data'!$F$7,0,10*ROW('Hygiene Data'!F35)),NA())</f>
        <v>#N/A</v>
      </c>
      <c r="BH41" s="508" t="e">
        <f ca="1">+IF(AND(ISNUMBER(OFFSET('Hygiene Data'!$F$9,0,10*ROW('Hygiene Data'!F35))),'Data Summary'!DW41="Yes"),OFFSET('Hygiene Data'!$F$9,0,10*ROW('Hygiene Data'!F35)),NA())</f>
        <v>#N/A</v>
      </c>
      <c r="BI41" s="508" t="e">
        <f ca="1">+IF(AND(ISNUMBER(OFFSET('Hygiene Data'!$G$5,0,10*ROW('Hygiene Data'!G35))),'Data Summary'!DX41="Yes"),OFFSET('Hygiene Data'!$G$5,0,10*ROW('Hygiene Data'!G35)),NA())</f>
        <v>#N/A</v>
      </c>
      <c r="BJ41" s="508" t="e">
        <f ca="1">+IF(AND(ISNUMBER(OFFSET('Hygiene Data'!$G$7,0,10*ROW('Hygiene Data'!G35))),'Data Summary'!DY41="Yes"),OFFSET('Hygiene Data'!$G$7,0,10*ROW('Hygiene Data'!G35)),NA())</f>
        <v>#N/A</v>
      </c>
      <c r="BK41" s="508" t="e">
        <f ca="1">+IF(AND(ISNUMBER(OFFSET('Hygiene Data'!$G$9,0,10*ROW('Hygiene Data'!G35))),'Data Summary'!DZ41="Yes"),OFFSET('Hygiene Data'!$G$9,0,10*ROW('Hygiene Data'!G35)),NA())</f>
        <v>#N/A</v>
      </c>
      <c r="BL41" s="508" t="e">
        <f ca="1">+IF(AND(ISNUMBER(OFFSET('Hygiene Data'!$H$5,0,10*ROW('Hygiene Data'!H35))),'Data Summary'!EA41="Yes"),OFFSET('Hygiene Data'!$H$5,0,10*ROW('Hygiene Data'!H35)),NA())</f>
        <v>#N/A</v>
      </c>
      <c r="BM41" s="508" t="e">
        <f ca="1">+IF(AND(ISNUMBER(OFFSET('Hygiene Data'!$H$7,0,10*ROW('Hygiene Data'!H35))),'Data Summary'!EB41="Yes"),OFFSET('Hygiene Data'!$H$7,0,10*ROW('Hygiene Data'!H35)),NA())</f>
        <v>#N/A</v>
      </c>
      <c r="BN41" s="508" t="e">
        <f ca="1">+IF(AND(ISNUMBER(OFFSET('Hygiene Data'!$H$9,0,10*ROW('Hygiene Data'!H35))),'Data Summary'!EC41="Yes"),OFFSET('Hygiene Data'!$H$9,0,10*ROW('Hygiene Data'!H35)),NA())</f>
        <v>#N/A</v>
      </c>
      <c r="BO41" s="508" t="e">
        <f ca="1">+IF(AND(ISNUMBER(OFFSET('Hygiene Data'!$I$5,0,10*ROW('Hygiene Data'!I35))),'Data Summary'!ED41="Yes"),OFFSET('Hygiene Data'!$I$5,0,10*ROW('Hygiene Data'!I35)),NA())</f>
        <v>#N/A</v>
      </c>
      <c r="BP41" s="508" t="e">
        <f ca="1">+IF(AND(ISNUMBER(OFFSET('Hygiene Data'!$I$7,0,10*ROW('Hygiene Data'!I35))),'Data Summary'!EE41="Yes"),OFFSET('Hygiene Data'!$I$7,0,10*ROW('Hygiene Data'!I35)),NA())</f>
        <v>#N/A</v>
      </c>
      <c r="BQ41" s="508" t="e">
        <f ca="1">+IF(AND(ISNUMBER(OFFSET('Hygiene Data'!$I$9,0,10*ROW('Hygiene Data'!I35))),'Data Summary'!EF41="Yes"),OFFSET('Hygiene Data'!$I$9,0,10*ROW('Hygiene Data'!I35)),NA())</f>
        <v>#N/A</v>
      </c>
    </row>
    <row r="42" spans="1:69" x14ac:dyDescent="0.25">
      <c r="A42" s="504" t="e">
        <f ca="1">+RIGHT('Data Summary'!A42,LEN('Data Summary'!A42)-9)</f>
        <v>#VALUE!</v>
      </c>
      <c r="B42" s="478" t="str">
        <f ca="1">+IF(ISTEXT('Data Summary'!B42),'Data Summary'!B42,"")</f>
        <v/>
      </c>
      <c r="C42" s="505" t="e">
        <f ca="1">+VALUE('Data Summary'!C42)</f>
        <v>#VALUE!</v>
      </c>
      <c r="D42" s="506" t="e">
        <f ca="1">+IF(AND(ISNUMBER(OFFSET('Water Data'!$D$4,0,10*ROW('Water Data'!D36))),'Data Summary'!BS42="Yes"),100-OFFSET('Water Data'!$D$4,0,10*ROW('Water Data'!D36)),NA())</f>
        <v>#N/A</v>
      </c>
      <c r="E42" s="506" t="e">
        <f ca="1">+IF(AND(ISNUMBER(OFFSET('Water Data'!$D$6,0,10*ROW('Water Data'!D36))),'Data Summary'!BT42="Yes"),OFFSET('Water Data'!$D$6,0,10*ROW('Water Data'!D36)),NA())</f>
        <v>#N/A</v>
      </c>
      <c r="F42" s="506" t="e">
        <f ca="1">+IF(AND(ISNUMBER(OFFSET('Water Data'!$D$9,0,10*ROW('Water Data'!D36))),'Data Summary'!BU42="Yes"),OFFSET('Water Data'!$D$9,0,10*ROW('Water Data'!D36)),NA())</f>
        <v>#N/A</v>
      </c>
      <c r="G42" s="506" t="e">
        <f ca="1">+IF(AND(ISNUMBER(OFFSET('Water Data'!$E$4,0,10*ROW('Water Data'!E36))),'Data Summary'!BV42="Yes"),100-OFFSET('Water Data'!$E$4,0,10*ROW('Water Data'!E36)),NA())</f>
        <v>#N/A</v>
      </c>
      <c r="H42" s="506" t="e">
        <f ca="1">+IF(AND(ISNUMBER(OFFSET('Water Data'!$E$6,0,10*ROW('Water Data'!E36))),'Data Summary'!BW42="Yes"),OFFSET('Water Data'!$E$6,0,10*ROW('Water Data'!E36)),NA())</f>
        <v>#N/A</v>
      </c>
      <c r="I42" s="506" t="e">
        <f ca="1">+IF(AND(ISNUMBER(OFFSET('Water Data'!$E$9,0,10*ROW('Water Data'!E36))),'Data Summary'!BX42="Yes"),OFFSET('Water Data'!$E$9,0,10*ROW('Water Data'!E36)),NA())</f>
        <v>#N/A</v>
      </c>
      <c r="J42" s="506" t="e">
        <f ca="1">+IF(AND(ISNUMBER(OFFSET('Water Data'!$F$4,0,10*ROW('Water Data'!F36))),'Data Summary'!BY42="Yes"),100-OFFSET('Water Data'!$F$4,0,10*ROW('Water Data'!F36)),NA())</f>
        <v>#N/A</v>
      </c>
      <c r="K42" s="506" t="e">
        <f ca="1">+IF(AND(ISNUMBER(OFFSET('Water Data'!$F$6,0,10*ROW('Water Data'!F36))),'Data Summary'!BZ42="Yes"),OFFSET('Water Data'!$F$6,0,10*ROW('Water Data'!F36)),NA())</f>
        <v>#N/A</v>
      </c>
      <c r="L42" s="506" t="e">
        <f ca="1">+IF(AND(ISNUMBER(OFFSET('Water Data'!$F$9,0,10*ROW('Water Data'!F36))),'Data Summary'!CA42="Yes"),OFFSET('Water Data'!$F$9,0,10*ROW('Water Data'!F36)),NA())</f>
        <v>#N/A</v>
      </c>
      <c r="M42" s="506" t="e">
        <f ca="1">+IF(AND(ISNUMBER(OFFSET('Water Data'!$G$4,0,10*ROW('Water Data'!G36))),'Data Summary'!CB42="Yes"),100-OFFSET('Water Data'!$G$4,0,10*ROW('Water Data'!G36)),NA())</f>
        <v>#N/A</v>
      </c>
      <c r="N42" s="506" t="e">
        <f ca="1">+IF(AND(ISNUMBER(OFFSET('Water Data'!$G$6,0,10*ROW('Water Data'!G36))),'Data Summary'!CC42="Yes"),OFFSET('Water Data'!$G$6,0,10*ROW('Water Data'!G36)),NA())</f>
        <v>#N/A</v>
      </c>
      <c r="O42" s="506" t="e">
        <f ca="1">+IF(AND(ISNUMBER(OFFSET('Water Data'!$G$9,0,10*ROW('Water Data'!G36))),'Data Summary'!CD42="Yes"),OFFSET('Water Data'!$G$9,0,10*ROW('Water Data'!G36)),NA())</f>
        <v>#N/A</v>
      </c>
      <c r="P42" s="506" t="e">
        <f ca="1">+IF(AND(ISNUMBER(OFFSET('Water Data'!$H$4,0,10*ROW('Water Data'!H36))),'Data Summary'!CE42="Yes"),100-OFFSET('Water Data'!$H$4,0,10*ROW('Water Data'!H36)),NA())</f>
        <v>#N/A</v>
      </c>
      <c r="Q42" s="506" t="e">
        <f ca="1">+IF(AND(ISNUMBER(OFFSET('Water Data'!$H$6,0,10*ROW('Water Data'!H36))),'Data Summary'!CF42="Yes"),OFFSET('Water Data'!$H$6,0,10*ROW('Water Data'!H36)),NA())</f>
        <v>#N/A</v>
      </c>
      <c r="R42" s="506" t="e">
        <f ca="1">+IF(AND(ISNUMBER(OFFSET('Water Data'!$H$9,0,10*ROW('Water Data'!H36))),'Data Summary'!CG42="Yes"),OFFSET('Water Data'!$H$9,0,10*ROW('Water Data'!H36)),NA())</f>
        <v>#N/A</v>
      </c>
      <c r="S42" s="506" t="e">
        <f ca="1">+IF(AND(ISNUMBER(OFFSET('Water Data'!$I$4,0,10*ROW('Water Data'!I36))),'Data Summary'!CH42="Yes"),100-OFFSET('Water Data'!$I$4,0,10*ROW('Water Data'!I36)),NA())</f>
        <v>#N/A</v>
      </c>
      <c r="T42" s="506" t="e">
        <f ca="1">+IF(AND(ISNUMBER(OFFSET('Water Data'!$I$6,0,10*ROW('Water Data'!I36))),'Data Summary'!CI42="Yes"),OFFSET('Water Data'!$I$6,0,10*ROW('Water Data'!I36)),NA())</f>
        <v>#N/A</v>
      </c>
      <c r="U42" s="506" t="e">
        <f ca="1">+IF(AND(ISNUMBER(OFFSET('Water Data'!$I$9,0,10*ROW('Water Data'!I36))),'Data Summary'!CJ42="Yes"),OFFSET('Water Data'!$I$9,0,10*ROW('Water Data'!I36)),NA())</f>
        <v>#N/A</v>
      </c>
      <c r="V42" s="507" t="e">
        <f ca="1">+IF(AND(ISNUMBER(OFFSET('Sanitation Data'!$D$4,0,10*ROW('Sanitation Data'!D36))),'Data Summary'!CK42="Yes"),100-OFFSET('Sanitation Data'!$D$4,0,10*ROW('Sanitation Data'!D36)),NA())</f>
        <v>#N/A</v>
      </c>
      <c r="W42" s="507" t="e">
        <f ca="1">+IF(AND(ISNUMBER(OFFSET('Sanitation Data'!$D$6,0,10*ROW('Sanitation Data'!D36))),'Data Summary'!CL42="Yes"),OFFSET('Sanitation Data'!$D$6,0,10*ROW('Sanitation Data'!D36)),NA())</f>
        <v>#N/A</v>
      </c>
      <c r="X42" s="507" t="e">
        <f ca="1">+IF(AND(ISNUMBER(OFFSET('Sanitation Data'!$D$10,0,10*ROW('Sanitation Data'!D36))),'Data Summary'!CM42="Yes"),OFFSET('Sanitation Data'!$D$10,0,10*ROW('Sanitation Data'!D36)),NA())</f>
        <v>#N/A</v>
      </c>
      <c r="Y42" s="507" t="e">
        <f ca="1">+IF(AND(ISNUMBER(OFFSET('Sanitation Data'!$D$11,0,10*ROW('Sanitation Data'!D36))),'Data Summary'!CN42="Yes"),OFFSET('Sanitation Data'!$D$11,0,10*ROW('Sanitation Data'!D36)),NA())</f>
        <v>#N/A</v>
      </c>
      <c r="Z42" s="507" t="e">
        <f ca="1">+IF(AND(ISNUMBER(OFFSET('Sanitation Data'!$D$12,0,10*ROW('Sanitation Data'!D36))),'Data Summary'!CO42="Yes"),OFFSET('Sanitation Data'!$D$12,0,10*ROW('Sanitation Data'!D36)),NA())</f>
        <v>#N/A</v>
      </c>
      <c r="AA42" s="507" t="e">
        <f ca="1">+IF(AND(ISNUMBER(OFFSET('Sanitation Data'!$E$4,0,10*ROW('Sanitation Data'!E36))),'Data Summary'!CP42="Yes"),100-OFFSET('Sanitation Data'!$E$4,0,10*ROW('Sanitation Data'!E36)),NA())</f>
        <v>#N/A</v>
      </c>
      <c r="AB42" s="507" t="e">
        <f ca="1">+IF(AND(ISNUMBER(OFFSET('Sanitation Data'!$E$6,0,10*ROW('Sanitation Data'!E36))),'Data Summary'!CQ42="Yes"),OFFSET('Sanitation Data'!$E$6,0,10*ROW('Sanitation Data'!E36)),NA())</f>
        <v>#N/A</v>
      </c>
      <c r="AC42" s="507" t="e">
        <f ca="1">+IF(AND(ISNUMBER(OFFSET('Sanitation Data'!$E$10,0,10*ROW('Sanitation Data'!E36))),'Data Summary'!CR42="Yes"),OFFSET('Sanitation Data'!$E$10,0,10*ROW('Sanitation Data'!E36)),NA())</f>
        <v>#N/A</v>
      </c>
      <c r="AD42" s="507" t="e">
        <f ca="1">+IF(AND(ISNUMBER(OFFSET('Sanitation Data'!$E$11,0,10*ROW('Sanitation Data'!E36))),'Data Summary'!CS42="Yes"),OFFSET('Sanitation Data'!$E$11,0,10*ROW('Sanitation Data'!E36)),NA())</f>
        <v>#N/A</v>
      </c>
      <c r="AE42" s="507" t="e">
        <f ca="1">+IF(AND(ISNUMBER(OFFSET('Sanitation Data'!$E$12,0,10*ROW('Sanitation Data'!E36))),'Data Summary'!CT42="Yes"),OFFSET('Sanitation Data'!$E$12,0,10*ROW('Sanitation Data'!E36)),NA())</f>
        <v>#N/A</v>
      </c>
      <c r="AF42" s="507" t="e">
        <f ca="1">+IF(AND(ISNUMBER(OFFSET('Sanitation Data'!$F$4,0,10*ROW('Sanitation Data'!F36))),'Data Summary'!CU42="Yes"),100-OFFSET('Sanitation Data'!$F$4,0,10*ROW('Sanitation Data'!F36)),NA())</f>
        <v>#N/A</v>
      </c>
      <c r="AG42" s="507" t="e">
        <f ca="1">+IF(AND(ISNUMBER(OFFSET('Sanitation Data'!$F$6,0,10*ROW('Sanitation Data'!F36))),'Data Summary'!CV42="Yes"),OFFSET('Sanitation Data'!$F$6,0,10*ROW('Sanitation Data'!F36)),NA())</f>
        <v>#N/A</v>
      </c>
      <c r="AH42" s="507" t="e">
        <f ca="1">+IF(AND(ISNUMBER(OFFSET('Sanitation Data'!$F$10,0,10*ROW('Sanitation Data'!F36))),'Data Summary'!CW42="Yes"),OFFSET('Sanitation Data'!$F$10,0,10*ROW('Sanitation Data'!F36)),NA())</f>
        <v>#N/A</v>
      </c>
      <c r="AI42" s="507" t="e">
        <f ca="1">+IF(AND(ISNUMBER(OFFSET('Sanitation Data'!$F$11,0,10*ROW('Sanitation Data'!F36))),'Data Summary'!CX42="Yes"),OFFSET('Sanitation Data'!$F$11,0,10*ROW('Sanitation Data'!F36)),NA())</f>
        <v>#N/A</v>
      </c>
      <c r="AJ42" s="507" t="e">
        <f ca="1">+IF(AND(ISNUMBER(OFFSET('Sanitation Data'!$F$12,0,10*ROW('Sanitation Data'!F36))),'Data Summary'!CY42="Yes"),OFFSET('Sanitation Data'!$F$12,0,10*ROW('Sanitation Data'!F36)),NA())</f>
        <v>#N/A</v>
      </c>
      <c r="AK42" s="507" t="e">
        <f ca="1">+IF(AND(ISNUMBER(OFFSET('Sanitation Data'!$G$4,0,10*ROW('Sanitation Data'!G36))),'Data Summary'!CZ42="Yes"),100-OFFSET('Sanitation Data'!$G$4,0,10*ROW('Sanitation Data'!G36)),NA())</f>
        <v>#N/A</v>
      </c>
      <c r="AL42" s="507" t="e">
        <f ca="1">+IF(AND(ISNUMBER(OFFSET('Sanitation Data'!$G$6,0,10*ROW('Sanitation Data'!G36))),'Data Summary'!DA42="Yes"),OFFSET('Sanitation Data'!$G$6,0,10*ROW('Sanitation Data'!G36)),NA())</f>
        <v>#N/A</v>
      </c>
      <c r="AM42" s="507" t="e">
        <f ca="1">+IF(AND(ISNUMBER(OFFSET('Sanitation Data'!$G$10,0,10*ROW('Sanitation Data'!G36))),'Data Summary'!DB42="Yes"),OFFSET('Sanitation Data'!$G$10,0,10*ROW('Sanitation Data'!G36)),NA())</f>
        <v>#N/A</v>
      </c>
      <c r="AN42" s="507" t="e">
        <f ca="1">+IF(AND(ISNUMBER(OFFSET('Sanitation Data'!$G$11,0,10*ROW('Sanitation Data'!G36))),'Data Summary'!DC42="Yes"),OFFSET('Sanitation Data'!$G$11,0,10*ROW('Sanitation Data'!G36)),NA())</f>
        <v>#N/A</v>
      </c>
      <c r="AO42" s="507" t="e">
        <f ca="1">+IF(AND(ISNUMBER(OFFSET('Sanitation Data'!$G$12,0,10*ROW('Sanitation Data'!G36))),'Data Summary'!DD42="Yes"),OFFSET('Sanitation Data'!$G$12,0,10*ROW('Sanitation Data'!G36)),NA())</f>
        <v>#N/A</v>
      </c>
      <c r="AP42" s="507" t="e">
        <f ca="1">+IF(AND(ISNUMBER(OFFSET('Sanitation Data'!$H$4,0,10*ROW('Sanitation Data'!H36))),'Data Summary'!DE42="Yes"),100-OFFSET('Sanitation Data'!$H$4,0,10*ROW('Sanitation Data'!H36)),NA())</f>
        <v>#N/A</v>
      </c>
      <c r="AQ42" s="507" t="e">
        <f ca="1">+IF(AND(ISNUMBER(OFFSET('Sanitation Data'!$H$6,0,10*ROW('Sanitation Data'!H36))),'Data Summary'!DF42="Yes"),OFFSET('Sanitation Data'!$H$6,0,10*ROW('Sanitation Data'!H36)),NA())</f>
        <v>#N/A</v>
      </c>
      <c r="AR42" s="507" t="e">
        <f ca="1">+IF(AND(ISNUMBER(OFFSET('Sanitation Data'!$H$10,0,10*ROW('Sanitation Data'!H36))),'Data Summary'!DG42="Yes"),OFFSET('Sanitation Data'!$H$10,0,10*ROW('Sanitation Data'!H36)),NA())</f>
        <v>#N/A</v>
      </c>
      <c r="AS42" s="507" t="e">
        <f ca="1">+IF(AND(ISNUMBER(OFFSET('Sanitation Data'!$H$11,0,10*ROW('Sanitation Data'!H36))),'Data Summary'!DH42="Yes"),OFFSET('Sanitation Data'!$H$11,0,10*ROW('Sanitation Data'!H36)),NA())</f>
        <v>#N/A</v>
      </c>
      <c r="AT42" s="507" t="e">
        <f ca="1">+IF(AND(ISNUMBER(OFFSET('Sanitation Data'!$H$12,0,10*ROW('Sanitation Data'!H36))),'Data Summary'!DI42="Yes"),OFFSET('Sanitation Data'!$H$12,0,10*ROW('Sanitation Data'!H36)),NA())</f>
        <v>#N/A</v>
      </c>
      <c r="AU42" s="507" t="e">
        <f ca="1">+IF(AND(ISNUMBER(OFFSET('Sanitation Data'!$I$4,0,10*ROW('Sanitation Data'!I36))),'Data Summary'!DJ42="Yes"),100-OFFSET('Sanitation Data'!$I$4,0,10*ROW('Sanitation Data'!I36)),NA())</f>
        <v>#N/A</v>
      </c>
      <c r="AV42" s="507" t="e">
        <f ca="1">+IF(AND(ISNUMBER(OFFSET('Sanitation Data'!$I$6,0,10*ROW('Sanitation Data'!I36))),'Data Summary'!DK42="Yes"),OFFSET('Sanitation Data'!$I$6,0,10*ROW('Sanitation Data'!I36)),NA())</f>
        <v>#N/A</v>
      </c>
      <c r="AW42" s="507" t="e">
        <f ca="1">+IF(AND(ISNUMBER(OFFSET('Sanitation Data'!$I$10,0,10*ROW('Sanitation Data'!I36))),'Data Summary'!DL42="Yes"),OFFSET('Sanitation Data'!$I$10,0,10*ROW('Sanitation Data'!I36)),NA())</f>
        <v>#N/A</v>
      </c>
      <c r="AX42" s="507" t="e">
        <f ca="1">+IF(AND(ISNUMBER(OFFSET('Sanitation Data'!$I$11,0,10*ROW('Sanitation Data'!I36))),'Data Summary'!DM42="Yes"),OFFSET('Sanitation Data'!$I$11,0,10*ROW('Sanitation Data'!I36)),NA())</f>
        <v>#N/A</v>
      </c>
      <c r="AY42" s="507" t="e">
        <f ca="1">+IF(AND(ISNUMBER(OFFSET('Sanitation Data'!$I$12,0,10*ROW('Sanitation Data'!I36))),'Data Summary'!DN42="Yes"),OFFSET('Sanitation Data'!$I$12,0,10*ROW('Sanitation Data'!I36)),NA())</f>
        <v>#N/A</v>
      </c>
      <c r="AZ42" s="508" t="e">
        <f ca="1">+IF(AND(ISNUMBER(OFFSET('Hygiene Data'!$D$5,0,10*ROW('Hygiene Data'!D36))),'Data Summary'!DO42="Yes"),OFFSET('Hygiene Data'!$D$5,0,10*ROW('Hygiene Data'!D36)),NA())</f>
        <v>#N/A</v>
      </c>
      <c r="BA42" s="508" t="e">
        <f ca="1">+IF(AND(ISNUMBER(OFFSET('Hygiene Data'!$D$7,0,10*ROW('Hygiene Data'!D36))),'Data Summary'!DP42="Yes"),OFFSET('Hygiene Data'!$D$7,0,10*ROW('Hygiene Data'!D36)),NA())</f>
        <v>#N/A</v>
      </c>
      <c r="BB42" s="508" t="e">
        <f ca="1">+IF(AND(ISNUMBER(OFFSET('Hygiene Data'!$D$9,0,10*ROW('Hygiene Data'!D36))),'Data Summary'!DQ42="Yes"),OFFSET('Hygiene Data'!$D$9,0,10*ROW('Hygiene Data'!D36)),NA())</f>
        <v>#N/A</v>
      </c>
      <c r="BC42" s="508" t="e">
        <f ca="1">+IF(AND(ISNUMBER(OFFSET('Hygiene Data'!$E$5,0,10*ROW('Hygiene Data'!E36))),'Data Summary'!DR42="Yes"),OFFSET('Hygiene Data'!$E$5,0,10*ROW('Hygiene Data'!E36)),NA())</f>
        <v>#N/A</v>
      </c>
      <c r="BD42" s="508" t="e">
        <f ca="1">+IF(AND(ISNUMBER(OFFSET('Hygiene Data'!$E$7,0,10*ROW('Hygiene Data'!E36))),'Data Summary'!DS42="Yes"),OFFSET('Hygiene Data'!$E$7,0,10*ROW('Hygiene Data'!E36)),NA())</f>
        <v>#N/A</v>
      </c>
      <c r="BE42" s="508" t="e">
        <f ca="1">+IF(AND(ISNUMBER(OFFSET('Hygiene Data'!$E$9,0,10*ROW('Hygiene Data'!E36))),'Data Summary'!DT42="Yes"),OFFSET('Hygiene Data'!$E$9,0,10*ROW('Hygiene Data'!E36)),NA())</f>
        <v>#N/A</v>
      </c>
      <c r="BF42" s="508" t="e">
        <f ca="1">+IF(AND(ISNUMBER(OFFSET('Hygiene Data'!$F$5,0,10*ROW('Hygiene Data'!F36))),'Data Summary'!DU42="Yes"),OFFSET('Hygiene Data'!$F$5,0,10*ROW('Hygiene Data'!F36)),NA())</f>
        <v>#N/A</v>
      </c>
      <c r="BG42" s="508" t="e">
        <f ca="1">+IF(AND(ISNUMBER(OFFSET('Hygiene Data'!$F$7,0,10*ROW('Hygiene Data'!F36))),'Data Summary'!DV42="Yes"),OFFSET('Hygiene Data'!$F$7,0,10*ROW('Hygiene Data'!F36)),NA())</f>
        <v>#N/A</v>
      </c>
      <c r="BH42" s="508" t="e">
        <f ca="1">+IF(AND(ISNUMBER(OFFSET('Hygiene Data'!$F$9,0,10*ROW('Hygiene Data'!F36))),'Data Summary'!DW42="Yes"),OFFSET('Hygiene Data'!$F$9,0,10*ROW('Hygiene Data'!F36)),NA())</f>
        <v>#N/A</v>
      </c>
      <c r="BI42" s="508" t="e">
        <f ca="1">+IF(AND(ISNUMBER(OFFSET('Hygiene Data'!$G$5,0,10*ROW('Hygiene Data'!G36))),'Data Summary'!DX42="Yes"),OFFSET('Hygiene Data'!$G$5,0,10*ROW('Hygiene Data'!G36)),NA())</f>
        <v>#N/A</v>
      </c>
      <c r="BJ42" s="508" t="e">
        <f ca="1">+IF(AND(ISNUMBER(OFFSET('Hygiene Data'!$G$7,0,10*ROW('Hygiene Data'!G36))),'Data Summary'!DY42="Yes"),OFFSET('Hygiene Data'!$G$7,0,10*ROW('Hygiene Data'!G36)),NA())</f>
        <v>#N/A</v>
      </c>
      <c r="BK42" s="508" t="e">
        <f ca="1">+IF(AND(ISNUMBER(OFFSET('Hygiene Data'!$G$9,0,10*ROW('Hygiene Data'!G36))),'Data Summary'!DZ42="Yes"),OFFSET('Hygiene Data'!$G$9,0,10*ROW('Hygiene Data'!G36)),NA())</f>
        <v>#N/A</v>
      </c>
      <c r="BL42" s="508" t="e">
        <f ca="1">+IF(AND(ISNUMBER(OFFSET('Hygiene Data'!$H$5,0,10*ROW('Hygiene Data'!H36))),'Data Summary'!EA42="Yes"),OFFSET('Hygiene Data'!$H$5,0,10*ROW('Hygiene Data'!H36)),NA())</f>
        <v>#N/A</v>
      </c>
      <c r="BM42" s="508" t="e">
        <f ca="1">+IF(AND(ISNUMBER(OFFSET('Hygiene Data'!$H$7,0,10*ROW('Hygiene Data'!H36))),'Data Summary'!EB42="Yes"),OFFSET('Hygiene Data'!$H$7,0,10*ROW('Hygiene Data'!H36)),NA())</f>
        <v>#N/A</v>
      </c>
      <c r="BN42" s="508" t="e">
        <f ca="1">+IF(AND(ISNUMBER(OFFSET('Hygiene Data'!$H$9,0,10*ROW('Hygiene Data'!H36))),'Data Summary'!EC42="Yes"),OFFSET('Hygiene Data'!$H$9,0,10*ROW('Hygiene Data'!H36)),NA())</f>
        <v>#N/A</v>
      </c>
      <c r="BO42" s="508" t="e">
        <f ca="1">+IF(AND(ISNUMBER(OFFSET('Hygiene Data'!$I$5,0,10*ROW('Hygiene Data'!I36))),'Data Summary'!ED42="Yes"),OFFSET('Hygiene Data'!$I$5,0,10*ROW('Hygiene Data'!I36)),NA())</f>
        <v>#N/A</v>
      </c>
      <c r="BP42" s="508" t="e">
        <f ca="1">+IF(AND(ISNUMBER(OFFSET('Hygiene Data'!$I$7,0,10*ROW('Hygiene Data'!I36))),'Data Summary'!EE42="Yes"),OFFSET('Hygiene Data'!$I$7,0,10*ROW('Hygiene Data'!I36)),NA())</f>
        <v>#N/A</v>
      </c>
      <c r="BQ42" s="508" t="e">
        <f ca="1">+IF(AND(ISNUMBER(OFFSET('Hygiene Data'!$I$9,0,10*ROW('Hygiene Data'!I36))),'Data Summary'!EF42="Yes"),OFFSET('Hygiene Data'!$I$9,0,10*ROW('Hygiene Data'!I36)),NA())</f>
        <v>#N/A</v>
      </c>
    </row>
    <row r="43" spans="1:69" x14ac:dyDescent="0.25">
      <c r="A43" s="504" t="e">
        <f ca="1">+RIGHT('Data Summary'!A43,LEN('Data Summary'!A43)-9)</f>
        <v>#VALUE!</v>
      </c>
      <c r="B43" s="478" t="str">
        <f ca="1">+IF(ISTEXT('Data Summary'!B43),'Data Summary'!B43,"")</f>
        <v/>
      </c>
      <c r="C43" s="505" t="e">
        <f ca="1">+VALUE('Data Summary'!C43)</f>
        <v>#VALUE!</v>
      </c>
      <c r="D43" s="506" t="e">
        <f ca="1">+IF(AND(ISNUMBER(OFFSET('Water Data'!$D$4,0,10*ROW('Water Data'!D37))),'Data Summary'!BS43="Yes"),100-OFFSET('Water Data'!$D$4,0,10*ROW('Water Data'!D37)),NA())</f>
        <v>#N/A</v>
      </c>
      <c r="E43" s="506" t="e">
        <f ca="1">+IF(AND(ISNUMBER(OFFSET('Water Data'!$D$6,0,10*ROW('Water Data'!D37))),'Data Summary'!BT43="Yes"),OFFSET('Water Data'!$D$6,0,10*ROW('Water Data'!D37)),NA())</f>
        <v>#N/A</v>
      </c>
      <c r="F43" s="506" t="e">
        <f ca="1">+IF(AND(ISNUMBER(OFFSET('Water Data'!$D$9,0,10*ROW('Water Data'!D37))),'Data Summary'!BU43="Yes"),OFFSET('Water Data'!$D$9,0,10*ROW('Water Data'!D37)),NA())</f>
        <v>#N/A</v>
      </c>
      <c r="G43" s="506" t="e">
        <f ca="1">+IF(AND(ISNUMBER(OFFSET('Water Data'!$E$4,0,10*ROW('Water Data'!E37))),'Data Summary'!BV43="Yes"),100-OFFSET('Water Data'!$E$4,0,10*ROW('Water Data'!E37)),NA())</f>
        <v>#N/A</v>
      </c>
      <c r="H43" s="506" t="e">
        <f ca="1">+IF(AND(ISNUMBER(OFFSET('Water Data'!$E$6,0,10*ROW('Water Data'!E37))),'Data Summary'!BW43="Yes"),OFFSET('Water Data'!$E$6,0,10*ROW('Water Data'!E37)),NA())</f>
        <v>#N/A</v>
      </c>
      <c r="I43" s="506" t="e">
        <f ca="1">+IF(AND(ISNUMBER(OFFSET('Water Data'!$E$9,0,10*ROW('Water Data'!E37))),'Data Summary'!BX43="Yes"),OFFSET('Water Data'!$E$9,0,10*ROW('Water Data'!E37)),NA())</f>
        <v>#N/A</v>
      </c>
      <c r="J43" s="506" t="e">
        <f ca="1">+IF(AND(ISNUMBER(OFFSET('Water Data'!$F$4,0,10*ROW('Water Data'!F37))),'Data Summary'!BY43="Yes"),100-OFFSET('Water Data'!$F$4,0,10*ROW('Water Data'!F37)),NA())</f>
        <v>#N/A</v>
      </c>
      <c r="K43" s="506" t="e">
        <f ca="1">+IF(AND(ISNUMBER(OFFSET('Water Data'!$F$6,0,10*ROW('Water Data'!F37))),'Data Summary'!BZ43="Yes"),OFFSET('Water Data'!$F$6,0,10*ROW('Water Data'!F37)),NA())</f>
        <v>#N/A</v>
      </c>
      <c r="L43" s="506" t="e">
        <f ca="1">+IF(AND(ISNUMBER(OFFSET('Water Data'!$F$9,0,10*ROW('Water Data'!F37))),'Data Summary'!CA43="Yes"),OFFSET('Water Data'!$F$9,0,10*ROW('Water Data'!F37)),NA())</f>
        <v>#N/A</v>
      </c>
      <c r="M43" s="506" t="e">
        <f ca="1">+IF(AND(ISNUMBER(OFFSET('Water Data'!$G$4,0,10*ROW('Water Data'!G37))),'Data Summary'!CB43="Yes"),100-OFFSET('Water Data'!$G$4,0,10*ROW('Water Data'!G37)),NA())</f>
        <v>#N/A</v>
      </c>
      <c r="N43" s="506" t="e">
        <f ca="1">+IF(AND(ISNUMBER(OFFSET('Water Data'!$G$6,0,10*ROW('Water Data'!G37))),'Data Summary'!CC43="Yes"),OFFSET('Water Data'!$G$6,0,10*ROW('Water Data'!G37)),NA())</f>
        <v>#N/A</v>
      </c>
      <c r="O43" s="506" t="e">
        <f ca="1">+IF(AND(ISNUMBER(OFFSET('Water Data'!$G$9,0,10*ROW('Water Data'!G37))),'Data Summary'!CD43="Yes"),OFFSET('Water Data'!$G$9,0,10*ROW('Water Data'!G37)),NA())</f>
        <v>#N/A</v>
      </c>
      <c r="P43" s="506" t="e">
        <f ca="1">+IF(AND(ISNUMBER(OFFSET('Water Data'!$H$4,0,10*ROW('Water Data'!H37))),'Data Summary'!CE43="Yes"),100-OFFSET('Water Data'!$H$4,0,10*ROW('Water Data'!H37)),NA())</f>
        <v>#N/A</v>
      </c>
      <c r="Q43" s="506" t="e">
        <f ca="1">+IF(AND(ISNUMBER(OFFSET('Water Data'!$H$6,0,10*ROW('Water Data'!H37))),'Data Summary'!CF43="Yes"),OFFSET('Water Data'!$H$6,0,10*ROW('Water Data'!H37)),NA())</f>
        <v>#N/A</v>
      </c>
      <c r="R43" s="506" t="e">
        <f ca="1">+IF(AND(ISNUMBER(OFFSET('Water Data'!$H$9,0,10*ROW('Water Data'!H37))),'Data Summary'!CG43="Yes"),OFFSET('Water Data'!$H$9,0,10*ROW('Water Data'!H37)),NA())</f>
        <v>#N/A</v>
      </c>
      <c r="S43" s="506" t="e">
        <f ca="1">+IF(AND(ISNUMBER(OFFSET('Water Data'!$I$4,0,10*ROW('Water Data'!I37))),'Data Summary'!CH43="Yes"),100-OFFSET('Water Data'!$I$4,0,10*ROW('Water Data'!I37)),NA())</f>
        <v>#N/A</v>
      </c>
      <c r="T43" s="506" t="e">
        <f ca="1">+IF(AND(ISNUMBER(OFFSET('Water Data'!$I$6,0,10*ROW('Water Data'!I37))),'Data Summary'!CI43="Yes"),OFFSET('Water Data'!$I$6,0,10*ROW('Water Data'!I37)),NA())</f>
        <v>#N/A</v>
      </c>
      <c r="U43" s="506" t="e">
        <f ca="1">+IF(AND(ISNUMBER(OFFSET('Water Data'!$I$9,0,10*ROW('Water Data'!I37))),'Data Summary'!CJ43="Yes"),OFFSET('Water Data'!$I$9,0,10*ROW('Water Data'!I37)),NA())</f>
        <v>#N/A</v>
      </c>
      <c r="V43" s="507" t="e">
        <f ca="1">+IF(AND(ISNUMBER(OFFSET('Sanitation Data'!$D$4,0,10*ROW('Sanitation Data'!D37))),'Data Summary'!CK43="Yes"),100-OFFSET('Sanitation Data'!$D$4,0,10*ROW('Sanitation Data'!D37)),NA())</f>
        <v>#N/A</v>
      </c>
      <c r="W43" s="507" t="e">
        <f ca="1">+IF(AND(ISNUMBER(OFFSET('Sanitation Data'!$D$6,0,10*ROW('Sanitation Data'!D37))),'Data Summary'!CL43="Yes"),OFFSET('Sanitation Data'!$D$6,0,10*ROW('Sanitation Data'!D37)),NA())</f>
        <v>#N/A</v>
      </c>
      <c r="X43" s="507" t="e">
        <f ca="1">+IF(AND(ISNUMBER(OFFSET('Sanitation Data'!$D$10,0,10*ROW('Sanitation Data'!D37))),'Data Summary'!CM43="Yes"),OFFSET('Sanitation Data'!$D$10,0,10*ROW('Sanitation Data'!D37)),NA())</f>
        <v>#N/A</v>
      </c>
      <c r="Y43" s="507" t="e">
        <f ca="1">+IF(AND(ISNUMBER(OFFSET('Sanitation Data'!$D$11,0,10*ROW('Sanitation Data'!D37))),'Data Summary'!CN43="Yes"),OFFSET('Sanitation Data'!$D$11,0,10*ROW('Sanitation Data'!D37)),NA())</f>
        <v>#N/A</v>
      </c>
      <c r="Z43" s="507" t="e">
        <f ca="1">+IF(AND(ISNUMBER(OFFSET('Sanitation Data'!$D$12,0,10*ROW('Sanitation Data'!D37))),'Data Summary'!CO43="Yes"),OFFSET('Sanitation Data'!$D$12,0,10*ROW('Sanitation Data'!D37)),NA())</f>
        <v>#N/A</v>
      </c>
      <c r="AA43" s="507" t="e">
        <f ca="1">+IF(AND(ISNUMBER(OFFSET('Sanitation Data'!$E$4,0,10*ROW('Sanitation Data'!E37))),'Data Summary'!CP43="Yes"),100-OFFSET('Sanitation Data'!$E$4,0,10*ROW('Sanitation Data'!E37)),NA())</f>
        <v>#N/A</v>
      </c>
      <c r="AB43" s="507" t="e">
        <f ca="1">+IF(AND(ISNUMBER(OFFSET('Sanitation Data'!$E$6,0,10*ROW('Sanitation Data'!E37))),'Data Summary'!CQ43="Yes"),OFFSET('Sanitation Data'!$E$6,0,10*ROW('Sanitation Data'!E37)),NA())</f>
        <v>#N/A</v>
      </c>
      <c r="AC43" s="507" t="e">
        <f ca="1">+IF(AND(ISNUMBER(OFFSET('Sanitation Data'!$E$10,0,10*ROW('Sanitation Data'!E37))),'Data Summary'!CR43="Yes"),OFFSET('Sanitation Data'!$E$10,0,10*ROW('Sanitation Data'!E37)),NA())</f>
        <v>#N/A</v>
      </c>
      <c r="AD43" s="507" t="e">
        <f ca="1">+IF(AND(ISNUMBER(OFFSET('Sanitation Data'!$E$11,0,10*ROW('Sanitation Data'!E37))),'Data Summary'!CS43="Yes"),OFFSET('Sanitation Data'!$E$11,0,10*ROW('Sanitation Data'!E37)),NA())</f>
        <v>#N/A</v>
      </c>
      <c r="AE43" s="507" t="e">
        <f ca="1">+IF(AND(ISNUMBER(OFFSET('Sanitation Data'!$E$12,0,10*ROW('Sanitation Data'!E37))),'Data Summary'!CT43="Yes"),OFFSET('Sanitation Data'!$E$12,0,10*ROW('Sanitation Data'!E37)),NA())</f>
        <v>#N/A</v>
      </c>
      <c r="AF43" s="507" t="e">
        <f ca="1">+IF(AND(ISNUMBER(OFFSET('Sanitation Data'!$F$4,0,10*ROW('Sanitation Data'!F37))),'Data Summary'!CU43="Yes"),100-OFFSET('Sanitation Data'!$F$4,0,10*ROW('Sanitation Data'!F37)),NA())</f>
        <v>#N/A</v>
      </c>
      <c r="AG43" s="507" t="e">
        <f ca="1">+IF(AND(ISNUMBER(OFFSET('Sanitation Data'!$F$6,0,10*ROW('Sanitation Data'!F37))),'Data Summary'!CV43="Yes"),OFFSET('Sanitation Data'!$F$6,0,10*ROW('Sanitation Data'!F37)),NA())</f>
        <v>#N/A</v>
      </c>
      <c r="AH43" s="507" t="e">
        <f ca="1">+IF(AND(ISNUMBER(OFFSET('Sanitation Data'!$F$10,0,10*ROW('Sanitation Data'!F37))),'Data Summary'!CW43="Yes"),OFFSET('Sanitation Data'!$F$10,0,10*ROW('Sanitation Data'!F37)),NA())</f>
        <v>#N/A</v>
      </c>
      <c r="AI43" s="507" t="e">
        <f ca="1">+IF(AND(ISNUMBER(OFFSET('Sanitation Data'!$F$11,0,10*ROW('Sanitation Data'!F37))),'Data Summary'!CX43="Yes"),OFFSET('Sanitation Data'!$F$11,0,10*ROW('Sanitation Data'!F37)),NA())</f>
        <v>#N/A</v>
      </c>
      <c r="AJ43" s="507" t="e">
        <f ca="1">+IF(AND(ISNUMBER(OFFSET('Sanitation Data'!$F$12,0,10*ROW('Sanitation Data'!F37))),'Data Summary'!CY43="Yes"),OFFSET('Sanitation Data'!$F$12,0,10*ROW('Sanitation Data'!F37)),NA())</f>
        <v>#N/A</v>
      </c>
      <c r="AK43" s="507" t="e">
        <f ca="1">+IF(AND(ISNUMBER(OFFSET('Sanitation Data'!$G$4,0,10*ROW('Sanitation Data'!G37))),'Data Summary'!CZ43="Yes"),100-OFFSET('Sanitation Data'!$G$4,0,10*ROW('Sanitation Data'!G37)),NA())</f>
        <v>#N/A</v>
      </c>
      <c r="AL43" s="507" t="e">
        <f ca="1">+IF(AND(ISNUMBER(OFFSET('Sanitation Data'!$G$6,0,10*ROW('Sanitation Data'!G37))),'Data Summary'!DA43="Yes"),OFFSET('Sanitation Data'!$G$6,0,10*ROW('Sanitation Data'!G37)),NA())</f>
        <v>#N/A</v>
      </c>
      <c r="AM43" s="507" t="e">
        <f ca="1">+IF(AND(ISNUMBER(OFFSET('Sanitation Data'!$G$10,0,10*ROW('Sanitation Data'!G37))),'Data Summary'!DB43="Yes"),OFFSET('Sanitation Data'!$G$10,0,10*ROW('Sanitation Data'!G37)),NA())</f>
        <v>#N/A</v>
      </c>
      <c r="AN43" s="507" t="e">
        <f ca="1">+IF(AND(ISNUMBER(OFFSET('Sanitation Data'!$G$11,0,10*ROW('Sanitation Data'!G37))),'Data Summary'!DC43="Yes"),OFFSET('Sanitation Data'!$G$11,0,10*ROW('Sanitation Data'!G37)),NA())</f>
        <v>#N/A</v>
      </c>
      <c r="AO43" s="507" t="e">
        <f ca="1">+IF(AND(ISNUMBER(OFFSET('Sanitation Data'!$G$12,0,10*ROW('Sanitation Data'!G37))),'Data Summary'!DD43="Yes"),OFFSET('Sanitation Data'!$G$12,0,10*ROW('Sanitation Data'!G37)),NA())</f>
        <v>#N/A</v>
      </c>
      <c r="AP43" s="507" t="e">
        <f ca="1">+IF(AND(ISNUMBER(OFFSET('Sanitation Data'!$H$4,0,10*ROW('Sanitation Data'!H37))),'Data Summary'!DE43="Yes"),100-OFFSET('Sanitation Data'!$H$4,0,10*ROW('Sanitation Data'!H37)),NA())</f>
        <v>#N/A</v>
      </c>
      <c r="AQ43" s="507" t="e">
        <f ca="1">+IF(AND(ISNUMBER(OFFSET('Sanitation Data'!$H$6,0,10*ROW('Sanitation Data'!H37))),'Data Summary'!DF43="Yes"),OFFSET('Sanitation Data'!$H$6,0,10*ROW('Sanitation Data'!H37)),NA())</f>
        <v>#N/A</v>
      </c>
      <c r="AR43" s="507" t="e">
        <f ca="1">+IF(AND(ISNUMBER(OFFSET('Sanitation Data'!$H$10,0,10*ROW('Sanitation Data'!H37))),'Data Summary'!DG43="Yes"),OFFSET('Sanitation Data'!$H$10,0,10*ROW('Sanitation Data'!H37)),NA())</f>
        <v>#N/A</v>
      </c>
      <c r="AS43" s="507" t="e">
        <f ca="1">+IF(AND(ISNUMBER(OFFSET('Sanitation Data'!$H$11,0,10*ROW('Sanitation Data'!H37))),'Data Summary'!DH43="Yes"),OFFSET('Sanitation Data'!$H$11,0,10*ROW('Sanitation Data'!H37)),NA())</f>
        <v>#N/A</v>
      </c>
      <c r="AT43" s="507" t="e">
        <f ca="1">+IF(AND(ISNUMBER(OFFSET('Sanitation Data'!$H$12,0,10*ROW('Sanitation Data'!H37))),'Data Summary'!DI43="Yes"),OFFSET('Sanitation Data'!$H$12,0,10*ROW('Sanitation Data'!H37)),NA())</f>
        <v>#N/A</v>
      </c>
      <c r="AU43" s="507" t="e">
        <f ca="1">+IF(AND(ISNUMBER(OFFSET('Sanitation Data'!$I$4,0,10*ROW('Sanitation Data'!I37))),'Data Summary'!DJ43="Yes"),100-OFFSET('Sanitation Data'!$I$4,0,10*ROW('Sanitation Data'!I37)),NA())</f>
        <v>#N/A</v>
      </c>
      <c r="AV43" s="507" t="e">
        <f ca="1">+IF(AND(ISNUMBER(OFFSET('Sanitation Data'!$I$6,0,10*ROW('Sanitation Data'!I37))),'Data Summary'!DK43="Yes"),OFFSET('Sanitation Data'!$I$6,0,10*ROW('Sanitation Data'!I37)),NA())</f>
        <v>#N/A</v>
      </c>
      <c r="AW43" s="507" t="e">
        <f ca="1">+IF(AND(ISNUMBER(OFFSET('Sanitation Data'!$I$10,0,10*ROW('Sanitation Data'!I37))),'Data Summary'!DL43="Yes"),OFFSET('Sanitation Data'!$I$10,0,10*ROW('Sanitation Data'!I37)),NA())</f>
        <v>#N/A</v>
      </c>
      <c r="AX43" s="507" t="e">
        <f ca="1">+IF(AND(ISNUMBER(OFFSET('Sanitation Data'!$I$11,0,10*ROW('Sanitation Data'!I37))),'Data Summary'!DM43="Yes"),OFFSET('Sanitation Data'!$I$11,0,10*ROW('Sanitation Data'!I37)),NA())</f>
        <v>#N/A</v>
      </c>
      <c r="AY43" s="507" t="e">
        <f ca="1">+IF(AND(ISNUMBER(OFFSET('Sanitation Data'!$I$12,0,10*ROW('Sanitation Data'!I37))),'Data Summary'!DN43="Yes"),OFFSET('Sanitation Data'!$I$12,0,10*ROW('Sanitation Data'!I37)),NA())</f>
        <v>#N/A</v>
      </c>
      <c r="AZ43" s="508" t="e">
        <f ca="1">+IF(AND(ISNUMBER(OFFSET('Hygiene Data'!$D$5,0,10*ROW('Hygiene Data'!D37))),'Data Summary'!DO43="Yes"),OFFSET('Hygiene Data'!$D$5,0,10*ROW('Hygiene Data'!D37)),NA())</f>
        <v>#N/A</v>
      </c>
      <c r="BA43" s="508" t="e">
        <f ca="1">+IF(AND(ISNUMBER(OFFSET('Hygiene Data'!$D$7,0,10*ROW('Hygiene Data'!D37))),'Data Summary'!DP43="Yes"),OFFSET('Hygiene Data'!$D$7,0,10*ROW('Hygiene Data'!D37)),NA())</f>
        <v>#N/A</v>
      </c>
      <c r="BB43" s="508" t="e">
        <f ca="1">+IF(AND(ISNUMBER(OFFSET('Hygiene Data'!$D$9,0,10*ROW('Hygiene Data'!D37))),'Data Summary'!DQ43="Yes"),OFFSET('Hygiene Data'!$D$9,0,10*ROW('Hygiene Data'!D37)),NA())</f>
        <v>#N/A</v>
      </c>
      <c r="BC43" s="508" t="e">
        <f ca="1">+IF(AND(ISNUMBER(OFFSET('Hygiene Data'!$E$5,0,10*ROW('Hygiene Data'!E37))),'Data Summary'!DR43="Yes"),OFFSET('Hygiene Data'!$E$5,0,10*ROW('Hygiene Data'!E37)),NA())</f>
        <v>#N/A</v>
      </c>
      <c r="BD43" s="508" t="e">
        <f ca="1">+IF(AND(ISNUMBER(OFFSET('Hygiene Data'!$E$7,0,10*ROW('Hygiene Data'!E37))),'Data Summary'!DS43="Yes"),OFFSET('Hygiene Data'!$E$7,0,10*ROW('Hygiene Data'!E37)),NA())</f>
        <v>#N/A</v>
      </c>
      <c r="BE43" s="508" t="e">
        <f ca="1">+IF(AND(ISNUMBER(OFFSET('Hygiene Data'!$E$9,0,10*ROW('Hygiene Data'!E37))),'Data Summary'!DT43="Yes"),OFFSET('Hygiene Data'!$E$9,0,10*ROW('Hygiene Data'!E37)),NA())</f>
        <v>#N/A</v>
      </c>
      <c r="BF43" s="508" t="e">
        <f ca="1">+IF(AND(ISNUMBER(OFFSET('Hygiene Data'!$F$5,0,10*ROW('Hygiene Data'!F37))),'Data Summary'!DU43="Yes"),OFFSET('Hygiene Data'!$F$5,0,10*ROW('Hygiene Data'!F37)),NA())</f>
        <v>#N/A</v>
      </c>
      <c r="BG43" s="508" t="e">
        <f ca="1">+IF(AND(ISNUMBER(OFFSET('Hygiene Data'!$F$7,0,10*ROW('Hygiene Data'!F37))),'Data Summary'!DV43="Yes"),OFFSET('Hygiene Data'!$F$7,0,10*ROW('Hygiene Data'!F37)),NA())</f>
        <v>#N/A</v>
      </c>
      <c r="BH43" s="508" t="e">
        <f ca="1">+IF(AND(ISNUMBER(OFFSET('Hygiene Data'!$F$9,0,10*ROW('Hygiene Data'!F37))),'Data Summary'!DW43="Yes"),OFFSET('Hygiene Data'!$F$9,0,10*ROW('Hygiene Data'!F37)),NA())</f>
        <v>#N/A</v>
      </c>
      <c r="BI43" s="508" t="e">
        <f ca="1">+IF(AND(ISNUMBER(OFFSET('Hygiene Data'!$G$5,0,10*ROW('Hygiene Data'!G37))),'Data Summary'!DX43="Yes"),OFFSET('Hygiene Data'!$G$5,0,10*ROW('Hygiene Data'!G37)),NA())</f>
        <v>#N/A</v>
      </c>
      <c r="BJ43" s="508" t="e">
        <f ca="1">+IF(AND(ISNUMBER(OFFSET('Hygiene Data'!$G$7,0,10*ROW('Hygiene Data'!G37))),'Data Summary'!DY43="Yes"),OFFSET('Hygiene Data'!$G$7,0,10*ROW('Hygiene Data'!G37)),NA())</f>
        <v>#N/A</v>
      </c>
      <c r="BK43" s="508" t="e">
        <f ca="1">+IF(AND(ISNUMBER(OFFSET('Hygiene Data'!$G$9,0,10*ROW('Hygiene Data'!G37))),'Data Summary'!DZ43="Yes"),OFFSET('Hygiene Data'!$G$9,0,10*ROW('Hygiene Data'!G37)),NA())</f>
        <v>#N/A</v>
      </c>
      <c r="BL43" s="508" t="e">
        <f ca="1">+IF(AND(ISNUMBER(OFFSET('Hygiene Data'!$H$5,0,10*ROW('Hygiene Data'!H37))),'Data Summary'!EA43="Yes"),OFFSET('Hygiene Data'!$H$5,0,10*ROW('Hygiene Data'!H37)),NA())</f>
        <v>#N/A</v>
      </c>
      <c r="BM43" s="508" t="e">
        <f ca="1">+IF(AND(ISNUMBER(OFFSET('Hygiene Data'!$H$7,0,10*ROW('Hygiene Data'!H37))),'Data Summary'!EB43="Yes"),OFFSET('Hygiene Data'!$H$7,0,10*ROW('Hygiene Data'!H37)),NA())</f>
        <v>#N/A</v>
      </c>
      <c r="BN43" s="508" t="e">
        <f ca="1">+IF(AND(ISNUMBER(OFFSET('Hygiene Data'!$H$9,0,10*ROW('Hygiene Data'!H37))),'Data Summary'!EC43="Yes"),OFFSET('Hygiene Data'!$H$9,0,10*ROW('Hygiene Data'!H37)),NA())</f>
        <v>#N/A</v>
      </c>
      <c r="BO43" s="508" t="e">
        <f ca="1">+IF(AND(ISNUMBER(OFFSET('Hygiene Data'!$I$5,0,10*ROW('Hygiene Data'!I37))),'Data Summary'!ED43="Yes"),OFFSET('Hygiene Data'!$I$5,0,10*ROW('Hygiene Data'!I37)),NA())</f>
        <v>#N/A</v>
      </c>
      <c r="BP43" s="508" t="e">
        <f ca="1">+IF(AND(ISNUMBER(OFFSET('Hygiene Data'!$I$7,0,10*ROW('Hygiene Data'!I37))),'Data Summary'!EE43="Yes"),OFFSET('Hygiene Data'!$I$7,0,10*ROW('Hygiene Data'!I37)),NA())</f>
        <v>#N/A</v>
      </c>
      <c r="BQ43" s="508" t="e">
        <f ca="1">+IF(AND(ISNUMBER(OFFSET('Hygiene Data'!$I$9,0,10*ROW('Hygiene Data'!I37))),'Data Summary'!EF43="Yes"),OFFSET('Hygiene Data'!$I$9,0,10*ROW('Hygiene Data'!I37)),NA())</f>
        <v>#N/A</v>
      </c>
    </row>
    <row r="44" spans="1:69" x14ac:dyDescent="0.25">
      <c r="A44" s="504" t="e">
        <f ca="1">+RIGHT('Data Summary'!A44,LEN('Data Summary'!A44)-9)</f>
        <v>#VALUE!</v>
      </c>
      <c r="B44" s="478" t="str">
        <f ca="1">+IF(ISTEXT('Data Summary'!B44),'Data Summary'!B44,"")</f>
        <v/>
      </c>
      <c r="C44" s="505" t="e">
        <f ca="1">+VALUE('Data Summary'!C44)</f>
        <v>#VALUE!</v>
      </c>
      <c r="D44" s="506" t="e">
        <f ca="1">+IF(AND(ISNUMBER(OFFSET('Water Data'!$D$4,0,10*ROW('Water Data'!D38))),'Data Summary'!BS44="Yes"),100-OFFSET('Water Data'!$D$4,0,10*ROW('Water Data'!D38)),NA())</f>
        <v>#N/A</v>
      </c>
      <c r="E44" s="506" t="e">
        <f ca="1">+IF(AND(ISNUMBER(OFFSET('Water Data'!$D$6,0,10*ROW('Water Data'!D38))),'Data Summary'!BT44="Yes"),OFFSET('Water Data'!$D$6,0,10*ROW('Water Data'!D38)),NA())</f>
        <v>#N/A</v>
      </c>
      <c r="F44" s="506" t="e">
        <f ca="1">+IF(AND(ISNUMBER(OFFSET('Water Data'!$D$9,0,10*ROW('Water Data'!D38))),'Data Summary'!BU44="Yes"),OFFSET('Water Data'!$D$9,0,10*ROW('Water Data'!D38)),NA())</f>
        <v>#N/A</v>
      </c>
      <c r="G44" s="506" t="e">
        <f ca="1">+IF(AND(ISNUMBER(OFFSET('Water Data'!$E$4,0,10*ROW('Water Data'!E38))),'Data Summary'!BV44="Yes"),100-OFFSET('Water Data'!$E$4,0,10*ROW('Water Data'!E38)),NA())</f>
        <v>#N/A</v>
      </c>
      <c r="H44" s="506" t="e">
        <f ca="1">+IF(AND(ISNUMBER(OFFSET('Water Data'!$E$6,0,10*ROW('Water Data'!E38))),'Data Summary'!BW44="Yes"),OFFSET('Water Data'!$E$6,0,10*ROW('Water Data'!E38)),NA())</f>
        <v>#N/A</v>
      </c>
      <c r="I44" s="506" t="e">
        <f ca="1">+IF(AND(ISNUMBER(OFFSET('Water Data'!$E$9,0,10*ROW('Water Data'!E38))),'Data Summary'!BX44="Yes"),OFFSET('Water Data'!$E$9,0,10*ROW('Water Data'!E38)),NA())</f>
        <v>#N/A</v>
      </c>
      <c r="J44" s="506" t="e">
        <f ca="1">+IF(AND(ISNUMBER(OFFSET('Water Data'!$F$4,0,10*ROW('Water Data'!F38))),'Data Summary'!BY44="Yes"),100-OFFSET('Water Data'!$F$4,0,10*ROW('Water Data'!F38)),NA())</f>
        <v>#N/A</v>
      </c>
      <c r="K44" s="506" t="e">
        <f ca="1">+IF(AND(ISNUMBER(OFFSET('Water Data'!$F$6,0,10*ROW('Water Data'!F38))),'Data Summary'!BZ44="Yes"),OFFSET('Water Data'!$F$6,0,10*ROW('Water Data'!F38)),NA())</f>
        <v>#N/A</v>
      </c>
      <c r="L44" s="506" t="e">
        <f ca="1">+IF(AND(ISNUMBER(OFFSET('Water Data'!$F$9,0,10*ROW('Water Data'!F38))),'Data Summary'!CA44="Yes"),OFFSET('Water Data'!$F$9,0,10*ROW('Water Data'!F38)),NA())</f>
        <v>#N/A</v>
      </c>
      <c r="M44" s="506" t="e">
        <f ca="1">+IF(AND(ISNUMBER(OFFSET('Water Data'!$G$4,0,10*ROW('Water Data'!G38))),'Data Summary'!CB44="Yes"),100-OFFSET('Water Data'!$G$4,0,10*ROW('Water Data'!G38)),NA())</f>
        <v>#N/A</v>
      </c>
      <c r="N44" s="506" t="e">
        <f ca="1">+IF(AND(ISNUMBER(OFFSET('Water Data'!$G$6,0,10*ROW('Water Data'!G38))),'Data Summary'!CC44="Yes"),OFFSET('Water Data'!$G$6,0,10*ROW('Water Data'!G38)),NA())</f>
        <v>#N/A</v>
      </c>
      <c r="O44" s="506" t="e">
        <f ca="1">+IF(AND(ISNUMBER(OFFSET('Water Data'!$G$9,0,10*ROW('Water Data'!G38))),'Data Summary'!CD44="Yes"),OFFSET('Water Data'!$G$9,0,10*ROW('Water Data'!G38)),NA())</f>
        <v>#N/A</v>
      </c>
      <c r="P44" s="506" t="e">
        <f ca="1">+IF(AND(ISNUMBER(OFFSET('Water Data'!$H$4,0,10*ROW('Water Data'!H38))),'Data Summary'!CE44="Yes"),100-OFFSET('Water Data'!$H$4,0,10*ROW('Water Data'!H38)),NA())</f>
        <v>#N/A</v>
      </c>
      <c r="Q44" s="506" t="e">
        <f ca="1">+IF(AND(ISNUMBER(OFFSET('Water Data'!$H$6,0,10*ROW('Water Data'!H38))),'Data Summary'!CF44="Yes"),OFFSET('Water Data'!$H$6,0,10*ROW('Water Data'!H38)),NA())</f>
        <v>#N/A</v>
      </c>
      <c r="R44" s="506" t="e">
        <f ca="1">+IF(AND(ISNUMBER(OFFSET('Water Data'!$H$9,0,10*ROW('Water Data'!H38))),'Data Summary'!CG44="Yes"),OFFSET('Water Data'!$H$9,0,10*ROW('Water Data'!H38)),NA())</f>
        <v>#N/A</v>
      </c>
      <c r="S44" s="506" t="e">
        <f ca="1">+IF(AND(ISNUMBER(OFFSET('Water Data'!$I$4,0,10*ROW('Water Data'!I38))),'Data Summary'!CH44="Yes"),100-OFFSET('Water Data'!$I$4,0,10*ROW('Water Data'!I38)),NA())</f>
        <v>#N/A</v>
      </c>
      <c r="T44" s="506" t="e">
        <f ca="1">+IF(AND(ISNUMBER(OFFSET('Water Data'!$I$6,0,10*ROW('Water Data'!I38))),'Data Summary'!CI44="Yes"),OFFSET('Water Data'!$I$6,0,10*ROW('Water Data'!I38)),NA())</f>
        <v>#N/A</v>
      </c>
      <c r="U44" s="506" t="e">
        <f ca="1">+IF(AND(ISNUMBER(OFFSET('Water Data'!$I$9,0,10*ROW('Water Data'!I38))),'Data Summary'!CJ44="Yes"),OFFSET('Water Data'!$I$9,0,10*ROW('Water Data'!I38)),NA())</f>
        <v>#N/A</v>
      </c>
      <c r="V44" s="507" t="e">
        <f ca="1">+IF(AND(ISNUMBER(OFFSET('Sanitation Data'!$D$4,0,10*ROW('Sanitation Data'!D38))),'Data Summary'!CK44="Yes"),100-OFFSET('Sanitation Data'!$D$4,0,10*ROW('Sanitation Data'!D38)),NA())</f>
        <v>#N/A</v>
      </c>
      <c r="W44" s="507" t="e">
        <f ca="1">+IF(AND(ISNUMBER(OFFSET('Sanitation Data'!$D$6,0,10*ROW('Sanitation Data'!D38))),'Data Summary'!CL44="Yes"),OFFSET('Sanitation Data'!$D$6,0,10*ROW('Sanitation Data'!D38)),NA())</f>
        <v>#N/A</v>
      </c>
      <c r="X44" s="507" t="e">
        <f ca="1">+IF(AND(ISNUMBER(OFFSET('Sanitation Data'!$D$10,0,10*ROW('Sanitation Data'!D38))),'Data Summary'!CM44="Yes"),OFFSET('Sanitation Data'!$D$10,0,10*ROW('Sanitation Data'!D38)),NA())</f>
        <v>#N/A</v>
      </c>
      <c r="Y44" s="507" t="e">
        <f ca="1">+IF(AND(ISNUMBER(OFFSET('Sanitation Data'!$D$11,0,10*ROW('Sanitation Data'!D38))),'Data Summary'!CN44="Yes"),OFFSET('Sanitation Data'!$D$11,0,10*ROW('Sanitation Data'!D38)),NA())</f>
        <v>#N/A</v>
      </c>
      <c r="Z44" s="507" t="e">
        <f ca="1">+IF(AND(ISNUMBER(OFFSET('Sanitation Data'!$D$12,0,10*ROW('Sanitation Data'!D38))),'Data Summary'!CO44="Yes"),OFFSET('Sanitation Data'!$D$12,0,10*ROW('Sanitation Data'!D38)),NA())</f>
        <v>#N/A</v>
      </c>
      <c r="AA44" s="507" t="e">
        <f ca="1">+IF(AND(ISNUMBER(OFFSET('Sanitation Data'!$E$4,0,10*ROW('Sanitation Data'!E38))),'Data Summary'!CP44="Yes"),100-OFFSET('Sanitation Data'!$E$4,0,10*ROW('Sanitation Data'!E38)),NA())</f>
        <v>#N/A</v>
      </c>
      <c r="AB44" s="507" t="e">
        <f ca="1">+IF(AND(ISNUMBER(OFFSET('Sanitation Data'!$E$6,0,10*ROW('Sanitation Data'!E38))),'Data Summary'!CQ44="Yes"),OFFSET('Sanitation Data'!$E$6,0,10*ROW('Sanitation Data'!E38)),NA())</f>
        <v>#N/A</v>
      </c>
      <c r="AC44" s="507" t="e">
        <f ca="1">+IF(AND(ISNUMBER(OFFSET('Sanitation Data'!$E$10,0,10*ROW('Sanitation Data'!E38))),'Data Summary'!CR44="Yes"),OFFSET('Sanitation Data'!$E$10,0,10*ROW('Sanitation Data'!E38)),NA())</f>
        <v>#N/A</v>
      </c>
      <c r="AD44" s="507" t="e">
        <f ca="1">+IF(AND(ISNUMBER(OFFSET('Sanitation Data'!$E$11,0,10*ROW('Sanitation Data'!E38))),'Data Summary'!CS44="Yes"),OFFSET('Sanitation Data'!$E$11,0,10*ROW('Sanitation Data'!E38)),NA())</f>
        <v>#N/A</v>
      </c>
      <c r="AE44" s="507" t="e">
        <f ca="1">+IF(AND(ISNUMBER(OFFSET('Sanitation Data'!$E$12,0,10*ROW('Sanitation Data'!E38))),'Data Summary'!CT44="Yes"),OFFSET('Sanitation Data'!$E$12,0,10*ROW('Sanitation Data'!E38)),NA())</f>
        <v>#N/A</v>
      </c>
      <c r="AF44" s="507" t="e">
        <f ca="1">+IF(AND(ISNUMBER(OFFSET('Sanitation Data'!$F$4,0,10*ROW('Sanitation Data'!F38))),'Data Summary'!CU44="Yes"),100-OFFSET('Sanitation Data'!$F$4,0,10*ROW('Sanitation Data'!F38)),NA())</f>
        <v>#N/A</v>
      </c>
      <c r="AG44" s="507" t="e">
        <f ca="1">+IF(AND(ISNUMBER(OFFSET('Sanitation Data'!$F$6,0,10*ROW('Sanitation Data'!F38))),'Data Summary'!CV44="Yes"),OFFSET('Sanitation Data'!$F$6,0,10*ROW('Sanitation Data'!F38)),NA())</f>
        <v>#N/A</v>
      </c>
      <c r="AH44" s="507" t="e">
        <f ca="1">+IF(AND(ISNUMBER(OFFSET('Sanitation Data'!$F$10,0,10*ROW('Sanitation Data'!F38))),'Data Summary'!CW44="Yes"),OFFSET('Sanitation Data'!$F$10,0,10*ROW('Sanitation Data'!F38)),NA())</f>
        <v>#N/A</v>
      </c>
      <c r="AI44" s="507" t="e">
        <f ca="1">+IF(AND(ISNUMBER(OFFSET('Sanitation Data'!$F$11,0,10*ROW('Sanitation Data'!F38))),'Data Summary'!CX44="Yes"),OFFSET('Sanitation Data'!$F$11,0,10*ROW('Sanitation Data'!F38)),NA())</f>
        <v>#N/A</v>
      </c>
      <c r="AJ44" s="507" t="e">
        <f ca="1">+IF(AND(ISNUMBER(OFFSET('Sanitation Data'!$F$12,0,10*ROW('Sanitation Data'!F38))),'Data Summary'!CY44="Yes"),OFFSET('Sanitation Data'!$F$12,0,10*ROW('Sanitation Data'!F38)),NA())</f>
        <v>#N/A</v>
      </c>
      <c r="AK44" s="507" t="e">
        <f ca="1">+IF(AND(ISNUMBER(OFFSET('Sanitation Data'!$G$4,0,10*ROW('Sanitation Data'!G38))),'Data Summary'!CZ44="Yes"),100-OFFSET('Sanitation Data'!$G$4,0,10*ROW('Sanitation Data'!G38)),NA())</f>
        <v>#N/A</v>
      </c>
      <c r="AL44" s="507" t="e">
        <f ca="1">+IF(AND(ISNUMBER(OFFSET('Sanitation Data'!$G$6,0,10*ROW('Sanitation Data'!G38))),'Data Summary'!DA44="Yes"),OFFSET('Sanitation Data'!$G$6,0,10*ROW('Sanitation Data'!G38)),NA())</f>
        <v>#N/A</v>
      </c>
      <c r="AM44" s="507" t="e">
        <f ca="1">+IF(AND(ISNUMBER(OFFSET('Sanitation Data'!$G$10,0,10*ROW('Sanitation Data'!G38))),'Data Summary'!DB44="Yes"),OFFSET('Sanitation Data'!$G$10,0,10*ROW('Sanitation Data'!G38)),NA())</f>
        <v>#N/A</v>
      </c>
      <c r="AN44" s="507" t="e">
        <f ca="1">+IF(AND(ISNUMBER(OFFSET('Sanitation Data'!$G$11,0,10*ROW('Sanitation Data'!G38))),'Data Summary'!DC44="Yes"),OFFSET('Sanitation Data'!$G$11,0,10*ROW('Sanitation Data'!G38)),NA())</f>
        <v>#N/A</v>
      </c>
      <c r="AO44" s="507" t="e">
        <f ca="1">+IF(AND(ISNUMBER(OFFSET('Sanitation Data'!$G$12,0,10*ROW('Sanitation Data'!G38))),'Data Summary'!DD44="Yes"),OFFSET('Sanitation Data'!$G$12,0,10*ROW('Sanitation Data'!G38)),NA())</f>
        <v>#N/A</v>
      </c>
      <c r="AP44" s="507" t="e">
        <f ca="1">+IF(AND(ISNUMBER(OFFSET('Sanitation Data'!$H$4,0,10*ROW('Sanitation Data'!H38))),'Data Summary'!DE44="Yes"),100-OFFSET('Sanitation Data'!$H$4,0,10*ROW('Sanitation Data'!H38)),NA())</f>
        <v>#N/A</v>
      </c>
      <c r="AQ44" s="507" t="e">
        <f ca="1">+IF(AND(ISNUMBER(OFFSET('Sanitation Data'!$H$6,0,10*ROW('Sanitation Data'!H38))),'Data Summary'!DF44="Yes"),OFFSET('Sanitation Data'!$H$6,0,10*ROW('Sanitation Data'!H38)),NA())</f>
        <v>#N/A</v>
      </c>
      <c r="AR44" s="507" t="e">
        <f ca="1">+IF(AND(ISNUMBER(OFFSET('Sanitation Data'!$H$10,0,10*ROW('Sanitation Data'!H38))),'Data Summary'!DG44="Yes"),OFFSET('Sanitation Data'!$H$10,0,10*ROW('Sanitation Data'!H38)),NA())</f>
        <v>#N/A</v>
      </c>
      <c r="AS44" s="507" t="e">
        <f ca="1">+IF(AND(ISNUMBER(OFFSET('Sanitation Data'!$H$11,0,10*ROW('Sanitation Data'!H38))),'Data Summary'!DH44="Yes"),OFFSET('Sanitation Data'!$H$11,0,10*ROW('Sanitation Data'!H38)),NA())</f>
        <v>#N/A</v>
      </c>
      <c r="AT44" s="507" t="e">
        <f ca="1">+IF(AND(ISNUMBER(OFFSET('Sanitation Data'!$H$12,0,10*ROW('Sanitation Data'!H38))),'Data Summary'!DI44="Yes"),OFFSET('Sanitation Data'!$H$12,0,10*ROW('Sanitation Data'!H38)),NA())</f>
        <v>#N/A</v>
      </c>
      <c r="AU44" s="507" t="e">
        <f ca="1">+IF(AND(ISNUMBER(OFFSET('Sanitation Data'!$I$4,0,10*ROW('Sanitation Data'!I38))),'Data Summary'!DJ44="Yes"),100-OFFSET('Sanitation Data'!$I$4,0,10*ROW('Sanitation Data'!I38)),NA())</f>
        <v>#N/A</v>
      </c>
      <c r="AV44" s="507" t="e">
        <f ca="1">+IF(AND(ISNUMBER(OFFSET('Sanitation Data'!$I$6,0,10*ROW('Sanitation Data'!I38))),'Data Summary'!DK44="Yes"),OFFSET('Sanitation Data'!$I$6,0,10*ROW('Sanitation Data'!I38)),NA())</f>
        <v>#N/A</v>
      </c>
      <c r="AW44" s="507" t="e">
        <f ca="1">+IF(AND(ISNUMBER(OFFSET('Sanitation Data'!$I$10,0,10*ROW('Sanitation Data'!I38))),'Data Summary'!DL44="Yes"),OFFSET('Sanitation Data'!$I$10,0,10*ROW('Sanitation Data'!I38)),NA())</f>
        <v>#N/A</v>
      </c>
      <c r="AX44" s="507" t="e">
        <f ca="1">+IF(AND(ISNUMBER(OFFSET('Sanitation Data'!$I$11,0,10*ROW('Sanitation Data'!I38))),'Data Summary'!DM44="Yes"),OFFSET('Sanitation Data'!$I$11,0,10*ROW('Sanitation Data'!I38)),NA())</f>
        <v>#N/A</v>
      </c>
      <c r="AY44" s="507" t="e">
        <f ca="1">+IF(AND(ISNUMBER(OFFSET('Sanitation Data'!$I$12,0,10*ROW('Sanitation Data'!I38))),'Data Summary'!DN44="Yes"),OFFSET('Sanitation Data'!$I$12,0,10*ROW('Sanitation Data'!I38)),NA())</f>
        <v>#N/A</v>
      </c>
      <c r="AZ44" s="508" t="e">
        <f ca="1">+IF(AND(ISNUMBER(OFFSET('Hygiene Data'!$D$5,0,10*ROW('Hygiene Data'!D38))),'Data Summary'!DO44="Yes"),OFFSET('Hygiene Data'!$D$5,0,10*ROW('Hygiene Data'!D38)),NA())</f>
        <v>#N/A</v>
      </c>
      <c r="BA44" s="508" t="e">
        <f ca="1">+IF(AND(ISNUMBER(OFFSET('Hygiene Data'!$D$7,0,10*ROW('Hygiene Data'!D38))),'Data Summary'!DP44="Yes"),OFFSET('Hygiene Data'!$D$7,0,10*ROW('Hygiene Data'!D38)),NA())</f>
        <v>#N/A</v>
      </c>
      <c r="BB44" s="508" t="e">
        <f ca="1">+IF(AND(ISNUMBER(OFFSET('Hygiene Data'!$D$9,0,10*ROW('Hygiene Data'!D38))),'Data Summary'!DQ44="Yes"),OFFSET('Hygiene Data'!$D$9,0,10*ROW('Hygiene Data'!D38)),NA())</f>
        <v>#N/A</v>
      </c>
      <c r="BC44" s="508" t="e">
        <f ca="1">+IF(AND(ISNUMBER(OFFSET('Hygiene Data'!$E$5,0,10*ROW('Hygiene Data'!E38))),'Data Summary'!DR44="Yes"),OFFSET('Hygiene Data'!$E$5,0,10*ROW('Hygiene Data'!E38)),NA())</f>
        <v>#N/A</v>
      </c>
      <c r="BD44" s="508" t="e">
        <f ca="1">+IF(AND(ISNUMBER(OFFSET('Hygiene Data'!$E$7,0,10*ROW('Hygiene Data'!E38))),'Data Summary'!DS44="Yes"),OFFSET('Hygiene Data'!$E$7,0,10*ROW('Hygiene Data'!E38)),NA())</f>
        <v>#N/A</v>
      </c>
      <c r="BE44" s="508" t="e">
        <f ca="1">+IF(AND(ISNUMBER(OFFSET('Hygiene Data'!$E$9,0,10*ROW('Hygiene Data'!E38))),'Data Summary'!DT44="Yes"),OFFSET('Hygiene Data'!$E$9,0,10*ROW('Hygiene Data'!E38)),NA())</f>
        <v>#N/A</v>
      </c>
      <c r="BF44" s="508" t="e">
        <f ca="1">+IF(AND(ISNUMBER(OFFSET('Hygiene Data'!$F$5,0,10*ROW('Hygiene Data'!F38))),'Data Summary'!DU44="Yes"),OFFSET('Hygiene Data'!$F$5,0,10*ROW('Hygiene Data'!F38)),NA())</f>
        <v>#N/A</v>
      </c>
      <c r="BG44" s="508" t="e">
        <f ca="1">+IF(AND(ISNUMBER(OFFSET('Hygiene Data'!$F$7,0,10*ROW('Hygiene Data'!F38))),'Data Summary'!DV44="Yes"),OFFSET('Hygiene Data'!$F$7,0,10*ROW('Hygiene Data'!F38)),NA())</f>
        <v>#N/A</v>
      </c>
      <c r="BH44" s="508" t="e">
        <f ca="1">+IF(AND(ISNUMBER(OFFSET('Hygiene Data'!$F$9,0,10*ROW('Hygiene Data'!F38))),'Data Summary'!DW44="Yes"),OFFSET('Hygiene Data'!$F$9,0,10*ROW('Hygiene Data'!F38)),NA())</f>
        <v>#N/A</v>
      </c>
      <c r="BI44" s="508" t="e">
        <f ca="1">+IF(AND(ISNUMBER(OFFSET('Hygiene Data'!$G$5,0,10*ROW('Hygiene Data'!G38))),'Data Summary'!DX44="Yes"),OFFSET('Hygiene Data'!$G$5,0,10*ROW('Hygiene Data'!G38)),NA())</f>
        <v>#N/A</v>
      </c>
      <c r="BJ44" s="508" t="e">
        <f ca="1">+IF(AND(ISNUMBER(OFFSET('Hygiene Data'!$G$7,0,10*ROW('Hygiene Data'!G38))),'Data Summary'!DY44="Yes"),OFFSET('Hygiene Data'!$G$7,0,10*ROW('Hygiene Data'!G38)),NA())</f>
        <v>#N/A</v>
      </c>
      <c r="BK44" s="508" t="e">
        <f ca="1">+IF(AND(ISNUMBER(OFFSET('Hygiene Data'!$G$9,0,10*ROW('Hygiene Data'!G38))),'Data Summary'!DZ44="Yes"),OFFSET('Hygiene Data'!$G$9,0,10*ROW('Hygiene Data'!G38)),NA())</f>
        <v>#N/A</v>
      </c>
      <c r="BL44" s="508" t="e">
        <f ca="1">+IF(AND(ISNUMBER(OFFSET('Hygiene Data'!$H$5,0,10*ROW('Hygiene Data'!H38))),'Data Summary'!EA44="Yes"),OFFSET('Hygiene Data'!$H$5,0,10*ROW('Hygiene Data'!H38)),NA())</f>
        <v>#N/A</v>
      </c>
      <c r="BM44" s="508" t="e">
        <f ca="1">+IF(AND(ISNUMBER(OFFSET('Hygiene Data'!$H$7,0,10*ROW('Hygiene Data'!H38))),'Data Summary'!EB44="Yes"),OFFSET('Hygiene Data'!$H$7,0,10*ROW('Hygiene Data'!H38)),NA())</f>
        <v>#N/A</v>
      </c>
      <c r="BN44" s="508" t="e">
        <f ca="1">+IF(AND(ISNUMBER(OFFSET('Hygiene Data'!$H$9,0,10*ROW('Hygiene Data'!H38))),'Data Summary'!EC44="Yes"),OFFSET('Hygiene Data'!$H$9,0,10*ROW('Hygiene Data'!H38)),NA())</f>
        <v>#N/A</v>
      </c>
      <c r="BO44" s="508" t="e">
        <f ca="1">+IF(AND(ISNUMBER(OFFSET('Hygiene Data'!$I$5,0,10*ROW('Hygiene Data'!I38))),'Data Summary'!ED44="Yes"),OFFSET('Hygiene Data'!$I$5,0,10*ROW('Hygiene Data'!I38)),NA())</f>
        <v>#N/A</v>
      </c>
      <c r="BP44" s="508" t="e">
        <f ca="1">+IF(AND(ISNUMBER(OFFSET('Hygiene Data'!$I$7,0,10*ROW('Hygiene Data'!I38))),'Data Summary'!EE44="Yes"),OFFSET('Hygiene Data'!$I$7,0,10*ROW('Hygiene Data'!I38)),NA())</f>
        <v>#N/A</v>
      </c>
      <c r="BQ44" s="508" t="e">
        <f ca="1">+IF(AND(ISNUMBER(OFFSET('Hygiene Data'!$I$9,0,10*ROW('Hygiene Data'!I38))),'Data Summary'!EF44="Yes"),OFFSET('Hygiene Data'!$I$9,0,10*ROW('Hygiene Data'!I38)),NA())</f>
        <v>#N/A</v>
      </c>
    </row>
    <row r="45" spans="1:69" x14ac:dyDescent="0.25">
      <c r="A45" s="504" t="e">
        <f ca="1">+RIGHT('Data Summary'!A45,LEN('Data Summary'!A45)-9)</f>
        <v>#VALUE!</v>
      </c>
      <c r="B45" s="478" t="str">
        <f ca="1">+IF(ISTEXT('Data Summary'!B45),'Data Summary'!B45,"")</f>
        <v/>
      </c>
      <c r="C45" s="505" t="e">
        <f ca="1">+VALUE('Data Summary'!C45)</f>
        <v>#VALUE!</v>
      </c>
      <c r="D45" s="506" t="e">
        <f ca="1">+IF(AND(ISNUMBER(OFFSET('Water Data'!$D$4,0,10*ROW('Water Data'!D39))),'Data Summary'!BS45="Yes"),100-OFFSET('Water Data'!$D$4,0,10*ROW('Water Data'!D39)),NA())</f>
        <v>#N/A</v>
      </c>
      <c r="E45" s="506" t="e">
        <f ca="1">+IF(AND(ISNUMBER(OFFSET('Water Data'!$D$6,0,10*ROW('Water Data'!D39))),'Data Summary'!BT45="Yes"),OFFSET('Water Data'!$D$6,0,10*ROW('Water Data'!D39)),NA())</f>
        <v>#N/A</v>
      </c>
      <c r="F45" s="506" t="e">
        <f ca="1">+IF(AND(ISNUMBER(OFFSET('Water Data'!$D$9,0,10*ROW('Water Data'!D39))),'Data Summary'!BU45="Yes"),OFFSET('Water Data'!$D$9,0,10*ROW('Water Data'!D39)),NA())</f>
        <v>#N/A</v>
      </c>
      <c r="G45" s="506" t="e">
        <f ca="1">+IF(AND(ISNUMBER(OFFSET('Water Data'!$E$4,0,10*ROW('Water Data'!E39))),'Data Summary'!BV45="Yes"),100-OFFSET('Water Data'!$E$4,0,10*ROW('Water Data'!E39)),NA())</f>
        <v>#N/A</v>
      </c>
      <c r="H45" s="506" t="e">
        <f ca="1">+IF(AND(ISNUMBER(OFFSET('Water Data'!$E$6,0,10*ROW('Water Data'!E39))),'Data Summary'!BW45="Yes"),OFFSET('Water Data'!$E$6,0,10*ROW('Water Data'!E39)),NA())</f>
        <v>#N/A</v>
      </c>
      <c r="I45" s="506" t="e">
        <f ca="1">+IF(AND(ISNUMBER(OFFSET('Water Data'!$E$9,0,10*ROW('Water Data'!E39))),'Data Summary'!BX45="Yes"),OFFSET('Water Data'!$E$9,0,10*ROW('Water Data'!E39)),NA())</f>
        <v>#N/A</v>
      </c>
      <c r="J45" s="506" t="e">
        <f ca="1">+IF(AND(ISNUMBER(OFFSET('Water Data'!$F$4,0,10*ROW('Water Data'!F39))),'Data Summary'!BY45="Yes"),100-OFFSET('Water Data'!$F$4,0,10*ROW('Water Data'!F39)),NA())</f>
        <v>#N/A</v>
      </c>
      <c r="K45" s="506" t="e">
        <f ca="1">+IF(AND(ISNUMBER(OFFSET('Water Data'!$F$6,0,10*ROW('Water Data'!F39))),'Data Summary'!BZ45="Yes"),OFFSET('Water Data'!$F$6,0,10*ROW('Water Data'!F39)),NA())</f>
        <v>#N/A</v>
      </c>
      <c r="L45" s="506" t="e">
        <f ca="1">+IF(AND(ISNUMBER(OFFSET('Water Data'!$F$9,0,10*ROW('Water Data'!F39))),'Data Summary'!CA45="Yes"),OFFSET('Water Data'!$F$9,0,10*ROW('Water Data'!F39)),NA())</f>
        <v>#N/A</v>
      </c>
      <c r="M45" s="506" t="e">
        <f ca="1">+IF(AND(ISNUMBER(OFFSET('Water Data'!$G$4,0,10*ROW('Water Data'!G39))),'Data Summary'!CB45="Yes"),100-OFFSET('Water Data'!$G$4,0,10*ROW('Water Data'!G39)),NA())</f>
        <v>#N/A</v>
      </c>
      <c r="N45" s="506" t="e">
        <f ca="1">+IF(AND(ISNUMBER(OFFSET('Water Data'!$G$6,0,10*ROW('Water Data'!G39))),'Data Summary'!CC45="Yes"),OFFSET('Water Data'!$G$6,0,10*ROW('Water Data'!G39)),NA())</f>
        <v>#N/A</v>
      </c>
      <c r="O45" s="506" t="e">
        <f ca="1">+IF(AND(ISNUMBER(OFFSET('Water Data'!$G$9,0,10*ROW('Water Data'!G39))),'Data Summary'!CD45="Yes"),OFFSET('Water Data'!$G$9,0,10*ROW('Water Data'!G39)),NA())</f>
        <v>#N/A</v>
      </c>
      <c r="P45" s="506" t="e">
        <f ca="1">+IF(AND(ISNUMBER(OFFSET('Water Data'!$H$4,0,10*ROW('Water Data'!H39))),'Data Summary'!CE45="Yes"),100-OFFSET('Water Data'!$H$4,0,10*ROW('Water Data'!H39)),NA())</f>
        <v>#N/A</v>
      </c>
      <c r="Q45" s="506" t="e">
        <f ca="1">+IF(AND(ISNUMBER(OFFSET('Water Data'!$H$6,0,10*ROW('Water Data'!H39))),'Data Summary'!CF45="Yes"),OFFSET('Water Data'!$H$6,0,10*ROW('Water Data'!H39)),NA())</f>
        <v>#N/A</v>
      </c>
      <c r="R45" s="506" t="e">
        <f ca="1">+IF(AND(ISNUMBER(OFFSET('Water Data'!$H$9,0,10*ROW('Water Data'!H39))),'Data Summary'!CG45="Yes"),OFFSET('Water Data'!$H$9,0,10*ROW('Water Data'!H39)),NA())</f>
        <v>#N/A</v>
      </c>
      <c r="S45" s="506" t="e">
        <f ca="1">+IF(AND(ISNUMBER(OFFSET('Water Data'!$I$4,0,10*ROW('Water Data'!I39))),'Data Summary'!CH45="Yes"),100-OFFSET('Water Data'!$I$4,0,10*ROW('Water Data'!I39)),NA())</f>
        <v>#N/A</v>
      </c>
      <c r="T45" s="506" t="e">
        <f ca="1">+IF(AND(ISNUMBER(OFFSET('Water Data'!$I$6,0,10*ROW('Water Data'!I39))),'Data Summary'!CI45="Yes"),OFFSET('Water Data'!$I$6,0,10*ROW('Water Data'!I39)),NA())</f>
        <v>#N/A</v>
      </c>
      <c r="U45" s="506" t="e">
        <f ca="1">+IF(AND(ISNUMBER(OFFSET('Water Data'!$I$9,0,10*ROW('Water Data'!I39))),'Data Summary'!CJ45="Yes"),OFFSET('Water Data'!$I$9,0,10*ROW('Water Data'!I39)),NA())</f>
        <v>#N/A</v>
      </c>
      <c r="V45" s="507" t="e">
        <f ca="1">+IF(AND(ISNUMBER(OFFSET('Sanitation Data'!$D$4,0,10*ROW('Sanitation Data'!D39))),'Data Summary'!CK45="Yes"),100-OFFSET('Sanitation Data'!$D$4,0,10*ROW('Sanitation Data'!D39)),NA())</f>
        <v>#N/A</v>
      </c>
      <c r="W45" s="507" t="e">
        <f ca="1">+IF(AND(ISNUMBER(OFFSET('Sanitation Data'!$D$6,0,10*ROW('Sanitation Data'!D39))),'Data Summary'!CL45="Yes"),OFFSET('Sanitation Data'!$D$6,0,10*ROW('Sanitation Data'!D39)),NA())</f>
        <v>#N/A</v>
      </c>
      <c r="X45" s="507" t="e">
        <f ca="1">+IF(AND(ISNUMBER(OFFSET('Sanitation Data'!$D$10,0,10*ROW('Sanitation Data'!D39))),'Data Summary'!CM45="Yes"),OFFSET('Sanitation Data'!$D$10,0,10*ROW('Sanitation Data'!D39)),NA())</f>
        <v>#N/A</v>
      </c>
      <c r="Y45" s="507" t="e">
        <f ca="1">+IF(AND(ISNUMBER(OFFSET('Sanitation Data'!$D$11,0,10*ROW('Sanitation Data'!D39))),'Data Summary'!CN45="Yes"),OFFSET('Sanitation Data'!$D$11,0,10*ROW('Sanitation Data'!D39)),NA())</f>
        <v>#N/A</v>
      </c>
      <c r="Z45" s="507" t="e">
        <f ca="1">+IF(AND(ISNUMBER(OFFSET('Sanitation Data'!$D$12,0,10*ROW('Sanitation Data'!D39))),'Data Summary'!CO45="Yes"),OFFSET('Sanitation Data'!$D$12,0,10*ROW('Sanitation Data'!D39)),NA())</f>
        <v>#N/A</v>
      </c>
      <c r="AA45" s="507" t="e">
        <f ca="1">+IF(AND(ISNUMBER(OFFSET('Sanitation Data'!$E$4,0,10*ROW('Sanitation Data'!E39))),'Data Summary'!CP45="Yes"),100-OFFSET('Sanitation Data'!$E$4,0,10*ROW('Sanitation Data'!E39)),NA())</f>
        <v>#N/A</v>
      </c>
      <c r="AB45" s="507" t="e">
        <f ca="1">+IF(AND(ISNUMBER(OFFSET('Sanitation Data'!$E$6,0,10*ROW('Sanitation Data'!E39))),'Data Summary'!CQ45="Yes"),OFFSET('Sanitation Data'!$E$6,0,10*ROW('Sanitation Data'!E39)),NA())</f>
        <v>#N/A</v>
      </c>
      <c r="AC45" s="507" t="e">
        <f ca="1">+IF(AND(ISNUMBER(OFFSET('Sanitation Data'!$E$10,0,10*ROW('Sanitation Data'!E39))),'Data Summary'!CR45="Yes"),OFFSET('Sanitation Data'!$E$10,0,10*ROW('Sanitation Data'!E39)),NA())</f>
        <v>#N/A</v>
      </c>
      <c r="AD45" s="507" t="e">
        <f ca="1">+IF(AND(ISNUMBER(OFFSET('Sanitation Data'!$E$11,0,10*ROW('Sanitation Data'!E39))),'Data Summary'!CS45="Yes"),OFFSET('Sanitation Data'!$E$11,0,10*ROW('Sanitation Data'!E39)),NA())</f>
        <v>#N/A</v>
      </c>
      <c r="AE45" s="507" t="e">
        <f ca="1">+IF(AND(ISNUMBER(OFFSET('Sanitation Data'!$E$12,0,10*ROW('Sanitation Data'!E39))),'Data Summary'!CT45="Yes"),OFFSET('Sanitation Data'!$E$12,0,10*ROW('Sanitation Data'!E39)),NA())</f>
        <v>#N/A</v>
      </c>
      <c r="AF45" s="507" t="e">
        <f ca="1">+IF(AND(ISNUMBER(OFFSET('Sanitation Data'!$F$4,0,10*ROW('Sanitation Data'!F39))),'Data Summary'!CU45="Yes"),100-OFFSET('Sanitation Data'!$F$4,0,10*ROW('Sanitation Data'!F39)),NA())</f>
        <v>#N/A</v>
      </c>
      <c r="AG45" s="507" t="e">
        <f ca="1">+IF(AND(ISNUMBER(OFFSET('Sanitation Data'!$F$6,0,10*ROW('Sanitation Data'!F39))),'Data Summary'!CV45="Yes"),OFFSET('Sanitation Data'!$F$6,0,10*ROW('Sanitation Data'!F39)),NA())</f>
        <v>#N/A</v>
      </c>
      <c r="AH45" s="507" t="e">
        <f ca="1">+IF(AND(ISNUMBER(OFFSET('Sanitation Data'!$F$10,0,10*ROW('Sanitation Data'!F39))),'Data Summary'!CW45="Yes"),OFFSET('Sanitation Data'!$F$10,0,10*ROW('Sanitation Data'!F39)),NA())</f>
        <v>#N/A</v>
      </c>
      <c r="AI45" s="507" t="e">
        <f ca="1">+IF(AND(ISNUMBER(OFFSET('Sanitation Data'!$F$11,0,10*ROW('Sanitation Data'!F39))),'Data Summary'!CX45="Yes"),OFFSET('Sanitation Data'!$F$11,0,10*ROW('Sanitation Data'!F39)),NA())</f>
        <v>#N/A</v>
      </c>
      <c r="AJ45" s="507" t="e">
        <f ca="1">+IF(AND(ISNUMBER(OFFSET('Sanitation Data'!$F$12,0,10*ROW('Sanitation Data'!F39))),'Data Summary'!CY45="Yes"),OFFSET('Sanitation Data'!$F$12,0,10*ROW('Sanitation Data'!F39)),NA())</f>
        <v>#N/A</v>
      </c>
      <c r="AK45" s="507" t="e">
        <f ca="1">+IF(AND(ISNUMBER(OFFSET('Sanitation Data'!$G$4,0,10*ROW('Sanitation Data'!G39))),'Data Summary'!CZ45="Yes"),100-OFFSET('Sanitation Data'!$G$4,0,10*ROW('Sanitation Data'!G39)),NA())</f>
        <v>#N/A</v>
      </c>
      <c r="AL45" s="507" t="e">
        <f ca="1">+IF(AND(ISNUMBER(OFFSET('Sanitation Data'!$G$6,0,10*ROW('Sanitation Data'!G39))),'Data Summary'!DA45="Yes"),OFFSET('Sanitation Data'!$G$6,0,10*ROW('Sanitation Data'!G39)),NA())</f>
        <v>#N/A</v>
      </c>
      <c r="AM45" s="507" t="e">
        <f ca="1">+IF(AND(ISNUMBER(OFFSET('Sanitation Data'!$G$10,0,10*ROW('Sanitation Data'!G39))),'Data Summary'!DB45="Yes"),OFFSET('Sanitation Data'!$G$10,0,10*ROW('Sanitation Data'!G39)),NA())</f>
        <v>#N/A</v>
      </c>
      <c r="AN45" s="507" t="e">
        <f ca="1">+IF(AND(ISNUMBER(OFFSET('Sanitation Data'!$G$11,0,10*ROW('Sanitation Data'!G39))),'Data Summary'!DC45="Yes"),OFFSET('Sanitation Data'!$G$11,0,10*ROW('Sanitation Data'!G39)),NA())</f>
        <v>#N/A</v>
      </c>
      <c r="AO45" s="507" t="e">
        <f ca="1">+IF(AND(ISNUMBER(OFFSET('Sanitation Data'!$G$12,0,10*ROW('Sanitation Data'!G39))),'Data Summary'!DD45="Yes"),OFFSET('Sanitation Data'!$G$12,0,10*ROW('Sanitation Data'!G39)),NA())</f>
        <v>#N/A</v>
      </c>
      <c r="AP45" s="507" t="e">
        <f ca="1">+IF(AND(ISNUMBER(OFFSET('Sanitation Data'!$H$4,0,10*ROW('Sanitation Data'!H39))),'Data Summary'!DE45="Yes"),100-OFFSET('Sanitation Data'!$H$4,0,10*ROW('Sanitation Data'!H39)),NA())</f>
        <v>#N/A</v>
      </c>
      <c r="AQ45" s="507" t="e">
        <f ca="1">+IF(AND(ISNUMBER(OFFSET('Sanitation Data'!$H$6,0,10*ROW('Sanitation Data'!H39))),'Data Summary'!DF45="Yes"),OFFSET('Sanitation Data'!$H$6,0,10*ROW('Sanitation Data'!H39)),NA())</f>
        <v>#N/A</v>
      </c>
      <c r="AR45" s="507" t="e">
        <f ca="1">+IF(AND(ISNUMBER(OFFSET('Sanitation Data'!$H$10,0,10*ROW('Sanitation Data'!H39))),'Data Summary'!DG45="Yes"),OFFSET('Sanitation Data'!$H$10,0,10*ROW('Sanitation Data'!H39)),NA())</f>
        <v>#N/A</v>
      </c>
      <c r="AS45" s="507" t="e">
        <f ca="1">+IF(AND(ISNUMBER(OFFSET('Sanitation Data'!$H$11,0,10*ROW('Sanitation Data'!H39))),'Data Summary'!DH45="Yes"),OFFSET('Sanitation Data'!$H$11,0,10*ROW('Sanitation Data'!H39)),NA())</f>
        <v>#N/A</v>
      </c>
      <c r="AT45" s="507" t="e">
        <f ca="1">+IF(AND(ISNUMBER(OFFSET('Sanitation Data'!$H$12,0,10*ROW('Sanitation Data'!H39))),'Data Summary'!DI45="Yes"),OFFSET('Sanitation Data'!$H$12,0,10*ROW('Sanitation Data'!H39)),NA())</f>
        <v>#N/A</v>
      </c>
      <c r="AU45" s="507" t="e">
        <f ca="1">+IF(AND(ISNUMBER(OFFSET('Sanitation Data'!$I$4,0,10*ROW('Sanitation Data'!I39))),'Data Summary'!DJ45="Yes"),100-OFFSET('Sanitation Data'!$I$4,0,10*ROW('Sanitation Data'!I39)),NA())</f>
        <v>#N/A</v>
      </c>
      <c r="AV45" s="507" t="e">
        <f ca="1">+IF(AND(ISNUMBER(OFFSET('Sanitation Data'!$I$6,0,10*ROW('Sanitation Data'!I39))),'Data Summary'!DK45="Yes"),OFFSET('Sanitation Data'!$I$6,0,10*ROW('Sanitation Data'!I39)),NA())</f>
        <v>#N/A</v>
      </c>
      <c r="AW45" s="507" t="e">
        <f ca="1">+IF(AND(ISNUMBER(OFFSET('Sanitation Data'!$I$10,0,10*ROW('Sanitation Data'!I39))),'Data Summary'!DL45="Yes"),OFFSET('Sanitation Data'!$I$10,0,10*ROW('Sanitation Data'!I39)),NA())</f>
        <v>#N/A</v>
      </c>
      <c r="AX45" s="507" t="e">
        <f ca="1">+IF(AND(ISNUMBER(OFFSET('Sanitation Data'!$I$11,0,10*ROW('Sanitation Data'!I39))),'Data Summary'!DM45="Yes"),OFFSET('Sanitation Data'!$I$11,0,10*ROW('Sanitation Data'!I39)),NA())</f>
        <v>#N/A</v>
      </c>
      <c r="AY45" s="507" t="e">
        <f ca="1">+IF(AND(ISNUMBER(OFFSET('Sanitation Data'!$I$12,0,10*ROW('Sanitation Data'!I39))),'Data Summary'!DN45="Yes"),OFFSET('Sanitation Data'!$I$12,0,10*ROW('Sanitation Data'!I39)),NA())</f>
        <v>#N/A</v>
      </c>
      <c r="AZ45" s="508" t="e">
        <f ca="1">+IF(AND(ISNUMBER(OFFSET('Hygiene Data'!$D$5,0,10*ROW('Hygiene Data'!D39))),'Data Summary'!DO45="Yes"),OFFSET('Hygiene Data'!$D$5,0,10*ROW('Hygiene Data'!D39)),NA())</f>
        <v>#N/A</v>
      </c>
      <c r="BA45" s="508" t="e">
        <f ca="1">+IF(AND(ISNUMBER(OFFSET('Hygiene Data'!$D$7,0,10*ROW('Hygiene Data'!D39))),'Data Summary'!DP45="Yes"),OFFSET('Hygiene Data'!$D$7,0,10*ROW('Hygiene Data'!D39)),NA())</f>
        <v>#N/A</v>
      </c>
      <c r="BB45" s="508" t="e">
        <f ca="1">+IF(AND(ISNUMBER(OFFSET('Hygiene Data'!$D$9,0,10*ROW('Hygiene Data'!D39))),'Data Summary'!DQ45="Yes"),OFFSET('Hygiene Data'!$D$9,0,10*ROW('Hygiene Data'!D39)),NA())</f>
        <v>#N/A</v>
      </c>
      <c r="BC45" s="508" t="e">
        <f ca="1">+IF(AND(ISNUMBER(OFFSET('Hygiene Data'!$E$5,0,10*ROW('Hygiene Data'!E39))),'Data Summary'!DR45="Yes"),OFFSET('Hygiene Data'!$E$5,0,10*ROW('Hygiene Data'!E39)),NA())</f>
        <v>#N/A</v>
      </c>
      <c r="BD45" s="508" t="e">
        <f ca="1">+IF(AND(ISNUMBER(OFFSET('Hygiene Data'!$E$7,0,10*ROW('Hygiene Data'!E39))),'Data Summary'!DS45="Yes"),OFFSET('Hygiene Data'!$E$7,0,10*ROW('Hygiene Data'!E39)),NA())</f>
        <v>#N/A</v>
      </c>
      <c r="BE45" s="508" t="e">
        <f ca="1">+IF(AND(ISNUMBER(OFFSET('Hygiene Data'!$E$9,0,10*ROW('Hygiene Data'!E39))),'Data Summary'!DT45="Yes"),OFFSET('Hygiene Data'!$E$9,0,10*ROW('Hygiene Data'!E39)),NA())</f>
        <v>#N/A</v>
      </c>
      <c r="BF45" s="508" t="e">
        <f ca="1">+IF(AND(ISNUMBER(OFFSET('Hygiene Data'!$F$5,0,10*ROW('Hygiene Data'!F39))),'Data Summary'!DU45="Yes"),OFFSET('Hygiene Data'!$F$5,0,10*ROW('Hygiene Data'!F39)),NA())</f>
        <v>#N/A</v>
      </c>
      <c r="BG45" s="508" t="e">
        <f ca="1">+IF(AND(ISNUMBER(OFFSET('Hygiene Data'!$F$7,0,10*ROW('Hygiene Data'!F39))),'Data Summary'!DV45="Yes"),OFFSET('Hygiene Data'!$F$7,0,10*ROW('Hygiene Data'!F39)),NA())</f>
        <v>#N/A</v>
      </c>
      <c r="BH45" s="508" t="e">
        <f ca="1">+IF(AND(ISNUMBER(OFFSET('Hygiene Data'!$F$9,0,10*ROW('Hygiene Data'!F39))),'Data Summary'!DW45="Yes"),OFFSET('Hygiene Data'!$F$9,0,10*ROW('Hygiene Data'!F39)),NA())</f>
        <v>#N/A</v>
      </c>
      <c r="BI45" s="508" t="e">
        <f ca="1">+IF(AND(ISNUMBER(OFFSET('Hygiene Data'!$G$5,0,10*ROW('Hygiene Data'!G39))),'Data Summary'!DX45="Yes"),OFFSET('Hygiene Data'!$G$5,0,10*ROW('Hygiene Data'!G39)),NA())</f>
        <v>#N/A</v>
      </c>
      <c r="BJ45" s="508" t="e">
        <f ca="1">+IF(AND(ISNUMBER(OFFSET('Hygiene Data'!$G$7,0,10*ROW('Hygiene Data'!G39))),'Data Summary'!DY45="Yes"),OFFSET('Hygiene Data'!$G$7,0,10*ROW('Hygiene Data'!G39)),NA())</f>
        <v>#N/A</v>
      </c>
      <c r="BK45" s="508" t="e">
        <f ca="1">+IF(AND(ISNUMBER(OFFSET('Hygiene Data'!$G$9,0,10*ROW('Hygiene Data'!G39))),'Data Summary'!DZ45="Yes"),OFFSET('Hygiene Data'!$G$9,0,10*ROW('Hygiene Data'!G39)),NA())</f>
        <v>#N/A</v>
      </c>
      <c r="BL45" s="508" t="e">
        <f ca="1">+IF(AND(ISNUMBER(OFFSET('Hygiene Data'!$H$5,0,10*ROW('Hygiene Data'!H39))),'Data Summary'!EA45="Yes"),OFFSET('Hygiene Data'!$H$5,0,10*ROW('Hygiene Data'!H39)),NA())</f>
        <v>#N/A</v>
      </c>
      <c r="BM45" s="508" t="e">
        <f ca="1">+IF(AND(ISNUMBER(OFFSET('Hygiene Data'!$H$7,0,10*ROW('Hygiene Data'!H39))),'Data Summary'!EB45="Yes"),OFFSET('Hygiene Data'!$H$7,0,10*ROW('Hygiene Data'!H39)),NA())</f>
        <v>#N/A</v>
      </c>
      <c r="BN45" s="508" t="e">
        <f ca="1">+IF(AND(ISNUMBER(OFFSET('Hygiene Data'!$H$9,0,10*ROW('Hygiene Data'!H39))),'Data Summary'!EC45="Yes"),OFFSET('Hygiene Data'!$H$9,0,10*ROW('Hygiene Data'!H39)),NA())</f>
        <v>#N/A</v>
      </c>
      <c r="BO45" s="508" t="e">
        <f ca="1">+IF(AND(ISNUMBER(OFFSET('Hygiene Data'!$I$5,0,10*ROW('Hygiene Data'!I39))),'Data Summary'!ED45="Yes"),OFFSET('Hygiene Data'!$I$5,0,10*ROW('Hygiene Data'!I39)),NA())</f>
        <v>#N/A</v>
      </c>
      <c r="BP45" s="508" t="e">
        <f ca="1">+IF(AND(ISNUMBER(OFFSET('Hygiene Data'!$I$7,0,10*ROW('Hygiene Data'!I39))),'Data Summary'!EE45="Yes"),OFFSET('Hygiene Data'!$I$7,0,10*ROW('Hygiene Data'!I39)),NA())</f>
        <v>#N/A</v>
      </c>
      <c r="BQ45" s="508" t="e">
        <f ca="1">+IF(AND(ISNUMBER(OFFSET('Hygiene Data'!$I$9,0,10*ROW('Hygiene Data'!I39))),'Data Summary'!EF45="Yes"),OFFSET('Hygiene Data'!$I$9,0,10*ROW('Hygiene Data'!I39)),NA())</f>
        <v>#N/A</v>
      </c>
    </row>
    <row r="46" spans="1:69" x14ac:dyDescent="0.25">
      <c r="A46" s="504" t="e">
        <f ca="1">+RIGHT('Data Summary'!A46,LEN('Data Summary'!A46)-9)</f>
        <v>#VALUE!</v>
      </c>
      <c r="B46" s="478" t="str">
        <f ca="1">+IF(ISTEXT('Data Summary'!B46),'Data Summary'!B46,"")</f>
        <v/>
      </c>
      <c r="C46" s="505" t="e">
        <f ca="1">+VALUE('Data Summary'!C46)</f>
        <v>#VALUE!</v>
      </c>
      <c r="D46" s="506" t="e">
        <f ca="1">+IF(AND(ISNUMBER(OFFSET('Water Data'!$D$4,0,10*ROW('Water Data'!D40))),'Data Summary'!BS46="Yes"),100-OFFSET('Water Data'!$D$4,0,10*ROW('Water Data'!D40)),NA())</f>
        <v>#N/A</v>
      </c>
      <c r="E46" s="506" t="e">
        <f ca="1">+IF(AND(ISNUMBER(OFFSET('Water Data'!$D$6,0,10*ROW('Water Data'!D40))),'Data Summary'!BT46="Yes"),OFFSET('Water Data'!$D$6,0,10*ROW('Water Data'!D40)),NA())</f>
        <v>#N/A</v>
      </c>
      <c r="F46" s="506" t="e">
        <f ca="1">+IF(AND(ISNUMBER(OFFSET('Water Data'!$D$9,0,10*ROW('Water Data'!D40))),'Data Summary'!BU46="Yes"),OFFSET('Water Data'!$D$9,0,10*ROW('Water Data'!D40)),NA())</f>
        <v>#N/A</v>
      </c>
      <c r="G46" s="506" t="e">
        <f ca="1">+IF(AND(ISNUMBER(OFFSET('Water Data'!$E$4,0,10*ROW('Water Data'!E40))),'Data Summary'!BV46="Yes"),100-OFFSET('Water Data'!$E$4,0,10*ROW('Water Data'!E40)),NA())</f>
        <v>#N/A</v>
      </c>
      <c r="H46" s="506" t="e">
        <f ca="1">+IF(AND(ISNUMBER(OFFSET('Water Data'!$E$6,0,10*ROW('Water Data'!E40))),'Data Summary'!BW46="Yes"),OFFSET('Water Data'!$E$6,0,10*ROW('Water Data'!E40)),NA())</f>
        <v>#N/A</v>
      </c>
      <c r="I46" s="506" t="e">
        <f ca="1">+IF(AND(ISNUMBER(OFFSET('Water Data'!$E$9,0,10*ROW('Water Data'!E40))),'Data Summary'!BX46="Yes"),OFFSET('Water Data'!$E$9,0,10*ROW('Water Data'!E40)),NA())</f>
        <v>#N/A</v>
      </c>
      <c r="J46" s="506" t="e">
        <f ca="1">+IF(AND(ISNUMBER(OFFSET('Water Data'!$F$4,0,10*ROW('Water Data'!F40))),'Data Summary'!BY46="Yes"),100-OFFSET('Water Data'!$F$4,0,10*ROW('Water Data'!F40)),NA())</f>
        <v>#N/A</v>
      </c>
      <c r="K46" s="506" t="e">
        <f ca="1">+IF(AND(ISNUMBER(OFFSET('Water Data'!$F$6,0,10*ROW('Water Data'!F40))),'Data Summary'!BZ46="Yes"),OFFSET('Water Data'!$F$6,0,10*ROW('Water Data'!F40)),NA())</f>
        <v>#N/A</v>
      </c>
      <c r="L46" s="506" t="e">
        <f ca="1">+IF(AND(ISNUMBER(OFFSET('Water Data'!$F$9,0,10*ROW('Water Data'!F40))),'Data Summary'!CA46="Yes"),OFFSET('Water Data'!$F$9,0,10*ROW('Water Data'!F40)),NA())</f>
        <v>#N/A</v>
      </c>
      <c r="M46" s="506" t="e">
        <f ca="1">+IF(AND(ISNUMBER(OFFSET('Water Data'!$G$4,0,10*ROW('Water Data'!G40))),'Data Summary'!CB46="Yes"),100-OFFSET('Water Data'!$G$4,0,10*ROW('Water Data'!G40)),NA())</f>
        <v>#N/A</v>
      </c>
      <c r="N46" s="506" t="e">
        <f ca="1">+IF(AND(ISNUMBER(OFFSET('Water Data'!$G$6,0,10*ROW('Water Data'!G40))),'Data Summary'!CC46="Yes"),OFFSET('Water Data'!$G$6,0,10*ROW('Water Data'!G40)),NA())</f>
        <v>#N/A</v>
      </c>
      <c r="O46" s="506" t="e">
        <f ca="1">+IF(AND(ISNUMBER(OFFSET('Water Data'!$G$9,0,10*ROW('Water Data'!G40))),'Data Summary'!CD46="Yes"),OFFSET('Water Data'!$G$9,0,10*ROW('Water Data'!G40)),NA())</f>
        <v>#N/A</v>
      </c>
      <c r="P46" s="506" t="e">
        <f ca="1">+IF(AND(ISNUMBER(OFFSET('Water Data'!$H$4,0,10*ROW('Water Data'!H40))),'Data Summary'!CE46="Yes"),100-OFFSET('Water Data'!$H$4,0,10*ROW('Water Data'!H40)),NA())</f>
        <v>#N/A</v>
      </c>
      <c r="Q46" s="506" t="e">
        <f ca="1">+IF(AND(ISNUMBER(OFFSET('Water Data'!$H$6,0,10*ROW('Water Data'!H40))),'Data Summary'!CF46="Yes"),OFFSET('Water Data'!$H$6,0,10*ROW('Water Data'!H40)),NA())</f>
        <v>#N/A</v>
      </c>
      <c r="R46" s="506" t="e">
        <f ca="1">+IF(AND(ISNUMBER(OFFSET('Water Data'!$H$9,0,10*ROW('Water Data'!H40))),'Data Summary'!CG46="Yes"),OFFSET('Water Data'!$H$9,0,10*ROW('Water Data'!H40)),NA())</f>
        <v>#N/A</v>
      </c>
      <c r="S46" s="506" t="e">
        <f ca="1">+IF(AND(ISNUMBER(OFFSET('Water Data'!$I$4,0,10*ROW('Water Data'!I40))),'Data Summary'!CH46="Yes"),100-OFFSET('Water Data'!$I$4,0,10*ROW('Water Data'!I40)),NA())</f>
        <v>#N/A</v>
      </c>
      <c r="T46" s="506" t="e">
        <f ca="1">+IF(AND(ISNUMBER(OFFSET('Water Data'!$I$6,0,10*ROW('Water Data'!I40))),'Data Summary'!CI46="Yes"),OFFSET('Water Data'!$I$6,0,10*ROW('Water Data'!I40)),NA())</f>
        <v>#N/A</v>
      </c>
      <c r="U46" s="506" t="e">
        <f ca="1">+IF(AND(ISNUMBER(OFFSET('Water Data'!$I$9,0,10*ROW('Water Data'!I40))),'Data Summary'!CJ46="Yes"),OFFSET('Water Data'!$I$9,0,10*ROW('Water Data'!I40)),NA())</f>
        <v>#N/A</v>
      </c>
      <c r="V46" s="507" t="e">
        <f ca="1">+IF(AND(ISNUMBER(OFFSET('Sanitation Data'!$D$4,0,10*ROW('Sanitation Data'!D40))),'Data Summary'!CK46="Yes"),100-OFFSET('Sanitation Data'!$D$4,0,10*ROW('Sanitation Data'!D40)),NA())</f>
        <v>#N/A</v>
      </c>
      <c r="W46" s="507" t="e">
        <f ca="1">+IF(AND(ISNUMBER(OFFSET('Sanitation Data'!$D$6,0,10*ROW('Sanitation Data'!D40))),'Data Summary'!CL46="Yes"),OFFSET('Sanitation Data'!$D$6,0,10*ROW('Sanitation Data'!D40)),NA())</f>
        <v>#N/A</v>
      </c>
      <c r="X46" s="507" t="e">
        <f ca="1">+IF(AND(ISNUMBER(OFFSET('Sanitation Data'!$D$10,0,10*ROW('Sanitation Data'!D40))),'Data Summary'!CM46="Yes"),OFFSET('Sanitation Data'!$D$10,0,10*ROW('Sanitation Data'!D40)),NA())</f>
        <v>#N/A</v>
      </c>
      <c r="Y46" s="507" t="e">
        <f ca="1">+IF(AND(ISNUMBER(OFFSET('Sanitation Data'!$D$11,0,10*ROW('Sanitation Data'!D40))),'Data Summary'!CN46="Yes"),OFFSET('Sanitation Data'!$D$11,0,10*ROW('Sanitation Data'!D40)),NA())</f>
        <v>#N/A</v>
      </c>
      <c r="Z46" s="507" t="e">
        <f ca="1">+IF(AND(ISNUMBER(OFFSET('Sanitation Data'!$D$12,0,10*ROW('Sanitation Data'!D40))),'Data Summary'!CO46="Yes"),OFFSET('Sanitation Data'!$D$12,0,10*ROW('Sanitation Data'!D40)),NA())</f>
        <v>#N/A</v>
      </c>
      <c r="AA46" s="507" t="e">
        <f ca="1">+IF(AND(ISNUMBER(OFFSET('Sanitation Data'!$E$4,0,10*ROW('Sanitation Data'!E40))),'Data Summary'!CP46="Yes"),100-OFFSET('Sanitation Data'!$E$4,0,10*ROW('Sanitation Data'!E40)),NA())</f>
        <v>#N/A</v>
      </c>
      <c r="AB46" s="507" t="e">
        <f ca="1">+IF(AND(ISNUMBER(OFFSET('Sanitation Data'!$E$6,0,10*ROW('Sanitation Data'!E40))),'Data Summary'!CQ46="Yes"),OFFSET('Sanitation Data'!$E$6,0,10*ROW('Sanitation Data'!E40)),NA())</f>
        <v>#N/A</v>
      </c>
      <c r="AC46" s="507" t="e">
        <f ca="1">+IF(AND(ISNUMBER(OFFSET('Sanitation Data'!$E$10,0,10*ROW('Sanitation Data'!E40))),'Data Summary'!CR46="Yes"),OFFSET('Sanitation Data'!$E$10,0,10*ROW('Sanitation Data'!E40)),NA())</f>
        <v>#N/A</v>
      </c>
      <c r="AD46" s="507" t="e">
        <f ca="1">+IF(AND(ISNUMBER(OFFSET('Sanitation Data'!$E$11,0,10*ROW('Sanitation Data'!E40))),'Data Summary'!CS46="Yes"),OFFSET('Sanitation Data'!$E$11,0,10*ROW('Sanitation Data'!E40)),NA())</f>
        <v>#N/A</v>
      </c>
      <c r="AE46" s="507" t="e">
        <f ca="1">+IF(AND(ISNUMBER(OFFSET('Sanitation Data'!$E$12,0,10*ROW('Sanitation Data'!E40))),'Data Summary'!CT46="Yes"),OFFSET('Sanitation Data'!$E$12,0,10*ROW('Sanitation Data'!E40)),NA())</f>
        <v>#N/A</v>
      </c>
      <c r="AF46" s="507" t="e">
        <f ca="1">+IF(AND(ISNUMBER(OFFSET('Sanitation Data'!$F$4,0,10*ROW('Sanitation Data'!F40))),'Data Summary'!CU46="Yes"),100-OFFSET('Sanitation Data'!$F$4,0,10*ROW('Sanitation Data'!F40)),NA())</f>
        <v>#N/A</v>
      </c>
      <c r="AG46" s="507" t="e">
        <f ca="1">+IF(AND(ISNUMBER(OFFSET('Sanitation Data'!$F$6,0,10*ROW('Sanitation Data'!F40))),'Data Summary'!CV46="Yes"),OFFSET('Sanitation Data'!$F$6,0,10*ROW('Sanitation Data'!F40)),NA())</f>
        <v>#N/A</v>
      </c>
      <c r="AH46" s="507" t="e">
        <f ca="1">+IF(AND(ISNUMBER(OFFSET('Sanitation Data'!$F$10,0,10*ROW('Sanitation Data'!F40))),'Data Summary'!CW46="Yes"),OFFSET('Sanitation Data'!$F$10,0,10*ROW('Sanitation Data'!F40)),NA())</f>
        <v>#N/A</v>
      </c>
      <c r="AI46" s="507" t="e">
        <f ca="1">+IF(AND(ISNUMBER(OFFSET('Sanitation Data'!$F$11,0,10*ROW('Sanitation Data'!F40))),'Data Summary'!CX46="Yes"),OFFSET('Sanitation Data'!$F$11,0,10*ROW('Sanitation Data'!F40)),NA())</f>
        <v>#N/A</v>
      </c>
      <c r="AJ46" s="507" t="e">
        <f ca="1">+IF(AND(ISNUMBER(OFFSET('Sanitation Data'!$F$12,0,10*ROW('Sanitation Data'!F40))),'Data Summary'!CY46="Yes"),OFFSET('Sanitation Data'!$F$12,0,10*ROW('Sanitation Data'!F40)),NA())</f>
        <v>#N/A</v>
      </c>
      <c r="AK46" s="507" t="e">
        <f ca="1">+IF(AND(ISNUMBER(OFFSET('Sanitation Data'!$G$4,0,10*ROW('Sanitation Data'!G40))),'Data Summary'!CZ46="Yes"),100-OFFSET('Sanitation Data'!$G$4,0,10*ROW('Sanitation Data'!G40)),NA())</f>
        <v>#N/A</v>
      </c>
      <c r="AL46" s="507" t="e">
        <f ca="1">+IF(AND(ISNUMBER(OFFSET('Sanitation Data'!$G$6,0,10*ROW('Sanitation Data'!G40))),'Data Summary'!DA46="Yes"),OFFSET('Sanitation Data'!$G$6,0,10*ROW('Sanitation Data'!G40)),NA())</f>
        <v>#N/A</v>
      </c>
      <c r="AM46" s="507" t="e">
        <f ca="1">+IF(AND(ISNUMBER(OFFSET('Sanitation Data'!$G$10,0,10*ROW('Sanitation Data'!G40))),'Data Summary'!DB46="Yes"),OFFSET('Sanitation Data'!$G$10,0,10*ROW('Sanitation Data'!G40)),NA())</f>
        <v>#N/A</v>
      </c>
      <c r="AN46" s="507" t="e">
        <f ca="1">+IF(AND(ISNUMBER(OFFSET('Sanitation Data'!$G$11,0,10*ROW('Sanitation Data'!G40))),'Data Summary'!DC46="Yes"),OFFSET('Sanitation Data'!$G$11,0,10*ROW('Sanitation Data'!G40)),NA())</f>
        <v>#N/A</v>
      </c>
      <c r="AO46" s="507" t="e">
        <f ca="1">+IF(AND(ISNUMBER(OFFSET('Sanitation Data'!$G$12,0,10*ROW('Sanitation Data'!G40))),'Data Summary'!DD46="Yes"),OFFSET('Sanitation Data'!$G$12,0,10*ROW('Sanitation Data'!G40)),NA())</f>
        <v>#N/A</v>
      </c>
      <c r="AP46" s="507" t="e">
        <f ca="1">+IF(AND(ISNUMBER(OFFSET('Sanitation Data'!$H$4,0,10*ROW('Sanitation Data'!H40))),'Data Summary'!DE46="Yes"),100-OFFSET('Sanitation Data'!$H$4,0,10*ROW('Sanitation Data'!H40)),NA())</f>
        <v>#N/A</v>
      </c>
      <c r="AQ46" s="507" t="e">
        <f ca="1">+IF(AND(ISNUMBER(OFFSET('Sanitation Data'!$H$6,0,10*ROW('Sanitation Data'!H40))),'Data Summary'!DF46="Yes"),OFFSET('Sanitation Data'!$H$6,0,10*ROW('Sanitation Data'!H40)),NA())</f>
        <v>#N/A</v>
      </c>
      <c r="AR46" s="507" t="e">
        <f ca="1">+IF(AND(ISNUMBER(OFFSET('Sanitation Data'!$H$10,0,10*ROW('Sanitation Data'!H40))),'Data Summary'!DG46="Yes"),OFFSET('Sanitation Data'!$H$10,0,10*ROW('Sanitation Data'!H40)),NA())</f>
        <v>#N/A</v>
      </c>
      <c r="AS46" s="507" t="e">
        <f ca="1">+IF(AND(ISNUMBER(OFFSET('Sanitation Data'!$H$11,0,10*ROW('Sanitation Data'!H40))),'Data Summary'!DH46="Yes"),OFFSET('Sanitation Data'!$H$11,0,10*ROW('Sanitation Data'!H40)),NA())</f>
        <v>#N/A</v>
      </c>
      <c r="AT46" s="507" t="e">
        <f ca="1">+IF(AND(ISNUMBER(OFFSET('Sanitation Data'!$H$12,0,10*ROW('Sanitation Data'!H40))),'Data Summary'!DI46="Yes"),OFFSET('Sanitation Data'!$H$12,0,10*ROW('Sanitation Data'!H40)),NA())</f>
        <v>#N/A</v>
      </c>
      <c r="AU46" s="507" t="e">
        <f ca="1">+IF(AND(ISNUMBER(OFFSET('Sanitation Data'!$I$4,0,10*ROW('Sanitation Data'!I40))),'Data Summary'!DJ46="Yes"),100-OFFSET('Sanitation Data'!$I$4,0,10*ROW('Sanitation Data'!I40)),NA())</f>
        <v>#N/A</v>
      </c>
      <c r="AV46" s="507" t="e">
        <f ca="1">+IF(AND(ISNUMBER(OFFSET('Sanitation Data'!$I$6,0,10*ROW('Sanitation Data'!I40))),'Data Summary'!DK46="Yes"),OFFSET('Sanitation Data'!$I$6,0,10*ROW('Sanitation Data'!I40)),NA())</f>
        <v>#N/A</v>
      </c>
      <c r="AW46" s="507" t="e">
        <f ca="1">+IF(AND(ISNUMBER(OFFSET('Sanitation Data'!$I$10,0,10*ROW('Sanitation Data'!I40))),'Data Summary'!DL46="Yes"),OFFSET('Sanitation Data'!$I$10,0,10*ROW('Sanitation Data'!I40)),NA())</f>
        <v>#N/A</v>
      </c>
      <c r="AX46" s="507" t="e">
        <f ca="1">+IF(AND(ISNUMBER(OFFSET('Sanitation Data'!$I$11,0,10*ROW('Sanitation Data'!I40))),'Data Summary'!DM46="Yes"),OFFSET('Sanitation Data'!$I$11,0,10*ROW('Sanitation Data'!I40)),NA())</f>
        <v>#N/A</v>
      </c>
      <c r="AY46" s="507" t="e">
        <f ca="1">+IF(AND(ISNUMBER(OFFSET('Sanitation Data'!$I$12,0,10*ROW('Sanitation Data'!I40))),'Data Summary'!DN46="Yes"),OFFSET('Sanitation Data'!$I$12,0,10*ROW('Sanitation Data'!I40)),NA())</f>
        <v>#N/A</v>
      </c>
      <c r="AZ46" s="508" t="e">
        <f ca="1">+IF(AND(ISNUMBER(OFFSET('Hygiene Data'!$D$5,0,10*ROW('Hygiene Data'!D40))),'Data Summary'!DO46="Yes"),OFFSET('Hygiene Data'!$D$5,0,10*ROW('Hygiene Data'!D40)),NA())</f>
        <v>#N/A</v>
      </c>
      <c r="BA46" s="508" t="e">
        <f ca="1">+IF(AND(ISNUMBER(OFFSET('Hygiene Data'!$D$7,0,10*ROW('Hygiene Data'!D40))),'Data Summary'!DP46="Yes"),OFFSET('Hygiene Data'!$D$7,0,10*ROW('Hygiene Data'!D40)),NA())</f>
        <v>#N/A</v>
      </c>
      <c r="BB46" s="508" t="e">
        <f ca="1">+IF(AND(ISNUMBER(OFFSET('Hygiene Data'!$D$9,0,10*ROW('Hygiene Data'!D40))),'Data Summary'!DQ46="Yes"),OFFSET('Hygiene Data'!$D$9,0,10*ROW('Hygiene Data'!D40)),NA())</f>
        <v>#N/A</v>
      </c>
      <c r="BC46" s="508" t="e">
        <f ca="1">+IF(AND(ISNUMBER(OFFSET('Hygiene Data'!$E$5,0,10*ROW('Hygiene Data'!E40))),'Data Summary'!DR46="Yes"),OFFSET('Hygiene Data'!$E$5,0,10*ROW('Hygiene Data'!E40)),NA())</f>
        <v>#N/A</v>
      </c>
      <c r="BD46" s="508" t="e">
        <f ca="1">+IF(AND(ISNUMBER(OFFSET('Hygiene Data'!$E$7,0,10*ROW('Hygiene Data'!E40))),'Data Summary'!DS46="Yes"),OFFSET('Hygiene Data'!$E$7,0,10*ROW('Hygiene Data'!E40)),NA())</f>
        <v>#N/A</v>
      </c>
      <c r="BE46" s="508" t="e">
        <f ca="1">+IF(AND(ISNUMBER(OFFSET('Hygiene Data'!$E$9,0,10*ROW('Hygiene Data'!E40))),'Data Summary'!DT46="Yes"),OFFSET('Hygiene Data'!$E$9,0,10*ROW('Hygiene Data'!E40)),NA())</f>
        <v>#N/A</v>
      </c>
      <c r="BF46" s="508" t="e">
        <f ca="1">+IF(AND(ISNUMBER(OFFSET('Hygiene Data'!$F$5,0,10*ROW('Hygiene Data'!F40))),'Data Summary'!DU46="Yes"),OFFSET('Hygiene Data'!$F$5,0,10*ROW('Hygiene Data'!F40)),NA())</f>
        <v>#N/A</v>
      </c>
      <c r="BG46" s="508" t="e">
        <f ca="1">+IF(AND(ISNUMBER(OFFSET('Hygiene Data'!$F$7,0,10*ROW('Hygiene Data'!F40))),'Data Summary'!DV46="Yes"),OFFSET('Hygiene Data'!$F$7,0,10*ROW('Hygiene Data'!F40)),NA())</f>
        <v>#N/A</v>
      </c>
      <c r="BH46" s="508" t="e">
        <f ca="1">+IF(AND(ISNUMBER(OFFSET('Hygiene Data'!$F$9,0,10*ROW('Hygiene Data'!F40))),'Data Summary'!DW46="Yes"),OFFSET('Hygiene Data'!$F$9,0,10*ROW('Hygiene Data'!F40)),NA())</f>
        <v>#N/A</v>
      </c>
      <c r="BI46" s="508" t="e">
        <f ca="1">+IF(AND(ISNUMBER(OFFSET('Hygiene Data'!$G$5,0,10*ROW('Hygiene Data'!G40))),'Data Summary'!DX46="Yes"),OFFSET('Hygiene Data'!$G$5,0,10*ROW('Hygiene Data'!G40)),NA())</f>
        <v>#N/A</v>
      </c>
      <c r="BJ46" s="508" t="e">
        <f ca="1">+IF(AND(ISNUMBER(OFFSET('Hygiene Data'!$G$7,0,10*ROW('Hygiene Data'!G40))),'Data Summary'!DY46="Yes"),OFFSET('Hygiene Data'!$G$7,0,10*ROW('Hygiene Data'!G40)),NA())</f>
        <v>#N/A</v>
      </c>
      <c r="BK46" s="508" t="e">
        <f ca="1">+IF(AND(ISNUMBER(OFFSET('Hygiene Data'!$G$9,0,10*ROW('Hygiene Data'!G40))),'Data Summary'!DZ46="Yes"),OFFSET('Hygiene Data'!$G$9,0,10*ROW('Hygiene Data'!G40)),NA())</f>
        <v>#N/A</v>
      </c>
      <c r="BL46" s="508" t="e">
        <f ca="1">+IF(AND(ISNUMBER(OFFSET('Hygiene Data'!$H$5,0,10*ROW('Hygiene Data'!H40))),'Data Summary'!EA46="Yes"),OFFSET('Hygiene Data'!$H$5,0,10*ROW('Hygiene Data'!H40)),NA())</f>
        <v>#N/A</v>
      </c>
      <c r="BM46" s="508" t="e">
        <f ca="1">+IF(AND(ISNUMBER(OFFSET('Hygiene Data'!$H$7,0,10*ROW('Hygiene Data'!H40))),'Data Summary'!EB46="Yes"),OFFSET('Hygiene Data'!$H$7,0,10*ROW('Hygiene Data'!H40)),NA())</f>
        <v>#N/A</v>
      </c>
      <c r="BN46" s="508" t="e">
        <f ca="1">+IF(AND(ISNUMBER(OFFSET('Hygiene Data'!$H$9,0,10*ROW('Hygiene Data'!H40))),'Data Summary'!EC46="Yes"),OFFSET('Hygiene Data'!$H$9,0,10*ROW('Hygiene Data'!H40)),NA())</f>
        <v>#N/A</v>
      </c>
      <c r="BO46" s="508" t="e">
        <f ca="1">+IF(AND(ISNUMBER(OFFSET('Hygiene Data'!$I$5,0,10*ROW('Hygiene Data'!I40))),'Data Summary'!ED46="Yes"),OFFSET('Hygiene Data'!$I$5,0,10*ROW('Hygiene Data'!I40)),NA())</f>
        <v>#N/A</v>
      </c>
      <c r="BP46" s="508" t="e">
        <f ca="1">+IF(AND(ISNUMBER(OFFSET('Hygiene Data'!$I$7,0,10*ROW('Hygiene Data'!I40))),'Data Summary'!EE46="Yes"),OFFSET('Hygiene Data'!$I$7,0,10*ROW('Hygiene Data'!I40)),NA())</f>
        <v>#N/A</v>
      </c>
      <c r="BQ46" s="508" t="e">
        <f ca="1">+IF(AND(ISNUMBER(OFFSET('Hygiene Data'!$I$9,0,10*ROW('Hygiene Data'!I40))),'Data Summary'!EF46="Yes"),OFFSET('Hygiene Data'!$I$9,0,10*ROW('Hygiene Data'!I40)),NA())</f>
        <v>#N/A</v>
      </c>
    </row>
    <row r="47" spans="1:69" x14ac:dyDescent="0.25">
      <c r="A47" s="504" t="e">
        <f ca="1">+RIGHT('Data Summary'!A47,LEN('Data Summary'!A47)-9)</f>
        <v>#VALUE!</v>
      </c>
      <c r="B47" s="478" t="str">
        <f ca="1">+IF(ISTEXT('Data Summary'!B47),'Data Summary'!B47,"")</f>
        <v/>
      </c>
      <c r="C47" s="505" t="e">
        <f ca="1">+VALUE('Data Summary'!C47)</f>
        <v>#VALUE!</v>
      </c>
      <c r="D47" s="506" t="e">
        <f ca="1">+IF(AND(ISNUMBER(OFFSET('Water Data'!$D$4,0,10*ROW('Water Data'!D41))),'Data Summary'!BS47="Yes"),100-OFFSET('Water Data'!$D$4,0,10*ROW('Water Data'!D41)),NA())</f>
        <v>#N/A</v>
      </c>
      <c r="E47" s="506" t="e">
        <f ca="1">+IF(AND(ISNUMBER(OFFSET('Water Data'!$D$6,0,10*ROW('Water Data'!D41))),'Data Summary'!BT47="Yes"),OFFSET('Water Data'!$D$6,0,10*ROW('Water Data'!D41)),NA())</f>
        <v>#N/A</v>
      </c>
      <c r="F47" s="506" t="e">
        <f ca="1">+IF(AND(ISNUMBER(OFFSET('Water Data'!$D$9,0,10*ROW('Water Data'!D41))),'Data Summary'!BU47="Yes"),OFFSET('Water Data'!$D$9,0,10*ROW('Water Data'!D41)),NA())</f>
        <v>#N/A</v>
      </c>
      <c r="G47" s="506" t="e">
        <f ca="1">+IF(AND(ISNUMBER(OFFSET('Water Data'!$E$4,0,10*ROW('Water Data'!E41))),'Data Summary'!BV47="Yes"),100-OFFSET('Water Data'!$E$4,0,10*ROW('Water Data'!E41)),NA())</f>
        <v>#N/A</v>
      </c>
      <c r="H47" s="506" t="e">
        <f ca="1">+IF(AND(ISNUMBER(OFFSET('Water Data'!$E$6,0,10*ROW('Water Data'!E41))),'Data Summary'!BW47="Yes"),OFFSET('Water Data'!$E$6,0,10*ROW('Water Data'!E41)),NA())</f>
        <v>#N/A</v>
      </c>
      <c r="I47" s="506" t="e">
        <f ca="1">+IF(AND(ISNUMBER(OFFSET('Water Data'!$E$9,0,10*ROW('Water Data'!E41))),'Data Summary'!BX47="Yes"),OFFSET('Water Data'!$E$9,0,10*ROW('Water Data'!E41)),NA())</f>
        <v>#N/A</v>
      </c>
      <c r="J47" s="506" t="e">
        <f ca="1">+IF(AND(ISNUMBER(OFFSET('Water Data'!$F$4,0,10*ROW('Water Data'!F41))),'Data Summary'!BY47="Yes"),100-OFFSET('Water Data'!$F$4,0,10*ROW('Water Data'!F41)),NA())</f>
        <v>#N/A</v>
      </c>
      <c r="K47" s="506" t="e">
        <f ca="1">+IF(AND(ISNUMBER(OFFSET('Water Data'!$F$6,0,10*ROW('Water Data'!F41))),'Data Summary'!BZ47="Yes"),OFFSET('Water Data'!$F$6,0,10*ROW('Water Data'!F41)),NA())</f>
        <v>#N/A</v>
      </c>
      <c r="L47" s="506" t="e">
        <f ca="1">+IF(AND(ISNUMBER(OFFSET('Water Data'!$F$9,0,10*ROW('Water Data'!F41))),'Data Summary'!CA47="Yes"),OFFSET('Water Data'!$F$9,0,10*ROW('Water Data'!F41)),NA())</f>
        <v>#N/A</v>
      </c>
      <c r="M47" s="506" t="e">
        <f ca="1">+IF(AND(ISNUMBER(OFFSET('Water Data'!$G$4,0,10*ROW('Water Data'!G41))),'Data Summary'!CB47="Yes"),100-OFFSET('Water Data'!$G$4,0,10*ROW('Water Data'!G41)),NA())</f>
        <v>#N/A</v>
      </c>
      <c r="N47" s="506" t="e">
        <f ca="1">+IF(AND(ISNUMBER(OFFSET('Water Data'!$G$6,0,10*ROW('Water Data'!G41))),'Data Summary'!CC47="Yes"),OFFSET('Water Data'!$G$6,0,10*ROW('Water Data'!G41)),NA())</f>
        <v>#N/A</v>
      </c>
      <c r="O47" s="506" t="e">
        <f ca="1">+IF(AND(ISNUMBER(OFFSET('Water Data'!$G$9,0,10*ROW('Water Data'!G41))),'Data Summary'!CD47="Yes"),OFFSET('Water Data'!$G$9,0,10*ROW('Water Data'!G41)),NA())</f>
        <v>#N/A</v>
      </c>
      <c r="P47" s="506" t="e">
        <f ca="1">+IF(AND(ISNUMBER(OFFSET('Water Data'!$H$4,0,10*ROW('Water Data'!H41))),'Data Summary'!CE47="Yes"),100-OFFSET('Water Data'!$H$4,0,10*ROW('Water Data'!H41)),NA())</f>
        <v>#N/A</v>
      </c>
      <c r="Q47" s="506" t="e">
        <f ca="1">+IF(AND(ISNUMBER(OFFSET('Water Data'!$H$6,0,10*ROW('Water Data'!H41))),'Data Summary'!CF47="Yes"),OFFSET('Water Data'!$H$6,0,10*ROW('Water Data'!H41)),NA())</f>
        <v>#N/A</v>
      </c>
      <c r="R47" s="506" t="e">
        <f ca="1">+IF(AND(ISNUMBER(OFFSET('Water Data'!$H$9,0,10*ROW('Water Data'!H41))),'Data Summary'!CG47="Yes"),OFFSET('Water Data'!$H$9,0,10*ROW('Water Data'!H41)),NA())</f>
        <v>#N/A</v>
      </c>
      <c r="S47" s="506" t="e">
        <f ca="1">+IF(AND(ISNUMBER(OFFSET('Water Data'!$I$4,0,10*ROW('Water Data'!I41))),'Data Summary'!CH47="Yes"),100-OFFSET('Water Data'!$I$4,0,10*ROW('Water Data'!I41)),NA())</f>
        <v>#N/A</v>
      </c>
      <c r="T47" s="506" t="e">
        <f ca="1">+IF(AND(ISNUMBER(OFFSET('Water Data'!$I$6,0,10*ROW('Water Data'!I41))),'Data Summary'!CI47="Yes"),OFFSET('Water Data'!$I$6,0,10*ROW('Water Data'!I41)),NA())</f>
        <v>#N/A</v>
      </c>
      <c r="U47" s="506" t="e">
        <f ca="1">+IF(AND(ISNUMBER(OFFSET('Water Data'!$I$9,0,10*ROW('Water Data'!I41))),'Data Summary'!CJ47="Yes"),OFFSET('Water Data'!$I$9,0,10*ROW('Water Data'!I41)),NA())</f>
        <v>#N/A</v>
      </c>
      <c r="V47" s="507" t="e">
        <f ca="1">+IF(AND(ISNUMBER(OFFSET('Sanitation Data'!$D$4,0,10*ROW('Sanitation Data'!D41))),'Data Summary'!CK47="Yes"),100-OFFSET('Sanitation Data'!$D$4,0,10*ROW('Sanitation Data'!D41)),NA())</f>
        <v>#N/A</v>
      </c>
      <c r="W47" s="507" t="e">
        <f ca="1">+IF(AND(ISNUMBER(OFFSET('Sanitation Data'!$D$6,0,10*ROW('Sanitation Data'!D41))),'Data Summary'!CL47="Yes"),OFFSET('Sanitation Data'!$D$6,0,10*ROW('Sanitation Data'!D41)),NA())</f>
        <v>#N/A</v>
      </c>
      <c r="X47" s="507" t="e">
        <f ca="1">+IF(AND(ISNUMBER(OFFSET('Sanitation Data'!$D$10,0,10*ROW('Sanitation Data'!D41))),'Data Summary'!CM47="Yes"),OFFSET('Sanitation Data'!$D$10,0,10*ROW('Sanitation Data'!D41)),NA())</f>
        <v>#N/A</v>
      </c>
      <c r="Y47" s="507" t="e">
        <f ca="1">+IF(AND(ISNUMBER(OFFSET('Sanitation Data'!$D$11,0,10*ROW('Sanitation Data'!D41))),'Data Summary'!CN47="Yes"),OFFSET('Sanitation Data'!$D$11,0,10*ROW('Sanitation Data'!D41)),NA())</f>
        <v>#N/A</v>
      </c>
      <c r="Z47" s="507" t="e">
        <f ca="1">+IF(AND(ISNUMBER(OFFSET('Sanitation Data'!$D$12,0,10*ROW('Sanitation Data'!D41))),'Data Summary'!CO47="Yes"),OFFSET('Sanitation Data'!$D$12,0,10*ROW('Sanitation Data'!D41)),NA())</f>
        <v>#N/A</v>
      </c>
      <c r="AA47" s="507" t="e">
        <f ca="1">+IF(AND(ISNUMBER(OFFSET('Sanitation Data'!$E$4,0,10*ROW('Sanitation Data'!E41))),'Data Summary'!CP47="Yes"),100-OFFSET('Sanitation Data'!$E$4,0,10*ROW('Sanitation Data'!E41)),NA())</f>
        <v>#N/A</v>
      </c>
      <c r="AB47" s="507" t="e">
        <f ca="1">+IF(AND(ISNUMBER(OFFSET('Sanitation Data'!$E$6,0,10*ROW('Sanitation Data'!E41))),'Data Summary'!CQ47="Yes"),OFFSET('Sanitation Data'!$E$6,0,10*ROW('Sanitation Data'!E41)),NA())</f>
        <v>#N/A</v>
      </c>
      <c r="AC47" s="507" t="e">
        <f ca="1">+IF(AND(ISNUMBER(OFFSET('Sanitation Data'!$E$10,0,10*ROW('Sanitation Data'!E41))),'Data Summary'!CR47="Yes"),OFFSET('Sanitation Data'!$E$10,0,10*ROW('Sanitation Data'!E41)),NA())</f>
        <v>#N/A</v>
      </c>
      <c r="AD47" s="507" t="e">
        <f ca="1">+IF(AND(ISNUMBER(OFFSET('Sanitation Data'!$E$11,0,10*ROW('Sanitation Data'!E41))),'Data Summary'!CS47="Yes"),OFFSET('Sanitation Data'!$E$11,0,10*ROW('Sanitation Data'!E41)),NA())</f>
        <v>#N/A</v>
      </c>
      <c r="AE47" s="507" t="e">
        <f ca="1">+IF(AND(ISNUMBER(OFFSET('Sanitation Data'!$E$12,0,10*ROW('Sanitation Data'!E41))),'Data Summary'!CT47="Yes"),OFFSET('Sanitation Data'!$E$12,0,10*ROW('Sanitation Data'!E41)),NA())</f>
        <v>#N/A</v>
      </c>
      <c r="AF47" s="507" t="e">
        <f ca="1">+IF(AND(ISNUMBER(OFFSET('Sanitation Data'!$F$4,0,10*ROW('Sanitation Data'!F41))),'Data Summary'!CU47="Yes"),100-OFFSET('Sanitation Data'!$F$4,0,10*ROW('Sanitation Data'!F41)),NA())</f>
        <v>#N/A</v>
      </c>
      <c r="AG47" s="507" t="e">
        <f ca="1">+IF(AND(ISNUMBER(OFFSET('Sanitation Data'!$F$6,0,10*ROW('Sanitation Data'!F41))),'Data Summary'!CV47="Yes"),OFFSET('Sanitation Data'!$F$6,0,10*ROW('Sanitation Data'!F41)),NA())</f>
        <v>#N/A</v>
      </c>
      <c r="AH47" s="507" t="e">
        <f ca="1">+IF(AND(ISNUMBER(OFFSET('Sanitation Data'!$F$10,0,10*ROW('Sanitation Data'!F41))),'Data Summary'!CW47="Yes"),OFFSET('Sanitation Data'!$F$10,0,10*ROW('Sanitation Data'!F41)),NA())</f>
        <v>#N/A</v>
      </c>
      <c r="AI47" s="507" t="e">
        <f ca="1">+IF(AND(ISNUMBER(OFFSET('Sanitation Data'!$F$11,0,10*ROW('Sanitation Data'!F41))),'Data Summary'!CX47="Yes"),OFFSET('Sanitation Data'!$F$11,0,10*ROW('Sanitation Data'!F41)),NA())</f>
        <v>#N/A</v>
      </c>
      <c r="AJ47" s="507" t="e">
        <f ca="1">+IF(AND(ISNUMBER(OFFSET('Sanitation Data'!$F$12,0,10*ROW('Sanitation Data'!F41))),'Data Summary'!CY47="Yes"),OFFSET('Sanitation Data'!$F$12,0,10*ROW('Sanitation Data'!F41)),NA())</f>
        <v>#N/A</v>
      </c>
      <c r="AK47" s="507" t="e">
        <f ca="1">+IF(AND(ISNUMBER(OFFSET('Sanitation Data'!$G$4,0,10*ROW('Sanitation Data'!G41))),'Data Summary'!CZ47="Yes"),100-OFFSET('Sanitation Data'!$G$4,0,10*ROW('Sanitation Data'!G41)),NA())</f>
        <v>#N/A</v>
      </c>
      <c r="AL47" s="507" t="e">
        <f ca="1">+IF(AND(ISNUMBER(OFFSET('Sanitation Data'!$G$6,0,10*ROW('Sanitation Data'!G41))),'Data Summary'!DA47="Yes"),OFFSET('Sanitation Data'!$G$6,0,10*ROW('Sanitation Data'!G41)),NA())</f>
        <v>#N/A</v>
      </c>
      <c r="AM47" s="507" t="e">
        <f ca="1">+IF(AND(ISNUMBER(OFFSET('Sanitation Data'!$G$10,0,10*ROW('Sanitation Data'!G41))),'Data Summary'!DB47="Yes"),OFFSET('Sanitation Data'!$G$10,0,10*ROW('Sanitation Data'!G41)),NA())</f>
        <v>#N/A</v>
      </c>
      <c r="AN47" s="507" t="e">
        <f ca="1">+IF(AND(ISNUMBER(OFFSET('Sanitation Data'!$G$11,0,10*ROW('Sanitation Data'!G41))),'Data Summary'!DC47="Yes"),OFFSET('Sanitation Data'!$G$11,0,10*ROW('Sanitation Data'!G41)),NA())</f>
        <v>#N/A</v>
      </c>
      <c r="AO47" s="507" t="e">
        <f ca="1">+IF(AND(ISNUMBER(OFFSET('Sanitation Data'!$G$12,0,10*ROW('Sanitation Data'!G41))),'Data Summary'!DD47="Yes"),OFFSET('Sanitation Data'!$G$12,0,10*ROW('Sanitation Data'!G41)),NA())</f>
        <v>#N/A</v>
      </c>
      <c r="AP47" s="507" t="e">
        <f ca="1">+IF(AND(ISNUMBER(OFFSET('Sanitation Data'!$H$4,0,10*ROW('Sanitation Data'!H41))),'Data Summary'!DE47="Yes"),100-OFFSET('Sanitation Data'!$H$4,0,10*ROW('Sanitation Data'!H41)),NA())</f>
        <v>#N/A</v>
      </c>
      <c r="AQ47" s="507" t="e">
        <f ca="1">+IF(AND(ISNUMBER(OFFSET('Sanitation Data'!$H$6,0,10*ROW('Sanitation Data'!H41))),'Data Summary'!DF47="Yes"),OFFSET('Sanitation Data'!$H$6,0,10*ROW('Sanitation Data'!H41)),NA())</f>
        <v>#N/A</v>
      </c>
      <c r="AR47" s="507" t="e">
        <f ca="1">+IF(AND(ISNUMBER(OFFSET('Sanitation Data'!$H$10,0,10*ROW('Sanitation Data'!H41))),'Data Summary'!DG47="Yes"),OFFSET('Sanitation Data'!$H$10,0,10*ROW('Sanitation Data'!H41)),NA())</f>
        <v>#N/A</v>
      </c>
      <c r="AS47" s="507" t="e">
        <f ca="1">+IF(AND(ISNUMBER(OFFSET('Sanitation Data'!$H$11,0,10*ROW('Sanitation Data'!H41))),'Data Summary'!DH47="Yes"),OFFSET('Sanitation Data'!$H$11,0,10*ROW('Sanitation Data'!H41)),NA())</f>
        <v>#N/A</v>
      </c>
      <c r="AT47" s="507" t="e">
        <f ca="1">+IF(AND(ISNUMBER(OFFSET('Sanitation Data'!$H$12,0,10*ROW('Sanitation Data'!H41))),'Data Summary'!DI47="Yes"),OFFSET('Sanitation Data'!$H$12,0,10*ROW('Sanitation Data'!H41)),NA())</f>
        <v>#N/A</v>
      </c>
      <c r="AU47" s="507" t="e">
        <f ca="1">+IF(AND(ISNUMBER(OFFSET('Sanitation Data'!$I$4,0,10*ROW('Sanitation Data'!I41))),'Data Summary'!DJ47="Yes"),100-OFFSET('Sanitation Data'!$I$4,0,10*ROW('Sanitation Data'!I41)),NA())</f>
        <v>#N/A</v>
      </c>
      <c r="AV47" s="507" t="e">
        <f ca="1">+IF(AND(ISNUMBER(OFFSET('Sanitation Data'!$I$6,0,10*ROW('Sanitation Data'!I41))),'Data Summary'!DK47="Yes"),OFFSET('Sanitation Data'!$I$6,0,10*ROW('Sanitation Data'!I41)),NA())</f>
        <v>#N/A</v>
      </c>
      <c r="AW47" s="507" t="e">
        <f ca="1">+IF(AND(ISNUMBER(OFFSET('Sanitation Data'!$I$10,0,10*ROW('Sanitation Data'!I41))),'Data Summary'!DL47="Yes"),OFFSET('Sanitation Data'!$I$10,0,10*ROW('Sanitation Data'!I41)),NA())</f>
        <v>#N/A</v>
      </c>
      <c r="AX47" s="507" t="e">
        <f ca="1">+IF(AND(ISNUMBER(OFFSET('Sanitation Data'!$I$11,0,10*ROW('Sanitation Data'!I41))),'Data Summary'!DM47="Yes"),OFFSET('Sanitation Data'!$I$11,0,10*ROW('Sanitation Data'!I41)),NA())</f>
        <v>#N/A</v>
      </c>
      <c r="AY47" s="507" t="e">
        <f ca="1">+IF(AND(ISNUMBER(OFFSET('Sanitation Data'!$I$12,0,10*ROW('Sanitation Data'!I41))),'Data Summary'!DN47="Yes"),OFFSET('Sanitation Data'!$I$12,0,10*ROW('Sanitation Data'!I41)),NA())</f>
        <v>#N/A</v>
      </c>
      <c r="AZ47" s="508" t="e">
        <f ca="1">+IF(AND(ISNUMBER(OFFSET('Hygiene Data'!$D$5,0,10*ROW('Hygiene Data'!D41))),'Data Summary'!DO47="Yes"),OFFSET('Hygiene Data'!$D$5,0,10*ROW('Hygiene Data'!D41)),NA())</f>
        <v>#N/A</v>
      </c>
      <c r="BA47" s="508" t="e">
        <f ca="1">+IF(AND(ISNUMBER(OFFSET('Hygiene Data'!$D$7,0,10*ROW('Hygiene Data'!D41))),'Data Summary'!DP47="Yes"),OFFSET('Hygiene Data'!$D$7,0,10*ROW('Hygiene Data'!D41)),NA())</f>
        <v>#N/A</v>
      </c>
      <c r="BB47" s="508" t="e">
        <f ca="1">+IF(AND(ISNUMBER(OFFSET('Hygiene Data'!$D$9,0,10*ROW('Hygiene Data'!D41))),'Data Summary'!DQ47="Yes"),OFFSET('Hygiene Data'!$D$9,0,10*ROW('Hygiene Data'!D41)),NA())</f>
        <v>#N/A</v>
      </c>
      <c r="BC47" s="508" t="e">
        <f ca="1">+IF(AND(ISNUMBER(OFFSET('Hygiene Data'!$E$5,0,10*ROW('Hygiene Data'!E41))),'Data Summary'!DR47="Yes"),OFFSET('Hygiene Data'!$E$5,0,10*ROW('Hygiene Data'!E41)),NA())</f>
        <v>#N/A</v>
      </c>
      <c r="BD47" s="508" t="e">
        <f ca="1">+IF(AND(ISNUMBER(OFFSET('Hygiene Data'!$E$7,0,10*ROW('Hygiene Data'!E41))),'Data Summary'!DS47="Yes"),OFFSET('Hygiene Data'!$E$7,0,10*ROW('Hygiene Data'!E41)),NA())</f>
        <v>#N/A</v>
      </c>
      <c r="BE47" s="508" t="e">
        <f ca="1">+IF(AND(ISNUMBER(OFFSET('Hygiene Data'!$E$9,0,10*ROW('Hygiene Data'!E41))),'Data Summary'!DT47="Yes"),OFFSET('Hygiene Data'!$E$9,0,10*ROW('Hygiene Data'!E41)),NA())</f>
        <v>#N/A</v>
      </c>
      <c r="BF47" s="508" t="e">
        <f ca="1">+IF(AND(ISNUMBER(OFFSET('Hygiene Data'!$F$5,0,10*ROW('Hygiene Data'!F41))),'Data Summary'!DU47="Yes"),OFFSET('Hygiene Data'!$F$5,0,10*ROW('Hygiene Data'!F41)),NA())</f>
        <v>#N/A</v>
      </c>
      <c r="BG47" s="508" t="e">
        <f ca="1">+IF(AND(ISNUMBER(OFFSET('Hygiene Data'!$F$7,0,10*ROW('Hygiene Data'!F41))),'Data Summary'!DV47="Yes"),OFFSET('Hygiene Data'!$F$7,0,10*ROW('Hygiene Data'!F41)),NA())</f>
        <v>#N/A</v>
      </c>
      <c r="BH47" s="508" t="e">
        <f ca="1">+IF(AND(ISNUMBER(OFFSET('Hygiene Data'!$F$9,0,10*ROW('Hygiene Data'!F41))),'Data Summary'!DW47="Yes"),OFFSET('Hygiene Data'!$F$9,0,10*ROW('Hygiene Data'!F41)),NA())</f>
        <v>#N/A</v>
      </c>
      <c r="BI47" s="508" t="e">
        <f ca="1">+IF(AND(ISNUMBER(OFFSET('Hygiene Data'!$G$5,0,10*ROW('Hygiene Data'!G41))),'Data Summary'!DX47="Yes"),OFFSET('Hygiene Data'!$G$5,0,10*ROW('Hygiene Data'!G41)),NA())</f>
        <v>#N/A</v>
      </c>
      <c r="BJ47" s="508" t="e">
        <f ca="1">+IF(AND(ISNUMBER(OFFSET('Hygiene Data'!$G$7,0,10*ROW('Hygiene Data'!G41))),'Data Summary'!DY47="Yes"),OFFSET('Hygiene Data'!$G$7,0,10*ROW('Hygiene Data'!G41)),NA())</f>
        <v>#N/A</v>
      </c>
      <c r="BK47" s="508" t="e">
        <f ca="1">+IF(AND(ISNUMBER(OFFSET('Hygiene Data'!$G$9,0,10*ROW('Hygiene Data'!G41))),'Data Summary'!DZ47="Yes"),OFFSET('Hygiene Data'!$G$9,0,10*ROW('Hygiene Data'!G41)),NA())</f>
        <v>#N/A</v>
      </c>
      <c r="BL47" s="508" t="e">
        <f ca="1">+IF(AND(ISNUMBER(OFFSET('Hygiene Data'!$H$5,0,10*ROW('Hygiene Data'!H41))),'Data Summary'!EA47="Yes"),OFFSET('Hygiene Data'!$H$5,0,10*ROW('Hygiene Data'!H41)),NA())</f>
        <v>#N/A</v>
      </c>
      <c r="BM47" s="508" t="e">
        <f ca="1">+IF(AND(ISNUMBER(OFFSET('Hygiene Data'!$H$7,0,10*ROW('Hygiene Data'!H41))),'Data Summary'!EB47="Yes"),OFFSET('Hygiene Data'!$H$7,0,10*ROW('Hygiene Data'!H41)),NA())</f>
        <v>#N/A</v>
      </c>
      <c r="BN47" s="508" t="e">
        <f ca="1">+IF(AND(ISNUMBER(OFFSET('Hygiene Data'!$H$9,0,10*ROW('Hygiene Data'!H41))),'Data Summary'!EC47="Yes"),OFFSET('Hygiene Data'!$H$9,0,10*ROW('Hygiene Data'!H41)),NA())</f>
        <v>#N/A</v>
      </c>
      <c r="BO47" s="508" t="e">
        <f ca="1">+IF(AND(ISNUMBER(OFFSET('Hygiene Data'!$I$5,0,10*ROW('Hygiene Data'!I41))),'Data Summary'!ED47="Yes"),OFFSET('Hygiene Data'!$I$5,0,10*ROW('Hygiene Data'!I41)),NA())</f>
        <v>#N/A</v>
      </c>
      <c r="BP47" s="508" t="e">
        <f ca="1">+IF(AND(ISNUMBER(OFFSET('Hygiene Data'!$I$7,0,10*ROW('Hygiene Data'!I41))),'Data Summary'!EE47="Yes"),OFFSET('Hygiene Data'!$I$7,0,10*ROW('Hygiene Data'!I41)),NA())</f>
        <v>#N/A</v>
      </c>
      <c r="BQ47" s="508" t="e">
        <f ca="1">+IF(AND(ISNUMBER(OFFSET('Hygiene Data'!$I$9,0,10*ROW('Hygiene Data'!I41))),'Data Summary'!EF47="Yes"),OFFSET('Hygiene Data'!$I$9,0,10*ROW('Hygiene Data'!I41)),NA())</f>
        <v>#N/A</v>
      </c>
    </row>
    <row r="48" spans="1:69" x14ac:dyDescent="0.25">
      <c r="A48" s="504" t="e">
        <f ca="1">+RIGHT('Data Summary'!A48,LEN('Data Summary'!A48)-9)</f>
        <v>#VALUE!</v>
      </c>
      <c r="B48" s="478" t="str">
        <f ca="1">+IF(ISTEXT('Data Summary'!B48),'Data Summary'!B48,"")</f>
        <v/>
      </c>
      <c r="C48" s="505" t="e">
        <f ca="1">+VALUE('Data Summary'!C48)</f>
        <v>#VALUE!</v>
      </c>
      <c r="D48" s="506" t="e">
        <f ca="1">+IF(AND(ISNUMBER(OFFSET('Water Data'!$D$4,0,10*ROW('Water Data'!D42))),'Data Summary'!BS48="Yes"),100-OFFSET('Water Data'!$D$4,0,10*ROW('Water Data'!D42)),NA())</f>
        <v>#N/A</v>
      </c>
      <c r="E48" s="506" t="e">
        <f ca="1">+IF(AND(ISNUMBER(OFFSET('Water Data'!$D$6,0,10*ROW('Water Data'!D42))),'Data Summary'!BT48="Yes"),OFFSET('Water Data'!$D$6,0,10*ROW('Water Data'!D42)),NA())</f>
        <v>#N/A</v>
      </c>
      <c r="F48" s="506" t="e">
        <f ca="1">+IF(AND(ISNUMBER(OFFSET('Water Data'!$D$9,0,10*ROW('Water Data'!D42))),'Data Summary'!BU48="Yes"),OFFSET('Water Data'!$D$9,0,10*ROW('Water Data'!D42)),NA())</f>
        <v>#N/A</v>
      </c>
      <c r="G48" s="506" t="e">
        <f ca="1">+IF(AND(ISNUMBER(OFFSET('Water Data'!$E$4,0,10*ROW('Water Data'!E42))),'Data Summary'!BV48="Yes"),100-OFFSET('Water Data'!$E$4,0,10*ROW('Water Data'!E42)),NA())</f>
        <v>#N/A</v>
      </c>
      <c r="H48" s="506" t="e">
        <f ca="1">+IF(AND(ISNUMBER(OFFSET('Water Data'!$E$6,0,10*ROW('Water Data'!E42))),'Data Summary'!BW48="Yes"),OFFSET('Water Data'!$E$6,0,10*ROW('Water Data'!E42)),NA())</f>
        <v>#N/A</v>
      </c>
      <c r="I48" s="506" t="e">
        <f ca="1">+IF(AND(ISNUMBER(OFFSET('Water Data'!$E$9,0,10*ROW('Water Data'!E42))),'Data Summary'!BX48="Yes"),OFFSET('Water Data'!$E$9,0,10*ROW('Water Data'!E42)),NA())</f>
        <v>#N/A</v>
      </c>
      <c r="J48" s="506" t="e">
        <f ca="1">+IF(AND(ISNUMBER(OFFSET('Water Data'!$F$4,0,10*ROW('Water Data'!F42))),'Data Summary'!BY48="Yes"),100-OFFSET('Water Data'!$F$4,0,10*ROW('Water Data'!F42)),NA())</f>
        <v>#N/A</v>
      </c>
      <c r="K48" s="506" t="e">
        <f ca="1">+IF(AND(ISNUMBER(OFFSET('Water Data'!$F$6,0,10*ROW('Water Data'!F42))),'Data Summary'!BZ48="Yes"),OFFSET('Water Data'!$F$6,0,10*ROW('Water Data'!F42)),NA())</f>
        <v>#N/A</v>
      </c>
      <c r="L48" s="506" t="e">
        <f ca="1">+IF(AND(ISNUMBER(OFFSET('Water Data'!$F$9,0,10*ROW('Water Data'!F42))),'Data Summary'!CA48="Yes"),OFFSET('Water Data'!$F$9,0,10*ROW('Water Data'!F42)),NA())</f>
        <v>#N/A</v>
      </c>
      <c r="M48" s="506" t="e">
        <f ca="1">+IF(AND(ISNUMBER(OFFSET('Water Data'!$G$4,0,10*ROW('Water Data'!G42))),'Data Summary'!CB48="Yes"),100-OFFSET('Water Data'!$G$4,0,10*ROW('Water Data'!G42)),NA())</f>
        <v>#N/A</v>
      </c>
      <c r="N48" s="506" t="e">
        <f ca="1">+IF(AND(ISNUMBER(OFFSET('Water Data'!$G$6,0,10*ROW('Water Data'!G42))),'Data Summary'!CC48="Yes"),OFFSET('Water Data'!$G$6,0,10*ROW('Water Data'!G42)),NA())</f>
        <v>#N/A</v>
      </c>
      <c r="O48" s="506" t="e">
        <f ca="1">+IF(AND(ISNUMBER(OFFSET('Water Data'!$G$9,0,10*ROW('Water Data'!G42))),'Data Summary'!CD48="Yes"),OFFSET('Water Data'!$G$9,0,10*ROW('Water Data'!G42)),NA())</f>
        <v>#N/A</v>
      </c>
      <c r="P48" s="506" t="e">
        <f ca="1">+IF(AND(ISNUMBER(OFFSET('Water Data'!$H$4,0,10*ROW('Water Data'!H42))),'Data Summary'!CE48="Yes"),100-OFFSET('Water Data'!$H$4,0,10*ROW('Water Data'!H42)),NA())</f>
        <v>#N/A</v>
      </c>
      <c r="Q48" s="506" t="e">
        <f ca="1">+IF(AND(ISNUMBER(OFFSET('Water Data'!$H$6,0,10*ROW('Water Data'!H42))),'Data Summary'!CF48="Yes"),OFFSET('Water Data'!$H$6,0,10*ROW('Water Data'!H42)),NA())</f>
        <v>#N/A</v>
      </c>
      <c r="R48" s="506" t="e">
        <f ca="1">+IF(AND(ISNUMBER(OFFSET('Water Data'!$H$9,0,10*ROW('Water Data'!H42))),'Data Summary'!CG48="Yes"),OFFSET('Water Data'!$H$9,0,10*ROW('Water Data'!H42)),NA())</f>
        <v>#N/A</v>
      </c>
      <c r="S48" s="506" t="e">
        <f ca="1">+IF(AND(ISNUMBER(OFFSET('Water Data'!$I$4,0,10*ROW('Water Data'!I42))),'Data Summary'!CH48="Yes"),100-OFFSET('Water Data'!$I$4,0,10*ROW('Water Data'!I42)),NA())</f>
        <v>#N/A</v>
      </c>
      <c r="T48" s="506" t="e">
        <f ca="1">+IF(AND(ISNUMBER(OFFSET('Water Data'!$I$6,0,10*ROW('Water Data'!I42))),'Data Summary'!CI48="Yes"),OFFSET('Water Data'!$I$6,0,10*ROW('Water Data'!I42)),NA())</f>
        <v>#N/A</v>
      </c>
      <c r="U48" s="506" t="e">
        <f ca="1">+IF(AND(ISNUMBER(OFFSET('Water Data'!$I$9,0,10*ROW('Water Data'!I42))),'Data Summary'!CJ48="Yes"),OFFSET('Water Data'!$I$9,0,10*ROW('Water Data'!I42)),NA())</f>
        <v>#N/A</v>
      </c>
      <c r="V48" s="507" t="e">
        <f ca="1">+IF(AND(ISNUMBER(OFFSET('Sanitation Data'!$D$4,0,10*ROW('Sanitation Data'!D42))),'Data Summary'!CK48="Yes"),100-OFFSET('Sanitation Data'!$D$4,0,10*ROW('Sanitation Data'!D42)),NA())</f>
        <v>#N/A</v>
      </c>
      <c r="W48" s="507" t="e">
        <f ca="1">+IF(AND(ISNUMBER(OFFSET('Sanitation Data'!$D$6,0,10*ROW('Sanitation Data'!D42))),'Data Summary'!CL48="Yes"),OFFSET('Sanitation Data'!$D$6,0,10*ROW('Sanitation Data'!D42)),NA())</f>
        <v>#N/A</v>
      </c>
      <c r="X48" s="507" t="e">
        <f ca="1">+IF(AND(ISNUMBER(OFFSET('Sanitation Data'!$D$10,0,10*ROW('Sanitation Data'!D42))),'Data Summary'!CM48="Yes"),OFFSET('Sanitation Data'!$D$10,0,10*ROW('Sanitation Data'!D42)),NA())</f>
        <v>#N/A</v>
      </c>
      <c r="Y48" s="507" t="e">
        <f ca="1">+IF(AND(ISNUMBER(OFFSET('Sanitation Data'!$D$11,0,10*ROW('Sanitation Data'!D42))),'Data Summary'!CN48="Yes"),OFFSET('Sanitation Data'!$D$11,0,10*ROW('Sanitation Data'!D42)),NA())</f>
        <v>#N/A</v>
      </c>
      <c r="Z48" s="507" t="e">
        <f ca="1">+IF(AND(ISNUMBER(OFFSET('Sanitation Data'!$D$12,0,10*ROW('Sanitation Data'!D42))),'Data Summary'!CO48="Yes"),OFFSET('Sanitation Data'!$D$12,0,10*ROW('Sanitation Data'!D42)),NA())</f>
        <v>#N/A</v>
      </c>
      <c r="AA48" s="507" t="e">
        <f ca="1">+IF(AND(ISNUMBER(OFFSET('Sanitation Data'!$E$4,0,10*ROW('Sanitation Data'!E42))),'Data Summary'!CP48="Yes"),100-OFFSET('Sanitation Data'!$E$4,0,10*ROW('Sanitation Data'!E42)),NA())</f>
        <v>#N/A</v>
      </c>
      <c r="AB48" s="507" t="e">
        <f ca="1">+IF(AND(ISNUMBER(OFFSET('Sanitation Data'!$E$6,0,10*ROW('Sanitation Data'!E42))),'Data Summary'!CQ48="Yes"),OFFSET('Sanitation Data'!$E$6,0,10*ROW('Sanitation Data'!E42)),NA())</f>
        <v>#N/A</v>
      </c>
      <c r="AC48" s="507" t="e">
        <f ca="1">+IF(AND(ISNUMBER(OFFSET('Sanitation Data'!$E$10,0,10*ROW('Sanitation Data'!E42))),'Data Summary'!CR48="Yes"),OFFSET('Sanitation Data'!$E$10,0,10*ROW('Sanitation Data'!E42)),NA())</f>
        <v>#N/A</v>
      </c>
      <c r="AD48" s="507" t="e">
        <f ca="1">+IF(AND(ISNUMBER(OFFSET('Sanitation Data'!$E$11,0,10*ROW('Sanitation Data'!E42))),'Data Summary'!CS48="Yes"),OFFSET('Sanitation Data'!$E$11,0,10*ROW('Sanitation Data'!E42)),NA())</f>
        <v>#N/A</v>
      </c>
      <c r="AE48" s="507" t="e">
        <f ca="1">+IF(AND(ISNUMBER(OFFSET('Sanitation Data'!$E$12,0,10*ROW('Sanitation Data'!E42))),'Data Summary'!CT48="Yes"),OFFSET('Sanitation Data'!$E$12,0,10*ROW('Sanitation Data'!E42)),NA())</f>
        <v>#N/A</v>
      </c>
      <c r="AF48" s="507" t="e">
        <f ca="1">+IF(AND(ISNUMBER(OFFSET('Sanitation Data'!$F$4,0,10*ROW('Sanitation Data'!F42))),'Data Summary'!CU48="Yes"),100-OFFSET('Sanitation Data'!$F$4,0,10*ROW('Sanitation Data'!F42)),NA())</f>
        <v>#N/A</v>
      </c>
      <c r="AG48" s="507" t="e">
        <f ca="1">+IF(AND(ISNUMBER(OFFSET('Sanitation Data'!$F$6,0,10*ROW('Sanitation Data'!F42))),'Data Summary'!CV48="Yes"),OFFSET('Sanitation Data'!$F$6,0,10*ROW('Sanitation Data'!F42)),NA())</f>
        <v>#N/A</v>
      </c>
      <c r="AH48" s="507" t="e">
        <f ca="1">+IF(AND(ISNUMBER(OFFSET('Sanitation Data'!$F$10,0,10*ROW('Sanitation Data'!F42))),'Data Summary'!CW48="Yes"),OFFSET('Sanitation Data'!$F$10,0,10*ROW('Sanitation Data'!F42)),NA())</f>
        <v>#N/A</v>
      </c>
      <c r="AI48" s="507" t="e">
        <f ca="1">+IF(AND(ISNUMBER(OFFSET('Sanitation Data'!$F$11,0,10*ROW('Sanitation Data'!F42))),'Data Summary'!CX48="Yes"),OFFSET('Sanitation Data'!$F$11,0,10*ROW('Sanitation Data'!F42)),NA())</f>
        <v>#N/A</v>
      </c>
      <c r="AJ48" s="507" t="e">
        <f ca="1">+IF(AND(ISNUMBER(OFFSET('Sanitation Data'!$F$12,0,10*ROW('Sanitation Data'!F42))),'Data Summary'!CY48="Yes"),OFFSET('Sanitation Data'!$F$12,0,10*ROW('Sanitation Data'!F42)),NA())</f>
        <v>#N/A</v>
      </c>
      <c r="AK48" s="507" t="e">
        <f ca="1">+IF(AND(ISNUMBER(OFFSET('Sanitation Data'!$G$4,0,10*ROW('Sanitation Data'!G42))),'Data Summary'!CZ48="Yes"),100-OFFSET('Sanitation Data'!$G$4,0,10*ROW('Sanitation Data'!G42)),NA())</f>
        <v>#N/A</v>
      </c>
      <c r="AL48" s="507" t="e">
        <f ca="1">+IF(AND(ISNUMBER(OFFSET('Sanitation Data'!$G$6,0,10*ROW('Sanitation Data'!G42))),'Data Summary'!DA48="Yes"),OFFSET('Sanitation Data'!$G$6,0,10*ROW('Sanitation Data'!G42)),NA())</f>
        <v>#N/A</v>
      </c>
      <c r="AM48" s="507" t="e">
        <f ca="1">+IF(AND(ISNUMBER(OFFSET('Sanitation Data'!$G$10,0,10*ROW('Sanitation Data'!G42))),'Data Summary'!DB48="Yes"),OFFSET('Sanitation Data'!$G$10,0,10*ROW('Sanitation Data'!G42)),NA())</f>
        <v>#N/A</v>
      </c>
      <c r="AN48" s="507" t="e">
        <f ca="1">+IF(AND(ISNUMBER(OFFSET('Sanitation Data'!$G$11,0,10*ROW('Sanitation Data'!G42))),'Data Summary'!DC48="Yes"),OFFSET('Sanitation Data'!$G$11,0,10*ROW('Sanitation Data'!G42)),NA())</f>
        <v>#N/A</v>
      </c>
      <c r="AO48" s="507" t="e">
        <f ca="1">+IF(AND(ISNUMBER(OFFSET('Sanitation Data'!$G$12,0,10*ROW('Sanitation Data'!G42))),'Data Summary'!DD48="Yes"),OFFSET('Sanitation Data'!$G$12,0,10*ROW('Sanitation Data'!G42)),NA())</f>
        <v>#N/A</v>
      </c>
      <c r="AP48" s="507" t="e">
        <f ca="1">+IF(AND(ISNUMBER(OFFSET('Sanitation Data'!$H$4,0,10*ROW('Sanitation Data'!H42))),'Data Summary'!DE48="Yes"),100-OFFSET('Sanitation Data'!$H$4,0,10*ROW('Sanitation Data'!H42)),NA())</f>
        <v>#N/A</v>
      </c>
      <c r="AQ48" s="507" t="e">
        <f ca="1">+IF(AND(ISNUMBER(OFFSET('Sanitation Data'!$H$6,0,10*ROW('Sanitation Data'!H42))),'Data Summary'!DF48="Yes"),OFFSET('Sanitation Data'!$H$6,0,10*ROW('Sanitation Data'!H42)),NA())</f>
        <v>#N/A</v>
      </c>
      <c r="AR48" s="507" t="e">
        <f ca="1">+IF(AND(ISNUMBER(OFFSET('Sanitation Data'!$H$10,0,10*ROW('Sanitation Data'!H42))),'Data Summary'!DG48="Yes"),OFFSET('Sanitation Data'!$H$10,0,10*ROW('Sanitation Data'!H42)),NA())</f>
        <v>#N/A</v>
      </c>
      <c r="AS48" s="507" t="e">
        <f ca="1">+IF(AND(ISNUMBER(OFFSET('Sanitation Data'!$H$11,0,10*ROW('Sanitation Data'!H42))),'Data Summary'!DH48="Yes"),OFFSET('Sanitation Data'!$H$11,0,10*ROW('Sanitation Data'!H42)),NA())</f>
        <v>#N/A</v>
      </c>
      <c r="AT48" s="507" t="e">
        <f ca="1">+IF(AND(ISNUMBER(OFFSET('Sanitation Data'!$H$12,0,10*ROW('Sanitation Data'!H42))),'Data Summary'!DI48="Yes"),OFFSET('Sanitation Data'!$H$12,0,10*ROW('Sanitation Data'!H42)),NA())</f>
        <v>#N/A</v>
      </c>
      <c r="AU48" s="507" t="e">
        <f ca="1">+IF(AND(ISNUMBER(OFFSET('Sanitation Data'!$I$4,0,10*ROW('Sanitation Data'!I42))),'Data Summary'!DJ48="Yes"),100-OFFSET('Sanitation Data'!$I$4,0,10*ROW('Sanitation Data'!I42)),NA())</f>
        <v>#N/A</v>
      </c>
      <c r="AV48" s="507" t="e">
        <f ca="1">+IF(AND(ISNUMBER(OFFSET('Sanitation Data'!$I$6,0,10*ROW('Sanitation Data'!I42))),'Data Summary'!DK48="Yes"),OFFSET('Sanitation Data'!$I$6,0,10*ROW('Sanitation Data'!I42)),NA())</f>
        <v>#N/A</v>
      </c>
      <c r="AW48" s="507" t="e">
        <f ca="1">+IF(AND(ISNUMBER(OFFSET('Sanitation Data'!$I$10,0,10*ROW('Sanitation Data'!I42))),'Data Summary'!DL48="Yes"),OFFSET('Sanitation Data'!$I$10,0,10*ROW('Sanitation Data'!I42)),NA())</f>
        <v>#N/A</v>
      </c>
      <c r="AX48" s="507" t="e">
        <f ca="1">+IF(AND(ISNUMBER(OFFSET('Sanitation Data'!$I$11,0,10*ROW('Sanitation Data'!I42))),'Data Summary'!DM48="Yes"),OFFSET('Sanitation Data'!$I$11,0,10*ROW('Sanitation Data'!I42)),NA())</f>
        <v>#N/A</v>
      </c>
      <c r="AY48" s="507" t="e">
        <f ca="1">+IF(AND(ISNUMBER(OFFSET('Sanitation Data'!$I$12,0,10*ROW('Sanitation Data'!I42))),'Data Summary'!DN48="Yes"),OFFSET('Sanitation Data'!$I$12,0,10*ROW('Sanitation Data'!I42)),NA())</f>
        <v>#N/A</v>
      </c>
      <c r="AZ48" s="508" t="e">
        <f ca="1">+IF(AND(ISNUMBER(OFFSET('Hygiene Data'!$D$5,0,10*ROW('Hygiene Data'!D42))),'Data Summary'!DO48="Yes"),OFFSET('Hygiene Data'!$D$5,0,10*ROW('Hygiene Data'!D42)),NA())</f>
        <v>#N/A</v>
      </c>
      <c r="BA48" s="508" t="e">
        <f ca="1">+IF(AND(ISNUMBER(OFFSET('Hygiene Data'!$D$7,0,10*ROW('Hygiene Data'!D42))),'Data Summary'!DP48="Yes"),OFFSET('Hygiene Data'!$D$7,0,10*ROW('Hygiene Data'!D42)),NA())</f>
        <v>#N/A</v>
      </c>
      <c r="BB48" s="508" t="e">
        <f ca="1">+IF(AND(ISNUMBER(OFFSET('Hygiene Data'!$D$9,0,10*ROW('Hygiene Data'!D42))),'Data Summary'!DQ48="Yes"),OFFSET('Hygiene Data'!$D$9,0,10*ROW('Hygiene Data'!D42)),NA())</f>
        <v>#N/A</v>
      </c>
      <c r="BC48" s="508" t="e">
        <f ca="1">+IF(AND(ISNUMBER(OFFSET('Hygiene Data'!$E$5,0,10*ROW('Hygiene Data'!E42))),'Data Summary'!DR48="Yes"),OFFSET('Hygiene Data'!$E$5,0,10*ROW('Hygiene Data'!E42)),NA())</f>
        <v>#N/A</v>
      </c>
      <c r="BD48" s="508" t="e">
        <f ca="1">+IF(AND(ISNUMBER(OFFSET('Hygiene Data'!$E$7,0,10*ROW('Hygiene Data'!E42))),'Data Summary'!DS48="Yes"),OFFSET('Hygiene Data'!$E$7,0,10*ROW('Hygiene Data'!E42)),NA())</f>
        <v>#N/A</v>
      </c>
      <c r="BE48" s="508" t="e">
        <f ca="1">+IF(AND(ISNUMBER(OFFSET('Hygiene Data'!$E$9,0,10*ROW('Hygiene Data'!E42))),'Data Summary'!DT48="Yes"),OFFSET('Hygiene Data'!$E$9,0,10*ROW('Hygiene Data'!E42)),NA())</f>
        <v>#N/A</v>
      </c>
      <c r="BF48" s="508" t="e">
        <f ca="1">+IF(AND(ISNUMBER(OFFSET('Hygiene Data'!$F$5,0,10*ROW('Hygiene Data'!F42))),'Data Summary'!DU48="Yes"),OFFSET('Hygiene Data'!$F$5,0,10*ROW('Hygiene Data'!F42)),NA())</f>
        <v>#N/A</v>
      </c>
      <c r="BG48" s="508" t="e">
        <f ca="1">+IF(AND(ISNUMBER(OFFSET('Hygiene Data'!$F$7,0,10*ROW('Hygiene Data'!F42))),'Data Summary'!DV48="Yes"),OFFSET('Hygiene Data'!$F$7,0,10*ROW('Hygiene Data'!F42)),NA())</f>
        <v>#N/A</v>
      </c>
      <c r="BH48" s="508" t="e">
        <f ca="1">+IF(AND(ISNUMBER(OFFSET('Hygiene Data'!$F$9,0,10*ROW('Hygiene Data'!F42))),'Data Summary'!DW48="Yes"),OFFSET('Hygiene Data'!$F$9,0,10*ROW('Hygiene Data'!F42)),NA())</f>
        <v>#N/A</v>
      </c>
      <c r="BI48" s="508" t="e">
        <f ca="1">+IF(AND(ISNUMBER(OFFSET('Hygiene Data'!$G$5,0,10*ROW('Hygiene Data'!G42))),'Data Summary'!DX48="Yes"),OFFSET('Hygiene Data'!$G$5,0,10*ROW('Hygiene Data'!G42)),NA())</f>
        <v>#N/A</v>
      </c>
      <c r="BJ48" s="508" t="e">
        <f ca="1">+IF(AND(ISNUMBER(OFFSET('Hygiene Data'!$G$7,0,10*ROW('Hygiene Data'!G42))),'Data Summary'!DY48="Yes"),OFFSET('Hygiene Data'!$G$7,0,10*ROW('Hygiene Data'!G42)),NA())</f>
        <v>#N/A</v>
      </c>
      <c r="BK48" s="508" t="e">
        <f ca="1">+IF(AND(ISNUMBER(OFFSET('Hygiene Data'!$G$9,0,10*ROW('Hygiene Data'!G42))),'Data Summary'!DZ48="Yes"),OFFSET('Hygiene Data'!$G$9,0,10*ROW('Hygiene Data'!G42)),NA())</f>
        <v>#N/A</v>
      </c>
      <c r="BL48" s="508" t="e">
        <f ca="1">+IF(AND(ISNUMBER(OFFSET('Hygiene Data'!$H$5,0,10*ROW('Hygiene Data'!H42))),'Data Summary'!EA48="Yes"),OFFSET('Hygiene Data'!$H$5,0,10*ROW('Hygiene Data'!H42)),NA())</f>
        <v>#N/A</v>
      </c>
      <c r="BM48" s="508" t="e">
        <f ca="1">+IF(AND(ISNUMBER(OFFSET('Hygiene Data'!$H$7,0,10*ROW('Hygiene Data'!H42))),'Data Summary'!EB48="Yes"),OFFSET('Hygiene Data'!$H$7,0,10*ROW('Hygiene Data'!H42)),NA())</f>
        <v>#N/A</v>
      </c>
      <c r="BN48" s="508" t="e">
        <f ca="1">+IF(AND(ISNUMBER(OFFSET('Hygiene Data'!$H$9,0,10*ROW('Hygiene Data'!H42))),'Data Summary'!EC48="Yes"),OFFSET('Hygiene Data'!$H$9,0,10*ROW('Hygiene Data'!H42)),NA())</f>
        <v>#N/A</v>
      </c>
      <c r="BO48" s="508" t="e">
        <f ca="1">+IF(AND(ISNUMBER(OFFSET('Hygiene Data'!$I$5,0,10*ROW('Hygiene Data'!I42))),'Data Summary'!ED48="Yes"),OFFSET('Hygiene Data'!$I$5,0,10*ROW('Hygiene Data'!I42)),NA())</f>
        <v>#N/A</v>
      </c>
      <c r="BP48" s="508" t="e">
        <f ca="1">+IF(AND(ISNUMBER(OFFSET('Hygiene Data'!$I$7,0,10*ROW('Hygiene Data'!I42))),'Data Summary'!EE48="Yes"),OFFSET('Hygiene Data'!$I$7,0,10*ROW('Hygiene Data'!I42)),NA())</f>
        <v>#N/A</v>
      </c>
      <c r="BQ48" s="508" t="e">
        <f ca="1">+IF(AND(ISNUMBER(OFFSET('Hygiene Data'!$I$9,0,10*ROW('Hygiene Data'!I42))),'Data Summary'!EF48="Yes"),OFFSET('Hygiene Data'!$I$9,0,10*ROW('Hygiene Data'!I42)),NA())</f>
        <v>#N/A</v>
      </c>
    </row>
    <row r="49" spans="1:69" x14ac:dyDescent="0.25">
      <c r="A49" s="504" t="e">
        <f ca="1">+RIGHT('Data Summary'!A49,LEN('Data Summary'!A49)-9)</f>
        <v>#VALUE!</v>
      </c>
      <c r="B49" s="478" t="str">
        <f ca="1">+IF(ISTEXT('Data Summary'!B49),'Data Summary'!B49,"")</f>
        <v/>
      </c>
      <c r="C49" s="505" t="e">
        <f ca="1">+VALUE('Data Summary'!C49)</f>
        <v>#VALUE!</v>
      </c>
      <c r="D49" s="506" t="e">
        <f ca="1">+IF(AND(ISNUMBER(OFFSET('Water Data'!$D$4,0,10*ROW('Water Data'!D43))),'Data Summary'!BS49="Yes"),100-OFFSET('Water Data'!$D$4,0,10*ROW('Water Data'!D43)),NA())</f>
        <v>#N/A</v>
      </c>
      <c r="E49" s="506" t="e">
        <f ca="1">+IF(AND(ISNUMBER(OFFSET('Water Data'!$D$6,0,10*ROW('Water Data'!D43))),'Data Summary'!BT49="Yes"),OFFSET('Water Data'!$D$6,0,10*ROW('Water Data'!D43)),NA())</f>
        <v>#N/A</v>
      </c>
      <c r="F49" s="506" t="e">
        <f ca="1">+IF(AND(ISNUMBER(OFFSET('Water Data'!$D$9,0,10*ROW('Water Data'!D43))),'Data Summary'!BU49="Yes"),OFFSET('Water Data'!$D$9,0,10*ROW('Water Data'!D43)),NA())</f>
        <v>#N/A</v>
      </c>
      <c r="G49" s="506" t="e">
        <f ca="1">+IF(AND(ISNUMBER(OFFSET('Water Data'!$E$4,0,10*ROW('Water Data'!E43))),'Data Summary'!BV49="Yes"),100-OFFSET('Water Data'!$E$4,0,10*ROW('Water Data'!E43)),NA())</f>
        <v>#N/A</v>
      </c>
      <c r="H49" s="506" t="e">
        <f ca="1">+IF(AND(ISNUMBER(OFFSET('Water Data'!$E$6,0,10*ROW('Water Data'!E43))),'Data Summary'!BW49="Yes"),OFFSET('Water Data'!$E$6,0,10*ROW('Water Data'!E43)),NA())</f>
        <v>#N/A</v>
      </c>
      <c r="I49" s="506" t="e">
        <f ca="1">+IF(AND(ISNUMBER(OFFSET('Water Data'!$E$9,0,10*ROW('Water Data'!E43))),'Data Summary'!BX49="Yes"),OFFSET('Water Data'!$E$9,0,10*ROW('Water Data'!E43)),NA())</f>
        <v>#N/A</v>
      </c>
      <c r="J49" s="506" t="e">
        <f ca="1">+IF(AND(ISNUMBER(OFFSET('Water Data'!$F$4,0,10*ROW('Water Data'!F43))),'Data Summary'!BY49="Yes"),100-OFFSET('Water Data'!$F$4,0,10*ROW('Water Data'!F43)),NA())</f>
        <v>#N/A</v>
      </c>
      <c r="K49" s="506" t="e">
        <f ca="1">+IF(AND(ISNUMBER(OFFSET('Water Data'!$F$6,0,10*ROW('Water Data'!F43))),'Data Summary'!BZ49="Yes"),OFFSET('Water Data'!$F$6,0,10*ROW('Water Data'!F43)),NA())</f>
        <v>#N/A</v>
      </c>
      <c r="L49" s="506" t="e">
        <f ca="1">+IF(AND(ISNUMBER(OFFSET('Water Data'!$F$9,0,10*ROW('Water Data'!F43))),'Data Summary'!CA49="Yes"),OFFSET('Water Data'!$F$9,0,10*ROW('Water Data'!F43)),NA())</f>
        <v>#N/A</v>
      </c>
      <c r="M49" s="506" t="e">
        <f ca="1">+IF(AND(ISNUMBER(OFFSET('Water Data'!$G$4,0,10*ROW('Water Data'!G43))),'Data Summary'!CB49="Yes"),100-OFFSET('Water Data'!$G$4,0,10*ROW('Water Data'!G43)),NA())</f>
        <v>#N/A</v>
      </c>
      <c r="N49" s="506" t="e">
        <f ca="1">+IF(AND(ISNUMBER(OFFSET('Water Data'!$G$6,0,10*ROW('Water Data'!G43))),'Data Summary'!CC49="Yes"),OFFSET('Water Data'!$G$6,0,10*ROW('Water Data'!G43)),NA())</f>
        <v>#N/A</v>
      </c>
      <c r="O49" s="506" t="e">
        <f ca="1">+IF(AND(ISNUMBER(OFFSET('Water Data'!$G$9,0,10*ROW('Water Data'!G43))),'Data Summary'!CD49="Yes"),OFFSET('Water Data'!$G$9,0,10*ROW('Water Data'!G43)),NA())</f>
        <v>#N/A</v>
      </c>
      <c r="P49" s="506" t="e">
        <f ca="1">+IF(AND(ISNUMBER(OFFSET('Water Data'!$H$4,0,10*ROW('Water Data'!H43))),'Data Summary'!CE49="Yes"),100-OFFSET('Water Data'!$H$4,0,10*ROW('Water Data'!H43)),NA())</f>
        <v>#N/A</v>
      </c>
      <c r="Q49" s="506" t="e">
        <f ca="1">+IF(AND(ISNUMBER(OFFSET('Water Data'!$H$6,0,10*ROW('Water Data'!H43))),'Data Summary'!CF49="Yes"),OFFSET('Water Data'!$H$6,0,10*ROW('Water Data'!H43)),NA())</f>
        <v>#N/A</v>
      </c>
      <c r="R49" s="506" t="e">
        <f ca="1">+IF(AND(ISNUMBER(OFFSET('Water Data'!$H$9,0,10*ROW('Water Data'!H43))),'Data Summary'!CG49="Yes"),OFFSET('Water Data'!$H$9,0,10*ROW('Water Data'!H43)),NA())</f>
        <v>#N/A</v>
      </c>
      <c r="S49" s="506" t="e">
        <f ca="1">+IF(AND(ISNUMBER(OFFSET('Water Data'!$I$4,0,10*ROW('Water Data'!I43))),'Data Summary'!CH49="Yes"),100-OFFSET('Water Data'!$I$4,0,10*ROW('Water Data'!I43)),NA())</f>
        <v>#N/A</v>
      </c>
      <c r="T49" s="506" t="e">
        <f ca="1">+IF(AND(ISNUMBER(OFFSET('Water Data'!$I$6,0,10*ROW('Water Data'!I43))),'Data Summary'!CI49="Yes"),OFFSET('Water Data'!$I$6,0,10*ROW('Water Data'!I43)),NA())</f>
        <v>#N/A</v>
      </c>
      <c r="U49" s="506" t="e">
        <f ca="1">+IF(AND(ISNUMBER(OFFSET('Water Data'!$I$9,0,10*ROW('Water Data'!I43))),'Data Summary'!CJ49="Yes"),OFFSET('Water Data'!$I$9,0,10*ROW('Water Data'!I43)),NA())</f>
        <v>#N/A</v>
      </c>
      <c r="V49" s="507" t="e">
        <f ca="1">+IF(AND(ISNUMBER(OFFSET('Sanitation Data'!$D$4,0,10*ROW('Sanitation Data'!D43))),'Data Summary'!CK49="Yes"),100-OFFSET('Sanitation Data'!$D$4,0,10*ROW('Sanitation Data'!D43)),NA())</f>
        <v>#N/A</v>
      </c>
      <c r="W49" s="507" t="e">
        <f ca="1">+IF(AND(ISNUMBER(OFFSET('Sanitation Data'!$D$6,0,10*ROW('Sanitation Data'!D43))),'Data Summary'!CL49="Yes"),OFFSET('Sanitation Data'!$D$6,0,10*ROW('Sanitation Data'!D43)),NA())</f>
        <v>#N/A</v>
      </c>
      <c r="X49" s="507" t="e">
        <f ca="1">+IF(AND(ISNUMBER(OFFSET('Sanitation Data'!$D$10,0,10*ROW('Sanitation Data'!D43))),'Data Summary'!CM49="Yes"),OFFSET('Sanitation Data'!$D$10,0,10*ROW('Sanitation Data'!D43)),NA())</f>
        <v>#N/A</v>
      </c>
      <c r="Y49" s="507" t="e">
        <f ca="1">+IF(AND(ISNUMBER(OFFSET('Sanitation Data'!$D$11,0,10*ROW('Sanitation Data'!D43))),'Data Summary'!CN49="Yes"),OFFSET('Sanitation Data'!$D$11,0,10*ROW('Sanitation Data'!D43)),NA())</f>
        <v>#N/A</v>
      </c>
      <c r="Z49" s="507" t="e">
        <f ca="1">+IF(AND(ISNUMBER(OFFSET('Sanitation Data'!$D$12,0,10*ROW('Sanitation Data'!D43))),'Data Summary'!CO49="Yes"),OFFSET('Sanitation Data'!$D$12,0,10*ROW('Sanitation Data'!D43)),NA())</f>
        <v>#N/A</v>
      </c>
      <c r="AA49" s="507" t="e">
        <f ca="1">+IF(AND(ISNUMBER(OFFSET('Sanitation Data'!$E$4,0,10*ROW('Sanitation Data'!E43))),'Data Summary'!CP49="Yes"),100-OFFSET('Sanitation Data'!$E$4,0,10*ROW('Sanitation Data'!E43)),NA())</f>
        <v>#N/A</v>
      </c>
      <c r="AB49" s="507" t="e">
        <f ca="1">+IF(AND(ISNUMBER(OFFSET('Sanitation Data'!$E$6,0,10*ROW('Sanitation Data'!E43))),'Data Summary'!CQ49="Yes"),OFFSET('Sanitation Data'!$E$6,0,10*ROW('Sanitation Data'!E43)),NA())</f>
        <v>#N/A</v>
      </c>
      <c r="AC49" s="507" t="e">
        <f ca="1">+IF(AND(ISNUMBER(OFFSET('Sanitation Data'!$E$10,0,10*ROW('Sanitation Data'!E43))),'Data Summary'!CR49="Yes"),OFFSET('Sanitation Data'!$E$10,0,10*ROW('Sanitation Data'!E43)),NA())</f>
        <v>#N/A</v>
      </c>
      <c r="AD49" s="507" t="e">
        <f ca="1">+IF(AND(ISNUMBER(OFFSET('Sanitation Data'!$E$11,0,10*ROW('Sanitation Data'!E43))),'Data Summary'!CS49="Yes"),OFFSET('Sanitation Data'!$E$11,0,10*ROW('Sanitation Data'!E43)),NA())</f>
        <v>#N/A</v>
      </c>
      <c r="AE49" s="507" t="e">
        <f ca="1">+IF(AND(ISNUMBER(OFFSET('Sanitation Data'!$E$12,0,10*ROW('Sanitation Data'!E43))),'Data Summary'!CT49="Yes"),OFFSET('Sanitation Data'!$E$12,0,10*ROW('Sanitation Data'!E43)),NA())</f>
        <v>#N/A</v>
      </c>
      <c r="AF49" s="507" t="e">
        <f ca="1">+IF(AND(ISNUMBER(OFFSET('Sanitation Data'!$F$4,0,10*ROW('Sanitation Data'!F43))),'Data Summary'!CU49="Yes"),100-OFFSET('Sanitation Data'!$F$4,0,10*ROW('Sanitation Data'!F43)),NA())</f>
        <v>#N/A</v>
      </c>
      <c r="AG49" s="507" t="e">
        <f ca="1">+IF(AND(ISNUMBER(OFFSET('Sanitation Data'!$F$6,0,10*ROW('Sanitation Data'!F43))),'Data Summary'!CV49="Yes"),OFFSET('Sanitation Data'!$F$6,0,10*ROW('Sanitation Data'!F43)),NA())</f>
        <v>#N/A</v>
      </c>
      <c r="AH49" s="507" t="e">
        <f ca="1">+IF(AND(ISNUMBER(OFFSET('Sanitation Data'!$F$10,0,10*ROW('Sanitation Data'!F43))),'Data Summary'!CW49="Yes"),OFFSET('Sanitation Data'!$F$10,0,10*ROW('Sanitation Data'!F43)),NA())</f>
        <v>#N/A</v>
      </c>
      <c r="AI49" s="507" t="e">
        <f ca="1">+IF(AND(ISNUMBER(OFFSET('Sanitation Data'!$F$11,0,10*ROW('Sanitation Data'!F43))),'Data Summary'!CX49="Yes"),OFFSET('Sanitation Data'!$F$11,0,10*ROW('Sanitation Data'!F43)),NA())</f>
        <v>#N/A</v>
      </c>
      <c r="AJ49" s="507" t="e">
        <f ca="1">+IF(AND(ISNUMBER(OFFSET('Sanitation Data'!$F$12,0,10*ROW('Sanitation Data'!F43))),'Data Summary'!CY49="Yes"),OFFSET('Sanitation Data'!$F$12,0,10*ROW('Sanitation Data'!F43)),NA())</f>
        <v>#N/A</v>
      </c>
      <c r="AK49" s="507" t="e">
        <f ca="1">+IF(AND(ISNUMBER(OFFSET('Sanitation Data'!$G$4,0,10*ROW('Sanitation Data'!G43))),'Data Summary'!CZ49="Yes"),100-OFFSET('Sanitation Data'!$G$4,0,10*ROW('Sanitation Data'!G43)),NA())</f>
        <v>#N/A</v>
      </c>
      <c r="AL49" s="507" t="e">
        <f ca="1">+IF(AND(ISNUMBER(OFFSET('Sanitation Data'!$G$6,0,10*ROW('Sanitation Data'!G43))),'Data Summary'!DA49="Yes"),OFFSET('Sanitation Data'!$G$6,0,10*ROW('Sanitation Data'!G43)),NA())</f>
        <v>#N/A</v>
      </c>
      <c r="AM49" s="507" t="e">
        <f ca="1">+IF(AND(ISNUMBER(OFFSET('Sanitation Data'!$G$10,0,10*ROW('Sanitation Data'!G43))),'Data Summary'!DB49="Yes"),OFFSET('Sanitation Data'!$G$10,0,10*ROW('Sanitation Data'!G43)),NA())</f>
        <v>#N/A</v>
      </c>
      <c r="AN49" s="507" t="e">
        <f ca="1">+IF(AND(ISNUMBER(OFFSET('Sanitation Data'!$G$11,0,10*ROW('Sanitation Data'!G43))),'Data Summary'!DC49="Yes"),OFFSET('Sanitation Data'!$G$11,0,10*ROW('Sanitation Data'!G43)),NA())</f>
        <v>#N/A</v>
      </c>
      <c r="AO49" s="507" t="e">
        <f ca="1">+IF(AND(ISNUMBER(OFFSET('Sanitation Data'!$G$12,0,10*ROW('Sanitation Data'!G43))),'Data Summary'!DD49="Yes"),OFFSET('Sanitation Data'!$G$12,0,10*ROW('Sanitation Data'!G43)),NA())</f>
        <v>#N/A</v>
      </c>
      <c r="AP49" s="507" t="e">
        <f ca="1">+IF(AND(ISNUMBER(OFFSET('Sanitation Data'!$H$4,0,10*ROW('Sanitation Data'!H43))),'Data Summary'!DE49="Yes"),100-OFFSET('Sanitation Data'!$H$4,0,10*ROW('Sanitation Data'!H43)),NA())</f>
        <v>#N/A</v>
      </c>
      <c r="AQ49" s="507" t="e">
        <f ca="1">+IF(AND(ISNUMBER(OFFSET('Sanitation Data'!$H$6,0,10*ROW('Sanitation Data'!H43))),'Data Summary'!DF49="Yes"),OFFSET('Sanitation Data'!$H$6,0,10*ROW('Sanitation Data'!H43)),NA())</f>
        <v>#N/A</v>
      </c>
      <c r="AR49" s="507" t="e">
        <f ca="1">+IF(AND(ISNUMBER(OFFSET('Sanitation Data'!$H$10,0,10*ROW('Sanitation Data'!H43))),'Data Summary'!DG49="Yes"),OFFSET('Sanitation Data'!$H$10,0,10*ROW('Sanitation Data'!H43)),NA())</f>
        <v>#N/A</v>
      </c>
      <c r="AS49" s="507" t="e">
        <f ca="1">+IF(AND(ISNUMBER(OFFSET('Sanitation Data'!$H$11,0,10*ROW('Sanitation Data'!H43))),'Data Summary'!DH49="Yes"),OFFSET('Sanitation Data'!$H$11,0,10*ROW('Sanitation Data'!H43)),NA())</f>
        <v>#N/A</v>
      </c>
      <c r="AT49" s="507" t="e">
        <f ca="1">+IF(AND(ISNUMBER(OFFSET('Sanitation Data'!$H$12,0,10*ROW('Sanitation Data'!H43))),'Data Summary'!DI49="Yes"),OFFSET('Sanitation Data'!$H$12,0,10*ROW('Sanitation Data'!H43)),NA())</f>
        <v>#N/A</v>
      </c>
      <c r="AU49" s="507" t="e">
        <f ca="1">+IF(AND(ISNUMBER(OFFSET('Sanitation Data'!$I$4,0,10*ROW('Sanitation Data'!I43))),'Data Summary'!DJ49="Yes"),100-OFFSET('Sanitation Data'!$I$4,0,10*ROW('Sanitation Data'!I43)),NA())</f>
        <v>#N/A</v>
      </c>
      <c r="AV49" s="507" t="e">
        <f ca="1">+IF(AND(ISNUMBER(OFFSET('Sanitation Data'!$I$6,0,10*ROW('Sanitation Data'!I43))),'Data Summary'!DK49="Yes"),OFFSET('Sanitation Data'!$I$6,0,10*ROW('Sanitation Data'!I43)),NA())</f>
        <v>#N/A</v>
      </c>
      <c r="AW49" s="507" t="e">
        <f ca="1">+IF(AND(ISNUMBER(OFFSET('Sanitation Data'!$I$10,0,10*ROW('Sanitation Data'!I43))),'Data Summary'!DL49="Yes"),OFFSET('Sanitation Data'!$I$10,0,10*ROW('Sanitation Data'!I43)),NA())</f>
        <v>#N/A</v>
      </c>
      <c r="AX49" s="507" t="e">
        <f ca="1">+IF(AND(ISNUMBER(OFFSET('Sanitation Data'!$I$11,0,10*ROW('Sanitation Data'!I43))),'Data Summary'!DM49="Yes"),OFFSET('Sanitation Data'!$I$11,0,10*ROW('Sanitation Data'!I43)),NA())</f>
        <v>#N/A</v>
      </c>
      <c r="AY49" s="507" t="e">
        <f ca="1">+IF(AND(ISNUMBER(OFFSET('Sanitation Data'!$I$12,0,10*ROW('Sanitation Data'!I43))),'Data Summary'!DN49="Yes"),OFFSET('Sanitation Data'!$I$12,0,10*ROW('Sanitation Data'!I43)),NA())</f>
        <v>#N/A</v>
      </c>
      <c r="AZ49" s="508" t="e">
        <f ca="1">+IF(AND(ISNUMBER(OFFSET('Hygiene Data'!$D$5,0,10*ROW('Hygiene Data'!D43))),'Data Summary'!DO49="Yes"),OFFSET('Hygiene Data'!$D$5,0,10*ROW('Hygiene Data'!D43)),NA())</f>
        <v>#N/A</v>
      </c>
      <c r="BA49" s="508" t="e">
        <f ca="1">+IF(AND(ISNUMBER(OFFSET('Hygiene Data'!$D$7,0,10*ROW('Hygiene Data'!D43))),'Data Summary'!DP49="Yes"),OFFSET('Hygiene Data'!$D$7,0,10*ROW('Hygiene Data'!D43)),NA())</f>
        <v>#N/A</v>
      </c>
      <c r="BB49" s="508" t="e">
        <f ca="1">+IF(AND(ISNUMBER(OFFSET('Hygiene Data'!$D$9,0,10*ROW('Hygiene Data'!D43))),'Data Summary'!DQ49="Yes"),OFFSET('Hygiene Data'!$D$9,0,10*ROW('Hygiene Data'!D43)),NA())</f>
        <v>#N/A</v>
      </c>
      <c r="BC49" s="508" t="e">
        <f ca="1">+IF(AND(ISNUMBER(OFFSET('Hygiene Data'!$E$5,0,10*ROW('Hygiene Data'!E43))),'Data Summary'!DR49="Yes"),OFFSET('Hygiene Data'!$E$5,0,10*ROW('Hygiene Data'!E43)),NA())</f>
        <v>#N/A</v>
      </c>
      <c r="BD49" s="508" t="e">
        <f ca="1">+IF(AND(ISNUMBER(OFFSET('Hygiene Data'!$E$7,0,10*ROW('Hygiene Data'!E43))),'Data Summary'!DS49="Yes"),OFFSET('Hygiene Data'!$E$7,0,10*ROW('Hygiene Data'!E43)),NA())</f>
        <v>#N/A</v>
      </c>
      <c r="BE49" s="508" t="e">
        <f ca="1">+IF(AND(ISNUMBER(OFFSET('Hygiene Data'!$E$9,0,10*ROW('Hygiene Data'!E43))),'Data Summary'!DT49="Yes"),OFFSET('Hygiene Data'!$E$9,0,10*ROW('Hygiene Data'!E43)),NA())</f>
        <v>#N/A</v>
      </c>
      <c r="BF49" s="508" t="e">
        <f ca="1">+IF(AND(ISNUMBER(OFFSET('Hygiene Data'!$F$5,0,10*ROW('Hygiene Data'!F43))),'Data Summary'!DU49="Yes"),OFFSET('Hygiene Data'!$F$5,0,10*ROW('Hygiene Data'!F43)),NA())</f>
        <v>#N/A</v>
      </c>
      <c r="BG49" s="508" t="e">
        <f ca="1">+IF(AND(ISNUMBER(OFFSET('Hygiene Data'!$F$7,0,10*ROW('Hygiene Data'!F43))),'Data Summary'!DV49="Yes"),OFFSET('Hygiene Data'!$F$7,0,10*ROW('Hygiene Data'!F43)),NA())</f>
        <v>#N/A</v>
      </c>
      <c r="BH49" s="508" t="e">
        <f ca="1">+IF(AND(ISNUMBER(OFFSET('Hygiene Data'!$F$9,0,10*ROW('Hygiene Data'!F43))),'Data Summary'!DW49="Yes"),OFFSET('Hygiene Data'!$F$9,0,10*ROW('Hygiene Data'!F43)),NA())</f>
        <v>#N/A</v>
      </c>
      <c r="BI49" s="508" t="e">
        <f ca="1">+IF(AND(ISNUMBER(OFFSET('Hygiene Data'!$G$5,0,10*ROW('Hygiene Data'!G43))),'Data Summary'!DX49="Yes"),OFFSET('Hygiene Data'!$G$5,0,10*ROW('Hygiene Data'!G43)),NA())</f>
        <v>#N/A</v>
      </c>
      <c r="BJ49" s="508" t="e">
        <f ca="1">+IF(AND(ISNUMBER(OFFSET('Hygiene Data'!$G$7,0,10*ROW('Hygiene Data'!G43))),'Data Summary'!DY49="Yes"),OFFSET('Hygiene Data'!$G$7,0,10*ROW('Hygiene Data'!G43)),NA())</f>
        <v>#N/A</v>
      </c>
      <c r="BK49" s="508" t="e">
        <f ca="1">+IF(AND(ISNUMBER(OFFSET('Hygiene Data'!$G$9,0,10*ROW('Hygiene Data'!G43))),'Data Summary'!DZ49="Yes"),OFFSET('Hygiene Data'!$G$9,0,10*ROW('Hygiene Data'!G43)),NA())</f>
        <v>#N/A</v>
      </c>
      <c r="BL49" s="508" t="e">
        <f ca="1">+IF(AND(ISNUMBER(OFFSET('Hygiene Data'!$H$5,0,10*ROW('Hygiene Data'!H43))),'Data Summary'!EA49="Yes"),OFFSET('Hygiene Data'!$H$5,0,10*ROW('Hygiene Data'!H43)),NA())</f>
        <v>#N/A</v>
      </c>
      <c r="BM49" s="508" t="e">
        <f ca="1">+IF(AND(ISNUMBER(OFFSET('Hygiene Data'!$H$7,0,10*ROW('Hygiene Data'!H43))),'Data Summary'!EB49="Yes"),OFFSET('Hygiene Data'!$H$7,0,10*ROW('Hygiene Data'!H43)),NA())</f>
        <v>#N/A</v>
      </c>
      <c r="BN49" s="508" t="e">
        <f ca="1">+IF(AND(ISNUMBER(OFFSET('Hygiene Data'!$H$9,0,10*ROW('Hygiene Data'!H43))),'Data Summary'!EC49="Yes"),OFFSET('Hygiene Data'!$H$9,0,10*ROW('Hygiene Data'!H43)),NA())</f>
        <v>#N/A</v>
      </c>
      <c r="BO49" s="508" t="e">
        <f ca="1">+IF(AND(ISNUMBER(OFFSET('Hygiene Data'!$I$5,0,10*ROW('Hygiene Data'!I43))),'Data Summary'!ED49="Yes"),OFFSET('Hygiene Data'!$I$5,0,10*ROW('Hygiene Data'!I43)),NA())</f>
        <v>#N/A</v>
      </c>
      <c r="BP49" s="508" t="e">
        <f ca="1">+IF(AND(ISNUMBER(OFFSET('Hygiene Data'!$I$7,0,10*ROW('Hygiene Data'!I43))),'Data Summary'!EE49="Yes"),OFFSET('Hygiene Data'!$I$7,0,10*ROW('Hygiene Data'!I43)),NA())</f>
        <v>#N/A</v>
      </c>
      <c r="BQ49" s="508" t="e">
        <f ca="1">+IF(AND(ISNUMBER(OFFSET('Hygiene Data'!$I$9,0,10*ROW('Hygiene Data'!I43))),'Data Summary'!EF49="Yes"),OFFSET('Hygiene Data'!$I$9,0,10*ROW('Hygiene Data'!I43)),NA())</f>
        <v>#N/A</v>
      </c>
    </row>
    <row r="50" spans="1:69" x14ac:dyDescent="0.25">
      <c r="A50" s="504" t="e">
        <f ca="1">+RIGHT('Data Summary'!A50,LEN('Data Summary'!A50)-9)</f>
        <v>#VALUE!</v>
      </c>
      <c r="B50" s="478" t="str">
        <f ca="1">+IF(ISTEXT('Data Summary'!B50),'Data Summary'!B50,"")</f>
        <v/>
      </c>
      <c r="C50" s="505" t="e">
        <f ca="1">+VALUE('Data Summary'!C50)</f>
        <v>#VALUE!</v>
      </c>
      <c r="D50" s="506" t="e">
        <f ca="1">+IF(AND(ISNUMBER(OFFSET('Water Data'!$D$4,0,10*ROW('Water Data'!D44))),'Data Summary'!BS50="Yes"),100-OFFSET('Water Data'!$D$4,0,10*ROW('Water Data'!D44)),NA())</f>
        <v>#N/A</v>
      </c>
      <c r="E50" s="506" t="e">
        <f ca="1">+IF(AND(ISNUMBER(OFFSET('Water Data'!$D$6,0,10*ROW('Water Data'!D44))),'Data Summary'!BT50="Yes"),OFFSET('Water Data'!$D$6,0,10*ROW('Water Data'!D44)),NA())</f>
        <v>#N/A</v>
      </c>
      <c r="F50" s="506" t="e">
        <f ca="1">+IF(AND(ISNUMBER(OFFSET('Water Data'!$D$9,0,10*ROW('Water Data'!D44))),'Data Summary'!BU50="Yes"),OFFSET('Water Data'!$D$9,0,10*ROW('Water Data'!D44)),NA())</f>
        <v>#N/A</v>
      </c>
      <c r="G50" s="506" t="e">
        <f ca="1">+IF(AND(ISNUMBER(OFFSET('Water Data'!$E$4,0,10*ROW('Water Data'!E44))),'Data Summary'!BV50="Yes"),100-OFFSET('Water Data'!$E$4,0,10*ROW('Water Data'!E44)),NA())</f>
        <v>#N/A</v>
      </c>
      <c r="H50" s="506" t="e">
        <f ca="1">+IF(AND(ISNUMBER(OFFSET('Water Data'!$E$6,0,10*ROW('Water Data'!E44))),'Data Summary'!BW50="Yes"),OFFSET('Water Data'!$E$6,0,10*ROW('Water Data'!E44)),NA())</f>
        <v>#N/A</v>
      </c>
      <c r="I50" s="506" t="e">
        <f ca="1">+IF(AND(ISNUMBER(OFFSET('Water Data'!$E$9,0,10*ROW('Water Data'!E44))),'Data Summary'!BX50="Yes"),OFFSET('Water Data'!$E$9,0,10*ROW('Water Data'!E44)),NA())</f>
        <v>#N/A</v>
      </c>
      <c r="J50" s="506" t="e">
        <f ca="1">+IF(AND(ISNUMBER(OFFSET('Water Data'!$F$4,0,10*ROW('Water Data'!F44))),'Data Summary'!BY50="Yes"),100-OFFSET('Water Data'!$F$4,0,10*ROW('Water Data'!F44)),NA())</f>
        <v>#N/A</v>
      </c>
      <c r="K50" s="506" t="e">
        <f ca="1">+IF(AND(ISNUMBER(OFFSET('Water Data'!$F$6,0,10*ROW('Water Data'!F44))),'Data Summary'!BZ50="Yes"),OFFSET('Water Data'!$F$6,0,10*ROW('Water Data'!F44)),NA())</f>
        <v>#N/A</v>
      </c>
      <c r="L50" s="506" t="e">
        <f ca="1">+IF(AND(ISNUMBER(OFFSET('Water Data'!$F$9,0,10*ROW('Water Data'!F44))),'Data Summary'!CA50="Yes"),OFFSET('Water Data'!$F$9,0,10*ROW('Water Data'!F44)),NA())</f>
        <v>#N/A</v>
      </c>
      <c r="M50" s="506" t="e">
        <f ca="1">+IF(AND(ISNUMBER(OFFSET('Water Data'!$G$4,0,10*ROW('Water Data'!G44))),'Data Summary'!CB50="Yes"),100-OFFSET('Water Data'!$G$4,0,10*ROW('Water Data'!G44)),NA())</f>
        <v>#N/A</v>
      </c>
      <c r="N50" s="506" t="e">
        <f ca="1">+IF(AND(ISNUMBER(OFFSET('Water Data'!$G$6,0,10*ROW('Water Data'!G44))),'Data Summary'!CC50="Yes"),OFFSET('Water Data'!$G$6,0,10*ROW('Water Data'!G44)),NA())</f>
        <v>#N/A</v>
      </c>
      <c r="O50" s="506" t="e">
        <f ca="1">+IF(AND(ISNUMBER(OFFSET('Water Data'!$G$9,0,10*ROW('Water Data'!G44))),'Data Summary'!CD50="Yes"),OFFSET('Water Data'!$G$9,0,10*ROW('Water Data'!G44)),NA())</f>
        <v>#N/A</v>
      </c>
      <c r="P50" s="506" t="e">
        <f ca="1">+IF(AND(ISNUMBER(OFFSET('Water Data'!$H$4,0,10*ROW('Water Data'!H44))),'Data Summary'!CE50="Yes"),100-OFFSET('Water Data'!$H$4,0,10*ROW('Water Data'!H44)),NA())</f>
        <v>#N/A</v>
      </c>
      <c r="Q50" s="506" t="e">
        <f ca="1">+IF(AND(ISNUMBER(OFFSET('Water Data'!$H$6,0,10*ROW('Water Data'!H44))),'Data Summary'!CF50="Yes"),OFFSET('Water Data'!$H$6,0,10*ROW('Water Data'!H44)),NA())</f>
        <v>#N/A</v>
      </c>
      <c r="R50" s="506" t="e">
        <f ca="1">+IF(AND(ISNUMBER(OFFSET('Water Data'!$H$9,0,10*ROW('Water Data'!H44))),'Data Summary'!CG50="Yes"),OFFSET('Water Data'!$H$9,0,10*ROW('Water Data'!H44)),NA())</f>
        <v>#N/A</v>
      </c>
      <c r="S50" s="506" t="e">
        <f ca="1">+IF(AND(ISNUMBER(OFFSET('Water Data'!$I$4,0,10*ROW('Water Data'!I44))),'Data Summary'!CH50="Yes"),100-OFFSET('Water Data'!$I$4,0,10*ROW('Water Data'!I44)),NA())</f>
        <v>#N/A</v>
      </c>
      <c r="T50" s="506" t="e">
        <f ca="1">+IF(AND(ISNUMBER(OFFSET('Water Data'!$I$6,0,10*ROW('Water Data'!I44))),'Data Summary'!CI50="Yes"),OFFSET('Water Data'!$I$6,0,10*ROW('Water Data'!I44)),NA())</f>
        <v>#N/A</v>
      </c>
      <c r="U50" s="506" t="e">
        <f ca="1">+IF(AND(ISNUMBER(OFFSET('Water Data'!$I$9,0,10*ROW('Water Data'!I44))),'Data Summary'!CJ50="Yes"),OFFSET('Water Data'!$I$9,0,10*ROW('Water Data'!I44)),NA())</f>
        <v>#N/A</v>
      </c>
      <c r="V50" s="507" t="e">
        <f ca="1">+IF(AND(ISNUMBER(OFFSET('Sanitation Data'!$D$4,0,10*ROW('Sanitation Data'!D44))),'Data Summary'!CK50="Yes"),100-OFFSET('Sanitation Data'!$D$4,0,10*ROW('Sanitation Data'!D44)),NA())</f>
        <v>#N/A</v>
      </c>
      <c r="W50" s="507" t="e">
        <f ca="1">+IF(AND(ISNUMBER(OFFSET('Sanitation Data'!$D$6,0,10*ROW('Sanitation Data'!D44))),'Data Summary'!CL50="Yes"),OFFSET('Sanitation Data'!$D$6,0,10*ROW('Sanitation Data'!D44)),NA())</f>
        <v>#N/A</v>
      </c>
      <c r="X50" s="507" t="e">
        <f ca="1">+IF(AND(ISNUMBER(OFFSET('Sanitation Data'!$D$10,0,10*ROW('Sanitation Data'!D44))),'Data Summary'!CM50="Yes"),OFFSET('Sanitation Data'!$D$10,0,10*ROW('Sanitation Data'!D44)),NA())</f>
        <v>#N/A</v>
      </c>
      <c r="Y50" s="507" t="e">
        <f ca="1">+IF(AND(ISNUMBER(OFFSET('Sanitation Data'!$D$11,0,10*ROW('Sanitation Data'!D44))),'Data Summary'!CN50="Yes"),OFFSET('Sanitation Data'!$D$11,0,10*ROW('Sanitation Data'!D44)),NA())</f>
        <v>#N/A</v>
      </c>
      <c r="Z50" s="507" t="e">
        <f ca="1">+IF(AND(ISNUMBER(OFFSET('Sanitation Data'!$D$12,0,10*ROW('Sanitation Data'!D44))),'Data Summary'!CO50="Yes"),OFFSET('Sanitation Data'!$D$12,0,10*ROW('Sanitation Data'!D44)),NA())</f>
        <v>#N/A</v>
      </c>
      <c r="AA50" s="507" t="e">
        <f ca="1">+IF(AND(ISNUMBER(OFFSET('Sanitation Data'!$E$4,0,10*ROW('Sanitation Data'!E44))),'Data Summary'!CP50="Yes"),100-OFFSET('Sanitation Data'!$E$4,0,10*ROW('Sanitation Data'!E44)),NA())</f>
        <v>#N/A</v>
      </c>
      <c r="AB50" s="507" t="e">
        <f ca="1">+IF(AND(ISNUMBER(OFFSET('Sanitation Data'!$E$6,0,10*ROW('Sanitation Data'!E44))),'Data Summary'!CQ50="Yes"),OFFSET('Sanitation Data'!$E$6,0,10*ROW('Sanitation Data'!E44)),NA())</f>
        <v>#N/A</v>
      </c>
      <c r="AC50" s="507" t="e">
        <f ca="1">+IF(AND(ISNUMBER(OFFSET('Sanitation Data'!$E$10,0,10*ROW('Sanitation Data'!E44))),'Data Summary'!CR50="Yes"),OFFSET('Sanitation Data'!$E$10,0,10*ROW('Sanitation Data'!E44)),NA())</f>
        <v>#N/A</v>
      </c>
      <c r="AD50" s="507" t="e">
        <f ca="1">+IF(AND(ISNUMBER(OFFSET('Sanitation Data'!$E$11,0,10*ROW('Sanitation Data'!E44))),'Data Summary'!CS50="Yes"),OFFSET('Sanitation Data'!$E$11,0,10*ROW('Sanitation Data'!E44)),NA())</f>
        <v>#N/A</v>
      </c>
      <c r="AE50" s="507" t="e">
        <f ca="1">+IF(AND(ISNUMBER(OFFSET('Sanitation Data'!$E$12,0,10*ROW('Sanitation Data'!E44))),'Data Summary'!CT50="Yes"),OFFSET('Sanitation Data'!$E$12,0,10*ROW('Sanitation Data'!E44)),NA())</f>
        <v>#N/A</v>
      </c>
      <c r="AF50" s="507" t="e">
        <f ca="1">+IF(AND(ISNUMBER(OFFSET('Sanitation Data'!$F$4,0,10*ROW('Sanitation Data'!F44))),'Data Summary'!CU50="Yes"),100-OFFSET('Sanitation Data'!$F$4,0,10*ROW('Sanitation Data'!F44)),NA())</f>
        <v>#N/A</v>
      </c>
      <c r="AG50" s="507" t="e">
        <f ca="1">+IF(AND(ISNUMBER(OFFSET('Sanitation Data'!$F$6,0,10*ROW('Sanitation Data'!F44))),'Data Summary'!CV50="Yes"),OFFSET('Sanitation Data'!$F$6,0,10*ROW('Sanitation Data'!F44)),NA())</f>
        <v>#N/A</v>
      </c>
      <c r="AH50" s="507" t="e">
        <f ca="1">+IF(AND(ISNUMBER(OFFSET('Sanitation Data'!$F$10,0,10*ROW('Sanitation Data'!F44))),'Data Summary'!CW50="Yes"),OFFSET('Sanitation Data'!$F$10,0,10*ROW('Sanitation Data'!F44)),NA())</f>
        <v>#N/A</v>
      </c>
      <c r="AI50" s="507" t="e">
        <f ca="1">+IF(AND(ISNUMBER(OFFSET('Sanitation Data'!$F$11,0,10*ROW('Sanitation Data'!F44))),'Data Summary'!CX50="Yes"),OFFSET('Sanitation Data'!$F$11,0,10*ROW('Sanitation Data'!F44)),NA())</f>
        <v>#N/A</v>
      </c>
      <c r="AJ50" s="507" t="e">
        <f ca="1">+IF(AND(ISNUMBER(OFFSET('Sanitation Data'!$F$12,0,10*ROW('Sanitation Data'!F44))),'Data Summary'!CY50="Yes"),OFFSET('Sanitation Data'!$F$12,0,10*ROW('Sanitation Data'!F44)),NA())</f>
        <v>#N/A</v>
      </c>
      <c r="AK50" s="507" t="e">
        <f ca="1">+IF(AND(ISNUMBER(OFFSET('Sanitation Data'!$G$4,0,10*ROW('Sanitation Data'!G44))),'Data Summary'!CZ50="Yes"),100-OFFSET('Sanitation Data'!$G$4,0,10*ROW('Sanitation Data'!G44)),NA())</f>
        <v>#N/A</v>
      </c>
      <c r="AL50" s="507" t="e">
        <f ca="1">+IF(AND(ISNUMBER(OFFSET('Sanitation Data'!$G$6,0,10*ROW('Sanitation Data'!G44))),'Data Summary'!DA50="Yes"),OFFSET('Sanitation Data'!$G$6,0,10*ROW('Sanitation Data'!G44)),NA())</f>
        <v>#N/A</v>
      </c>
      <c r="AM50" s="507" t="e">
        <f ca="1">+IF(AND(ISNUMBER(OFFSET('Sanitation Data'!$G$10,0,10*ROW('Sanitation Data'!G44))),'Data Summary'!DB50="Yes"),OFFSET('Sanitation Data'!$G$10,0,10*ROW('Sanitation Data'!G44)),NA())</f>
        <v>#N/A</v>
      </c>
      <c r="AN50" s="507" t="e">
        <f ca="1">+IF(AND(ISNUMBER(OFFSET('Sanitation Data'!$G$11,0,10*ROW('Sanitation Data'!G44))),'Data Summary'!DC50="Yes"),OFFSET('Sanitation Data'!$G$11,0,10*ROW('Sanitation Data'!G44)),NA())</f>
        <v>#N/A</v>
      </c>
      <c r="AO50" s="507" t="e">
        <f ca="1">+IF(AND(ISNUMBER(OFFSET('Sanitation Data'!$G$12,0,10*ROW('Sanitation Data'!G44))),'Data Summary'!DD50="Yes"),OFFSET('Sanitation Data'!$G$12,0,10*ROW('Sanitation Data'!G44)),NA())</f>
        <v>#N/A</v>
      </c>
      <c r="AP50" s="507" t="e">
        <f ca="1">+IF(AND(ISNUMBER(OFFSET('Sanitation Data'!$H$4,0,10*ROW('Sanitation Data'!H44))),'Data Summary'!DE50="Yes"),100-OFFSET('Sanitation Data'!$H$4,0,10*ROW('Sanitation Data'!H44)),NA())</f>
        <v>#N/A</v>
      </c>
      <c r="AQ50" s="507" t="e">
        <f ca="1">+IF(AND(ISNUMBER(OFFSET('Sanitation Data'!$H$6,0,10*ROW('Sanitation Data'!H44))),'Data Summary'!DF50="Yes"),OFFSET('Sanitation Data'!$H$6,0,10*ROW('Sanitation Data'!H44)),NA())</f>
        <v>#N/A</v>
      </c>
      <c r="AR50" s="507" t="e">
        <f ca="1">+IF(AND(ISNUMBER(OFFSET('Sanitation Data'!$H$10,0,10*ROW('Sanitation Data'!H44))),'Data Summary'!DG50="Yes"),OFFSET('Sanitation Data'!$H$10,0,10*ROW('Sanitation Data'!H44)),NA())</f>
        <v>#N/A</v>
      </c>
      <c r="AS50" s="507" t="e">
        <f ca="1">+IF(AND(ISNUMBER(OFFSET('Sanitation Data'!$H$11,0,10*ROW('Sanitation Data'!H44))),'Data Summary'!DH50="Yes"),OFFSET('Sanitation Data'!$H$11,0,10*ROW('Sanitation Data'!H44)),NA())</f>
        <v>#N/A</v>
      </c>
      <c r="AT50" s="507" t="e">
        <f ca="1">+IF(AND(ISNUMBER(OFFSET('Sanitation Data'!$H$12,0,10*ROW('Sanitation Data'!H44))),'Data Summary'!DI50="Yes"),OFFSET('Sanitation Data'!$H$12,0,10*ROW('Sanitation Data'!H44)),NA())</f>
        <v>#N/A</v>
      </c>
      <c r="AU50" s="507" t="e">
        <f ca="1">+IF(AND(ISNUMBER(OFFSET('Sanitation Data'!$I$4,0,10*ROW('Sanitation Data'!I44))),'Data Summary'!DJ50="Yes"),100-OFFSET('Sanitation Data'!$I$4,0,10*ROW('Sanitation Data'!I44)),NA())</f>
        <v>#N/A</v>
      </c>
      <c r="AV50" s="507" t="e">
        <f ca="1">+IF(AND(ISNUMBER(OFFSET('Sanitation Data'!$I$6,0,10*ROW('Sanitation Data'!I44))),'Data Summary'!DK50="Yes"),OFFSET('Sanitation Data'!$I$6,0,10*ROW('Sanitation Data'!I44)),NA())</f>
        <v>#N/A</v>
      </c>
      <c r="AW50" s="507" t="e">
        <f ca="1">+IF(AND(ISNUMBER(OFFSET('Sanitation Data'!$I$10,0,10*ROW('Sanitation Data'!I44))),'Data Summary'!DL50="Yes"),OFFSET('Sanitation Data'!$I$10,0,10*ROW('Sanitation Data'!I44)),NA())</f>
        <v>#N/A</v>
      </c>
      <c r="AX50" s="507" t="e">
        <f ca="1">+IF(AND(ISNUMBER(OFFSET('Sanitation Data'!$I$11,0,10*ROW('Sanitation Data'!I44))),'Data Summary'!DM50="Yes"),OFFSET('Sanitation Data'!$I$11,0,10*ROW('Sanitation Data'!I44)),NA())</f>
        <v>#N/A</v>
      </c>
      <c r="AY50" s="507" t="e">
        <f ca="1">+IF(AND(ISNUMBER(OFFSET('Sanitation Data'!$I$12,0,10*ROW('Sanitation Data'!I44))),'Data Summary'!DN50="Yes"),OFFSET('Sanitation Data'!$I$12,0,10*ROW('Sanitation Data'!I44)),NA())</f>
        <v>#N/A</v>
      </c>
      <c r="AZ50" s="508" t="e">
        <f ca="1">+IF(AND(ISNUMBER(OFFSET('Hygiene Data'!$D$5,0,10*ROW('Hygiene Data'!D44))),'Data Summary'!DO50="Yes"),OFFSET('Hygiene Data'!$D$5,0,10*ROW('Hygiene Data'!D44)),NA())</f>
        <v>#N/A</v>
      </c>
      <c r="BA50" s="508" t="e">
        <f ca="1">+IF(AND(ISNUMBER(OFFSET('Hygiene Data'!$D$7,0,10*ROW('Hygiene Data'!D44))),'Data Summary'!DP50="Yes"),OFFSET('Hygiene Data'!$D$7,0,10*ROW('Hygiene Data'!D44)),NA())</f>
        <v>#N/A</v>
      </c>
      <c r="BB50" s="508" t="e">
        <f ca="1">+IF(AND(ISNUMBER(OFFSET('Hygiene Data'!$D$9,0,10*ROW('Hygiene Data'!D44))),'Data Summary'!DQ50="Yes"),OFFSET('Hygiene Data'!$D$9,0,10*ROW('Hygiene Data'!D44)),NA())</f>
        <v>#N/A</v>
      </c>
      <c r="BC50" s="508" t="e">
        <f ca="1">+IF(AND(ISNUMBER(OFFSET('Hygiene Data'!$E$5,0,10*ROW('Hygiene Data'!E44))),'Data Summary'!DR50="Yes"),OFFSET('Hygiene Data'!$E$5,0,10*ROW('Hygiene Data'!E44)),NA())</f>
        <v>#N/A</v>
      </c>
      <c r="BD50" s="508" t="e">
        <f ca="1">+IF(AND(ISNUMBER(OFFSET('Hygiene Data'!$E$7,0,10*ROW('Hygiene Data'!E44))),'Data Summary'!DS50="Yes"),OFFSET('Hygiene Data'!$E$7,0,10*ROW('Hygiene Data'!E44)),NA())</f>
        <v>#N/A</v>
      </c>
      <c r="BE50" s="508" t="e">
        <f ca="1">+IF(AND(ISNUMBER(OFFSET('Hygiene Data'!$E$9,0,10*ROW('Hygiene Data'!E44))),'Data Summary'!DT50="Yes"),OFFSET('Hygiene Data'!$E$9,0,10*ROW('Hygiene Data'!E44)),NA())</f>
        <v>#N/A</v>
      </c>
      <c r="BF50" s="508" t="e">
        <f ca="1">+IF(AND(ISNUMBER(OFFSET('Hygiene Data'!$F$5,0,10*ROW('Hygiene Data'!F44))),'Data Summary'!DU50="Yes"),OFFSET('Hygiene Data'!$F$5,0,10*ROW('Hygiene Data'!F44)),NA())</f>
        <v>#N/A</v>
      </c>
      <c r="BG50" s="508" t="e">
        <f ca="1">+IF(AND(ISNUMBER(OFFSET('Hygiene Data'!$F$7,0,10*ROW('Hygiene Data'!F44))),'Data Summary'!DV50="Yes"),OFFSET('Hygiene Data'!$F$7,0,10*ROW('Hygiene Data'!F44)),NA())</f>
        <v>#N/A</v>
      </c>
      <c r="BH50" s="508" t="e">
        <f ca="1">+IF(AND(ISNUMBER(OFFSET('Hygiene Data'!$F$9,0,10*ROW('Hygiene Data'!F44))),'Data Summary'!DW50="Yes"),OFFSET('Hygiene Data'!$F$9,0,10*ROW('Hygiene Data'!F44)),NA())</f>
        <v>#N/A</v>
      </c>
      <c r="BI50" s="508" t="e">
        <f ca="1">+IF(AND(ISNUMBER(OFFSET('Hygiene Data'!$G$5,0,10*ROW('Hygiene Data'!G44))),'Data Summary'!DX50="Yes"),OFFSET('Hygiene Data'!$G$5,0,10*ROW('Hygiene Data'!G44)),NA())</f>
        <v>#N/A</v>
      </c>
      <c r="BJ50" s="508" t="e">
        <f ca="1">+IF(AND(ISNUMBER(OFFSET('Hygiene Data'!$G$7,0,10*ROW('Hygiene Data'!G44))),'Data Summary'!DY50="Yes"),OFFSET('Hygiene Data'!$G$7,0,10*ROW('Hygiene Data'!G44)),NA())</f>
        <v>#N/A</v>
      </c>
      <c r="BK50" s="508" t="e">
        <f ca="1">+IF(AND(ISNUMBER(OFFSET('Hygiene Data'!$G$9,0,10*ROW('Hygiene Data'!G44))),'Data Summary'!DZ50="Yes"),OFFSET('Hygiene Data'!$G$9,0,10*ROW('Hygiene Data'!G44)),NA())</f>
        <v>#N/A</v>
      </c>
      <c r="BL50" s="508" t="e">
        <f ca="1">+IF(AND(ISNUMBER(OFFSET('Hygiene Data'!$H$5,0,10*ROW('Hygiene Data'!H44))),'Data Summary'!EA50="Yes"),OFFSET('Hygiene Data'!$H$5,0,10*ROW('Hygiene Data'!H44)),NA())</f>
        <v>#N/A</v>
      </c>
      <c r="BM50" s="508" t="e">
        <f ca="1">+IF(AND(ISNUMBER(OFFSET('Hygiene Data'!$H$7,0,10*ROW('Hygiene Data'!H44))),'Data Summary'!EB50="Yes"),OFFSET('Hygiene Data'!$H$7,0,10*ROW('Hygiene Data'!H44)),NA())</f>
        <v>#N/A</v>
      </c>
      <c r="BN50" s="508" t="e">
        <f ca="1">+IF(AND(ISNUMBER(OFFSET('Hygiene Data'!$H$9,0,10*ROW('Hygiene Data'!H44))),'Data Summary'!EC50="Yes"),OFFSET('Hygiene Data'!$H$9,0,10*ROW('Hygiene Data'!H44)),NA())</f>
        <v>#N/A</v>
      </c>
      <c r="BO50" s="508" t="e">
        <f ca="1">+IF(AND(ISNUMBER(OFFSET('Hygiene Data'!$I$5,0,10*ROW('Hygiene Data'!I44))),'Data Summary'!ED50="Yes"),OFFSET('Hygiene Data'!$I$5,0,10*ROW('Hygiene Data'!I44)),NA())</f>
        <v>#N/A</v>
      </c>
      <c r="BP50" s="508" t="e">
        <f ca="1">+IF(AND(ISNUMBER(OFFSET('Hygiene Data'!$I$7,0,10*ROW('Hygiene Data'!I44))),'Data Summary'!EE50="Yes"),OFFSET('Hygiene Data'!$I$7,0,10*ROW('Hygiene Data'!I44)),NA())</f>
        <v>#N/A</v>
      </c>
      <c r="BQ50" s="508" t="e">
        <f ca="1">+IF(AND(ISNUMBER(OFFSET('Hygiene Data'!$I$9,0,10*ROW('Hygiene Data'!I44))),'Data Summary'!EF50="Yes"),OFFSET('Hygiene Data'!$I$9,0,10*ROW('Hygiene Data'!I44)),NA())</f>
        <v>#N/A</v>
      </c>
    </row>
    <row r="51" spans="1:69" x14ac:dyDescent="0.25">
      <c r="A51" s="504" t="e">
        <f ca="1">+RIGHT('Data Summary'!A51,LEN('Data Summary'!A51)-9)</f>
        <v>#VALUE!</v>
      </c>
      <c r="B51" s="478" t="str">
        <f ca="1">+IF(ISTEXT('Data Summary'!B51),'Data Summary'!B51,"")</f>
        <v/>
      </c>
      <c r="C51" s="505" t="e">
        <f ca="1">+VALUE('Data Summary'!C51)</f>
        <v>#VALUE!</v>
      </c>
      <c r="D51" s="506" t="e">
        <f ca="1">+IF(AND(ISNUMBER(OFFSET('Water Data'!$D$4,0,10*ROW('Water Data'!D45))),'Data Summary'!BS51="Yes"),100-OFFSET('Water Data'!$D$4,0,10*ROW('Water Data'!D45)),NA())</f>
        <v>#N/A</v>
      </c>
      <c r="E51" s="506" t="e">
        <f ca="1">+IF(AND(ISNUMBER(OFFSET('Water Data'!$D$6,0,10*ROW('Water Data'!D45))),'Data Summary'!BT51="Yes"),OFFSET('Water Data'!$D$6,0,10*ROW('Water Data'!D45)),NA())</f>
        <v>#N/A</v>
      </c>
      <c r="F51" s="506" t="e">
        <f ca="1">+IF(AND(ISNUMBER(OFFSET('Water Data'!$D$9,0,10*ROW('Water Data'!D45))),'Data Summary'!BU51="Yes"),OFFSET('Water Data'!$D$9,0,10*ROW('Water Data'!D45)),NA())</f>
        <v>#N/A</v>
      </c>
      <c r="G51" s="506" t="e">
        <f ca="1">+IF(AND(ISNUMBER(OFFSET('Water Data'!$E$4,0,10*ROW('Water Data'!E45))),'Data Summary'!BV51="Yes"),100-OFFSET('Water Data'!$E$4,0,10*ROW('Water Data'!E45)),NA())</f>
        <v>#N/A</v>
      </c>
      <c r="H51" s="506" t="e">
        <f ca="1">+IF(AND(ISNUMBER(OFFSET('Water Data'!$E$6,0,10*ROW('Water Data'!E45))),'Data Summary'!BW51="Yes"),OFFSET('Water Data'!$E$6,0,10*ROW('Water Data'!E45)),NA())</f>
        <v>#N/A</v>
      </c>
      <c r="I51" s="506" t="e">
        <f ca="1">+IF(AND(ISNUMBER(OFFSET('Water Data'!$E$9,0,10*ROW('Water Data'!E45))),'Data Summary'!BX51="Yes"),OFFSET('Water Data'!$E$9,0,10*ROW('Water Data'!E45)),NA())</f>
        <v>#N/A</v>
      </c>
      <c r="J51" s="506" t="e">
        <f ca="1">+IF(AND(ISNUMBER(OFFSET('Water Data'!$F$4,0,10*ROW('Water Data'!F45))),'Data Summary'!BY51="Yes"),100-OFFSET('Water Data'!$F$4,0,10*ROW('Water Data'!F45)),NA())</f>
        <v>#N/A</v>
      </c>
      <c r="K51" s="506" t="e">
        <f ca="1">+IF(AND(ISNUMBER(OFFSET('Water Data'!$F$6,0,10*ROW('Water Data'!F45))),'Data Summary'!BZ51="Yes"),OFFSET('Water Data'!$F$6,0,10*ROW('Water Data'!F45)),NA())</f>
        <v>#N/A</v>
      </c>
      <c r="L51" s="506" t="e">
        <f ca="1">+IF(AND(ISNUMBER(OFFSET('Water Data'!$F$9,0,10*ROW('Water Data'!F45))),'Data Summary'!CA51="Yes"),OFFSET('Water Data'!$F$9,0,10*ROW('Water Data'!F45)),NA())</f>
        <v>#N/A</v>
      </c>
      <c r="M51" s="506" t="e">
        <f ca="1">+IF(AND(ISNUMBER(OFFSET('Water Data'!$G$4,0,10*ROW('Water Data'!G45))),'Data Summary'!CB51="Yes"),100-OFFSET('Water Data'!$G$4,0,10*ROW('Water Data'!G45)),NA())</f>
        <v>#N/A</v>
      </c>
      <c r="N51" s="506" t="e">
        <f ca="1">+IF(AND(ISNUMBER(OFFSET('Water Data'!$G$6,0,10*ROW('Water Data'!G45))),'Data Summary'!CC51="Yes"),OFFSET('Water Data'!$G$6,0,10*ROW('Water Data'!G45)),NA())</f>
        <v>#N/A</v>
      </c>
      <c r="O51" s="506" t="e">
        <f ca="1">+IF(AND(ISNUMBER(OFFSET('Water Data'!$G$9,0,10*ROW('Water Data'!G45))),'Data Summary'!CD51="Yes"),OFFSET('Water Data'!$G$9,0,10*ROW('Water Data'!G45)),NA())</f>
        <v>#N/A</v>
      </c>
      <c r="P51" s="506" t="e">
        <f ca="1">+IF(AND(ISNUMBER(OFFSET('Water Data'!$H$4,0,10*ROW('Water Data'!H45))),'Data Summary'!CE51="Yes"),100-OFFSET('Water Data'!$H$4,0,10*ROW('Water Data'!H45)),NA())</f>
        <v>#N/A</v>
      </c>
      <c r="Q51" s="506" t="e">
        <f ca="1">+IF(AND(ISNUMBER(OFFSET('Water Data'!$H$6,0,10*ROW('Water Data'!H45))),'Data Summary'!CF51="Yes"),OFFSET('Water Data'!$H$6,0,10*ROW('Water Data'!H45)),NA())</f>
        <v>#N/A</v>
      </c>
      <c r="R51" s="506" t="e">
        <f ca="1">+IF(AND(ISNUMBER(OFFSET('Water Data'!$H$9,0,10*ROW('Water Data'!H45))),'Data Summary'!CG51="Yes"),OFFSET('Water Data'!$H$9,0,10*ROW('Water Data'!H45)),NA())</f>
        <v>#N/A</v>
      </c>
      <c r="S51" s="506" t="e">
        <f ca="1">+IF(AND(ISNUMBER(OFFSET('Water Data'!$I$4,0,10*ROW('Water Data'!I45))),'Data Summary'!CH51="Yes"),100-OFFSET('Water Data'!$I$4,0,10*ROW('Water Data'!I45)),NA())</f>
        <v>#N/A</v>
      </c>
      <c r="T51" s="506" t="e">
        <f ca="1">+IF(AND(ISNUMBER(OFFSET('Water Data'!$I$6,0,10*ROW('Water Data'!I45))),'Data Summary'!CI51="Yes"),OFFSET('Water Data'!$I$6,0,10*ROW('Water Data'!I45)),NA())</f>
        <v>#N/A</v>
      </c>
      <c r="U51" s="506" t="e">
        <f ca="1">+IF(AND(ISNUMBER(OFFSET('Water Data'!$I$9,0,10*ROW('Water Data'!I45))),'Data Summary'!CJ51="Yes"),OFFSET('Water Data'!$I$9,0,10*ROW('Water Data'!I45)),NA())</f>
        <v>#N/A</v>
      </c>
      <c r="V51" s="507" t="e">
        <f ca="1">+IF(AND(ISNUMBER(OFFSET('Sanitation Data'!$D$4,0,10*ROW('Sanitation Data'!D45))),'Data Summary'!CK51="Yes"),100-OFFSET('Sanitation Data'!$D$4,0,10*ROW('Sanitation Data'!D45)),NA())</f>
        <v>#N/A</v>
      </c>
      <c r="W51" s="507" t="e">
        <f ca="1">+IF(AND(ISNUMBER(OFFSET('Sanitation Data'!$D$6,0,10*ROW('Sanitation Data'!D45))),'Data Summary'!CL51="Yes"),OFFSET('Sanitation Data'!$D$6,0,10*ROW('Sanitation Data'!D45)),NA())</f>
        <v>#N/A</v>
      </c>
      <c r="X51" s="507" t="e">
        <f ca="1">+IF(AND(ISNUMBER(OFFSET('Sanitation Data'!$D$10,0,10*ROW('Sanitation Data'!D45))),'Data Summary'!CM51="Yes"),OFFSET('Sanitation Data'!$D$10,0,10*ROW('Sanitation Data'!D45)),NA())</f>
        <v>#N/A</v>
      </c>
      <c r="Y51" s="507" t="e">
        <f ca="1">+IF(AND(ISNUMBER(OFFSET('Sanitation Data'!$D$11,0,10*ROW('Sanitation Data'!D45))),'Data Summary'!CN51="Yes"),OFFSET('Sanitation Data'!$D$11,0,10*ROW('Sanitation Data'!D45)),NA())</f>
        <v>#N/A</v>
      </c>
      <c r="Z51" s="507" t="e">
        <f ca="1">+IF(AND(ISNUMBER(OFFSET('Sanitation Data'!$D$12,0,10*ROW('Sanitation Data'!D45))),'Data Summary'!CO51="Yes"),OFFSET('Sanitation Data'!$D$12,0,10*ROW('Sanitation Data'!D45)),NA())</f>
        <v>#N/A</v>
      </c>
      <c r="AA51" s="507" t="e">
        <f ca="1">+IF(AND(ISNUMBER(OFFSET('Sanitation Data'!$E$4,0,10*ROW('Sanitation Data'!E45))),'Data Summary'!CP51="Yes"),100-OFFSET('Sanitation Data'!$E$4,0,10*ROW('Sanitation Data'!E45)),NA())</f>
        <v>#N/A</v>
      </c>
      <c r="AB51" s="507" t="e">
        <f ca="1">+IF(AND(ISNUMBER(OFFSET('Sanitation Data'!$E$6,0,10*ROW('Sanitation Data'!E45))),'Data Summary'!CQ51="Yes"),OFFSET('Sanitation Data'!$E$6,0,10*ROW('Sanitation Data'!E45)),NA())</f>
        <v>#N/A</v>
      </c>
      <c r="AC51" s="507" t="e">
        <f ca="1">+IF(AND(ISNUMBER(OFFSET('Sanitation Data'!$E$10,0,10*ROW('Sanitation Data'!E45))),'Data Summary'!CR51="Yes"),OFFSET('Sanitation Data'!$E$10,0,10*ROW('Sanitation Data'!E45)),NA())</f>
        <v>#N/A</v>
      </c>
      <c r="AD51" s="507" t="e">
        <f ca="1">+IF(AND(ISNUMBER(OFFSET('Sanitation Data'!$E$11,0,10*ROW('Sanitation Data'!E45))),'Data Summary'!CS51="Yes"),OFFSET('Sanitation Data'!$E$11,0,10*ROW('Sanitation Data'!E45)),NA())</f>
        <v>#N/A</v>
      </c>
      <c r="AE51" s="507" t="e">
        <f ca="1">+IF(AND(ISNUMBER(OFFSET('Sanitation Data'!$E$12,0,10*ROW('Sanitation Data'!E45))),'Data Summary'!CT51="Yes"),OFFSET('Sanitation Data'!$E$12,0,10*ROW('Sanitation Data'!E45)),NA())</f>
        <v>#N/A</v>
      </c>
      <c r="AF51" s="507" t="e">
        <f ca="1">+IF(AND(ISNUMBER(OFFSET('Sanitation Data'!$F$4,0,10*ROW('Sanitation Data'!F45))),'Data Summary'!CU51="Yes"),100-OFFSET('Sanitation Data'!$F$4,0,10*ROW('Sanitation Data'!F45)),NA())</f>
        <v>#N/A</v>
      </c>
      <c r="AG51" s="507" t="e">
        <f ca="1">+IF(AND(ISNUMBER(OFFSET('Sanitation Data'!$F$6,0,10*ROW('Sanitation Data'!F45))),'Data Summary'!CV51="Yes"),OFFSET('Sanitation Data'!$F$6,0,10*ROW('Sanitation Data'!F45)),NA())</f>
        <v>#N/A</v>
      </c>
      <c r="AH51" s="507" t="e">
        <f ca="1">+IF(AND(ISNUMBER(OFFSET('Sanitation Data'!$F$10,0,10*ROW('Sanitation Data'!F45))),'Data Summary'!CW51="Yes"),OFFSET('Sanitation Data'!$F$10,0,10*ROW('Sanitation Data'!F45)),NA())</f>
        <v>#N/A</v>
      </c>
      <c r="AI51" s="507" t="e">
        <f ca="1">+IF(AND(ISNUMBER(OFFSET('Sanitation Data'!$F$11,0,10*ROW('Sanitation Data'!F45))),'Data Summary'!CX51="Yes"),OFFSET('Sanitation Data'!$F$11,0,10*ROW('Sanitation Data'!F45)),NA())</f>
        <v>#N/A</v>
      </c>
      <c r="AJ51" s="507" t="e">
        <f ca="1">+IF(AND(ISNUMBER(OFFSET('Sanitation Data'!$F$12,0,10*ROW('Sanitation Data'!F45))),'Data Summary'!CY51="Yes"),OFFSET('Sanitation Data'!$F$12,0,10*ROW('Sanitation Data'!F45)),NA())</f>
        <v>#N/A</v>
      </c>
      <c r="AK51" s="507" t="e">
        <f ca="1">+IF(AND(ISNUMBER(OFFSET('Sanitation Data'!$G$4,0,10*ROW('Sanitation Data'!G45))),'Data Summary'!CZ51="Yes"),100-OFFSET('Sanitation Data'!$G$4,0,10*ROW('Sanitation Data'!G45)),NA())</f>
        <v>#N/A</v>
      </c>
      <c r="AL51" s="507" t="e">
        <f ca="1">+IF(AND(ISNUMBER(OFFSET('Sanitation Data'!$G$6,0,10*ROW('Sanitation Data'!G45))),'Data Summary'!DA51="Yes"),OFFSET('Sanitation Data'!$G$6,0,10*ROW('Sanitation Data'!G45)),NA())</f>
        <v>#N/A</v>
      </c>
      <c r="AM51" s="507" t="e">
        <f ca="1">+IF(AND(ISNUMBER(OFFSET('Sanitation Data'!$G$10,0,10*ROW('Sanitation Data'!G45))),'Data Summary'!DB51="Yes"),OFFSET('Sanitation Data'!$G$10,0,10*ROW('Sanitation Data'!G45)),NA())</f>
        <v>#N/A</v>
      </c>
      <c r="AN51" s="507" t="e">
        <f ca="1">+IF(AND(ISNUMBER(OFFSET('Sanitation Data'!$G$11,0,10*ROW('Sanitation Data'!G45))),'Data Summary'!DC51="Yes"),OFFSET('Sanitation Data'!$G$11,0,10*ROW('Sanitation Data'!G45)),NA())</f>
        <v>#N/A</v>
      </c>
      <c r="AO51" s="507" t="e">
        <f ca="1">+IF(AND(ISNUMBER(OFFSET('Sanitation Data'!$G$12,0,10*ROW('Sanitation Data'!G45))),'Data Summary'!DD51="Yes"),OFFSET('Sanitation Data'!$G$12,0,10*ROW('Sanitation Data'!G45)),NA())</f>
        <v>#N/A</v>
      </c>
      <c r="AP51" s="507" t="e">
        <f ca="1">+IF(AND(ISNUMBER(OFFSET('Sanitation Data'!$H$4,0,10*ROW('Sanitation Data'!H45))),'Data Summary'!DE51="Yes"),100-OFFSET('Sanitation Data'!$H$4,0,10*ROW('Sanitation Data'!H45)),NA())</f>
        <v>#N/A</v>
      </c>
      <c r="AQ51" s="507" t="e">
        <f ca="1">+IF(AND(ISNUMBER(OFFSET('Sanitation Data'!$H$6,0,10*ROW('Sanitation Data'!H45))),'Data Summary'!DF51="Yes"),OFFSET('Sanitation Data'!$H$6,0,10*ROW('Sanitation Data'!H45)),NA())</f>
        <v>#N/A</v>
      </c>
      <c r="AR51" s="507" t="e">
        <f ca="1">+IF(AND(ISNUMBER(OFFSET('Sanitation Data'!$H$10,0,10*ROW('Sanitation Data'!H45))),'Data Summary'!DG51="Yes"),OFFSET('Sanitation Data'!$H$10,0,10*ROW('Sanitation Data'!H45)),NA())</f>
        <v>#N/A</v>
      </c>
      <c r="AS51" s="507" t="e">
        <f ca="1">+IF(AND(ISNUMBER(OFFSET('Sanitation Data'!$H$11,0,10*ROW('Sanitation Data'!H45))),'Data Summary'!DH51="Yes"),OFFSET('Sanitation Data'!$H$11,0,10*ROW('Sanitation Data'!H45)),NA())</f>
        <v>#N/A</v>
      </c>
      <c r="AT51" s="507" t="e">
        <f ca="1">+IF(AND(ISNUMBER(OFFSET('Sanitation Data'!$H$12,0,10*ROW('Sanitation Data'!H45))),'Data Summary'!DI51="Yes"),OFFSET('Sanitation Data'!$H$12,0,10*ROW('Sanitation Data'!H45)),NA())</f>
        <v>#N/A</v>
      </c>
      <c r="AU51" s="507" t="e">
        <f ca="1">+IF(AND(ISNUMBER(OFFSET('Sanitation Data'!$I$4,0,10*ROW('Sanitation Data'!I45))),'Data Summary'!DJ51="Yes"),100-OFFSET('Sanitation Data'!$I$4,0,10*ROW('Sanitation Data'!I45)),NA())</f>
        <v>#N/A</v>
      </c>
      <c r="AV51" s="507" t="e">
        <f ca="1">+IF(AND(ISNUMBER(OFFSET('Sanitation Data'!$I$6,0,10*ROW('Sanitation Data'!I45))),'Data Summary'!DK51="Yes"),OFFSET('Sanitation Data'!$I$6,0,10*ROW('Sanitation Data'!I45)),NA())</f>
        <v>#N/A</v>
      </c>
      <c r="AW51" s="507" t="e">
        <f ca="1">+IF(AND(ISNUMBER(OFFSET('Sanitation Data'!$I$10,0,10*ROW('Sanitation Data'!I45))),'Data Summary'!DL51="Yes"),OFFSET('Sanitation Data'!$I$10,0,10*ROW('Sanitation Data'!I45)),NA())</f>
        <v>#N/A</v>
      </c>
      <c r="AX51" s="507" t="e">
        <f ca="1">+IF(AND(ISNUMBER(OFFSET('Sanitation Data'!$I$11,0,10*ROW('Sanitation Data'!I45))),'Data Summary'!DM51="Yes"),OFFSET('Sanitation Data'!$I$11,0,10*ROW('Sanitation Data'!I45)),NA())</f>
        <v>#N/A</v>
      </c>
      <c r="AY51" s="507" t="e">
        <f ca="1">+IF(AND(ISNUMBER(OFFSET('Sanitation Data'!$I$12,0,10*ROW('Sanitation Data'!I45))),'Data Summary'!DN51="Yes"),OFFSET('Sanitation Data'!$I$12,0,10*ROW('Sanitation Data'!I45)),NA())</f>
        <v>#N/A</v>
      </c>
      <c r="AZ51" s="508" t="e">
        <f ca="1">+IF(AND(ISNUMBER(OFFSET('Hygiene Data'!$D$5,0,10*ROW('Hygiene Data'!D45))),'Data Summary'!DO51="Yes"),OFFSET('Hygiene Data'!$D$5,0,10*ROW('Hygiene Data'!D45)),NA())</f>
        <v>#N/A</v>
      </c>
      <c r="BA51" s="508" t="e">
        <f ca="1">+IF(AND(ISNUMBER(OFFSET('Hygiene Data'!$D$7,0,10*ROW('Hygiene Data'!D45))),'Data Summary'!DP51="Yes"),OFFSET('Hygiene Data'!$D$7,0,10*ROW('Hygiene Data'!D45)),NA())</f>
        <v>#N/A</v>
      </c>
      <c r="BB51" s="508" t="e">
        <f ca="1">+IF(AND(ISNUMBER(OFFSET('Hygiene Data'!$D$9,0,10*ROW('Hygiene Data'!D45))),'Data Summary'!DQ51="Yes"),OFFSET('Hygiene Data'!$D$9,0,10*ROW('Hygiene Data'!D45)),NA())</f>
        <v>#N/A</v>
      </c>
      <c r="BC51" s="508" t="e">
        <f ca="1">+IF(AND(ISNUMBER(OFFSET('Hygiene Data'!$E$5,0,10*ROW('Hygiene Data'!E45))),'Data Summary'!DR51="Yes"),OFFSET('Hygiene Data'!$E$5,0,10*ROW('Hygiene Data'!E45)),NA())</f>
        <v>#N/A</v>
      </c>
      <c r="BD51" s="508" t="e">
        <f ca="1">+IF(AND(ISNUMBER(OFFSET('Hygiene Data'!$E$7,0,10*ROW('Hygiene Data'!E45))),'Data Summary'!DS51="Yes"),OFFSET('Hygiene Data'!$E$7,0,10*ROW('Hygiene Data'!E45)),NA())</f>
        <v>#N/A</v>
      </c>
      <c r="BE51" s="508" t="e">
        <f ca="1">+IF(AND(ISNUMBER(OFFSET('Hygiene Data'!$E$9,0,10*ROW('Hygiene Data'!E45))),'Data Summary'!DT51="Yes"),OFFSET('Hygiene Data'!$E$9,0,10*ROW('Hygiene Data'!E45)),NA())</f>
        <v>#N/A</v>
      </c>
      <c r="BF51" s="508" t="e">
        <f ca="1">+IF(AND(ISNUMBER(OFFSET('Hygiene Data'!$F$5,0,10*ROW('Hygiene Data'!F45))),'Data Summary'!DU51="Yes"),OFFSET('Hygiene Data'!$F$5,0,10*ROW('Hygiene Data'!F45)),NA())</f>
        <v>#N/A</v>
      </c>
      <c r="BG51" s="508" t="e">
        <f ca="1">+IF(AND(ISNUMBER(OFFSET('Hygiene Data'!$F$7,0,10*ROW('Hygiene Data'!F45))),'Data Summary'!DV51="Yes"),OFFSET('Hygiene Data'!$F$7,0,10*ROW('Hygiene Data'!F45)),NA())</f>
        <v>#N/A</v>
      </c>
      <c r="BH51" s="508" t="e">
        <f ca="1">+IF(AND(ISNUMBER(OFFSET('Hygiene Data'!$F$9,0,10*ROW('Hygiene Data'!F45))),'Data Summary'!DW51="Yes"),OFFSET('Hygiene Data'!$F$9,0,10*ROW('Hygiene Data'!F45)),NA())</f>
        <v>#N/A</v>
      </c>
      <c r="BI51" s="508" t="e">
        <f ca="1">+IF(AND(ISNUMBER(OFFSET('Hygiene Data'!$G$5,0,10*ROW('Hygiene Data'!G45))),'Data Summary'!DX51="Yes"),OFFSET('Hygiene Data'!$G$5,0,10*ROW('Hygiene Data'!G45)),NA())</f>
        <v>#N/A</v>
      </c>
      <c r="BJ51" s="508" t="e">
        <f ca="1">+IF(AND(ISNUMBER(OFFSET('Hygiene Data'!$G$7,0,10*ROW('Hygiene Data'!G45))),'Data Summary'!DY51="Yes"),OFFSET('Hygiene Data'!$G$7,0,10*ROW('Hygiene Data'!G45)),NA())</f>
        <v>#N/A</v>
      </c>
      <c r="BK51" s="508" t="e">
        <f ca="1">+IF(AND(ISNUMBER(OFFSET('Hygiene Data'!$G$9,0,10*ROW('Hygiene Data'!G45))),'Data Summary'!DZ51="Yes"),OFFSET('Hygiene Data'!$G$9,0,10*ROW('Hygiene Data'!G45)),NA())</f>
        <v>#N/A</v>
      </c>
      <c r="BL51" s="508" t="e">
        <f ca="1">+IF(AND(ISNUMBER(OFFSET('Hygiene Data'!$H$5,0,10*ROW('Hygiene Data'!H45))),'Data Summary'!EA51="Yes"),OFFSET('Hygiene Data'!$H$5,0,10*ROW('Hygiene Data'!H45)),NA())</f>
        <v>#N/A</v>
      </c>
      <c r="BM51" s="508" t="e">
        <f ca="1">+IF(AND(ISNUMBER(OFFSET('Hygiene Data'!$H$7,0,10*ROW('Hygiene Data'!H45))),'Data Summary'!EB51="Yes"),OFFSET('Hygiene Data'!$H$7,0,10*ROW('Hygiene Data'!H45)),NA())</f>
        <v>#N/A</v>
      </c>
      <c r="BN51" s="508" t="e">
        <f ca="1">+IF(AND(ISNUMBER(OFFSET('Hygiene Data'!$H$9,0,10*ROW('Hygiene Data'!H45))),'Data Summary'!EC51="Yes"),OFFSET('Hygiene Data'!$H$9,0,10*ROW('Hygiene Data'!H45)),NA())</f>
        <v>#N/A</v>
      </c>
      <c r="BO51" s="508" t="e">
        <f ca="1">+IF(AND(ISNUMBER(OFFSET('Hygiene Data'!$I$5,0,10*ROW('Hygiene Data'!I45))),'Data Summary'!ED51="Yes"),OFFSET('Hygiene Data'!$I$5,0,10*ROW('Hygiene Data'!I45)),NA())</f>
        <v>#N/A</v>
      </c>
      <c r="BP51" s="508" t="e">
        <f ca="1">+IF(AND(ISNUMBER(OFFSET('Hygiene Data'!$I$7,0,10*ROW('Hygiene Data'!I45))),'Data Summary'!EE51="Yes"),OFFSET('Hygiene Data'!$I$7,0,10*ROW('Hygiene Data'!I45)),NA())</f>
        <v>#N/A</v>
      </c>
      <c r="BQ51" s="508" t="e">
        <f ca="1">+IF(AND(ISNUMBER(OFFSET('Hygiene Data'!$I$9,0,10*ROW('Hygiene Data'!I45))),'Data Summary'!EF51="Yes"),OFFSET('Hygiene Data'!$I$9,0,10*ROW('Hygiene Data'!I45)),NA())</f>
        <v>#N/A</v>
      </c>
    </row>
    <row r="52" spans="1:69" x14ac:dyDescent="0.25">
      <c r="A52" s="504" t="e">
        <f ca="1">+RIGHT('Data Summary'!A52,LEN('Data Summary'!A52)-9)</f>
        <v>#VALUE!</v>
      </c>
      <c r="B52" s="478" t="str">
        <f ca="1">+IF(ISTEXT('Data Summary'!B52),'Data Summary'!B52,"")</f>
        <v/>
      </c>
      <c r="C52" s="505" t="e">
        <f ca="1">+VALUE('Data Summary'!C52)</f>
        <v>#VALUE!</v>
      </c>
      <c r="D52" s="506" t="e">
        <f ca="1">+IF(AND(ISNUMBER(OFFSET('Water Data'!$D$4,0,10*ROW('Water Data'!D46))),'Data Summary'!BS52="Yes"),100-OFFSET('Water Data'!$D$4,0,10*ROW('Water Data'!D46)),NA())</f>
        <v>#N/A</v>
      </c>
      <c r="E52" s="506" t="e">
        <f ca="1">+IF(AND(ISNUMBER(OFFSET('Water Data'!$D$6,0,10*ROW('Water Data'!D46))),'Data Summary'!BT52="Yes"),OFFSET('Water Data'!$D$6,0,10*ROW('Water Data'!D46)),NA())</f>
        <v>#N/A</v>
      </c>
      <c r="F52" s="506" t="e">
        <f ca="1">+IF(AND(ISNUMBER(OFFSET('Water Data'!$D$9,0,10*ROW('Water Data'!D46))),'Data Summary'!BU52="Yes"),OFFSET('Water Data'!$D$9,0,10*ROW('Water Data'!D46)),NA())</f>
        <v>#N/A</v>
      </c>
      <c r="G52" s="506" t="e">
        <f ca="1">+IF(AND(ISNUMBER(OFFSET('Water Data'!$E$4,0,10*ROW('Water Data'!E46))),'Data Summary'!BV52="Yes"),100-OFFSET('Water Data'!$E$4,0,10*ROW('Water Data'!E46)),NA())</f>
        <v>#N/A</v>
      </c>
      <c r="H52" s="506" t="e">
        <f ca="1">+IF(AND(ISNUMBER(OFFSET('Water Data'!$E$6,0,10*ROW('Water Data'!E46))),'Data Summary'!BW52="Yes"),OFFSET('Water Data'!$E$6,0,10*ROW('Water Data'!E46)),NA())</f>
        <v>#N/A</v>
      </c>
      <c r="I52" s="506" t="e">
        <f ca="1">+IF(AND(ISNUMBER(OFFSET('Water Data'!$E$9,0,10*ROW('Water Data'!E46))),'Data Summary'!BX52="Yes"),OFFSET('Water Data'!$E$9,0,10*ROW('Water Data'!E46)),NA())</f>
        <v>#N/A</v>
      </c>
      <c r="J52" s="506" t="e">
        <f ca="1">+IF(AND(ISNUMBER(OFFSET('Water Data'!$F$4,0,10*ROW('Water Data'!F46))),'Data Summary'!BY52="Yes"),100-OFFSET('Water Data'!$F$4,0,10*ROW('Water Data'!F46)),NA())</f>
        <v>#N/A</v>
      </c>
      <c r="K52" s="506" t="e">
        <f ca="1">+IF(AND(ISNUMBER(OFFSET('Water Data'!$F$6,0,10*ROW('Water Data'!F46))),'Data Summary'!BZ52="Yes"),OFFSET('Water Data'!$F$6,0,10*ROW('Water Data'!F46)),NA())</f>
        <v>#N/A</v>
      </c>
      <c r="L52" s="506" t="e">
        <f ca="1">+IF(AND(ISNUMBER(OFFSET('Water Data'!$F$9,0,10*ROW('Water Data'!F46))),'Data Summary'!CA52="Yes"),OFFSET('Water Data'!$F$9,0,10*ROW('Water Data'!F46)),NA())</f>
        <v>#N/A</v>
      </c>
      <c r="M52" s="506" t="e">
        <f ca="1">+IF(AND(ISNUMBER(OFFSET('Water Data'!$G$4,0,10*ROW('Water Data'!G46))),'Data Summary'!CB52="Yes"),100-OFFSET('Water Data'!$G$4,0,10*ROW('Water Data'!G46)),NA())</f>
        <v>#N/A</v>
      </c>
      <c r="N52" s="506" t="e">
        <f ca="1">+IF(AND(ISNUMBER(OFFSET('Water Data'!$G$6,0,10*ROW('Water Data'!G46))),'Data Summary'!CC52="Yes"),OFFSET('Water Data'!$G$6,0,10*ROW('Water Data'!G46)),NA())</f>
        <v>#N/A</v>
      </c>
      <c r="O52" s="506" t="e">
        <f ca="1">+IF(AND(ISNUMBER(OFFSET('Water Data'!$G$9,0,10*ROW('Water Data'!G46))),'Data Summary'!CD52="Yes"),OFFSET('Water Data'!$G$9,0,10*ROW('Water Data'!G46)),NA())</f>
        <v>#N/A</v>
      </c>
      <c r="P52" s="506" t="e">
        <f ca="1">+IF(AND(ISNUMBER(OFFSET('Water Data'!$H$4,0,10*ROW('Water Data'!H46))),'Data Summary'!CE52="Yes"),100-OFFSET('Water Data'!$H$4,0,10*ROW('Water Data'!H46)),NA())</f>
        <v>#N/A</v>
      </c>
      <c r="Q52" s="506" t="e">
        <f ca="1">+IF(AND(ISNUMBER(OFFSET('Water Data'!$H$6,0,10*ROW('Water Data'!H46))),'Data Summary'!CF52="Yes"),OFFSET('Water Data'!$H$6,0,10*ROW('Water Data'!H46)),NA())</f>
        <v>#N/A</v>
      </c>
      <c r="R52" s="506" t="e">
        <f ca="1">+IF(AND(ISNUMBER(OFFSET('Water Data'!$H$9,0,10*ROW('Water Data'!H46))),'Data Summary'!CG52="Yes"),OFFSET('Water Data'!$H$9,0,10*ROW('Water Data'!H46)),NA())</f>
        <v>#N/A</v>
      </c>
      <c r="S52" s="506" t="e">
        <f ca="1">+IF(AND(ISNUMBER(OFFSET('Water Data'!$I$4,0,10*ROW('Water Data'!I46))),'Data Summary'!CH52="Yes"),100-OFFSET('Water Data'!$I$4,0,10*ROW('Water Data'!I46)),NA())</f>
        <v>#N/A</v>
      </c>
      <c r="T52" s="506" t="e">
        <f ca="1">+IF(AND(ISNUMBER(OFFSET('Water Data'!$I$6,0,10*ROW('Water Data'!I46))),'Data Summary'!CI52="Yes"),OFFSET('Water Data'!$I$6,0,10*ROW('Water Data'!I46)),NA())</f>
        <v>#N/A</v>
      </c>
      <c r="U52" s="506" t="e">
        <f ca="1">+IF(AND(ISNUMBER(OFFSET('Water Data'!$I$9,0,10*ROW('Water Data'!I46))),'Data Summary'!CJ52="Yes"),OFFSET('Water Data'!$I$9,0,10*ROW('Water Data'!I46)),NA())</f>
        <v>#N/A</v>
      </c>
      <c r="V52" s="507" t="e">
        <f ca="1">+IF(AND(ISNUMBER(OFFSET('Sanitation Data'!$D$4,0,10*ROW('Sanitation Data'!D46))),'Data Summary'!CK52="Yes"),100-OFFSET('Sanitation Data'!$D$4,0,10*ROW('Sanitation Data'!D46)),NA())</f>
        <v>#N/A</v>
      </c>
      <c r="W52" s="507" t="e">
        <f ca="1">+IF(AND(ISNUMBER(OFFSET('Sanitation Data'!$D$6,0,10*ROW('Sanitation Data'!D46))),'Data Summary'!CL52="Yes"),OFFSET('Sanitation Data'!$D$6,0,10*ROW('Sanitation Data'!D46)),NA())</f>
        <v>#N/A</v>
      </c>
      <c r="X52" s="507" t="e">
        <f ca="1">+IF(AND(ISNUMBER(OFFSET('Sanitation Data'!$D$10,0,10*ROW('Sanitation Data'!D46))),'Data Summary'!CM52="Yes"),OFFSET('Sanitation Data'!$D$10,0,10*ROW('Sanitation Data'!D46)),NA())</f>
        <v>#N/A</v>
      </c>
      <c r="Y52" s="507" t="e">
        <f ca="1">+IF(AND(ISNUMBER(OFFSET('Sanitation Data'!$D$11,0,10*ROW('Sanitation Data'!D46))),'Data Summary'!CN52="Yes"),OFFSET('Sanitation Data'!$D$11,0,10*ROW('Sanitation Data'!D46)),NA())</f>
        <v>#N/A</v>
      </c>
      <c r="Z52" s="507" t="e">
        <f ca="1">+IF(AND(ISNUMBER(OFFSET('Sanitation Data'!$D$12,0,10*ROW('Sanitation Data'!D46))),'Data Summary'!CO52="Yes"),OFFSET('Sanitation Data'!$D$12,0,10*ROW('Sanitation Data'!D46)),NA())</f>
        <v>#N/A</v>
      </c>
      <c r="AA52" s="507" t="e">
        <f ca="1">+IF(AND(ISNUMBER(OFFSET('Sanitation Data'!$E$4,0,10*ROW('Sanitation Data'!E46))),'Data Summary'!CP52="Yes"),100-OFFSET('Sanitation Data'!$E$4,0,10*ROW('Sanitation Data'!E46)),NA())</f>
        <v>#N/A</v>
      </c>
      <c r="AB52" s="507" t="e">
        <f ca="1">+IF(AND(ISNUMBER(OFFSET('Sanitation Data'!$E$6,0,10*ROW('Sanitation Data'!E46))),'Data Summary'!CQ52="Yes"),OFFSET('Sanitation Data'!$E$6,0,10*ROW('Sanitation Data'!E46)),NA())</f>
        <v>#N/A</v>
      </c>
      <c r="AC52" s="507" t="e">
        <f ca="1">+IF(AND(ISNUMBER(OFFSET('Sanitation Data'!$E$10,0,10*ROW('Sanitation Data'!E46))),'Data Summary'!CR52="Yes"),OFFSET('Sanitation Data'!$E$10,0,10*ROW('Sanitation Data'!E46)),NA())</f>
        <v>#N/A</v>
      </c>
      <c r="AD52" s="507" t="e">
        <f ca="1">+IF(AND(ISNUMBER(OFFSET('Sanitation Data'!$E$11,0,10*ROW('Sanitation Data'!E46))),'Data Summary'!CS52="Yes"),OFFSET('Sanitation Data'!$E$11,0,10*ROW('Sanitation Data'!E46)),NA())</f>
        <v>#N/A</v>
      </c>
      <c r="AE52" s="507" t="e">
        <f ca="1">+IF(AND(ISNUMBER(OFFSET('Sanitation Data'!$E$12,0,10*ROW('Sanitation Data'!E46))),'Data Summary'!CT52="Yes"),OFFSET('Sanitation Data'!$E$12,0,10*ROW('Sanitation Data'!E46)),NA())</f>
        <v>#N/A</v>
      </c>
      <c r="AF52" s="507" t="e">
        <f ca="1">+IF(AND(ISNUMBER(OFFSET('Sanitation Data'!$F$4,0,10*ROW('Sanitation Data'!F46))),'Data Summary'!CU52="Yes"),100-OFFSET('Sanitation Data'!$F$4,0,10*ROW('Sanitation Data'!F46)),NA())</f>
        <v>#N/A</v>
      </c>
      <c r="AG52" s="507" t="e">
        <f ca="1">+IF(AND(ISNUMBER(OFFSET('Sanitation Data'!$F$6,0,10*ROW('Sanitation Data'!F46))),'Data Summary'!CV52="Yes"),OFFSET('Sanitation Data'!$F$6,0,10*ROW('Sanitation Data'!F46)),NA())</f>
        <v>#N/A</v>
      </c>
      <c r="AH52" s="507" t="e">
        <f ca="1">+IF(AND(ISNUMBER(OFFSET('Sanitation Data'!$F$10,0,10*ROW('Sanitation Data'!F46))),'Data Summary'!CW52="Yes"),OFFSET('Sanitation Data'!$F$10,0,10*ROW('Sanitation Data'!F46)),NA())</f>
        <v>#N/A</v>
      </c>
      <c r="AI52" s="507" t="e">
        <f ca="1">+IF(AND(ISNUMBER(OFFSET('Sanitation Data'!$F$11,0,10*ROW('Sanitation Data'!F46))),'Data Summary'!CX52="Yes"),OFFSET('Sanitation Data'!$F$11,0,10*ROW('Sanitation Data'!F46)),NA())</f>
        <v>#N/A</v>
      </c>
      <c r="AJ52" s="507" t="e">
        <f ca="1">+IF(AND(ISNUMBER(OFFSET('Sanitation Data'!$F$12,0,10*ROW('Sanitation Data'!F46))),'Data Summary'!CY52="Yes"),OFFSET('Sanitation Data'!$F$12,0,10*ROW('Sanitation Data'!F46)),NA())</f>
        <v>#N/A</v>
      </c>
      <c r="AK52" s="507" t="e">
        <f ca="1">+IF(AND(ISNUMBER(OFFSET('Sanitation Data'!$G$4,0,10*ROW('Sanitation Data'!G46))),'Data Summary'!CZ52="Yes"),100-OFFSET('Sanitation Data'!$G$4,0,10*ROW('Sanitation Data'!G46)),NA())</f>
        <v>#N/A</v>
      </c>
      <c r="AL52" s="507" t="e">
        <f ca="1">+IF(AND(ISNUMBER(OFFSET('Sanitation Data'!$G$6,0,10*ROW('Sanitation Data'!G46))),'Data Summary'!DA52="Yes"),OFFSET('Sanitation Data'!$G$6,0,10*ROW('Sanitation Data'!G46)),NA())</f>
        <v>#N/A</v>
      </c>
      <c r="AM52" s="507" t="e">
        <f ca="1">+IF(AND(ISNUMBER(OFFSET('Sanitation Data'!$G$10,0,10*ROW('Sanitation Data'!G46))),'Data Summary'!DB52="Yes"),OFFSET('Sanitation Data'!$G$10,0,10*ROW('Sanitation Data'!G46)),NA())</f>
        <v>#N/A</v>
      </c>
      <c r="AN52" s="507" t="e">
        <f ca="1">+IF(AND(ISNUMBER(OFFSET('Sanitation Data'!$G$11,0,10*ROW('Sanitation Data'!G46))),'Data Summary'!DC52="Yes"),OFFSET('Sanitation Data'!$G$11,0,10*ROW('Sanitation Data'!G46)),NA())</f>
        <v>#N/A</v>
      </c>
      <c r="AO52" s="507" t="e">
        <f ca="1">+IF(AND(ISNUMBER(OFFSET('Sanitation Data'!$G$12,0,10*ROW('Sanitation Data'!G46))),'Data Summary'!DD52="Yes"),OFFSET('Sanitation Data'!$G$12,0,10*ROW('Sanitation Data'!G46)),NA())</f>
        <v>#N/A</v>
      </c>
      <c r="AP52" s="507" t="e">
        <f ca="1">+IF(AND(ISNUMBER(OFFSET('Sanitation Data'!$H$4,0,10*ROW('Sanitation Data'!H46))),'Data Summary'!DE52="Yes"),100-OFFSET('Sanitation Data'!$H$4,0,10*ROW('Sanitation Data'!H46)),NA())</f>
        <v>#N/A</v>
      </c>
      <c r="AQ52" s="507" t="e">
        <f ca="1">+IF(AND(ISNUMBER(OFFSET('Sanitation Data'!$H$6,0,10*ROW('Sanitation Data'!H46))),'Data Summary'!DF52="Yes"),OFFSET('Sanitation Data'!$H$6,0,10*ROW('Sanitation Data'!H46)),NA())</f>
        <v>#N/A</v>
      </c>
      <c r="AR52" s="507" t="e">
        <f ca="1">+IF(AND(ISNUMBER(OFFSET('Sanitation Data'!$H$10,0,10*ROW('Sanitation Data'!H46))),'Data Summary'!DG52="Yes"),OFFSET('Sanitation Data'!$H$10,0,10*ROW('Sanitation Data'!H46)),NA())</f>
        <v>#N/A</v>
      </c>
      <c r="AS52" s="507" t="e">
        <f ca="1">+IF(AND(ISNUMBER(OFFSET('Sanitation Data'!$H$11,0,10*ROW('Sanitation Data'!H46))),'Data Summary'!DH52="Yes"),OFFSET('Sanitation Data'!$H$11,0,10*ROW('Sanitation Data'!H46)),NA())</f>
        <v>#N/A</v>
      </c>
      <c r="AT52" s="507" t="e">
        <f ca="1">+IF(AND(ISNUMBER(OFFSET('Sanitation Data'!$H$12,0,10*ROW('Sanitation Data'!H46))),'Data Summary'!DI52="Yes"),OFFSET('Sanitation Data'!$H$12,0,10*ROW('Sanitation Data'!H46)),NA())</f>
        <v>#N/A</v>
      </c>
      <c r="AU52" s="507" t="e">
        <f ca="1">+IF(AND(ISNUMBER(OFFSET('Sanitation Data'!$I$4,0,10*ROW('Sanitation Data'!I46))),'Data Summary'!DJ52="Yes"),100-OFFSET('Sanitation Data'!$I$4,0,10*ROW('Sanitation Data'!I46)),NA())</f>
        <v>#N/A</v>
      </c>
      <c r="AV52" s="507" t="e">
        <f ca="1">+IF(AND(ISNUMBER(OFFSET('Sanitation Data'!$I$6,0,10*ROW('Sanitation Data'!I46))),'Data Summary'!DK52="Yes"),OFFSET('Sanitation Data'!$I$6,0,10*ROW('Sanitation Data'!I46)),NA())</f>
        <v>#N/A</v>
      </c>
      <c r="AW52" s="507" t="e">
        <f ca="1">+IF(AND(ISNUMBER(OFFSET('Sanitation Data'!$I$10,0,10*ROW('Sanitation Data'!I46))),'Data Summary'!DL52="Yes"),OFFSET('Sanitation Data'!$I$10,0,10*ROW('Sanitation Data'!I46)),NA())</f>
        <v>#N/A</v>
      </c>
      <c r="AX52" s="507" t="e">
        <f ca="1">+IF(AND(ISNUMBER(OFFSET('Sanitation Data'!$I$11,0,10*ROW('Sanitation Data'!I46))),'Data Summary'!DM52="Yes"),OFFSET('Sanitation Data'!$I$11,0,10*ROW('Sanitation Data'!I46)),NA())</f>
        <v>#N/A</v>
      </c>
      <c r="AY52" s="507" t="e">
        <f ca="1">+IF(AND(ISNUMBER(OFFSET('Sanitation Data'!$I$12,0,10*ROW('Sanitation Data'!I46))),'Data Summary'!DN52="Yes"),OFFSET('Sanitation Data'!$I$12,0,10*ROW('Sanitation Data'!I46)),NA())</f>
        <v>#N/A</v>
      </c>
      <c r="AZ52" s="508" t="e">
        <f ca="1">+IF(AND(ISNUMBER(OFFSET('Hygiene Data'!$D$5,0,10*ROW('Hygiene Data'!D46))),'Data Summary'!DO52="Yes"),OFFSET('Hygiene Data'!$D$5,0,10*ROW('Hygiene Data'!D46)),NA())</f>
        <v>#N/A</v>
      </c>
      <c r="BA52" s="508" t="e">
        <f ca="1">+IF(AND(ISNUMBER(OFFSET('Hygiene Data'!$D$7,0,10*ROW('Hygiene Data'!D46))),'Data Summary'!DP52="Yes"),OFFSET('Hygiene Data'!$D$7,0,10*ROW('Hygiene Data'!D46)),NA())</f>
        <v>#N/A</v>
      </c>
      <c r="BB52" s="508" t="e">
        <f ca="1">+IF(AND(ISNUMBER(OFFSET('Hygiene Data'!$D$9,0,10*ROW('Hygiene Data'!D46))),'Data Summary'!DQ52="Yes"),OFFSET('Hygiene Data'!$D$9,0,10*ROW('Hygiene Data'!D46)),NA())</f>
        <v>#N/A</v>
      </c>
      <c r="BC52" s="508" t="e">
        <f ca="1">+IF(AND(ISNUMBER(OFFSET('Hygiene Data'!$E$5,0,10*ROW('Hygiene Data'!E46))),'Data Summary'!DR52="Yes"),OFFSET('Hygiene Data'!$E$5,0,10*ROW('Hygiene Data'!E46)),NA())</f>
        <v>#N/A</v>
      </c>
      <c r="BD52" s="508" t="e">
        <f ca="1">+IF(AND(ISNUMBER(OFFSET('Hygiene Data'!$E$7,0,10*ROW('Hygiene Data'!E46))),'Data Summary'!DS52="Yes"),OFFSET('Hygiene Data'!$E$7,0,10*ROW('Hygiene Data'!E46)),NA())</f>
        <v>#N/A</v>
      </c>
      <c r="BE52" s="508" t="e">
        <f ca="1">+IF(AND(ISNUMBER(OFFSET('Hygiene Data'!$E$9,0,10*ROW('Hygiene Data'!E46))),'Data Summary'!DT52="Yes"),OFFSET('Hygiene Data'!$E$9,0,10*ROW('Hygiene Data'!E46)),NA())</f>
        <v>#N/A</v>
      </c>
      <c r="BF52" s="508" t="e">
        <f ca="1">+IF(AND(ISNUMBER(OFFSET('Hygiene Data'!$F$5,0,10*ROW('Hygiene Data'!F46))),'Data Summary'!DU52="Yes"),OFFSET('Hygiene Data'!$F$5,0,10*ROW('Hygiene Data'!F46)),NA())</f>
        <v>#N/A</v>
      </c>
      <c r="BG52" s="508" t="e">
        <f ca="1">+IF(AND(ISNUMBER(OFFSET('Hygiene Data'!$F$7,0,10*ROW('Hygiene Data'!F46))),'Data Summary'!DV52="Yes"),OFFSET('Hygiene Data'!$F$7,0,10*ROW('Hygiene Data'!F46)),NA())</f>
        <v>#N/A</v>
      </c>
      <c r="BH52" s="508" t="e">
        <f ca="1">+IF(AND(ISNUMBER(OFFSET('Hygiene Data'!$F$9,0,10*ROW('Hygiene Data'!F46))),'Data Summary'!DW52="Yes"),OFFSET('Hygiene Data'!$F$9,0,10*ROW('Hygiene Data'!F46)),NA())</f>
        <v>#N/A</v>
      </c>
      <c r="BI52" s="508" t="e">
        <f ca="1">+IF(AND(ISNUMBER(OFFSET('Hygiene Data'!$G$5,0,10*ROW('Hygiene Data'!G46))),'Data Summary'!DX52="Yes"),OFFSET('Hygiene Data'!$G$5,0,10*ROW('Hygiene Data'!G46)),NA())</f>
        <v>#N/A</v>
      </c>
      <c r="BJ52" s="508" t="e">
        <f ca="1">+IF(AND(ISNUMBER(OFFSET('Hygiene Data'!$G$7,0,10*ROW('Hygiene Data'!G46))),'Data Summary'!DY52="Yes"),OFFSET('Hygiene Data'!$G$7,0,10*ROW('Hygiene Data'!G46)),NA())</f>
        <v>#N/A</v>
      </c>
      <c r="BK52" s="508" t="e">
        <f ca="1">+IF(AND(ISNUMBER(OFFSET('Hygiene Data'!$G$9,0,10*ROW('Hygiene Data'!G46))),'Data Summary'!DZ52="Yes"),OFFSET('Hygiene Data'!$G$9,0,10*ROW('Hygiene Data'!G46)),NA())</f>
        <v>#N/A</v>
      </c>
      <c r="BL52" s="508" t="e">
        <f ca="1">+IF(AND(ISNUMBER(OFFSET('Hygiene Data'!$H$5,0,10*ROW('Hygiene Data'!H46))),'Data Summary'!EA52="Yes"),OFFSET('Hygiene Data'!$H$5,0,10*ROW('Hygiene Data'!H46)),NA())</f>
        <v>#N/A</v>
      </c>
      <c r="BM52" s="508" t="e">
        <f ca="1">+IF(AND(ISNUMBER(OFFSET('Hygiene Data'!$H$7,0,10*ROW('Hygiene Data'!H46))),'Data Summary'!EB52="Yes"),OFFSET('Hygiene Data'!$H$7,0,10*ROW('Hygiene Data'!H46)),NA())</f>
        <v>#N/A</v>
      </c>
      <c r="BN52" s="508" t="e">
        <f ca="1">+IF(AND(ISNUMBER(OFFSET('Hygiene Data'!$H$9,0,10*ROW('Hygiene Data'!H46))),'Data Summary'!EC52="Yes"),OFFSET('Hygiene Data'!$H$9,0,10*ROW('Hygiene Data'!H46)),NA())</f>
        <v>#N/A</v>
      </c>
      <c r="BO52" s="508" t="e">
        <f ca="1">+IF(AND(ISNUMBER(OFFSET('Hygiene Data'!$I$5,0,10*ROW('Hygiene Data'!I46))),'Data Summary'!ED52="Yes"),OFFSET('Hygiene Data'!$I$5,0,10*ROW('Hygiene Data'!I46)),NA())</f>
        <v>#N/A</v>
      </c>
      <c r="BP52" s="508" t="e">
        <f ca="1">+IF(AND(ISNUMBER(OFFSET('Hygiene Data'!$I$7,0,10*ROW('Hygiene Data'!I46))),'Data Summary'!EE52="Yes"),OFFSET('Hygiene Data'!$I$7,0,10*ROW('Hygiene Data'!I46)),NA())</f>
        <v>#N/A</v>
      </c>
      <c r="BQ52" s="508" t="e">
        <f ca="1">+IF(AND(ISNUMBER(OFFSET('Hygiene Data'!$I$9,0,10*ROW('Hygiene Data'!I46))),'Data Summary'!EF52="Yes"),OFFSET('Hygiene Data'!$I$9,0,10*ROW('Hygiene Data'!I46)),NA())</f>
        <v>#N/A</v>
      </c>
    </row>
    <row r="53" spans="1:69" x14ac:dyDescent="0.25">
      <c r="A53" s="504" t="e">
        <f ca="1">+RIGHT('Data Summary'!A53,LEN('Data Summary'!A53)-9)</f>
        <v>#VALUE!</v>
      </c>
      <c r="B53" s="478" t="str">
        <f ca="1">+IF(ISTEXT('Data Summary'!B53),'Data Summary'!B53,"")</f>
        <v/>
      </c>
      <c r="C53" s="505" t="e">
        <f ca="1">+VALUE('Data Summary'!C53)</f>
        <v>#VALUE!</v>
      </c>
      <c r="D53" s="506" t="e">
        <f ca="1">+IF(AND(ISNUMBER(OFFSET('Water Data'!$D$4,0,10*ROW('Water Data'!D47))),'Data Summary'!BS53="Yes"),100-OFFSET('Water Data'!$D$4,0,10*ROW('Water Data'!D47)),NA())</f>
        <v>#N/A</v>
      </c>
      <c r="E53" s="506" t="e">
        <f ca="1">+IF(AND(ISNUMBER(OFFSET('Water Data'!$D$6,0,10*ROW('Water Data'!D47))),'Data Summary'!BT53="Yes"),OFFSET('Water Data'!$D$6,0,10*ROW('Water Data'!D47)),NA())</f>
        <v>#N/A</v>
      </c>
      <c r="F53" s="506" t="e">
        <f ca="1">+IF(AND(ISNUMBER(OFFSET('Water Data'!$D$9,0,10*ROW('Water Data'!D47))),'Data Summary'!BU53="Yes"),OFFSET('Water Data'!$D$9,0,10*ROW('Water Data'!D47)),NA())</f>
        <v>#N/A</v>
      </c>
      <c r="G53" s="506" t="e">
        <f ca="1">+IF(AND(ISNUMBER(OFFSET('Water Data'!$E$4,0,10*ROW('Water Data'!E47))),'Data Summary'!BV53="Yes"),100-OFFSET('Water Data'!$E$4,0,10*ROW('Water Data'!E47)),NA())</f>
        <v>#N/A</v>
      </c>
      <c r="H53" s="506" t="e">
        <f ca="1">+IF(AND(ISNUMBER(OFFSET('Water Data'!$E$6,0,10*ROW('Water Data'!E47))),'Data Summary'!BW53="Yes"),OFFSET('Water Data'!$E$6,0,10*ROW('Water Data'!E47)),NA())</f>
        <v>#N/A</v>
      </c>
      <c r="I53" s="506" t="e">
        <f ca="1">+IF(AND(ISNUMBER(OFFSET('Water Data'!$E$9,0,10*ROW('Water Data'!E47))),'Data Summary'!BX53="Yes"),OFFSET('Water Data'!$E$9,0,10*ROW('Water Data'!E47)),NA())</f>
        <v>#N/A</v>
      </c>
      <c r="J53" s="506" t="e">
        <f ca="1">+IF(AND(ISNUMBER(OFFSET('Water Data'!$F$4,0,10*ROW('Water Data'!F47))),'Data Summary'!BY53="Yes"),100-OFFSET('Water Data'!$F$4,0,10*ROW('Water Data'!F47)),NA())</f>
        <v>#N/A</v>
      </c>
      <c r="K53" s="506" t="e">
        <f ca="1">+IF(AND(ISNUMBER(OFFSET('Water Data'!$F$6,0,10*ROW('Water Data'!F47))),'Data Summary'!BZ53="Yes"),OFFSET('Water Data'!$F$6,0,10*ROW('Water Data'!F47)),NA())</f>
        <v>#N/A</v>
      </c>
      <c r="L53" s="506" t="e">
        <f ca="1">+IF(AND(ISNUMBER(OFFSET('Water Data'!$F$9,0,10*ROW('Water Data'!F47))),'Data Summary'!CA53="Yes"),OFFSET('Water Data'!$F$9,0,10*ROW('Water Data'!F47)),NA())</f>
        <v>#N/A</v>
      </c>
      <c r="M53" s="506" t="e">
        <f ca="1">+IF(AND(ISNUMBER(OFFSET('Water Data'!$G$4,0,10*ROW('Water Data'!G47))),'Data Summary'!CB53="Yes"),100-OFFSET('Water Data'!$G$4,0,10*ROW('Water Data'!G47)),NA())</f>
        <v>#N/A</v>
      </c>
      <c r="N53" s="506" t="e">
        <f ca="1">+IF(AND(ISNUMBER(OFFSET('Water Data'!$G$6,0,10*ROW('Water Data'!G47))),'Data Summary'!CC53="Yes"),OFFSET('Water Data'!$G$6,0,10*ROW('Water Data'!G47)),NA())</f>
        <v>#N/A</v>
      </c>
      <c r="O53" s="506" t="e">
        <f ca="1">+IF(AND(ISNUMBER(OFFSET('Water Data'!$G$9,0,10*ROW('Water Data'!G47))),'Data Summary'!CD53="Yes"),OFFSET('Water Data'!$G$9,0,10*ROW('Water Data'!G47)),NA())</f>
        <v>#N/A</v>
      </c>
      <c r="P53" s="506" t="e">
        <f ca="1">+IF(AND(ISNUMBER(OFFSET('Water Data'!$H$4,0,10*ROW('Water Data'!H47))),'Data Summary'!CE53="Yes"),100-OFFSET('Water Data'!$H$4,0,10*ROW('Water Data'!H47)),NA())</f>
        <v>#N/A</v>
      </c>
      <c r="Q53" s="506" t="e">
        <f ca="1">+IF(AND(ISNUMBER(OFFSET('Water Data'!$H$6,0,10*ROW('Water Data'!H47))),'Data Summary'!CF53="Yes"),OFFSET('Water Data'!$H$6,0,10*ROW('Water Data'!H47)),NA())</f>
        <v>#N/A</v>
      </c>
      <c r="R53" s="506" t="e">
        <f ca="1">+IF(AND(ISNUMBER(OFFSET('Water Data'!$H$9,0,10*ROW('Water Data'!H47))),'Data Summary'!CG53="Yes"),OFFSET('Water Data'!$H$9,0,10*ROW('Water Data'!H47)),NA())</f>
        <v>#N/A</v>
      </c>
      <c r="S53" s="506" t="e">
        <f ca="1">+IF(AND(ISNUMBER(OFFSET('Water Data'!$I$4,0,10*ROW('Water Data'!I47))),'Data Summary'!CH53="Yes"),100-OFFSET('Water Data'!$I$4,0,10*ROW('Water Data'!I47)),NA())</f>
        <v>#N/A</v>
      </c>
      <c r="T53" s="506" t="e">
        <f ca="1">+IF(AND(ISNUMBER(OFFSET('Water Data'!$I$6,0,10*ROW('Water Data'!I47))),'Data Summary'!CI53="Yes"),OFFSET('Water Data'!$I$6,0,10*ROW('Water Data'!I47)),NA())</f>
        <v>#N/A</v>
      </c>
      <c r="U53" s="506" t="e">
        <f ca="1">+IF(AND(ISNUMBER(OFFSET('Water Data'!$I$9,0,10*ROW('Water Data'!I47))),'Data Summary'!CJ53="Yes"),OFFSET('Water Data'!$I$9,0,10*ROW('Water Data'!I47)),NA())</f>
        <v>#N/A</v>
      </c>
      <c r="V53" s="507" t="e">
        <f ca="1">+IF(AND(ISNUMBER(OFFSET('Sanitation Data'!$D$4,0,10*ROW('Sanitation Data'!D47))),'Data Summary'!CK53="Yes"),100-OFFSET('Sanitation Data'!$D$4,0,10*ROW('Sanitation Data'!D47)),NA())</f>
        <v>#N/A</v>
      </c>
      <c r="W53" s="507" t="e">
        <f ca="1">+IF(AND(ISNUMBER(OFFSET('Sanitation Data'!$D$6,0,10*ROW('Sanitation Data'!D47))),'Data Summary'!CL53="Yes"),OFFSET('Sanitation Data'!$D$6,0,10*ROW('Sanitation Data'!D47)),NA())</f>
        <v>#N/A</v>
      </c>
      <c r="X53" s="507" t="e">
        <f ca="1">+IF(AND(ISNUMBER(OFFSET('Sanitation Data'!$D$10,0,10*ROW('Sanitation Data'!D47))),'Data Summary'!CM53="Yes"),OFFSET('Sanitation Data'!$D$10,0,10*ROW('Sanitation Data'!D47)),NA())</f>
        <v>#N/A</v>
      </c>
      <c r="Y53" s="507" t="e">
        <f ca="1">+IF(AND(ISNUMBER(OFFSET('Sanitation Data'!$D$11,0,10*ROW('Sanitation Data'!D47))),'Data Summary'!CN53="Yes"),OFFSET('Sanitation Data'!$D$11,0,10*ROW('Sanitation Data'!D47)),NA())</f>
        <v>#N/A</v>
      </c>
      <c r="Z53" s="507" t="e">
        <f ca="1">+IF(AND(ISNUMBER(OFFSET('Sanitation Data'!$D$12,0,10*ROW('Sanitation Data'!D47))),'Data Summary'!CO53="Yes"),OFFSET('Sanitation Data'!$D$12,0,10*ROW('Sanitation Data'!D47)),NA())</f>
        <v>#N/A</v>
      </c>
      <c r="AA53" s="507" t="e">
        <f ca="1">+IF(AND(ISNUMBER(OFFSET('Sanitation Data'!$E$4,0,10*ROW('Sanitation Data'!E47))),'Data Summary'!CP53="Yes"),100-OFFSET('Sanitation Data'!$E$4,0,10*ROW('Sanitation Data'!E47)),NA())</f>
        <v>#N/A</v>
      </c>
      <c r="AB53" s="507" t="e">
        <f ca="1">+IF(AND(ISNUMBER(OFFSET('Sanitation Data'!$E$6,0,10*ROW('Sanitation Data'!E47))),'Data Summary'!CQ53="Yes"),OFFSET('Sanitation Data'!$E$6,0,10*ROW('Sanitation Data'!E47)),NA())</f>
        <v>#N/A</v>
      </c>
      <c r="AC53" s="507" t="e">
        <f ca="1">+IF(AND(ISNUMBER(OFFSET('Sanitation Data'!$E$10,0,10*ROW('Sanitation Data'!E47))),'Data Summary'!CR53="Yes"),OFFSET('Sanitation Data'!$E$10,0,10*ROW('Sanitation Data'!E47)),NA())</f>
        <v>#N/A</v>
      </c>
      <c r="AD53" s="507" t="e">
        <f ca="1">+IF(AND(ISNUMBER(OFFSET('Sanitation Data'!$E$11,0,10*ROW('Sanitation Data'!E47))),'Data Summary'!CS53="Yes"),OFFSET('Sanitation Data'!$E$11,0,10*ROW('Sanitation Data'!E47)),NA())</f>
        <v>#N/A</v>
      </c>
      <c r="AE53" s="507" t="e">
        <f ca="1">+IF(AND(ISNUMBER(OFFSET('Sanitation Data'!$E$12,0,10*ROW('Sanitation Data'!E47))),'Data Summary'!CT53="Yes"),OFFSET('Sanitation Data'!$E$12,0,10*ROW('Sanitation Data'!E47)),NA())</f>
        <v>#N/A</v>
      </c>
      <c r="AF53" s="507" t="e">
        <f ca="1">+IF(AND(ISNUMBER(OFFSET('Sanitation Data'!$F$4,0,10*ROW('Sanitation Data'!F47))),'Data Summary'!CU53="Yes"),100-OFFSET('Sanitation Data'!$F$4,0,10*ROW('Sanitation Data'!F47)),NA())</f>
        <v>#N/A</v>
      </c>
      <c r="AG53" s="507" t="e">
        <f ca="1">+IF(AND(ISNUMBER(OFFSET('Sanitation Data'!$F$6,0,10*ROW('Sanitation Data'!F47))),'Data Summary'!CV53="Yes"),OFFSET('Sanitation Data'!$F$6,0,10*ROW('Sanitation Data'!F47)),NA())</f>
        <v>#N/A</v>
      </c>
      <c r="AH53" s="507" t="e">
        <f ca="1">+IF(AND(ISNUMBER(OFFSET('Sanitation Data'!$F$10,0,10*ROW('Sanitation Data'!F47))),'Data Summary'!CW53="Yes"),OFFSET('Sanitation Data'!$F$10,0,10*ROW('Sanitation Data'!F47)),NA())</f>
        <v>#N/A</v>
      </c>
      <c r="AI53" s="507" t="e">
        <f ca="1">+IF(AND(ISNUMBER(OFFSET('Sanitation Data'!$F$11,0,10*ROW('Sanitation Data'!F47))),'Data Summary'!CX53="Yes"),OFFSET('Sanitation Data'!$F$11,0,10*ROW('Sanitation Data'!F47)),NA())</f>
        <v>#N/A</v>
      </c>
      <c r="AJ53" s="507" t="e">
        <f ca="1">+IF(AND(ISNUMBER(OFFSET('Sanitation Data'!$F$12,0,10*ROW('Sanitation Data'!F47))),'Data Summary'!CY53="Yes"),OFFSET('Sanitation Data'!$F$12,0,10*ROW('Sanitation Data'!F47)),NA())</f>
        <v>#N/A</v>
      </c>
      <c r="AK53" s="507" t="e">
        <f ca="1">+IF(AND(ISNUMBER(OFFSET('Sanitation Data'!$G$4,0,10*ROW('Sanitation Data'!G47))),'Data Summary'!CZ53="Yes"),100-OFFSET('Sanitation Data'!$G$4,0,10*ROW('Sanitation Data'!G47)),NA())</f>
        <v>#N/A</v>
      </c>
      <c r="AL53" s="507" t="e">
        <f ca="1">+IF(AND(ISNUMBER(OFFSET('Sanitation Data'!$G$6,0,10*ROW('Sanitation Data'!G47))),'Data Summary'!DA53="Yes"),OFFSET('Sanitation Data'!$G$6,0,10*ROW('Sanitation Data'!G47)),NA())</f>
        <v>#N/A</v>
      </c>
      <c r="AM53" s="507" t="e">
        <f ca="1">+IF(AND(ISNUMBER(OFFSET('Sanitation Data'!$G$10,0,10*ROW('Sanitation Data'!G47))),'Data Summary'!DB53="Yes"),OFFSET('Sanitation Data'!$G$10,0,10*ROW('Sanitation Data'!G47)),NA())</f>
        <v>#N/A</v>
      </c>
      <c r="AN53" s="507" t="e">
        <f ca="1">+IF(AND(ISNUMBER(OFFSET('Sanitation Data'!$G$11,0,10*ROW('Sanitation Data'!G47))),'Data Summary'!DC53="Yes"),OFFSET('Sanitation Data'!$G$11,0,10*ROW('Sanitation Data'!G47)),NA())</f>
        <v>#N/A</v>
      </c>
      <c r="AO53" s="507" t="e">
        <f ca="1">+IF(AND(ISNUMBER(OFFSET('Sanitation Data'!$G$12,0,10*ROW('Sanitation Data'!G47))),'Data Summary'!DD53="Yes"),OFFSET('Sanitation Data'!$G$12,0,10*ROW('Sanitation Data'!G47)),NA())</f>
        <v>#N/A</v>
      </c>
      <c r="AP53" s="507" t="e">
        <f ca="1">+IF(AND(ISNUMBER(OFFSET('Sanitation Data'!$H$4,0,10*ROW('Sanitation Data'!H47))),'Data Summary'!DE53="Yes"),100-OFFSET('Sanitation Data'!$H$4,0,10*ROW('Sanitation Data'!H47)),NA())</f>
        <v>#N/A</v>
      </c>
      <c r="AQ53" s="507" t="e">
        <f ca="1">+IF(AND(ISNUMBER(OFFSET('Sanitation Data'!$H$6,0,10*ROW('Sanitation Data'!H47))),'Data Summary'!DF53="Yes"),OFFSET('Sanitation Data'!$H$6,0,10*ROW('Sanitation Data'!H47)),NA())</f>
        <v>#N/A</v>
      </c>
      <c r="AR53" s="507" t="e">
        <f ca="1">+IF(AND(ISNUMBER(OFFSET('Sanitation Data'!$H$10,0,10*ROW('Sanitation Data'!H47))),'Data Summary'!DG53="Yes"),OFFSET('Sanitation Data'!$H$10,0,10*ROW('Sanitation Data'!H47)),NA())</f>
        <v>#N/A</v>
      </c>
      <c r="AS53" s="507" t="e">
        <f ca="1">+IF(AND(ISNUMBER(OFFSET('Sanitation Data'!$H$11,0,10*ROW('Sanitation Data'!H47))),'Data Summary'!DH53="Yes"),OFFSET('Sanitation Data'!$H$11,0,10*ROW('Sanitation Data'!H47)),NA())</f>
        <v>#N/A</v>
      </c>
      <c r="AT53" s="507" t="e">
        <f ca="1">+IF(AND(ISNUMBER(OFFSET('Sanitation Data'!$H$12,0,10*ROW('Sanitation Data'!H47))),'Data Summary'!DI53="Yes"),OFFSET('Sanitation Data'!$H$12,0,10*ROW('Sanitation Data'!H47)),NA())</f>
        <v>#N/A</v>
      </c>
      <c r="AU53" s="507" t="e">
        <f ca="1">+IF(AND(ISNUMBER(OFFSET('Sanitation Data'!$I$4,0,10*ROW('Sanitation Data'!I47))),'Data Summary'!DJ53="Yes"),100-OFFSET('Sanitation Data'!$I$4,0,10*ROW('Sanitation Data'!I47)),NA())</f>
        <v>#N/A</v>
      </c>
      <c r="AV53" s="507" t="e">
        <f ca="1">+IF(AND(ISNUMBER(OFFSET('Sanitation Data'!$I$6,0,10*ROW('Sanitation Data'!I47))),'Data Summary'!DK53="Yes"),OFFSET('Sanitation Data'!$I$6,0,10*ROW('Sanitation Data'!I47)),NA())</f>
        <v>#N/A</v>
      </c>
      <c r="AW53" s="507" t="e">
        <f ca="1">+IF(AND(ISNUMBER(OFFSET('Sanitation Data'!$I$10,0,10*ROW('Sanitation Data'!I47))),'Data Summary'!DL53="Yes"),OFFSET('Sanitation Data'!$I$10,0,10*ROW('Sanitation Data'!I47)),NA())</f>
        <v>#N/A</v>
      </c>
      <c r="AX53" s="507" t="e">
        <f ca="1">+IF(AND(ISNUMBER(OFFSET('Sanitation Data'!$I$11,0,10*ROW('Sanitation Data'!I47))),'Data Summary'!DM53="Yes"),OFFSET('Sanitation Data'!$I$11,0,10*ROW('Sanitation Data'!I47)),NA())</f>
        <v>#N/A</v>
      </c>
      <c r="AY53" s="507" t="e">
        <f ca="1">+IF(AND(ISNUMBER(OFFSET('Sanitation Data'!$I$12,0,10*ROW('Sanitation Data'!I47))),'Data Summary'!DN53="Yes"),OFFSET('Sanitation Data'!$I$12,0,10*ROW('Sanitation Data'!I47)),NA())</f>
        <v>#N/A</v>
      </c>
      <c r="AZ53" s="508" t="e">
        <f ca="1">+IF(AND(ISNUMBER(OFFSET('Hygiene Data'!$D$5,0,10*ROW('Hygiene Data'!D47))),'Data Summary'!DO53="Yes"),OFFSET('Hygiene Data'!$D$5,0,10*ROW('Hygiene Data'!D47)),NA())</f>
        <v>#N/A</v>
      </c>
      <c r="BA53" s="508" t="e">
        <f ca="1">+IF(AND(ISNUMBER(OFFSET('Hygiene Data'!$D$7,0,10*ROW('Hygiene Data'!D47))),'Data Summary'!DP53="Yes"),OFFSET('Hygiene Data'!$D$7,0,10*ROW('Hygiene Data'!D47)),NA())</f>
        <v>#N/A</v>
      </c>
      <c r="BB53" s="508" t="e">
        <f ca="1">+IF(AND(ISNUMBER(OFFSET('Hygiene Data'!$D$9,0,10*ROW('Hygiene Data'!D47))),'Data Summary'!DQ53="Yes"),OFFSET('Hygiene Data'!$D$9,0,10*ROW('Hygiene Data'!D47)),NA())</f>
        <v>#N/A</v>
      </c>
      <c r="BC53" s="508" t="e">
        <f ca="1">+IF(AND(ISNUMBER(OFFSET('Hygiene Data'!$E$5,0,10*ROW('Hygiene Data'!E47))),'Data Summary'!DR53="Yes"),OFFSET('Hygiene Data'!$E$5,0,10*ROW('Hygiene Data'!E47)),NA())</f>
        <v>#N/A</v>
      </c>
      <c r="BD53" s="508" t="e">
        <f ca="1">+IF(AND(ISNUMBER(OFFSET('Hygiene Data'!$E$7,0,10*ROW('Hygiene Data'!E47))),'Data Summary'!DS53="Yes"),OFFSET('Hygiene Data'!$E$7,0,10*ROW('Hygiene Data'!E47)),NA())</f>
        <v>#N/A</v>
      </c>
      <c r="BE53" s="508" t="e">
        <f ca="1">+IF(AND(ISNUMBER(OFFSET('Hygiene Data'!$E$9,0,10*ROW('Hygiene Data'!E47))),'Data Summary'!DT53="Yes"),OFFSET('Hygiene Data'!$E$9,0,10*ROW('Hygiene Data'!E47)),NA())</f>
        <v>#N/A</v>
      </c>
      <c r="BF53" s="508" t="e">
        <f ca="1">+IF(AND(ISNUMBER(OFFSET('Hygiene Data'!$F$5,0,10*ROW('Hygiene Data'!F47))),'Data Summary'!DU53="Yes"),OFFSET('Hygiene Data'!$F$5,0,10*ROW('Hygiene Data'!F47)),NA())</f>
        <v>#N/A</v>
      </c>
      <c r="BG53" s="508" t="e">
        <f ca="1">+IF(AND(ISNUMBER(OFFSET('Hygiene Data'!$F$7,0,10*ROW('Hygiene Data'!F47))),'Data Summary'!DV53="Yes"),OFFSET('Hygiene Data'!$F$7,0,10*ROW('Hygiene Data'!F47)),NA())</f>
        <v>#N/A</v>
      </c>
      <c r="BH53" s="508" t="e">
        <f ca="1">+IF(AND(ISNUMBER(OFFSET('Hygiene Data'!$F$9,0,10*ROW('Hygiene Data'!F47))),'Data Summary'!DW53="Yes"),OFFSET('Hygiene Data'!$F$9,0,10*ROW('Hygiene Data'!F47)),NA())</f>
        <v>#N/A</v>
      </c>
      <c r="BI53" s="508" t="e">
        <f ca="1">+IF(AND(ISNUMBER(OFFSET('Hygiene Data'!$G$5,0,10*ROW('Hygiene Data'!G47))),'Data Summary'!DX53="Yes"),OFFSET('Hygiene Data'!$G$5,0,10*ROW('Hygiene Data'!G47)),NA())</f>
        <v>#N/A</v>
      </c>
      <c r="BJ53" s="508" t="e">
        <f ca="1">+IF(AND(ISNUMBER(OFFSET('Hygiene Data'!$G$7,0,10*ROW('Hygiene Data'!G47))),'Data Summary'!DY53="Yes"),OFFSET('Hygiene Data'!$G$7,0,10*ROW('Hygiene Data'!G47)),NA())</f>
        <v>#N/A</v>
      </c>
      <c r="BK53" s="508" t="e">
        <f ca="1">+IF(AND(ISNUMBER(OFFSET('Hygiene Data'!$G$9,0,10*ROW('Hygiene Data'!G47))),'Data Summary'!DZ53="Yes"),OFFSET('Hygiene Data'!$G$9,0,10*ROW('Hygiene Data'!G47)),NA())</f>
        <v>#N/A</v>
      </c>
      <c r="BL53" s="508" t="e">
        <f ca="1">+IF(AND(ISNUMBER(OFFSET('Hygiene Data'!$H$5,0,10*ROW('Hygiene Data'!H47))),'Data Summary'!EA53="Yes"),OFFSET('Hygiene Data'!$H$5,0,10*ROW('Hygiene Data'!H47)),NA())</f>
        <v>#N/A</v>
      </c>
      <c r="BM53" s="508" t="e">
        <f ca="1">+IF(AND(ISNUMBER(OFFSET('Hygiene Data'!$H$7,0,10*ROW('Hygiene Data'!H47))),'Data Summary'!EB53="Yes"),OFFSET('Hygiene Data'!$H$7,0,10*ROW('Hygiene Data'!H47)),NA())</f>
        <v>#N/A</v>
      </c>
      <c r="BN53" s="508" t="e">
        <f ca="1">+IF(AND(ISNUMBER(OFFSET('Hygiene Data'!$H$9,0,10*ROW('Hygiene Data'!H47))),'Data Summary'!EC53="Yes"),OFFSET('Hygiene Data'!$H$9,0,10*ROW('Hygiene Data'!H47)),NA())</f>
        <v>#N/A</v>
      </c>
      <c r="BO53" s="508" t="e">
        <f ca="1">+IF(AND(ISNUMBER(OFFSET('Hygiene Data'!$I$5,0,10*ROW('Hygiene Data'!I47))),'Data Summary'!ED53="Yes"),OFFSET('Hygiene Data'!$I$5,0,10*ROW('Hygiene Data'!I47)),NA())</f>
        <v>#N/A</v>
      </c>
      <c r="BP53" s="508" t="e">
        <f ca="1">+IF(AND(ISNUMBER(OFFSET('Hygiene Data'!$I$7,0,10*ROW('Hygiene Data'!I47))),'Data Summary'!EE53="Yes"),OFFSET('Hygiene Data'!$I$7,0,10*ROW('Hygiene Data'!I47)),NA())</f>
        <v>#N/A</v>
      </c>
      <c r="BQ53" s="508" t="e">
        <f ca="1">+IF(AND(ISNUMBER(OFFSET('Hygiene Data'!$I$9,0,10*ROW('Hygiene Data'!I47))),'Data Summary'!EF53="Yes"),OFFSET('Hygiene Data'!$I$9,0,10*ROW('Hygiene Data'!I47)),NA())</f>
        <v>#N/A</v>
      </c>
    </row>
    <row r="54" spans="1:69" x14ac:dyDescent="0.25">
      <c r="A54" s="504" t="e">
        <f ca="1">+RIGHT('Data Summary'!A54,LEN('Data Summary'!A54)-9)</f>
        <v>#VALUE!</v>
      </c>
      <c r="B54" s="478" t="str">
        <f ca="1">+IF(ISTEXT('Data Summary'!B54),'Data Summary'!B54,"")</f>
        <v/>
      </c>
      <c r="C54" s="505" t="e">
        <f ca="1">+VALUE('Data Summary'!C54)</f>
        <v>#VALUE!</v>
      </c>
      <c r="D54" s="506" t="e">
        <f ca="1">+IF(AND(ISNUMBER(OFFSET('Water Data'!$D$4,0,10*ROW('Water Data'!D48))),'Data Summary'!BS54="Yes"),100-OFFSET('Water Data'!$D$4,0,10*ROW('Water Data'!D48)),NA())</f>
        <v>#N/A</v>
      </c>
      <c r="E54" s="506" t="e">
        <f ca="1">+IF(AND(ISNUMBER(OFFSET('Water Data'!$D$6,0,10*ROW('Water Data'!D48))),'Data Summary'!BT54="Yes"),OFFSET('Water Data'!$D$6,0,10*ROW('Water Data'!D48)),NA())</f>
        <v>#N/A</v>
      </c>
      <c r="F54" s="506" t="e">
        <f ca="1">+IF(AND(ISNUMBER(OFFSET('Water Data'!$D$9,0,10*ROW('Water Data'!D48))),'Data Summary'!BU54="Yes"),OFFSET('Water Data'!$D$9,0,10*ROW('Water Data'!D48)),NA())</f>
        <v>#N/A</v>
      </c>
      <c r="G54" s="506" t="e">
        <f ca="1">+IF(AND(ISNUMBER(OFFSET('Water Data'!$E$4,0,10*ROW('Water Data'!E48))),'Data Summary'!BV54="Yes"),100-OFFSET('Water Data'!$E$4,0,10*ROW('Water Data'!E48)),NA())</f>
        <v>#N/A</v>
      </c>
      <c r="H54" s="506" t="e">
        <f ca="1">+IF(AND(ISNUMBER(OFFSET('Water Data'!$E$6,0,10*ROW('Water Data'!E48))),'Data Summary'!BW54="Yes"),OFFSET('Water Data'!$E$6,0,10*ROW('Water Data'!E48)),NA())</f>
        <v>#N/A</v>
      </c>
      <c r="I54" s="506" t="e">
        <f ca="1">+IF(AND(ISNUMBER(OFFSET('Water Data'!$E$9,0,10*ROW('Water Data'!E48))),'Data Summary'!BX54="Yes"),OFFSET('Water Data'!$E$9,0,10*ROW('Water Data'!E48)),NA())</f>
        <v>#N/A</v>
      </c>
      <c r="J54" s="506" t="e">
        <f ca="1">+IF(AND(ISNUMBER(OFFSET('Water Data'!$F$4,0,10*ROW('Water Data'!F48))),'Data Summary'!BY54="Yes"),100-OFFSET('Water Data'!$F$4,0,10*ROW('Water Data'!F48)),NA())</f>
        <v>#N/A</v>
      </c>
      <c r="K54" s="506" t="e">
        <f ca="1">+IF(AND(ISNUMBER(OFFSET('Water Data'!$F$6,0,10*ROW('Water Data'!F48))),'Data Summary'!BZ54="Yes"),OFFSET('Water Data'!$F$6,0,10*ROW('Water Data'!F48)),NA())</f>
        <v>#N/A</v>
      </c>
      <c r="L54" s="506" t="e">
        <f ca="1">+IF(AND(ISNUMBER(OFFSET('Water Data'!$F$9,0,10*ROW('Water Data'!F48))),'Data Summary'!CA54="Yes"),OFFSET('Water Data'!$F$9,0,10*ROW('Water Data'!F48)),NA())</f>
        <v>#N/A</v>
      </c>
      <c r="M54" s="506" t="e">
        <f ca="1">+IF(AND(ISNUMBER(OFFSET('Water Data'!$G$4,0,10*ROW('Water Data'!G48))),'Data Summary'!CB54="Yes"),100-OFFSET('Water Data'!$G$4,0,10*ROW('Water Data'!G48)),NA())</f>
        <v>#N/A</v>
      </c>
      <c r="N54" s="506" t="e">
        <f ca="1">+IF(AND(ISNUMBER(OFFSET('Water Data'!$G$6,0,10*ROW('Water Data'!G48))),'Data Summary'!CC54="Yes"),OFFSET('Water Data'!$G$6,0,10*ROW('Water Data'!G48)),NA())</f>
        <v>#N/A</v>
      </c>
      <c r="O54" s="506" t="e">
        <f ca="1">+IF(AND(ISNUMBER(OFFSET('Water Data'!$G$9,0,10*ROW('Water Data'!G48))),'Data Summary'!CD54="Yes"),OFFSET('Water Data'!$G$9,0,10*ROW('Water Data'!G48)),NA())</f>
        <v>#N/A</v>
      </c>
      <c r="P54" s="506" t="e">
        <f ca="1">+IF(AND(ISNUMBER(OFFSET('Water Data'!$H$4,0,10*ROW('Water Data'!H48))),'Data Summary'!CE54="Yes"),100-OFFSET('Water Data'!$H$4,0,10*ROW('Water Data'!H48)),NA())</f>
        <v>#N/A</v>
      </c>
      <c r="Q54" s="506" t="e">
        <f ca="1">+IF(AND(ISNUMBER(OFFSET('Water Data'!$H$6,0,10*ROW('Water Data'!H48))),'Data Summary'!CF54="Yes"),OFFSET('Water Data'!$H$6,0,10*ROW('Water Data'!H48)),NA())</f>
        <v>#N/A</v>
      </c>
      <c r="R54" s="506" t="e">
        <f ca="1">+IF(AND(ISNUMBER(OFFSET('Water Data'!$H$9,0,10*ROW('Water Data'!H48))),'Data Summary'!CG54="Yes"),OFFSET('Water Data'!$H$9,0,10*ROW('Water Data'!H48)),NA())</f>
        <v>#N/A</v>
      </c>
      <c r="S54" s="506" t="e">
        <f ca="1">+IF(AND(ISNUMBER(OFFSET('Water Data'!$I$4,0,10*ROW('Water Data'!I48))),'Data Summary'!CH54="Yes"),100-OFFSET('Water Data'!$I$4,0,10*ROW('Water Data'!I48)),NA())</f>
        <v>#N/A</v>
      </c>
      <c r="T54" s="506" t="e">
        <f ca="1">+IF(AND(ISNUMBER(OFFSET('Water Data'!$I$6,0,10*ROW('Water Data'!I48))),'Data Summary'!CI54="Yes"),OFFSET('Water Data'!$I$6,0,10*ROW('Water Data'!I48)),NA())</f>
        <v>#N/A</v>
      </c>
      <c r="U54" s="506" t="e">
        <f ca="1">+IF(AND(ISNUMBER(OFFSET('Water Data'!$I$9,0,10*ROW('Water Data'!I48))),'Data Summary'!CJ54="Yes"),OFFSET('Water Data'!$I$9,0,10*ROW('Water Data'!I48)),NA())</f>
        <v>#N/A</v>
      </c>
      <c r="V54" s="507" t="e">
        <f ca="1">+IF(AND(ISNUMBER(OFFSET('Sanitation Data'!$D$4,0,10*ROW('Sanitation Data'!D48))),'Data Summary'!CK54="Yes"),100-OFFSET('Sanitation Data'!$D$4,0,10*ROW('Sanitation Data'!D48)),NA())</f>
        <v>#N/A</v>
      </c>
      <c r="W54" s="507" t="e">
        <f ca="1">+IF(AND(ISNUMBER(OFFSET('Sanitation Data'!$D$6,0,10*ROW('Sanitation Data'!D48))),'Data Summary'!CL54="Yes"),OFFSET('Sanitation Data'!$D$6,0,10*ROW('Sanitation Data'!D48)),NA())</f>
        <v>#N/A</v>
      </c>
      <c r="X54" s="507" t="e">
        <f ca="1">+IF(AND(ISNUMBER(OFFSET('Sanitation Data'!$D$10,0,10*ROW('Sanitation Data'!D48))),'Data Summary'!CM54="Yes"),OFFSET('Sanitation Data'!$D$10,0,10*ROW('Sanitation Data'!D48)),NA())</f>
        <v>#N/A</v>
      </c>
      <c r="Y54" s="507" t="e">
        <f ca="1">+IF(AND(ISNUMBER(OFFSET('Sanitation Data'!$D$11,0,10*ROW('Sanitation Data'!D48))),'Data Summary'!CN54="Yes"),OFFSET('Sanitation Data'!$D$11,0,10*ROW('Sanitation Data'!D48)),NA())</f>
        <v>#N/A</v>
      </c>
      <c r="Z54" s="507" t="e">
        <f ca="1">+IF(AND(ISNUMBER(OFFSET('Sanitation Data'!$D$12,0,10*ROW('Sanitation Data'!D48))),'Data Summary'!CO54="Yes"),OFFSET('Sanitation Data'!$D$12,0,10*ROW('Sanitation Data'!D48)),NA())</f>
        <v>#N/A</v>
      </c>
      <c r="AA54" s="507" t="e">
        <f ca="1">+IF(AND(ISNUMBER(OFFSET('Sanitation Data'!$E$4,0,10*ROW('Sanitation Data'!E48))),'Data Summary'!CP54="Yes"),100-OFFSET('Sanitation Data'!$E$4,0,10*ROW('Sanitation Data'!E48)),NA())</f>
        <v>#N/A</v>
      </c>
      <c r="AB54" s="507" t="e">
        <f ca="1">+IF(AND(ISNUMBER(OFFSET('Sanitation Data'!$E$6,0,10*ROW('Sanitation Data'!E48))),'Data Summary'!CQ54="Yes"),OFFSET('Sanitation Data'!$E$6,0,10*ROW('Sanitation Data'!E48)),NA())</f>
        <v>#N/A</v>
      </c>
      <c r="AC54" s="507" t="e">
        <f ca="1">+IF(AND(ISNUMBER(OFFSET('Sanitation Data'!$E$10,0,10*ROW('Sanitation Data'!E48))),'Data Summary'!CR54="Yes"),OFFSET('Sanitation Data'!$E$10,0,10*ROW('Sanitation Data'!E48)),NA())</f>
        <v>#N/A</v>
      </c>
      <c r="AD54" s="507" t="e">
        <f ca="1">+IF(AND(ISNUMBER(OFFSET('Sanitation Data'!$E$11,0,10*ROW('Sanitation Data'!E48))),'Data Summary'!CS54="Yes"),OFFSET('Sanitation Data'!$E$11,0,10*ROW('Sanitation Data'!E48)),NA())</f>
        <v>#N/A</v>
      </c>
      <c r="AE54" s="507" t="e">
        <f ca="1">+IF(AND(ISNUMBER(OFFSET('Sanitation Data'!$E$12,0,10*ROW('Sanitation Data'!E48))),'Data Summary'!CT54="Yes"),OFFSET('Sanitation Data'!$E$12,0,10*ROW('Sanitation Data'!E48)),NA())</f>
        <v>#N/A</v>
      </c>
      <c r="AF54" s="507" t="e">
        <f ca="1">+IF(AND(ISNUMBER(OFFSET('Sanitation Data'!$F$4,0,10*ROW('Sanitation Data'!F48))),'Data Summary'!CU54="Yes"),100-OFFSET('Sanitation Data'!$F$4,0,10*ROW('Sanitation Data'!F48)),NA())</f>
        <v>#N/A</v>
      </c>
      <c r="AG54" s="507" t="e">
        <f ca="1">+IF(AND(ISNUMBER(OFFSET('Sanitation Data'!$F$6,0,10*ROW('Sanitation Data'!F48))),'Data Summary'!CV54="Yes"),OFFSET('Sanitation Data'!$F$6,0,10*ROW('Sanitation Data'!F48)),NA())</f>
        <v>#N/A</v>
      </c>
      <c r="AH54" s="507" t="e">
        <f ca="1">+IF(AND(ISNUMBER(OFFSET('Sanitation Data'!$F$10,0,10*ROW('Sanitation Data'!F48))),'Data Summary'!CW54="Yes"),OFFSET('Sanitation Data'!$F$10,0,10*ROW('Sanitation Data'!F48)),NA())</f>
        <v>#N/A</v>
      </c>
      <c r="AI54" s="507" t="e">
        <f ca="1">+IF(AND(ISNUMBER(OFFSET('Sanitation Data'!$F$11,0,10*ROW('Sanitation Data'!F48))),'Data Summary'!CX54="Yes"),OFFSET('Sanitation Data'!$F$11,0,10*ROW('Sanitation Data'!F48)),NA())</f>
        <v>#N/A</v>
      </c>
      <c r="AJ54" s="507" t="e">
        <f ca="1">+IF(AND(ISNUMBER(OFFSET('Sanitation Data'!$F$12,0,10*ROW('Sanitation Data'!F48))),'Data Summary'!CY54="Yes"),OFFSET('Sanitation Data'!$F$12,0,10*ROW('Sanitation Data'!F48)),NA())</f>
        <v>#N/A</v>
      </c>
      <c r="AK54" s="507" t="e">
        <f ca="1">+IF(AND(ISNUMBER(OFFSET('Sanitation Data'!$G$4,0,10*ROW('Sanitation Data'!G48))),'Data Summary'!CZ54="Yes"),100-OFFSET('Sanitation Data'!$G$4,0,10*ROW('Sanitation Data'!G48)),NA())</f>
        <v>#N/A</v>
      </c>
      <c r="AL54" s="507" t="e">
        <f ca="1">+IF(AND(ISNUMBER(OFFSET('Sanitation Data'!$G$6,0,10*ROW('Sanitation Data'!G48))),'Data Summary'!DA54="Yes"),OFFSET('Sanitation Data'!$G$6,0,10*ROW('Sanitation Data'!G48)),NA())</f>
        <v>#N/A</v>
      </c>
      <c r="AM54" s="507" t="e">
        <f ca="1">+IF(AND(ISNUMBER(OFFSET('Sanitation Data'!$G$10,0,10*ROW('Sanitation Data'!G48))),'Data Summary'!DB54="Yes"),OFFSET('Sanitation Data'!$G$10,0,10*ROW('Sanitation Data'!G48)),NA())</f>
        <v>#N/A</v>
      </c>
      <c r="AN54" s="507" t="e">
        <f ca="1">+IF(AND(ISNUMBER(OFFSET('Sanitation Data'!$G$11,0,10*ROW('Sanitation Data'!G48))),'Data Summary'!DC54="Yes"),OFFSET('Sanitation Data'!$G$11,0,10*ROW('Sanitation Data'!G48)),NA())</f>
        <v>#N/A</v>
      </c>
      <c r="AO54" s="507" t="e">
        <f ca="1">+IF(AND(ISNUMBER(OFFSET('Sanitation Data'!$G$12,0,10*ROW('Sanitation Data'!G48))),'Data Summary'!DD54="Yes"),OFFSET('Sanitation Data'!$G$12,0,10*ROW('Sanitation Data'!G48)),NA())</f>
        <v>#N/A</v>
      </c>
      <c r="AP54" s="507" t="e">
        <f ca="1">+IF(AND(ISNUMBER(OFFSET('Sanitation Data'!$H$4,0,10*ROW('Sanitation Data'!H48))),'Data Summary'!DE54="Yes"),100-OFFSET('Sanitation Data'!$H$4,0,10*ROW('Sanitation Data'!H48)),NA())</f>
        <v>#N/A</v>
      </c>
      <c r="AQ54" s="507" t="e">
        <f ca="1">+IF(AND(ISNUMBER(OFFSET('Sanitation Data'!$H$6,0,10*ROW('Sanitation Data'!H48))),'Data Summary'!DF54="Yes"),OFFSET('Sanitation Data'!$H$6,0,10*ROW('Sanitation Data'!H48)),NA())</f>
        <v>#N/A</v>
      </c>
      <c r="AR54" s="507" t="e">
        <f ca="1">+IF(AND(ISNUMBER(OFFSET('Sanitation Data'!$H$10,0,10*ROW('Sanitation Data'!H48))),'Data Summary'!DG54="Yes"),OFFSET('Sanitation Data'!$H$10,0,10*ROW('Sanitation Data'!H48)),NA())</f>
        <v>#N/A</v>
      </c>
      <c r="AS54" s="507" t="e">
        <f ca="1">+IF(AND(ISNUMBER(OFFSET('Sanitation Data'!$H$11,0,10*ROW('Sanitation Data'!H48))),'Data Summary'!DH54="Yes"),OFFSET('Sanitation Data'!$H$11,0,10*ROW('Sanitation Data'!H48)),NA())</f>
        <v>#N/A</v>
      </c>
      <c r="AT54" s="507" t="e">
        <f ca="1">+IF(AND(ISNUMBER(OFFSET('Sanitation Data'!$H$12,0,10*ROW('Sanitation Data'!H48))),'Data Summary'!DI54="Yes"),OFFSET('Sanitation Data'!$H$12,0,10*ROW('Sanitation Data'!H48)),NA())</f>
        <v>#N/A</v>
      </c>
      <c r="AU54" s="507" t="e">
        <f ca="1">+IF(AND(ISNUMBER(OFFSET('Sanitation Data'!$I$4,0,10*ROW('Sanitation Data'!I48))),'Data Summary'!DJ54="Yes"),100-OFFSET('Sanitation Data'!$I$4,0,10*ROW('Sanitation Data'!I48)),NA())</f>
        <v>#N/A</v>
      </c>
      <c r="AV54" s="507" t="e">
        <f ca="1">+IF(AND(ISNUMBER(OFFSET('Sanitation Data'!$I$6,0,10*ROW('Sanitation Data'!I48))),'Data Summary'!DK54="Yes"),OFFSET('Sanitation Data'!$I$6,0,10*ROW('Sanitation Data'!I48)),NA())</f>
        <v>#N/A</v>
      </c>
      <c r="AW54" s="507" t="e">
        <f ca="1">+IF(AND(ISNUMBER(OFFSET('Sanitation Data'!$I$10,0,10*ROW('Sanitation Data'!I48))),'Data Summary'!DL54="Yes"),OFFSET('Sanitation Data'!$I$10,0,10*ROW('Sanitation Data'!I48)),NA())</f>
        <v>#N/A</v>
      </c>
      <c r="AX54" s="507" t="e">
        <f ca="1">+IF(AND(ISNUMBER(OFFSET('Sanitation Data'!$I$11,0,10*ROW('Sanitation Data'!I48))),'Data Summary'!DM54="Yes"),OFFSET('Sanitation Data'!$I$11,0,10*ROW('Sanitation Data'!I48)),NA())</f>
        <v>#N/A</v>
      </c>
      <c r="AY54" s="507" t="e">
        <f ca="1">+IF(AND(ISNUMBER(OFFSET('Sanitation Data'!$I$12,0,10*ROW('Sanitation Data'!I48))),'Data Summary'!DN54="Yes"),OFFSET('Sanitation Data'!$I$12,0,10*ROW('Sanitation Data'!I48)),NA())</f>
        <v>#N/A</v>
      </c>
      <c r="AZ54" s="508" t="e">
        <f ca="1">+IF(AND(ISNUMBER(OFFSET('Hygiene Data'!$D$5,0,10*ROW('Hygiene Data'!D48))),'Data Summary'!DO54="Yes"),OFFSET('Hygiene Data'!$D$5,0,10*ROW('Hygiene Data'!D48)),NA())</f>
        <v>#N/A</v>
      </c>
      <c r="BA54" s="508" t="e">
        <f ca="1">+IF(AND(ISNUMBER(OFFSET('Hygiene Data'!$D$7,0,10*ROW('Hygiene Data'!D48))),'Data Summary'!DP54="Yes"),OFFSET('Hygiene Data'!$D$7,0,10*ROW('Hygiene Data'!D48)),NA())</f>
        <v>#N/A</v>
      </c>
      <c r="BB54" s="508" t="e">
        <f ca="1">+IF(AND(ISNUMBER(OFFSET('Hygiene Data'!$D$9,0,10*ROW('Hygiene Data'!D48))),'Data Summary'!DQ54="Yes"),OFFSET('Hygiene Data'!$D$9,0,10*ROW('Hygiene Data'!D48)),NA())</f>
        <v>#N/A</v>
      </c>
      <c r="BC54" s="508" t="e">
        <f ca="1">+IF(AND(ISNUMBER(OFFSET('Hygiene Data'!$E$5,0,10*ROW('Hygiene Data'!E48))),'Data Summary'!DR54="Yes"),OFFSET('Hygiene Data'!$E$5,0,10*ROW('Hygiene Data'!E48)),NA())</f>
        <v>#N/A</v>
      </c>
      <c r="BD54" s="508" t="e">
        <f ca="1">+IF(AND(ISNUMBER(OFFSET('Hygiene Data'!$E$7,0,10*ROW('Hygiene Data'!E48))),'Data Summary'!DS54="Yes"),OFFSET('Hygiene Data'!$E$7,0,10*ROW('Hygiene Data'!E48)),NA())</f>
        <v>#N/A</v>
      </c>
      <c r="BE54" s="508" t="e">
        <f ca="1">+IF(AND(ISNUMBER(OFFSET('Hygiene Data'!$E$9,0,10*ROW('Hygiene Data'!E48))),'Data Summary'!DT54="Yes"),OFFSET('Hygiene Data'!$E$9,0,10*ROW('Hygiene Data'!E48)),NA())</f>
        <v>#N/A</v>
      </c>
      <c r="BF54" s="508" t="e">
        <f ca="1">+IF(AND(ISNUMBER(OFFSET('Hygiene Data'!$F$5,0,10*ROW('Hygiene Data'!F48))),'Data Summary'!DU54="Yes"),OFFSET('Hygiene Data'!$F$5,0,10*ROW('Hygiene Data'!F48)),NA())</f>
        <v>#N/A</v>
      </c>
      <c r="BG54" s="508" t="e">
        <f ca="1">+IF(AND(ISNUMBER(OFFSET('Hygiene Data'!$F$7,0,10*ROW('Hygiene Data'!F48))),'Data Summary'!DV54="Yes"),OFFSET('Hygiene Data'!$F$7,0,10*ROW('Hygiene Data'!F48)),NA())</f>
        <v>#N/A</v>
      </c>
      <c r="BH54" s="508" t="e">
        <f ca="1">+IF(AND(ISNUMBER(OFFSET('Hygiene Data'!$F$9,0,10*ROW('Hygiene Data'!F48))),'Data Summary'!DW54="Yes"),OFFSET('Hygiene Data'!$F$9,0,10*ROW('Hygiene Data'!F48)),NA())</f>
        <v>#N/A</v>
      </c>
      <c r="BI54" s="508" t="e">
        <f ca="1">+IF(AND(ISNUMBER(OFFSET('Hygiene Data'!$G$5,0,10*ROW('Hygiene Data'!G48))),'Data Summary'!DX54="Yes"),OFFSET('Hygiene Data'!$G$5,0,10*ROW('Hygiene Data'!G48)),NA())</f>
        <v>#N/A</v>
      </c>
      <c r="BJ54" s="508" t="e">
        <f ca="1">+IF(AND(ISNUMBER(OFFSET('Hygiene Data'!$G$7,0,10*ROW('Hygiene Data'!G48))),'Data Summary'!DY54="Yes"),OFFSET('Hygiene Data'!$G$7,0,10*ROW('Hygiene Data'!G48)),NA())</f>
        <v>#N/A</v>
      </c>
      <c r="BK54" s="508" t="e">
        <f ca="1">+IF(AND(ISNUMBER(OFFSET('Hygiene Data'!$G$9,0,10*ROW('Hygiene Data'!G48))),'Data Summary'!DZ54="Yes"),OFFSET('Hygiene Data'!$G$9,0,10*ROW('Hygiene Data'!G48)),NA())</f>
        <v>#N/A</v>
      </c>
      <c r="BL54" s="508" t="e">
        <f ca="1">+IF(AND(ISNUMBER(OFFSET('Hygiene Data'!$H$5,0,10*ROW('Hygiene Data'!H48))),'Data Summary'!EA54="Yes"),OFFSET('Hygiene Data'!$H$5,0,10*ROW('Hygiene Data'!H48)),NA())</f>
        <v>#N/A</v>
      </c>
      <c r="BM54" s="508" t="e">
        <f ca="1">+IF(AND(ISNUMBER(OFFSET('Hygiene Data'!$H$7,0,10*ROW('Hygiene Data'!H48))),'Data Summary'!EB54="Yes"),OFFSET('Hygiene Data'!$H$7,0,10*ROW('Hygiene Data'!H48)),NA())</f>
        <v>#N/A</v>
      </c>
      <c r="BN54" s="508" t="e">
        <f ca="1">+IF(AND(ISNUMBER(OFFSET('Hygiene Data'!$H$9,0,10*ROW('Hygiene Data'!H48))),'Data Summary'!EC54="Yes"),OFFSET('Hygiene Data'!$H$9,0,10*ROW('Hygiene Data'!H48)),NA())</f>
        <v>#N/A</v>
      </c>
      <c r="BO54" s="508" t="e">
        <f ca="1">+IF(AND(ISNUMBER(OFFSET('Hygiene Data'!$I$5,0,10*ROW('Hygiene Data'!I48))),'Data Summary'!ED54="Yes"),OFFSET('Hygiene Data'!$I$5,0,10*ROW('Hygiene Data'!I48)),NA())</f>
        <v>#N/A</v>
      </c>
      <c r="BP54" s="508" t="e">
        <f ca="1">+IF(AND(ISNUMBER(OFFSET('Hygiene Data'!$I$7,0,10*ROW('Hygiene Data'!I48))),'Data Summary'!EE54="Yes"),OFFSET('Hygiene Data'!$I$7,0,10*ROW('Hygiene Data'!I48)),NA())</f>
        <v>#N/A</v>
      </c>
      <c r="BQ54" s="508" t="e">
        <f ca="1">+IF(AND(ISNUMBER(OFFSET('Hygiene Data'!$I$9,0,10*ROW('Hygiene Data'!I48))),'Data Summary'!EF54="Yes"),OFFSET('Hygiene Data'!$I$9,0,10*ROW('Hygiene Data'!I48)),NA())</f>
        <v>#N/A</v>
      </c>
    </row>
    <row r="55" spans="1:69" x14ac:dyDescent="0.25">
      <c r="A55" s="504" t="e">
        <f ca="1">+RIGHT('Data Summary'!A55,LEN('Data Summary'!A55)-9)</f>
        <v>#VALUE!</v>
      </c>
      <c r="B55" s="478" t="str">
        <f ca="1">+IF(ISTEXT('Data Summary'!B55),'Data Summary'!B55,"")</f>
        <v/>
      </c>
      <c r="C55" s="505" t="e">
        <f ca="1">+VALUE('Data Summary'!C55)</f>
        <v>#VALUE!</v>
      </c>
      <c r="D55" s="506" t="e">
        <f ca="1">+IF(AND(ISNUMBER(OFFSET('Water Data'!$D$4,0,10*ROW('Water Data'!D49))),'Data Summary'!BS55="Yes"),100-OFFSET('Water Data'!$D$4,0,10*ROW('Water Data'!D49)),NA())</f>
        <v>#N/A</v>
      </c>
      <c r="E55" s="506" t="e">
        <f ca="1">+IF(AND(ISNUMBER(OFFSET('Water Data'!$D$6,0,10*ROW('Water Data'!D49))),'Data Summary'!BT55="Yes"),OFFSET('Water Data'!$D$6,0,10*ROW('Water Data'!D49)),NA())</f>
        <v>#N/A</v>
      </c>
      <c r="F55" s="506" t="e">
        <f ca="1">+IF(AND(ISNUMBER(OFFSET('Water Data'!$D$9,0,10*ROW('Water Data'!D49))),'Data Summary'!BU55="Yes"),OFFSET('Water Data'!$D$9,0,10*ROW('Water Data'!D49)),NA())</f>
        <v>#N/A</v>
      </c>
      <c r="G55" s="506" t="e">
        <f ca="1">+IF(AND(ISNUMBER(OFFSET('Water Data'!$E$4,0,10*ROW('Water Data'!E49))),'Data Summary'!BV55="Yes"),100-OFFSET('Water Data'!$E$4,0,10*ROW('Water Data'!E49)),NA())</f>
        <v>#N/A</v>
      </c>
      <c r="H55" s="506" t="e">
        <f ca="1">+IF(AND(ISNUMBER(OFFSET('Water Data'!$E$6,0,10*ROW('Water Data'!E49))),'Data Summary'!BW55="Yes"),OFFSET('Water Data'!$E$6,0,10*ROW('Water Data'!E49)),NA())</f>
        <v>#N/A</v>
      </c>
      <c r="I55" s="506" t="e">
        <f ca="1">+IF(AND(ISNUMBER(OFFSET('Water Data'!$E$9,0,10*ROW('Water Data'!E49))),'Data Summary'!BX55="Yes"),OFFSET('Water Data'!$E$9,0,10*ROW('Water Data'!E49)),NA())</f>
        <v>#N/A</v>
      </c>
      <c r="J55" s="506" t="e">
        <f ca="1">+IF(AND(ISNUMBER(OFFSET('Water Data'!$F$4,0,10*ROW('Water Data'!F49))),'Data Summary'!BY55="Yes"),100-OFFSET('Water Data'!$F$4,0,10*ROW('Water Data'!F49)),NA())</f>
        <v>#N/A</v>
      </c>
      <c r="K55" s="506" t="e">
        <f ca="1">+IF(AND(ISNUMBER(OFFSET('Water Data'!$F$6,0,10*ROW('Water Data'!F49))),'Data Summary'!BZ55="Yes"),OFFSET('Water Data'!$F$6,0,10*ROW('Water Data'!F49)),NA())</f>
        <v>#N/A</v>
      </c>
      <c r="L55" s="506" t="e">
        <f ca="1">+IF(AND(ISNUMBER(OFFSET('Water Data'!$F$9,0,10*ROW('Water Data'!F49))),'Data Summary'!CA55="Yes"),OFFSET('Water Data'!$F$9,0,10*ROW('Water Data'!F49)),NA())</f>
        <v>#N/A</v>
      </c>
      <c r="M55" s="506" t="e">
        <f ca="1">+IF(AND(ISNUMBER(OFFSET('Water Data'!$G$4,0,10*ROW('Water Data'!G49))),'Data Summary'!CB55="Yes"),100-OFFSET('Water Data'!$G$4,0,10*ROW('Water Data'!G49)),NA())</f>
        <v>#N/A</v>
      </c>
      <c r="N55" s="506" t="e">
        <f ca="1">+IF(AND(ISNUMBER(OFFSET('Water Data'!$G$6,0,10*ROW('Water Data'!G49))),'Data Summary'!CC55="Yes"),OFFSET('Water Data'!$G$6,0,10*ROW('Water Data'!G49)),NA())</f>
        <v>#N/A</v>
      </c>
      <c r="O55" s="506" t="e">
        <f ca="1">+IF(AND(ISNUMBER(OFFSET('Water Data'!$G$9,0,10*ROW('Water Data'!G49))),'Data Summary'!CD55="Yes"),OFFSET('Water Data'!$G$9,0,10*ROW('Water Data'!G49)),NA())</f>
        <v>#N/A</v>
      </c>
      <c r="P55" s="506" t="e">
        <f ca="1">+IF(AND(ISNUMBER(OFFSET('Water Data'!$H$4,0,10*ROW('Water Data'!H49))),'Data Summary'!CE55="Yes"),100-OFFSET('Water Data'!$H$4,0,10*ROW('Water Data'!H49)),NA())</f>
        <v>#N/A</v>
      </c>
      <c r="Q55" s="506" t="e">
        <f ca="1">+IF(AND(ISNUMBER(OFFSET('Water Data'!$H$6,0,10*ROW('Water Data'!H49))),'Data Summary'!CF55="Yes"),OFFSET('Water Data'!$H$6,0,10*ROW('Water Data'!H49)),NA())</f>
        <v>#N/A</v>
      </c>
      <c r="R55" s="506" t="e">
        <f ca="1">+IF(AND(ISNUMBER(OFFSET('Water Data'!$H$9,0,10*ROW('Water Data'!H49))),'Data Summary'!CG55="Yes"),OFFSET('Water Data'!$H$9,0,10*ROW('Water Data'!H49)),NA())</f>
        <v>#N/A</v>
      </c>
      <c r="S55" s="506" t="e">
        <f ca="1">+IF(AND(ISNUMBER(OFFSET('Water Data'!$I$4,0,10*ROW('Water Data'!I49))),'Data Summary'!CH55="Yes"),100-OFFSET('Water Data'!$I$4,0,10*ROW('Water Data'!I49)),NA())</f>
        <v>#N/A</v>
      </c>
      <c r="T55" s="506" t="e">
        <f ca="1">+IF(AND(ISNUMBER(OFFSET('Water Data'!$I$6,0,10*ROW('Water Data'!I49))),'Data Summary'!CI55="Yes"),OFFSET('Water Data'!$I$6,0,10*ROW('Water Data'!I49)),NA())</f>
        <v>#N/A</v>
      </c>
      <c r="U55" s="506" t="e">
        <f ca="1">+IF(AND(ISNUMBER(OFFSET('Water Data'!$I$9,0,10*ROW('Water Data'!I49))),'Data Summary'!CJ55="Yes"),OFFSET('Water Data'!$I$9,0,10*ROW('Water Data'!I49)),NA())</f>
        <v>#N/A</v>
      </c>
      <c r="V55" s="507" t="e">
        <f ca="1">+IF(AND(ISNUMBER(OFFSET('Sanitation Data'!$D$4,0,10*ROW('Sanitation Data'!D49))),'Data Summary'!CK55="Yes"),100-OFFSET('Sanitation Data'!$D$4,0,10*ROW('Sanitation Data'!D49)),NA())</f>
        <v>#N/A</v>
      </c>
      <c r="W55" s="507" t="e">
        <f ca="1">+IF(AND(ISNUMBER(OFFSET('Sanitation Data'!$D$6,0,10*ROW('Sanitation Data'!D49))),'Data Summary'!CL55="Yes"),OFFSET('Sanitation Data'!$D$6,0,10*ROW('Sanitation Data'!D49)),NA())</f>
        <v>#N/A</v>
      </c>
      <c r="X55" s="507" t="e">
        <f ca="1">+IF(AND(ISNUMBER(OFFSET('Sanitation Data'!$D$10,0,10*ROW('Sanitation Data'!D49))),'Data Summary'!CM55="Yes"),OFFSET('Sanitation Data'!$D$10,0,10*ROW('Sanitation Data'!D49)),NA())</f>
        <v>#N/A</v>
      </c>
      <c r="Y55" s="507" t="e">
        <f ca="1">+IF(AND(ISNUMBER(OFFSET('Sanitation Data'!$D$11,0,10*ROW('Sanitation Data'!D49))),'Data Summary'!CN55="Yes"),OFFSET('Sanitation Data'!$D$11,0,10*ROW('Sanitation Data'!D49)),NA())</f>
        <v>#N/A</v>
      </c>
      <c r="Z55" s="507" t="e">
        <f ca="1">+IF(AND(ISNUMBER(OFFSET('Sanitation Data'!$D$12,0,10*ROW('Sanitation Data'!D49))),'Data Summary'!CO55="Yes"),OFFSET('Sanitation Data'!$D$12,0,10*ROW('Sanitation Data'!D49)),NA())</f>
        <v>#N/A</v>
      </c>
      <c r="AA55" s="507" t="e">
        <f ca="1">+IF(AND(ISNUMBER(OFFSET('Sanitation Data'!$E$4,0,10*ROW('Sanitation Data'!E49))),'Data Summary'!CP55="Yes"),100-OFFSET('Sanitation Data'!$E$4,0,10*ROW('Sanitation Data'!E49)),NA())</f>
        <v>#N/A</v>
      </c>
      <c r="AB55" s="507" t="e">
        <f ca="1">+IF(AND(ISNUMBER(OFFSET('Sanitation Data'!$E$6,0,10*ROW('Sanitation Data'!E49))),'Data Summary'!CQ55="Yes"),OFFSET('Sanitation Data'!$E$6,0,10*ROW('Sanitation Data'!E49)),NA())</f>
        <v>#N/A</v>
      </c>
      <c r="AC55" s="507" t="e">
        <f ca="1">+IF(AND(ISNUMBER(OFFSET('Sanitation Data'!$E$10,0,10*ROW('Sanitation Data'!E49))),'Data Summary'!CR55="Yes"),OFFSET('Sanitation Data'!$E$10,0,10*ROW('Sanitation Data'!E49)),NA())</f>
        <v>#N/A</v>
      </c>
      <c r="AD55" s="507" t="e">
        <f ca="1">+IF(AND(ISNUMBER(OFFSET('Sanitation Data'!$E$11,0,10*ROW('Sanitation Data'!E49))),'Data Summary'!CS55="Yes"),OFFSET('Sanitation Data'!$E$11,0,10*ROW('Sanitation Data'!E49)),NA())</f>
        <v>#N/A</v>
      </c>
      <c r="AE55" s="507" t="e">
        <f ca="1">+IF(AND(ISNUMBER(OFFSET('Sanitation Data'!$E$12,0,10*ROW('Sanitation Data'!E49))),'Data Summary'!CT55="Yes"),OFFSET('Sanitation Data'!$E$12,0,10*ROW('Sanitation Data'!E49)),NA())</f>
        <v>#N/A</v>
      </c>
      <c r="AF55" s="507" t="e">
        <f ca="1">+IF(AND(ISNUMBER(OFFSET('Sanitation Data'!$F$4,0,10*ROW('Sanitation Data'!F49))),'Data Summary'!CU55="Yes"),100-OFFSET('Sanitation Data'!$F$4,0,10*ROW('Sanitation Data'!F49)),NA())</f>
        <v>#N/A</v>
      </c>
      <c r="AG55" s="507" t="e">
        <f ca="1">+IF(AND(ISNUMBER(OFFSET('Sanitation Data'!$F$6,0,10*ROW('Sanitation Data'!F49))),'Data Summary'!CV55="Yes"),OFFSET('Sanitation Data'!$F$6,0,10*ROW('Sanitation Data'!F49)),NA())</f>
        <v>#N/A</v>
      </c>
      <c r="AH55" s="507" t="e">
        <f ca="1">+IF(AND(ISNUMBER(OFFSET('Sanitation Data'!$F$10,0,10*ROW('Sanitation Data'!F49))),'Data Summary'!CW55="Yes"),OFFSET('Sanitation Data'!$F$10,0,10*ROW('Sanitation Data'!F49)),NA())</f>
        <v>#N/A</v>
      </c>
      <c r="AI55" s="507" t="e">
        <f ca="1">+IF(AND(ISNUMBER(OFFSET('Sanitation Data'!$F$11,0,10*ROW('Sanitation Data'!F49))),'Data Summary'!CX55="Yes"),OFFSET('Sanitation Data'!$F$11,0,10*ROW('Sanitation Data'!F49)),NA())</f>
        <v>#N/A</v>
      </c>
      <c r="AJ55" s="507" t="e">
        <f ca="1">+IF(AND(ISNUMBER(OFFSET('Sanitation Data'!$F$12,0,10*ROW('Sanitation Data'!F49))),'Data Summary'!CY55="Yes"),OFFSET('Sanitation Data'!$F$12,0,10*ROW('Sanitation Data'!F49)),NA())</f>
        <v>#N/A</v>
      </c>
      <c r="AK55" s="507" t="e">
        <f ca="1">+IF(AND(ISNUMBER(OFFSET('Sanitation Data'!$G$4,0,10*ROW('Sanitation Data'!G49))),'Data Summary'!CZ55="Yes"),100-OFFSET('Sanitation Data'!$G$4,0,10*ROW('Sanitation Data'!G49)),NA())</f>
        <v>#N/A</v>
      </c>
      <c r="AL55" s="507" t="e">
        <f ca="1">+IF(AND(ISNUMBER(OFFSET('Sanitation Data'!$G$6,0,10*ROW('Sanitation Data'!G49))),'Data Summary'!DA55="Yes"),OFFSET('Sanitation Data'!$G$6,0,10*ROW('Sanitation Data'!G49)),NA())</f>
        <v>#N/A</v>
      </c>
      <c r="AM55" s="507" t="e">
        <f ca="1">+IF(AND(ISNUMBER(OFFSET('Sanitation Data'!$G$10,0,10*ROW('Sanitation Data'!G49))),'Data Summary'!DB55="Yes"),OFFSET('Sanitation Data'!$G$10,0,10*ROW('Sanitation Data'!G49)),NA())</f>
        <v>#N/A</v>
      </c>
      <c r="AN55" s="507" t="e">
        <f ca="1">+IF(AND(ISNUMBER(OFFSET('Sanitation Data'!$G$11,0,10*ROW('Sanitation Data'!G49))),'Data Summary'!DC55="Yes"),OFFSET('Sanitation Data'!$G$11,0,10*ROW('Sanitation Data'!G49)),NA())</f>
        <v>#N/A</v>
      </c>
      <c r="AO55" s="507" t="e">
        <f ca="1">+IF(AND(ISNUMBER(OFFSET('Sanitation Data'!$G$12,0,10*ROW('Sanitation Data'!G49))),'Data Summary'!DD55="Yes"),OFFSET('Sanitation Data'!$G$12,0,10*ROW('Sanitation Data'!G49)),NA())</f>
        <v>#N/A</v>
      </c>
      <c r="AP55" s="507" t="e">
        <f ca="1">+IF(AND(ISNUMBER(OFFSET('Sanitation Data'!$H$4,0,10*ROW('Sanitation Data'!H49))),'Data Summary'!DE55="Yes"),100-OFFSET('Sanitation Data'!$H$4,0,10*ROW('Sanitation Data'!H49)),NA())</f>
        <v>#N/A</v>
      </c>
      <c r="AQ55" s="507" t="e">
        <f ca="1">+IF(AND(ISNUMBER(OFFSET('Sanitation Data'!$H$6,0,10*ROW('Sanitation Data'!H49))),'Data Summary'!DF55="Yes"),OFFSET('Sanitation Data'!$H$6,0,10*ROW('Sanitation Data'!H49)),NA())</f>
        <v>#N/A</v>
      </c>
      <c r="AR55" s="507" t="e">
        <f ca="1">+IF(AND(ISNUMBER(OFFSET('Sanitation Data'!$H$10,0,10*ROW('Sanitation Data'!H49))),'Data Summary'!DG55="Yes"),OFFSET('Sanitation Data'!$H$10,0,10*ROW('Sanitation Data'!H49)),NA())</f>
        <v>#N/A</v>
      </c>
      <c r="AS55" s="507" t="e">
        <f ca="1">+IF(AND(ISNUMBER(OFFSET('Sanitation Data'!$H$11,0,10*ROW('Sanitation Data'!H49))),'Data Summary'!DH55="Yes"),OFFSET('Sanitation Data'!$H$11,0,10*ROW('Sanitation Data'!H49)),NA())</f>
        <v>#N/A</v>
      </c>
      <c r="AT55" s="507" t="e">
        <f ca="1">+IF(AND(ISNUMBER(OFFSET('Sanitation Data'!$H$12,0,10*ROW('Sanitation Data'!H49))),'Data Summary'!DI55="Yes"),OFFSET('Sanitation Data'!$H$12,0,10*ROW('Sanitation Data'!H49)),NA())</f>
        <v>#N/A</v>
      </c>
      <c r="AU55" s="507" t="e">
        <f ca="1">+IF(AND(ISNUMBER(OFFSET('Sanitation Data'!$I$4,0,10*ROW('Sanitation Data'!I49))),'Data Summary'!DJ55="Yes"),100-OFFSET('Sanitation Data'!$I$4,0,10*ROW('Sanitation Data'!I49)),NA())</f>
        <v>#N/A</v>
      </c>
      <c r="AV55" s="507" t="e">
        <f ca="1">+IF(AND(ISNUMBER(OFFSET('Sanitation Data'!$I$6,0,10*ROW('Sanitation Data'!I49))),'Data Summary'!DK55="Yes"),OFFSET('Sanitation Data'!$I$6,0,10*ROW('Sanitation Data'!I49)),NA())</f>
        <v>#N/A</v>
      </c>
      <c r="AW55" s="507" t="e">
        <f ca="1">+IF(AND(ISNUMBER(OFFSET('Sanitation Data'!$I$10,0,10*ROW('Sanitation Data'!I49))),'Data Summary'!DL55="Yes"),OFFSET('Sanitation Data'!$I$10,0,10*ROW('Sanitation Data'!I49)),NA())</f>
        <v>#N/A</v>
      </c>
      <c r="AX55" s="507" t="e">
        <f ca="1">+IF(AND(ISNUMBER(OFFSET('Sanitation Data'!$I$11,0,10*ROW('Sanitation Data'!I49))),'Data Summary'!DM55="Yes"),OFFSET('Sanitation Data'!$I$11,0,10*ROW('Sanitation Data'!I49)),NA())</f>
        <v>#N/A</v>
      </c>
      <c r="AY55" s="507" t="e">
        <f ca="1">+IF(AND(ISNUMBER(OFFSET('Sanitation Data'!$I$12,0,10*ROW('Sanitation Data'!I49))),'Data Summary'!DN55="Yes"),OFFSET('Sanitation Data'!$I$12,0,10*ROW('Sanitation Data'!I49)),NA())</f>
        <v>#N/A</v>
      </c>
      <c r="AZ55" s="508" t="e">
        <f ca="1">+IF(AND(ISNUMBER(OFFSET('Hygiene Data'!$D$5,0,10*ROW('Hygiene Data'!D49))),'Data Summary'!DO55="Yes"),OFFSET('Hygiene Data'!$D$5,0,10*ROW('Hygiene Data'!D49)),NA())</f>
        <v>#N/A</v>
      </c>
      <c r="BA55" s="508" t="e">
        <f ca="1">+IF(AND(ISNUMBER(OFFSET('Hygiene Data'!$D$7,0,10*ROW('Hygiene Data'!D49))),'Data Summary'!DP55="Yes"),OFFSET('Hygiene Data'!$D$7,0,10*ROW('Hygiene Data'!D49)),NA())</f>
        <v>#N/A</v>
      </c>
      <c r="BB55" s="508" t="e">
        <f ca="1">+IF(AND(ISNUMBER(OFFSET('Hygiene Data'!$D$9,0,10*ROW('Hygiene Data'!D49))),'Data Summary'!DQ55="Yes"),OFFSET('Hygiene Data'!$D$9,0,10*ROW('Hygiene Data'!D49)),NA())</f>
        <v>#N/A</v>
      </c>
      <c r="BC55" s="508" t="e">
        <f ca="1">+IF(AND(ISNUMBER(OFFSET('Hygiene Data'!$E$5,0,10*ROW('Hygiene Data'!E49))),'Data Summary'!DR55="Yes"),OFFSET('Hygiene Data'!$E$5,0,10*ROW('Hygiene Data'!E49)),NA())</f>
        <v>#N/A</v>
      </c>
      <c r="BD55" s="508" t="e">
        <f ca="1">+IF(AND(ISNUMBER(OFFSET('Hygiene Data'!$E$7,0,10*ROW('Hygiene Data'!E49))),'Data Summary'!DS55="Yes"),OFFSET('Hygiene Data'!$E$7,0,10*ROW('Hygiene Data'!E49)),NA())</f>
        <v>#N/A</v>
      </c>
      <c r="BE55" s="508" t="e">
        <f ca="1">+IF(AND(ISNUMBER(OFFSET('Hygiene Data'!$E$9,0,10*ROW('Hygiene Data'!E49))),'Data Summary'!DT55="Yes"),OFFSET('Hygiene Data'!$E$9,0,10*ROW('Hygiene Data'!E49)),NA())</f>
        <v>#N/A</v>
      </c>
      <c r="BF55" s="508" t="e">
        <f ca="1">+IF(AND(ISNUMBER(OFFSET('Hygiene Data'!$F$5,0,10*ROW('Hygiene Data'!F49))),'Data Summary'!DU55="Yes"),OFFSET('Hygiene Data'!$F$5,0,10*ROW('Hygiene Data'!F49)),NA())</f>
        <v>#N/A</v>
      </c>
      <c r="BG55" s="508" t="e">
        <f ca="1">+IF(AND(ISNUMBER(OFFSET('Hygiene Data'!$F$7,0,10*ROW('Hygiene Data'!F49))),'Data Summary'!DV55="Yes"),OFFSET('Hygiene Data'!$F$7,0,10*ROW('Hygiene Data'!F49)),NA())</f>
        <v>#N/A</v>
      </c>
      <c r="BH55" s="508" t="e">
        <f ca="1">+IF(AND(ISNUMBER(OFFSET('Hygiene Data'!$F$9,0,10*ROW('Hygiene Data'!F49))),'Data Summary'!DW55="Yes"),OFFSET('Hygiene Data'!$F$9,0,10*ROW('Hygiene Data'!F49)),NA())</f>
        <v>#N/A</v>
      </c>
      <c r="BI55" s="508" t="e">
        <f ca="1">+IF(AND(ISNUMBER(OFFSET('Hygiene Data'!$G$5,0,10*ROW('Hygiene Data'!G49))),'Data Summary'!DX55="Yes"),OFFSET('Hygiene Data'!$G$5,0,10*ROW('Hygiene Data'!G49)),NA())</f>
        <v>#N/A</v>
      </c>
      <c r="BJ55" s="508" t="e">
        <f ca="1">+IF(AND(ISNUMBER(OFFSET('Hygiene Data'!$G$7,0,10*ROW('Hygiene Data'!G49))),'Data Summary'!DY55="Yes"),OFFSET('Hygiene Data'!$G$7,0,10*ROW('Hygiene Data'!G49)),NA())</f>
        <v>#N/A</v>
      </c>
      <c r="BK55" s="508" t="e">
        <f ca="1">+IF(AND(ISNUMBER(OFFSET('Hygiene Data'!$G$9,0,10*ROW('Hygiene Data'!G49))),'Data Summary'!DZ55="Yes"),OFFSET('Hygiene Data'!$G$9,0,10*ROW('Hygiene Data'!G49)),NA())</f>
        <v>#N/A</v>
      </c>
      <c r="BL55" s="508" t="e">
        <f ca="1">+IF(AND(ISNUMBER(OFFSET('Hygiene Data'!$H$5,0,10*ROW('Hygiene Data'!H49))),'Data Summary'!EA55="Yes"),OFFSET('Hygiene Data'!$H$5,0,10*ROW('Hygiene Data'!H49)),NA())</f>
        <v>#N/A</v>
      </c>
      <c r="BM55" s="508" t="e">
        <f ca="1">+IF(AND(ISNUMBER(OFFSET('Hygiene Data'!$H$7,0,10*ROW('Hygiene Data'!H49))),'Data Summary'!EB55="Yes"),OFFSET('Hygiene Data'!$H$7,0,10*ROW('Hygiene Data'!H49)),NA())</f>
        <v>#N/A</v>
      </c>
      <c r="BN55" s="508" t="e">
        <f ca="1">+IF(AND(ISNUMBER(OFFSET('Hygiene Data'!$H$9,0,10*ROW('Hygiene Data'!H49))),'Data Summary'!EC55="Yes"),OFFSET('Hygiene Data'!$H$9,0,10*ROW('Hygiene Data'!H49)),NA())</f>
        <v>#N/A</v>
      </c>
      <c r="BO55" s="508" t="e">
        <f ca="1">+IF(AND(ISNUMBER(OFFSET('Hygiene Data'!$I$5,0,10*ROW('Hygiene Data'!I49))),'Data Summary'!ED55="Yes"),OFFSET('Hygiene Data'!$I$5,0,10*ROW('Hygiene Data'!I49)),NA())</f>
        <v>#N/A</v>
      </c>
      <c r="BP55" s="508" t="e">
        <f ca="1">+IF(AND(ISNUMBER(OFFSET('Hygiene Data'!$I$7,0,10*ROW('Hygiene Data'!I49))),'Data Summary'!EE55="Yes"),OFFSET('Hygiene Data'!$I$7,0,10*ROW('Hygiene Data'!I49)),NA())</f>
        <v>#N/A</v>
      </c>
      <c r="BQ55" s="508" t="e">
        <f ca="1">+IF(AND(ISNUMBER(OFFSET('Hygiene Data'!$I$9,0,10*ROW('Hygiene Data'!I49))),'Data Summary'!EF55="Yes"),OFFSET('Hygiene Data'!$I$9,0,10*ROW('Hygiene Data'!I49)),NA())</f>
        <v>#N/A</v>
      </c>
    </row>
    <row r="56" spans="1:69" x14ac:dyDescent="0.25">
      <c r="A56" s="504" t="e">
        <f ca="1">+RIGHT('Data Summary'!A56,LEN('Data Summary'!A56)-9)</f>
        <v>#VALUE!</v>
      </c>
      <c r="B56" s="478" t="str">
        <f ca="1">+IF(ISTEXT('Data Summary'!B56),'Data Summary'!B56,"")</f>
        <v/>
      </c>
      <c r="C56" s="505" t="e">
        <f ca="1">+VALUE('Data Summary'!C56)</f>
        <v>#VALUE!</v>
      </c>
      <c r="D56" s="506" t="e">
        <f ca="1">+IF(AND(ISNUMBER(OFFSET('Water Data'!$D$4,0,10*ROW('Water Data'!D50))),'Data Summary'!BS56="Yes"),100-OFFSET('Water Data'!$D$4,0,10*ROW('Water Data'!D50)),NA())</f>
        <v>#N/A</v>
      </c>
      <c r="E56" s="506" t="e">
        <f ca="1">+IF(AND(ISNUMBER(OFFSET('Water Data'!$D$6,0,10*ROW('Water Data'!D50))),'Data Summary'!BT56="Yes"),OFFSET('Water Data'!$D$6,0,10*ROW('Water Data'!D50)),NA())</f>
        <v>#N/A</v>
      </c>
      <c r="F56" s="506" t="e">
        <f ca="1">+IF(AND(ISNUMBER(OFFSET('Water Data'!$D$9,0,10*ROW('Water Data'!D50))),'Data Summary'!BU56="Yes"),OFFSET('Water Data'!$D$9,0,10*ROW('Water Data'!D50)),NA())</f>
        <v>#N/A</v>
      </c>
      <c r="G56" s="506" t="e">
        <f ca="1">+IF(AND(ISNUMBER(OFFSET('Water Data'!$E$4,0,10*ROW('Water Data'!E50))),'Data Summary'!BV56="Yes"),100-OFFSET('Water Data'!$E$4,0,10*ROW('Water Data'!E50)),NA())</f>
        <v>#N/A</v>
      </c>
      <c r="H56" s="506" t="e">
        <f ca="1">+IF(AND(ISNUMBER(OFFSET('Water Data'!$E$6,0,10*ROW('Water Data'!E50))),'Data Summary'!BW56="Yes"),OFFSET('Water Data'!$E$6,0,10*ROW('Water Data'!E50)),NA())</f>
        <v>#N/A</v>
      </c>
      <c r="I56" s="506" t="e">
        <f ca="1">+IF(AND(ISNUMBER(OFFSET('Water Data'!$E$9,0,10*ROW('Water Data'!E50))),'Data Summary'!BX56="Yes"),OFFSET('Water Data'!$E$9,0,10*ROW('Water Data'!E50)),NA())</f>
        <v>#N/A</v>
      </c>
      <c r="J56" s="506" t="e">
        <f ca="1">+IF(AND(ISNUMBER(OFFSET('Water Data'!$F$4,0,10*ROW('Water Data'!F50))),'Data Summary'!BY56="Yes"),100-OFFSET('Water Data'!$F$4,0,10*ROW('Water Data'!F50)),NA())</f>
        <v>#N/A</v>
      </c>
      <c r="K56" s="506" t="e">
        <f ca="1">+IF(AND(ISNUMBER(OFFSET('Water Data'!$F$6,0,10*ROW('Water Data'!F50))),'Data Summary'!BZ56="Yes"),OFFSET('Water Data'!$F$6,0,10*ROW('Water Data'!F50)),NA())</f>
        <v>#N/A</v>
      </c>
      <c r="L56" s="506" t="e">
        <f ca="1">+IF(AND(ISNUMBER(OFFSET('Water Data'!$F$9,0,10*ROW('Water Data'!F50))),'Data Summary'!CA56="Yes"),OFFSET('Water Data'!$F$9,0,10*ROW('Water Data'!F50)),NA())</f>
        <v>#N/A</v>
      </c>
      <c r="M56" s="506" t="e">
        <f ca="1">+IF(AND(ISNUMBER(OFFSET('Water Data'!$G$4,0,10*ROW('Water Data'!G50))),'Data Summary'!CB56="Yes"),100-OFFSET('Water Data'!$G$4,0,10*ROW('Water Data'!G50)),NA())</f>
        <v>#N/A</v>
      </c>
      <c r="N56" s="506" t="e">
        <f ca="1">+IF(AND(ISNUMBER(OFFSET('Water Data'!$G$6,0,10*ROW('Water Data'!G50))),'Data Summary'!CC56="Yes"),OFFSET('Water Data'!$G$6,0,10*ROW('Water Data'!G50)),NA())</f>
        <v>#N/A</v>
      </c>
      <c r="O56" s="506" t="e">
        <f ca="1">+IF(AND(ISNUMBER(OFFSET('Water Data'!$G$9,0,10*ROW('Water Data'!G50))),'Data Summary'!CD56="Yes"),OFFSET('Water Data'!$G$9,0,10*ROW('Water Data'!G50)),NA())</f>
        <v>#N/A</v>
      </c>
      <c r="P56" s="506" t="e">
        <f ca="1">+IF(AND(ISNUMBER(OFFSET('Water Data'!$H$4,0,10*ROW('Water Data'!H50))),'Data Summary'!CE56="Yes"),100-OFFSET('Water Data'!$H$4,0,10*ROW('Water Data'!H50)),NA())</f>
        <v>#N/A</v>
      </c>
      <c r="Q56" s="506" t="e">
        <f ca="1">+IF(AND(ISNUMBER(OFFSET('Water Data'!$H$6,0,10*ROW('Water Data'!H50))),'Data Summary'!CF56="Yes"),OFFSET('Water Data'!$H$6,0,10*ROW('Water Data'!H50)),NA())</f>
        <v>#N/A</v>
      </c>
      <c r="R56" s="506" t="e">
        <f ca="1">+IF(AND(ISNUMBER(OFFSET('Water Data'!$H$9,0,10*ROW('Water Data'!H50))),'Data Summary'!CG56="Yes"),OFFSET('Water Data'!$H$9,0,10*ROW('Water Data'!H50)),NA())</f>
        <v>#N/A</v>
      </c>
      <c r="S56" s="506" t="e">
        <f ca="1">+IF(AND(ISNUMBER(OFFSET('Water Data'!$I$4,0,10*ROW('Water Data'!I50))),'Data Summary'!CH56="Yes"),100-OFFSET('Water Data'!$I$4,0,10*ROW('Water Data'!I50)),NA())</f>
        <v>#N/A</v>
      </c>
      <c r="T56" s="506" t="e">
        <f ca="1">+IF(AND(ISNUMBER(OFFSET('Water Data'!$I$6,0,10*ROW('Water Data'!I50))),'Data Summary'!CI56="Yes"),OFFSET('Water Data'!$I$6,0,10*ROW('Water Data'!I50)),NA())</f>
        <v>#N/A</v>
      </c>
      <c r="U56" s="506" t="e">
        <f ca="1">+IF(AND(ISNUMBER(OFFSET('Water Data'!$I$9,0,10*ROW('Water Data'!I50))),'Data Summary'!CJ56="Yes"),OFFSET('Water Data'!$I$9,0,10*ROW('Water Data'!I50)),NA())</f>
        <v>#N/A</v>
      </c>
      <c r="V56" s="507" t="e">
        <f ca="1">+IF(AND(ISNUMBER(OFFSET('Sanitation Data'!$D$4,0,10*ROW('Sanitation Data'!D50))),'Data Summary'!CK56="Yes"),100-OFFSET('Sanitation Data'!$D$4,0,10*ROW('Sanitation Data'!D50)),NA())</f>
        <v>#N/A</v>
      </c>
      <c r="W56" s="507" t="e">
        <f ca="1">+IF(AND(ISNUMBER(OFFSET('Sanitation Data'!$D$6,0,10*ROW('Sanitation Data'!D50))),'Data Summary'!CL56="Yes"),OFFSET('Sanitation Data'!$D$6,0,10*ROW('Sanitation Data'!D50)),NA())</f>
        <v>#N/A</v>
      </c>
      <c r="X56" s="507" t="e">
        <f ca="1">+IF(AND(ISNUMBER(OFFSET('Sanitation Data'!$D$10,0,10*ROW('Sanitation Data'!D50))),'Data Summary'!CM56="Yes"),OFFSET('Sanitation Data'!$D$10,0,10*ROW('Sanitation Data'!D50)),NA())</f>
        <v>#N/A</v>
      </c>
      <c r="Y56" s="507" t="e">
        <f ca="1">+IF(AND(ISNUMBER(OFFSET('Sanitation Data'!$D$11,0,10*ROW('Sanitation Data'!D50))),'Data Summary'!CN56="Yes"),OFFSET('Sanitation Data'!$D$11,0,10*ROW('Sanitation Data'!D50)),NA())</f>
        <v>#N/A</v>
      </c>
      <c r="Z56" s="507" t="e">
        <f ca="1">+IF(AND(ISNUMBER(OFFSET('Sanitation Data'!$D$12,0,10*ROW('Sanitation Data'!D50))),'Data Summary'!CO56="Yes"),OFFSET('Sanitation Data'!$D$12,0,10*ROW('Sanitation Data'!D50)),NA())</f>
        <v>#N/A</v>
      </c>
      <c r="AA56" s="507" t="e">
        <f ca="1">+IF(AND(ISNUMBER(OFFSET('Sanitation Data'!$E$4,0,10*ROW('Sanitation Data'!E50))),'Data Summary'!CP56="Yes"),100-OFFSET('Sanitation Data'!$E$4,0,10*ROW('Sanitation Data'!E50)),NA())</f>
        <v>#N/A</v>
      </c>
      <c r="AB56" s="507" t="e">
        <f ca="1">+IF(AND(ISNUMBER(OFFSET('Sanitation Data'!$E$6,0,10*ROW('Sanitation Data'!E50))),'Data Summary'!CQ56="Yes"),OFFSET('Sanitation Data'!$E$6,0,10*ROW('Sanitation Data'!E50)),NA())</f>
        <v>#N/A</v>
      </c>
      <c r="AC56" s="507" t="e">
        <f ca="1">+IF(AND(ISNUMBER(OFFSET('Sanitation Data'!$E$10,0,10*ROW('Sanitation Data'!E50))),'Data Summary'!CR56="Yes"),OFFSET('Sanitation Data'!$E$10,0,10*ROW('Sanitation Data'!E50)),NA())</f>
        <v>#N/A</v>
      </c>
      <c r="AD56" s="507" t="e">
        <f ca="1">+IF(AND(ISNUMBER(OFFSET('Sanitation Data'!$E$11,0,10*ROW('Sanitation Data'!E50))),'Data Summary'!CS56="Yes"),OFFSET('Sanitation Data'!$E$11,0,10*ROW('Sanitation Data'!E50)),NA())</f>
        <v>#N/A</v>
      </c>
      <c r="AE56" s="507" t="e">
        <f ca="1">+IF(AND(ISNUMBER(OFFSET('Sanitation Data'!$E$12,0,10*ROW('Sanitation Data'!E50))),'Data Summary'!CT56="Yes"),OFFSET('Sanitation Data'!$E$12,0,10*ROW('Sanitation Data'!E50)),NA())</f>
        <v>#N/A</v>
      </c>
      <c r="AF56" s="507" t="e">
        <f ca="1">+IF(AND(ISNUMBER(OFFSET('Sanitation Data'!$F$4,0,10*ROW('Sanitation Data'!F50))),'Data Summary'!CU56="Yes"),100-OFFSET('Sanitation Data'!$F$4,0,10*ROW('Sanitation Data'!F50)),NA())</f>
        <v>#N/A</v>
      </c>
      <c r="AG56" s="507" t="e">
        <f ca="1">+IF(AND(ISNUMBER(OFFSET('Sanitation Data'!$F$6,0,10*ROW('Sanitation Data'!F50))),'Data Summary'!CV56="Yes"),OFFSET('Sanitation Data'!$F$6,0,10*ROW('Sanitation Data'!F50)),NA())</f>
        <v>#N/A</v>
      </c>
      <c r="AH56" s="507" t="e">
        <f ca="1">+IF(AND(ISNUMBER(OFFSET('Sanitation Data'!$F$10,0,10*ROW('Sanitation Data'!F50))),'Data Summary'!CW56="Yes"),OFFSET('Sanitation Data'!$F$10,0,10*ROW('Sanitation Data'!F50)),NA())</f>
        <v>#N/A</v>
      </c>
      <c r="AI56" s="507" t="e">
        <f ca="1">+IF(AND(ISNUMBER(OFFSET('Sanitation Data'!$F$11,0,10*ROW('Sanitation Data'!F50))),'Data Summary'!CX56="Yes"),OFFSET('Sanitation Data'!$F$11,0,10*ROW('Sanitation Data'!F50)),NA())</f>
        <v>#N/A</v>
      </c>
      <c r="AJ56" s="507" t="e">
        <f ca="1">+IF(AND(ISNUMBER(OFFSET('Sanitation Data'!$F$12,0,10*ROW('Sanitation Data'!F50))),'Data Summary'!CY56="Yes"),OFFSET('Sanitation Data'!$F$12,0,10*ROW('Sanitation Data'!F50)),NA())</f>
        <v>#N/A</v>
      </c>
      <c r="AK56" s="507" t="e">
        <f ca="1">+IF(AND(ISNUMBER(OFFSET('Sanitation Data'!$G$4,0,10*ROW('Sanitation Data'!G50))),'Data Summary'!CZ56="Yes"),100-OFFSET('Sanitation Data'!$G$4,0,10*ROW('Sanitation Data'!G50)),NA())</f>
        <v>#N/A</v>
      </c>
      <c r="AL56" s="507" t="e">
        <f ca="1">+IF(AND(ISNUMBER(OFFSET('Sanitation Data'!$G$6,0,10*ROW('Sanitation Data'!G50))),'Data Summary'!DA56="Yes"),OFFSET('Sanitation Data'!$G$6,0,10*ROW('Sanitation Data'!G50)),NA())</f>
        <v>#N/A</v>
      </c>
      <c r="AM56" s="507" t="e">
        <f ca="1">+IF(AND(ISNUMBER(OFFSET('Sanitation Data'!$G$10,0,10*ROW('Sanitation Data'!G50))),'Data Summary'!DB56="Yes"),OFFSET('Sanitation Data'!$G$10,0,10*ROW('Sanitation Data'!G50)),NA())</f>
        <v>#N/A</v>
      </c>
      <c r="AN56" s="507" t="e">
        <f ca="1">+IF(AND(ISNUMBER(OFFSET('Sanitation Data'!$G$11,0,10*ROW('Sanitation Data'!G50))),'Data Summary'!DC56="Yes"),OFFSET('Sanitation Data'!$G$11,0,10*ROW('Sanitation Data'!G50)),NA())</f>
        <v>#N/A</v>
      </c>
      <c r="AO56" s="507" t="e">
        <f ca="1">+IF(AND(ISNUMBER(OFFSET('Sanitation Data'!$G$12,0,10*ROW('Sanitation Data'!G50))),'Data Summary'!DD56="Yes"),OFFSET('Sanitation Data'!$G$12,0,10*ROW('Sanitation Data'!G50)),NA())</f>
        <v>#N/A</v>
      </c>
      <c r="AP56" s="507" t="e">
        <f ca="1">+IF(AND(ISNUMBER(OFFSET('Sanitation Data'!$H$4,0,10*ROW('Sanitation Data'!H50))),'Data Summary'!DE56="Yes"),100-OFFSET('Sanitation Data'!$H$4,0,10*ROW('Sanitation Data'!H50)),NA())</f>
        <v>#N/A</v>
      </c>
      <c r="AQ56" s="507" t="e">
        <f ca="1">+IF(AND(ISNUMBER(OFFSET('Sanitation Data'!$H$6,0,10*ROW('Sanitation Data'!H50))),'Data Summary'!DF56="Yes"),OFFSET('Sanitation Data'!$H$6,0,10*ROW('Sanitation Data'!H50)),NA())</f>
        <v>#N/A</v>
      </c>
      <c r="AR56" s="507" t="e">
        <f ca="1">+IF(AND(ISNUMBER(OFFSET('Sanitation Data'!$H$10,0,10*ROW('Sanitation Data'!H50))),'Data Summary'!DG56="Yes"),OFFSET('Sanitation Data'!$H$10,0,10*ROW('Sanitation Data'!H50)),NA())</f>
        <v>#N/A</v>
      </c>
      <c r="AS56" s="507" t="e">
        <f ca="1">+IF(AND(ISNUMBER(OFFSET('Sanitation Data'!$H$11,0,10*ROW('Sanitation Data'!H50))),'Data Summary'!DH56="Yes"),OFFSET('Sanitation Data'!$H$11,0,10*ROW('Sanitation Data'!H50)),NA())</f>
        <v>#N/A</v>
      </c>
      <c r="AT56" s="507" t="e">
        <f ca="1">+IF(AND(ISNUMBER(OFFSET('Sanitation Data'!$H$12,0,10*ROW('Sanitation Data'!H50))),'Data Summary'!DI56="Yes"),OFFSET('Sanitation Data'!$H$12,0,10*ROW('Sanitation Data'!H50)),NA())</f>
        <v>#N/A</v>
      </c>
      <c r="AU56" s="507" t="e">
        <f ca="1">+IF(AND(ISNUMBER(OFFSET('Sanitation Data'!$I$4,0,10*ROW('Sanitation Data'!I50))),'Data Summary'!DJ56="Yes"),100-OFFSET('Sanitation Data'!$I$4,0,10*ROW('Sanitation Data'!I50)),NA())</f>
        <v>#N/A</v>
      </c>
      <c r="AV56" s="507" t="e">
        <f ca="1">+IF(AND(ISNUMBER(OFFSET('Sanitation Data'!$I$6,0,10*ROW('Sanitation Data'!I50))),'Data Summary'!DK56="Yes"),OFFSET('Sanitation Data'!$I$6,0,10*ROW('Sanitation Data'!I50)),NA())</f>
        <v>#N/A</v>
      </c>
      <c r="AW56" s="507" t="e">
        <f ca="1">+IF(AND(ISNUMBER(OFFSET('Sanitation Data'!$I$10,0,10*ROW('Sanitation Data'!I50))),'Data Summary'!DL56="Yes"),OFFSET('Sanitation Data'!$I$10,0,10*ROW('Sanitation Data'!I50)),NA())</f>
        <v>#N/A</v>
      </c>
      <c r="AX56" s="507" t="e">
        <f ca="1">+IF(AND(ISNUMBER(OFFSET('Sanitation Data'!$I$11,0,10*ROW('Sanitation Data'!I50))),'Data Summary'!DM56="Yes"),OFFSET('Sanitation Data'!$I$11,0,10*ROW('Sanitation Data'!I50)),NA())</f>
        <v>#N/A</v>
      </c>
      <c r="AY56" s="507" t="e">
        <f ca="1">+IF(AND(ISNUMBER(OFFSET('Sanitation Data'!$I$12,0,10*ROW('Sanitation Data'!I50))),'Data Summary'!DN56="Yes"),OFFSET('Sanitation Data'!$I$12,0,10*ROW('Sanitation Data'!I50)),NA())</f>
        <v>#N/A</v>
      </c>
      <c r="AZ56" s="508" t="e">
        <f ca="1">+IF(AND(ISNUMBER(OFFSET('Hygiene Data'!$D$5,0,10*ROW('Hygiene Data'!D50))),'Data Summary'!DO56="Yes"),OFFSET('Hygiene Data'!$D$5,0,10*ROW('Hygiene Data'!D50)),NA())</f>
        <v>#N/A</v>
      </c>
      <c r="BA56" s="508" t="e">
        <f ca="1">+IF(AND(ISNUMBER(OFFSET('Hygiene Data'!$D$7,0,10*ROW('Hygiene Data'!D50))),'Data Summary'!DP56="Yes"),OFFSET('Hygiene Data'!$D$7,0,10*ROW('Hygiene Data'!D50)),NA())</f>
        <v>#N/A</v>
      </c>
      <c r="BB56" s="508" t="e">
        <f ca="1">+IF(AND(ISNUMBER(OFFSET('Hygiene Data'!$D$9,0,10*ROW('Hygiene Data'!D50))),'Data Summary'!DQ56="Yes"),OFFSET('Hygiene Data'!$D$9,0,10*ROW('Hygiene Data'!D50)),NA())</f>
        <v>#N/A</v>
      </c>
      <c r="BC56" s="508" t="e">
        <f ca="1">+IF(AND(ISNUMBER(OFFSET('Hygiene Data'!$E$5,0,10*ROW('Hygiene Data'!E50))),'Data Summary'!DR56="Yes"),OFFSET('Hygiene Data'!$E$5,0,10*ROW('Hygiene Data'!E50)),NA())</f>
        <v>#N/A</v>
      </c>
      <c r="BD56" s="508" t="e">
        <f ca="1">+IF(AND(ISNUMBER(OFFSET('Hygiene Data'!$E$7,0,10*ROW('Hygiene Data'!E50))),'Data Summary'!DS56="Yes"),OFFSET('Hygiene Data'!$E$7,0,10*ROW('Hygiene Data'!E50)),NA())</f>
        <v>#N/A</v>
      </c>
      <c r="BE56" s="508" t="e">
        <f ca="1">+IF(AND(ISNUMBER(OFFSET('Hygiene Data'!$E$9,0,10*ROW('Hygiene Data'!E50))),'Data Summary'!DT56="Yes"),OFFSET('Hygiene Data'!$E$9,0,10*ROW('Hygiene Data'!E50)),NA())</f>
        <v>#N/A</v>
      </c>
      <c r="BF56" s="508" t="e">
        <f ca="1">+IF(AND(ISNUMBER(OFFSET('Hygiene Data'!$F$5,0,10*ROW('Hygiene Data'!F50))),'Data Summary'!DU56="Yes"),OFFSET('Hygiene Data'!$F$5,0,10*ROW('Hygiene Data'!F50)),NA())</f>
        <v>#N/A</v>
      </c>
      <c r="BG56" s="508" t="e">
        <f ca="1">+IF(AND(ISNUMBER(OFFSET('Hygiene Data'!$F$7,0,10*ROW('Hygiene Data'!F50))),'Data Summary'!DV56="Yes"),OFFSET('Hygiene Data'!$F$7,0,10*ROW('Hygiene Data'!F50)),NA())</f>
        <v>#N/A</v>
      </c>
      <c r="BH56" s="508" t="e">
        <f ca="1">+IF(AND(ISNUMBER(OFFSET('Hygiene Data'!$F$9,0,10*ROW('Hygiene Data'!F50))),'Data Summary'!DW56="Yes"),OFFSET('Hygiene Data'!$F$9,0,10*ROW('Hygiene Data'!F50)),NA())</f>
        <v>#N/A</v>
      </c>
      <c r="BI56" s="508" t="e">
        <f ca="1">+IF(AND(ISNUMBER(OFFSET('Hygiene Data'!$G$5,0,10*ROW('Hygiene Data'!G50))),'Data Summary'!DX56="Yes"),OFFSET('Hygiene Data'!$G$5,0,10*ROW('Hygiene Data'!G50)),NA())</f>
        <v>#N/A</v>
      </c>
      <c r="BJ56" s="508" t="e">
        <f ca="1">+IF(AND(ISNUMBER(OFFSET('Hygiene Data'!$G$7,0,10*ROW('Hygiene Data'!G50))),'Data Summary'!DY56="Yes"),OFFSET('Hygiene Data'!$G$7,0,10*ROW('Hygiene Data'!G50)),NA())</f>
        <v>#N/A</v>
      </c>
      <c r="BK56" s="508" t="e">
        <f ca="1">+IF(AND(ISNUMBER(OFFSET('Hygiene Data'!$G$9,0,10*ROW('Hygiene Data'!G50))),'Data Summary'!DZ56="Yes"),OFFSET('Hygiene Data'!$G$9,0,10*ROW('Hygiene Data'!G50)),NA())</f>
        <v>#N/A</v>
      </c>
      <c r="BL56" s="508" t="e">
        <f ca="1">+IF(AND(ISNUMBER(OFFSET('Hygiene Data'!$H$5,0,10*ROW('Hygiene Data'!H50))),'Data Summary'!EA56="Yes"),OFFSET('Hygiene Data'!$H$5,0,10*ROW('Hygiene Data'!H50)),NA())</f>
        <v>#N/A</v>
      </c>
      <c r="BM56" s="508" t="e">
        <f ca="1">+IF(AND(ISNUMBER(OFFSET('Hygiene Data'!$H$7,0,10*ROW('Hygiene Data'!H50))),'Data Summary'!EB56="Yes"),OFFSET('Hygiene Data'!$H$7,0,10*ROW('Hygiene Data'!H50)),NA())</f>
        <v>#N/A</v>
      </c>
      <c r="BN56" s="508" t="e">
        <f ca="1">+IF(AND(ISNUMBER(OFFSET('Hygiene Data'!$H$9,0,10*ROW('Hygiene Data'!H50))),'Data Summary'!EC56="Yes"),OFFSET('Hygiene Data'!$H$9,0,10*ROW('Hygiene Data'!H50)),NA())</f>
        <v>#N/A</v>
      </c>
      <c r="BO56" s="508" t="e">
        <f ca="1">+IF(AND(ISNUMBER(OFFSET('Hygiene Data'!$I$5,0,10*ROW('Hygiene Data'!I50))),'Data Summary'!ED56="Yes"),OFFSET('Hygiene Data'!$I$5,0,10*ROW('Hygiene Data'!I50)),NA())</f>
        <v>#N/A</v>
      </c>
      <c r="BP56" s="508" t="e">
        <f ca="1">+IF(AND(ISNUMBER(OFFSET('Hygiene Data'!$I$7,0,10*ROW('Hygiene Data'!I50))),'Data Summary'!EE56="Yes"),OFFSET('Hygiene Data'!$I$7,0,10*ROW('Hygiene Data'!I50)),NA())</f>
        <v>#N/A</v>
      </c>
      <c r="BQ56" s="508" t="e">
        <f ca="1">+IF(AND(ISNUMBER(OFFSET('Hygiene Data'!$I$9,0,10*ROW('Hygiene Data'!I50))),'Data Summary'!EF56="Yes"),OFFSET('Hygiene Data'!$I$9,0,10*ROW('Hygiene Data'!I50)),NA())</f>
        <v>#N/A</v>
      </c>
    </row>
    <row r="57" spans="1:69" x14ac:dyDescent="0.25">
      <c r="A57" s="504" t="e">
        <f ca="1">+RIGHT('Data Summary'!A57,LEN('Data Summary'!A57)-9)</f>
        <v>#VALUE!</v>
      </c>
      <c r="B57" s="478" t="str">
        <f ca="1">+IF(ISTEXT('Data Summary'!B57),'Data Summary'!B57,"")</f>
        <v/>
      </c>
      <c r="C57" s="505" t="e">
        <f ca="1">+VALUE('Data Summary'!C57)</f>
        <v>#VALUE!</v>
      </c>
      <c r="D57" s="506" t="e">
        <f ca="1">+IF(AND(ISNUMBER(OFFSET('Water Data'!$D$4,0,10*ROW('Water Data'!D51))),'Data Summary'!BS57="Yes"),100-OFFSET('Water Data'!$D$4,0,10*ROW('Water Data'!D51)),NA())</f>
        <v>#N/A</v>
      </c>
      <c r="E57" s="506" t="e">
        <f ca="1">+IF(AND(ISNUMBER(OFFSET('Water Data'!$D$6,0,10*ROW('Water Data'!D51))),'Data Summary'!BT57="Yes"),OFFSET('Water Data'!$D$6,0,10*ROW('Water Data'!D51)),NA())</f>
        <v>#N/A</v>
      </c>
      <c r="F57" s="506" t="e">
        <f ca="1">+IF(AND(ISNUMBER(OFFSET('Water Data'!$D$9,0,10*ROW('Water Data'!D51))),'Data Summary'!BU57="Yes"),OFFSET('Water Data'!$D$9,0,10*ROW('Water Data'!D51)),NA())</f>
        <v>#N/A</v>
      </c>
      <c r="G57" s="506" t="e">
        <f ca="1">+IF(AND(ISNUMBER(OFFSET('Water Data'!$E$4,0,10*ROW('Water Data'!E51))),'Data Summary'!BV57="Yes"),100-OFFSET('Water Data'!$E$4,0,10*ROW('Water Data'!E51)),NA())</f>
        <v>#N/A</v>
      </c>
      <c r="H57" s="506" t="e">
        <f ca="1">+IF(AND(ISNUMBER(OFFSET('Water Data'!$E$6,0,10*ROW('Water Data'!E51))),'Data Summary'!BW57="Yes"),OFFSET('Water Data'!$E$6,0,10*ROW('Water Data'!E51)),NA())</f>
        <v>#N/A</v>
      </c>
      <c r="I57" s="506" t="e">
        <f ca="1">+IF(AND(ISNUMBER(OFFSET('Water Data'!$E$9,0,10*ROW('Water Data'!E51))),'Data Summary'!BX57="Yes"),OFFSET('Water Data'!$E$9,0,10*ROW('Water Data'!E51)),NA())</f>
        <v>#N/A</v>
      </c>
      <c r="J57" s="506" t="e">
        <f ca="1">+IF(AND(ISNUMBER(OFFSET('Water Data'!$F$4,0,10*ROW('Water Data'!F51))),'Data Summary'!BY57="Yes"),100-OFFSET('Water Data'!$F$4,0,10*ROW('Water Data'!F51)),NA())</f>
        <v>#N/A</v>
      </c>
      <c r="K57" s="506" t="e">
        <f ca="1">+IF(AND(ISNUMBER(OFFSET('Water Data'!$F$6,0,10*ROW('Water Data'!F51))),'Data Summary'!BZ57="Yes"),OFFSET('Water Data'!$F$6,0,10*ROW('Water Data'!F51)),NA())</f>
        <v>#N/A</v>
      </c>
      <c r="L57" s="506" t="e">
        <f ca="1">+IF(AND(ISNUMBER(OFFSET('Water Data'!$F$9,0,10*ROW('Water Data'!F51))),'Data Summary'!CA57="Yes"),OFFSET('Water Data'!$F$9,0,10*ROW('Water Data'!F51)),NA())</f>
        <v>#N/A</v>
      </c>
      <c r="M57" s="506" t="e">
        <f ca="1">+IF(AND(ISNUMBER(OFFSET('Water Data'!$G$4,0,10*ROW('Water Data'!G51))),'Data Summary'!CB57="Yes"),100-OFFSET('Water Data'!$G$4,0,10*ROW('Water Data'!G51)),NA())</f>
        <v>#N/A</v>
      </c>
      <c r="N57" s="506" t="e">
        <f ca="1">+IF(AND(ISNUMBER(OFFSET('Water Data'!$G$6,0,10*ROW('Water Data'!G51))),'Data Summary'!CC57="Yes"),OFFSET('Water Data'!$G$6,0,10*ROW('Water Data'!G51)),NA())</f>
        <v>#N/A</v>
      </c>
      <c r="O57" s="506" t="e">
        <f ca="1">+IF(AND(ISNUMBER(OFFSET('Water Data'!$G$9,0,10*ROW('Water Data'!G51))),'Data Summary'!CD57="Yes"),OFFSET('Water Data'!$G$9,0,10*ROW('Water Data'!G51)),NA())</f>
        <v>#N/A</v>
      </c>
      <c r="P57" s="506" t="e">
        <f ca="1">+IF(AND(ISNUMBER(OFFSET('Water Data'!$H$4,0,10*ROW('Water Data'!H51))),'Data Summary'!CE57="Yes"),100-OFFSET('Water Data'!$H$4,0,10*ROW('Water Data'!H51)),NA())</f>
        <v>#N/A</v>
      </c>
      <c r="Q57" s="506" t="e">
        <f ca="1">+IF(AND(ISNUMBER(OFFSET('Water Data'!$H$6,0,10*ROW('Water Data'!H51))),'Data Summary'!CF57="Yes"),OFFSET('Water Data'!$H$6,0,10*ROW('Water Data'!H51)),NA())</f>
        <v>#N/A</v>
      </c>
      <c r="R57" s="506" t="e">
        <f ca="1">+IF(AND(ISNUMBER(OFFSET('Water Data'!$H$9,0,10*ROW('Water Data'!H51))),'Data Summary'!CG57="Yes"),OFFSET('Water Data'!$H$9,0,10*ROW('Water Data'!H51)),NA())</f>
        <v>#N/A</v>
      </c>
      <c r="S57" s="506" t="e">
        <f ca="1">+IF(AND(ISNUMBER(OFFSET('Water Data'!$I$4,0,10*ROW('Water Data'!I51))),'Data Summary'!CH57="Yes"),100-OFFSET('Water Data'!$I$4,0,10*ROW('Water Data'!I51)),NA())</f>
        <v>#N/A</v>
      </c>
      <c r="T57" s="506" t="e">
        <f ca="1">+IF(AND(ISNUMBER(OFFSET('Water Data'!$I$6,0,10*ROW('Water Data'!I51))),'Data Summary'!CI57="Yes"),OFFSET('Water Data'!$I$6,0,10*ROW('Water Data'!I51)),NA())</f>
        <v>#N/A</v>
      </c>
      <c r="U57" s="506" t="e">
        <f ca="1">+IF(AND(ISNUMBER(OFFSET('Water Data'!$I$9,0,10*ROW('Water Data'!I51))),'Data Summary'!CJ57="Yes"),OFFSET('Water Data'!$I$9,0,10*ROW('Water Data'!I51)),NA())</f>
        <v>#N/A</v>
      </c>
      <c r="V57" s="507" t="e">
        <f ca="1">+IF(AND(ISNUMBER(OFFSET('Sanitation Data'!$D$4,0,10*ROW('Sanitation Data'!D51))),'Data Summary'!CK57="Yes"),100-OFFSET('Sanitation Data'!$D$4,0,10*ROW('Sanitation Data'!D51)),NA())</f>
        <v>#N/A</v>
      </c>
      <c r="W57" s="507" t="e">
        <f ca="1">+IF(AND(ISNUMBER(OFFSET('Sanitation Data'!$D$6,0,10*ROW('Sanitation Data'!D51))),'Data Summary'!CL57="Yes"),OFFSET('Sanitation Data'!$D$6,0,10*ROW('Sanitation Data'!D51)),NA())</f>
        <v>#N/A</v>
      </c>
      <c r="X57" s="507" t="e">
        <f ca="1">+IF(AND(ISNUMBER(OFFSET('Sanitation Data'!$D$10,0,10*ROW('Sanitation Data'!D51))),'Data Summary'!CM57="Yes"),OFFSET('Sanitation Data'!$D$10,0,10*ROW('Sanitation Data'!D51)),NA())</f>
        <v>#N/A</v>
      </c>
      <c r="Y57" s="507" t="e">
        <f ca="1">+IF(AND(ISNUMBER(OFFSET('Sanitation Data'!$D$11,0,10*ROW('Sanitation Data'!D51))),'Data Summary'!CN57="Yes"),OFFSET('Sanitation Data'!$D$11,0,10*ROW('Sanitation Data'!D51)),NA())</f>
        <v>#N/A</v>
      </c>
      <c r="Z57" s="507" t="e">
        <f ca="1">+IF(AND(ISNUMBER(OFFSET('Sanitation Data'!$D$12,0,10*ROW('Sanitation Data'!D51))),'Data Summary'!CO57="Yes"),OFFSET('Sanitation Data'!$D$12,0,10*ROW('Sanitation Data'!D51)),NA())</f>
        <v>#N/A</v>
      </c>
      <c r="AA57" s="507" t="e">
        <f ca="1">+IF(AND(ISNUMBER(OFFSET('Sanitation Data'!$E$4,0,10*ROW('Sanitation Data'!E51))),'Data Summary'!CP57="Yes"),100-OFFSET('Sanitation Data'!$E$4,0,10*ROW('Sanitation Data'!E51)),NA())</f>
        <v>#N/A</v>
      </c>
      <c r="AB57" s="507" t="e">
        <f ca="1">+IF(AND(ISNUMBER(OFFSET('Sanitation Data'!$E$6,0,10*ROW('Sanitation Data'!E51))),'Data Summary'!CQ57="Yes"),OFFSET('Sanitation Data'!$E$6,0,10*ROW('Sanitation Data'!E51)),NA())</f>
        <v>#N/A</v>
      </c>
      <c r="AC57" s="507" t="e">
        <f ca="1">+IF(AND(ISNUMBER(OFFSET('Sanitation Data'!$E$10,0,10*ROW('Sanitation Data'!E51))),'Data Summary'!CR57="Yes"),OFFSET('Sanitation Data'!$E$10,0,10*ROW('Sanitation Data'!E51)),NA())</f>
        <v>#N/A</v>
      </c>
      <c r="AD57" s="507" t="e">
        <f ca="1">+IF(AND(ISNUMBER(OFFSET('Sanitation Data'!$E$11,0,10*ROW('Sanitation Data'!E51))),'Data Summary'!CS57="Yes"),OFFSET('Sanitation Data'!$E$11,0,10*ROW('Sanitation Data'!E51)),NA())</f>
        <v>#N/A</v>
      </c>
      <c r="AE57" s="507" t="e">
        <f ca="1">+IF(AND(ISNUMBER(OFFSET('Sanitation Data'!$E$12,0,10*ROW('Sanitation Data'!E51))),'Data Summary'!CT57="Yes"),OFFSET('Sanitation Data'!$E$12,0,10*ROW('Sanitation Data'!E51)),NA())</f>
        <v>#N/A</v>
      </c>
      <c r="AF57" s="507" t="e">
        <f ca="1">+IF(AND(ISNUMBER(OFFSET('Sanitation Data'!$F$4,0,10*ROW('Sanitation Data'!F51))),'Data Summary'!CU57="Yes"),100-OFFSET('Sanitation Data'!$F$4,0,10*ROW('Sanitation Data'!F51)),NA())</f>
        <v>#N/A</v>
      </c>
      <c r="AG57" s="507" t="e">
        <f ca="1">+IF(AND(ISNUMBER(OFFSET('Sanitation Data'!$F$6,0,10*ROW('Sanitation Data'!F51))),'Data Summary'!CV57="Yes"),OFFSET('Sanitation Data'!$F$6,0,10*ROW('Sanitation Data'!F51)),NA())</f>
        <v>#N/A</v>
      </c>
      <c r="AH57" s="507" t="e">
        <f ca="1">+IF(AND(ISNUMBER(OFFSET('Sanitation Data'!$F$10,0,10*ROW('Sanitation Data'!F51))),'Data Summary'!CW57="Yes"),OFFSET('Sanitation Data'!$F$10,0,10*ROW('Sanitation Data'!F51)),NA())</f>
        <v>#N/A</v>
      </c>
      <c r="AI57" s="507" t="e">
        <f ca="1">+IF(AND(ISNUMBER(OFFSET('Sanitation Data'!$F$11,0,10*ROW('Sanitation Data'!F51))),'Data Summary'!CX57="Yes"),OFFSET('Sanitation Data'!$F$11,0,10*ROW('Sanitation Data'!F51)),NA())</f>
        <v>#N/A</v>
      </c>
      <c r="AJ57" s="507" t="e">
        <f ca="1">+IF(AND(ISNUMBER(OFFSET('Sanitation Data'!$F$12,0,10*ROW('Sanitation Data'!F51))),'Data Summary'!CY57="Yes"),OFFSET('Sanitation Data'!$F$12,0,10*ROW('Sanitation Data'!F51)),NA())</f>
        <v>#N/A</v>
      </c>
      <c r="AK57" s="507" t="e">
        <f ca="1">+IF(AND(ISNUMBER(OFFSET('Sanitation Data'!$G$4,0,10*ROW('Sanitation Data'!G51))),'Data Summary'!CZ57="Yes"),100-OFFSET('Sanitation Data'!$G$4,0,10*ROW('Sanitation Data'!G51)),NA())</f>
        <v>#N/A</v>
      </c>
      <c r="AL57" s="507" t="e">
        <f ca="1">+IF(AND(ISNUMBER(OFFSET('Sanitation Data'!$G$6,0,10*ROW('Sanitation Data'!G51))),'Data Summary'!DA57="Yes"),OFFSET('Sanitation Data'!$G$6,0,10*ROW('Sanitation Data'!G51)),NA())</f>
        <v>#N/A</v>
      </c>
      <c r="AM57" s="507" t="e">
        <f ca="1">+IF(AND(ISNUMBER(OFFSET('Sanitation Data'!$G$10,0,10*ROW('Sanitation Data'!G51))),'Data Summary'!DB57="Yes"),OFFSET('Sanitation Data'!$G$10,0,10*ROW('Sanitation Data'!G51)),NA())</f>
        <v>#N/A</v>
      </c>
      <c r="AN57" s="507" t="e">
        <f ca="1">+IF(AND(ISNUMBER(OFFSET('Sanitation Data'!$G$11,0,10*ROW('Sanitation Data'!G51))),'Data Summary'!DC57="Yes"),OFFSET('Sanitation Data'!$G$11,0,10*ROW('Sanitation Data'!G51)),NA())</f>
        <v>#N/A</v>
      </c>
      <c r="AO57" s="507" t="e">
        <f ca="1">+IF(AND(ISNUMBER(OFFSET('Sanitation Data'!$G$12,0,10*ROW('Sanitation Data'!G51))),'Data Summary'!DD57="Yes"),OFFSET('Sanitation Data'!$G$12,0,10*ROW('Sanitation Data'!G51)),NA())</f>
        <v>#N/A</v>
      </c>
      <c r="AP57" s="507" t="e">
        <f ca="1">+IF(AND(ISNUMBER(OFFSET('Sanitation Data'!$H$4,0,10*ROW('Sanitation Data'!H51))),'Data Summary'!DE57="Yes"),100-OFFSET('Sanitation Data'!$H$4,0,10*ROW('Sanitation Data'!H51)),NA())</f>
        <v>#N/A</v>
      </c>
      <c r="AQ57" s="507" t="e">
        <f ca="1">+IF(AND(ISNUMBER(OFFSET('Sanitation Data'!$H$6,0,10*ROW('Sanitation Data'!H51))),'Data Summary'!DF57="Yes"),OFFSET('Sanitation Data'!$H$6,0,10*ROW('Sanitation Data'!H51)),NA())</f>
        <v>#N/A</v>
      </c>
      <c r="AR57" s="507" t="e">
        <f ca="1">+IF(AND(ISNUMBER(OFFSET('Sanitation Data'!$H$10,0,10*ROW('Sanitation Data'!H51))),'Data Summary'!DG57="Yes"),OFFSET('Sanitation Data'!$H$10,0,10*ROW('Sanitation Data'!H51)),NA())</f>
        <v>#N/A</v>
      </c>
      <c r="AS57" s="507" t="e">
        <f ca="1">+IF(AND(ISNUMBER(OFFSET('Sanitation Data'!$H$11,0,10*ROW('Sanitation Data'!H51))),'Data Summary'!DH57="Yes"),OFFSET('Sanitation Data'!$H$11,0,10*ROW('Sanitation Data'!H51)),NA())</f>
        <v>#N/A</v>
      </c>
      <c r="AT57" s="507" t="e">
        <f ca="1">+IF(AND(ISNUMBER(OFFSET('Sanitation Data'!$H$12,0,10*ROW('Sanitation Data'!H51))),'Data Summary'!DI57="Yes"),OFFSET('Sanitation Data'!$H$12,0,10*ROW('Sanitation Data'!H51)),NA())</f>
        <v>#N/A</v>
      </c>
      <c r="AU57" s="507" t="e">
        <f ca="1">+IF(AND(ISNUMBER(OFFSET('Sanitation Data'!$I$4,0,10*ROW('Sanitation Data'!I51))),'Data Summary'!DJ57="Yes"),100-OFFSET('Sanitation Data'!$I$4,0,10*ROW('Sanitation Data'!I51)),NA())</f>
        <v>#N/A</v>
      </c>
      <c r="AV57" s="507" t="e">
        <f ca="1">+IF(AND(ISNUMBER(OFFSET('Sanitation Data'!$I$6,0,10*ROW('Sanitation Data'!I51))),'Data Summary'!DK57="Yes"),OFFSET('Sanitation Data'!$I$6,0,10*ROW('Sanitation Data'!I51)),NA())</f>
        <v>#N/A</v>
      </c>
      <c r="AW57" s="507" t="e">
        <f ca="1">+IF(AND(ISNUMBER(OFFSET('Sanitation Data'!$I$10,0,10*ROW('Sanitation Data'!I51))),'Data Summary'!DL57="Yes"),OFFSET('Sanitation Data'!$I$10,0,10*ROW('Sanitation Data'!I51)),NA())</f>
        <v>#N/A</v>
      </c>
      <c r="AX57" s="507" t="e">
        <f ca="1">+IF(AND(ISNUMBER(OFFSET('Sanitation Data'!$I$11,0,10*ROW('Sanitation Data'!I51))),'Data Summary'!DM57="Yes"),OFFSET('Sanitation Data'!$I$11,0,10*ROW('Sanitation Data'!I51)),NA())</f>
        <v>#N/A</v>
      </c>
      <c r="AY57" s="507" t="e">
        <f ca="1">+IF(AND(ISNUMBER(OFFSET('Sanitation Data'!$I$12,0,10*ROW('Sanitation Data'!I51))),'Data Summary'!DN57="Yes"),OFFSET('Sanitation Data'!$I$12,0,10*ROW('Sanitation Data'!I51)),NA())</f>
        <v>#N/A</v>
      </c>
      <c r="AZ57" s="508" t="e">
        <f ca="1">+IF(AND(ISNUMBER(OFFSET('Hygiene Data'!$D$5,0,10*ROW('Hygiene Data'!D51))),'Data Summary'!DO57="Yes"),OFFSET('Hygiene Data'!$D$5,0,10*ROW('Hygiene Data'!D51)),NA())</f>
        <v>#N/A</v>
      </c>
      <c r="BA57" s="508" t="e">
        <f ca="1">+IF(AND(ISNUMBER(OFFSET('Hygiene Data'!$D$7,0,10*ROW('Hygiene Data'!D51))),'Data Summary'!DP57="Yes"),OFFSET('Hygiene Data'!$D$7,0,10*ROW('Hygiene Data'!D51)),NA())</f>
        <v>#N/A</v>
      </c>
      <c r="BB57" s="508" t="e">
        <f ca="1">+IF(AND(ISNUMBER(OFFSET('Hygiene Data'!$D$9,0,10*ROW('Hygiene Data'!D51))),'Data Summary'!DQ57="Yes"),OFFSET('Hygiene Data'!$D$9,0,10*ROW('Hygiene Data'!D51)),NA())</f>
        <v>#N/A</v>
      </c>
      <c r="BC57" s="508" t="e">
        <f ca="1">+IF(AND(ISNUMBER(OFFSET('Hygiene Data'!$E$5,0,10*ROW('Hygiene Data'!E51))),'Data Summary'!DR57="Yes"),OFFSET('Hygiene Data'!$E$5,0,10*ROW('Hygiene Data'!E51)),NA())</f>
        <v>#N/A</v>
      </c>
      <c r="BD57" s="508" t="e">
        <f ca="1">+IF(AND(ISNUMBER(OFFSET('Hygiene Data'!$E$7,0,10*ROW('Hygiene Data'!E51))),'Data Summary'!DS57="Yes"),OFFSET('Hygiene Data'!$E$7,0,10*ROW('Hygiene Data'!E51)),NA())</f>
        <v>#N/A</v>
      </c>
      <c r="BE57" s="508" t="e">
        <f ca="1">+IF(AND(ISNUMBER(OFFSET('Hygiene Data'!$E$9,0,10*ROW('Hygiene Data'!E51))),'Data Summary'!DT57="Yes"),OFFSET('Hygiene Data'!$E$9,0,10*ROW('Hygiene Data'!E51)),NA())</f>
        <v>#N/A</v>
      </c>
      <c r="BF57" s="508" t="e">
        <f ca="1">+IF(AND(ISNUMBER(OFFSET('Hygiene Data'!$F$5,0,10*ROW('Hygiene Data'!F51))),'Data Summary'!DU57="Yes"),OFFSET('Hygiene Data'!$F$5,0,10*ROW('Hygiene Data'!F51)),NA())</f>
        <v>#N/A</v>
      </c>
      <c r="BG57" s="508" t="e">
        <f ca="1">+IF(AND(ISNUMBER(OFFSET('Hygiene Data'!$F$7,0,10*ROW('Hygiene Data'!F51))),'Data Summary'!DV57="Yes"),OFFSET('Hygiene Data'!$F$7,0,10*ROW('Hygiene Data'!F51)),NA())</f>
        <v>#N/A</v>
      </c>
      <c r="BH57" s="508" t="e">
        <f ca="1">+IF(AND(ISNUMBER(OFFSET('Hygiene Data'!$F$9,0,10*ROW('Hygiene Data'!F51))),'Data Summary'!DW57="Yes"),OFFSET('Hygiene Data'!$F$9,0,10*ROW('Hygiene Data'!F51)),NA())</f>
        <v>#N/A</v>
      </c>
      <c r="BI57" s="508" t="e">
        <f ca="1">+IF(AND(ISNUMBER(OFFSET('Hygiene Data'!$G$5,0,10*ROW('Hygiene Data'!G51))),'Data Summary'!DX57="Yes"),OFFSET('Hygiene Data'!$G$5,0,10*ROW('Hygiene Data'!G51)),NA())</f>
        <v>#N/A</v>
      </c>
      <c r="BJ57" s="508" t="e">
        <f ca="1">+IF(AND(ISNUMBER(OFFSET('Hygiene Data'!$G$7,0,10*ROW('Hygiene Data'!G51))),'Data Summary'!DY57="Yes"),OFFSET('Hygiene Data'!$G$7,0,10*ROW('Hygiene Data'!G51)),NA())</f>
        <v>#N/A</v>
      </c>
      <c r="BK57" s="508" t="e">
        <f ca="1">+IF(AND(ISNUMBER(OFFSET('Hygiene Data'!$G$9,0,10*ROW('Hygiene Data'!G51))),'Data Summary'!DZ57="Yes"),OFFSET('Hygiene Data'!$G$9,0,10*ROW('Hygiene Data'!G51)),NA())</f>
        <v>#N/A</v>
      </c>
      <c r="BL57" s="508" t="e">
        <f ca="1">+IF(AND(ISNUMBER(OFFSET('Hygiene Data'!$H$5,0,10*ROW('Hygiene Data'!H51))),'Data Summary'!EA57="Yes"),OFFSET('Hygiene Data'!$H$5,0,10*ROW('Hygiene Data'!H51)),NA())</f>
        <v>#N/A</v>
      </c>
      <c r="BM57" s="508" t="e">
        <f ca="1">+IF(AND(ISNUMBER(OFFSET('Hygiene Data'!$H$7,0,10*ROW('Hygiene Data'!H51))),'Data Summary'!EB57="Yes"),OFFSET('Hygiene Data'!$H$7,0,10*ROW('Hygiene Data'!H51)),NA())</f>
        <v>#N/A</v>
      </c>
      <c r="BN57" s="508" t="e">
        <f ca="1">+IF(AND(ISNUMBER(OFFSET('Hygiene Data'!$H$9,0,10*ROW('Hygiene Data'!H51))),'Data Summary'!EC57="Yes"),OFFSET('Hygiene Data'!$H$9,0,10*ROW('Hygiene Data'!H51)),NA())</f>
        <v>#N/A</v>
      </c>
      <c r="BO57" s="508" t="e">
        <f ca="1">+IF(AND(ISNUMBER(OFFSET('Hygiene Data'!$I$5,0,10*ROW('Hygiene Data'!I51))),'Data Summary'!ED57="Yes"),OFFSET('Hygiene Data'!$I$5,0,10*ROW('Hygiene Data'!I51)),NA())</f>
        <v>#N/A</v>
      </c>
      <c r="BP57" s="508" t="e">
        <f ca="1">+IF(AND(ISNUMBER(OFFSET('Hygiene Data'!$I$7,0,10*ROW('Hygiene Data'!I51))),'Data Summary'!EE57="Yes"),OFFSET('Hygiene Data'!$I$7,0,10*ROW('Hygiene Data'!I51)),NA())</f>
        <v>#N/A</v>
      </c>
      <c r="BQ57" s="508" t="e">
        <f ca="1">+IF(AND(ISNUMBER(OFFSET('Hygiene Data'!$I$9,0,10*ROW('Hygiene Data'!I51))),'Data Summary'!EF57="Yes"),OFFSET('Hygiene Data'!$I$9,0,10*ROW('Hygiene Data'!I51)),NA())</f>
        <v>#N/A</v>
      </c>
    </row>
    <row r="58" spans="1:69" x14ac:dyDescent="0.25">
      <c r="A58" s="504" t="e">
        <f ca="1">+RIGHT('Data Summary'!A58,LEN('Data Summary'!A58)-9)</f>
        <v>#VALUE!</v>
      </c>
      <c r="B58" s="478" t="str">
        <f ca="1">+IF(ISTEXT('Data Summary'!B58),'Data Summary'!B58,"")</f>
        <v/>
      </c>
      <c r="C58" s="505" t="e">
        <f ca="1">+VALUE('Data Summary'!C58)</f>
        <v>#VALUE!</v>
      </c>
      <c r="D58" s="506" t="e">
        <f ca="1">+IF(AND(ISNUMBER(OFFSET('Water Data'!$D$4,0,10*ROW('Water Data'!D52))),'Data Summary'!BS58="Yes"),100-OFFSET('Water Data'!$D$4,0,10*ROW('Water Data'!D52)),NA())</f>
        <v>#N/A</v>
      </c>
      <c r="E58" s="506" t="e">
        <f ca="1">+IF(AND(ISNUMBER(OFFSET('Water Data'!$D$6,0,10*ROW('Water Data'!D52))),'Data Summary'!BT58="Yes"),OFFSET('Water Data'!$D$6,0,10*ROW('Water Data'!D52)),NA())</f>
        <v>#N/A</v>
      </c>
      <c r="F58" s="506" t="e">
        <f ca="1">+IF(AND(ISNUMBER(OFFSET('Water Data'!$D$9,0,10*ROW('Water Data'!D52))),'Data Summary'!BU58="Yes"),OFFSET('Water Data'!$D$9,0,10*ROW('Water Data'!D52)),NA())</f>
        <v>#N/A</v>
      </c>
      <c r="G58" s="506" t="e">
        <f ca="1">+IF(AND(ISNUMBER(OFFSET('Water Data'!$E$4,0,10*ROW('Water Data'!E52))),'Data Summary'!BV58="Yes"),100-OFFSET('Water Data'!$E$4,0,10*ROW('Water Data'!E52)),NA())</f>
        <v>#N/A</v>
      </c>
      <c r="H58" s="506" t="e">
        <f ca="1">+IF(AND(ISNUMBER(OFFSET('Water Data'!$E$6,0,10*ROW('Water Data'!E52))),'Data Summary'!BW58="Yes"),OFFSET('Water Data'!$E$6,0,10*ROW('Water Data'!E52)),NA())</f>
        <v>#N/A</v>
      </c>
      <c r="I58" s="506" t="e">
        <f ca="1">+IF(AND(ISNUMBER(OFFSET('Water Data'!$E$9,0,10*ROW('Water Data'!E52))),'Data Summary'!BX58="Yes"),OFFSET('Water Data'!$E$9,0,10*ROW('Water Data'!E52)),NA())</f>
        <v>#N/A</v>
      </c>
      <c r="J58" s="506" t="e">
        <f ca="1">+IF(AND(ISNUMBER(OFFSET('Water Data'!$F$4,0,10*ROW('Water Data'!F52))),'Data Summary'!BY58="Yes"),100-OFFSET('Water Data'!$F$4,0,10*ROW('Water Data'!F52)),NA())</f>
        <v>#N/A</v>
      </c>
      <c r="K58" s="506" t="e">
        <f ca="1">+IF(AND(ISNUMBER(OFFSET('Water Data'!$F$6,0,10*ROW('Water Data'!F52))),'Data Summary'!BZ58="Yes"),OFFSET('Water Data'!$F$6,0,10*ROW('Water Data'!F52)),NA())</f>
        <v>#N/A</v>
      </c>
      <c r="L58" s="506" t="e">
        <f ca="1">+IF(AND(ISNUMBER(OFFSET('Water Data'!$F$9,0,10*ROW('Water Data'!F52))),'Data Summary'!CA58="Yes"),OFFSET('Water Data'!$F$9,0,10*ROW('Water Data'!F52)),NA())</f>
        <v>#N/A</v>
      </c>
      <c r="M58" s="506" t="e">
        <f ca="1">+IF(AND(ISNUMBER(OFFSET('Water Data'!$G$4,0,10*ROW('Water Data'!G52))),'Data Summary'!CB58="Yes"),100-OFFSET('Water Data'!$G$4,0,10*ROW('Water Data'!G52)),NA())</f>
        <v>#N/A</v>
      </c>
      <c r="N58" s="506" t="e">
        <f ca="1">+IF(AND(ISNUMBER(OFFSET('Water Data'!$G$6,0,10*ROW('Water Data'!G52))),'Data Summary'!CC58="Yes"),OFFSET('Water Data'!$G$6,0,10*ROW('Water Data'!G52)),NA())</f>
        <v>#N/A</v>
      </c>
      <c r="O58" s="506" t="e">
        <f ca="1">+IF(AND(ISNUMBER(OFFSET('Water Data'!$G$9,0,10*ROW('Water Data'!G52))),'Data Summary'!CD58="Yes"),OFFSET('Water Data'!$G$9,0,10*ROW('Water Data'!G52)),NA())</f>
        <v>#N/A</v>
      </c>
      <c r="P58" s="506" t="e">
        <f ca="1">+IF(AND(ISNUMBER(OFFSET('Water Data'!$H$4,0,10*ROW('Water Data'!H52))),'Data Summary'!CE58="Yes"),100-OFFSET('Water Data'!$H$4,0,10*ROW('Water Data'!H52)),NA())</f>
        <v>#N/A</v>
      </c>
      <c r="Q58" s="506" t="e">
        <f ca="1">+IF(AND(ISNUMBER(OFFSET('Water Data'!$H$6,0,10*ROW('Water Data'!H52))),'Data Summary'!CF58="Yes"),OFFSET('Water Data'!$H$6,0,10*ROW('Water Data'!H52)),NA())</f>
        <v>#N/A</v>
      </c>
      <c r="R58" s="506" t="e">
        <f ca="1">+IF(AND(ISNUMBER(OFFSET('Water Data'!$H$9,0,10*ROW('Water Data'!H52))),'Data Summary'!CG58="Yes"),OFFSET('Water Data'!$H$9,0,10*ROW('Water Data'!H52)),NA())</f>
        <v>#N/A</v>
      </c>
      <c r="S58" s="506" t="e">
        <f ca="1">+IF(AND(ISNUMBER(OFFSET('Water Data'!$I$4,0,10*ROW('Water Data'!I52))),'Data Summary'!CH58="Yes"),100-OFFSET('Water Data'!$I$4,0,10*ROW('Water Data'!I52)),NA())</f>
        <v>#N/A</v>
      </c>
      <c r="T58" s="506" t="e">
        <f ca="1">+IF(AND(ISNUMBER(OFFSET('Water Data'!$I$6,0,10*ROW('Water Data'!I52))),'Data Summary'!CI58="Yes"),OFFSET('Water Data'!$I$6,0,10*ROW('Water Data'!I52)),NA())</f>
        <v>#N/A</v>
      </c>
      <c r="U58" s="506" t="e">
        <f ca="1">+IF(AND(ISNUMBER(OFFSET('Water Data'!$I$9,0,10*ROW('Water Data'!I52))),'Data Summary'!CJ58="Yes"),OFFSET('Water Data'!$I$9,0,10*ROW('Water Data'!I52)),NA())</f>
        <v>#N/A</v>
      </c>
      <c r="V58" s="507" t="e">
        <f ca="1">+IF(AND(ISNUMBER(OFFSET('Sanitation Data'!$D$4,0,10*ROW('Sanitation Data'!D52))),'Data Summary'!CK58="Yes"),100-OFFSET('Sanitation Data'!$D$4,0,10*ROW('Sanitation Data'!D52)),NA())</f>
        <v>#N/A</v>
      </c>
      <c r="W58" s="507" t="e">
        <f ca="1">+IF(AND(ISNUMBER(OFFSET('Sanitation Data'!$D$6,0,10*ROW('Sanitation Data'!D52))),'Data Summary'!CL58="Yes"),OFFSET('Sanitation Data'!$D$6,0,10*ROW('Sanitation Data'!D52)),NA())</f>
        <v>#N/A</v>
      </c>
      <c r="X58" s="507" t="e">
        <f ca="1">+IF(AND(ISNUMBER(OFFSET('Sanitation Data'!$D$10,0,10*ROW('Sanitation Data'!D52))),'Data Summary'!CM58="Yes"),OFFSET('Sanitation Data'!$D$10,0,10*ROW('Sanitation Data'!D52)),NA())</f>
        <v>#N/A</v>
      </c>
      <c r="Y58" s="507" t="e">
        <f ca="1">+IF(AND(ISNUMBER(OFFSET('Sanitation Data'!$D$11,0,10*ROW('Sanitation Data'!D52))),'Data Summary'!CN58="Yes"),OFFSET('Sanitation Data'!$D$11,0,10*ROW('Sanitation Data'!D52)),NA())</f>
        <v>#N/A</v>
      </c>
      <c r="Z58" s="507" t="e">
        <f ca="1">+IF(AND(ISNUMBER(OFFSET('Sanitation Data'!$D$12,0,10*ROW('Sanitation Data'!D52))),'Data Summary'!CO58="Yes"),OFFSET('Sanitation Data'!$D$12,0,10*ROW('Sanitation Data'!D52)),NA())</f>
        <v>#N/A</v>
      </c>
      <c r="AA58" s="507" t="e">
        <f ca="1">+IF(AND(ISNUMBER(OFFSET('Sanitation Data'!$E$4,0,10*ROW('Sanitation Data'!E52))),'Data Summary'!CP58="Yes"),100-OFFSET('Sanitation Data'!$E$4,0,10*ROW('Sanitation Data'!E52)),NA())</f>
        <v>#N/A</v>
      </c>
      <c r="AB58" s="507" t="e">
        <f ca="1">+IF(AND(ISNUMBER(OFFSET('Sanitation Data'!$E$6,0,10*ROW('Sanitation Data'!E52))),'Data Summary'!CQ58="Yes"),OFFSET('Sanitation Data'!$E$6,0,10*ROW('Sanitation Data'!E52)),NA())</f>
        <v>#N/A</v>
      </c>
      <c r="AC58" s="507" t="e">
        <f ca="1">+IF(AND(ISNUMBER(OFFSET('Sanitation Data'!$E$10,0,10*ROW('Sanitation Data'!E52))),'Data Summary'!CR58="Yes"),OFFSET('Sanitation Data'!$E$10,0,10*ROW('Sanitation Data'!E52)),NA())</f>
        <v>#N/A</v>
      </c>
      <c r="AD58" s="507" t="e">
        <f ca="1">+IF(AND(ISNUMBER(OFFSET('Sanitation Data'!$E$11,0,10*ROW('Sanitation Data'!E52))),'Data Summary'!CS58="Yes"),OFFSET('Sanitation Data'!$E$11,0,10*ROW('Sanitation Data'!E52)),NA())</f>
        <v>#N/A</v>
      </c>
      <c r="AE58" s="507" t="e">
        <f ca="1">+IF(AND(ISNUMBER(OFFSET('Sanitation Data'!$E$12,0,10*ROW('Sanitation Data'!E52))),'Data Summary'!CT58="Yes"),OFFSET('Sanitation Data'!$E$12,0,10*ROW('Sanitation Data'!E52)),NA())</f>
        <v>#N/A</v>
      </c>
      <c r="AF58" s="507" t="e">
        <f ca="1">+IF(AND(ISNUMBER(OFFSET('Sanitation Data'!$F$4,0,10*ROW('Sanitation Data'!F52))),'Data Summary'!CU58="Yes"),100-OFFSET('Sanitation Data'!$F$4,0,10*ROW('Sanitation Data'!F52)),NA())</f>
        <v>#N/A</v>
      </c>
      <c r="AG58" s="507" t="e">
        <f ca="1">+IF(AND(ISNUMBER(OFFSET('Sanitation Data'!$F$6,0,10*ROW('Sanitation Data'!F52))),'Data Summary'!CV58="Yes"),OFFSET('Sanitation Data'!$F$6,0,10*ROW('Sanitation Data'!F52)),NA())</f>
        <v>#N/A</v>
      </c>
      <c r="AH58" s="507" t="e">
        <f ca="1">+IF(AND(ISNUMBER(OFFSET('Sanitation Data'!$F$10,0,10*ROW('Sanitation Data'!F52))),'Data Summary'!CW58="Yes"),OFFSET('Sanitation Data'!$F$10,0,10*ROW('Sanitation Data'!F52)),NA())</f>
        <v>#N/A</v>
      </c>
      <c r="AI58" s="507" t="e">
        <f ca="1">+IF(AND(ISNUMBER(OFFSET('Sanitation Data'!$F$11,0,10*ROW('Sanitation Data'!F52))),'Data Summary'!CX58="Yes"),OFFSET('Sanitation Data'!$F$11,0,10*ROW('Sanitation Data'!F52)),NA())</f>
        <v>#N/A</v>
      </c>
      <c r="AJ58" s="507" t="e">
        <f ca="1">+IF(AND(ISNUMBER(OFFSET('Sanitation Data'!$F$12,0,10*ROW('Sanitation Data'!F52))),'Data Summary'!CY58="Yes"),OFFSET('Sanitation Data'!$F$12,0,10*ROW('Sanitation Data'!F52)),NA())</f>
        <v>#N/A</v>
      </c>
      <c r="AK58" s="507" t="e">
        <f ca="1">+IF(AND(ISNUMBER(OFFSET('Sanitation Data'!$G$4,0,10*ROW('Sanitation Data'!G52))),'Data Summary'!CZ58="Yes"),100-OFFSET('Sanitation Data'!$G$4,0,10*ROW('Sanitation Data'!G52)),NA())</f>
        <v>#N/A</v>
      </c>
      <c r="AL58" s="507" t="e">
        <f ca="1">+IF(AND(ISNUMBER(OFFSET('Sanitation Data'!$G$6,0,10*ROW('Sanitation Data'!G52))),'Data Summary'!DA58="Yes"),OFFSET('Sanitation Data'!$G$6,0,10*ROW('Sanitation Data'!G52)),NA())</f>
        <v>#N/A</v>
      </c>
      <c r="AM58" s="507" t="e">
        <f ca="1">+IF(AND(ISNUMBER(OFFSET('Sanitation Data'!$G$10,0,10*ROW('Sanitation Data'!G52))),'Data Summary'!DB58="Yes"),OFFSET('Sanitation Data'!$G$10,0,10*ROW('Sanitation Data'!G52)),NA())</f>
        <v>#N/A</v>
      </c>
      <c r="AN58" s="507" t="e">
        <f ca="1">+IF(AND(ISNUMBER(OFFSET('Sanitation Data'!$G$11,0,10*ROW('Sanitation Data'!G52))),'Data Summary'!DC58="Yes"),OFFSET('Sanitation Data'!$G$11,0,10*ROW('Sanitation Data'!G52)),NA())</f>
        <v>#N/A</v>
      </c>
      <c r="AO58" s="507" t="e">
        <f ca="1">+IF(AND(ISNUMBER(OFFSET('Sanitation Data'!$G$12,0,10*ROW('Sanitation Data'!G52))),'Data Summary'!DD58="Yes"),OFFSET('Sanitation Data'!$G$12,0,10*ROW('Sanitation Data'!G52)),NA())</f>
        <v>#N/A</v>
      </c>
      <c r="AP58" s="507" t="e">
        <f ca="1">+IF(AND(ISNUMBER(OFFSET('Sanitation Data'!$H$4,0,10*ROW('Sanitation Data'!H52))),'Data Summary'!DE58="Yes"),100-OFFSET('Sanitation Data'!$H$4,0,10*ROW('Sanitation Data'!H52)),NA())</f>
        <v>#N/A</v>
      </c>
      <c r="AQ58" s="507" t="e">
        <f ca="1">+IF(AND(ISNUMBER(OFFSET('Sanitation Data'!$H$6,0,10*ROW('Sanitation Data'!H52))),'Data Summary'!DF58="Yes"),OFFSET('Sanitation Data'!$H$6,0,10*ROW('Sanitation Data'!H52)),NA())</f>
        <v>#N/A</v>
      </c>
      <c r="AR58" s="507" t="e">
        <f ca="1">+IF(AND(ISNUMBER(OFFSET('Sanitation Data'!$H$10,0,10*ROW('Sanitation Data'!H52))),'Data Summary'!DG58="Yes"),OFFSET('Sanitation Data'!$H$10,0,10*ROW('Sanitation Data'!H52)),NA())</f>
        <v>#N/A</v>
      </c>
      <c r="AS58" s="507" t="e">
        <f ca="1">+IF(AND(ISNUMBER(OFFSET('Sanitation Data'!$H$11,0,10*ROW('Sanitation Data'!H52))),'Data Summary'!DH58="Yes"),OFFSET('Sanitation Data'!$H$11,0,10*ROW('Sanitation Data'!H52)),NA())</f>
        <v>#N/A</v>
      </c>
      <c r="AT58" s="507" t="e">
        <f ca="1">+IF(AND(ISNUMBER(OFFSET('Sanitation Data'!$H$12,0,10*ROW('Sanitation Data'!H52))),'Data Summary'!DI58="Yes"),OFFSET('Sanitation Data'!$H$12,0,10*ROW('Sanitation Data'!H52)),NA())</f>
        <v>#N/A</v>
      </c>
      <c r="AU58" s="507" t="e">
        <f ca="1">+IF(AND(ISNUMBER(OFFSET('Sanitation Data'!$I$4,0,10*ROW('Sanitation Data'!I52))),'Data Summary'!DJ58="Yes"),100-OFFSET('Sanitation Data'!$I$4,0,10*ROW('Sanitation Data'!I52)),NA())</f>
        <v>#N/A</v>
      </c>
      <c r="AV58" s="507" t="e">
        <f ca="1">+IF(AND(ISNUMBER(OFFSET('Sanitation Data'!$I$6,0,10*ROW('Sanitation Data'!I52))),'Data Summary'!DK58="Yes"),OFFSET('Sanitation Data'!$I$6,0,10*ROW('Sanitation Data'!I52)),NA())</f>
        <v>#N/A</v>
      </c>
      <c r="AW58" s="507" t="e">
        <f ca="1">+IF(AND(ISNUMBER(OFFSET('Sanitation Data'!$I$10,0,10*ROW('Sanitation Data'!I52))),'Data Summary'!DL58="Yes"),OFFSET('Sanitation Data'!$I$10,0,10*ROW('Sanitation Data'!I52)),NA())</f>
        <v>#N/A</v>
      </c>
      <c r="AX58" s="507" t="e">
        <f ca="1">+IF(AND(ISNUMBER(OFFSET('Sanitation Data'!$I$11,0,10*ROW('Sanitation Data'!I52))),'Data Summary'!DM58="Yes"),OFFSET('Sanitation Data'!$I$11,0,10*ROW('Sanitation Data'!I52)),NA())</f>
        <v>#N/A</v>
      </c>
      <c r="AY58" s="507" t="e">
        <f ca="1">+IF(AND(ISNUMBER(OFFSET('Sanitation Data'!$I$12,0,10*ROW('Sanitation Data'!I52))),'Data Summary'!DN58="Yes"),OFFSET('Sanitation Data'!$I$12,0,10*ROW('Sanitation Data'!I52)),NA())</f>
        <v>#N/A</v>
      </c>
      <c r="AZ58" s="508" t="e">
        <f ca="1">+IF(AND(ISNUMBER(OFFSET('Hygiene Data'!$D$5,0,10*ROW('Hygiene Data'!D52))),'Data Summary'!DO58="Yes"),OFFSET('Hygiene Data'!$D$5,0,10*ROW('Hygiene Data'!D52)),NA())</f>
        <v>#N/A</v>
      </c>
      <c r="BA58" s="508" t="e">
        <f ca="1">+IF(AND(ISNUMBER(OFFSET('Hygiene Data'!$D$7,0,10*ROW('Hygiene Data'!D52))),'Data Summary'!DP58="Yes"),OFFSET('Hygiene Data'!$D$7,0,10*ROW('Hygiene Data'!D52)),NA())</f>
        <v>#N/A</v>
      </c>
      <c r="BB58" s="508" t="e">
        <f ca="1">+IF(AND(ISNUMBER(OFFSET('Hygiene Data'!$D$9,0,10*ROW('Hygiene Data'!D52))),'Data Summary'!DQ58="Yes"),OFFSET('Hygiene Data'!$D$9,0,10*ROW('Hygiene Data'!D52)),NA())</f>
        <v>#N/A</v>
      </c>
      <c r="BC58" s="508" t="e">
        <f ca="1">+IF(AND(ISNUMBER(OFFSET('Hygiene Data'!$E$5,0,10*ROW('Hygiene Data'!E52))),'Data Summary'!DR58="Yes"),OFFSET('Hygiene Data'!$E$5,0,10*ROW('Hygiene Data'!E52)),NA())</f>
        <v>#N/A</v>
      </c>
      <c r="BD58" s="508" t="e">
        <f ca="1">+IF(AND(ISNUMBER(OFFSET('Hygiene Data'!$E$7,0,10*ROW('Hygiene Data'!E52))),'Data Summary'!DS58="Yes"),OFFSET('Hygiene Data'!$E$7,0,10*ROW('Hygiene Data'!E52)),NA())</f>
        <v>#N/A</v>
      </c>
      <c r="BE58" s="508" t="e">
        <f ca="1">+IF(AND(ISNUMBER(OFFSET('Hygiene Data'!$E$9,0,10*ROW('Hygiene Data'!E52))),'Data Summary'!DT58="Yes"),OFFSET('Hygiene Data'!$E$9,0,10*ROW('Hygiene Data'!E52)),NA())</f>
        <v>#N/A</v>
      </c>
      <c r="BF58" s="508" t="e">
        <f ca="1">+IF(AND(ISNUMBER(OFFSET('Hygiene Data'!$F$5,0,10*ROW('Hygiene Data'!F52))),'Data Summary'!DU58="Yes"),OFFSET('Hygiene Data'!$F$5,0,10*ROW('Hygiene Data'!F52)),NA())</f>
        <v>#N/A</v>
      </c>
      <c r="BG58" s="508" t="e">
        <f ca="1">+IF(AND(ISNUMBER(OFFSET('Hygiene Data'!$F$7,0,10*ROW('Hygiene Data'!F52))),'Data Summary'!DV58="Yes"),OFFSET('Hygiene Data'!$F$7,0,10*ROW('Hygiene Data'!F52)),NA())</f>
        <v>#N/A</v>
      </c>
      <c r="BH58" s="508" t="e">
        <f ca="1">+IF(AND(ISNUMBER(OFFSET('Hygiene Data'!$F$9,0,10*ROW('Hygiene Data'!F52))),'Data Summary'!DW58="Yes"),OFFSET('Hygiene Data'!$F$9,0,10*ROW('Hygiene Data'!F52)),NA())</f>
        <v>#N/A</v>
      </c>
      <c r="BI58" s="508" t="e">
        <f ca="1">+IF(AND(ISNUMBER(OFFSET('Hygiene Data'!$G$5,0,10*ROW('Hygiene Data'!G52))),'Data Summary'!DX58="Yes"),OFFSET('Hygiene Data'!$G$5,0,10*ROW('Hygiene Data'!G52)),NA())</f>
        <v>#N/A</v>
      </c>
      <c r="BJ58" s="508" t="e">
        <f ca="1">+IF(AND(ISNUMBER(OFFSET('Hygiene Data'!$G$7,0,10*ROW('Hygiene Data'!G52))),'Data Summary'!DY58="Yes"),OFFSET('Hygiene Data'!$G$7,0,10*ROW('Hygiene Data'!G52)),NA())</f>
        <v>#N/A</v>
      </c>
      <c r="BK58" s="508" t="e">
        <f ca="1">+IF(AND(ISNUMBER(OFFSET('Hygiene Data'!$G$9,0,10*ROW('Hygiene Data'!G52))),'Data Summary'!DZ58="Yes"),OFFSET('Hygiene Data'!$G$9,0,10*ROW('Hygiene Data'!G52)),NA())</f>
        <v>#N/A</v>
      </c>
      <c r="BL58" s="508" t="e">
        <f ca="1">+IF(AND(ISNUMBER(OFFSET('Hygiene Data'!$H$5,0,10*ROW('Hygiene Data'!H52))),'Data Summary'!EA58="Yes"),OFFSET('Hygiene Data'!$H$5,0,10*ROW('Hygiene Data'!H52)),NA())</f>
        <v>#N/A</v>
      </c>
      <c r="BM58" s="508" t="e">
        <f ca="1">+IF(AND(ISNUMBER(OFFSET('Hygiene Data'!$H$7,0,10*ROW('Hygiene Data'!H52))),'Data Summary'!EB58="Yes"),OFFSET('Hygiene Data'!$H$7,0,10*ROW('Hygiene Data'!H52)),NA())</f>
        <v>#N/A</v>
      </c>
      <c r="BN58" s="508" t="e">
        <f ca="1">+IF(AND(ISNUMBER(OFFSET('Hygiene Data'!$H$9,0,10*ROW('Hygiene Data'!H52))),'Data Summary'!EC58="Yes"),OFFSET('Hygiene Data'!$H$9,0,10*ROW('Hygiene Data'!H52)),NA())</f>
        <v>#N/A</v>
      </c>
      <c r="BO58" s="508" t="e">
        <f ca="1">+IF(AND(ISNUMBER(OFFSET('Hygiene Data'!$I$5,0,10*ROW('Hygiene Data'!I52))),'Data Summary'!ED58="Yes"),OFFSET('Hygiene Data'!$I$5,0,10*ROW('Hygiene Data'!I52)),NA())</f>
        <v>#N/A</v>
      </c>
      <c r="BP58" s="508" t="e">
        <f ca="1">+IF(AND(ISNUMBER(OFFSET('Hygiene Data'!$I$7,0,10*ROW('Hygiene Data'!I52))),'Data Summary'!EE58="Yes"),OFFSET('Hygiene Data'!$I$7,0,10*ROW('Hygiene Data'!I52)),NA())</f>
        <v>#N/A</v>
      </c>
      <c r="BQ58" s="508" t="e">
        <f ca="1">+IF(AND(ISNUMBER(OFFSET('Hygiene Data'!$I$9,0,10*ROW('Hygiene Data'!I52))),'Data Summary'!EF58="Yes"),OFFSET('Hygiene Data'!$I$9,0,10*ROW('Hygiene Data'!I52)),NA())</f>
        <v>#N/A</v>
      </c>
    </row>
    <row r="59" spans="1:69" x14ac:dyDescent="0.25">
      <c r="A59" s="504" t="e">
        <f ca="1">+RIGHT('Data Summary'!A59,LEN('Data Summary'!A59)-9)</f>
        <v>#VALUE!</v>
      </c>
      <c r="B59" s="478" t="str">
        <f ca="1">+IF(ISTEXT('Data Summary'!B59),'Data Summary'!B59,"")</f>
        <v/>
      </c>
      <c r="C59" s="505" t="e">
        <f ca="1">+VALUE('Data Summary'!C59)</f>
        <v>#VALUE!</v>
      </c>
      <c r="D59" s="506" t="e">
        <f ca="1">+IF(AND(ISNUMBER(OFFSET('Water Data'!$D$4,0,10*ROW('Water Data'!D53))),'Data Summary'!BS59="Yes"),100-OFFSET('Water Data'!$D$4,0,10*ROW('Water Data'!D53)),NA())</f>
        <v>#N/A</v>
      </c>
      <c r="E59" s="506" t="e">
        <f ca="1">+IF(AND(ISNUMBER(OFFSET('Water Data'!$D$6,0,10*ROW('Water Data'!D53))),'Data Summary'!BT59="Yes"),OFFSET('Water Data'!$D$6,0,10*ROW('Water Data'!D53)),NA())</f>
        <v>#N/A</v>
      </c>
      <c r="F59" s="506" t="e">
        <f ca="1">+IF(AND(ISNUMBER(OFFSET('Water Data'!$D$9,0,10*ROW('Water Data'!D53))),'Data Summary'!BU59="Yes"),OFFSET('Water Data'!$D$9,0,10*ROW('Water Data'!D53)),NA())</f>
        <v>#N/A</v>
      </c>
      <c r="G59" s="506" t="e">
        <f ca="1">+IF(AND(ISNUMBER(OFFSET('Water Data'!$E$4,0,10*ROW('Water Data'!E53))),'Data Summary'!BV59="Yes"),100-OFFSET('Water Data'!$E$4,0,10*ROW('Water Data'!E53)),NA())</f>
        <v>#N/A</v>
      </c>
      <c r="H59" s="506" t="e">
        <f ca="1">+IF(AND(ISNUMBER(OFFSET('Water Data'!$E$6,0,10*ROW('Water Data'!E53))),'Data Summary'!BW59="Yes"),OFFSET('Water Data'!$E$6,0,10*ROW('Water Data'!E53)),NA())</f>
        <v>#N/A</v>
      </c>
      <c r="I59" s="506" t="e">
        <f ca="1">+IF(AND(ISNUMBER(OFFSET('Water Data'!$E$9,0,10*ROW('Water Data'!E53))),'Data Summary'!BX59="Yes"),OFFSET('Water Data'!$E$9,0,10*ROW('Water Data'!E53)),NA())</f>
        <v>#N/A</v>
      </c>
      <c r="J59" s="506" t="e">
        <f ca="1">+IF(AND(ISNUMBER(OFFSET('Water Data'!$F$4,0,10*ROW('Water Data'!F53))),'Data Summary'!BY59="Yes"),100-OFFSET('Water Data'!$F$4,0,10*ROW('Water Data'!F53)),NA())</f>
        <v>#N/A</v>
      </c>
      <c r="K59" s="506" t="e">
        <f ca="1">+IF(AND(ISNUMBER(OFFSET('Water Data'!$F$6,0,10*ROW('Water Data'!F53))),'Data Summary'!BZ59="Yes"),OFFSET('Water Data'!$F$6,0,10*ROW('Water Data'!F53)),NA())</f>
        <v>#N/A</v>
      </c>
      <c r="L59" s="506" t="e">
        <f ca="1">+IF(AND(ISNUMBER(OFFSET('Water Data'!$F$9,0,10*ROW('Water Data'!F53))),'Data Summary'!CA59="Yes"),OFFSET('Water Data'!$F$9,0,10*ROW('Water Data'!F53)),NA())</f>
        <v>#N/A</v>
      </c>
      <c r="M59" s="506" t="e">
        <f ca="1">+IF(AND(ISNUMBER(OFFSET('Water Data'!$G$4,0,10*ROW('Water Data'!G53))),'Data Summary'!CB59="Yes"),100-OFFSET('Water Data'!$G$4,0,10*ROW('Water Data'!G53)),NA())</f>
        <v>#N/A</v>
      </c>
      <c r="N59" s="506" t="e">
        <f ca="1">+IF(AND(ISNUMBER(OFFSET('Water Data'!$G$6,0,10*ROW('Water Data'!G53))),'Data Summary'!CC59="Yes"),OFFSET('Water Data'!$G$6,0,10*ROW('Water Data'!G53)),NA())</f>
        <v>#N/A</v>
      </c>
      <c r="O59" s="506" t="e">
        <f ca="1">+IF(AND(ISNUMBER(OFFSET('Water Data'!$G$9,0,10*ROW('Water Data'!G53))),'Data Summary'!CD59="Yes"),OFFSET('Water Data'!$G$9,0,10*ROW('Water Data'!G53)),NA())</f>
        <v>#N/A</v>
      </c>
      <c r="P59" s="506" t="e">
        <f ca="1">+IF(AND(ISNUMBER(OFFSET('Water Data'!$H$4,0,10*ROW('Water Data'!H53))),'Data Summary'!CE59="Yes"),100-OFFSET('Water Data'!$H$4,0,10*ROW('Water Data'!H53)),NA())</f>
        <v>#N/A</v>
      </c>
      <c r="Q59" s="506" t="e">
        <f ca="1">+IF(AND(ISNUMBER(OFFSET('Water Data'!$H$6,0,10*ROW('Water Data'!H53))),'Data Summary'!CF59="Yes"),OFFSET('Water Data'!$H$6,0,10*ROW('Water Data'!H53)),NA())</f>
        <v>#N/A</v>
      </c>
      <c r="R59" s="506" t="e">
        <f ca="1">+IF(AND(ISNUMBER(OFFSET('Water Data'!$H$9,0,10*ROW('Water Data'!H53))),'Data Summary'!CG59="Yes"),OFFSET('Water Data'!$H$9,0,10*ROW('Water Data'!H53)),NA())</f>
        <v>#N/A</v>
      </c>
      <c r="S59" s="506" t="e">
        <f ca="1">+IF(AND(ISNUMBER(OFFSET('Water Data'!$I$4,0,10*ROW('Water Data'!I53))),'Data Summary'!CH59="Yes"),100-OFFSET('Water Data'!$I$4,0,10*ROW('Water Data'!I53)),NA())</f>
        <v>#N/A</v>
      </c>
      <c r="T59" s="506" t="e">
        <f ca="1">+IF(AND(ISNUMBER(OFFSET('Water Data'!$I$6,0,10*ROW('Water Data'!I53))),'Data Summary'!CI59="Yes"),OFFSET('Water Data'!$I$6,0,10*ROW('Water Data'!I53)),NA())</f>
        <v>#N/A</v>
      </c>
      <c r="U59" s="506" t="e">
        <f ca="1">+IF(AND(ISNUMBER(OFFSET('Water Data'!$I$9,0,10*ROW('Water Data'!I53))),'Data Summary'!CJ59="Yes"),OFFSET('Water Data'!$I$9,0,10*ROW('Water Data'!I53)),NA())</f>
        <v>#N/A</v>
      </c>
      <c r="V59" s="507" t="e">
        <f ca="1">+IF(AND(ISNUMBER(OFFSET('Sanitation Data'!$D$4,0,10*ROW('Sanitation Data'!D53))),'Data Summary'!CK59="Yes"),100-OFFSET('Sanitation Data'!$D$4,0,10*ROW('Sanitation Data'!D53)),NA())</f>
        <v>#N/A</v>
      </c>
      <c r="W59" s="507" t="e">
        <f ca="1">+IF(AND(ISNUMBER(OFFSET('Sanitation Data'!$D$6,0,10*ROW('Sanitation Data'!D53))),'Data Summary'!CL59="Yes"),OFFSET('Sanitation Data'!$D$6,0,10*ROW('Sanitation Data'!D53)),NA())</f>
        <v>#N/A</v>
      </c>
      <c r="X59" s="507" t="e">
        <f ca="1">+IF(AND(ISNUMBER(OFFSET('Sanitation Data'!$D$10,0,10*ROW('Sanitation Data'!D53))),'Data Summary'!CM59="Yes"),OFFSET('Sanitation Data'!$D$10,0,10*ROW('Sanitation Data'!D53)),NA())</f>
        <v>#N/A</v>
      </c>
      <c r="Y59" s="507" t="e">
        <f ca="1">+IF(AND(ISNUMBER(OFFSET('Sanitation Data'!$D$11,0,10*ROW('Sanitation Data'!D53))),'Data Summary'!CN59="Yes"),OFFSET('Sanitation Data'!$D$11,0,10*ROW('Sanitation Data'!D53)),NA())</f>
        <v>#N/A</v>
      </c>
      <c r="Z59" s="507" t="e">
        <f ca="1">+IF(AND(ISNUMBER(OFFSET('Sanitation Data'!$D$12,0,10*ROW('Sanitation Data'!D53))),'Data Summary'!CO59="Yes"),OFFSET('Sanitation Data'!$D$12,0,10*ROW('Sanitation Data'!D53)),NA())</f>
        <v>#N/A</v>
      </c>
      <c r="AA59" s="507" t="e">
        <f ca="1">+IF(AND(ISNUMBER(OFFSET('Sanitation Data'!$E$4,0,10*ROW('Sanitation Data'!E53))),'Data Summary'!CP59="Yes"),100-OFFSET('Sanitation Data'!$E$4,0,10*ROW('Sanitation Data'!E53)),NA())</f>
        <v>#N/A</v>
      </c>
      <c r="AB59" s="507" t="e">
        <f ca="1">+IF(AND(ISNUMBER(OFFSET('Sanitation Data'!$E$6,0,10*ROW('Sanitation Data'!E53))),'Data Summary'!CQ59="Yes"),OFFSET('Sanitation Data'!$E$6,0,10*ROW('Sanitation Data'!E53)),NA())</f>
        <v>#N/A</v>
      </c>
      <c r="AC59" s="507" t="e">
        <f ca="1">+IF(AND(ISNUMBER(OFFSET('Sanitation Data'!$E$10,0,10*ROW('Sanitation Data'!E53))),'Data Summary'!CR59="Yes"),OFFSET('Sanitation Data'!$E$10,0,10*ROW('Sanitation Data'!E53)),NA())</f>
        <v>#N/A</v>
      </c>
      <c r="AD59" s="507" t="e">
        <f ca="1">+IF(AND(ISNUMBER(OFFSET('Sanitation Data'!$E$11,0,10*ROW('Sanitation Data'!E53))),'Data Summary'!CS59="Yes"),OFFSET('Sanitation Data'!$E$11,0,10*ROW('Sanitation Data'!E53)),NA())</f>
        <v>#N/A</v>
      </c>
      <c r="AE59" s="507" t="e">
        <f ca="1">+IF(AND(ISNUMBER(OFFSET('Sanitation Data'!$E$12,0,10*ROW('Sanitation Data'!E53))),'Data Summary'!CT59="Yes"),OFFSET('Sanitation Data'!$E$12,0,10*ROW('Sanitation Data'!E53)),NA())</f>
        <v>#N/A</v>
      </c>
      <c r="AF59" s="507" t="e">
        <f ca="1">+IF(AND(ISNUMBER(OFFSET('Sanitation Data'!$F$4,0,10*ROW('Sanitation Data'!F53))),'Data Summary'!CU59="Yes"),100-OFFSET('Sanitation Data'!$F$4,0,10*ROW('Sanitation Data'!F53)),NA())</f>
        <v>#N/A</v>
      </c>
      <c r="AG59" s="507" t="e">
        <f ca="1">+IF(AND(ISNUMBER(OFFSET('Sanitation Data'!$F$6,0,10*ROW('Sanitation Data'!F53))),'Data Summary'!CV59="Yes"),OFFSET('Sanitation Data'!$F$6,0,10*ROW('Sanitation Data'!F53)),NA())</f>
        <v>#N/A</v>
      </c>
      <c r="AH59" s="507" t="e">
        <f ca="1">+IF(AND(ISNUMBER(OFFSET('Sanitation Data'!$F$10,0,10*ROW('Sanitation Data'!F53))),'Data Summary'!CW59="Yes"),OFFSET('Sanitation Data'!$F$10,0,10*ROW('Sanitation Data'!F53)),NA())</f>
        <v>#N/A</v>
      </c>
      <c r="AI59" s="507" t="e">
        <f ca="1">+IF(AND(ISNUMBER(OFFSET('Sanitation Data'!$F$11,0,10*ROW('Sanitation Data'!F53))),'Data Summary'!CX59="Yes"),OFFSET('Sanitation Data'!$F$11,0,10*ROW('Sanitation Data'!F53)),NA())</f>
        <v>#N/A</v>
      </c>
      <c r="AJ59" s="507" t="e">
        <f ca="1">+IF(AND(ISNUMBER(OFFSET('Sanitation Data'!$F$12,0,10*ROW('Sanitation Data'!F53))),'Data Summary'!CY59="Yes"),OFFSET('Sanitation Data'!$F$12,0,10*ROW('Sanitation Data'!F53)),NA())</f>
        <v>#N/A</v>
      </c>
      <c r="AK59" s="507" t="e">
        <f ca="1">+IF(AND(ISNUMBER(OFFSET('Sanitation Data'!$G$4,0,10*ROW('Sanitation Data'!G53))),'Data Summary'!CZ59="Yes"),100-OFFSET('Sanitation Data'!$G$4,0,10*ROW('Sanitation Data'!G53)),NA())</f>
        <v>#N/A</v>
      </c>
      <c r="AL59" s="507" t="e">
        <f ca="1">+IF(AND(ISNUMBER(OFFSET('Sanitation Data'!$G$6,0,10*ROW('Sanitation Data'!G53))),'Data Summary'!DA59="Yes"),OFFSET('Sanitation Data'!$G$6,0,10*ROW('Sanitation Data'!G53)),NA())</f>
        <v>#N/A</v>
      </c>
      <c r="AM59" s="507" t="e">
        <f ca="1">+IF(AND(ISNUMBER(OFFSET('Sanitation Data'!$G$10,0,10*ROW('Sanitation Data'!G53))),'Data Summary'!DB59="Yes"),OFFSET('Sanitation Data'!$G$10,0,10*ROW('Sanitation Data'!G53)),NA())</f>
        <v>#N/A</v>
      </c>
      <c r="AN59" s="507" t="e">
        <f ca="1">+IF(AND(ISNUMBER(OFFSET('Sanitation Data'!$G$11,0,10*ROW('Sanitation Data'!G53))),'Data Summary'!DC59="Yes"),OFFSET('Sanitation Data'!$G$11,0,10*ROW('Sanitation Data'!G53)),NA())</f>
        <v>#N/A</v>
      </c>
      <c r="AO59" s="507" t="e">
        <f ca="1">+IF(AND(ISNUMBER(OFFSET('Sanitation Data'!$G$12,0,10*ROW('Sanitation Data'!G53))),'Data Summary'!DD59="Yes"),OFFSET('Sanitation Data'!$G$12,0,10*ROW('Sanitation Data'!G53)),NA())</f>
        <v>#N/A</v>
      </c>
      <c r="AP59" s="507" t="e">
        <f ca="1">+IF(AND(ISNUMBER(OFFSET('Sanitation Data'!$H$4,0,10*ROW('Sanitation Data'!H53))),'Data Summary'!DE59="Yes"),100-OFFSET('Sanitation Data'!$H$4,0,10*ROW('Sanitation Data'!H53)),NA())</f>
        <v>#N/A</v>
      </c>
      <c r="AQ59" s="507" t="e">
        <f ca="1">+IF(AND(ISNUMBER(OFFSET('Sanitation Data'!$H$6,0,10*ROW('Sanitation Data'!H53))),'Data Summary'!DF59="Yes"),OFFSET('Sanitation Data'!$H$6,0,10*ROW('Sanitation Data'!H53)),NA())</f>
        <v>#N/A</v>
      </c>
      <c r="AR59" s="507" t="e">
        <f ca="1">+IF(AND(ISNUMBER(OFFSET('Sanitation Data'!$H$10,0,10*ROW('Sanitation Data'!H53))),'Data Summary'!DG59="Yes"),OFFSET('Sanitation Data'!$H$10,0,10*ROW('Sanitation Data'!H53)),NA())</f>
        <v>#N/A</v>
      </c>
      <c r="AS59" s="507" t="e">
        <f ca="1">+IF(AND(ISNUMBER(OFFSET('Sanitation Data'!$H$11,0,10*ROW('Sanitation Data'!H53))),'Data Summary'!DH59="Yes"),OFFSET('Sanitation Data'!$H$11,0,10*ROW('Sanitation Data'!H53)),NA())</f>
        <v>#N/A</v>
      </c>
      <c r="AT59" s="507" t="e">
        <f ca="1">+IF(AND(ISNUMBER(OFFSET('Sanitation Data'!$H$12,0,10*ROW('Sanitation Data'!H53))),'Data Summary'!DI59="Yes"),OFFSET('Sanitation Data'!$H$12,0,10*ROW('Sanitation Data'!H53)),NA())</f>
        <v>#N/A</v>
      </c>
      <c r="AU59" s="507" t="e">
        <f ca="1">+IF(AND(ISNUMBER(OFFSET('Sanitation Data'!$I$4,0,10*ROW('Sanitation Data'!I53))),'Data Summary'!DJ59="Yes"),100-OFFSET('Sanitation Data'!$I$4,0,10*ROW('Sanitation Data'!I53)),NA())</f>
        <v>#N/A</v>
      </c>
      <c r="AV59" s="507" t="e">
        <f ca="1">+IF(AND(ISNUMBER(OFFSET('Sanitation Data'!$I$6,0,10*ROW('Sanitation Data'!I53))),'Data Summary'!DK59="Yes"),OFFSET('Sanitation Data'!$I$6,0,10*ROW('Sanitation Data'!I53)),NA())</f>
        <v>#N/A</v>
      </c>
      <c r="AW59" s="507" t="e">
        <f ca="1">+IF(AND(ISNUMBER(OFFSET('Sanitation Data'!$I$10,0,10*ROW('Sanitation Data'!I53))),'Data Summary'!DL59="Yes"),OFFSET('Sanitation Data'!$I$10,0,10*ROW('Sanitation Data'!I53)),NA())</f>
        <v>#N/A</v>
      </c>
      <c r="AX59" s="507" t="e">
        <f ca="1">+IF(AND(ISNUMBER(OFFSET('Sanitation Data'!$I$11,0,10*ROW('Sanitation Data'!I53))),'Data Summary'!DM59="Yes"),OFFSET('Sanitation Data'!$I$11,0,10*ROW('Sanitation Data'!I53)),NA())</f>
        <v>#N/A</v>
      </c>
      <c r="AY59" s="507" t="e">
        <f ca="1">+IF(AND(ISNUMBER(OFFSET('Sanitation Data'!$I$12,0,10*ROW('Sanitation Data'!I53))),'Data Summary'!DN59="Yes"),OFFSET('Sanitation Data'!$I$12,0,10*ROW('Sanitation Data'!I53)),NA())</f>
        <v>#N/A</v>
      </c>
      <c r="AZ59" s="508" t="e">
        <f ca="1">+IF(AND(ISNUMBER(OFFSET('Hygiene Data'!$D$5,0,10*ROW('Hygiene Data'!D53))),'Data Summary'!DO59="Yes"),OFFSET('Hygiene Data'!$D$5,0,10*ROW('Hygiene Data'!D53)),NA())</f>
        <v>#N/A</v>
      </c>
      <c r="BA59" s="508" t="e">
        <f ca="1">+IF(AND(ISNUMBER(OFFSET('Hygiene Data'!$D$7,0,10*ROW('Hygiene Data'!D53))),'Data Summary'!DP59="Yes"),OFFSET('Hygiene Data'!$D$7,0,10*ROW('Hygiene Data'!D53)),NA())</f>
        <v>#N/A</v>
      </c>
      <c r="BB59" s="508" t="e">
        <f ca="1">+IF(AND(ISNUMBER(OFFSET('Hygiene Data'!$D$9,0,10*ROW('Hygiene Data'!D53))),'Data Summary'!DQ59="Yes"),OFFSET('Hygiene Data'!$D$9,0,10*ROW('Hygiene Data'!D53)),NA())</f>
        <v>#N/A</v>
      </c>
      <c r="BC59" s="508" t="e">
        <f ca="1">+IF(AND(ISNUMBER(OFFSET('Hygiene Data'!$E$5,0,10*ROW('Hygiene Data'!E53))),'Data Summary'!DR59="Yes"),OFFSET('Hygiene Data'!$E$5,0,10*ROW('Hygiene Data'!E53)),NA())</f>
        <v>#N/A</v>
      </c>
      <c r="BD59" s="508" t="e">
        <f ca="1">+IF(AND(ISNUMBER(OFFSET('Hygiene Data'!$E$7,0,10*ROW('Hygiene Data'!E53))),'Data Summary'!DS59="Yes"),OFFSET('Hygiene Data'!$E$7,0,10*ROW('Hygiene Data'!E53)),NA())</f>
        <v>#N/A</v>
      </c>
      <c r="BE59" s="508" t="e">
        <f ca="1">+IF(AND(ISNUMBER(OFFSET('Hygiene Data'!$E$9,0,10*ROW('Hygiene Data'!E53))),'Data Summary'!DT59="Yes"),OFFSET('Hygiene Data'!$E$9,0,10*ROW('Hygiene Data'!E53)),NA())</f>
        <v>#N/A</v>
      </c>
      <c r="BF59" s="508" t="e">
        <f ca="1">+IF(AND(ISNUMBER(OFFSET('Hygiene Data'!$F$5,0,10*ROW('Hygiene Data'!F53))),'Data Summary'!DU59="Yes"),OFFSET('Hygiene Data'!$F$5,0,10*ROW('Hygiene Data'!F53)),NA())</f>
        <v>#N/A</v>
      </c>
      <c r="BG59" s="508" t="e">
        <f ca="1">+IF(AND(ISNUMBER(OFFSET('Hygiene Data'!$F$7,0,10*ROW('Hygiene Data'!F53))),'Data Summary'!DV59="Yes"),OFFSET('Hygiene Data'!$F$7,0,10*ROW('Hygiene Data'!F53)),NA())</f>
        <v>#N/A</v>
      </c>
      <c r="BH59" s="508" t="e">
        <f ca="1">+IF(AND(ISNUMBER(OFFSET('Hygiene Data'!$F$9,0,10*ROW('Hygiene Data'!F53))),'Data Summary'!DW59="Yes"),OFFSET('Hygiene Data'!$F$9,0,10*ROW('Hygiene Data'!F53)),NA())</f>
        <v>#N/A</v>
      </c>
      <c r="BI59" s="508" t="e">
        <f ca="1">+IF(AND(ISNUMBER(OFFSET('Hygiene Data'!$G$5,0,10*ROW('Hygiene Data'!G53))),'Data Summary'!DX59="Yes"),OFFSET('Hygiene Data'!$G$5,0,10*ROW('Hygiene Data'!G53)),NA())</f>
        <v>#N/A</v>
      </c>
      <c r="BJ59" s="508" t="e">
        <f ca="1">+IF(AND(ISNUMBER(OFFSET('Hygiene Data'!$G$7,0,10*ROW('Hygiene Data'!G53))),'Data Summary'!DY59="Yes"),OFFSET('Hygiene Data'!$G$7,0,10*ROW('Hygiene Data'!G53)),NA())</f>
        <v>#N/A</v>
      </c>
      <c r="BK59" s="508" t="e">
        <f ca="1">+IF(AND(ISNUMBER(OFFSET('Hygiene Data'!$G$9,0,10*ROW('Hygiene Data'!G53))),'Data Summary'!DZ59="Yes"),OFFSET('Hygiene Data'!$G$9,0,10*ROW('Hygiene Data'!G53)),NA())</f>
        <v>#N/A</v>
      </c>
      <c r="BL59" s="508" t="e">
        <f ca="1">+IF(AND(ISNUMBER(OFFSET('Hygiene Data'!$H$5,0,10*ROW('Hygiene Data'!H53))),'Data Summary'!EA59="Yes"),OFFSET('Hygiene Data'!$H$5,0,10*ROW('Hygiene Data'!H53)),NA())</f>
        <v>#N/A</v>
      </c>
      <c r="BM59" s="508" t="e">
        <f ca="1">+IF(AND(ISNUMBER(OFFSET('Hygiene Data'!$H$7,0,10*ROW('Hygiene Data'!H53))),'Data Summary'!EB59="Yes"),OFFSET('Hygiene Data'!$H$7,0,10*ROW('Hygiene Data'!H53)),NA())</f>
        <v>#N/A</v>
      </c>
      <c r="BN59" s="508" t="e">
        <f ca="1">+IF(AND(ISNUMBER(OFFSET('Hygiene Data'!$H$9,0,10*ROW('Hygiene Data'!H53))),'Data Summary'!EC59="Yes"),OFFSET('Hygiene Data'!$H$9,0,10*ROW('Hygiene Data'!H53)),NA())</f>
        <v>#N/A</v>
      </c>
      <c r="BO59" s="508" t="e">
        <f ca="1">+IF(AND(ISNUMBER(OFFSET('Hygiene Data'!$I$5,0,10*ROW('Hygiene Data'!I53))),'Data Summary'!ED59="Yes"),OFFSET('Hygiene Data'!$I$5,0,10*ROW('Hygiene Data'!I53)),NA())</f>
        <v>#N/A</v>
      </c>
      <c r="BP59" s="508" t="e">
        <f ca="1">+IF(AND(ISNUMBER(OFFSET('Hygiene Data'!$I$7,0,10*ROW('Hygiene Data'!I53))),'Data Summary'!EE59="Yes"),OFFSET('Hygiene Data'!$I$7,0,10*ROW('Hygiene Data'!I53)),NA())</f>
        <v>#N/A</v>
      </c>
      <c r="BQ59" s="508" t="e">
        <f ca="1">+IF(AND(ISNUMBER(OFFSET('Hygiene Data'!$I$9,0,10*ROW('Hygiene Data'!I53))),'Data Summary'!EF59="Yes"),OFFSET('Hygiene Data'!$I$9,0,10*ROW('Hygiene Data'!I53)),NA())</f>
        <v>#N/A</v>
      </c>
    </row>
    <row r="60" spans="1:69" x14ac:dyDescent="0.25">
      <c r="A60" s="504" t="e">
        <f ca="1">+RIGHT('Data Summary'!A60,LEN('Data Summary'!A60)-9)</f>
        <v>#VALUE!</v>
      </c>
      <c r="B60" s="478" t="str">
        <f ca="1">+IF(ISTEXT('Data Summary'!B60),'Data Summary'!B60,"")</f>
        <v/>
      </c>
      <c r="C60" s="505" t="e">
        <f ca="1">+VALUE('Data Summary'!C60)</f>
        <v>#VALUE!</v>
      </c>
      <c r="D60" s="506" t="e">
        <f ca="1">+IF(AND(ISNUMBER(OFFSET('Water Data'!$D$4,0,10*ROW('Water Data'!D54))),'Data Summary'!BS60="Yes"),100-OFFSET('Water Data'!$D$4,0,10*ROW('Water Data'!D54)),NA())</f>
        <v>#N/A</v>
      </c>
      <c r="E60" s="506" t="e">
        <f ca="1">+IF(AND(ISNUMBER(OFFSET('Water Data'!$D$6,0,10*ROW('Water Data'!D54))),'Data Summary'!BT60="Yes"),OFFSET('Water Data'!$D$6,0,10*ROW('Water Data'!D54)),NA())</f>
        <v>#N/A</v>
      </c>
      <c r="F60" s="506" t="e">
        <f ca="1">+IF(AND(ISNUMBER(OFFSET('Water Data'!$D$9,0,10*ROW('Water Data'!D54))),'Data Summary'!BU60="Yes"),OFFSET('Water Data'!$D$9,0,10*ROW('Water Data'!D54)),NA())</f>
        <v>#N/A</v>
      </c>
      <c r="G60" s="506" t="e">
        <f ca="1">+IF(AND(ISNUMBER(OFFSET('Water Data'!$E$4,0,10*ROW('Water Data'!E54))),'Data Summary'!BV60="Yes"),100-OFFSET('Water Data'!$E$4,0,10*ROW('Water Data'!E54)),NA())</f>
        <v>#N/A</v>
      </c>
      <c r="H60" s="506" t="e">
        <f ca="1">+IF(AND(ISNUMBER(OFFSET('Water Data'!$E$6,0,10*ROW('Water Data'!E54))),'Data Summary'!BW60="Yes"),OFFSET('Water Data'!$E$6,0,10*ROW('Water Data'!E54)),NA())</f>
        <v>#N/A</v>
      </c>
      <c r="I60" s="506" t="e">
        <f ca="1">+IF(AND(ISNUMBER(OFFSET('Water Data'!$E$9,0,10*ROW('Water Data'!E54))),'Data Summary'!BX60="Yes"),OFFSET('Water Data'!$E$9,0,10*ROW('Water Data'!E54)),NA())</f>
        <v>#N/A</v>
      </c>
      <c r="J60" s="506" t="e">
        <f ca="1">+IF(AND(ISNUMBER(OFFSET('Water Data'!$F$4,0,10*ROW('Water Data'!F54))),'Data Summary'!BY60="Yes"),100-OFFSET('Water Data'!$F$4,0,10*ROW('Water Data'!F54)),NA())</f>
        <v>#N/A</v>
      </c>
      <c r="K60" s="506" t="e">
        <f ca="1">+IF(AND(ISNUMBER(OFFSET('Water Data'!$F$6,0,10*ROW('Water Data'!F54))),'Data Summary'!BZ60="Yes"),OFFSET('Water Data'!$F$6,0,10*ROW('Water Data'!F54)),NA())</f>
        <v>#N/A</v>
      </c>
      <c r="L60" s="506" t="e">
        <f ca="1">+IF(AND(ISNUMBER(OFFSET('Water Data'!$F$9,0,10*ROW('Water Data'!F54))),'Data Summary'!CA60="Yes"),OFFSET('Water Data'!$F$9,0,10*ROW('Water Data'!F54)),NA())</f>
        <v>#N/A</v>
      </c>
      <c r="M60" s="506" t="e">
        <f ca="1">+IF(AND(ISNUMBER(OFFSET('Water Data'!$G$4,0,10*ROW('Water Data'!G54))),'Data Summary'!CB60="Yes"),100-OFFSET('Water Data'!$G$4,0,10*ROW('Water Data'!G54)),NA())</f>
        <v>#N/A</v>
      </c>
      <c r="N60" s="506" t="e">
        <f ca="1">+IF(AND(ISNUMBER(OFFSET('Water Data'!$G$6,0,10*ROW('Water Data'!G54))),'Data Summary'!CC60="Yes"),OFFSET('Water Data'!$G$6,0,10*ROW('Water Data'!G54)),NA())</f>
        <v>#N/A</v>
      </c>
      <c r="O60" s="506" t="e">
        <f ca="1">+IF(AND(ISNUMBER(OFFSET('Water Data'!$G$9,0,10*ROW('Water Data'!G54))),'Data Summary'!CD60="Yes"),OFFSET('Water Data'!$G$9,0,10*ROW('Water Data'!G54)),NA())</f>
        <v>#N/A</v>
      </c>
      <c r="P60" s="506" t="e">
        <f ca="1">+IF(AND(ISNUMBER(OFFSET('Water Data'!$H$4,0,10*ROW('Water Data'!H54))),'Data Summary'!CE60="Yes"),100-OFFSET('Water Data'!$H$4,0,10*ROW('Water Data'!H54)),NA())</f>
        <v>#N/A</v>
      </c>
      <c r="Q60" s="506" t="e">
        <f ca="1">+IF(AND(ISNUMBER(OFFSET('Water Data'!$H$6,0,10*ROW('Water Data'!H54))),'Data Summary'!CF60="Yes"),OFFSET('Water Data'!$H$6,0,10*ROW('Water Data'!H54)),NA())</f>
        <v>#N/A</v>
      </c>
      <c r="R60" s="506" t="e">
        <f ca="1">+IF(AND(ISNUMBER(OFFSET('Water Data'!$H$9,0,10*ROW('Water Data'!H54))),'Data Summary'!CG60="Yes"),OFFSET('Water Data'!$H$9,0,10*ROW('Water Data'!H54)),NA())</f>
        <v>#N/A</v>
      </c>
      <c r="S60" s="506" t="e">
        <f ca="1">+IF(AND(ISNUMBER(OFFSET('Water Data'!$I$4,0,10*ROW('Water Data'!I54))),'Data Summary'!CH60="Yes"),100-OFFSET('Water Data'!$I$4,0,10*ROW('Water Data'!I54)),NA())</f>
        <v>#N/A</v>
      </c>
      <c r="T60" s="506" t="e">
        <f ca="1">+IF(AND(ISNUMBER(OFFSET('Water Data'!$I$6,0,10*ROW('Water Data'!I54))),'Data Summary'!CI60="Yes"),OFFSET('Water Data'!$I$6,0,10*ROW('Water Data'!I54)),NA())</f>
        <v>#N/A</v>
      </c>
      <c r="U60" s="506" t="e">
        <f ca="1">+IF(AND(ISNUMBER(OFFSET('Water Data'!$I$9,0,10*ROW('Water Data'!I54))),'Data Summary'!CJ60="Yes"),OFFSET('Water Data'!$I$9,0,10*ROW('Water Data'!I54)),NA())</f>
        <v>#N/A</v>
      </c>
      <c r="V60" s="507" t="e">
        <f ca="1">+IF(AND(ISNUMBER(OFFSET('Sanitation Data'!$D$4,0,10*ROW('Sanitation Data'!D54))),'Data Summary'!CK60="Yes"),100-OFFSET('Sanitation Data'!$D$4,0,10*ROW('Sanitation Data'!D54)),NA())</f>
        <v>#N/A</v>
      </c>
      <c r="W60" s="507" t="e">
        <f ca="1">+IF(AND(ISNUMBER(OFFSET('Sanitation Data'!$D$6,0,10*ROW('Sanitation Data'!D54))),'Data Summary'!CL60="Yes"),OFFSET('Sanitation Data'!$D$6,0,10*ROW('Sanitation Data'!D54)),NA())</f>
        <v>#N/A</v>
      </c>
      <c r="X60" s="507" t="e">
        <f ca="1">+IF(AND(ISNUMBER(OFFSET('Sanitation Data'!$D$10,0,10*ROW('Sanitation Data'!D54))),'Data Summary'!CM60="Yes"),OFFSET('Sanitation Data'!$D$10,0,10*ROW('Sanitation Data'!D54)),NA())</f>
        <v>#N/A</v>
      </c>
      <c r="Y60" s="507" t="e">
        <f ca="1">+IF(AND(ISNUMBER(OFFSET('Sanitation Data'!$D$11,0,10*ROW('Sanitation Data'!D54))),'Data Summary'!CN60="Yes"),OFFSET('Sanitation Data'!$D$11,0,10*ROW('Sanitation Data'!D54)),NA())</f>
        <v>#N/A</v>
      </c>
      <c r="Z60" s="507" t="e">
        <f ca="1">+IF(AND(ISNUMBER(OFFSET('Sanitation Data'!$D$12,0,10*ROW('Sanitation Data'!D54))),'Data Summary'!CO60="Yes"),OFFSET('Sanitation Data'!$D$12,0,10*ROW('Sanitation Data'!D54)),NA())</f>
        <v>#N/A</v>
      </c>
      <c r="AA60" s="507" t="e">
        <f ca="1">+IF(AND(ISNUMBER(OFFSET('Sanitation Data'!$E$4,0,10*ROW('Sanitation Data'!E54))),'Data Summary'!CP60="Yes"),100-OFFSET('Sanitation Data'!$E$4,0,10*ROW('Sanitation Data'!E54)),NA())</f>
        <v>#N/A</v>
      </c>
      <c r="AB60" s="507" t="e">
        <f ca="1">+IF(AND(ISNUMBER(OFFSET('Sanitation Data'!$E$6,0,10*ROW('Sanitation Data'!E54))),'Data Summary'!CQ60="Yes"),OFFSET('Sanitation Data'!$E$6,0,10*ROW('Sanitation Data'!E54)),NA())</f>
        <v>#N/A</v>
      </c>
      <c r="AC60" s="507" t="e">
        <f ca="1">+IF(AND(ISNUMBER(OFFSET('Sanitation Data'!$E$10,0,10*ROW('Sanitation Data'!E54))),'Data Summary'!CR60="Yes"),OFFSET('Sanitation Data'!$E$10,0,10*ROW('Sanitation Data'!E54)),NA())</f>
        <v>#N/A</v>
      </c>
      <c r="AD60" s="507" t="e">
        <f ca="1">+IF(AND(ISNUMBER(OFFSET('Sanitation Data'!$E$11,0,10*ROW('Sanitation Data'!E54))),'Data Summary'!CS60="Yes"),OFFSET('Sanitation Data'!$E$11,0,10*ROW('Sanitation Data'!E54)),NA())</f>
        <v>#N/A</v>
      </c>
      <c r="AE60" s="507" t="e">
        <f ca="1">+IF(AND(ISNUMBER(OFFSET('Sanitation Data'!$E$12,0,10*ROW('Sanitation Data'!E54))),'Data Summary'!CT60="Yes"),OFFSET('Sanitation Data'!$E$12,0,10*ROW('Sanitation Data'!E54)),NA())</f>
        <v>#N/A</v>
      </c>
      <c r="AF60" s="507" t="e">
        <f ca="1">+IF(AND(ISNUMBER(OFFSET('Sanitation Data'!$F$4,0,10*ROW('Sanitation Data'!F54))),'Data Summary'!CU60="Yes"),100-OFFSET('Sanitation Data'!$F$4,0,10*ROW('Sanitation Data'!F54)),NA())</f>
        <v>#N/A</v>
      </c>
      <c r="AG60" s="507" t="e">
        <f ca="1">+IF(AND(ISNUMBER(OFFSET('Sanitation Data'!$F$6,0,10*ROW('Sanitation Data'!F54))),'Data Summary'!CV60="Yes"),OFFSET('Sanitation Data'!$F$6,0,10*ROW('Sanitation Data'!F54)),NA())</f>
        <v>#N/A</v>
      </c>
      <c r="AH60" s="507" t="e">
        <f ca="1">+IF(AND(ISNUMBER(OFFSET('Sanitation Data'!$F$10,0,10*ROW('Sanitation Data'!F54))),'Data Summary'!CW60="Yes"),OFFSET('Sanitation Data'!$F$10,0,10*ROW('Sanitation Data'!F54)),NA())</f>
        <v>#N/A</v>
      </c>
      <c r="AI60" s="507" t="e">
        <f ca="1">+IF(AND(ISNUMBER(OFFSET('Sanitation Data'!$F$11,0,10*ROW('Sanitation Data'!F54))),'Data Summary'!CX60="Yes"),OFFSET('Sanitation Data'!$F$11,0,10*ROW('Sanitation Data'!F54)),NA())</f>
        <v>#N/A</v>
      </c>
      <c r="AJ60" s="507" t="e">
        <f ca="1">+IF(AND(ISNUMBER(OFFSET('Sanitation Data'!$F$12,0,10*ROW('Sanitation Data'!F54))),'Data Summary'!CY60="Yes"),OFFSET('Sanitation Data'!$F$12,0,10*ROW('Sanitation Data'!F54)),NA())</f>
        <v>#N/A</v>
      </c>
      <c r="AK60" s="507" t="e">
        <f ca="1">+IF(AND(ISNUMBER(OFFSET('Sanitation Data'!$G$4,0,10*ROW('Sanitation Data'!G54))),'Data Summary'!CZ60="Yes"),100-OFFSET('Sanitation Data'!$G$4,0,10*ROW('Sanitation Data'!G54)),NA())</f>
        <v>#N/A</v>
      </c>
      <c r="AL60" s="507" t="e">
        <f ca="1">+IF(AND(ISNUMBER(OFFSET('Sanitation Data'!$G$6,0,10*ROW('Sanitation Data'!G54))),'Data Summary'!DA60="Yes"),OFFSET('Sanitation Data'!$G$6,0,10*ROW('Sanitation Data'!G54)),NA())</f>
        <v>#N/A</v>
      </c>
      <c r="AM60" s="507" t="e">
        <f ca="1">+IF(AND(ISNUMBER(OFFSET('Sanitation Data'!$G$10,0,10*ROW('Sanitation Data'!G54))),'Data Summary'!DB60="Yes"),OFFSET('Sanitation Data'!$G$10,0,10*ROW('Sanitation Data'!G54)),NA())</f>
        <v>#N/A</v>
      </c>
      <c r="AN60" s="507" t="e">
        <f ca="1">+IF(AND(ISNUMBER(OFFSET('Sanitation Data'!$G$11,0,10*ROW('Sanitation Data'!G54))),'Data Summary'!DC60="Yes"),OFFSET('Sanitation Data'!$G$11,0,10*ROW('Sanitation Data'!G54)),NA())</f>
        <v>#N/A</v>
      </c>
      <c r="AO60" s="507" t="e">
        <f ca="1">+IF(AND(ISNUMBER(OFFSET('Sanitation Data'!$G$12,0,10*ROW('Sanitation Data'!G54))),'Data Summary'!DD60="Yes"),OFFSET('Sanitation Data'!$G$12,0,10*ROW('Sanitation Data'!G54)),NA())</f>
        <v>#N/A</v>
      </c>
      <c r="AP60" s="507" t="e">
        <f ca="1">+IF(AND(ISNUMBER(OFFSET('Sanitation Data'!$H$4,0,10*ROW('Sanitation Data'!H54))),'Data Summary'!DE60="Yes"),100-OFFSET('Sanitation Data'!$H$4,0,10*ROW('Sanitation Data'!H54)),NA())</f>
        <v>#N/A</v>
      </c>
      <c r="AQ60" s="507" t="e">
        <f ca="1">+IF(AND(ISNUMBER(OFFSET('Sanitation Data'!$H$6,0,10*ROW('Sanitation Data'!H54))),'Data Summary'!DF60="Yes"),OFFSET('Sanitation Data'!$H$6,0,10*ROW('Sanitation Data'!H54)),NA())</f>
        <v>#N/A</v>
      </c>
      <c r="AR60" s="507" t="e">
        <f ca="1">+IF(AND(ISNUMBER(OFFSET('Sanitation Data'!$H$10,0,10*ROW('Sanitation Data'!H54))),'Data Summary'!DG60="Yes"),OFFSET('Sanitation Data'!$H$10,0,10*ROW('Sanitation Data'!H54)),NA())</f>
        <v>#N/A</v>
      </c>
      <c r="AS60" s="507" t="e">
        <f ca="1">+IF(AND(ISNUMBER(OFFSET('Sanitation Data'!$H$11,0,10*ROW('Sanitation Data'!H54))),'Data Summary'!DH60="Yes"),OFFSET('Sanitation Data'!$H$11,0,10*ROW('Sanitation Data'!H54)),NA())</f>
        <v>#N/A</v>
      </c>
      <c r="AT60" s="507" t="e">
        <f ca="1">+IF(AND(ISNUMBER(OFFSET('Sanitation Data'!$H$12,0,10*ROW('Sanitation Data'!H54))),'Data Summary'!DI60="Yes"),OFFSET('Sanitation Data'!$H$12,0,10*ROW('Sanitation Data'!H54)),NA())</f>
        <v>#N/A</v>
      </c>
      <c r="AU60" s="507" t="e">
        <f ca="1">+IF(AND(ISNUMBER(OFFSET('Sanitation Data'!$I$4,0,10*ROW('Sanitation Data'!I54))),'Data Summary'!DJ60="Yes"),100-OFFSET('Sanitation Data'!$I$4,0,10*ROW('Sanitation Data'!I54)),NA())</f>
        <v>#N/A</v>
      </c>
      <c r="AV60" s="507" t="e">
        <f ca="1">+IF(AND(ISNUMBER(OFFSET('Sanitation Data'!$I$6,0,10*ROW('Sanitation Data'!I54))),'Data Summary'!DK60="Yes"),OFFSET('Sanitation Data'!$I$6,0,10*ROW('Sanitation Data'!I54)),NA())</f>
        <v>#N/A</v>
      </c>
      <c r="AW60" s="507" t="e">
        <f ca="1">+IF(AND(ISNUMBER(OFFSET('Sanitation Data'!$I$10,0,10*ROW('Sanitation Data'!I54))),'Data Summary'!DL60="Yes"),OFFSET('Sanitation Data'!$I$10,0,10*ROW('Sanitation Data'!I54)),NA())</f>
        <v>#N/A</v>
      </c>
      <c r="AX60" s="507" t="e">
        <f ca="1">+IF(AND(ISNUMBER(OFFSET('Sanitation Data'!$I$11,0,10*ROW('Sanitation Data'!I54))),'Data Summary'!DM60="Yes"),OFFSET('Sanitation Data'!$I$11,0,10*ROW('Sanitation Data'!I54)),NA())</f>
        <v>#N/A</v>
      </c>
      <c r="AY60" s="507" t="e">
        <f ca="1">+IF(AND(ISNUMBER(OFFSET('Sanitation Data'!$I$12,0,10*ROW('Sanitation Data'!I54))),'Data Summary'!DN60="Yes"),OFFSET('Sanitation Data'!$I$12,0,10*ROW('Sanitation Data'!I54)),NA())</f>
        <v>#N/A</v>
      </c>
      <c r="AZ60" s="508" t="e">
        <f ca="1">+IF(AND(ISNUMBER(OFFSET('Hygiene Data'!$D$5,0,10*ROW('Hygiene Data'!D54))),'Data Summary'!DO60="Yes"),OFFSET('Hygiene Data'!$D$5,0,10*ROW('Hygiene Data'!D54)),NA())</f>
        <v>#N/A</v>
      </c>
      <c r="BA60" s="508" t="e">
        <f ca="1">+IF(AND(ISNUMBER(OFFSET('Hygiene Data'!$D$7,0,10*ROW('Hygiene Data'!D54))),'Data Summary'!DP60="Yes"),OFFSET('Hygiene Data'!$D$7,0,10*ROW('Hygiene Data'!D54)),NA())</f>
        <v>#N/A</v>
      </c>
      <c r="BB60" s="508" t="e">
        <f ca="1">+IF(AND(ISNUMBER(OFFSET('Hygiene Data'!$D$9,0,10*ROW('Hygiene Data'!D54))),'Data Summary'!DQ60="Yes"),OFFSET('Hygiene Data'!$D$9,0,10*ROW('Hygiene Data'!D54)),NA())</f>
        <v>#N/A</v>
      </c>
      <c r="BC60" s="508" t="e">
        <f ca="1">+IF(AND(ISNUMBER(OFFSET('Hygiene Data'!$E$5,0,10*ROW('Hygiene Data'!E54))),'Data Summary'!DR60="Yes"),OFFSET('Hygiene Data'!$E$5,0,10*ROW('Hygiene Data'!E54)),NA())</f>
        <v>#N/A</v>
      </c>
      <c r="BD60" s="508" t="e">
        <f ca="1">+IF(AND(ISNUMBER(OFFSET('Hygiene Data'!$E$7,0,10*ROW('Hygiene Data'!E54))),'Data Summary'!DS60="Yes"),OFFSET('Hygiene Data'!$E$7,0,10*ROW('Hygiene Data'!E54)),NA())</f>
        <v>#N/A</v>
      </c>
      <c r="BE60" s="508" t="e">
        <f ca="1">+IF(AND(ISNUMBER(OFFSET('Hygiene Data'!$E$9,0,10*ROW('Hygiene Data'!E54))),'Data Summary'!DT60="Yes"),OFFSET('Hygiene Data'!$E$9,0,10*ROW('Hygiene Data'!E54)),NA())</f>
        <v>#N/A</v>
      </c>
      <c r="BF60" s="508" t="e">
        <f ca="1">+IF(AND(ISNUMBER(OFFSET('Hygiene Data'!$F$5,0,10*ROW('Hygiene Data'!F54))),'Data Summary'!DU60="Yes"),OFFSET('Hygiene Data'!$F$5,0,10*ROW('Hygiene Data'!F54)),NA())</f>
        <v>#N/A</v>
      </c>
      <c r="BG60" s="508" t="e">
        <f ca="1">+IF(AND(ISNUMBER(OFFSET('Hygiene Data'!$F$7,0,10*ROW('Hygiene Data'!F54))),'Data Summary'!DV60="Yes"),OFFSET('Hygiene Data'!$F$7,0,10*ROW('Hygiene Data'!F54)),NA())</f>
        <v>#N/A</v>
      </c>
      <c r="BH60" s="508" t="e">
        <f ca="1">+IF(AND(ISNUMBER(OFFSET('Hygiene Data'!$F$9,0,10*ROW('Hygiene Data'!F54))),'Data Summary'!DW60="Yes"),OFFSET('Hygiene Data'!$F$9,0,10*ROW('Hygiene Data'!F54)),NA())</f>
        <v>#N/A</v>
      </c>
      <c r="BI60" s="508" t="e">
        <f ca="1">+IF(AND(ISNUMBER(OFFSET('Hygiene Data'!$G$5,0,10*ROW('Hygiene Data'!G54))),'Data Summary'!DX60="Yes"),OFFSET('Hygiene Data'!$G$5,0,10*ROW('Hygiene Data'!G54)),NA())</f>
        <v>#N/A</v>
      </c>
      <c r="BJ60" s="508" t="e">
        <f ca="1">+IF(AND(ISNUMBER(OFFSET('Hygiene Data'!$G$7,0,10*ROW('Hygiene Data'!G54))),'Data Summary'!DY60="Yes"),OFFSET('Hygiene Data'!$G$7,0,10*ROW('Hygiene Data'!G54)),NA())</f>
        <v>#N/A</v>
      </c>
      <c r="BK60" s="508" t="e">
        <f ca="1">+IF(AND(ISNUMBER(OFFSET('Hygiene Data'!$G$9,0,10*ROW('Hygiene Data'!G54))),'Data Summary'!DZ60="Yes"),OFFSET('Hygiene Data'!$G$9,0,10*ROW('Hygiene Data'!G54)),NA())</f>
        <v>#N/A</v>
      </c>
      <c r="BL60" s="508" t="e">
        <f ca="1">+IF(AND(ISNUMBER(OFFSET('Hygiene Data'!$H$5,0,10*ROW('Hygiene Data'!H54))),'Data Summary'!EA60="Yes"),OFFSET('Hygiene Data'!$H$5,0,10*ROW('Hygiene Data'!H54)),NA())</f>
        <v>#N/A</v>
      </c>
      <c r="BM60" s="508" t="e">
        <f ca="1">+IF(AND(ISNUMBER(OFFSET('Hygiene Data'!$H$7,0,10*ROW('Hygiene Data'!H54))),'Data Summary'!EB60="Yes"),OFFSET('Hygiene Data'!$H$7,0,10*ROW('Hygiene Data'!H54)),NA())</f>
        <v>#N/A</v>
      </c>
      <c r="BN60" s="508" t="e">
        <f ca="1">+IF(AND(ISNUMBER(OFFSET('Hygiene Data'!$H$9,0,10*ROW('Hygiene Data'!H54))),'Data Summary'!EC60="Yes"),OFFSET('Hygiene Data'!$H$9,0,10*ROW('Hygiene Data'!H54)),NA())</f>
        <v>#N/A</v>
      </c>
      <c r="BO60" s="508" t="e">
        <f ca="1">+IF(AND(ISNUMBER(OFFSET('Hygiene Data'!$I$5,0,10*ROW('Hygiene Data'!I54))),'Data Summary'!ED60="Yes"),OFFSET('Hygiene Data'!$I$5,0,10*ROW('Hygiene Data'!I54)),NA())</f>
        <v>#N/A</v>
      </c>
      <c r="BP60" s="508" t="e">
        <f ca="1">+IF(AND(ISNUMBER(OFFSET('Hygiene Data'!$I$7,0,10*ROW('Hygiene Data'!I54))),'Data Summary'!EE60="Yes"),OFFSET('Hygiene Data'!$I$7,0,10*ROW('Hygiene Data'!I54)),NA())</f>
        <v>#N/A</v>
      </c>
      <c r="BQ60" s="508" t="e">
        <f ca="1">+IF(AND(ISNUMBER(OFFSET('Hygiene Data'!$I$9,0,10*ROW('Hygiene Data'!I54))),'Data Summary'!EF60="Yes"),OFFSET('Hygiene Data'!$I$9,0,10*ROW('Hygiene Data'!I54)),NA())</f>
        <v>#N/A</v>
      </c>
    </row>
    <row r="61" spans="1:69" x14ac:dyDescent="0.25">
      <c r="A61" s="504" t="e">
        <f ca="1">+RIGHT('Data Summary'!A61,LEN('Data Summary'!A61)-9)</f>
        <v>#VALUE!</v>
      </c>
      <c r="B61" s="478" t="str">
        <f ca="1">+IF(ISTEXT('Data Summary'!B61),'Data Summary'!B61,"")</f>
        <v/>
      </c>
      <c r="C61" s="505" t="e">
        <f ca="1">+VALUE('Data Summary'!C61)</f>
        <v>#VALUE!</v>
      </c>
      <c r="D61" s="506" t="e">
        <f ca="1">+IF(AND(ISNUMBER(OFFSET('Water Data'!$D$4,0,10*ROW('Water Data'!D55))),'Data Summary'!BS61="Yes"),100-OFFSET('Water Data'!$D$4,0,10*ROW('Water Data'!D55)),NA())</f>
        <v>#N/A</v>
      </c>
      <c r="E61" s="506" t="e">
        <f ca="1">+IF(AND(ISNUMBER(OFFSET('Water Data'!$D$6,0,10*ROW('Water Data'!D55))),'Data Summary'!BT61="Yes"),OFFSET('Water Data'!$D$6,0,10*ROW('Water Data'!D55)),NA())</f>
        <v>#N/A</v>
      </c>
      <c r="F61" s="506" t="e">
        <f ca="1">+IF(AND(ISNUMBER(OFFSET('Water Data'!$D$9,0,10*ROW('Water Data'!D55))),'Data Summary'!BU61="Yes"),OFFSET('Water Data'!$D$9,0,10*ROW('Water Data'!D55)),NA())</f>
        <v>#N/A</v>
      </c>
      <c r="G61" s="506" t="e">
        <f ca="1">+IF(AND(ISNUMBER(OFFSET('Water Data'!$E$4,0,10*ROW('Water Data'!E55))),'Data Summary'!BV61="Yes"),100-OFFSET('Water Data'!$E$4,0,10*ROW('Water Data'!E55)),NA())</f>
        <v>#N/A</v>
      </c>
      <c r="H61" s="506" t="e">
        <f ca="1">+IF(AND(ISNUMBER(OFFSET('Water Data'!$E$6,0,10*ROW('Water Data'!E55))),'Data Summary'!BW61="Yes"),OFFSET('Water Data'!$E$6,0,10*ROW('Water Data'!E55)),NA())</f>
        <v>#N/A</v>
      </c>
      <c r="I61" s="506" t="e">
        <f ca="1">+IF(AND(ISNUMBER(OFFSET('Water Data'!$E$9,0,10*ROW('Water Data'!E55))),'Data Summary'!BX61="Yes"),OFFSET('Water Data'!$E$9,0,10*ROW('Water Data'!E55)),NA())</f>
        <v>#N/A</v>
      </c>
      <c r="J61" s="506" t="e">
        <f ca="1">+IF(AND(ISNUMBER(OFFSET('Water Data'!$F$4,0,10*ROW('Water Data'!F55))),'Data Summary'!BY61="Yes"),100-OFFSET('Water Data'!$F$4,0,10*ROW('Water Data'!F55)),NA())</f>
        <v>#N/A</v>
      </c>
      <c r="K61" s="506" t="e">
        <f ca="1">+IF(AND(ISNUMBER(OFFSET('Water Data'!$F$6,0,10*ROW('Water Data'!F55))),'Data Summary'!BZ61="Yes"),OFFSET('Water Data'!$F$6,0,10*ROW('Water Data'!F55)),NA())</f>
        <v>#N/A</v>
      </c>
      <c r="L61" s="506" t="e">
        <f ca="1">+IF(AND(ISNUMBER(OFFSET('Water Data'!$F$9,0,10*ROW('Water Data'!F55))),'Data Summary'!CA61="Yes"),OFFSET('Water Data'!$F$9,0,10*ROW('Water Data'!F55)),NA())</f>
        <v>#N/A</v>
      </c>
      <c r="M61" s="506" t="e">
        <f ca="1">+IF(AND(ISNUMBER(OFFSET('Water Data'!$G$4,0,10*ROW('Water Data'!G55))),'Data Summary'!CB61="Yes"),100-OFFSET('Water Data'!$G$4,0,10*ROW('Water Data'!G55)),NA())</f>
        <v>#N/A</v>
      </c>
      <c r="N61" s="506" t="e">
        <f ca="1">+IF(AND(ISNUMBER(OFFSET('Water Data'!$G$6,0,10*ROW('Water Data'!G55))),'Data Summary'!CC61="Yes"),OFFSET('Water Data'!$G$6,0,10*ROW('Water Data'!G55)),NA())</f>
        <v>#N/A</v>
      </c>
      <c r="O61" s="506" t="e">
        <f ca="1">+IF(AND(ISNUMBER(OFFSET('Water Data'!$G$9,0,10*ROW('Water Data'!G55))),'Data Summary'!CD61="Yes"),OFFSET('Water Data'!$G$9,0,10*ROW('Water Data'!G55)),NA())</f>
        <v>#N/A</v>
      </c>
      <c r="P61" s="506" t="e">
        <f ca="1">+IF(AND(ISNUMBER(OFFSET('Water Data'!$H$4,0,10*ROW('Water Data'!H55))),'Data Summary'!CE61="Yes"),100-OFFSET('Water Data'!$H$4,0,10*ROW('Water Data'!H55)),NA())</f>
        <v>#N/A</v>
      </c>
      <c r="Q61" s="506" t="e">
        <f ca="1">+IF(AND(ISNUMBER(OFFSET('Water Data'!$H$6,0,10*ROW('Water Data'!H55))),'Data Summary'!CF61="Yes"),OFFSET('Water Data'!$H$6,0,10*ROW('Water Data'!H55)),NA())</f>
        <v>#N/A</v>
      </c>
      <c r="R61" s="506" t="e">
        <f ca="1">+IF(AND(ISNUMBER(OFFSET('Water Data'!$H$9,0,10*ROW('Water Data'!H55))),'Data Summary'!CG61="Yes"),OFFSET('Water Data'!$H$9,0,10*ROW('Water Data'!H55)),NA())</f>
        <v>#N/A</v>
      </c>
      <c r="S61" s="506" t="e">
        <f ca="1">+IF(AND(ISNUMBER(OFFSET('Water Data'!$I$4,0,10*ROW('Water Data'!I55))),'Data Summary'!CH61="Yes"),100-OFFSET('Water Data'!$I$4,0,10*ROW('Water Data'!I55)),NA())</f>
        <v>#N/A</v>
      </c>
      <c r="T61" s="506" t="e">
        <f ca="1">+IF(AND(ISNUMBER(OFFSET('Water Data'!$I$6,0,10*ROW('Water Data'!I55))),'Data Summary'!CI61="Yes"),OFFSET('Water Data'!$I$6,0,10*ROW('Water Data'!I55)),NA())</f>
        <v>#N/A</v>
      </c>
      <c r="U61" s="506" t="e">
        <f ca="1">+IF(AND(ISNUMBER(OFFSET('Water Data'!$I$9,0,10*ROW('Water Data'!I55))),'Data Summary'!CJ61="Yes"),OFFSET('Water Data'!$I$9,0,10*ROW('Water Data'!I55)),NA())</f>
        <v>#N/A</v>
      </c>
      <c r="V61" s="507" t="e">
        <f ca="1">+IF(AND(ISNUMBER(OFFSET('Sanitation Data'!$D$4,0,10*ROW('Sanitation Data'!D55))),'Data Summary'!CK61="Yes"),100-OFFSET('Sanitation Data'!$D$4,0,10*ROW('Sanitation Data'!D55)),NA())</f>
        <v>#N/A</v>
      </c>
      <c r="W61" s="507" t="e">
        <f ca="1">+IF(AND(ISNUMBER(OFFSET('Sanitation Data'!$D$6,0,10*ROW('Sanitation Data'!D55))),'Data Summary'!CL61="Yes"),OFFSET('Sanitation Data'!$D$6,0,10*ROW('Sanitation Data'!D55)),NA())</f>
        <v>#N/A</v>
      </c>
      <c r="X61" s="507" t="e">
        <f ca="1">+IF(AND(ISNUMBER(OFFSET('Sanitation Data'!$D$10,0,10*ROW('Sanitation Data'!D55))),'Data Summary'!CM61="Yes"),OFFSET('Sanitation Data'!$D$10,0,10*ROW('Sanitation Data'!D55)),NA())</f>
        <v>#N/A</v>
      </c>
      <c r="Y61" s="507" t="e">
        <f ca="1">+IF(AND(ISNUMBER(OFFSET('Sanitation Data'!$D$11,0,10*ROW('Sanitation Data'!D55))),'Data Summary'!CN61="Yes"),OFFSET('Sanitation Data'!$D$11,0,10*ROW('Sanitation Data'!D55)),NA())</f>
        <v>#N/A</v>
      </c>
      <c r="Z61" s="507" t="e">
        <f ca="1">+IF(AND(ISNUMBER(OFFSET('Sanitation Data'!$D$12,0,10*ROW('Sanitation Data'!D55))),'Data Summary'!CO61="Yes"),OFFSET('Sanitation Data'!$D$12,0,10*ROW('Sanitation Data'!D55)),NA())</f>
        <v>#N/A</v>
      </c>
      <c r="AA61" s="507" t="e">
        <f ca="1">+IF(AND(ISNUMBER(OFFSET('Sanitation Data'!$E$4,0,10*ROW('Sanitation Data'!E55))),'Data Summary'!CP61="Yes"),100-OFFSET('Sanitation Data'!$E$4,0,10*ROW('Sanitation Data'!E55)),NA())</f>
        <v>#N/A</v>
      </c>
      <c r="AB61" s="507" t="e">
        <f ca="1">+IF(AND(ISNUMBER(OFFSET('Sanitation Data'!$E$6,0,10*ROW('Sanitation Data'!E55))),'Data Summary'!CQ61="Yes"),OFFSET('Sanitation Data'!$E$6,0,10*ROW('Sanitation Data'!E55)),NA())</f>
        <v>#N/A</v>
      </c>
      <c r="AC61" s="507" t="e">
        <f ca="1">+IF(AND(ISNUMBER(OFFSET('Sanitation Data'!$E$10,0,10*ROW('Sanitation Data'!E55))),'Data Summary'!CR61="Yes"),OFFSET('Sanitation Data'!$E$10,0,10*ROW('Sanitation Data'!E55)),NA())</f>
        <v>#N/A</v>
      </c>
      <c r="AD61" s="507" t="e">
        <f ca="1">+IF(AND(ISNUMBER(OFFSET('Sanitation Data'!$E$11,0,10*ROW('Sanitation Data'!E55))),'Data Summary'!CS61="Yes"),OFFSET('Sanitation Data'!$E$11,0,10*ROW('Sanitation Data'!E55)),NA())</f>
        <v>#N/A</v>
      </c>
      <c r="AE61" s="507" t="e">
        <f ca="1">+IF(AND(ISNUMBER(OFFSET('Sanitation Data'!$E$12,0,10*ROW('Sanitation Data'!E55))),'Data Summary'!CT61="Yes"),OFFSET('Sanitation Data'!$E$12,0,10*ROW('Sanitation Data'!E55)),NA())</f>
        <v>#N/A</v>
      </c>
      <c r="AF61" s="507" t="e">
        <f ca="1">+IF(AND(ISNUMBER(OFFSET('Sanitation Data'!$F$4,0,10*ROW('Sanitation Data'!F55))),'Data Summary'!CU61="Yes"),100-OFFSET('Sanitation Data'!$F$4,0,10*ROW('Sanitation Data'!F55)),NA())</f>
        <v>#N/A</v>
      </c>
      <c r="AG61" s="507" t="e">
        <f ca="1">+IF(AND(ISNUMBER(OFFSET('Sanitation Data'!$F$6,0,10*ROW('Sanitation Data'!F55))),'Data Summary'!CV61="Yes"),OFFSET('Sanitation Data'!$F$6,0,10*ROW('Sanitation Data'!F55)),NA())</f>
        <v>#N/A</v>
      </c>
      <c r="AH61" s="507" t="e">
        <f ca="1">+IF(AND(ISNUMBER(OFFSET('Sanitation Data'!$F$10,0,10*ROW('Sanitation Data'!F55))),'Data Summary'!CW61="Yes"),OFFSET('Sanitation Data'!$F$10,0,10*ROW('Sanitation Data'!F55)),NA())</f>
        <v>#N/A</v>
      </c>
      <c r="AI61" s="507" t="e">
        <f ca="1">+IF(AND(ISNUMBER(OFFSET('Sanitation Data'!$F$11,0,10*ROW('Sanitation Data'!F55))),'Data Summary'!CX61="Yes"),OFFSET('Sanitation Data'!$F$11,0,10*ROW('Sanitation Data'!F55)),NA())</f>
        <v>#N/A</v>
      </c>
      <c r="AJ61" s="507" t="e">
        <f ca="1">+IF(AND(ISNUMBER(OFFSET('Sanitation Data'!$F$12,0,10*ROW('Sanitation Data'!F55))),'Data Summary'!CY61="Yes"),OFFSET('Sanitation Data'!$F$12,0,10*ROW('Sanitation Data'!F55)),NA())</f>
        <v>#N/A</v>
      </c>
      <c r="AK61" s="507" t="e">
        <f ca="1">+IF(AND(ISNUMBER(OFFSET('Sanitation Data'!$G$4,0,10*ROW('Sanitation Data'!G55))),'Data Summary'!CZ61="Yes"),100-OFFSET('Sanitation Data'!$G$4,0,10*ROW('Sanitation Data'!G55)),NA())</f>
        <v>#N/A</v>
      </c>
      <c r="AL61" s="507" t="e">
        <f ca="1">+IF(AND(ISNUMBER(OFFSET('Sanitation Data'!$G$6,0,10*ROW('Sanitation Data'!G55))),'Data Summary'!DA61="Yes"),OFFSET('Sanitation Data'!$G$6,0,10*ROW('Sanitation Data'!G55)),NA())</f>
        <v>#N/A</v>
      </c>
      <c r="AM61" s="507" t="e">
        <f ca="1">+IF(AND(ISNUMBER(OFFSET('Sanitation Data'!$G$10,0,10*ROW('Sanitation Data'!G55))),'Data Summary'!DB61="Yes"),OFFSET('Sanitation Data'!$G$10,0,10*ROW('Sanitation Data'!G55)),NA())</f>
        <v>#N/A</v>
      </c>
      <c r="AN61" s="507" t="e">
        <f ca="1">+IF(AND(ISNUMBER(OFFSET('Sanitation Data'!$G$11,0,10*ROW('Sanitation Data'!G55))),'Data Summary'!DC61="Yes"),OFFSET('Sanitation Data'!$G$11,0,10*ROW('Sanitation Data'!G55)),NA())</f>
        <v>#N/A</v>
      </c>
      <c r="AO61" s="507" t="e">
        <f ca="1">+IF(AND(ISNUMBER(OFFSET('Sanitation Data'!$G$12,0,10*ROW('Sanitation Data'!G55))),'Data Summary'!DD61="Yes"),OFFSET('Sanitation Data'!$G$12,0,10*ROW('Sanitation Data'!G55)),NA())</f>
        <v>#N/A</v>
      </c>
      <c r="AP61" s="507" t="e">
        <f ca="1">+IF(AND(ISNUMBER(OFFSET('Sanitation Data'!$H$4,0,10*ROW('Sanitation Data'!H55))),'Data Summary'!DE61="Yes"),100-OFFSET('Sanitation Data'!$H$4,0,10*ROW('Sanitation Data'!H55)),NA())</f>
        <v>#N/A</v>
      </c>
      <c r="AQ61" s="507" t="e">
        <f ca="1">+IF(AND(ISNUMBER(OFFSET('Sanitation Data'!$H$6,0,10*ROW('Sanitation Data'!H55))),'Data Summary'!DF61="Yes"),OFFSET('Sanitation Data'!$H$6,0,10*ROW('Sanitation Data'!H55)),NA())</f>
        <v>#N/A</v>
      </c>
      <c r="AR61" s="507" t="e">
        <f ca="1">+IF(AND(ISNUMBER(OFFSET('Sanitation Data'!$H$10,0,10*ROW('Sanitation Data'!H55))),'Data Summary'!DG61="Yes"),OFFSET('Sanitation Data'!$H$10,0,10*ROW('Sanitation Data'!H55)),NA())</f>
        <v>#N/A</v>
      </c>
      <c r="AS61" s="507" t="e">
        <f ca="1">+IF(AND(ISNUMBER(OFFSET('Sanitation Data'!$H$11,0,10*ROW('Sanitation Data'!H55))),'Data Summary'!DH61="Yes"),OFFSET('Sanitation Data'!$H$11,0,10*ROW('Sanitation Data'!H55)),NA())</f>
        <v>#N/A</v>
      </c>
      <c r="AT61" s="507" t="e">
        <f ca="1">+IF(AND(ISNUMBER(OFFSET('Sanitation Data'!$H$12,0,10*ROW('Sanitation Data'!H55))),'Data Summary'!DI61="Yes"),OFFSET('Sanitation Data'!$H$12,0,10*ROW('Sanitation Data'!H55)),NA())</f>
        <v>#N/A</v>
      </c>
      <c r="AU61" s="507" t="e">
        <f ca="1">+IF(AND(ISNUMBER(OFFSET('Sanitation Data'!$I$4,0,10*ROW('Sanitation Data'!I55))),'Data Summary'!DJ61="Yes"),100-OFFSET('Sanitation Data'!$I$4,0,10*ROW('Sanitation Data'!I55)),NA())</f>
        <v>#N/A</v>
      </c>
      <c r="AV61" s="507" t="e">
        <f ca="1">+IF(AND(ISNUMBER(OFFSET('Sanitation Data'!$I$6,0,10*ROW('Sanitation Data'!I55))),'Data Summary'!DK61="Yes"),OFFSET('Sanitation Data'!$I$6,0,10*ROW('Sanitation Data'!I55)),NA())</f>
        <v>#N/A</v>
      </c>
      <c r="AW61" s="507" t="e">
        <f ca="1">+IF(AND(ISNUMBER(OFFSET('Sanitation Data'!$I$10,0,10*ROW('Sanitation Data'!I55))),'Data Summary'!DL61="Yes"),OFFSET('Sanitation Data'!$I$10,0,10*ROW('Sanitation Data'!I55)),NA())</f>
        <v>#N/A</v>
      </c>
      <c r="AX61" s="507" t="e">
        <f ca="1">+IF(AND(ISNUMBER(OFFSET('Sanitation Data'!$I$11,0,10*ROW('Sanitation Data'!I55))),'Data Summary'!DM61="Yes"),OFFSET('Sanitation Data'!$I$11,0,10*ROW('Sanitation Data'!I55)),NA())</f>
        <v>#N/A</v>
      </c>
      <c r="AY61" s="507" t="e">
        <f ca="1">+IF(AND(ISNUMBER(OFFSET('Sanitation Data'!$I$12,0,10*ROW('Sanitation Data'!I55))),'Data Summary'!DN61="Yes"),OFFSET('Sanitation Data'!$I$12,0,10*ROW('Sanitation Data'!I55)),NA())</f>
        <v>#N/A</v>
      </c>
      <c r="AZ61" s="508" t="e">
        <f ca="1">+IF(AND(ISNUMBER(OFFSET('Hygiene Data'!$D$5,0,10*ROW('Hygiene Data'!D55))),'Data Summary'!DO61="Yes"),OFFSET('Hygiene Data'!$D$5,0,10*ROW('Hygiene Data'!D55)),NA())</f>
        <v>#N/A</v>
      </c>
      <c r="BA61" s="508" t="e">
        <f ca="1">+IF(AND(ISNUMBER(OFFSET('Hygiene Data'!$D$7,0,10*ROW('Hygiene Data'!D55))),'Data Summary'!DP61="Yes"),OFFSET('Hygiene Data'!$D$7,0,10*ROW('Hygiene Data'!D55)),NA())</f>
        <v>#N/A</v>
      </c>
      <c r="BB61" s="508" t="e">
        <f ca="1">+IF(AND(ISNUMBER(OFFSET('Hygiene Data'!$D$9,0,10*ROW('Hygiene Data'!D55))),'Data Summary'!DQ61="Yes"),OFFSET('Hygiene Data'!$D$9,0,10*ROW('Hygiene Data'!D55)),NA())</f>
        <v>#N/A</v>
      </c>
      <c r="BC61" s="508" t="e">
        <f ca="1">+IF(AND(ISNUMBER(OFFSET('Hygiene Data'!$E$5,0,10*ROW('Hygiene Data'!E55))),'Data Summary'!DR61="Yes"),OFFSET('Hygiene Data'!$E$5,0,10*ROW('Hygiene Data'!E55)),NA())</f>
        <v>#N/A</v>
      </c>
      <c r="BD61" s="508" t="e">
        <f ca="1">+IF(AND(ISNUMBER(OFFSET('Hygiene Data'!$E$7,0,10*ROW('Hygiene Data'!E55))),'Data Summary'!DS61="Yes"),OFFSET('Hygiene Data'!$E$7,0,10*ROW('Hygiene Data'!E55)),NA())</f>
        <v>#N/A</v>
      </c>
      <c r="BE61" s="508" t="e">
        <f ca="1">+IF(AND(ISNUMBER(OFFSET('Hygiene Data'!$E$9,0,10*ROW('Hygiene Data'!E55))),'Data Summary'!DT61="Yes"),OFFSET('Hygiene Data'!$E$9,0,10*ROW('Hygiene Data'!E55)),NA())</f>
        <v>#N/A</v>
      </c>
      <c r="BF61" s="508" t="e">
        <f ca="1">+IF(AND(ISNUMBER(OFFSET('Hygiene Data'!$F$5,0,10*ROW('Hygiene Data'!F55))),'Data Summary'!DU61="Yes"),OFFSET('Hygiene Data'!$F$5,0,10*ROW('Hygiene Data'!F55)),NA())</f>
        <v>#N/A</v>
      </c>
      <c r="BG61" s="508" t="e">
        <f ca="1">+IF(AND(ISNUMBER(OFFSET('Hygiene Data'!$F$7,0,10*ROW('Hygiene Data'!F55))),'Data Summary'!DV61="Yes"),OFFSET('Hygiene Data'!$F$7,0,10*ROW('Hygiene Data'!F55)),NA())</f>
        <v>#N/A</v>
      </c>
      <c r="BH61" s="508" t="e">
        <f ca="1">+IF(AND(ISNUMBER(OFFSET('Hygiene Data'!$F$9,0,10*ROW('Hygiene Data'!F55))),'Data Summary'!DW61="Yes"),OFFSET('Hygiene Data'!$F$9,0,10*ROW('Hygiene Data'!F55)),NA())</f>
        <v>#N/A</v>
      </c>
      <c r="BI61" s="508" t="e">
        <f ca="1">+IF(AND(ISNUMBER(OFFSET('Hygiene Data'!$G$5,0,10*ROW('Hygiene Data'!G55))),'Data Summary'!DX61="Yes"),OFFSET('Hygiene Data'!$G$5,0,10*ROW('Hygiene Data'!G55)),NA())</f>
        <v>#N/A</v>
      </c>
      <c r="BJ61" s="508" t="e">
        <f ca="1">+IF(AND(ISNUMBER(OFFSET('Hygiene Data'!$G$7,0,10*ROW('Hygiene Data'!G55))),'Data Summary'!DY61="Yes"),OFFSET('Hygiene Data'!$G$7,0,10*ROW('Hygiene Data'!G55)),NA())</f>
        <v>#N/A</v>
      </c>
      <c r="BK61" s="508" t="e">
        <f ca="1">+IF(AND(ISNUMBER(OFFSET('Hygiene Data'!$G$9,0,10*ROW('Hygiene Data'!G55))),'Data Summary'!DZ61="Yes"),OFFSET('Hygiene Data'!$G$9,0,10*ROW('Hygiene Data'!G55)),NA())</f>
        <v>#N/A</v>
      </c>
      <c r="BL61" s="508" t="e">
        <f ca="1">+IF(AND(ISNUMBER(OFFSET('Hygiene Data'!$H$5,0,10*ROW('Hygiene Data'!H55))),'Data Summary'!EA61="Yes"),OFFSET('Hygiene Data'!$H$5,0,10*ROW('Hygiene Data'!H55)),NA())</f>
        <v>#N/A</v>
      </c>
      <c r="BM61" s="508" t="e">
        <f ca="1">+IF(AND(ISNUMBER(OFFSET('Hygiene Data'!$H$7,0,10*ROW('Hygiene Data'!H55))),'Data Summary'!EB61="Yes"),OFFSET('Hygiene Data'!$H$7,0,10*ROW('Hygiene Data'!H55)),NA())</f>
        <v>#N/A</v>
      </c>
      <c r="BN61" s="508" t="e">
        <f ca="1">+IF(AND(ISNUMBER(OFFSET('Hygiene Data'!$H$9,0,10*ROW('Hygiene Data'!H55))),'Data Summary'!EC61="Yes"),OFFSET('Hygiene Data'!$H$9,0,10*ROW('Hygiene Data'!H55)),NA())</f>
        <v>#N/A</v>
      </c>
      <c r="BO61" s="508" t="e">
        <f ca="1">+IF(AND(ISNUMBER(OFFSET('Hygiene Data'!$I$5,0,10*ROW('Hygiene Data'!I55))),'Data Summary'!ED61="Yes"),OFFSET('Hygiene Data'!$I$5,0,10*ROW('Hygiene Data'!I55)),NA())</f>
        <v>#N/A</v>
      </c>
      <c r="BP61" s="508" t="e">
        <f ca="1">+IF(AND(ISNUMBER(OFFSET('Hygiene Data'!$I$7,0,10*ROW('Hygiene Data'!I55))),'Data Summary'!EE61="Yes"),OFFSET('Hygiene Data'!$I$7,0,10*ROW('Hygiene Data'!I55)),NA())</f>
        <v>#N/A</v>
      </c>
      <c r="BQ61" s="508" t="e">
        <f ca="1">+IF(AND(ISNUMBER(OFFSET('Hygiene Data'!$I$9,0,10*ROW('Hygiene Data'!I55))),'Data Summary'!EF61="Yes"),OFFSET('Hygiene Data'!$I$9,0,10*ROW('Hygiene Data'!I55)),NA())</f>
        <v>#N/A</v>
      </c>
    </row>
    <row r="62" spans="1:69" x14ac:dyDescent="0.25">
      <c r="A62" s="504" t="e">
        <f ca="1">+RIGHT('Data Summary'!A62,LEN('Data Summary'!A62)-9)</f>
        <v>#VALUE!</v>
      </c>
      <c r="B62" s="478" t="str">
        <f ca="1">+IF(ISTEXT('Data Summary'!B62),'Data Summary'!B62,"")</f>
        <v/>
      </c>
      <c r="C62" s="505" t="e">
        <f ca="1">+VALUE('Data Summary'!C62)</f>
        <v>#VALUE!</v>
      </c>
      <c r="D62" s="506" t="e">
        <f ca="1">+IF(AND(ISNUMBER(OFFSET('Water Data'!$D$4,0,10*ROW('Water Data'!D56))),'Data Summary'!BS62="Yes"),100-OFFSET('Water Data'!$D$4,0,10*ROW('Water Data'!D56)),NA())</f>
        <v>#N/A</v>
      </c>
      <c r="E62" s="506" t="e">
        <f ca="1">+IF(AND(ISNUMBER(OFFSET('Water Data'!$D$6,0,10*ROW('Water Data'!D56))),'Data Summary'!BT62="Yes"),OFFSET('Water Data'!$D$6,0,10*ROW('Water Data'!D56)),NA())</f>
        <v>#N/A</v>
      </c>
      <c r="F62" s="506" t="e">
        <f ca="1">+IF(AND(ISNUMBER(OFFSET('Water Data'!$D$9,0,10*ROW('Water Data'!D56))),'Data Summary'!BU62="Yes"),OFFSET('Water Data'!$D$9,0,10*ROW('Water Data'!D56)),NA())</f>
        <v>#N/A</v>
      </c>
      <c r="G62" s="506" t="e">
        <f ca="1">+IF(AND(ISNUMBER(OFFSET('Water Data'!$E$4,0,10*ROW('Water Data'!E56))),'Data Summary'!BV62="Yes"),100-OFFSET('Water Data'!$E$4,0,10*ROW('Water Data'!E56)),NA())</f>
        <v>#N/A</v>
      </c>
      <c r="H62" s="506" t="e">
        <f ca="1">+IF(AND(ISNUMBER(OFFSET('Water Data'!$E$6,0,10*ROW('Water Data'!E56))),'Data Summary'!BW62="Yes"),OFFSET('Water Data'!$E$6,0,10*ROW('Water Data'!E56)),NA())</f>
        <v>#N/A</v>
      </c>
      <c r="I62" s="506" t="e">
        <f ca="1">+IF(AND(ISNUMBER(OFFSET('Water Data'!$E$9,0,10*ROW('Water Data'!E56))),'Data Summary'!BX62="Yes"),OFFSET('Water Data'!$E$9,0,10*ROW('Water Data'!E56)),NA())</f>
        <v>#N/A</v>
      </c>
      <c r="J62" s="506" t="e">
        <f ca="1">+IF(AND(ISNUMBER(OFFSET('Water Data'!$F$4,0,10*ROW('Water Data'!F56))),'Data Summary'!BY62="Yes"),100-OFFSET('Water Data'!$F$4,0,10*ROW('Water Data'!F56)),NA())</f>
        <v>#N/A</v>
      </c>
      <c r="K62" s="506" t="e">
        <f ca="1">+IF(AND(ISNUMBER(OFFSET('Water Data'!$F$6,0,10*ROW('Water Data'!F56))),'Data Summary'!BZ62="Yes"),OFFSET('Water Data'!$F$6,0,10*ROW('Water Data'!F56)),NA())</f>
        <v>#N/A</v>
      </c>
      <c r="L62" s="506" t="e">
        <f ca="1">+IF(AND(ISNUMBER(OFFSET('Water Data'!$F$9,0,10*ROW('Water Data'!F56))),'Data Summary'!CA62="Yes"),OFFSET('Water Data'!$F$9,0,10*ROW('Water Data'!F56)),NA())</f>
        <v>#N/A</v>
      </c>
      <c r="M62" s="506" t="e">
        <f ca="1">+IF(AND(ISNUMBER(OFFSET('Water Data'!$G$4,0,10*ROW('Water Data'!G56))),'Data Summary'!CB62="Yes"),100-OFFSET('Water Data'!$G$4,0,10*ROW('Water Data'!G56)),NA())</f>
        <v>#N/A</v>
      </c>
      <c r="N62" s="506" t="e">
        <f ca="1">+IF(AND(ISNUMBER(OFFSET('Water Data'!$G$6,0,10*ROW('Water Data'!G56))),'Data Summary'!CC62="Yes"),OFFSET('Water Data'!$G$6,0,10*ROW('Water Data'!G56)),NA())</f>
        <v>#N/A</v>
      </c>
      <c r="O62" s="506" t="e">
        <f ca="1">+IF(AND(ISNUMBER(OFFSET('Water Data'!$G$9,0,10*ROW('Water Data'!G56))),'Data Summary'!CD62="Yes"),OFFSET('Water Data'!$G$9,0,10*ROW('Water Data'!G56)),NA())</f>
        <v>#N/A</v>
      </c>
      <c r="P62" s="506" t="e">
        <f ca="1">+IF(AND(ISNUMBER(OFFSET('Water Data'!$H$4,0,10*ROW('Water Data'!H56))),'Data Summary'!CE62="Yes"),100-OFFSET('Water Data'!$H$4,0,10*ROW('Water Data'!H56)),NA())</f>
        <v>#N/A</v>
      </c>
      <c r="Q62" s="506" t="e">
        <f ca="1">+IF(AND(ISNUMBER(OFFSET('Water Data'!$H$6,0,10*ROW('Water Data'!H56))),'Data Summary'!CF62="Yes"),OFFSET('Water Data'!$H$6,0,10*ROW('Water Data'!H56)),NA())</f>
        <v>#N/A</v>
      </c>
      <c r="R62" s="506" t="e">
        <f ca="1">+IF(AND(ISNUMBER(OFFSET('Water Data'!$H$9,0,10*ROW('Water Data'!H56))),'Data Summary'!CG62="Yes"),OFFSET('Water Data'!$H$9,0,10*ROW('Water Data'!H56)),NA())</f>
        <v>#N/A</v>
      </c>
      <c r="S62" s="506" t="e">
        <f ca="1">+IF(AND(ISNUMBER(OFFSET('Water Data'!$I$4,0,10*ROW('Water Data'!I56))),'Data Summary'!CH62="Yes"),100-OFFSET('Water Data'!$I$4,0,10*ROW('Water Data'!I56)),NA())</f>
        <v>#N/A</v>
      </c>
      <c r="T62" s="506" t="e">
        <f ca="1">+IF(AND(ISNUMBER(OFFSET('Water Data'!$I$6,0,10*ROW('Water Data'!I56))),'Data Summary'!CI62="Yes"),OFFSET('Water Data'!$I$6,0,10*ROW('Water Data'!I56)),NA())</f>
        <v>#N/A</v>
      </c>
      <c r="U62" s="506" t="e">
        <f ca="1">+IF(AND(ISNUMBER(OFFSET('Water Data'!$I$9,0,10*ROW('Water Data'!I56))),'Data Summary'!CJ62="Yes"),OFFSET('Water Data'!$I$9,0,10*ROW('Water Data'!I56)),NA())</f>
        <v>#N/A</v>
      </c>
      <c r="V62" s="507" t="e">
        <f ca="1">+IF(AND(ISNUMBER(OFFSET('Sanitation Data'!$D$4,0,10*ROW('Sanitation Data'!D56))),'Data Summary'!CK62="Yes"),100-OFFSET('Sanitation Data'!$D$4,0,10*ROW('Sanitation Data'!D56)),NA())</f>
        <v>#N/A</v>
      </c>
      <c r="W62" s="507" t="e">
        <f ca="1">+IF(AND(ISNUMBER(OFFSET('Sanitation Data'!$D$6,0,10*ROW('Sanitation Data'!D56))),'Data Summary'!CL62="Yes"),OFFSET('Sanitation Data'!$D$6,0,10*ROW('Sanitation Data'!D56)),NA())</f>
        <v>#N/A</v>
      </c>
      <c r="X62" s="507" t="e">
        <f ca="1">+IF(AND(ISNUMBER(OFFSET('Sanitation Data'!$D$10,0,10*ROW('Sanitation Data'!D56))),'Data Summary'!CM62="Yes"),OFFSET('Sanitation Data'!$D$10,0,10*ROW('Sanitation Data'!D56)),NA())</f>
        <v>#N/A</v>
      </c>
      <c r="Y62" s="507" t="e">
        <f ca="1">+IF(AND(ISNUMBER(OFFSET('Sanitation Data'!$D$11,0,10*ROW('Sanitation Data'!D56))),'Data Summary'!CN62="Yes"),OFFSET('Sanitation Data'!$D$11,0,10*ROW('Sanitation Data'!D56)),NA())</f>
        <v>#N/A</v>
      </c>
      <c r="Z62" s="507" t="e">
        <f ca="1">+IF(AND(ISNUMBER(OFFSET('Sanitation Data'!$D$12,0,10*ROW('Sanitation Data'!D56))),'Data Summary'!CO62="Yes"),OFFSET('Sanitation Data'!$D$12,0,10*ROW('Sanitation Data'!D56)),NA())</f>
        <v>#N/A</v>
      </c>
      <c r="AA62" s="507" t="e">
        <f ca="1">+IF(AND(ISNUMBER(OFFSET('Sanitation Data'!$E$4,0,10*ROW('Sanitation Data'!E56))),'Data Summary'!CP62="Yes"),100-OFFSET('Sanitation Data'!$E$4,0,10*ROW('Sanitation Data'!E56)),NA())</f>
        <v>#N/A</v>
      </c>
      <c r="AB62" s="507" t="e">
        <f ca="1">+IF(AND(ISNUMBER(OFFSET('Sanitation Data'!$E$6,0,10*ROW('Sanitation Data'!E56))),'Data Summary'!CQ62="Yes"),OFFSET('Sanitation Data'!$E$6,0,10*ROW('Sanitation Data'!E56)),NA())</f>
        <v>#N/A</v>
      </c>
      <c r="AC62" s="507" t="e">
        <f ca="1">+IF(AND(ISNUMBER(OFFSET('Sanitation Data'!$E$10,0,10*ROW('Sanitation Data'!E56))),'Data Summary'!CR62="Yes"),OFFSET('Sanitation Data'!$E$10,0,10*ROW('Sanitation Data'!E56)),NA())</f>
        <v>#N/A</v>
      </c>
      <c r="AD62" s="507" t="e">
        <f ca="1">+IF(AND(ISNUMBER(OFFSET('Sanitation Data'!$E$11,0,10*ROW('Sanitation Data'!E56))),'Data Summary'!CS62="Yes"),OFFSET('Sanitation Data'!$E$11,0,10*ROW('Sanitation Data'!E56)),NA())</f>
        <v>#N/A</v>
      </c>
      <c r="AE62" s="507" t="e">
        <f ca="1">+IF(AND(ISNUMBER(OFFSET('Sanitation Data'!$E$12,0,10*ROW('Sanitation Data'!E56))),'Data Summary'!CT62="Yes"),OFFSET('Sanitation Data'!$E$12,0,10*ROW('Sanitation Data'!E56)),NA())</f>
        <v>#N/A</v>
      </c>
      <c r="AF62" s="507" t="e">
        <f ca="1">+IF(AND(ISNUMBER(OFFSET('Sanitation Data'!$F$4,0,10*ROW('Sanitation Data'!F56))),'Data Summary'!CU62="Yes"),100-OFFSET('Sanitation Data'!$F$4,0,10*ROW('Sanitation Data'!F56)),NA())</f>
        <v>#N/A</v>
      </c>
      <c r="AG62" s="507" t="e">
        <f ca="1">+IF(AND(ISNUMBER(OFFSET('Sanitation Data'!$F$6,0,10*ROW('Sanitation Data'!F56))),'Data Summary'!CV62="Yes"),OFFSET('Sanitation Data'!$F$6,0,10*ROW('Sanitation Data'!F56)),NA())</f>
        <v>#N/A</v>
      </c>
      <c r="AH62" s="507" t="e">
        <f ca="1">+IF(AND(ISNUMBER(OFFSET('Sanitation Data'!$F$10,0,10*ROW('Sanitation Data'!F56))),'Data Summary'!CW62="Yes"),OFFSET('Sanitation Data'!$F$10,0,10*ROW('Sanitation Data'!F56)),NA())</f>
        <v>#N/A</v>
      </c>
      <c r="AI62" s="507" t="e">
        <f ca="1">+IF(AND(ISNUMBER(OFFSET('Sanitation Data'!$F$11,0,10*ROW('Sanitation Data'!F56))),'Data Summary'!CX62="Yes"),OFFSET('Sanitation Data'!$F$11,0,10*ROW('Sanitation Data'!F56)),NA())</f>
        <v>#N/A</v>
      </c>
      <c r="AJ62" s="507" t="e">
        <f ca="1">+IF(AND(ISNUMBER(OFFSET('Sanitation Data'!$F$12,0,10*ROW('Sanitation Data'!F56))),'Data Summary'!CY62="Yes"),OFFSET('Sanitation Data'!$F$12,0,10*ROW('Sanitation Data'!F56)),NA())</f>
        <v>#N/A</v>
      </c>
      <c r="AK62" s="507" t="e">
        <f ca="1">+IF(AND(ISNUMBER(OFFSET('Sanitation Data'!$G$4,0,10*ROW('Sanitation Data'!G56))),'Data Summary'!CZ62="Yes"),100-OFFSET('Sanitation Data'!$G$4,0,10*ROW('Sanitation Data'!G56)),NA())</f>
        <v>#N/A</v>
      </c>
      <c r="AL62" s="507" t="e">
        <f ca="1">+IF(AND(ISNUMBER(OFFSET('Sanitation Data'!$G$6,0,10*ROW('Sanitation Data'!G56))),'Data Summary'!DA62="Yes"),OFFSET('Sanitation Data'!$G$6,0,10*ROW('Sanitation Data'!G56)),NA())</f>
        <v>#N/A</v>
      </c>
      <c r="AM62" s="507" t="e">
        <f ca="1">+IF(AND(ISNUMBER(OFFSET('Sanitation Data'!$G$10,0,10*ROW('Sanitation Data'!G56))),'Data Summary'!DB62="Yes"),OFFSET('Sanitation Data'!$G$10,0,10*ROW('Sanitation Data'!G56)),NA())</f>
        <v>#N/A</v>
      </c>
      <c r="AN62" s="507" t="e">
        <f ca="1">+IF(AND(ISNUMBER(OFFSET('Sanitation Data'!$G$11,0,10*ROW('Sanitation Data'!G56))),'Data Summary'!DC62="Yes"),OFFSET('Sanitation Data'!$G$11,0,10*ROW('Sanitation Data'!G56)),NA())</f>
        <v>#N/A</v>
      </c>
      <c r="AO62" s="507" t="e">
        <f ca="1">+IF(AND(ISNUMBER(OFFSET('Sanitation Data'!$G$12,0,10*ROW('Sanitation Data'!G56))),'Data Summary'!DD62="Yes"),OFFSET('Sanitation Data'!$G$12,0,10*ROW('Sanitation Data'!G56)),NA())</f>
        <v>#N/A</v>
      </c>
      <c r="AP62" s="507" t="e">
        <f ca="1">+IF(AND(ISNUMBER(OFFSET('Sanitation Data'!$H$4,0,10*ROW('Sanitation Data'!H56))),'Data Summary'!DE62="Yes"),100-OFFSET('Sanitation Data'!$H$4,0,10*ROW('Sanitation Data'!H56)),NA())</f>
        <v>#N/A</v>
      </c>
      <c r="AQ62" s="507" t="e">
        <f ca="1">+IF(AND(ISNUMBER(OFFSET('Sanitation Data'!$H$6,0,10*ROW('Sanitation Data'!H56))),'Data Summary'!DF62="Yes"),OFFSET('Sanitation Data'!$H$6,0,10*ROW('Sanitation Data'!H56)),NA())</f>
        <v>#N/A</v>
      </c>
      <c r="AR62" s="507" t="e">
        <f ca="1">+IF(AND(ISNUMBER(OFFSET('Sanitation Data'!$H$10,0,10*ROW('Sanitation Data'!H56))),'Data Summary'!DG62="Yes"),OFFSET('Sanitation Data'!$H$10,0,10*ROW('Sanitation Data'!H56)),NA())</f>
        <v>#N/A</v>
      </c>
      <c r="AS62" s="507" t="e">
        <f ca="1">+IF(AND(ISNUMBER(OFFSET('Sanitation Data'!$H$11,0,10*ROW('Sanitation Data'!H56))),'Data Summary'!DH62="Yes"),OFFSET('Sanitation Data'!$H$11,0,10*ROW('Sanitation Data'!H56)),NA())</f>
        <v>#N/A</v>
      </c>
      <c r="AT62" s="507" t="e">
        <f ca="1">+IF(AND(ISNUMBER(OFFSET('Sanitation Data'!$H$12,0,10*ROW('Sanitation Data'!H56))),'Data Summary'!DI62="Yes"),OFFSET('Sanitation Data'!$H$12,0,10*ROW('Sanitation Data'!H56)),NA())</f>
        <v>#N/A</v>
      </c>
      <c r="AU62" s="507" t="e">
        <f ca="1">+IF(AND(ISNUMBER(OFFSET('Sanitation Data'!$I$4,0,10*ROW('Sanitation Data'!I56))),'Data Summary'!DJ62="Yes"),100-OFFSET('Sanitation Data'!$I$4,0,10*ROW('Sanitation Data'!I56)),NA())</f>
        <v>#N/A</v>
      </c>
      <c r="AV62" s="507" t="e">
        <f ca="1">+IF(AND(ISNUMBER(OFFSET('Sanitation Data'!$I$6,0,10*ROW('Sanitation Data'!I56))),'Data Summary'!DK62="Yes"),OFFSET('Sanitation Data'!$I$6,0,10*ROW('Sanitation Data'!I56)),NA())</f>
        <v>#N/A</v>
      </c>
      <c r="AW62" s="507" t="e">
        <f ca="1">+IF(AND(ISNUMBER(OFFSET('Sanitation Data'!$I$10,0,10*ROW('Sanitation Data'!I56))),'Data Summary'!DL62="Yes"),OFFSET('Sanitation Data'!$I$10,0,10*ROW('Sanitation Data'!I56)),NA())</f>
        <v>#N/A</v>
      </c>
      <c r="AX62" s="507" t="e">
        <f ca="1">+IF(AND(ISNUMBER(OFFSET('Sanitation Data'!$I$11,0,10*ROW('Sanitation Data'!I56))),'Data Summary'!DM62="Yes"),OFFSET('Sanitation Data'!$I$11,0,10*ROW('Sanitation Data'!I56)),NA())</f>
        <v>#N/A</v>
      </c>
      <c r="AY62" s="507" t="e">
        <f ca="1">+IF(AND(ISNUMBER(OFFSET('Sanitation Data'!$I$12,0,10*ROW('Sanitation Data'!I56))),'Data Summary'!DN62="Yes"),OFFSET('Sanitation Data'!$I$12,0,10*ROW('Sanitation Data'!I56)),NA())</f>
        <v>#N/A</v>
      </c>
      <c r="AZ62" s="508" t="e">
        <f ca="1">+IF(AND(ISNUMBER(OFFSET('Hygiene Data'!$D$5,0,10*ROW('Hygiene Data'!D56))),'Data Summary'!DO62="Yes"),OFFSET('Hygiene Data'!$D$5,0,10*ROW('Hygiene Data'!D56)),NA())</f>
        <v>#N/A</v>
      </c>
      <c r="BA62" s="508" t="e">
        <f ca="1">+IF(AND(ISNUMBER(OFFSET('Hygiene Data'!$D$7,0,10*ROW('Hygiene Data'!D56))),'Data Summary'!DP62="Yes"),OFFSET('Hygiene Data'!$D$7,0,10*ROW('Hygiene Data'!D56)),NA())</f>
        <v>#N/A</v>
      </c>
      <c r="BB62" s="508" t="e">
        <f ca="1">+IF(AND(ISNUMBER(OFFSET('Hygiene Data'!$D$9,0,10*ROW('Hygiene Data'!D56))),'Data Summary'!DQ62="Yes"),OFFSET('Hygiene Data'!$D$9,0,10*ROW('Hygiene Data'!D56)),NA())</f>
        <v>#N/A</v>
      </c>
      <c r="BC62" s="508" t="e">
        <f ca="1">+IF(AND(ISNUMBER(OFFSET('Hygiene Data'!$E$5,0,10*ROW('Hygiene Data'!E56))),'Data Summary'!DR62="Yes"),OFFSET('Hygiene Data'!$E$5,0,10*ROW('Hygiene Data'!E56)),NA())</f>
        <v>#N/A</v>
      </c>
      <c r="BD62" s="508" t="e">
        <f ca="1">+IF(AND(ISNUMBER(OFFSET('Hygiene Data'!$E$7,0,10*ROW('Hygiene Data'!E56))),'Data Summary'!DS62="Yes"),OFFSET('Hygiene Data'!$E$7,0,10*ROW('Hygiene Data'!E56)),NA())</f>
        <v>#N/A</v>
      </c>
      <c r="BE62" s="508" t="e">
        <f ca="1">+IF(AND(ISNUMBER(OFFSET('Hygiene Data'!$E$9,0,10*ROW('Hygiene Data'!E56))),'Data Summary'!DT62="Yes"),OFFSET('Hygiene Data'!$E$9,0,10*ROW('Hygiene Data'!E56)),NA())</f>
        <v>#N/A</v>
      </c>
      <c r="BF62" s="508" t="e">
        <f ca="1">+IF(AND(ISNUMBER(OFFSET('Hygiene Data'!$F$5,0,10*ROW('Hygiene Data'!F56))),'Data Summary'!DU62="Yes"),OFFSET('Hygiene Data'!$F$5,0,10*ROW('Hygiene Data'!F56)),NA())</f>
        <v>#N/A</v>
      </c>
      <c r="BG62" s="508" t="e">
        <f ca="1">+IF(AND(ISNUMBER(OFFSET('Hygiene Data'!$F$7,0,10*ROW('Hygiene Data'!F56))),'Data Summary'!DV62="Yes"),OFFSET('Hygiene Data'!$F$7,0,10*ROW('Hygiene Data'!F56)),NA())</f>
        <v>#N/A</v>
      </c>
      <c r="BH62" s="508" t="e">
        <f ca="1">+IF(AND(ISNUMBER(OFFSET('Hygiene Data'!$F$9,0,10*ROW('Hygiene Data'!F56))),'Data Summary'!DW62="Yes"),OFFSET('Hygiene Data'!$F$9,0,10*ROW('Hygiene Data'!F56)),NA())</f>
        <v>#N/A</v>
      </c>
      <c r="BI62" s="508" t="e">
        <f ca="1">+IF(AND(ISNUMBER(OFFSET('Hygiene Data'!$G$5,0,10*ROW('Hygiene Data'!G56))),'Data Summary'!DX62="Yes"),OFFSET('Hygiene Data'!$G$5,0,10*ROW('Hygiene Data'!G56)),NA())</f>
        <v>#N/A</v>
      </c>
      <c r="BJ62" s="508" t="e">
        <f ca="1">+IF(AND(ISNUMBER(OFFSET('Hygiene Data'!$G$7,0,10*ROW('Hygiene Data'!G56))),'Data Summary'!DY62="Yes"),OFFSET('Hygiene Data'!$G$7,0,10*ROW('Hygiene Data'!G56)),NA())</f>
        <v>#N/A</v>
      </c>
      <c r="BK62" s="508" t="e">
        <f ca="1">+IF(AND(ISNUMBER(OFFSET('Hygiene Data'!$G$9,0,10*ROW('Hygiene Data'!G56))),'Data Summary'!DZ62="Yes"),OFFSET('Hygiene Data'!$G$9,0,10*ROW('Hygiene Data'!G56)),NA())</f>
        <v>#N/A</v>
      </c>
      <c r="BL62" s="508" t="e">
        <f ca="1">+IF(AND(ISNUMBER(OFFSET('Hygiene Data'!$H$5,0,10*ROW('Hygiene Data'!H56))),'Data Summary'!EA62="Yes"),OFFSET('Hygiene Data'!$H$5,0,10*ROW('Hygiene Data'!H56)),NA())</f>
        <v>#N/A</v>
      </c>
      <c r="BM62" s="508" t="e">
        <f ca="1">+IF(AND(ISNUMBER(OFFSET('Hygiene Data'!$H$7,0,10*ROW('Hygiene Data'!H56))),'Data Summary'!EB62="Yes"),OFFSET('Hygiene Data'!$H$7,0,10*ROW('Hygiene Data'!H56)),NA())</f>
        <v>#N/A</v>
      </c>
      <c r="BN62" s="508" t="e">
        <f ca="1">+IF(AND(ISNUMBER(OFFSET('Hygiene Data'!$H$9,0,10*ROW('Hygiene Data'!H56))),'Data Summary'!EC62="Yes"),OFFSET('Hygiene Data'!$H$9,0,10*ROW('Hygiene Data'!H56)),NA())</f>
        <v>#N/A</v>
      </c>
      <c r="BO62" s="508" t="e">
        <f ca="1">+IF(AND(ISNUMBER(OFFSET('Hygiene Data'!$I$5,0,10*ROW('Hygiene Data'!I56))),'Data Summary'!ED62="Yes"),OFFSET('Hygiene Data'!$I$5,0,10*ROW('Hygiene Data'!I56)),NA())</f>
        <v>#N/A</v>
      </c>
      <c r="BP62" s="508" t="e">
        <f ca="1">+IF(AND(ISNUMBER(OFFSET('Hygiene Data'!$I$7,0,10*ROW('Hygiene Data'!I56))),'Data Summary'!EE62="Yes"),OFFSET('Hygiene Data'!$I$7,0,10*ROW('Hygiene Data'!I56)),NA())</f>
        <v>#N/A</v>
      </c>
      <c r="BQ62" s="508" t="e">
        <f ca="1">+IF(AND(ISNUMBER(OFFSET('Hygiene Data'!$I$9,0,10*ROW('Hygiene Data'!I56))),'Data Summary'!EF62="Yes"),OFFSET('Hygiene Data'!$I$9,0,10*ROW('Hygiene Data'!I56)),NA())</f>
        <v>#N/A</v>
      </c>
    </row>
    <row r="63" spans="1:69" x14ac:dyDescent="0.25">
      <c r="A63" s="504" t="e">
        <f ca="1">+RIGHT('Data Summary'!A63,LEN('Data Summary'!A63)-9)</f>
        <v>#VALUE!</v>
      </c>
      <c r="B63" s="478" t="str">
        <f ca="1">+IF(ISTEXT('Data Summary'!B63),'Data Summary'!B63,"")</f>
        <v/>
      </c>
      <c r="C63" s="505" t="e">
        <f ca="1">+VALUE('Data Summary'!C63)</f>
        <v>#VALUE!</v>
      </c>
      <c r="D63" s="506" t="e">
        <f ca="1">+IF(AND(ISNUMBER(OFFSET('Water Data'!$D$4,0,10*ROW('Water Data'!D57))),'Data Summary'!BS63="Yes"),100-OFFSET('Water Data'!$D$4,0,10*ROW('Water Data'!D57)),NA())</f>
        <v>#N/A</v>
      </c>
      <c r="E63" s="506" t="e">
        <f ca="1">+IF(AND(ISNUMBER(OFFSET('Water Data'!$D$6,0,10*ROW('Water Data'!D57))),'Data Summary'!BT63="Yes"),OFFSET('Water Data'!$D$6,0,10*ROW('Water Data'!D57)),NA())</f>
        <v>#N/A</v>
      </c>
      <c r="F63" s="506" t="e">
        <f ca="1">+IF(AND(ISNUMBER(OFFSET('Water Data'!$D$9,0,10*ROW('Water Data'!D57))),'Data Summary'!BU63="Yes"),OFFSET('Water Data'!$D$9,0,10*ROW('Water Data'!D57)),NA())</f>
        <v>#N/A</v>
      </c>
      <c r="G63" s="506" t="e">
        <f ca="1">+IF(AND(ISNUMBER(OFFSET('Water Data'!$E$4,0,10*ROW('Water Data'!E57))),'Data Summary'!BV63="Yes"),100-OFFSET('Water Data'!$E$4,0,10*ROW('Water Data'!E57)),NA())</f>
        <v>#N/A</v>
      </c>
      <c r="H63" s="506" t="e">
        <f ca="1">+IF(AND(ISNUMBER(OFFSET('Water Data'!$E$6,0,10*ROW('Water Data'!E57))),'Data Summary'!BW63="Yes"),OFFSET('Water Data'!$E$6,0,10*ROW('Water Data'!E57)),NA())</f>
        <v>#N/A</v>
      </c>
      <c r="I63" s="506" t="e">
        <f ca="1">+IF(AND(ISNUMBER(OFFSET('Water Data'!$E$9,0,10*ROW('Water Data'!E57))),'Data Summary'!BX63="Yes"),OFFSET('Water Data'!$E$9,0,10*ROW('Water Data'!E57)),NA())</f>
        <v>#N/A</v>
      </c>
      <c r="J63" s="506" t="e">
        <f ca="1">+IF(AND(ISNUMBER(OFFSET('Water Data'!$F$4,0,10*ROW('Water Data'!F57))),'Data Summary'!BY63="Yes"),100-OFFSET('Water Data'!$F$4,0,10*ROW('Water Data'!F57)),NA())</f>
        <v>#N/A</v>
      </c>
      <c r="K63" s="506" t="e">
        <f ca="1">+IF(AND(ISNUMBER(OFFSET('Water Data'!$F$6,0,10*ROW('Water Data'!F57))),'Data Summary'!BZ63="Yes"),OFFSET('Water Data'!$F$6,0,10*ROW('Water Data'!F57)),NA())</f>
        <v>#N/A</v>
      </c>
      <c r="L63" s="506" t="e">
        <f ca="1">+IF(AND(ISNUMBER(OFFSET('Water Data'!$F$9,0,10*ROW('Water Data'!F57))),'Data Summary'!CA63="Yes"),OFFSET('Water Data'!$F$9,0,10*ROW('Water Data'!F57)),NA())</f>
        <v>#N/A</v>
      </c>
      <c r="M63" s="506" t="e">
        <f ca="1">+IF(AND(ISNUMBER(OFFSET('Water Data'!$G$4,0,10*ROW('Water Data'!G57))),'Data Summary'!CB63="Yes"),100-OFFSET('Water Data'!$G$4,0,10*ROW('Water Data'!G57)),NA())</f>
        <v>#N/A</v>
      </c>
      <c r="N63" s="506" t="e">
        <f ca="1">+IF(AND(ISNUMBER(OFFSET('Water Data'!$G$6,0,10*ROW('Water Data'!G57))),'Data Summary'!CC63="Yes"),OFFSET('Water Data'!$G$6,0,10*ROW('Water Data'!G57)),NA())</f>
        <v>#N/A</v>
      </c>
      <c r="O63" s="506" t="e">
        <f ca="1">+IF(AND(ISNUMBER(OFFSET('Water Data'!$G$9,0,10*ROW('Water Data'!G57))),'Data Summary'!CD63="Yes"),OFFSET('Water Data'!$G$9,0,10*ROW('Water Data'!G57)),NA())</f>
        <v>#N/A</v>
      </c>
      <c r="P63" s="506" t="e">
        <f ca="1">+IF(AND(ISNUMBER(OFFSET('Water Data'!$H$4,0,10*ROW('Water Data'!H57))),'Data Summary'!CE63="Yes"),100-OFFSET('Water Data'!$H$4,0,10*ROW('Water Data'!H57)),NA())</f>
        <v>#N/A</v>
      </c>
      <c r="Q63" s="506" t="e">
        <f ca="1">+IF(AND(ISNUMBER(OFFSET('Water Data'!$H$6,0,10*ROW('Water Data'!H57))),'Data Summary'!CF63="Yes"),OFFSET('Water Data'!$H$6,0,10*ROW('Water Data'!H57)),NA())</f>
        <v>#N/A</v>
      </c>
      <c r="R63" s="506" t="e">
        <f ca="1">+IF(AND(ISNUMBER(OFFSET('Water Data'!$H$9,0,10*ROW('Water Data'!H57))),'Data Summary'!CG63="Yes"),OFFSET('Water Data'!$H$9,0,10*ROW('Water Data'!H57)),NA())</f>
        <v>#N/A</v>
      </c>
      <c r="S63" s="506" t="e">
        <f ca="1">+IF(AND(ISNUMBER(OFFSET('Water Data'!$I$4,0,10*ROW('Water Data'!I57))),'Data Summary'!CH63="Yes"),100-OFFSET('Water Data'!$I$4,0,10*ROW('Water Data'!I57)),NA())</f>
        <v>#N/A</v>
      </c>
      <c r="T63" s="506" t="e">
        <f ca="1">+IF(AND(ISNUMBER(OFFSET('Water Data'!$I$6,0,10*ROW('Water Data'!I57))),'Data Summary'!CI63="Yes"),OFFSET('Water Data'!$I$6,0,10*ROW('Water Data'!I57)),NA())</f>
        <v>#N/A</v>
      </c>
      <c r="U63" s="506" t="e">
        <f ca="1">+IF(AND(ISNUMBER(OFFSET('Water Data'!$I$9,0,10*ROW('Water Data'!I57))),'Data Summary'!CJ63="Yes"),OFFSET('Water Data'!$I$9,0,10*ROW('Water Data'!I57)),NA())</f>
        <v>#N/A</v>
      </c>
      <c r="V63" s="507" t="e">
        <f ca="1">+IF(AND(ISNUMBER(OFFSET('Sanitation Data'!$D$4,0,10*ROW('Sanitation Data'!D57))),'Data Summary'!CK63="Yes"),100-OFFSET('Sanitation Data'!$D$4,0,10*ROW('Sanitation Data'!D57)),NA())</f>
        <v>#N/A</v>
      </c>
      <c r="W63" s="507" t="e">
        <f ca="1">+IF(AND(ISNUMBER(OFFSET('Sanitation Data'!$D$6,0,10*ROW('Sanitation Data'!D57))),'Data Summary'!CL63="Yes"),OFFSET('Sanitation Data'!$D$6,0,10*ROW('Sanitation Data'!D57)),NA())</f>
        <v>#N/A</v>
      </c>
      <c r="X63" s="507" t="e">
        <f ca="1">+IF(AND(ISNUMBER(OFFSET('Sanitation Data'!$D$10,0,10*ROW('Sanitation Data'!D57))),'Data Summary'!CM63="Yes"),OFFSET('Sanitation Data'!$D$10,0,10*ROW('Sanitation Data'!D57)),NA())</f>
        <v>#N/A</v>
      </c>
      <c r="Y63" s="507" t="e">
        <f ca="1">+IF(AND(ISNUMBER(OFFSET('Sanitation Data'!$D$11,0,10*ROW('Sanitation Data'!D57))),'Data Summary'!CN63="Yes"),OFFSET('Sanitation Data'!$D$11,0,10*ROW('Sanitation Data'!D57)),NA())</f>
        <v>#N/A</v>
      </c>
      <c r="Z63" s="507" t="e">
        <f ca="1">+IF(AND(ISNUMBER(OFFSET('Sanitation Data'!$D$12,0,10*ROW('Sanitation Data'!D57))),'Data Summary'!CO63="Yes"),OFFSET('Sanitation Data'!$D$12,0,10*ROW('Sanitation Data'!D57)),NA())</f>
        <v>#N/A</v>
      </c>
      <c r="AA63" s="507" t="e">
        <f ca="1">+IF(AND(ISNUMBER(OFFSET('Sanitation Data'!$E$4,0,10*ROW('Sanitation Data'!E57))),'Data Summary'!CP63="Yes"),100-OFFSET('Sanitation Data'!$E$4,0,10*ROW('Sanitation Data'!E57)),NA())</f>
        <v>#N/A</v>
      </c>
      <c r="AB63" s="507" t="e">
        <f ca="1">+IF(AND(ISNUMBER(OFFSET('Sanitation Data'!$E$6,0,10*ROW('Sanitation Data'!E57))),'Data Summary'!CQ63="Yes"),OFFSET('Sanitation Data'!$E$6,0,10*ROW('Sanitation Data'!E57)),NA())</f>
        <v>#N/A</v>
      </c>
      <c r="AC63" s="507" t="e">
        <f ca="1">+IF(AND(ISNUMBER(OFFSET('Sanitation Data'!$E$10,0,10*ROW('Sanitation Data'!E57))),'Data Summary'!CR63="Yes"),OFFSET('Sanitation Data'!$E$10,0,10*ROW('Sanitation Data'!E57)),NA())</f>
        <v>#N/A</v>
      </c>
      <c r="AD63" s="507" t="e">
        <f ca="1">+IF(AND(ISNUMBER(OFFSET('Sanitation Data'!$E$11,0,10*ROW('Sanitation Data'!E57))),'Data Summary'!CS63="Yes"),OFFSET('Sanitation Data'!$E$11,0,10*ROW('Sanitation Data'!E57)),NA())</f>
        <v>#N/A</v>
      </c>
      <c r="AE63" s="507" t="e">
        <f ca="1">+IF(AND(ISNUMBER(OFFSET('Sanitation Data'!$E$12,0,10*ROW('Sanitation Data'!E57))),'Data Summary'!CT63="Yes"),OFFSET('Sanitation Data'!$E$12,0,10*ROW('Sanitation Data'!E57)),NA())</f>
        <v>#N/A</v>
      </c>
      <c r="AF63" s="507" t="e">
        <f ca="1">+IF(AND(ISNUMBER(OFFSET('Sanitation Data'!$F$4,0,10*ROW('Sanitation Data'!F57))),'Data Summary'!CU63="Yes"),100-OFFSET('Sanitation Data'!$F$4,0,10*ROW('Sanitation Data'!F57)),NA())</f>
        <v>#N/A</v>
      </c>
      <c r="AG63" s="507" t="e">
        <f ca="1">+IF(AND(ISNUMBER(OFFSET('Sanitation Data'!$F$6,0,10*ROW('Sanitation Data'!F57))),'Data Summary'!CV63="Yes"),OFFSET('Sanitation Data'!$F$6,0,10*ROW('Sanitation Data'!F57)),NA())</f>
        <v>#N/A</v>
      </c>
      <c r="AH63" s="507" t="e">
        <f ca="1">+IF(AND(ISNUMBER(OFFSET('Sanitation Data'!$F$10,0,10*ROW('Sanitation Data'!F57))),'Data Summary'!CW63="Yes"),OFFSET('Sanitation Data'!$F$10,0,10*ROW('Sanitation Data'!F57)),NA())</f>
        <v>#N/A</v>
      </c>
      <c r="AI63" s="507" t="e">
        <f ca="1">+IF(AND(ISNUMBER(OFFSET('Sanitation Data'!$F$11,0,10*ROW('Sanitation Data'!F57))),'Data Summary'!CX63="Yes"),OFFSET('Sanitation Data'!$F$11,0,10*ROW('Sanitation Data'!F57)),NA())</f>
        <v>#N/A</v>
      </c>
      <c r="AJ63" s="507" t="e">
        <f ca="1">+IF(AND(ISNUMBER(OFFSET('Sanitation Data'!$F$12,0,10*ROW('Sanitation Data'!F57))),'Data Summary'!CY63="Yes"),OFFSET('Sanitation Data'!$F$12,0,10*ROW('Sanitation Data'!F57)),NA())</f>
        <v>#N/A</v>
      </c>
      <c r="AK63" s="507" t="e">
        <f ca="1">+IF(AND(ISNUMBER(OFFSET('Sanitation Data'!$G$4,0,10*ROW('Sanitation Data'!G57))),'Data Summary'!CZ63="Yes"),100-OFFSET('Sanitation Data'!$G$4,0,10*ROW('Sanitation Data'!G57)),NA())</f>
        <v>#N/A</v>
      </c>
      <c r="AL63" s="507" t="e">
        <f ca="1">+IF(AND(ISNUMBER(OFFSET('Sanitation Data'!$G$6,0,10*ROW('Sanitation Data'!G57))),'Data Summary'!DA63="Yes"),OFFSET('Sanitation Data'!$G$6,0,10*ROW('Sanitation Data'!G57)),NA())</f>
        <v>#N/A</v>
      </c>
      <c r="AM63" s="507" t="e">
        <f ca="1">+IF(AND(ISNUMBER(OFFSET('Sanitation Data'!$G$10,0,10*ROW('Sanitation Data'!G57))),'Data Summary'!DB63="Yes"),OFFSET('Sanitation Data'!$G$10,0,10*ROW('Sanitation Data'!G57)),NA())</f>
        <v>#N/A</v>
      </c>
      <c r="AN63" s="507" t="e">
        <f ca="1">+IF(AND(ISNUMBER(OFFSET('Sanitation Data'!$G$11,0,10*ROW('Sanitation Data'!G57))),'Data Summary'!DC63="Yes"),OFFSET('Sanitation Data'!$G$11,0,10*ROW('Sanitation Data'!G57)),NA())</f>
        <v>#N/A</v>
      </c>
      <c r="AO63" s="507" t="e">
        <f ca="1">+IF(AND(ISNUMBER(OFFSET('Sanitation Data'!$G$12,0,10*ROW('Sanitation Data'!G57))),'Data Summary'!DD63="Yes"),OFFSET('Sanitation Data'!$G$12,0,10*ROW('Sanitation Data'!G57)),NA())</f>
        <v>#N/A</v>
      </c>
      <c r="AP63" s="507" t="e">
        <f ca="1">+IF(AND(ISNUMBER(OFFSET('Sanitation Data'!$H$4,0,10*ROW('Sanitation Data'!H57))),'Data Summary'!DE63="Yes"),100-OFFSET('Sanitation Data'!$H$4,0,10*ROW('Sanitation Data'!H57)),NA())</f>
        <v>#N/A</v>
      </c>
      <c r="AQ63" s="507" t="e">
        <f ca="1">+IF(AND(ISNUMBER(OFFSET('Sanitation Data'!$H$6,0,10*ROW('Sanitation Data'!H57))),'Data Summary'!DF63="Yes"),OFFSET('Sanitation Data'!$H$6,0,10*ROW('Sanitation Data'!H57)),NA())</f>
        <v>#N/A</v>
      </c>
      <c r="AR63" s="507" t="e">
        <f ca="1">+IF(AND(ISNUMBER(OFFSET('Sanitation Data'!$H$10,0,10*ROW('Sanitation Data'!H57))),'Data Summary'!DG63="Yes"),OFFSET('Sanitation Data'!$H$10,0,10*ROW('Sanitation Data'!H57)),NA())</f>
        <v>#N/A</v>
      </c>
      <c r="AS63" s="507" t="e">
        <f ca="1">+IF(AND(ISNUMBER(OFFSET('Sanitation Data'!$H$11,0,10*ROW('Sanitation Data'!H57))),'Data Summary'!DH63="Yes"),OFFSET('Sanitation Data'!$H$11,0,10*ROW('Sanitation Data'!H57)),NA())</f>
        <v>#N/A</v>
      </c>
      <c r="AT63" s="507" t="e">
        <f ca="1">+IF(AND(ISNUMBER(OFFSET('Sanitation Data'!$H$12,0,10*ROW('Sanitation Data'!H57))),'Data Summary'!DI63="Yes"),OFFSET('Sanitation Data'!$H$12,0,10*ROW('Sanitation Data'!H57)),NA())</f>
        <v>#N/A</v>
      </c>
      <c r="AU63" s="507" t="e">
        <f ca="1">+IF(AND(ISNUMBER(OFFSET('Sanitation Data'!$I$4,0,10*ROW('Sanitation Data'!I57))),'Data Summary'!DJ63="Yes"),100-OFFSET('Sanitation Data'!$I$4,0,10*ROW('Sanitation Data'!I57)),NA())</f>
        <v>#N/A</v>
      </c>
      <c r="AV63" s="507" t="e">
        <f ca="1">+IF(AND(ISNUMBER(OFFSET('Sanitation Data'!$I$6,0,10*ROW('Sanitation Data'!I57))),'Data Summary'!DK63="Yes"),OFFSET('Sanitation Data'!$I$6,0,10*ROW('Sanitation Data'!I57)),NA())</f>
        <v>#N/A</v>
      </c>
      <c r="AW63" s="507" t="e">
        <f ca="1">+IF(AND(ISNUMBER(OFFSET('Sanitation Data'!$I$10,0,10*ROW('Sanitation Data'!I57))),'Data Summary'!DL63="Yes"),OFFSET('Sanitation Data'!$I$10,0,10*ROW('Sanitation Data'!I57)),NA())</f>
        <v>#N/A</v>
      </c>
      <c r="AX63" s="507" t="e">
        <f ca="1">+IF(AND(ISNUMBER(OFFSET('Sanitation Data'!$I$11,0,10*ROW('Sanitation Data'!I57))),'Data Summary'!DM63="Yes"),OFFSET('Sanitation Data'!$I$11,0,10*ROW('Sanitation Data'!I57)),NA())</f>
        <v>#N/A</v>
      </c>
      <c r="AY63" s="507" t="e">
        <f ca="1">+IF(AND(ISNUMBER(OFFSET('Sanitation Data'!$I$12,0,10*ROW('Sanitation Data'!I57))),'Data Summary'!DN63="Yes"),OFFSET('Sanitation Data'!$I$12,0,10*ROW('Sanitation Data'!I57)),NA())</f>
        <v>#N/A</v>
      </c>
      <c r="AZ63" s="508" t="e">
        <f ca="1">+IF(AND(ISNUMBER(OFFSET('Hygiene Data'!$D$5,0,10*ROW('Hygiene Data'!D57))),'Data Summary'!DO63="Yes"),OFFSET('Hygiene Data'!$D$5,0,10*ROW('Hygiene Data'!D57)),NA())</f>
        <v>#N/A</v>
      </c>
      <c r="BA63" s="508" t="e">
        <f ca="1">+IF(AND(ISNUMBER(OFFSET('Hygiene Data'!$D$7,0,10*ROW('Hygiene Data'!D57))),'Data Summary'!DP63="Yes"),OFFSET('Hygiene Data'!$D$7,0,10*ROW('Hygiene Data'!D57)),NA())</f>
        <v>#N/A</v>
      </c>
      <c r="BB63" s="508" t="e">
        <f ca="1">+IF(AND(ISNUMBER(OFFSET('Hygiene Data'!$D$9,0,10*ROW('Hygiene Data'!D57))),'Data Summary'!DQ63="Yes"),OFFSET('Hygiene Data'!$D$9,0,10*ROW('Hygiene Data'!D57)),NA())</f>
        <v>#N/A</v>
      </c>
      <c r="BC63" s="508" t="e">
        <f ca="1">+IF(AND(ISNUMBER(OFFSET('Hygiene Data'!$E$5,0,10*ROW('Hygiene Data'!E57))),'Data Summary'!DR63="Yes"),OFFSET('Hygiene Data'!$E$5,0,10*ROW('Hygiene Data'!E57)),NA())</f>
        <v>#N/A</v>
      </c>
      <c r="BD63" s="508" t="e">
        <f ca="1">+IF(AND(ISNUMBER(OFFSET('Hygiene Data'!$E$7,0,10*ROW('Hygiene Data'!E57))),'Data Summary'!DS63="Yes"),OFFSET('Hygiene Data'!$E$7,0,10*ROW('Hygiene Data'!E57)),NA())</f>
        <v>#N/A</v>
      </c>
      <c r="BE63" s="508" t="e">
        <f ca="1">+IF(AND(ISNUMBER(OFFSET('Hygiene Data'!$E$9,0,10*ROW('Hygiene Data'!E57))),'Data Summary'!DT63="Yes"),OFFSET('Hygiene Data'!$E$9,0,10*ROW('Hygiene Data'!E57)),NA())</f>
        <v>#N/A</v>
      </c>
      <c r="BF63" s="508" t="e">
        <f ca="1">+IF(AND(ISNUMBER(OFFSET('Hygiene Data'!$F$5,0,10*ROW('Hygiene Data'!F57))),'Data Summary'!DU63="Yes"),OFFSET('Hygiene Data'!$F$5,0,10*ROW('Hygiene Data'!F57)),NA())</f>
        <v>#N/A</v>
      </c>
      <c r="BG63" s="508" t="e">
        <f ca="1">+IF(AND(ISNUMBER(OFFSET('Hygiene Data'!$F$7,0,10*ROW('Hygiene Data'!F57))),'Data Summary'!DV63="Yes"),OFFSET('Hygiene Data'!$F$7,0,10*ROW('Hygiene Data'!F57)),NA())</f>
        <v>#N/A</v>
      </c>
      <c r="BH63" s="508" t="e">
        <f ca="1">+IF(AND(ISNUMBER(OFFSET('Hygiene Data'!$F$9,0,10*ROW('Hygiene Data'!F57))),'Data Summary'!DW63="Yes"),OFFSET('Hygiene Data'!$F$9,0,10*ROW('Hygiene Data'!F57)),NA())</f>
        <v>#N/A</v>
      </c>
      <c r="BI63" s="508" t="e">
        <f ca="1">+IF(AND(ISNUMBER(OFFSET('Hygiene Data'!$G$5,0,10*ROW('Hygiene Data'!G57))),'Data Summary'!DX63="Yes"),OFFSET('Hygiene Data'!$G$5,0,10*ROW('Hygiene Data'!G57)),NA())</f>
        <v>#N/A</v>
      </c>
      <c r="BJ63" s="508" t="e">
        <f ca="1">+IF(AND(ISNUMBER(OFFSET('Hygiene Data'!$G$7,0,10*ROW('Hygiene Data'!G57))),'Data Summary'!DY63="Yes"),OFFSET('Hygiene Data'!$G$7,0,10*ROW('Hygiene Data'!G57)),NA())</f>
        <v>#N/A</v>
      </c>
      <c r="BK63" s="508" t="e">
        <f ca="1">+IF(AND(ISNUMBER(OFFSET('Hygiene Data'!$G$9,0,10*ROW('Hygiene Data'!G57))),'Data Summary'!DZ63="Yes"),OFFSET('Hygiene Data'!$G$9,0,10*ROW('Hygiene Data'!G57)),NA())</f>
        <v>#N/A</v>
      </c>
      <c r="BL63" s="508" t="e">
        <f ca="1">+IF(AND(ISNUMBER(OFFSET('Hygiene Data'!$H$5,0,10*ROW('Hygiene Data'!H57))),'Data Summary'!EA63="Yes"),OFFSET('Hygiene Data'!$H$5,0,10*ROW('Hygiene Data'!H57)),NA())</f>
        <v>#N/A</v>
      </c>
      <c r="BM63" s="508" t="e">
        <f ca="1">+IF(AND(ISNUMBER(OFFSET('Hygiene Data'!$H$7,0,10*ROW('Hygiene Data'!H57))),'Data Summary'!EB63="Yes"),OFFSET('Hygiene Data'!$H$7,0,10*ROW('Hygiene Data'!H57)),NA())</f>
        <v>#N/A</v>
      </c>
      <c r="BN63" s="508" t="e">
        <f ca="1">+IF(AND(ISNUMBER(OFFSET('Hygiene Data'!$H$9,0,10*ROW('Hygiene Data'!H57))),'Data Summary'!EC63="Yes"),OFFSET('Hygiene Data'!$H$9,0,10*ROW('Hygiene Data'!H57)),NA())</f>
        <v>#N/A</v>
      </c>
      <c r="BO63" s="508" t="e">
        <f ca="1">+IF(AND(ISNUMBER(OFFSET('Hygiene Data'!$I$5,0,10*ROW('Hygiene Data'!I57))),'Data Summary'!ED63="Yes"),OFFSET('Hygiene Data'!$I$5,0,10*ROW('Hygiene Data'!I57)),NA())</f>
        <v>#N/A</v>
      </c>
      <c r="BP63" s="508" t="e">
        <f ca="1">+IF(AND(ISNUMBER(OFFSET('Hygiene Data'!$I$7,0,10*ROW('Hygiene Data'!I57))),'Data Summary'!EE63="Yes"),OFFSET('Hygiene Data'!$I$7,0,10*ROW('Hygiene Data'!I57)),NA())</f>
        <v>#N/A</v>
      </c>
      <c r="BQ63" s="508" t="e">
        <f ca="1">+IF(AND(ISNUMBER(OFFSET('Hygiene Data'!$I$9,0,10*ROW('Hygiene Data'!I57))),'Data Summary'!EF63="Yes"),OFFSET('Hygiene Data'!$I$9,0,10*ROW('Hygiene Data'!I57)),NA())</f>
        <v>#N/A</v>
      </c>
    </row>
    <row r="64" spans="1:69" x14ac:dyDescent="0.25">
      <c r="A64" s="504" t="e">
        <f ca="1">+RIGHT('Data Summary'!A64,LEN('Data Summary'!A64)-9)</f>
        <v>#VALUE!</v>
      </c>
      <c r="B64" s="478" t="str">
        <f ca="1">+IF(ISTEXT('Data Summary'!B64),'Data Summary'!B64,"")</f>
        <v/>
      </c>
      <c r="C64" s="505" t="e">
        <f ca="1">+VALUE('Data Summary'!C64)</f>
        <v>#VALUE!</v>
      </c>
      <c r="D64" s="506" t="e">
        <f ca="1">+IF(AND(ISNUMBER(OFFSET('Water Data'!$D$4,0,10*ROW('Water Data'!D58))),'Data Summary'!BS64="Yes"),100-OFFSET('Water Data'!$D$4,0,10*ROW('Water Data'!D58)),NA())</f>
        <v>#N/A</v>
      </c>
      <c r="E64" s="506" t="e">
        <f ca="1">+IF(AND(ISNUMBER(OFFSET('Water Data'!$D$6,0,10*ROW('Water Data'!D58))),'Data Summary'!BT64="Yes"),OFFSET('Water Data'!$D$6,0,10*ROW('Water Data'!D58)),NA())</f>
        <v>#N/A</v>
      </c>
      <c r="F64" s="506" t="e">
        <f ca="1">+IF(AND(ISNUMBER(OFFSET('Water Data'!$D$9,0,10*ROW('Water Data'!D58))),'Data Summary'!BU64="Yes"),OFFSET('Water Data'!$D$9,0,10*ROW('Water Data'!D58)),NA())</f>
        <v>#N/A</v>
      </c>
      <c r="G64" s="506" t="e">
        <f ca="1">+IF(AND(ISNUMBER(OFFSET('Water Data'!$E$4,0,10*ROW('Water Data'!E58))),'Data Summary'!BV64="Yes"),100-OFFSET('Water Data'!$E$4,0,10*ROW('Water Data'!E58)),NA())</f>
        <v>#N/A</v>
      </c>
      <c r="H64" s="506" t="e">
        <f ca="1">+IF(AND(ISNUMBER(OFFSET('Water Data'!$E$6,0,10*ROW('Water Data'!E58))),'Data Summary'!BW64="Yes"),OFFSET('Water Data'!$E$6,0,10*ROW('Water Data'!E58)),NA())</f>
        <v>#N/A</v>
      </c>
      <c r="I64" s="506" t="e">
        <f ca="1">+IF(AND(ISNUMBER(OFFSET('Water Data'!$E$9,0,10*ROW('Water Data'!E58))),'Data Summary'!BX64="Yes"),OFFSET('Water Data'!$E$9,0,10*ROW('Water Data'!E58)),NA())</f>
        <v>#N/A</v>
      </c>
      <c r="J64" s="506" t="e">
        <f ca="1">+IF(AND(ISNUMBER(OFFSET('Water Data'!$F$4,0,10*ROW('Water Data'!F58))),'Data Summary'!BY64="Yes"),100-OFFSET('Water Data'!$F$4,0,10*ROW('Water Data'!F58)),NA())</f>
        <v>#N/A</v>
      </c>
      <c r="K64" s="506" t="e">
        <f ca="1">+IF(AND(ISNUMBER(OFFSET('Water Data'!$F$6,0,10*ROW('Water Data'!F58))),'Data Summary'!BZ64="Yes"),OFFSET('Water Data'!$F$6,0,10*ROW('Water Data'!F58)),NA())</f>
        <v>#N/A</v>
      </c>
      <c r="L64" s="506" t="e">
        <f ca="1">+IF(AND(ISNUMBER(OFFSET('Water Data'!$F$9,0,10*ROW('Water Data'!F58))),'Data Summary'!CA64="Yes"),OFFSET('Water Data'!$F$9,0,10*ROW('Water Data'!F58)),NA())</f>
        <v>#N/A</v>
      </c>
      <c r="M64" s="506" t="e">
        <f ca="1">+IF(AND(ISNUMBER(OFFSET('Water Data'!$G$4,0,10*ROW('Water Data'!G58))),'Data Summary'!CB64="Yes"),100-OFFSET('Water Data'!$G$4,0,10*ROW('Water Data'!G58)),NA())</f>
        <v>#N/A</v>
      </c>
      <c r="N64" s="506" t="e">
        <f ca="1">+IF(AND(ISNUMBER(OFFSET('Water Data'!$G$6,0,10*ROW('Water Data'!G58))),'Data Summary'!CC64="Yes"),OFFSET('Water Data'!$G$6,0,10*ROW('Water Data'!G58)),NA())</f>
        <v>#N/A</v>
      </c>
      <c r="O64" s="506" t="e">
        <f ca="1">+IF(AND(ISNUMBER(OFFSET('Water Data'!$G$9,0,10*ROW('Water Data'!G58))),'Data Summary'!CD64="Yes"),OFFSET('Water Data'!$G$9,0,10*ROW('Water Data'!G58)),NA())</f>
        <v>#N/A</v>
      </c>
      <c r="P64" s="506" t="e">
        <f ca="1">+IF(AND(ISNUMBER(OFFSET('Water Data'!$H$4,0,10*ROW('Water Data'!H58))),'Data Summary'!CE64="Yes"),100-OFFSET('Water Data'!$H$4,0,10*ROW('Water Data'!H58)),NA())</f>
        <v>#N/A</v>
      </c>
      <c r="Q64" s="506" t="e">
        <f ca="1">+IF(AND(ISNUMBER(OFFSET('Water Data'!$H$6,0,10*ROW('Water Data'!H58))),'Data Summary'!CF64="Yes"),OFFSET('Water Data'!$H$6,0,10*ROW('Water Data'!H58)),NA())</f>
        <v>#N/A</v>
      </c>
      <c r="R64" s="506" t="e">
        <f ca="1">+IF(AND(ISNUMBER(OFFSET('Water Data'!$H$9,0,10*ROW('Water Data'!H58))),'Data Summary'!CG64="Yes"),OFFSET('Water Data'!$H$9,0,10*ROW('Water Data'!H58)),NA())</f>
        <v>#N/A</v>
      </c>
      <c r="S64" s="506" t="e">
        <f ca="1">+IF(AND(ISNUMBER(OFFSET('Water Data'!$I$4,0,10*ROW('Water Data'!I58))),'Data Summary'!CH64="Yes"),100-OFFSET('Water Data'!$I$4,0,10*ROW('Water Data'!I58)),NA())</f>
        <v>#N/A</v>
      </c>
      <c r="T64" s="506" t="e">
        <f ca="1">+IF(AND(ISNUMBER(OFFSET('Water Data'!$I$6,0,10*ROW('Water Data'!I58))),'Data Summary'!CI64="Yes"),OFFSET('Water Data'!$I$6,0,10*ROW('Water Data'!I58)),NA())</f>
        <v>#N/A</v>
      </c>
      <c r="U64" s="506" t="e">
        <f ca="1">+IF(AND(ISNUMBER(OFFSET('Water Data'!$I$9,0,10*ROW('Water Data'!I58))),'Data Summary'!CJ64="Yes"),OFFSET('Water Data'!$I$9,0,10*ROW('Water Data'!I58)),NA())</f>
        <v>#N/A</v>
      </c>
      <c r="V64" s="507" t="e">
        <f ca="1">+IF(AND(ISNUMBER(OFFSET('Sanitation Data'!$D$4,0,10*ROW('Sanitation Data'!D58))),'Data Summary'!CK64="Yes"),100-OFFSET('Sanitation Data'!$D$4,0,10*ROW('Sanitation Data'!D58)),NA())</f>
        <v>#N/A</v>
      </c>
      <c r="W64" s="507" t="e">
        <f ca="1">+IF(AND(ISNUMBER(OFFSET('Sanitation Data'!$D$6,0,10*ROW('Sanitation Data'!D58))),'Data Summary'!CL64="Yes"),OFFSET('Sanitation Data'!$D$6,0,10*ROW('Sanitation Data'!D58)),NA())</f>
        <v>#N/A</v>
      </c>
      <c r="X64" s="507" t="e">
        <f ca="1">+IF(AND(ISNUMBER(OFFSET('Sanitation Data'!$D$10,0,10*ROW('Sanitation Data'!D58))),'Data Summary'!CM64="Yes"),OFFSET('Sanitation Data'!$D$10,0,10*ROW('Sanitation Data'!D58)),NA())</f>
        <v>#N/A</v>
      </c>
      <c r="Y64" s="507" t="e">
        <f ca="1">+IF(AND(ISNUMBER(OFFSET('Sanitation Data'!$D$11,0,10*ROW('Sanitation Data'!D58))),'Data Summary'!CN64="Yes"),OFFSET('Sanitation Data'!$D$11,0,10*ROW('Sanitation Data'!D58)),NA())</f>
        <v>#N/A</v>
      </c>
      <c r="Z64" s="507" t="e">
        <f ca="1">+IF(AND(ISNUMBER(OFFSET('Sanitation Data'!$D$12,0,10*ROW('Sanitation Data'!D58))),'Data Summary'!CO64="Yes"),OFFSET('Sanitation Data'!$D$12,0,10*ROW('Sanitation Data'!D58)),NA())</f>
        <v>#N/A</v>
      </c>
      <c r="AA64" s="507" t="e">
        <f ca="1">+IF(AND(ISNUMBER(OFFSET('Sanitation Data'!$E$4,0,10*ROW('Sanitation Data'!E58))),'Data Summary'!CP64="Yes"),100-OFFSET('Sanitation Data'!$E$4,0,10*ROW('Sanitation Data'!E58)),NA())</f>
        <v>#N/A</v>
      </c>
      <c r="AB64" s="507" t="e">
        <f ca="1">+IF(AND(ISNUMBER(OFFSET('Sanitation Data'!$E$6,0,10*ROW('Sanitation Data'!E58))),'Data Summary'!CQ64="Yes"),OFFSET('Sanitation Data'!$E$6,0,10*ROW('Sanitation Data'!E58)),NA())</f>
        <v>#N/A</v>
      </c>
      <c r="AC64" s="507" t="e">
        <f ca="1">+IF(AND(ISNUMBER(OFFSET('Sanitation Data'!$E$10,0,10*ROW('Sanitation Data'!E58))),'Data Summary'!CR64="Yes"),OFFSET('Sanitation Data'!$E$10,0,10*ROW('Sanitation Data'!E58)),NA())</f>
        <v>#N/A</v>
      </c>
      <c r="AD64" s="507" t="e">
        <f ca="1">+IF(AND(ISNUMBER(OFFSET('Sanitation Data'!$E$11,0,10*ROW('Sanitation Data'!E58))),'Data Summary'!CS64="Yes"),OFFSET('Sanitation Data'!$E$11,0,10*ROW('Sanitation Data'!E58)),NA())</f>
        <v>#N/A</v>
      </c>
      <c r="AE64" s="507" t="e">
        <f ca="1">+IF(AND(ISNUMBER(OFFSET('Sanitation Data'!$E$12,0,10*ROW('Sanitation Data'!E58))),'Data Summary'!CT64="Yes"),OFFSET('Sanitation Data'!$E$12,0,10*ROW('Sanitation Data'!E58)),NA())</f>
        <v>#N/A</v>
      </c>
      <c r="AF64" s="507" t="e">
        <f ca="1">+IF(AND(ISNUMBER(OFFSET('Sanitation Data'!$F$4,0,10*ROW('Sanitation Data'!F58))),'Data Summary'!CU64="Yes"),100-OFFSET('Sanitation Data'!$F$4,0,10*ROW('Sanitation Data'!F58)),NA())</f>
        <v>#N/A</v>
      </c>
      <c r="AG64" s="507" t="e">
        <f ca="1">+IF(AND(ISNUMBER(OFFSET('Sanitation Data'!$F$6,0,10*ROW('Sanitation Data'!F58))),'Data Summary'!CV64="Yes"),OFFSET('Sanitation Data'!$F$6,0,10*ROW('Sanitation Data'!F58)),NA())</f>
        <v>#N/A</v>
      </c>
      <c r="AH64" s="507" t="e">
        <f ca="1">+IF(AND(ISNUMBER(OFFSET('Sanitation Data'!$F$10,0,10*ROW('Sanitation Data'!F58))),'Data Summary'!CW64="Yes"),OFFSET('Sanitation Data'!$F$10,0,10*ROW('Sanitation Data'!F58)),NA())</f>
        <v>#N/A</v>
      </c>
      <c r="AI64" s="507" t="e">
        <f ca="1">+IF(AND(ISNUMBER(OFFSET('Sanitation Data'!$F$11,0,10*ROW('Sanitation Data'!F58))),'Data Summary'!CX64="Yes"),OFFSET('Sanitation Data'!$F$11,0,10*ROW('Sanitation Data'!F58)),NA())</f>
        <v>#N/A</v>
      </c>
      <c r="AJ64" s="507" t="e">
        <f ca="1">+IF(AND(ISNUMBER(OFFSET('Sanitation Data'!$F$12,0,10*ROW('Sanitation Data'!F58))),'Data Summary'!CY64="Yes"),OFFSET('Sanitation Data'!$F$12,0,10*ROW('Sanitation Data'!F58)),NA())</f>
        <v>#N/A</v>
      </c>
      <c r="AK64" s="507" t="e">
        <f ca="1">+IF(AND(ISNUMBER(OFFSET('Sanitation Data'!$G$4,0,10*ROW('Sanitation Data'!G58))),'Data Summary'!CZ64="Yes"),100-OFFSET('Sanitation Data'!$G$4,0,10*ROW('Sanitation Data'!G58)),NA())</f>
        <v>#N/A</v>
      </c>
      <c r="AL64" s="507" t="e">
        <f ca="1">+IF(AND(ISNUMBER(OFFSET('Sanitation Data'!$G$6,0,10*ROW('Sanitation Data'!G58))),'Data Summary'!DA64="Yes"),OFFSET('Sanitation Data'!$G$6,0,10*ROW('Sanitation Data'!G58)),NA())</f>
        <v>#N/A</v>
      </c>
      <c r="AM64" s="507" t="e">
        <f ca="1">+IF(AND(ISNUMBER(OFFSET('Sanitation Data'!$G$10,0,10*ROW('Sanitation Data'!G58))),'Data Summary'!DB64="Yes"),OFFSET('Sanitation Data'!$G$10,0,10*ROW('Sanitation Data'!G58)),NA())</f>
        <v>#N/A</v>
      </c>
      <c r="AN64" s="507" t="e">
        <f ca="1">+IF(AND(ISNUMBER(OFFSET('Sanitation Data'!$G$11,0,10*ROW('Sanitation Data'!G58))),'Data Summary'!DC64="Yes"),OFFSET('Sanitation Data'!$G$11,0,10*ROW('Sanitation Data'!G58)),NA())</f>
        <v>#N/A</v>
      </c>
      <c r="AO64" s="507" t="e">
        <f ca="1">+IF(AND(ISNUMBER(OFFSET('Sanitation Data'!$G$12,0,10*ROW('Sanitation Data'!G58))),'Data Summary'!DD64="Yes"),OFFSET('Sanitation Data'!$G$12,0,10*ROW('Sanitation Data'!G58)),NA())</f>
        <v>#N/A</v>
      </c>
      <c r="AP64" s="507" t="e">
        <f ca="1">+IF(AND(ISNUMBER(OFFSET('Sanitation Data'!$H$4,0,10*ROW('Sanitation Data'!H58))),'Data Summary'!DE64="Yes"),100-OFFSET('Sanitation Data'!$H$4,0,10*ROW('Sanitation Data'!H58)),NA())</f>
        <v>#N/A</v>
      </c>
      <c r="AQ64" s="507" t="e">
        <f ca="1">+IF(AND(ISNUMBER(OFFSET('Sanitation Data'!$H$6,0,10*ROW('Sanitation Data'!H58))),'Data Summary'!DF64="Yes"),OFFSET('Sanitation Data'!$H$6,0,10*ROW('Sanitation Data'!H58)),NA())</f>
        <v>#N/A</v>
      </c>
      <c r="AR64" s="507" t="e">
        <f ca="1">+IF(AND(ISNUMBER(OFFSET('Sanitation Data'!$H$10,0,10*ROW('Sanitation Data'!H58))),'Data Summary'!DG64="Yes"),OFFSET('Sanitation Data'!$H$10,0,10*ROW('Sanitation Data'!H58)),NA())</f>
        <v>#N/A</v>
      </c>
      <c r="AS64" s="507" t="e">
        <f ca="1">+IF(AND(ISNUMBER(OFFSET('Sanitation Data'!$H$11,0,10*ROW('Sanitation Data'!H58))),'Data Summary'!DH64="Yes"),OFFSET('Sanitation Data'!$H$11,0,10*ROW('Sanitation Data'!H58)),NA())</f>
        <v>#N/A</v>
      </c>
      <c r="AT64" s="507" t="e">
        <f ca="1">+IF(AND(ISNUMBER(OFFSET('Sanitation Data'!$H$12,0,10*ROW('Sanitation Data'!H58))),'Data Summary'!DI64="Yes"),OFFSET('Sanitation Data'!$H$12,0,10*ROW('Sanitation Data'!H58)),NA())</f>
        <v>#N/A</v>
      </c>
      <c r="AU64" s="507" t="e">
        <f ca="1">+IF(AND(ISNUMBER(OFFSET('Sanitation Data'!$I$4,0,10*ROW('Sanitation Data'!I58))),'Data Summary'!DJ64="Yes"),100-OFFSET('Sanitation Data'!$I$4,0,10*ROW('Sanitation Data'!I58)),NA())</f>
        <v>#N/A</v>
      </c>
      <c r="AV64" s="507" t="e">
        <f ca="1">+IF(AND(ISNUMBER(OFFSET('Sanitation Data'!$I$6,0,10*ROW('Sanitation Data'!I58))),'Data Summary'!DK64="Yes"),OFFSET('Sanitation Data'!$I$6,0,10*ROW('Sanitation Data'!I58)),NA())</f>
        <v>#N/A</v>
      </c>
      <c r="AW64" s="507" t="e">
        <f ca="1">+IF(AND(ISNUMBER(OFFSET('Sanitation Data'!$I$10,0,10*ROW('Sanitation Data'!I58))),'Data Summary'!DL64="Yes"),OFFSET('Sanitation Data'!$I$10,0,10*ROW('Sanitation Data'!I58)),NA())</f>
        <v>#N/A</v>
      </c>
      <c r="AX64" s="507" t="e">
        <f ca="1">+IF(AND(ISNUMBER(OFFSET('Sanitation Data'!$I$11,0,10*ROW('Sanitation Data'!I58))),'Data Summary'!DM64="Yes"),OFFSET('Sanitation Data'!$I$11,0,10*ROW('Sanitation Data'!I58)),NA())</f>
        <v>#N/A</v>
      </c>
      <c r="AY64" s="507" t="e">
        <f ca="1">+IF(AND(ISNUMBER(OFFSET('Sanitation Data'!$I$12,0,10*ROW('Sanitation Data'!I58))),'Data Summary'!DN64="Yes"),OFFSET('Sanitation Data'!$I$12,0,10*ROW('Sanitation Data'!I58)),NA())</f>
        <v>#N/A</v>
      </c>
      <c r="AZ64" s="508" t="e">
        <f ca="1">+IF(AND(ISNUMBER(OFFSET('Hygiene Data'!$D$5,0,10*ROW('Hygiene Data'!D58))),'Data Summary'!DO64="Yes"),OFFSET('Hygiene Data'!$D$5,0,10*ROW('Hygiene Data'!D58)),NA())</f>
        <v>#N/A</v>
      </c>
      <c r="BA64" s="508" t="e">
        <f ca="1">+IF(AND(ISNUMBER(OFFSET('Hygiene Data'!$D$7,0,10*ROW('Hygiene Data'!D58))),'Data Summary'!DP64="Yes"),OFFSET('Hygiene Data'!$D$7,0,10*ROW('Hygiene Data'!D58)),NA())</f>
        <v>#N/A</v>
      </c>
      <c r="BB64" s="508" t="e">
        <f ca="1">+IF(AND(ISNUMBER(OFFSET('Hygiene Data'!$D$9,0,10*ROW('Hygiene Data'!D58))),'Data Summary'!DQ64="Yes"),OFFSET('Hygiene Data'!$D$9,0,10*ROW('Hygiene Data'!D58)),NA())</f>
        <v>#N/A</v>
      </c>
      <c r="BC64" s="508" t="e">
        <f ca="1">+IF(AND(ISNUMBER(OFFSET('Hygiene Data'!$E$5,0,10*ROW('Hygiene Data'!E58))),'Data Summary'!DR64="Yes"),OFFSET('Hygiene Data'!$E$5,0,10*ROW('Hygiene Data'!E58)),NA())</f>
        <v>#N/A</v>
      </c>
      <c r="BD64" s="508" t="e">
        <f ca="1">+IF(AND(ISNUMBER(OFFSET('Hygiene Data'!$E$7,0,10*ROW('Hygiene Data'!E58))),'Data Summary'!DS64="Yes"),OFFSET('Hygiene Data'!$E$7,0,10*ROW('Hygiene Data'!E58)),NA())</f>
        <v>#N/A</v>
      </c>
      <c r="BE64" s="508" t="e">
        <f ca="1">+IF(AND(ISNUMBER(OFFSET('Hygiene Data'!$E$9,0,10*ROW('Hygiene Data'!E58))),'Data Summary'!DT64="Yes"),OFFSET('Hygiene Data'!$E$9,0,10*ROW('Hygiene Data'!E58)),NA())</f>
        <v>#N/A</v>
      </c>
      <c r="BF64" s="508" t="e">
        <f ca="1">+IF(AND(ISNUMBER(OFFSET('Hygiene Data'!$F$5,0,10*ROW('Hygiene Data'!F58))),'Data Summary'!DU64="Yes"),OFFSET('Hygiene Data'!$F$5,0,10*ROW('Hygiene Data'!F58)),NA())</f>
        <v>#N/A</v>
      </c>
      <c r="BG64" s="508" t="e">
        <f ca="1">+IF(AND(ISNUMBER(OFFSET('Hygiene Data'!$F$7,0,10*ROW('Hygiene Data'!F58))),'Data Summary'!DV64="Yes"),OFFSET('Hygiene Data'!$F$7,0,10*ROW('Hygiene Data'!F58)),NA())</f>
        <v>#N/A</v>
      </c>
      <c r="BH64" s="508" t="e">
        <f ca="1">+IF(AND(ISNUMBER(OFFSET('Hygiene Data'!$F$9,0,10*ROW('Hygiene Data'!F58))),'Data Summary'!DW64="Yes"),OFFSET('Hygiene Data'!$F$9,0,10*ROW('Hygiene Data'!F58)),NA())</f>
        <v>#N/A</v>
      </c>
      <c r="BI64" s="508" t="e">
        <f ca="1">+IF(AND(ISNUMBER(OFFSET('Hygiene Data'!$G$5,0,10*ROW('Hygiene Data'!G58))),'Data Summary'!DX64="Yes"),OFFSET('Hygiene Data'!$G$5,0,10*ROW('Hygiene Data'!G58)),NA())</f>
        <v>#N/A</v>
      </c>
      <c r="BJ64" s="508" t="e">
        <f ca="1">+IF(AND(ISNUMBER(OFFSET('Hygiene Data'!$G$7,0,10*ROW('Hygiene Data'!G58))),'Data Summary'!DY64="Yes"),OFFSET('Hygiene Data'!$G$7,0,10*ROW('Hygiene Data'!G58)),NA())</f>
        <v>#N/A</v>
      </c>
      <c r="BK64" s="508" t="e">
        <f ca="1">+IF(AND(ISNUMBER(OFFSET('Hygiene Data'!$G$9,0,10*ROW('Hygiene Data'!G58))),'Data Summary'!DZ64="Yes"),OFFSET('Hygiene Data'!$G$9,0,10*ROW('Hygiene Data'!G58)),NA())</f>
        <v>#N/A</v>
      </c>
      <c r="BL64" s="508" t="e">
        <f ca="1">+IF(AND(ISNUMBER(OFFSET('Hygiene Data'!$H$5,0,10*ROW('Hygiene Data'!H58))),'Data Summary'!EA64="Yes"),OFFSET('Hygiene Data'!$H$5,0,10*ROW('Hygiene Data'!H58)),NA())</f>
        <v>#N/A</v>
      </c>
      <c r="BM64" s="508" t="e">
        <f ca="1">+IF(AND(ISNUMBER(OFFSET('Hygiene Data'!$H$7,0,10*ROW('Hygiene Data'!H58))),'Data Summary'!EB64="Yes"),OFFSET('Hygiene Data'!$H$7,0,10*ROW('Hygiene Data'!H58)),NA())</f>
        <v>#N/A</v>
      </c>
      <c r="BN64" s="508" t="e">
        <f ca="1">+IF(AND(ISNUMBER(OFFSET('Hygiene Data'!$H$9,0,10*ROW('Hygiene Data'!H58))),'Data Summary'!EC64="Yes"),OFFSET('Hygiene Data'!$H$9,0,10*ROW('Hygiene Data'!H58)),NA())</f>
        <v>#N/A</v>
      </c>
      <c r="BO64" s="508" t="e">
        <f ca="1">+IF(AND(ISNUMBER(OFFSET('Hygiene Data'!$I$5,0,10*ROW('Hygiene Data'!I58))),'Data Summary'!ED64="Yes"),OFFSET('Hygiene Data'!$I$5,0,10*ROW('Hygiene Data'!I58)),NA())</f>
        <v>#N/A</v>
      </c>
      <c r="BP64" s="508" t="e">
        <f ca="1">+IF(AND(ISNUMBER(OFFSET('Hygiene Data'!$I$7,0,10*ROW('Hygiene Data'!I58))),'Data Summary'!EE64="Yes"),OFFSET('Hygiene Data'!$I$7,0,10*ROW('Hygiene Data'!I58)),NA())</f>
        <v>#N/A</v>
      </c>
      <c r="BQ64" s="508" t="e">
        <f ca="1">+IF(AND(ISNUMBER(OFFSET('Hygiene Data'!$I$9,0,10*ROW('Hygiene Data'!I58))),'Data Summary'!EF64="Yes"),OFFSET('Hygiene Data'!$I$9,0,10*ROW('Hygiene Data'!I58)),NA())</f>
        <v>#N/A</v>
      </c>
    </row>
    <row r="65" spans="1:69" x14ac:dyDescent="0.25">
      <c r="A65" s="504" t="e">
        <f ca="1">+RIGHT('Data Summary'!A65,LEN('Data Summary'!A65)-9)</f>
        <v>#VALUE!</v>
      </c>
      <c r="B65" s="478" t="str">
        <f ca="1">+IF(ISTEXT('Data Summary'!B65),'Data Summary'!B65,"")</f>
        <v/>
      </c>
      <c r="C65" s="505" t="e">
        <f ca="1">+VALUE('Data Summary'!C65)</f>
        <v>#VALUE!</v>
      </c>
      <c r="D65" s="506" t="e">
        <f ca="1">+IF(AND(ISNUMBER(OFFSET('Water Data'!$D$4,0,10*ROW('Water Data'!D59))),'Data Summary'!BS65="Yes"),100-OFFSET('Water Data'!$D$4,0,10*ROW('Water Data'!D59)),NA())</f>
        <v>#N/A</v>
      </c>
      <c r="E65" s="506" t="e">
        <f ca="1">+IF(AND(ISNUMBER(OFFSET('Water Data'!$D$6,0,10*ROW('Water Data'!D59))),'Data Summary'!BT65="Yes"),OFFSET('Water Data'!$D$6,0,10*ROW('Water Data'!D59)),NA())</f>
        <v>#N/A</v>
      </c>
      <c r="F65" s="506" t="e">
        <f ca="1">+IF(AND(ISNUMBER(OFFSET('Water Data'!$D$9,0,10*ROW('Water Data'!D59))),'Data Summary'!BU65="Yes"),OFFSET('Water Data'!$D$9,0,10*ROW('Water Data'!D59)),NA())</f>
        <v>#N/A</v>
      </c>
      <c r="G65" s="506" t="e">
        <f ca="1">+IF(AND(ISNUMBER(OFFSET('Water Data'!$E$4,0,10*ROW('Water Data'!E59))),'Data Summary'!BV65="Yes"),100-OFFSET('Water Data'!$E$4,0,10*ROW('Water Data'!E59)),NA())</f>
        <v>#N/A</v>
      </c>
      <c r="H65" s="506" t="e">
        <f ca="1">+IF(AND(ISNUMBER(OFFSET('Water Data'!$E$6,0,10*ROW('Water Data'!E59))),'Data Summary'!BW65="Yes"),OFFSET('Water Data'!$E$6,0,10*ROW('Water Data'!E59)),NA())</f>
        <v>#N/A</v>
      </c>
      <c r="I65" s="506" t="e">
        <f ca="1">+IF(AND(ISNUMBER(OFFSET('Water Data'!$E$9,0,10*ROW('Water Data'!E59))),'Data Summary'!BX65="Yes"),OFFSET('Water Data'!$E$9,0,10*ROW('Water Data'!E59)),NA())</f>
        <v>#N/A</v>
      </c>
      <c r="J65" s="506" t="e">
        <f ca="1">+IF(AND(ISNUMBER(OFFSET('Water Data'!$F$4,0,10*ROW('Water Data'!F59))),'Data Summary'!BY65="Yes"),100-OFFSET('Water Data'!$F$4,0,10*ROW('Water Data'!F59)),NA())</f>
        <v>#N/A</v>
      </c>
      <c r="K65" s="506" t="e">
        <f ca="1">+IF(AND(ISNUMBER(OFFSET('Water Data'!$F$6,0,10*ROW('Water Data'!F59))),'Data Summary'!BZ65="Yes"),OFFSET('Water Data'!$F$6,0,10*ROW('Water Data'!F59)),NA())</f>
        <v>#N/A</v>
      </c>
      <c r="L65" s="506" t="e">
        <f ca="1">+IF(AND(ISNUMBER(OFFSET('Water Data'!$F$9,0,10*ROW('Water Data'!F59))),'Data Summary'!CA65="Yes"),OFFSET('Water Data'!$F$9,0,10*ROW('Water Data'!F59)),NA())</f>
        <v>#N/A</v>
      </c>
      <c r="M65" s="506" t="e">
        <f ca="1">+IF(AND(ISNUMBER(OFFSET('Water Data'!$G$4,0,10*ROW('Water Data'!G59))),'Data Summary'!CB65="Yes"),100-OFFSET('Water Data'!$G$4,0,10*ROW('Water Data'!G59)),NA())</f>
        <v>#N/A</v>
      </c>
      <c r="N65" s="506" t="e">
        <f ca="1">+IF(AND(ISNUMBER(OFFSET('Water Data'!$G$6,0,10*ROW('Water Data'!G59))),'Data Summary'!CC65="Yes"),OFFSET('Water Data'!$G$6,0,10*ROW('Water Data'!G59)),NA())</f>
        <v>#N/A</v>
      </c>
      <c r="O65" s="506" t="e">
        <f ca="1">+IF(AND(ISNUMBER(OFFSET('Water Data'!$G$9,0,10*ROW('Water Data'!G59))),'Data Summary'!CD65="Yes"),OFFSET('Water Data'!$G$9,0,10*ROW('Water Data'!G59)),NA())</f>
        <v>#N/A</v>
      </c>
      <c r="P65" s="506" t="e">
        <f ca="1">+IF(AND(ISNUMBER(OFFSET('Water Data'!$H$4,0,10*ROW('Water Data'!H59))),'Data Summary'!CE65="Yes"),100-OFFSET('Water Data'!$H$4,0,10*ROW('Water Data'!H59)),NA())</f>
        <v>#N/A</v>
      </c>
      <c r="Q65" s="506" t="e">
        <f ca="1">+IF(AND(ISNUMBER(OFFSET('Water Data'!$H$6,0,10*ROW('Water Data'!H59))),'Data Summary'!CF65="Yes"),OFFSET('Water Data'!$H$6,0,10*ROW('Water Data'!H59)),NA())</f>
        <v>#N/A</v>
      </c>
      <c r="R65" s="506" t="e">
        <f ca="1">+IF(AND(ISNUMBER(OFFSET('Water Data'!$H$9,0,10*ROW('Water Data'!H59))),'Data Summary'!CG65="Yes"),OFFSET('Water Data'!$H$9,0,10*ROW('Water Data'!H59)),NA())</f>
        <v>#N/A</v>
      </c>
      <c r="S65" s="506" t="e">
        <f ca="1">+IF(AND(ISNUMBER(OFFSET('Water Data'!$I$4,0,10*ROW('Water Data'!I59))),'Data Summary'!CH65="Yes"),100-OFFSET('Water Data'!$I$4,0,10*ROW('Water Data'!I59)),NA())</f>
        <v>#N/A</v>
      </c>
      <c r="T65" s="506" t="e">
        <f ca="1">+IF(AND(ISNUMBER(OFFSET('Water Data'!$I$6,0,10*ROW('Water Data'!I59))),'Data Summary'!CI65="Yes"),OFFSET('Water Data'!$I$6,0,10*ROW('Water Data'!I59)),NA())</f>
        <v>#N/A</v>
      </c>
      <c r="U65" s="506" t="e">
        <f ca="1">+IF(AND(ISNUMBER(OFFSET('Water Data'!$I$9,0,10*ROW('Water Data'!I59))),'Data Summary'!CJ65="Yes"),OFFSET('Water Data'!$I$9,0,10*ROW('Water Data'!I59)),NA())</f>
        <v>#N/A</v>
      </c>
      <c r="V65" s="507" t="e">
        <f ca="1">+IF(AND(ISNUMBER(OFFSET('Sanitation Data'!$D$4,0,10*ROW('Sanitation Data'!D59))),'Data Summary'!CK65="Yes"),100-OFFSET('Sanitation Data'!$D$4,0,10*ROW('Sanitation Data'!D59)),NA())</f>
        <v>#N/A</v>
      </c>
      <c r="W65" s="507" t="e">
        <f ca="1">+IF(AND(ISNUMBER(OFFSET('Sanitation Data'!$D$6,0,10*ROW('Sanitation Data'!D59))),'Data Summary'!CL65="Yes"),OFFSET('Sanitation Data'!$D$6,0,10*ROW('Sanitation Data'!D59)),NA())</f>
        <v>#N/A</v>
      </c>
      <c r="X65" s="507" t="e">
        <f ca="1">+IF(AND(ISNUMBER(OFFSET('Sanitation Data'!$D$10,0,10*ROW('Sanitation Data'!D59))),'Data Summary'!CM65="Yes"),OFFSET('Sanitation Data'!$D$10,0,10*ROW('Sanitation Data'!D59)),NA())</f>
        <v>#N/A</v>
      </c>
      <c r="Y65" s="507" t="e">
        <f ca="1">+IF(AND(ISNUMBER(OFFSET('Sanitation Data'!$D$11,0,10*ROW('Sanitation Data'!D59))),'Data Summary'!CN65="Yes"),OFFSET('Sanitation Data'!$D$11,0,10*ROW('Sanitation Data'!D59)),NA())</f>
        <v>#N/A</v>
      </c>
      <c r="Z65" s="507" t="e">
        <f ca="1">+IF(AND(ISNUMBER(OFFSET('Sanitation Data'!$D$12,0,10*ROW('Sanitation Data'!D59))),'Data Summary'!CO65="Yes"),OFFSET('Sanitation Data'!$D$12,0,10*ROW('Sanitation Data'!D59)),NA())</f>
        <v>#N/A</v>
      </c>
      <c r="AA65" s="507" t="e">
        <f ca="1">+IF(AND(ISNUMBER(OFFSET('Sanitation Data'!$E$4,0,10*ROW('Sanitation Data'!E59))),'Data Summary'!CP65="Yes"),100-OFFSET('Sanitation Data'!$E$4,0,10*ROW('Sanitation Data'!E59)),NA())</f>
        <v>#N/A</v>
      </c>
      <c r="AB65" s="507" t="e">
        <f ca="1">+IF(AND(ISNUMBER(OFFSET('Sanitation Data'!$E$6,0,10*ROW('Sanitation Data'!E59))),'Data Summary'!CQ65="Yes"),OFFSET('Sanitation Data'!$E$6,0,10*ROW('Sanitation Data'!E59)),NA())</f>
        <v>#N/A</v>
      </c>
      <c r="AC65" s="507" t="e">
        <f ca="1">+IF(AND(ISNUMBER(OFFSET('Sanitation Data'!$E$10,0,10*ROW('Sanitation Data'!E59))),'Data Summary'!CR65="Yes"),OFFSET('Sanitation Data'!$E$10,0,10*ROW('Sanitation Data'!E59)),NA())</f>
        <v>#N/A</v>
      </c>
      <c r="AD65" s="507" t="e">
        <f ca="1">+IF(AND(ISNUMBER(OFFSET('Sanitation Data'!$E$11,0,10*ROW('Sanitation Data'!E59))),'Data Summary'!CS65="Yes"),OFFSET('Sanitation Data'!$E$11,0,10*ROW('Sanitation Data'!E59)),NA())</f>
        <v>#N/A</v>
      </c>
      <c r="AE65" s="507" t="e">
        <f ca="1">+IF(AND(ISNUMBER(OFFSET('Sanitation Data'!$E$12,0,10*ROW('Sanitation Data'!E59))),'Data Summary'!CT65="Yes"),OFFSET('Sanitation Data'!$E$12,0,10*ROW('Sanitation Data'!E59)),NA())</f>
        <v>#N/A</v>
      </c>
      <c r="AF65" s="507" t="e">
        <f ca="1">+IF(AND(ISNUMBER(OFFSET('Sanitation Data'!$F$4,0,10*ROW('Sanitation Data'!F59))),'Data Summary'!CU65="Yes"),100-OFFSET('Sanitation Data'!$F$4,0,10*ROW('Sanitation Data'!F59)),NA())</f>
        <v>#N/A</v>
      </c>
      <c r="AG65" s="507" t="e">
        <f ca="1">+IF(AND(ISNUMBER(OFFSET('Sanitation Data'!$F$6,0,10*ROW('Sanitation Data'!F59))),'Data Summary'!CV65="Yes"),OFFSET('Sanitation Data'!$F$6,0,10*ROW('Sanitation Data'!F59)),NA())</f>
        <v>#N/A</v>
      </c>
      <c r="AH65" s="507" t="e">
        <f ca="1">+IF(AND(ISNUMBER(OFFSET('Sanitation Data'!$F$10,0,10*ROW('Sanitation Data'!F59))),'Data Summary'!CW65="Yes"),OFFSET('Sanitation Data'!$F$10,0,10*ROW('Sanitation Data'!F59)),NA())</f>
        <v>#N/A</v>
      </c>
      <c r="AI65" s="507" t="e">
        <f ca="1">+IF(AND(ISNUMBER(OFFSET('Sanitation Data'!$F$11,0,10*ROW('Sanitation Data'!F59))),'Data Summary'!CX65="Yes"),OFFSET('Sanitation Data'!$F$11,0,10*ROW('Sanitation Data'!F59)),NA())</f>
        <v>#N/A</v>
      </c>
      <c r="AJ65" s="507" t="e">
        <f ca="1">+IF(AND(ISNUMBER(OFFSET('Sanitation Data'!$F$12,0,10*ROW('Sanitation Data'!F59))),'Data Summary'!CY65="Yes"),OFFSET('Sanitation Data'!$F$12,0,10*ROW('Sanitation Data'!F59)),NA())</f>
        <v>#N/A</v>
      </c>
      <c r="AK65" s="507" t="e">
        <f ca="1">+IF(AND(ISNUMBER(OFFSET('Sanitation Data'!$G$4,0,10*ROW('Sanitation Data'!G59))),'Data Summary'!CZ65="Yes"),100-OFFSET('Sanitation Data'!$G$4,0,10*ROW('Sanitation Data'!G59)),NA())</f>
        <v>#N/A</v>
      </c>
      <c r="AL65" s="507" t="e">
        <f ca="1">+IF(AND(ISNUMBER(OFFSET('Sanitation Data'!$G$6,0,10*ROW('Sanitation Data'!G59))),'Data Summary'!DA65="Yes"),OFFSET('Sanitation Data'!$G$6,0,10*ROW('Sanitation Data'!G59)),NA())</f>
        <v>#N/A</v>
      </c>
      <c r="AM65" s="507" t="e">
        <f ca="1">+IF(AND(ISNUMBER(OFFSET('Sanitation Data'!$G$10,0,10*ROW('Sanitation Data'!G59))),'Data Summary'!DB65="Yes"),OFFSET('Sanitation Data'!$G$10,0,10*ROW('Sanitation Data'!G59)),NA())</f>
        <v>#N/A</v>
      </c>
      <c r="AN65" s="507" t="e">
        <f ca="1">+IF(AND(ISNUMBER(OFFSET('Sanitation Data'!$G$11,0,10*ROW('Sanitation Data'!G59))),'Data Summary'!DC65="Yes"),OFFSET('Sanitation Data'!$G$11,0,10*ROW('Sanitation Data'!G59)),NA())</f>
        <v>#N/A</v>
      </c>
      <c r="AO65" s="507" t="e">
        <f ca="1">+IF(AND(ISNUMBER(OFFSET('Sanitation Data'!$G$12,0,10*ROW('Sanitation Data'!G59))),'Data Summary'!DD65="Yes"),OFFSET('Sanitation Data'!$G$12,0,10*ROW('Sanitation Data'!G59)),NA())</f>
        <v>#N/A</v>
      </c>
      <c r="AP65" s="507" t="e">
        <f ca="1">+IF(AND(ISNUMBER(OFFSET('Sanitation Data'!$H$4,0,10*ROW('Sanitation Data'!H59))),'Data Summary'!DE65="Yes"),100-OFFSET('Sanitation Data'!$H$4,0,10*ROW('Sanitation Data'!H59)),NA())</f>
        <v>#N/A</v>
      </c>
      <c r="AQ65" s="507" t="e">
        <f ca="1">+IF(AND(ISNUMBER(OFFSET('Sanitation Data'!$H$6,0,10*ROW('Sanitation Data'!H59))),'Data Summary'!DF65="Yes"),OFFSET('Sanitation Data'!$H$6,0,10*ROW('Sanitation Data'!H59)),NA())</f>
        <v>#N/A</v>
      </c>
      <c r="AR65" s="507" t="e">
        <f ca="1">+IF(AND(ISNUMBER(OFFSET('Sanitation Data'!$H$10,0,10*ROW('Sanitation Data'!H59))),'Data Summary'!DG65="Yes"),OFFSET('Sanitation Data'!$H$10,0,10*ROW('Sanitation Data'!H59)),NA())</f>
        <v>#N/A</v>
      </c>
      <c r="AS65" s="507" t="e">
        <f ca="1">+IF(AND(ISNUMBER(OFFSET('Sanitation Data'!$H$11,0,10*ROW('Sanitation Data'!H59))),'Data Summary'!DH65="Yes"),OFFSET('Sanitation Data'!$H$11,0,10*ROW('Sanitation Data'!H59)),NA())</f>
        <v>#N/A</v>
      </c>
      <c r="AT65" s="507" t="e">
        <f ca="1">+IF(AND(ISNUMBER(OFFSET('Sanitation Data'!$H$12,0,10*ROW('Sanitation Data'!H59))),'Data Summary'!DI65="Yes"),OFFSET('Sanitation Data'!$H$12,0,10*ROW('Sanitation Data'!H59)),NA())</f>
        <v>#N/A</v>
      </c>
      <c r="AU65" s="507" t="e">
        <f ca="1">+IF(AND(ISNUMBER(OFFSET('Sanitation Data'!$I$4,0,10*ROW('Sanitation Data'!I59))),'Data Summary'!DJ65="Yes"),100-OFFSET('Sanitation Data'!$I$4,0,10*ROW('Sanitation Data'!I59)),NA())</f>
        <v>#N/A</v>
      </c>
      <c r="AV65" s="507" t="e">
        <f ca="1">+IF(AND(ISNUMBER(OFFSET('Sanitation Data'!$I$6,0,10*ROW('Sanitation Data'!I59))),'Data Summary'!DK65="Yes"),OFFSET('Sanitation Data'!$I$6,0,10*ROW('Sanitation Data'!I59)),NA())</f>
        <v>#N/A</v>
      </c>
      <c r="AW65" s="507" t="e">
        <f ca="1">+IF(AND(ISNUMBER(OFFSET('Sanitation Data'!$I$10,0,10*ROW('Sanitation Data'!I59))),'Data Summary'!DL65="Yes"),OFFSET('Sanitation Data'!$I$10,0,10*ROW('Sanitation Data'!I59)),NA())</f>
        <v>#N/A</v>
      </c>
      <c r="AX65" s="507" t="e">
        <f ca="1">+IF(AND(ISNUMBER(OFFSET('Sanitation Data'!$I$11,0,10*ROW('Sanitation Data'!I59))),'Data Summary'!DM65="Yes"),OFFSET('Sanitation Data'!$I$11,0,10*ROW('Sanitation Data'!I59)),NA())</f>
        <v>#N/A</v>
      </c>
      <c r="AY65" s="507" t="e">
        <f ca="1">+IF(AND(ISNUMBER(OFFSET('Sanitation Data'!$I$12,0,10*ROW('Sanitation Data'!I59))),'Data Summary'!DN65="Yes"),OFFSET('Sanitation Data'!$I$12,0,10*ROW('Sanitation Data'!I59)),NA())</f>
        <v>#N/A</v>
      </c>
      <c r="AZ65" s="508" t="e">
        <f ca="1">+IF(AND(ISNUMBER(OFFSET('Hygiene Data'!$D$5,0,10*ROW('Hygiene Data'!D59))),'Data Summary'!DO65="Yes"),OFFSET('Hygiene Data'!$D$5,0,10*ROW('Hygiene Data'!D59)),NA())</f>
        <v>#N/A</v>
      </c>
      <c r="BA65" s="508" t="e">
        <f ca="1">+IF(AND(ISNUMBER(OFFSET('Hygiene Data'!$D$7,0,10*ROW('Hygiene Data'!D59))),'Data Summary'!DP65="Yes"),OFFSET('Hygiene Data'!$D$7,0,10*ROW('Hygiene Data'!D59)),NA())</f>
        <v>#N/A</v>
      </c>
      <c r="BB65" s="508" t="e">
        <f ca="1">+IF(AND(ISNUMBER(OFFSET('Hygiene Data'!$D$9,0,10*ROW('Hygiene Data'!D59))),'Data Summary'!DQ65="Yes"),OFFSET('Hygiene Data'!$D$9,0,10*ROW('Hygiene Data'!D59)),NA())</f>
        <v>#N/A</v>
      </c>
      <c r="BC65" s="508" t="e">
        <f ca="1">+IF(AND(ISNUMBER(OFFSET('Hygiene Data'!$E$5,0,10*ROW('Hygiene Data'!E59))),'Data Summary'!DR65="Yes"),OFFSET('Hygiene Data'!$E$5,0,10*ROW('Hygiene Data'!E59)),NA())</f>
        <v>#N/A</v>
      </c>
      <c r="BD65" s="508" t="e">
        <f ca="1">+IF(AND(ISNUMBER(OFFSET('Hygiene Data'!$E$7,0,10*ROW('Hygiene Data'!E59))),'Data Summary'!DS65="Yes"),OFFSET('Hygiene Data'!$E$7,0,10*ROW('Hygiene Data'!E59)),NA())</f>
        <v>#N/A</v>
      </c>
      <c r="BE65" s="508" t="e">
        <f ca="1">+IF(AND(ISNUMBER(OFFSET('Hygiene Data'!$E$9,0,10*ROW('Hygiene Data'!E59))),'Data Summary'!DT65="Yes"),OFFSET('Hygiene Data'!$E$9,0,10*ROW('Hygiene Data'!E59)),NA())</f>
        <v>#N/A</v>
      </c>
      <c r="BF65" s="508" t="e">
        <f ca="1">+IF(AND(ISNUMBER(OFFSET('Hygiene Data'!$F$5,0,10*ROW('Hygiene Data'!F59))),'Data Summary'!DU65="Yes"),OFFSET('Hygiene Data'!$F$5,0,10*ROW('Hygiene Data'!F59)),NA())</f>
        <v>#N/A</v>
      </c>
      <c r="BG65" s="508" t="e">
        <f ca="1">+IF(AND(ISNUMBER(OFFSET('Hygiene Data'!$F$7,0,10*ROW('Hygiene Data'!F59))),'Data Summary'!DV65="Yes"),OFFSET('Hygiene Data'!$F$7,0,10*ROW('Hygiene Data'!F59)),NA())</f>
        <v>#N/A</v>
      </c>
      <c r="BH65" s="508" t="e">
        <f ca="1">+IF(AND(ISNUMBER(OFFSET('Hygiene Data'!$F$9,0,10*ROW('Hygiene Data'!F59))),'Data Summary'!DW65="Yes"),OFFSET('Hygiene Data'!$F$9,0,10*ROW('Hygiene Data'!F59)),NA())</f>
        <v>#N/A</v>
      </c>
      <c r="BI65" s="508" t="e">
        <f ca="1">+IF(AND(ISNUMBER(OFFSET('Hygiene Data'!$G$5,0,10*ROW('Hygiene Data'!G59))),'Data Summary'!DX65="Yes"),OFFSET('Hygiene Data'!$G$5,0,10*ROW('Hygiene Data'!G59)),NA())</f>
        <v>#N/A</v>
      </c>
      <c r="BJ65" s="508" t="e">
        <f ca="1">+IF(AND(ISNUMBER(OFFSET('Hygiene Data'!$G$7,0,10*ROW('Hygiene Data'!G59))),'Data Summary'!DY65="Yes"),OFFSET('Hygiene Data'!$G$7,0,10*ROW('Hygiene Data'!G59)),NA())</f>
        <v>#N/A</v>
      </c>
      <c r="BK65" s="508" t="e">
        <f ca="1">+IF(AND(ISNUMBER(OFFSET('Hygiene Data'!$G$9,0,10*ROW('Hygiene Data'!G59))),'Data Summary'!DZ65="Yes"),OFFSET('Hygiene Data'!$G$9,0,10*ROW('Hygiene Data'!G59)),NA())</f>
        <v>#N/A</v>
      </c>
      <c r="BL65" s="508" t="e">
        <f ca="1">+IF(AND(ISNUMBER(OFFSET('Hygiene Data'!$H$5,0,10*ROW('Hygiene Data'!H59))),'Data Summary'!EA65="Yes"),OFFSET('Hygiene Data'!$H$5,0,10*ROW('Hygiene Data'!H59)),NA())</f>
        <v>#N/A</v>
      </c>
      <c r="BM65" s="508" t="e">
        <f ca="1">+IF(AND(ISNUMBER(OFFSET('Hygiene Data'!$H$7,0,10*ROW('Hygiene Data'!H59))),'Data Summary'!EB65="Yes"),OFFSET('Hygiene Data'!$H$7,0,10*ROW('Hygiene Data'!H59)),NA())</f>
        <v>#N/A</v>
      </c>
      <c r="BN65" s="508" t="e">
        <f ca="1">+IF(AND(ISNUMBER(OFFSET('Hygiene Data'!$H$9,0,10*ROW('Hygiene Data'!H59))),'Data Summary'!EC65="Yes"),OFFSET('Hygiene Data'!$H$9,0,10*ROW('Hygiene Data'!H59)),NA())</f>
        <v>#N/A</v>
      </c>
      <c r="BO65" s="508" t="e">
        <f ca="1">+IF(AND(ISNUMBER(OFFSET('Hygiene Data'!$I$5,0,10*ROW('Hygiene Data'!I59))),'Data Summary'!ED65="Yes"),OFFSET('Hygiene Data'!$I$5,0,10*ROW('Hygiene Data'!I59)),NA())</f>
        <v>#N/A</v>
      </c>
      <c r="BP65" s="508" t="e">
        <f ca="1">+IF(AND(ISNUMBER(OFFSET('Hygiene Data'!$I$7,0,10*ROW('Hygiene Data'!I59))),'Data Summary'!EE65="Yes"),OFFSET('Hygiene Data'!$I$7,0,10*ROW('Hygiene Data'!I59)),NA())</f>
        <v>#N/A</v>
      </c>
      <c r="BQ65" s="508" t="e">
        <f ca="1">+IF(AND(ISNUMBER(OFFSET('Hygiene Data'!$I$9,0,10*ROW('Hygiene Data'!I59))),'Data Summary'!EF65="Yes"),OFFSET('Hygiene Data'!$I$9,0,10*ROW('Hygiene Data'!I59)),NA())</f>
        <v>#N/A</v>
      </c>
    </row>
    <row r="66" spans="1:69" x14ac:dyDescent="0.25">
      <c r="A66" s="504" t="e">
        <f ca="1">+RIGHT('Data Summary'!A66,LEN('Data Summary'!A66)-9)</f>
        <v>#VALUE!</v>
      </c>
      <c r="B66" s="478" t="str">
        <f ca="1">+IF(ISTEXT('Data Summary'!B66),'Data Summary'!B66,"")</f>
        <v/>
      </c>
      <c r="C66" s="505" t="e">
        <f ca="1">+VALUE('Data Summary'!C66)</f>
        <v>#VALUE!</v>
      </c>
      <c r="D66" s="506" t="e">
        <f ca="1">+IF(AND(ISNUMBER(OFFSET('Water Data'!$D$4,0,10*ROW('Water Data'!D60))),'Data Summary'!BS66="Yes"),100-OFFSET('Water Data'!$D$4,0,10*ROW('Water Data'!D60)),NA())</f>
        <v>#N/A</v>
      </c>
      <c r="E66" s="506" t="e">
        <f ca="1">+IF(AND(ISNUMBER(OFFSET('Water Data'!$D$6,0,10*ROW('Water Data'!D60))),'Data Summary'!BT66="Yes"),OFFSET('Water Data'!$D$6,0,10*ROW('Water Data'!D60)),NA())</f>
        <v>#N/A</v>
      </c>
      <c r="F66" s="506" t="e">
        <f ca="1">+IF(AND(ISNUMBER(OFFSET('Water Data'!$D$9,0,10*ROW('Water Data'!D60))),'Data Summary'!BU66="Yes"),OFFSET('Water Data'!$D$9,0,10*ROW('Water Data'!D60)),NA())</f>
        <v>#N/A</v>
      </c>
      <c r="G66" s="506" t="e">
        <f ca="1">+IF(AND(ISNUMBER(OFFSET('Water Data'!$E$4,0,10*ROW('Water Data'!E60))),'Data Summary'!BV66="Yes"),100-OFFSET('Water Data'!$E$4,0,10*ROW('Water Data'!E60)),NA())</f>
        <v>#N/A</v>
      </c>
      <c r="H66" s="506" t="e">
        <f ca="1">+IF(AND(ISNUMBER(OFFSET('Water Data'!$E$6,0,10*ROW('Water Data'!E60))),'Data Summary'!BW66="Yes"),OFFSET('Water Data'!$E$6,0,10*ROW('Water Data'!E60)),NA())</f>
        <v>#N/A</v>
      </c>
      <c r="I66" s="506" t="e">
        <f ca="1">+IF(AND(ISNUMBER(OFFSET('Water Data'!$E$9,0,10*ROW('Water Data'!E60))),'Data Summary'!BX66="Yes"),OFFSET('Water Data'!$E$9,0,10*ROW('Water Data'!E60)),NA())</f>
        <v>#N/A</v>
      </c>
      <c r="J66" s="506" t="e">
        <f ca="1">+IF(AND(ISNUMBER(OFFSET('Water Data'!$F$4,0,10*ROW('Water Data'!F60))),'Data Summary'!BY66="Yes"),100-OFFSET('Water Data'!$F$4,0,10*ROW('Water Data'!F60)),NA())</f>
        <v>#N/A</v>
      </c>
      <c r="K66" s="506" t="e">
        <f ca="1">+IF(AND(ISNUMBER(OFFSET('Water Data'!$F$6,0,10*ROW('Water Data'!F60))),'Data Summary'!BZ66="Yes"),OFFSET('Water Data'!$F$6,0,10*ROW('Water Data'!F60)),NA())</f>
        <v>#N/A</v>
      </c>
      <c r="L66" s="506" t="e">
        <f ca="1">+IF(AND(ISNUMBER(OFFSET('Water Data'!$F$9,0,10*ROW('Water Data'!F60))),'Data Summary'!CA66="Yes"),OFFSET('Water Data'!$F$9,0,10*ROW('Water Data'!F60)),NA())</f>
        <v>#N/A</v>
      </c>
      <c r="M66" s="506" t="e">
        <f ca="1">+IF(AND(ISNUMBER(OFFSET('Water Data'!$G$4,0,10*ROW('Water Data'!G60))),'Data Summary'!CB66="Yes"),100-OFFSET('Water Data'!$G$4,0,10*ROW('Water Data'!G60)),NA())</f>
        <v>#N/A</v>
      </c>
      <c r="N66" s="506" t="e">
        <f ca="1">+IF(AND(ISNUMBER(OFFSET('Water Data'!$G$6,0,10*ROW('Water Data'!G60))),'Data Summary'!CC66="Yes"),OFFSET('Water Data'!$G$6,0,10*ROW('Water Data'!G60)),NA())</f>
        <v>#N/A</v>
      </c>
      <c r="O66" s="506" t="e">
        <f ca="1">+IF(AND(ISNUMBER(OFFSET('Water Data'!$G$9,0,10*ROW('Water Data'!G60))),'Data Summary'!CD66="Yes"),OFFSET('Water Data'!$G$9,0,10*ROW('Water Data'!G60)),NA())</f>
        <v>#N/A</v>
      </c>
      <c r="P66" s="506" t="e">
        <f ca="1">+IF(AND(ISNUMBER(OFFSET('Water Data'!$H$4,0,10*ROW('Water Data'!H60))),'Data Summary'!CE66="Yes"),100-OFFSET('Water Data'!$H$4,0,10*ROW('Water Data'!H60)),NA())</f>
        <v>#N/A</v>
      </c>
      <c r="Q66" s="506" t="e">
        <f ca="1">+IF(AND(ISNUMBER(OFFSET('Water Data'!$H$6,0,10*ROW('Water Data'!H60))),'Data Summary'!CF66="Yes"),OFFSET('Water Data'!$H$6,0,10*ROW('Water Data'!H60)),NA())</f>
        <v>#N/A</v>
      </c>
      <c r="R66" s="506" t="e">
        <f ca="1">+IF(AND(ISNUMBER(OFFSET('Water Data'!$H$9,0,10*ROW('Water Data'!H60))),'Data Summary'!CG66="Yes"),OFFSET('Water Data'!$H$9,0,10*ROW('Water Data'!H60)),NA())</f>
        <v>#N/A</v>
      </c>
      <c r="S66" s="506" t="e">
        <f ca="1">+IF(AND(ISNUMBER(OFFSET('Water Data'!$I$4,0,10*ROW('Water Data'!I60))),'Data Summary'!CH66="Yes"),100-OFFSET('Water Data'!$I$4,0,10*ROW('Water Data'!I60)),NA())</f>
        <v>#N/A</v>
      </c>
      <c r="T66" s="506" t="e">
        <f ca="1">+IF(AND(ISNUMBER(OFFSET('Water Data'!$I$6,0,10*ROW('Water Data'!I60))),'Data Summary'!CI66="Yes"),OFFSET('Water Data'!$I$6,0,10*ROW('Water Data'!I60)),NA())</f>
        <v>#N/A</v>
      </c>
      <c r="U66" s="506" t="e">
        <f ca="1">+IF(AND(ISNUMBER(OFFSET('Water Data'!$I$9,0,10*ROW('Water Data'!I60))),'Data Summary'!CJ66="Yes"),OFFSET('Water Data'!$I$9,0,10*ROW('Water Data'!I60)),NA())</f>
        <v>#N/A</v>
      </c>
      <c r="V66" s="507" t="e">
        <f ca="1">+IF(AND(ISNUMBER(OFFSET('Sanitation Data'!$D$4,0,10*ROW('Sanitation Data'!D60))),'Data Summary'!CK66="Yes"),100-OFFSET('Sanitation Data'!$D$4,0,10*ROW('Sanitation Data'!D60)),NA())</f>
        <v>#N/A</v>
      </c>
      <c r="W66" s="507" t="e">
        <f ca="1">+IF(AND(ISNUMBER(OFFSET('Sanitation Data'!$D$6,0,10*ROW('Sanitation Data'!D60))),'Data Summary'!CL66="Yes"),OFFSET('Sanitation Data'!$D$6,0,10*ROW('Sanitation Data'!D60)),NA())</f>
        <v>#N/A</v>
      </c>
      <c r="X66" s="507" t="e">
        <f ca="1">+IF(AND(ISNUMBER(OFFSET('Sanitation Data'!$D$10,0,10*ROW('Sanitation Data'!D60))),'Data Summary'!CM66="Yes"),OFFSET('Sanitation Data'!$D$10,0,10*ROW('Sanitation Data'!D60)),NA())</f>
        <v>#N/A</v>
      </c>
      <c r="Y66" s="507" t="e">
        <f ca="1">+IF(AND(ISNUMBER(OFFSET('Sanitation Data'!$D$11,0,10*ROW('Sanitation Data'!D60))),'Data Summary'!CN66="Yes"),OFFSET('Sanitation Data'!$D$11,0,10*ROW('Sanitation Data'!D60)),NA())</f>
        <v>#N/A</v>
      </c>
      <c r="Z66" s="507" t="e">
        <f ca="1">+IF(AND(ISNUMBER(OFFSET('Sanitation Data'!$D$12,0,10*ROW('Sanitation Data'!D60))),'Data Summary'!CO66="Yes"),OFFSET('Sanitation Data'!$D$12,0,10*ROW('Sanitation Data'!D60)),NA())</f>
        <v>#N/A</v>
      </c>
      <c r="AA66" s="507" t="e">
        <f ca="1">+IF(AND(ISNUMBER(OFFSET('Sanitation Data'!$E$4,0,10*ROW('Sanitation Data'!E60))),'Data Summary'!CP66="Yes"),100-OFFSET('Sanitation Data'!$E$4,0,10*ROW('Sanitation Data'!E60)),NA())</f>
        <v>#N/A</v>
      </c>
      <c r="AB66" s="507" t="e">
        <f ca="1">+IF(AND(ISNUMBER(OFFSET('Sanitation Data'!$E$6,0,10*ROW('Sanitation Data'!E60))),'Data Summary'!CQ66="Yes"),OFFSET('Sanitation Data'!$E$6,0,10*ROW('Sanitation Data'!E60)),NA())</f>
        <v>#N/A</v>
      </c>
      <c r="AC66" s="507" t="e">
        <f ca="1">+IF(AND(ISNUMBER(OFFSET('Sanitation Data'!$E$10,0,10*ROW('Sanitation Data'!E60))),'Data Summary'!CR66="Yes"),OFFSET('Sanitation Data'!$E$10,0,10*ROW('Sanitation Data'!E60)),NA())</f>
        <v>#N/A</v>
      </c>
      <c r="AD66" s="507" t="e">
        <f ca="1">+IF(AND(ISNUMBER(OFFSET('Sanitation Data'!$E$11,0,10*ROW('Sanitation Data'!E60))),'Data Summary'!CS66="Yes"),OFFSET('Sanitation Data'!$E$11,0,10*ROW('Sanitation Data'!E60)),NA())</f>
        <v>#N/A</v>
      </c>
      <c r="AE66" s="507" t="e">
        <f ca="1">+IF(AND(ISNUMBER(OFFSET('Sanitation Data'!$E$12,0,10*ROW('Sanitation Data'!E60))),'Data Summary'!CT66="Yes"),OFFSET('Sanitation Data'!$E$12,0,10*ROW('Sanitation Data'!E60)),NA())</f>
        <v>#N/A</v>
      </c>
      <c r="AF66" s="507" t="e">
        <f ca="1">+IF(AND(ISNUMBER(OFFSET('Sanitation Data'!$F$4,0,10*ROW('Sanitation Data'!F60))),'Data Summary'!CU66="Yes"),100-OFFSET('Sanitation Data'!$F$4,0,10*ROW('Sanitation Data'!F60)),NA())</f>
        <v>#N/A</v>
      </c>
      <c r="AG66" s="507" t="e">
        <f ca="1">+IF(AND(ISNUMBER(OFFSET('Sanitation Data'!$F$6,0,10*ROW('Sanitation Data'!F60))),'Data Summary'!CV66="Yes"),OFFSET('Sanitation Data'!$F$6,0,10*ROW('Sanitation Data'!F60)),NA())</f>
        <v>#N/A</v>
      </c>
      <c r="AH66" s="507" t="e">
        <f ca="1">+IF(AND(ISNUMBER(OFFSET('Sanitation Data'!$F$10,0,10*ROW('Sanitation Data'!F60))),'Data Summary'!CW66="Yes"),OFFSET('Sanitation Data'!$F$10,0,10*ROW('Sanitation Data'!F60)),NA())</f>
        <v>#N/A</v>
      </c>
      <c r="AI66" s="507" t="e">
        <f ca="1">+IF(AND(ISNUMBER(OFFSET('Sanitation Data'!$F$11,0,10*ROW('Sanitation Data'!F60))),'Data Summary'!CX66="Yes"),OFFSET('Sanitation Data'!$F$11,0,10*ROW('Sanitation Data'!F60)),NA())</f>
        <v>#N/A</v>
      </c>
      <c r="AJ66" s="507" t="e">
        <f ca="1">+IF(AND(ISNUMBER(OFFSET('Sanitation Data'!$F$12,0,10*ROW('Sanitation Data'!F60))),'Data Summary'!CY66="Yes"),OFFSET('Sanitation Data'!$F$12,0,10*ROW('Sanitation Data'!F60)),NA())</f>
        <v>#N/A</v>
      </c>
      <c r="AK66" s="507" t="e">
        <f ca="1">+IF(AND(ISNUMBER(OFFSET('Sanitation Data'!$G$4,0,10*ROW('Sanitation Data'!G60))),'Data Summary'!CZ66="Yes"),100-OFFSET('Sanitation Data'!$G$4,0,10*ROW('Sanitation Data'!G60)),NA())</f>
        <v>#N/A</v>
      </c>
      <c r="AL66" s="507" t="e">
        <f ca="1">+IF(AND(ISNUMBER(OFFSET('Sanitation Data'!$G$6,0,10*ROW('Sanitation Data'!G60))),'Data Summary'!DA66="Yes"),OFFSET('Sanitation Data'!$G$6,0,10*ROW('Sanitation Data'!G60)),NA())</f>
        <v>#N/A</v>
      </c>
      <c r="AM66" s="507" t="e">
        <f ca="1">+IF(AND(ISNUMBER(OFFSET('Sanitation Data'!$G$10,0,10*ROW('Sanitation Data'!G60))),'Data Summary'!DB66="Yes"),OFFSET('Sanitation Data'!$G$10,0,10*ROW('Sanitation Data'!G60)),NA())</f>
        <v>#N/A</v>
      </c>
      <c r="AN66" s="507" t="e">
        <f ca="1">+IF(AND(ISNUMBER(OFFSET('Sanitation Data'!$G$11,0,10*ROW('Sanitation Data'!G60))),'Data Summary'!DC66="Yes"),OFFSET('Sanitation Data'!$G$11,0,10*ROW('Sanitation Data'!G60)),NA())</f>
        <v>#N/A</v>
      </c>
      <c r="AO66" s="507" t="e">
        <f ca="1">+IF(AND(ISNUMBER(OFFSET('Sanitation Data'!$G$12,0,10*ROW('Sanitation Data'!G60))),'Data Summary'!DD66="Yes"),OFFSET('Sanitation Data'!$G$12,0,10*ROW('Sanitation Data'!G60)),NA())</f>
        <v>#N/A</v>
      </c>
      <c r="AP66" s="507" t="e">
        <f ca="1">+IF(AND(ISNUMBER(OFFSET('Sanitation Data'!$H$4,0,10*ROW('Sanitation Data'!H60))),'Data Summary'!DE66="Yes"),100-OFFSET('Sanitation Data'!$H$4,0,10*ROW('Sanitation Data'!H60)),NA())</f>
        <v>#N/A</v>
      </c>
      <c r="AQ66" s="507" t="e">
        <f ca="1">+IF(AND(ISNUMBER(OFFSET('Sanitation Data'!$H$6,0,10*ROW('Sanitation Data'!H60))),'Data Summary'!DF66="Yes"),OFFSET('Sanitation Data'!$H$6,0,10*ROW('Sanitation Data'!H60)),NA())</f>
        <v>#N/A</v>
      </c>
      <c r="AR66" s="507" t="e">
        <f ca="1">+IF(AND(ISNUMBER(OFFSET('Sanitation Data'!$H$10,0,10*ROW('Sanitation Data'!H60))),'Data Summary'!DG66="Yes"),OFFSET('Sanitation Data'!$H$10,0,10*ROW('Sanitation Data'!H60)),NA())</f>
        <v>#N/A</v>
      </c>
      <c r="AS66" s="507" t="e">
        <f ca="1">+IF(AND(ISNUMBER(OFFSET('Sanitation Data'!$H$11,0,10*ROW('Sanitation Data'!H60))),'Data Summary'!DH66="Yes"),OFFSET('Sanitation Data'!$H$11,0,10*ROW('Sanitation Data'!H60)),NA())</f>
        <v>#N/A</v>
      </c>
      <c r="AT66" s="507" t="e">
        <f ca="1">+IF(AND(ISNUMBER(OFFSET('Sanitation Data'!$H$12,0,10*ROW('Sanitation Data'!H60))),'Data Summary'!DI66="Yes"),OFFSET('Sanitation Data'!$H$12,0,10*ROW('Sanitation Data'!H60)),NA())</f>
        <v>#N/A</v>
      </c>
      <c r="AU66" s="507" t="e">
        <f ca="1">+IF(AND(ISNUMBER(OFFSET('Sanitation Data'!$I$4,0,10*ROW('Sanitation Data'!I60))),'Data Summary'!DJ66="Yes"),100-OFFSET('Sanitation Data'!$I$4,0,10*ROW('Sanitation Data'!I60)),NA())</f>
        <v>#N/A</v>
      </c>
      <c r="AV66" s="507" t="e">
        <f ca="1">+IF(AND(ISNUMBER(OFFSET('Sanitation Data'!$I$6,0,10*ROW('Sanitation Data'!I60))),'Data Summary'!DK66="Yes"),OFFSET('Sanitation Data'!$I$6,0,10*ROW('Sanitation Data'!I60)),NA())</f>
        <v>#N/A</v>
      </c>
      <c r="AW66" s="507" t="e">
        <f ca="1">+IF(AND(ISNUMBER(OFFSET('Sanitation Data'!$I$10,0,10*ROW('Sanitation Data'!I60))),'Data Summary'!DL66="Yes"),OFFSET('Sanitation Data'!$I$10,0,10*ROW('Sanitation Data'!I60)),NA())</f>
        <v>#N/A</v>
      </c>
      <c r="AX66" s="507" t="e">
        <f ca="1">+IF(AND(ISNUMBER(OFFSET('Sanitation Data'!$I$11,0,10*ROW('Sanitation Data'!I60))),'Data Summary'!DM66="Yes"),OFFSET('Sanitation Data'!$I$11,0,10*ROW('Sanitation Data'!I60)),NA())</f>
        <v>#N/A</v>
      </c>
      <c r="AY66" s="507" t="e">
        <f ca="1">+IF(AND(ISNUMBER(OFFSET('Sanitation Data'!$I$12,0,10*ROW('Sanitation Data'!I60))),'Data Summary'!DN66="Yes"),OFFSET('Sanitation Data'!$I$12,0,10*ROW('Sanitation Data'!I60)),NA())</f>
        <v>#N/A</v>
      </c>
      <c r="AZ66" s="508" t="e">
        <f ca="1">+IF(AND(ISNUMBER(OFFSET('Hygiene Data'!$D$5,0,10*ROW('Hygiene Data'!D60))),'Data Summary'!DO66="Yes"),OFFSET('Hygiene Data'!$D$5,0,10*ROW('Hygiene Data'!D60)),NA())</f>
        <v>#N/A</v>
      </c>
      <c r="BA66" s="508" t="e">
        <f ca="1">+IF(AND(ISNUMBER(OFFSET('Hygiene Data'!$D$7,0,10*ROW('Hygiene Data'!D60))),'Data Summary'!DP66="Yes"),OFFSET('Hygiene Data'!$D$7,0,10*ROW('Hygiene Data'!D60)),NA())</f>
        <v>#N/A</v>
      </c>
      <c r="BB66" s="508" t="e">
        <f ca="1">+IF(AND(ISNUMBER(OFFSET('Hygiene Data'!$D$9,0,10*ROW('Hygiene Data'!D60))),'Data Summary'!DQ66="Yes"),OFFSET('Hygiene Data'!$D$9,0,10*ROW('Hygiene Data'!D60)),NA())</f>
        <v>#N/A</v>
      </c>
      <c r="BC66" s="508" t="e">
        <f ca="1">+IF(AND(ISNUMBER(OFFSET('Hygiene Data'!$E$5,0,10*ROW('Hygiene Data'!E60))),'Data Summary'!DR66="Yes"),OFFSET('Hygiene Data'!$E$5,0,10*ROW('Hygiene Data'!E60)),NA())</f>
        <v>#N/A</v>
      </c>
      <c r="BD66" s="508" t="e">
        <f ca="1">+IF(AND(ISNUMBER(OFFSET('Hygiene Data'!$E$7,0,10*ROW('Hygiene Data'!E60))),'Data Summary'!DS66="Yes"),OFFSET('Hygiene Data'!$E$7,0,10*ROW('Hygiene Data'!E60)),NA())</f>
        <v>#N/A</v>
      </c>
      <c r="BE66" s="508" t="e">
        <f ca="1">+IF(AND(ISNUMBER(OFFSET('Hygiene Data'!$E$9,0,10*ROW('Hygiene Data'!E60))),'Data Summary'!DT66="Yes"),OFFSET('Hygiene Data'!$E$9,0,10*ROW('Hygiene Data'!E60)),NA())</f>
        <v>#N/A</v>
      </c>
      <c r="BF66" s="508" t="e">
        <f ca="1">+IF(AND(ISNUMBER(OFFSET('Hygiene Data'!$F$5,0,10*ROW('Hygiene Data'!F60))),'Data Summary'!DU66="Yes"),OFFSET('Hygiene Data'!$F$5,0,10*ROW('Hygiene Data'!F60)),NA())</f>
        <v>#N/A</v>
      </c>
      <c r="BG66" s="508" t="e">
        <f ca="1">+IF(AND(ISNUMBER(OFFSET('Hygiene Data'!$F$7,0,10*ROW('Hygiene Data'!F60))),'Data Summary'!DV66="Yes"),OFFSET('Hygiene Data'!$F$7,0,10*ROW('Hygiene Data'!F60)),NA())</f>
        <v>#N/A</v>
      </c>
      <c r="BH66" s="508" t="e">
        <f ca="1">+IF(AND(ISNUMBER(OFFSET('Hygiene Data'!$F$9,0,10*ROW('Hygiene Data'!F60))),'Data Summary'!DW66="Yes"),OFFSET('Hygiene Data'!$F$9,0,10*ROW('Hygiene Data'!F60)),NA())</f>
        <v>#N/A</v>
      </c>
      <c r="BI66" s="508" t="e">
        <f ca="1">+IF(AND(ISNUMBER(OFFSET('Hygiene Data'!$G$5,0,10*ROW('Hygiene Data'!G60))),'Data Summary'!DX66="Yes"),OFFSET('Hygiene Data'!$G$5,0,10*ROW('Hygiene Data'!G60)),NA())</f>
        <v>#N/A</v>
      </c>
      <c r="BJ66" s="508" t="e">
        <f ca="1">+IF(AND(ISNUMBER(OFFSET('Hygiene Data'!$G$7,0,10*ROW('Hygiene Data'!G60))),'Data Summary'!DY66="Yes"),OFFSET('Hygiene Data'!$G$7,0,10*ROW('Hygiene Data'!G60)),NA())</f>
        <v>#N/A</v>
      </c>
      <c r="BK66" s="508" t="e">
        <f ca="1">+IF(AND(ISNUMBER(OFFSET('Hygiene Data'!$G$9,0,10*ROW('Hygiene Data'!G60))),'Data Summary'!DZ66="Yes"),OFFSET('Hygiene Data'!$G$9,0,10*ROW('Hygiene Data'!G60)),NA())</f>
        <v>#N/A</v>
      </c>
      <c r="BL66" s="508" t="e">
        <f ca="1">+IF(AND(ISNUMBER(OFFSET('Hygiene Data'!$H$5,0,10*ROW('Hygiene Data'!H60))),'Data Summary'!EA66="Yes"),OFFSET('Hygiene Data'!$H$5,0,10*ROW('Hygiene Data'!H60)),NA())</f>
        <v>#N/A</v>
      </c>
      <c r="BM66" s="508" t="e">
        <f ca="1">+IF(AND(ISNUMBER(OFFSET('Hygiene Data'!$H$7,0,10*ROW('Hygiene Data'!H60))),'Data Summary'!EB66="Yes"),OFFSET('Hygiene Data'!$H$7,0,10*ROW('Hygiene Data'!H60)),NA())</f>
        <v>#N/A</v>
      </c>
      <c r="BN66" s="508" t="e">
        <f ca="1">+IF(AND(ISNUMBER(OFFSET('Hygiene Data'!$H$9,0,10*ROW('Hygiene Data'!H60))),'Data Summary'!EC66="Yes"),OFFSET('Hygiene Data'!$H$9,0,10*ROW('Hygiene Data'!H60)),NA())</f>
        <v>#N/A</v>
      </c>
      <c r="BO66" s="508" t="e">
        <f ca="1">+IF(AND(ISNUMBER(OFFSET('Hygiene Data'!$I$5,0,10*ROW('Hygiene Data'!I60))),'Data Summary'!ED66="Yes"),OFFSET('Hygiene Data'!$I$5,0,10*ROW('Hygiene Data'!I60)),NA())</f>
        <v>#N/A</v>
      </c>
      <c r="BP66" s="508" t="e">
        <f ca="1">+IF(AND(ISNUMBER(OFFSET('Hygiene Data'!$I$7,0,10*ROW('Hygiene Data'!I60))),'Data Summary'!EE66="Yes"),OFFSET('Hygiene Data'!$I$7,0,10*ROW('Hygiene Data'!I60)),NA())</f>
        <v>#N/A</v>
      </c>
      <c r="BQ66" s="508" t="e">
        <f ca="1">+IF(AND(ISNUMBER(OFFSET('Hygiene Data'!$I$9,0,10*ROW('Hygiene Data'!I60))),'Data Summary'!EF66="Yes"),OFFSET('Hygiene Data'!$I$9,0,10*ROW('Hygiene Data'!I60)),NA())</f>
        <v>#N/A</v>
      </c>
    </row>
    <row r="67" spans="1:69" x14ac:dyDescent="0.25">
      <c r="A67" s="504" t="e">
        <f ca="1">+RIGHT('Data Summary'!A67,LEN('Data Summary'!A67)-9)</f>
        <v>#VALUE!</v>
      </c>
      <c r="B67" s="478" t="str">
        <f ca="1">+IF(ISTEXT('Data Summary'!B67),'Data Summary'!B67,"")</f>
        <v/>
      </c>
      <c r="C67" s="505" t="e">
        <f ca="1">+VALUE('Data Summary'!C67)</f>
        <v>#VALUE!</v>
      </c>
      <c r="D67" s="506" t="e">
        <f ca="1">+IF(AND(ISNUMBER(OFFSET('Water Data'!$D$4,0,10*ROW('Water Data'!D61))),'Data Summary'!BS67="Yes"),100-OFFSET('Water Data'!$D$4,0,10*ROW('Water Data'!D61)),NA())</f>
        <v>#N/A</v>
      </c>
      <c r="E67" s="506" t="e">
        <f ca="1">+IF(AND(ISNUMBER(OFFSET('Water Data'!$D$6,0,10*ROW('Water Data'!D61))),'Data Summary'!BT67="Yes"),OFFSET('Water Data'!$D$6,0,10*ROW('Water Data'!D61)),NA())</f>
        <v>#N/A</v>
      </c>
      <c r="F67" s="506" t="e">
        <f ca="1">+IF(AND(ISNUMBER(OFFSET('Water Data'!$D$9,0,10*ROW('Water Data'!D61))),'Data Summary'!BU67="Yes"),OFFSET('Water Data'!$D$9,0,10*ROW('Water Data'!D61)),NA())</f>
        <v>#N/A</v>
      </c>
      <c r="G67" s="506" t="e">
        <f ca="1">+IF(AND(ISNUMBER(OFFSET('Water Data'!$E$4,0,10*ROW('Water Data'!E61))),'Data Summary'!BV67="Yes"),100-OFFSET('Water Data'!$E$4,0,10*ROW('Water Data'!E61)),NA())</f>
        <v>#N/A</v>
      </c>
      <c r="H67" s="506" t="e">
        <f ca="1">+IF(AND(ISNUMBER(OFFSET('Water Data'!$E$6,0,10*ROW('Water Data'!E61))),'Data Summary'!BW67="Yes"),OFFSET('Water Data'!$E$6,0,10*ROW('Water Data'!E61)),NA())</f>
        <v>#N/A</v>
      </c>
      <c r="I67" s="506" t="e">
        <f ca="1">+IF(AND(ISNUMBER(OFFSET('Water Data'!$E$9,0,10*ROW('Water Data'!E61))),'Data Summary'!BX67="Yes"),OFFSET('Water Data'!$E$9,0,10*ROW('Water Data'!E61)),NA())</f>
        <v>#N/A</v>
      </c>
      <c r="J67" s="506" t="e">
        <f ca="1">+IF(AND(ISNUMBER(OFFSET('Water Data'!$F$4,0,10*ROW('Water Data'!F61))),'Data Summary'!BY67="Yes"),100-OFFSET('Water Data'!$F$4,0,10*ROW('Water Data'!F61)),NA())</f>
        <v>#N/A</v>
      </c>
      <c r="K67" s="506" t="e">
        <f ca="1">+IF(AND(ISNUMBER(OFFSET('Water Data'!$F$6,0,10*ROW('Water Data'!F61))),'Data Summary'!BZ67="Yes"),OFFSET('Water Data'!$F$6,0,10*ROW('Water Data'!F61)),NA())</f>
        <v>#N/A</v>
      </c>
      <c r="L67" s="506" t="e">
        <f ca="1">+IF(AND(ISNUMBER(OFFSET('Water Data'!$F$9,0,10*ROW('Water Data'!F61))),'Data Summary'!CA67="Yes"),OFFSET('Water Data'!$F$9,0,10*ROW('Water Data'!F61)),NA())</f>
        <v>#N/A</v>
      </c>
      <c r="M67" s="506" t="e">
        <f ca="1">+IF(AND(ISNUMBER(OFFSET('Water Data'!$G$4,0,10*ROW('Water Data'!G61))),'Data Summary'!CB67="Yes"),100-OFFSET('Water Data'!$G$4,0,10*ROW('Water Data'!G61)),NA())</f>
        <v>#N/A</v>
      </c>
      <c r="N67" s="506" t="e">
        <f ca="1">+IF(AND(ISNUMBER(OFFSET('Water Data'!$G$6,0,10*ROW('Water Data'!G61))),'Data Summary'!CC67="Yes"),OFFSET('Water Data'!$G$6,0,10*ROW('Water Data'!G61)),NA())</f>
        <v>#N/A</v>
      </c>
      <c r="O67" s="506" t="e">
        <f ca="1">+IF(AND(ISNUMBER(OFFSET('Water Data'!$G$9,0,10*ROW('Water Data'!G61))),'Data Summary'!CD67="Yes"),OFFSET('Water Data'!$G$9,0,10*ROW('Water Data'!G61)),NA())</f>
        <v>#N/A</v>
      </c>
      <c r="P67" s="506" t="e">
        <f ca="1">+IF(AND(ISNUMBER(OFFSET('Water Data'!$H$4,0,10*ROW('Water Data'!H61))),'Data Summary'!CE67="Yes"),100-OFFSET('Water Data'!$H$4,0,10*ROW('Water Data'!H61)),NA())</f>
        <v>#N/A</v>
      </c>
      <c r="Q67" s="506" t="e">
        <f ca="1">+IF(AND(ISNUMBER(OFFSET('Water Data'!$H$6,0,10*ROW('Water Data'!H61))),'Data Summary'!CF67="Yes"),OFFSET('Water Data'!$H$6,0,10*ROW('Water Data'!H61)),NA())</f>
        <v>#N/A</v>
      </c>
      <c r="R67" s="506" t="e">
        <f ca="1">+IF(AND(ISNUMBER(OFFSET('Water Data'!$H$9,0,10*ROW('Water Data'!H61))),'Data Summary'!CG67="Yes"),OFFSET('Water Data'!$H$9,0,10*ROW('Water Data'!H61)),NA())</f>
        <v>#N/A</v>
      </c>
      <c r="S67" s="506" t="e">
        <f ca="1">+IF(AND(ISNUMBER(OFFSET('Water Data'!$I$4,0,10*ROW('Water Data'!I61))),'Data Summary'!CH67="Yes"),100-OFFSET('Water Data'!$I$4,0,10*ROW('Water Data'!I61)),NA())</f>
        <v>#N/A</v>
      </c>
      <c r="T67" s="506" t="e">
        <f ca="1">+IF(AND(ISNUMBER(OFFSET('Water Data'!$I$6,0,10*ROW('Water Data'!I61))),'Data Summary'!CI67="Yes"),OFFSET('Water Data'!$I$6,0,10*ROW('Water Data'!I61)),NA())</f>
        <v>#N/A</v>
      </c>
      <c r="U67" s="506" t="e">
        <f ca="1">+IF(AND(ISNUMBER(OFFSET('Water Data'!$I$9,0,10*ROW('Water Data'!I61))),'Data Summary'!CJ67="Yes"),OFFSET('Water Data'!$I$9,0,10*ROW('Water Data'!I61)),NA())</f>
        <v>#N/A</v>
      </c>
      <c r="V67" s="507" t="e">
        <f ca="1">+IF(AND(ISNUMBER(OFFSET('Sanitation Data'!$D$4,0,10*ROW('Sanitation Data'!D61))),'Data Summary'!CK67="Yes"),100-OFFSET('Sanitation Data'!$D$4,0,10*ROW('Sanitation Data'!D61)),NA())</f>
        <v>#N/A</v>
      </c>
      <c r="W67" s="507" t="e">
        <f ca="1">+IF(AND(ISNUMBER(OFFSET('Sanitation Data'!$D$6,0,10*ROW('Sanitation Data'!D61))),'Data Summary'!CL67="Yes"),OFFSET('Sanitation Data'!$D$6,0,10*ROW('Sanitation Data'!D61)),NA())</f>
        <v>#N/A</v>
      </c>
      <c r="X67" s="507" t="e">
        <f ca="1">+IF(AND(ISNUMBER(OFFSET('Sanitation Data'!$D$10,0,10*ROW('Sanitation Data'!D61))),'Data Summary'!CM67="Yes"),OFFSET('Sanitation Data'!$D$10,0,10*ROW('Sanitation Data'!D61)),NA())</f>
        <v>#N/A</v>
      </c>
      <c r="Y67" s="507" t="e">
        <f ca="1">+IF(AND(ISNUMBER(OFFSET('Sanitation Data'!$D$11,0,10*ROW('Sanitation Data'!D61))),'Data Summary'!CN67="Yes"),OFFSET('Sanitation Data'!$D$11,0,10*ROW('Sanitation Data'!D61)),NA())</f>
        <v>#N/A</v>
      </c>
      <c r="Z67" s="507" t="e">
        <f ca="1">+IF(AND(ISNUMBER(OFFSET('Sanitation Data'!$D$12,0,10*ROW('Sanitation Data'!D61))),'Data Summary'!CO67="Yes"),OFFSET('Sanitation Data'!$D$12,0,10*ROW('Sanitation Data'!D61)),NA())</f>
        <v>#N/A</v>
      </c>
      <c r="AA67" s="507" t="e">
        <f ca="1">+IF(AND(ISNUMBER(OFFSET('Sanitation Data'!$E$4,0,10*ROW('Sanitation Data'!E61))),'Data Summary'!CP67="Yes"),100-OFFSET('Sanitation Data'!$E$4,0,10*ROW('Sanitation Data'!E61)),NA())</f>
        <v>#N/A</v>
      </c>
      <c r="AB67" s="507" t="e">
        <f ca="1">+IF(AND(ISNUMBER(OFFSET('Sanitation Data'!$E$6,0,10*ROW('Sanitation Data'!E61))),'Data Summary'!CQ67="Yes"),OFFSET('Sanitation Data'!$E$6,0,10*ROW('Sanitation Data'!E61)),NA())</f>
        <v>#N/A</v>
      </c>
      <c r="AC67" s="507" t="e">
        <f ca="1">+IF(AND(ISNUMBER(OFFSET('Sanitation Data'!$E$10,0,10*ROW('Sanitation Data'!E61))),'Data Summary'!CR67="Yes"),OFFSET('Sanitation Data'!$E$10,0,10*ROW('Sanitation Data'!E61)),NA())</f>
        <v>#N/A</v>
      </c>
      <c r="AD67" s="507" t="e">
        <f ca="1">+IF(AND(ISNUMBER(OFFSET('Sanitation Data'!$E$11,0,10*ROW('Sanitation Data'!E61))),'Data Summary'!CS67="Yes"),OFFSET('Sanitation Data'!$E$11,0,10*ROW('Sanitation Data'!E61)),NA())</f>
        <v>#N/A</v>
      </c>
      <c r="AE67" s="507" t="e">
        <f ca="1">+IF(AND(ISNUMBER(OFFSET('Sanitation Data'!$E$12,0,10*ROW('Sanitation Data'!E61))),'Data Summary'!CT67="Yes"),OFFSET('Sanitation Data'!$E$12,0,10*ROW('Sanitation Data'!E61)),NA())</f>
        <v>#N/A</v>
      </c>
      <c r="AF67" s="507" t="e">
        <f ca="1">+IF(AND(ISNUMBER(OFFSET('Sanitation Data'!$F$4,0,10*ROW('Sanitation Data'!F61))),'Data Summary'!CU67="Yes"),100-OFFSET('Sanitation Data'!$F$4,0,10*ROW('Sanitation Data'!F61)),NA())</f>
        <v>#N/A</v>
      </c>
      <c r="AG67" s="507" t="e">
        <f ca="1">+IF(AND(ISNUMBER(OFFSET('Sanitation Data'!$F$6,0,10*ROW('Sanitation Data'!F61))),'Data Summary'!CV67="Yes"),OFFSET('Sanitation Data'!$F$6,0,10*ROW('Sanitation Data'!F61)),NA())</f>
        <v>#N/A</v>
      </c>
      <c r="AH67" s="507" t="e">
        <f ca="1">+IF(AND(ISNUMBER(OFFSET('Sanitation Data'!$F$10,0,10*ROW('Sanitation Data'!F61))),'Data Summary'!CW67="Yes"),OFFSET('Sanitation Data'!$F$10,0,10*ROW('Sanitation Data'!F61)),NA())</f>
        <v>#N/A</v>
      </c>
      <c r="AI67" s="507" t="e">
        <f ca="1">+IF(AND(ISNUMBER(OFFSET('Sanitation Data'!$F$11,0,10*ROW('Sanitation Data'!F61))),'Data Summary'!CX67="Yes"),OFFSET('Sanitation Data'!$F$11,0,10*ROW('Sanitation Data'!F61)),NA())</f>
        <v>#N/A</v>
      </c>
      <c r="AJ67" s="507" t="e">
        <f ca="1">+IF(AND(ISNUMBER(OFFSET('Sanitation Data'!$F$12,0,10*ROW('Sanitation Data'!F61))),'Data Summary'!CY67="Yes"),OFFSET('Sanitation Data'!$F$12,0,10*ROW('Sanitation Data'!F61)),NA())</f>
        <v>#N/A</v>
      </c>
      <c r="AK67" s="507" t="e">
        <f ca="1">+IF(AND(ISNUMBER(OFFSET('Sanitation Data'!$G$4,0,10*ROW('Sanitation Data'!G61))),'Data Summary'!CZ67="Yes"),100-OFFSET('Sanitation Data'!$G$4,0,10*ROW('Sanitation Data'!G61)),NA())</f>
        <v>#N/A</v>
      </c>
      <c r="AL67" s="507" t="e">
        <f ca="1">+IF(AND(ISNUMBER(OFFSET('Sanitation Data'!$G$6,0,10*ROW('Sanitation Data'!G61))),'Data Summary'!DA67="Yes"),OFFSET('Sanitation Data'!$G$6,0,10*ROW('Sanitation Data'!G61)),NA())</f>
        <v>#N/A</v>
      </c>
      <c r="AM67" s="507" t="e">
        <f ca="1">+IF(AND(ISNUMBER(OFFSET('Sanitation Data'!$G$10,0,10*ROW('Sanitation Data'!G61))),'Data Summary'!DB67="Yes"),OFFSET('Sanitation Data'!$G$10,0,10*ROW('Sanitation Data'!G61)),NA())</f>
        <v>#N/A</v>
      </c>
      <c r="AN67" s="507" t="e">
        <f ca="1">+IF(AND(ISNUMBER(OFFSET('Sanitation Data'!$G$11,0,10*ROW('Sanitation Data'!G61))),'Data Summary'!DC67="Yes"),OFFSET('Sanitation Data'!$G$11,0,10*ROW('Sanitation Data'!G61)),NA())</f>
        <v>#N/A</v>
      </c>
      <c r="AO67" s="507" t="e">
        <f ca="1">+IF(AND(ISNUMBER(OFFSET('Sanitation Data'!$G$12,0,10*ROW('Sanitation Data'!G61))),'Data Summary'!DD67="Yes"),OFFSET('Sanitation Data'!$G$12,0,10*ROW('Sanitation Data'!G61)),NA())</f>
        <v>#N/A</v>
      </c>
      <c r="AP67" s="507" t="e">
        <f ca="1">+IF(AND(ISNUMBER(OFFSET('Sanitation Data'!$H$4,0,10*ROW('Sanitation Data'!H61))),'Data Summary'!DE67="Yes"),100-OFFSET('Sanitation Data'!$H$4,0,10*ROW('Sanitation Data'!H61)),NA())</f>
        <v>#N/A</v>
      </c>
      <c r="AQ67" s="507" t="e">
        <f ca="1">+IF(AND(ISNUMBER(OFFSET('Sanitation Data'!$H$6,0,10*ROW('Sanitation Data'!H61))),'Data Summary'!DF67="Yes"),OFFSET('Sanitation Data'!$H$6,0,10*ROW('Sanitation Data'!H61)),NA())</f>
        <v>#N/A</v>
      </c>
      <c r="AR67" s="507" t="e">
        <f ca="1">+IF(AND(ISNUMBER(OFFSET('Sanitation Data'!$H$10,0,10*ROW('Sanitation Data'!H61))),'Data Summary'!DG67="Yes"),OFFSET('Sanitation Data'!$H$10,0,10*ROW('Sanitation Data'!H61)),NA())</f>
        <v>#N/A</v>
      </c>
      <c r="AS67" s="507" t="e">
        <f ca="1">+IF(AND(ISNUMBER(OFFSET('Sanitation Data'!$H$11,0,10*ROW('Sanitation Data'!H61))),'Data Summary'!DH67="Yes"),OFFSET('Sanitation Data'!$H$11,0,10*ROW('Sanitation Data'!H61)),NA())</f>
        <v>#N/A</v>
      </c>
      <c r="AT67" s="507" t="e">
        <f ca="1">+IF(AND(ISNUMBER(OFFSET('Sanitation Data'!$H$12,0,10*ROW('Sanitation Data'!H61))),'Data Summary'!DI67="Yes"),OFFSET('Sanitation Data'!$H$12,0,10*ROW('Sanitation Data'!H61)),NA())</f>
        <v>#N/A</v>
      </c>
      <c r="AU67" s="507" t="e">
        <f ca="1">+IF(AND(ISNUMBER(OFFSET('Sanitation Data'!$I$4,0,10*ROW('Sanitation Data'!I61))),'Data Summary'!DJ67="Yes"),100-OFFSET('Sanitation Data'!$I$4,0,10*ROW('Sanitation Data'!I61)),NA())</f>
        <v>#N/A</v>
      </c>
      <c r="AV67" s="507" t="e">
        <f ca="1">+IF(AND(ISNUMBER(OFFSET('Sanitation Data'!$I$6,0,10*ROW('Sanitation Data'!I61))),'Data Summary'!DK67="Yes"),OFFSET('Sanitation Data'!$I$6,0,10*ROW('Sanitation Data'!I61)),NA())</f>
        <v>#N/A</v>
      </c>
      <c r="AW67" s="507" t="e">
        <f ca="1">+IF(AND(ISNUMBER(OFFSET('Sanitation Data'!$I$10,0,10*ROW('Sanitation Data'!I61))),'Data Summary'!DL67="Yes"),OFFSET('Sanitation Data'!$I$10,0,10*ROW('Sanitation Data'!I61)),NA())</f>
        <v>#N/A</v>
      </c>
      <c r="AX67" s="507" t="e">
        <f ca="1">+IF(AND(ISNUMBER(OFFSET('Sanitation Data'!$I$11,0,10*ROW('Sanitation Data'!I61))),'Data Summary'!DM67="Yes"),OFFSET('Sanitation Data'!$I$11,0,10*ROW('Sanitation Data'!I61)),NA())</f>
        <v>#N/A</v>
      </c>
      <c r="AY67" s="507" t="e">
        <f ca="1">+IF(AND(ISNUMBER(OFFSET('Sanitation Data'!$I$12,0,10*ROW('Sanitation Data'!I61))),'Data Summary'!DN67="Yes"),OFFSET('Sanitation Data'!$I$12,0,10*ROW('Sanitation Data'!I61)),NA())</f>
        <v>#N/A</v>
      </c>
      <c r="AZ67" s="508" t="e">
        <f ca="1">+IF(AND(ISNUMBER(OFFSET('Hygiene Data'!$D$5,0,10*ROW('Hygiene Data'!D61))),'Data Summary'!DO67="Yes"),OFFSET('Hygiene Data'!$D$5,0,10*ROW('Hygiene Data'!D61)),NA())</f>
        <v>#N/A</v>
      </c>
      <c r="BA67" s="508" t="e">
        <f ca="1">+IF(AND(ISNUMBER(OFFSET('Hygiene Data'!$D$7,0,10*ROW('Hygiene Data'!D61))),'Data Summary'!DP67="Yes"),OFFSET('Hygiene Data'!$D$7,0,10*ROW('Hygiene Data'!D61)),NA())</f>
        <v>#N/A</v>
      </c>
      <c r="BB67" s="508" t="e">
        <f ca="1">+IF(AND(ISNUMBER(OFFSET('Hygiene Data'!$D$9,0,10*ROW('Hygiene Data'!D61))),'Data Summary'!DQ67="Yes"),OFFSET('Hygiene Data'!$D$9,0,10*ROW('Hygiene Data'!D61)),NA())</f>
        <v>#N/A</v>
      </c>
      <c r="BC67" s="508" t="e">
        <f ca="1">+IF(AND(ISNUMBER(OFFSET('Hygiene Data'!$E$5,0,10*ROW('Hygiene Data'!E61))),'Data Summary'!DR67="Yes"),OFFSET('Hygiene Data'!$E$5,0,10*ROW('Hygiene Data'!E61)),NA())</f>
        <v>#N/A</v>
      </c>
      <c r="BD67" s="508" t="e">
        <f ca="1">+IF(AND(ISNUMBER(OFFSET('Hygiene Data'!$E$7,0,10*ROW('Hygiene Data'!E61))),'Data Summary'!DS67="Yes"),OFFSET('Hygiene Data'!$E$7,0,10*ROW('Hygiene Data'!E61)),NA())</f>
        <v>#N/A</v>
      </c>
      <c r="BE67" s="508" t="e">
        <f ca="1">+IF(AND(ISNUMBER(OFFSET('Hygiene Data'!$E$9,0,10*ROW('Hygiene Data'!E61))),'Data Summary'!DT67="Yes"),OFFSET('Hygiene Data'!$E$9,0,10*ROW('Hygiene Data'!E61)),NA())</f>
        <v>#N/A</v>
      </c>
      <c r="BF67" s="508" t="e">
        <f ca="1">+IF(AND(ISNUMBER(OFFSET('Hygiene Data'!$F$5,0,10*ROW('Hygiene Data'!F61))),'Data Summary'!DU67="Yes"),OFFSET('Hygiene Data'!$F$5,0,10*ROW('Hygiene Data'!F61)),NA())</f>
        <v>#N/A</v>
      </c>
      <c r="BG67" s="508" t="e">
        <f ca="1">+IF(AND(ISNUMBER(OFFSET('Hygiene Data'!$F$7,0,10*ROW('Hygiene Data'!F61))),'Data Summary'!DV67="Yes"),OFFSET('Hygiene Data'!$F$7,0,10*ROW('Hygiene Data'!F61)),NA())</f>
        <v>#N/A</v>
      </c>
      <c r="BH67" s="508" t="e">
        <f ca="1">+IF(AND(ISNUMBER(OFFSET('Hygiene Data'!$F$9,0,10*ROW('Hygiene Data'!F61))),'Data Summary'!DW67="Yes"),OFFSET('Hygiene Data'!$F$9,0,10*ROW('Hygiene Data'!F61)),NA())</f>
        <v>#N/A</v>
      </c>
      <c r="BI67" s="508" t="e">
        <f ca="1">+IF(AND(ISNUMBER(OFFSET('Hygiene Data'!$G$5,0,10*ROW('Hygiene Data'!G61))),'Data Summary'!DX67="Yes"),OFFSET('Hygiene Data'!$G$5,0,10*ROW('Hygiene Data'!G61)),NA())</f>
        <v>#N/A</v>
      </c>
      <c r="BJ67" s="508" t="e">
        <f ca="1">+IF(AND(ISNUMBER(OFFSET('Hygiene Data'!$G$7,0,10*ROW('Hygiene Data'!G61))),'Data Summary'!DY67="Yes"),OFFSET('Hygiene Data'!$G$7,0,10*ROW('Hygiene Data'!G61)),NA())</f>
        <v>#N/A</v>
      </c>
      <c r="BK67" s="508" t="e">
        <f ca="1">+IF(AND(ISNUMBER(OFFSET('Hygiene Data'!$G$9,0,10*ROW('Hygiene Data'!G61))),'Data Summary'!DZ67="Yes"),OFFSET('Hygiene Data'!$G$9,0,10*ROW('Hygiene Data'!G61)),NA())</f>
        <v>#N/A</v>
      </c>
      <c r="BL67" s="508" t="e">
        <f ca="1">+IF(AND(ISNUMBER(OFFSET('Hygiene Data'!$H$5,0,10*ROW('Hygiene Data'!H61))),'Data Summary'!EA67="Yes"),OFFSET('Hygiene Data'!$H$5,0,10*ROW('Hygiene Data'!H61)),NA())</f>
        <v>#N/A</v>
      </c>
      <c r="BM67" s="508" t="e">
        <f ca="1">+IF(AND(ISNUMBER(OFFSET('Hygiene Data'!$H$7,0,10*ROW('Hygiene Data'!H61))),'Data Summary'!EB67="Yes"),OFFSET('Hygiene Data'!$H$7,0,10*ROW('Hygiene Data'!H61)),NA())</f>
        <v>#N/A</v>
      </c>
      <c r="BN67" s="508" t="e">
        <f ca="1">+IF(AND(ISNUMBER(OFFSET('Hygiene Data'!$H$9,0,10*ROW('Hygiene Data'!H61))),'Data Summary'!EC67="Yes"),OFFSET('Hygiene Data'!$H$9,0,10*ROW('Hygiene Data'!H61)),NA())</f>
        <v>#N/A</v>
      </c>
      <c r="BO67" s="508" t="e">
        <f ca="1">+IF(AND(ISNUMBER(OFFSET('Hygiene Data'!$I$5,0,10*ROW('Hygiene Data'!I61))),'Data Summary'!ED67="Yes"),OFFSET('Hygiene Data'!$I$5,0,10*ROW('Hygiene Data'!I61)),NA())</f>
        <v>#N/A</v>
      </c>
      <c r="BP67" s="508" t="e">
        <f ca="1">+IF(AND(ISNUMBER(OFFSET('Hygiene Data'!$I$7,0,10*ROW('Hygiene Data'!I61))),'Data Summary'!EE67="Yes"),OFFSET('Hygiene Data'!$I$7,0,10*ROW('Hygiene Data'!I61)),NA())</f>
        <v>#N/A</v>
      </c>
      <c r="BQ67" s="508" t="e">
        <f ca="1">+IF(AND(ISNUMBER(OFFSET('Hygiene Data'!$I$9,0,10*ROW('Hygiene Data'!I61))),'Data Summary'!EF67="Yes"),OFFSET('Hygiene Data'!$I$9,0,10*ROW('Hygiene Data'!I61)),NA())</f>
        <v>#N/A</v>
      </c>
    </row>
    <row r="68" spans="1:69" x14ac:dyDescent="0.25">
      <c r="A68" s="504" t="e">
        <f ca="1">+RIGHT('Data Summary'!A68,LEN('Data Summary'!A68)-9)</f>
        <v>#VALUE!</v>
      </c>
      <c r="B68" s="478" t="str">
        <f ca="1">+IF(ISTEXT('Data Summary'!B68),'Data Summary'!B68,"")</f>
        <v/>
      </c>
      <c r="C68" s="505" t="e">
        <f ca="1">+VALUE('Data Summary'!C68)</f>
        <v>#VALUE!</v>
      </c>
      <c r="D68" s="506" t="e">
        <f ca="1">+IF(AND(ISNUMBER(OFFSET('Water Data'!$D$4,0,10*ROW('Water Data'!D62))),'Data Summary'!BS68="Yes"),100-OFFSET('Water Data'!$D$4,0,10*ROW('Water Data'!D62)),NA())</f>
        <v>#N/A</v>
      </c>
      <c r="E68" s="506" t="e">
        <f ca="1">+IF(AND(ISNUMBER(OFFSET('Water Data'!$D$6,0,10*ROW('Water Data'!D62))),'Data Summary'!BT68="Yes"),OFFSET('Water Data'!$D$6,0,10*ROW('Water Data'!D62)),NA())</f>
        <v>#N/A</v>
      </c>
      <c r="F68" s="506" t="e">
        <f ca="1">+IF(AND(ISNUMBER(OFFSET('Water Data'!$D$9,0,10*ROW('Water Data'!D62))),'Data Summary'!BU68="Yes"),OFFSET('Water Data'!$D$9,0,10*ROW('Water Data'!D62)),NA())</f>
        <v>#N/A</v>
      </c>
      <c r="G68" s="506" t="e">
        <f ca="1">+IF(AND(ISNUMBER(OFFSET('Water Data'!$E$4,0,10*ROW('Water Data'!E62))),'Data Summary'!BV68="Yes"),100-OFFSET('Water Data'!$E$4,0,10*ROW('Water Data'!E62)),NA())</f>
        <v>#N/A</v>
      </c>
      <c r="H68" s="506" t="e">
        <f ca="1">+IF(AND(ISNUMBER(OFFSET('Water Data'!$E$6,0,10*ROW('Water Data'!E62))),'Data Summary'!BW68="Yes"),OFFSET('Water Data'!$E$6,0,10*ROW('Water Data'!E62)),NA())</f>
        <v>#N/A</v>
      </c>
      <c r="I68" s="506" t="e">
        <f ca="1">+IF(AND(ISNUMBER(OFFSET('Water Data'!$E$9,0,10*ROW('Water Data'!E62))),'Data Summary'!BX68="Yes"),OFFSET('Water Data'!$E$9,0,10*ROW('Water Data'!E62)),NA())</f>
        <v>#N/A</v>
      </c>
      <c r="J68" s="506" t="e">
        <f ca="1">+IF(AND(ISNUMBER(OFFSET('Water Data'!$F$4,0,10*ROW('Water Data'!F62))),'Data Summary'!BY68="Yes"),100-OFFSET('Water Data'!$F$4,0,10*ROW('Water Data'!F62)),NA())</f>
        <v>#N/A</v>
      </c>
      <c r="K68" s="506" t="e">
        <f ca="1">+IF(AND(ISNUMBER(OFFSET('Water Data'!$F$6,0,10*ROW('Water Data'!F62))),'Data Summary'!BZ68="Yes"),OFFSET('Water Data'!$F$6,0,10*ROW('Water Data'!F62)),NA())</f>
        <v>#N/A</v>
      </c>
      <c r="L68" s="506" t="e">
        <f ca="1">+IF(AND(ISNUMBER(OFFSET('Water Data'!$F$9,0,10*ROW('Water Data'!F62))),'Data Summary'!CA68="Yes"),OFFSET('Water Data'!$F$9,0,10*ROW('Water Data'!F62)),NA())</f>
        <v>#N/A</v>
      </c>
      <c r="M68" s="506" t="e">
        <f ca="1">+IF(AND(ISNUMBER(OFFSET('Water Data'!$G$4,0,10*ROW('Water Data'!G62))),'Data Summary'!CB68="Yes"),100-OFFSET('Water Data'!$G$4,0,10*ROW('Water Data'!G62)),NA())</f>
        <v>#N/A</v>
      </c>
      <c r="N68" s="506" t="e">
        <f ca="1">+IF(AND(ISNUMBER(OFFSET('Water Data'!$G$6,0,10*ROW('Water Data'!G62))),'Data Summary'!CC68="Yes"),OFFSET('Water Data'!$G$6,0,10*ROW('Water Data'!G62)),NA())</f>
        <v>#N/A</v>
      </c>
      <c r="O68" s="506" t="e">
        <f ca="1">+IF(AND(ISNUMBER(OFFSET('Water Data'!$G$9,0,10*ROW('Water Data'!G62))),'Data Summary'!CD68="Yes"),OFFSET('Water Data'!$G$9,0,10*ROW('Water Data'!G62)),NA())</f>
        <v>#N/A</v>
      </c>
      <c r="P68" s="506" t="e">
        <f ca="1">+IF(AND(ISNUMBER(OFFSET('Water Data'!$H$4,0,10*ROW('Water Data'!H62))),'Data Summary'!CE68="Yes"),100-OFFSET('Water Data'!$H$4,0,10*ROW('Water Data'!H62)),NA())</f>
        <v>#N/A</v>
      </c>
      <c r="Q68" s="506" t="e">
        <f ca="1">+IF(AND(ISNUMBER(OFFSET('Water Data'!$H$6,0,10*ROW('Water Data'!H62))),'Data Summary'!CF68="Yes"),OFFSET('Water Data'!$H$6,0,10*ROW('Water Data'!H62)),NA())</f>
        <v>#N/A</v>
      </c>
      <c r="R68" s="506" t="e">
        <f ca="1">+IF(AND(ISNUMBER(OFFSET('Water Data'!$H$9,0,10*ROW('Water Data'!H62))),'Data Summary'!CG68="Yes"),OFFSET('Water Data'!$H$9,0,10*ROW('Water Data'!H62)),NA())</f>
        <v>#N/A</v>
      </c>
      <c r="S68" s="506" t="e">
        <f ca="1">+IF(AND(ISNUMBER(OFFSET('Water Data'!$I$4,0,10*ROW('Water Data'!I62))),'Data Summary'!CH68="Yes"),100-OFFSET('Water Data'!$I$4,0,10*ROW('Water Data'!I62)),NA())</f>
        <v>#N/A</v>
      </c>
      <c r="T68" s="506" t="e">
        <f ca="1">+IF(AND(ISNUMBER(OFFSET('Water Data'!$I$6,0,10*ROW('Water Data'!I62))),'Data Summary'!CI68="Yes"),OFFSET('Water Data'!$I$6,0,10*ROW('Water Data'!I62)),NA())</f>
        <v>#N/A</v>
      </c>
      <c r="U68" s="506" t="e">
        <f ca="1">+IF(AND(ISNUMBER(OFFSET('Water Data'!$I$9,0,10*ROW('Water Data'!I62))),'Data Summary'!CJ68="Yes"),OFFSET('Water Data'!$I$9,0,10*ROW('Water Data'!I62)),NA())</f>
        <v>#N/A</v>
      </c>
      <c r="V68" s="507" t="e">
        <f ca="1">+IF(AND(ISNUMBER(OFFSET('Sanitation Data'!$D$4,0,10*ROW('Sanitation Data'!D62))),'Data Summary'!CK68="Yes"),100-OFFSET('Sanitation Data'!$D$4,0,10*ROW('Sanitation Data'!D62)),NA())</f>
        <v>#N/A</v>
      </c>
      <c r="W68" s="507" t="e">
        <f ca="1">+IF(AND(ISNUMBER(OFFSET('Sanitation Data'!$D$6,0,10*ROW('Sanitation Data'!D62))),'Data Summary'!CL68="Yes"),OFFSET('Sanitation Data'!$D$6,0,10*ROW('Sanitation Data'!D62)),NA())</f>
        <v>#N/A</v>
      </c>
      <c r="X68" s="507" t="e">
        <f ca="1">+IF(AND(ISNUMBER(OFFSET('Sanitation Data'!$D$10,0,10*ROW('Sanitation Data'!D62))),'Data Summary'!CM68="Yes"),OFFSET('Sanitation Data'!$D$10,0,10*ROW('Sanitation Data'!D62)),NA())</f>
        <v>#N/A</v>
      </c>
      <c r="Y68" s="507" t="e">
        <f ca="1">+IF(AND(ISNUMBER(OFFSET('Sanitation Data'!$D$11,0,10*ROW('Sanitation Data'!D62))),'Data Summary'!CN68="Yes"),OFFSET('Sanitation Data'!$D$11,0,10*ROW('Sanitation Data'!D62)),NA())</f>
        <v>#N/A</v>
      </c>
      <c r="Z68" s="507" t="e">
        <f ca="1">+IF(AND(ISNUMBER(OFFSET('Sanitation Data'!$D$12,0,10*ROW('Sanitation Data'!D62))),'Data Summary'!CO68="Yes"),OFFSET('Sanitation Data'!$D$12,0,10*ROW('Sanitation Data'!D62)),NA())</f>
        <v>#N/A</v>
      </c>
      <c r="AA68" s="507" t="e">
        <f ca="1">+IF(AND(ISNUMBER(OFFSET('Sanitation Data'!$E$4,0,10*ROW('Sanitation Data'!E62))),'Data Summary'!CP68="Yes"),100-OFFSET('Sanitation Data'!$E$4,0,10*ROW('Sanitation Data'!E62)),NA())</f>
        <v>#N/A</v>
      </c>
      <c r="AB68" s="507" t="e">
        <f ca="1">+IF(AND(ISNUMBER(OFFSET('Sanitation Data'!$E$6,0,10*ROW('Sanitation Data'!E62))),'Data Summary'!CQ68="Yes"),OFFSET('Sanitation Data'!$E$6,0,10*ROW('Sanitation Data'!E62)),NA())</f>
        <v>#N/A</v>
      </c>
      <c r="AC68" s="507" t="e">
        <f ca="1">+IF(AND(ISNUMBER(OFFSET('Sanitation Data'!$E$10,0,10*ROW('Sanitation Data'!E62))),'Data Summary'!CR68="Yes"),OFFSET('Sanitation Data'!$E$10,0,10*ROW('Sanitation Data'!E62)),NA())</f>
        <v>#N/A</v>
      </c>
      <c r="AD68" s="507" t="e">
        <f ca="1">+IF(AND(ISNUMBER(OFFSET('Sanitation Data'!$E$11,0,10*ROW('Sanitation Data'!E62))),'Data Summary'!CS68="Yes"),OFFSET('Sanitation Data'!$E$11,0,10*ROW('Sanitation Data'!E62)),NA())</f>
        <v>#N/A</v>
      </c>
      <c r="AE68" s="507" t="e">
        <f ca="1">+IF(AND(ISNUMBER(OFFSET('Sanitation Data'!$E$12,0,10*ROW('Sanitation Data'!E62))),'Data Summary'!CT68="Yes"),OFFSET('Sanitation Data'!$E$12,0,10*ROW('Sanitation Data'!E62)),NA())</f>
        <v>#N/A</v>
      </c>
      <c r="AF68" s="507" t="e">
        <f ca="1">+IF(AND(ISNUMBER(OFFSET('Sanitation Data'!$F$4,0,10*ROW('Sanitation Data'!F62))),'Data Summary'!CU68="Yes"),100-OFFSET('Sanitation Data'!$F$4,0,10*ROW('Sanitation Data'!F62)),NA())</f>
        <v>#N/A</v>
      </c>
      <c r="AG68" s="507" t="e">
        <f ca="1">+IF(AND(ISNUMBER(OFFSET('Sanitation Data'!$F$6,0,10*ROW('Sanitation Data'!F62))),'Data Summary'!CV68="Yes"),OFFSET('Sanitation Data'!$F$6,0,10*ROW('Sanitation Data'!F62)),NA())</f>
        <v>#N/A</v>
      </c>
      <c r="AH68" s="507" t="e">
        <f ca="1">+IF(AND(ISNUMBER(OFFSET('Sanitation Data'!$F$10,0,10*ROW('Sanitation Data'!F62))),'Data Summary'!CW68="Yes"),OFFSET('Sanitation Data'!$F$10,0,10*ROW('Sanitation Data'!F62)),NA())</f>
        <v>#N/A</v>
      </c>
      <c r="AI68" s="507" t="e">
        <f ca="1">+IF(AND(ISNUMBER(OFFSET('Sanitation Data'!$F$11,0,10*ROW('Sanitation Data'!F62))),'Data Summary'!CX68="Yes"),OFFSET('Sanitation Data'!$F$11,0,10*ROW('Sanitation Data'!F62)),NA())</f>
        <v>#N/A</v>
      </c>
      <c r="AJ68" s="507" t="e">
        <f ca="1">+IF(AND(ISNUMBER(OFFSET('Sanitation Data'!$F$12,0,10*ROW('Sanitation Data'!F62))),'Data Summary'!CY68="Yes"),OFFSET('Sanitation Data'!$F$12,0,10*ROW('Sanitation Data'!F62)),NA())</f>
        <v>#N/A</v>
      </c>
      <c r="AK68" s="507" t="e">
        <f ca="1">+IF(AND(ISNUMBER(OFFSET('Sanitation Data'!$G$4,0,10*ROW('Sanitation Data'!G62))),'Data Summary'!CZ68="Yes"),100-OFFSET('Sanitation Data'!$G$4,0,10*ROW('Sanitation Data'!G62)),NA())</f>
        <v>#N/A</v>
      </c>
      <c r="AL68" s="507" t="e">
        <f ca="1">+IF(AND(ISNUMBER(OFFSET('Sanitation Data'!$G$6,0,10*ROW('Sanitation Data'!G62))),'Data Summary'!DA68="Yes"),OFFSET('Sanitation Data'!$G$6,0,10*ROW('Sanitation Data'!G62)),NA())</f>
        <v>#N/A</v>
      </c>
      <c r="AM68" s="507" t="e">
        <f ca="1">+IF(AND(ISNUMBER(OFFSET('Sanitation Data'!$G$10,0,10*ROW('Sanitation Data'!G62))),'Data Summary'!DB68="Yes"),OFFSET('Sanitation Data'!$G$10,0,10*ROW('Sanitation Data'!G62)),NA())</f>
        <v>#N/A</v>
      </c>
      <c r="AN68" s="507" t="e">
        <f ca="1">+IF(AND(ISNUMBER(OFFSET('Sanitation Data'!$G$11,0,10*ROW('Sanitation Data'!G62))),'Data Summary'!DC68="Yes"),OFFSET('Sanitation Data'!$G$11,0,10*ROW('Sanitation Data'!G62)),NA())</f>
        <v>#N/A</v>
      </c>
      <c r="AO68" s="507" t="e">
        <f ca="1">+IF(AND(ISNUMBER(OFFSET('Sanitation Data'!$G$12,0,10*ROW('Sanitation Data'!G62))),'Data Summary'!DD68="Yes"),OFFSET('Sanitation Data'!$G$12,0,10*ROW('Sanitation Data'!G62)),NA())</f>
        <v>#N/A</v>
      </c>
      <c r="AP68" s="507" t="e">
        <f ca="1">+IF(AND(ISNUMBER(OFFSET('Sanitation Data'!$H$4,0,10*ROW('Sanitation Data'!H62))),'Data Summary'!DE68="Yes"),100-OFFSET('Sanitation Data'!$H$4,0,10*ROW('Sanitation Data'!H62)),NA())</f>
        <v>#N/A</v>
      </c>
      <c r="AQ68" s="507" t="e">
        <f ca="1">+IF(AND(ISNUMBER(OFFSET('Sanitation Data'!$H$6,0,10*ROW('Sanitation Data'!H62))),'Data Summary'!DF68="Yes"),OFFSET('Sanitation Data'!$H$6,0,10*ROW('Sanitation Data'!H62)),NA())</f>
        <v>#N/A</v>
      </c>
      <c r="AR68" s="507" t="e">
        <f ca="1">+IF(AND(ISNUMBER(OFFSET('Sanitation Data'!$H$10,0,10*ROW('Sanitation Data'!H62))),'Data Summary'!DG68="Yes"),OFFSET('Sanitation Data'!$H$10,0,10*ROW('Sanitation Data'!H62)),NA())</f>
        <v>#N/A</v>
      </c>
      <c r="AS68" s="507" t="e">
        <f ca="1">+IF(AND(ISNUMBER(OFFSET('Sanitation Data'!$H$11,0,10*ROW('Sanitation Data'!H62))),'Data Summary'!DH68="Yes"),OFFSET('Sanitation Data'!$H$11,0,10*ROW('Sanitation Data'!H62)),NA())</f>
        <v>#N/A</v>
      </c>
      <c r="AT68" s="507" t="e">
        <f ca="1">+IF(AND(ISNUMBER(OFFSET('Sanitation Data'!$H$12,0,10*ROW('Sanitation Data'!H62))),'Data Summary'!DI68="Yes"),OFFSET('Sanitation Data'!$H$12,0,10*ROW('Sanitation Data'!H62)),NA())</f>
        <v>#N/A</v>
      </c>
      <c r="AU68" s="507" t="e">
        <f ca="1">+IF(AND(ISNUMBER(OFFSET('Sanitation Data'!$I$4,0,10*ROW('Sanitation Data'!I62))),'Data Summary'!DJ68="Yes"),100-OFFSET('Sanitation Data'!$I$4,0,10*ROW('Sanitation Data'!I62)),NA())</f>
        <v>#N/A</v>
      </c>
      <c r="AV68" s="507" t="e">
        <f ca="1">+IF(AND(ISNUMBER(OFFSET('Sanitation Data'!$I$6,0,10*ROW('Sanitation Data'!I62))),'Data Summary'!DK68="Yes"),OFFSET('Sanitation Data'!$I$6,0,10*ROW('Sanitation Data'!I62)),NA())</f>
        <v>#N/A</v>
      </c>
      <c r="AW68" s="507" t="e">
        <f ca="1">+IF(AND(ISNUMBER(OFFSET('Sanitation Data'!$I$10,0,10*ROW('Sanitation Data'!I62))),'Data Summary'!DL68="Yes"),OFFSET('Sanitation Data'!$I$10,0,10*ROW('Sanitation Data'!I62)),NA())</f>
        <v>#N/A</v>
      </c>
      <c r="AX68" s="507" t="e">
        <f ca="1">+IF(AND(ISNUMBER(OFFSET('Sanitation Data'!$I$11,0,10*ROW('Sanitation Data'!I62))),'Data Summary'!DM68="Yes"),OFFSET('Sanitation Data'!$I$11,0,10*ROW('Sanitation Data'!I62)),NA())</f>
        <v>#N/A</v>
      </c>
      <c r="AY68" s="507" t="e">
        <f ca="1">+IF(AND(ISNUMBER(OFFSET('Sanitation Data'!$I$12,0,10*ROW('Sanitation Data'!I62))),'Data Summary'!DN68="Yes"),OFFSET('Sanitation Data'!$I$12,0,10*ROW('Sanitation Data'!I62)),NA())</f>
        <v>#N/A</v>
      </c>
      <c r="AZ68" s="508" t="e">
        <f ca="1">+IF(AND(ISNUMBER(OFFSET('Hygiene Data'!$D$5,0,10*ROW('Hygiene Data'!D62))),'Data Summary'!DO68="Yes"),OFFSET('Hygiene Data'!$D$5,0,10*ROW('Hygiene Data'!D62)),NA())</f>
        <v>#N/A</v>
      </c>
      <c r="BA68" s="508" t="e">
        <f ca="1">+IF(AND(ISNUMBER(OFFSET('Hygiene Data'!$D$7,0,10*ROW('Hygiene Data'!D62))),'Data Summary'!DP68="Yes"),OFFSET('Hygiene Data'!$D$7,0,10*ROW('Hygiene Data'!D62)),NA())</f>
        <v>#N/A</v>
      </c>
      <c r="BB68" s="508" t="e">
        <f ca="1">+IF(AND(ISNUMBER(OFFSET('Hygiene Data'!$D$9,0,10*ROW('Hygiene Data'!D62))),'Data Summary'!DQ68="Yes"),OFFSET('Hygiene Data'!$D$9,0,10*ROW('Hygiene Data'!D62)),NA())</f>
        <v>#N/A</v>
      </c>
      <c r="BC68" s="508" t="e">
        <f ca="1">+IF(AND(ISNUMBER(OFFSET('Hygiene Data'!$E$5,0,10*ROW('Hygiene Data'!E62))),'Data Summary'!DR68="Yes"),OFFSET('Hygiene Data'!$E$5,0,10*ROW('Hygiene Data'!E62)),NA())</f>
        <v>#N/A</v>
      </c>
      <c r="BD68" s="508" t="e">
        <f ca="1">+IF(AND(ISNUMBER(OFFSET('Hygiene Data'!$E$7,0,10*ROW('Hygiene Data'!E62))),'Data Summary'!DS68="Yes"),OFFSET('Hygiene Data'!$E$7,0,10*ROW('Hygiene Data'!E62)),NA())</f>
        <v>#N/A</v>
      </c>
      <c r="BE68" s="508" t="e">
        <f ca="1">+IF(AND(ISNUMBER(OFFSET('Hygiene Data'!$E$9,0,10*ROW('Hygiene Data'!E62))),'Data Summary'!DT68="Yes"),OFFSET('Hygiene Data'!$E$9,0,10*ROW('Hygiene Data'!E62)),NA())</f>
        <v>#N/A</v>
      </c>
      <c r="BF68" s="508" t="e">
        <f ca="1">+IF(AND(ISNUMBER(OFFSET('Hygiene Data'!$F$5,0,10*ROW('Hygiene Data'!F62))),'Data Summary'!DU68="Yes"),OFFSET('Hygiene Data'!$F$5,0,10*ROW('Hygiene Data'!F62)),NA())</f>
        <v>#N/A</v>
      </c>
      <c r="BG68" s="508" t="e">
        <f ca="1">+IF(AND(ISNUMBER(OFFSET('Hygiene Data'!$F$7,0,10*ROW('Hygiene Data'!F62))),'Data Summary'!DV68="Yes"),OFFSET('Hygiene Data'!$F$7,0,10*ROW('Hygiene Data'!F62)),NA())</f>
        <v>#N/A</v>
      </c>
      <c r="BH68" s="508" t="e">
        <f ca="1">+IF(AND(ISNUMBER(OFFSET('Hygiene Data'!$F$9,0,10*ROW('Hygiene Data'!F62))),'Data Summary'!DW68="Yes"),OFFSET('Hygiene Data'!$F$9,0,10*ROW('Hygiene Data'!F62)),NA())</f>
        <v>#N/A</v>
      </c>
      <c r="BI68" s="508" t="e">
        <f ca="1">+IF(AND(ISNUMBER(OFFSET('Hygiene Data'!$G$5,0,10*ROW('Hygiene Data'!G62))),'Data Summary'!DX68="Yes"),OFFSET('Hygiene Data'!$G$5,0,10*ROW('Hygiene Data'!G62)),NA())</f>
        <v>#N/A</v>
      </c>
      <c r="BJ68" s="508" t="e">
        <f ca="1">+IF(AND(ISNUMBER(OFFSET('Hygiene Data'!$G$7,0,10*ROW('Hygiene Data'!G62))),'Data Summary'!DY68="Yes"),OFFSET('Hygiene Data'!$G$7,0,10*ROW('Hygiene Data'!G62)),NA())</f>
        <v>#N/A</v>
      </c>
      <c r="BK68" s="508" t="e">
        <f ca="1">+IF(AND(ISNUMBER(OFFSET('Hygiene Data'!$G$9,0,10*ROW('Hygiene Data'!G62))),'Data Summary'!DZ68="Yes"),OFFSET('Hygiene Data'!$G$9,0,10*ROW('Hygiene Data'!G62)),NA())</f>
        <v>#N/A</v>
      </c>
      <c r="BL68" s="508" t="e">
        <f ca="1">+IF(AND(ISNUMBER(OFFSET('Hygiene Data'!$H$5,0,10*ROW('Hygiene Data'!H62))),'Data Summary'!EA68="Yes"),OFFSET('Hygiene Data'!$H$5,0,10*ROW('Hygiene Data'!H62)),NA())</f>
        <v>#N/A</v>
      </c>
      <c r="BM68" s="508" t="e">
        <f ca="1">+IF(AND(ISNUMBER(OFFSET('Hygiene Data'!$H$7,0,10*ROW('Hygiene Data'!H62))),'Data Summary'!EB68="Yes"),OFFSET('Hygiene Data'!$H$7,0,10*ROW('Hygiene Data'!H62)),NA())</f>
        <v>#N/A</v>
      </c>
      <c r="BN68" s="508" t="e">
        <f ca="1">+IF(AND(ISNUMBER(OFFSET('Hygiene Data'!$H$9,0,10*ROW('Hygiene Data'!H62))),'Data Summary'!EC68="Yes"),OFFSET('Hygiene Data'!$H$9,0,10*ROW('Hygiene Data'!H62)),NA())</f>
        <v>#N/A</v>
      </c>
      <c r="BO68" s="508" t="e">
        <f ca="1">+IF(AND(ISNUMBER(OFFSET('Hygiene Data'!$I$5,0,10*ROW('Hygiene Data'!I62))),'Data Summary'!ED68="Yes"),OFFSET('Hygiene Data'!$I$5,0,10*ROW('Hygiene Data'!I62)),NA())</f>
        <v>#N/A</v>
      </c>
      <c r="BP68" s="508" t="e">
        <f ca="1">+IF(AND(ISNUMBER(OFFSET('Hygiene Data'!$I$7,0,10*ROW('Hygiene Data'!I62))),'Data Summary'!EE68="Yes"),OFFSET('Hygiene Data'!$I$7,0,10*ROW('Hygiene Data'!I62)),NA())</f>
        <v>#N/A</v>
      </c>
      <c r="BQ68" s="508" t="e">
        <f ca="1">+IF(AND(ISNUMBER(OFFSET('Hygiene Data'!$I$9,0,10*ROW('Hygiene Data'!I62))),'Data Summary'!EF68="Yes"),OFFSET('Hygiene Data'!$I$9,0,10*ROW('Hygiene Data'!I62)),NA())</f>
        <v>#N/A</v>
      </c>
    </row>
    <row r="69" spans="1:69" x14ac:dyDescent="0.25">
      <c r="A69" s="504" t="e">
        <f ca="1">+RIGHT('Data Summary'!A69,LEN('Data Summary'!A69)-9)</f>
        <v>#VALUE!</v>
      </c>
      <c r="B69" s="478" t="str">
        <f ca="1">+IF(ISTEXT('Data Summary'!B69),'Data Summary'!B69,"")</f>
        <v/>
      </c>
      <c r="C69" s="505" t="e">
        <f ca="1">+VALUE('Data Summary'!C69)</f>
        <v>#VALUE!</v>
      </c>
      <c r="D69" s="506" t="e">
        <f ca="1">+IF(AND(ISNUMBER(OFFSET('Water Data'!$D$4,0,10*ROW('Water Data'!D63))),'Data Summary'!BS69="Yes"),100-OFFSET('Water Data'!$D$4,0,10*ROW('Water Data'!D63)),NA())</f>
        <v>#N/A</v>
      </c>
      <c r="E69" s="506" t="e">
        <f ca="1">+IF(AND(ISNUMBER(OFFSET('Water Data'!$D$6,0,10*ROW('Water Data'!D63))),'Data Summary'!BT69="Yes"),OFFSET('Water Data'!$D$6,0,10*ROW('Water Data'!D63)),NA())</f>
        <v>#N/A</v>
      </c>
      <c r="F69" s="506" t="e">
        <f ca="1">+IF(AND(ISNUMBER(OFFSET('Water Data'!$D$9,0,10*ROW('Water Data'!D63))),'Data Summary'!BU69="Yes"),OFFSET('Water Data'!$D$9,0,10*ROW('Water Data'!D63)),NA())</f>
        <v>#N/A</v>
      </c>
      <c r="G69" s="506" t="e">
        <f ca="1">+IF(AND(ISNUMBER(OFFSET('Water Data'!$E$4,0,10*ROW('Water Data'!E63))),'Data Summary'!BV69="Yes"),100-OFFSET('Water Data'!$E$4,0,10*ROW('Water Data'!E63)),NA())</f>
        <v>#N/A</v>
      </c>
      <c r="H69" s="506" t="e">
        <f ca="1">+IF(AND(ISNUMBER(OFFSET('Water Data'!$E$6,0,10*ROW('Water Data'!E63))),'Data Summary'!BW69="Yes"),OFFSET('Water Data'!$E$6,0,10*ROW('Water Data'!E63)),NA())</f>
        <v>#N/A</v>
      </c>
      <c r="I69" s="506" t="e">
        <f ca="1">+IF(AND(ISNUMBER(OFFSET('Water Data'!$E$9,0,10*ROW('Water Data'!E63))),'Data Summary'!BX69="Yes"),OFFSET('Water Data'!$E$9,0,10*ROW('Water Data'!E63)),NA())</f>
        <v>#N/A</v>
      </c>
      <c r="J69" s="506" t="e">
        <f ca="1">+IF(AND(ISNUMBER(OFFSET('Water Data'!$F$4,0,10*ROW('Water Data'!F63))),'Data Summary'!BY69="Yes"),100-OFFSET('Water Data'!$F$4,0,10*ROW('Water Data'!F63)),NA())</f>
        <v>#N/A</v>
      </c>
      <c r="K69" s="506" t="e">
        <f ca="1">+IF(AND(ISNUMBER(OFFSET('Water Data'!$F$6,0,10*ROW('Water Data'!F63))),'Data Summary'!BZ69="Yes"),OFFSET('Water Data'!$F$6,0,10*ROW('Water Data'!F63)),NA())</f>
        <v>#N/A</v>
      </c>
      <c r="L69" s="506" t="e">
        <f ca="1">+IF(AND(ISNUMBER(OFFSET('Water Data'!$F$9,0,10*ROW('Water Data'!F63))),'Data Summary'!CA69="Yes"),OFFSET('Water Data'!$F$9,0,10*ROW('Water Data'!F63)),NA())</f>
        <v>#N/A</v>
      </c>
      <c r="M69" s="506" t="e">
        <f ca="1">+IF(AND(ISNUMBER(OFFSET('Water Data'!$G$4,0,10*ROW('Water Data'!G63))),'Data Summary'!CB69="Yes"),100-OFFSET('Water Data'!$G$4,0,10*ROW('Water Data'!G63)),NA())</f>
        <v>#N/A</v>
      </c>
      <c r="N69" s="506" t="e">
        <f ca="1">+IF(AND(ISNUMBER(OFFSET('Water Data'!$G$6,0,10*ROW('Water Data'!G63))),'Data Summary'!CC69="Yes"),OFFSET('Water Data'!$G$6,0,10*ROW('Water Data'!G63)),NA())</f>
        <v>#N/A</v>
      </c>
      <c r="O69" s="506" t="e">
        <f ca="1">+IF(AND(ISNUMBER(OFFSET('Water Data'!$G$9,0,10*ROW('Water Data'!G63))),'Data Summary'!CD69="Yes"),OFFSET('Water Data'!$G$9,0,10*ROW('Water Data'!G63)),NA())</f>
        <v>#N/A</v>
      </c>
      <c r="P69" s="506" t="e">
        <f ca="1">+IF(AND(ISNUMBER(OFFSET('Water Data'!$H$4,0,10*ROW('Water Data'!H63))),'Data Summary'!CE69="Yes"),100-OFFSET('Water Data'!$H$4,0,10*ROW('Water Data'!H63)),NA())</f>
        <v>#N/A</v>
      </c>
      <c r="Q69" s="506" t="e">
        <f ca="1">+IF(AND(ISNUMBER(OFFSET('Water Data'!$H$6,0,10*ROW('Water Data'!H63))),'Data Summary'!CF69="Yes"),OFFSET('Water Data'!$H$6,0,10*ROW('Water Data'!H63)),NA())</f>
        <v>#N/A</v>
      </c>
      <c r="R69" s="506" t="e">
        <f ca="1">+IF(AND(ISNUMBER(OFFSET('Water Data'!$H$9,0,10*ROW('Water Data'!H63))),'Data Summary'!CG69="Yes"),OFFSET('Water Data'!$H$9,0,10*ROW('Water Data'!H63)),NA())</f>
        <v>#N/A</v>
      </c>
      <c r="S69" s="506" t="e">
        <f ca="1">+IF(AND(ISNUMBER(OFFSET('Water Data'!$I$4,0,10*ROW('Water Data'!I63))),'Data Summary'!CH69="Yes"),100-OFFSET('Water Data'!$I$4,0,10*ROW('Water Data'!I63)),NA())</f>
        <v>#N/A</v>
      </c>
      <c r="T69" s="506" t="e">
        <f ca="1">+IF(AND(ISNUMBER(OFFSET('Water Data'!$I$6,0,10*ROW('Water Data'!I63))),'Data Summary'!CI69="Yes"),OFFSET('Water Data'!$I$6,0,10*ROW('Water Data'!I63)),NA())</f>
        <v>#N/A</v>
      </c>
      <c r="U69" s="506" t="e">
        <f ca="1">+IF(AND(ISNUMBER(OFFSET('Water Data'!$I$9,0,10*ROW('Water Data'!I63))),'Data Summary'!CJ69="Yes"),OFFSET('Water Data'!$I$9,0,10*ROW('Water Data'!I63)),NA())</f>
        <v>#N/A</v>
      </c>
      <c r="V69" s="507" t="e">
        <f ca="1">+IF(AND(ISNUMBER(OFFSET('Sanitation Data'!$D$4,0,10*ROW('Sanitation Data'!D63))),'Data Summary'!CK69="Yes"),100-OFFSET('Sanitation Data'!$D$4,0,10*ROW('Sanitation Data'!D63)),NA())</f>
        <v>#N/A</v>
      </c>
      <c r="W69" s="507" t="e">
        <f ca="1">+IF(AND(ISNUMBER(OFFSET('Sanitation Data'!$D$6,0,10*ROW('Sanitation Data'!D63))),'Data Summary'!CL69="Yes"),OFFSET('Sanitation Data'!$D$6,0,10*ROW('Sanitation Data'!D63)),NA())</f>
        <v>#N/A</v>
      </c>
      <c r="X69" s="507" t="e">
        <f ca="1">+IF(AND(ISNUMBER(OFFSET('Sanitation Data'!$D$10,0,10*ROW('Sanitation Data'!D63))),'Data Summary'!CM69="Yes"),OFFSET('Sanitation Data'!$D$10,0,10*ROW('Sanitation Data'!D63)),NA())</f>
        <v>#N/A</v>
      </c>
      <c r="Y69" s="507" t="e">
        <f ca="1">+IF(AND(ISNUMBER(OFFSET('Sanitation Data'!$D$11,0,10*ROW('Sanitation Data'!D63))),'Data Summary'!CN69="Yes"),OFFSET('Sanitation Data'!$D$11,0,10*ROW('Sanitation Data'!D63)),NA())</f>
        <v>#N/A</v>
      </c>
      <c r="Z69" s="507" t="e">
        <f ca="1">+IF(AND(ISNUMBER(OFFSET('Sanitation Data'!$D$12,0,10*ROW('Sanitation Data'!D63))),'Data Summary'!CO69="Yes"),OFFSET('Sanitation Data'!$D$12,0,10*ROW('Sanitation Data'!D63)),NA())</f>
        <v>#N/A</v>
      </c>
      <c r="AA69" s="507" t="e">
        <f ca="1">+IF(AND(ISNUMBER(OFFSET('Sanitation Data'!$E$4,0,10*ROW('Sanitation Data'!E63))),'Data Summary'!CP69="Yes"),100-OFFSET('Sanitation Data'!$E$4,0,10*ROW('Sanitation Data'!E63)),NA())</f>
        <v>#N/A</v>
      </c>
      <c r="AB69" s="507" t="e">
        <f ca="1">+IF(AND(ISNUMBER(OFFSET('Sanitation Data'!$E$6,0,10*ROW('Sanitation Data'!E63))),'Data Summary'!CQ69="Yes"),OFFSET('Sanitation Data'!$E$6,0,10*ROW('Sanitation Data'!E63)),NA())</f>
        <v>#N/A</v>
      </c>
      <c r="AC69" s="507" t="e">
        <f ca="1">+IF(AND(ISNUMBER(OFFSET('Sanitation Data'!$E$10,0,10*ROW('Sanitation Data'!E63))),'Data Summary'!CR69="Yes"),OFFSET('Sanitation Data'!$E$10,0,10*ROW('Sanitation Data'!E63)),NA())</f>
        <v>#N/A</v>
      </c>
      <c r="AD69" s="507" t="e">
        <f ca="1">+IF(AND(ISNUMBER(OFFSET('Sanitation Data'!$E$11,0,10*ROW('Sanitation Data'!E63))),'Data Summary'!CS69="Yes"),OFFSET('Sanitation Data'!$E$11,0,10*ROW('Sanitation Data'!E63)),NA())</f>
        <v>#N/A</v>
      </c>
      <c r="AE69" s="507" t="e">
        <f ca="1">+IF(AND(ISNUMBER(OFFSET('Sanitation Data'!$E$12,0,10*ROW('Sanitation Data'!E63))),'Data Summary'!CT69="Yes"),OFFSET('Sanitation Data'!$E$12,0,10*ROW('Sanitation Data'!E63)),NA())</f>
        <v>#N/A</v>
      </c>
      <c r="AF69" s="507" t="e">
        <f ca="1">+IF(AND(ISNUMBER(OFFSET('Sanitation Data'!$F$4,0,10*ROW('Sanitation Data'!F63))),'Data Summary'!CU69="Yes"),100-OFFSET('Sanitation Data'!$F$4,0,10*ROW('Sanitation Data'!F63)),NA())</f>
        <v>#N/A</v>
      </c>
      <c r="AG69" s="507" t="e">
        <f ca="1">+IF(AND(ISNUMBER(OFFSET('Sanitation Data'!$F$6,0,10*ROW('Sanitation Data'!F63))),'Data Summary'!CV69="Yes"),OFFSET('Sanitation Data'!$F$6,0,10*ROW('Sanitation Data'!F63)),NA())</f>
        <v>#N/A</v>
      </c>
      <c r="AH69" s="507" t="e">
        <f ca="1">+IF(AND(ISNUMBER(OFFSET('Sanitation Data'!$F$10,0,10*ROW('Sanitation Data'!F63))),'Data Summary'!CW69="Yes"),OFFSET('Sanitation Data'!$F$10,0,10*ROW('Sanitation Data'!F63)),NA())</f>
        <v>#N/A</v>
      </c>
      <c r="AI69" s="507" t="e">
        <f ca="1">+IF(AND(ISNUMBER(OFFSET('Sanitation Data'!$F$11,0,10*ROW('Sanitation Data'!F63))),'Data Summary'!CX69="Yes"),OFFSET('Sanitation Data'!$F$11,0,10*ROW('Sanitation Data'!F63)),NA())</f>
        <v>#N/A</v>
      </c>
      <c r="AJ69" s="507" t="e">
        <f ca="1">+IF(AND(ISNUMBER(OFFSET('Sanitation Data'!$F$12,0,10*ROW('Sanitation Data'!F63))),'Data Summary'!CY69="Yes"),OFFSET('Sanitation Data'!$F$12,0,10*ROW('Sanitation Data'!F63)),NA())</f>
        <v>#N/A</v>
      </c>
      <c r="AK69" s="507" t="e">
        <f ca="1">+IF(AND(ISNUMBER(OFFSET('Sanitation Data'!$G$4,0,10*ROW('Sanitation Data'!G63))),'Data Summary'!CZ69="Yes"),100-OFFSET('Sanitation Data'!$G$4,0,10*ROW('Sanitation Data'!G63)),NA())</f>
        <v>#N/A</v>
      </c>
      <c r="AL69" s="507" t="e">
        <f ca="1">+IF(AND(ISNUMBER(OFFSET('Sanitation Data'!$G$6,0,10*ROW('Sanitation Data'!G63))),'Data Summary'!DA69="Yes"),OFFSET('Sanitation Data'!$G$6,0,10*ROW('Sanitation Data'!G63)),NA())</f>
        <v>#N/A</v>
      </c>
      <c r="AM69" s="507" t="e">
        <f ca="1">+IF(AND(ISNUMBER(OFFSET('Sanitation Data'!$G$10,0,10*ROW('Sanitation Data'!G63))),'Data Summary'!DB69="Yes"),OFFSET('Sanitation Data'!$G$10,0,10*ROW('Sanitation Data'!G63)),NA())</f>
        <v>#N/A</v>
      </c>
      <c r="AN69" s="507" t="e">
        <f ca="1">+IF(AND(ISNUMBER(OFFSET('Sanitation Data'!$G$11,0,10*ROW('Sanitation Data'!G63))),'Data Summary'!DC69="Yes"),OFFSET('Sanitation Data'!$G$11,0,10*ROW('Sanitation Data'!G63)),NA())</f>
        <v>#N/A</v>
      </c>
      <c r="AO69" s="507" t="e">
        <f ca="1">+IF(AND(ISNUMBER(OFFSET('Sanitation Data'!$G$12,0,10*ROW('Sanitation Data'!G63))),'Data Summary'!DD69="Yes"),OFFSET('Sanitation Data'!$G$12,0,10*ROW('Sanitation Data'!G63)),NA())</f>
        <v>#N/A</v>
      </c>
      <c r="AP69" s="507" t="e">
        <f ca="1">+IF(AND(ISNUMBER(OFFSET('Sanitation Data'!$H$4,0,10*ROW('Sanitation Data'!H63))),'Data Summary'!DE69="Yes"),100-OFFSET('Sanitation Data'!$H$4,0,10*ROW('Sanitation Data'!H63)),NA())</f>
        <v>#N/A</v>
      </c>
      <c r="AQ69" s="507" t="e">
        <f ca="1">+IF(AND(ISNUMBER(OFFSET('Sanitation Data'!$H$6,0,10*ROW('Sanitation Data'!H63))),'Data Summary'!DF69="Yes"),OFFSET('Sanitation Data'!$H$6,0,10*ROW('Sanitation Data'!H63)),NA())</f>
        <v>#N/A</v>
      </c>
      <c r="AR69" s="507" t="e">
        <f ca="1">+IF(AND(ISNUMBER(OFFSET('Sanitation Data'!$H$10,0,10*ROW('Sanitation Data'!H63))),'Data Summary'!DG69="Yes"),OFFSET('Sanitation Data'!$H$10,0,10*ROW('Sanitation Data'!H63)),NA())</f>
        <v>#N/A</v>
      </c>
      <c r="AS69" s="507" t="e">
        <f ca="1">+IF(AND(ISNUMBER(OFFSET('Sanitation Data'!$H$11,0,10*ROW('Sanitation Data'!H63))),'Data Summary'!DH69="Yes"),OFFSET('Sanitation Data'!$H$11,0,10*ROW('Sanitation Data'!H63)),NA())</f>
        <v>#N/A</v>
      </c>
      <c r="AT69" s="507" t="e">
        <f ca="1">+IF(AND(ISNUMBER(OFFSET('Sanitation Data'!$H$12,0,10*ROW('Sanitation Data'!H63))),'Data Summary'!DI69="Yes"),OFFSET('Sanitation Data'!$H$12,0,10*ROW('Sanitation Data'!H63)),NA())</f>
        <v>#N/A</v>
      </c>
      <c r="AU69" s="507" t="e">
        <f ca="1">+IF(AND(ISNUMBER(OFFSET('Sanitation Data'!$I$4,0,10*ROW('Sanitation Data'!I63))),'Data Summary'!DJ69="Yes"),100-OFFSET('Sanitation Data'!$I$4,0,10*ROW('Sanitation Data'!I63)),NA())</f>
        <v>#N/A</v>
      </c>
      <c r="AV69" s="507" t="e">
        <f ca="1">+IF(AND(ISNUMBER(OFFSET('Sanitation Data'!$I$6,0,10*ROW('Sanitation Data'!I63))),'Data Summary'!DK69="Yes"),OFFSET('Sanitation Data'!$I$6,0,10*ROW('Sanitation Data'!I63)),NA())</f>
        <v>#N/A</v>
      </c>
      <c r="AW69" s="507" t="e">
        <f ca="1">+IF(AND(ISNUMBER(OFFSET('Sanitation Data'!$I$10,0,10*ROW('Sanitation Data'!I63))),'Data Summary'!DL69="Yes"),OFFSET('Sanitation Data'!$I$10,0,10*ROW('Sanitation Data'!I63)),NA())</f>
        <v>#N/A</v>
      </c>
      <c r="AX69" s="507" t="e">
        <f ca="1">+IF(AND(ISNUMBER(OFFSET('Sanitation Data'!$I$11,0,10*ROW('Sanitation Data'!I63))),'Data Summary'!DM69="Yes"),OFFSET('Sanitation Data'!$I$11,0,10*ROW('Sanitation Data'!I63)),NA())</f>
        <v>#N/A</v>
      </c>
      <c r="AY69" s="507" t="e">
        <f ca="1">+IF(AND(ISNUMBER(OFFSET('Sanitation Data'!$I$12,0,10*ROW('Sanitation Data'!I63))),'Data Summary'!DN69="Yes"),OFFSET('Sanitation Data'!$I$12,0,10*ROW('Sanitation Data'!I63)),NA())</f>
        <v>#N/A</v>
      </c>
      <c r="AZ69" s="508" t="e">
        <f ca="1">+IF(AND(ISNUMBER(OFFSET('Hygiene Data'!$D$5,0,10*ROW('Hygiene Data'!D63))),'Data Summary'!DO69="Yes"),OFFSET('Hygiene Data'!$D$5,0,10*ROW('Hygiene Data'!D63)),NA())</f>
        <v>#N/A</v>
      </c>
      <c r="BA69" s="508" t="e">
        <f ca="1">+IF(AND(ISNUMBER(OFFSET('Hygiene Data'!$D$7,0,10*ROW('Hygiene Data'!D63))),'Data Summary'!DP69="Yes"),OFFSET('Hygiene Data'!$D$7,0,10*ROW('Hygiene Data'!D63)),NA())</f>
        <v>#N/A</v>
      </c>
      <c r="BB69" s="508" t="e">
        <f ca="1">+IF(AND(ISNUMBER(OFFSET('Hygiene Data'!$D$9,0,10*ROW('Hygiene Data'!D63))),'Data Summary'!DQ69="Yes"),OFFSET('Hygiene Data'!$D$9,0,10*ROW('Hygiene Data'!D63)),NA())</f>
        <v>#N/A</v>
      </c>
      <c r="BC69" s="508" t="e">
        <f ca="1">+IF(AND(ISNUMBER(OFFSET('Hygiene Data'!$E$5,0,10*ROW('Hygiene Data'!E63))),'Data Summary'!DR69="Yes"),OFFSET('Hygiene Data'!$E$5,0,10*ROW('Hygiene Data'!E63)),NA())</f>
        <v>#N/A</v>
      </c>
      <c r="BD69" s="508" t="e">
        <f ca="1">+IF(AND(ISNUMBER(OFFSET('Hygiene Data'!$E$7,0,10*ROW('Hygiene Data'!E63))),'Data Summary'!DS69="Yes"),OFFSET('Hygiene Data'!$E$7,0,10*ROW('Hygiene Data'!E63)),NA())</f>
        <v>#N/A</v>
      </c>
      <c r="BE69" s="508" t="e">
        <f ca="1">+IF(AND(ISNUMBER(OFFSET('Hygiene Data'!$E$9,0,10*ROW('Hygiene Data'!E63))),'Data Summary'!DT69="Yes"),OFFSET('Hygiene Data'!$E$9,0,10*ROW('Hygiene Data'!E63)),NA())</f>
        <v>#N/A</v>
      </c>
      <c r="BF69" s="508" t="e">
        <f ca="1">+IF(AND(ISNUMBER(OFFSET('Hygiene Data'!$F$5,0,10*ROW('Hygiene Data'!F63))),'Data Summary'!DU69="Yes"),OFFSET('Hygiene Data'!$F$5,0,10*ROW('Hygiene Data'!F63)),NA())</f>
        <v>#N/A</v>
      </c>
      <c r="BG69" s="508" t="e">
        <f ca="1">+IF(AND(ISNUMBER(OFFSET('Hygiene Data'!$F$7,0,10*ROW('Hygiene Data'!F63))),'Data Summary'!DV69="Yes"),OFFSET('Hygiene Data'!$F$7,0,10*ROW('Hygiene Data'!F63)),NA())</f>
        <v>#N/A</v>
      </c>
      <c r="BH69" s="508" t="e">
        <f ca="1">+IF(AND(ISNUMBER(OFFSET('Hygiene Data'!$F$9,0,10*ROW('Hygiene Data'!F63))),'Data Summary'!DW69="Yes"),OFFSET('Hygiene Data'!$F$9,0,10*ROW('Hygiene Data'!F63)),NA())</f>
        <v>#N/A</v>
      </c>
      <c r="BI69" s="508" t="e">
        <f ca="1">+IF(AND(ISNUMBER(OFFSET('Hygiene Data'!$G$5,0,10*ROW('Hygiene Data'!G63))),'Data Summary'!DX69="Yes"),OFFSET('Hygiene Data'!$G$5,0,10*ROW('Hygiene Data'!G63)),NA())</f>
        <v>#N/A</v>
      </c>
      <c r="BJ69" s="508" t="e">
        <f ca="1">+IF(AND(ISNUMBER(OFFSET('Hygiene Data'!$G$7,0,10*ROW('Hygiene Data'!G63))),'Data Summary'!DY69="Yes"),OFFSET('Hygiene Data'!$G$7,0,10*ROW('Hygiene Data'!G63)),NA())</f>
        <v>#N/A</v>
      </c>
      <c r="BK69" s="508" t="e">
        <f ca="1">+IF(AND(ISNUMBER(OFFSET('Hygiene Data'!$G$9,0,10*ROW('Hygiene Data'!G63))),'Data Summary'!DZ69="Yes"),OFFSET('Hygiene Data'!$G$9,0,10*ROW('Hygiene Data'!G63)),NA())</f>
        <v>#N/A</v>
      </c>
      <c r="BL69" s="508" t="e">
        <f ca="1">+IF(AND(ISNUMBER(OFFSET('Hygiene Data'!$H$5,0,10*ROW('Hygiene Data'!H63))),'Data Summary'!EA69="Yes"),OFFSET('Hygiene Data'!$H$5,0,10*ROW('Hygiene Data'!H63)),NA())</f>
        <v>#N/A</v>
      </c>
      <c r="BM69" s="508" t="e">
        <f ca="1">+IF(AND(ISNUMBER(OFFSET('Hygiene Data'!$H$7,0,10*ROW('Hygiene Data'!H63))),'Data Summary'!EB69="Yes"),OFFSET('Hygiene Data'!$H$7,0,10*ROW('Hygiene Data'!H63)),NA())</f>
        <v>#N/A</v>
      </c>
      <c r="BN69" s="508" t="e">
        <f ca="1">+IF(AND(ISNUMBER(OFFSET('Hygiene Data'!$H$9,0,10*ROW('Hygiene Data'!H63))),'Data Summary'!EC69="Yes"),OFFSET('Hygiene Data'!$H$9,0,10*ROW('Hygiene Data'!H63)),NA())</f>
        <v>#N/A</v>
      </c>
      <c r="BO69" s="508" t="e">
        <f ca="1">+IF(AND(ISNUMBER(OFFSET('Hygiene Data'!$I$5,0,10*ROW('Hygiene Data'!I63))),'Data Summary'!ED69="Yes"),OFFSET('Hygiene Data'!$I$5,0,10*ROW('Hygiene Data'!I63)),NA())</f>
        <v>#N/A</v>
      </c>
      <c r="BP69" s="508" t="e">
        <f ca="1">+IF(AND(ISNUMBER(OFFSET('Hygiene Data'!$I$7,0,10*ROW('Hygiene Data'!I63))),'Data Summary'!EE69="Yes"),OFFSET('Hygiene Data'!$I$7,0,10*ROW('Hygiene Data'!I63)),NA())</f>
        <v>#N/A</v>
      </c>
      <c r="BQ69" s="508" t="e">
        <f ca="1">+IF(AND(ISNUMBER(OFFSET('Hygiene Data'!$I$9,0,10*ROW('Hygiene Data'!I63))),'Data Summary'!EF69="Yes"),OFFSET('Hygiene Data'!$I$9,0,10*ROW('Hygiene Data'!I63)),NA())</f>
        <v>#N/A</v>
      </c>
    </row>
    <row r="70" spans="1:69" x14ac:dyDescent="0.25">
      <c r="A70" s="504" t="e">
        <f ca="1">+RIGHT('Data Summary'!A70,LEN('Data Summary'!A70)-9)</f>
        <v>#VALUE!</v>
      </c>
      <c r="B70" s="478" t="str">
        <f ca="1">+IF(ISTEXT('Data Summary'!B70),'Data Summary'!B70,"")</f>
        <v/>
      </c>
      <c r="C70" s="505" t="e">
        <f ca="1">+VALUE('Data Summary'!C70)</f>
        <v>#VALUE!</v>
      </c>
      <c r="D70" s="506" t="e">
        <f ca="1">+IF(AND(ISNUMBER(OFFSET('Water Data'!$D$4,0,10*ROW('Water Data'!D64))),'Data Summary'!BS70="Yes"),100-OFFSET('Water Data'!$D$4,0,10*ROW('Water Data'!D64)),NA())</f>
        <v>#N/A</v>
      </c>
      <c r="E70" s="506" t="e">
        <f ca="1">+IF(AND(ISNUMBER(OFFSET('Water Data'!$D$6,0,10*ROW('Water Data'!D64))),'Data Summary'!BT70="Yes"),OFFSET('Water Data'!$D$6,0,10*ROW('Water Data'!D64)),NA())</f>
        <v>#N/A</v>
      </c>
      <c r="F70" s="506" t="e">
        <f ca="1">+IF(AND(ISNUMBER(OFFSET('Water Data'!$D$9,0,10*ROW('Water Data'!D64))),'Data Summary'!BU70="Yes"),OFFSET('Water Data'!$D$9,0,10*ROW('Water Data'!D64)),NA())</f>
        <v>#N/A</v>
      </c>
      <c r="G70" s="506" t="e">
        <f ca="1">+IF(AND(ISNUMBER(OFFSET('Water Data'!$E$4,0,10*ROW('Water Data'!E64))),'Data Summary'!BV70="Yes"),100-OFFSET('Water Data'!$E$4,0,10*ROW('Water Data'!E64)),NA())</f>
        <v>#N/A</v>
      </c>
      <c r="H70" s="506" t="e">
        <f ca="1">+IF(AND(ISNUMBER(OFFSET('Water Data'!$E$6,0,10*ROW('Water Data'!E64))),'Data Summary'!BW70="Yes"),OFFSET('Water Data'!$E$6,0,10*ROW('Water Data'!E64)),NA())</f>
        <v>#N/A</v>
      </c>
      <c r="I70" s="506" t="e">
        <f ca="1">+IF(AND(ISNUMBER(OFFSET('Water Data'!$E$9,0,10*ROW('Water Data'!E64))),'Data Summary'!BX70="Yes"),OFFSET('Water Data'!$E$9,0,10*ROW('Water Data'!E64)),NA())</f>
        <v>#N/A</v>
      </c>
      <c r="J70" s="506" t="e">
        <f ca="1">+IF(AND(ISNUMBER(OFFSET('Water Data'!$F$4,0,10*ROW('Water Data'!F64))),'Data Summary'!BY70="Yes"),100-OFFSET('Water Data'!$F$4,0,10*ROW('Water Data'!F64)),NA())</f>
        <v>#N/A</v>
      </c>
      <c r="K70" s="506" t="e">
        <f ca="1">+IF(AND(ISNUMBER(OFFSET('Water Data'!$F$6,0,10*ROW('Water Data'!F64))),'Data Summary'!BZ70="Yes"),OFFSET('Water Data'!$F$6,0,10*ROW('Water Data'!F64)),NA())</f>
        <v>#N/A</v>
      </c>
      <c r="L70" s="506" t="e">
        <f ca="1">+IF(AND(ISNUMBER(OFFSET('Water Data'!$F$9,0,10*ROW('Water Data'!F64))),'Data Summary'!CA70="Yes"),OFFSET('Water Data'!$F$9,0,10*ROW('Water Data'!F64)),NA())</f>
        <v>#N/A</v>
      </c>
      <c r="M70" s="506" t="e">
        <f ca="1">+IF(AND(ISNUMBER(OFFSET('Water Data'!$G$4,0,10*ROW('Water Data'!G64))),'Data Summary'!CB70="Yes"),100-OFFSET('Water Data'!$G$4,0,10*ROW('Water Data'!G64)),NA())</f>
        <v>#N/A</v>
      </c>
      <c r="N70" s="506" t="e">
        <f ca="1">+IF(AND(ISNUMBER(OFFSET('Water Data'!$G$6,0,10*ROW('Water Data'!G64))),'Data Summary'!CC70="Yes"),OFFSET('Water Data'!$G$6,0,10*ROW('Water Data'!G64)),NA())</f>
        <v>#N/A</v>
      </c>
      <c r="O70" s="506" t="e">
        <f ca="1">+IF(AND(ISNUMBER(OFFSET('Water Data'!$G$9,0,10*ROW('Water Data'!G64))),'Data Summary'!CD70="Yes"),OFFSET('Water Data'!$G$9,0,10*ROW('Water Data'!G64)),NA())</f>
        <v>#N/A</v>
      </c>
      <c r="P70" s="506" t="e">
        <f ca="1">+IF(AND(ISNUMBER(OFFSET('Water Data'!$H$4,0,10*ROW('Water Data'!H64))),'Data Summary'!CE70="Yes"),100-OFFSET('Water Data'!$H$4,0,10*ROW('Water Data'!H64)),NA())</f>
        <v>#N/A</v>
      </c>
      <c r="Q70" s="506" t="e">
        <f ca="1">+IF(AND(ISNUMBER(OFFSET('Water Data'!$H$6,0,10*ROW('Water Data'!H64))),'Data Summary'!CF70="Yes"),OFFSET('Water Data'!$H$6,0,10*ROW('Water Data'!H64)),NA())</f>
        <v>#N/A</v>
      </c>
      <c r="R70" s="506" t="e">
        <f ca="1">+IF(AND(ISNUMBER(OFFSET('Water Data'!$H$9,0,10*ROW('Water Data'!H64))),'Data Summary'!CG70="Yes"),OFFSET('Water Data'!$H$9,0,10*ROW('Water Data'!H64)),NA())</f>
        <v>#N/A</v>
      </c>
      <c r="S70" s="506" t="e">
        <f ca="1">+IF(AND(ISNUMBER(OFFSET('Water Data'!$I$4,0,10*ROW('Water Data'!I64))),'Data Summary'!CH70="Yes"),100-OFFSET('Water Data'!$I$4,0,10*ROW('Water Data'!I64)),NA())</f>
        <v>#N/A</v>
      </c>
      <c r="T70" s="506" t="e">
        <f ca="1">+IF(AND(ISNUMBER(OFFSET('Water Data'!$I$6,0,10*ROW('Water Data'!I64))),'Data Summary'!CI70="Yes"),OFFSET('Water Data'!$I$6,0,10*ROW('Water Data'!I64)),NA())</f>
        <v>#N/A</v>
      </c>
      <c r="U70" s="506" t="e">
        <f ca="1">+IF(AND(ISNUMBER(OFFSET('Water Data'!$I$9,0,10*ROW('Water Data'!I64))),'Data Summary'!CJ70="Yes"),OFFSET('Water Data'!$I$9,0,10*ROW('Water Data'!I64)),NA())</f>
        <v>#N/A</v>
      </c>
      <c r="V70" s="507" t="e">
        <f ca="1">+IF(AND(ISNUMBER(OFFSET('Sanitation Data'!$D$4,0,10*ROW('Sanitation Data'!D64))),'Data Summary'!CK70="Yes"),100-OFFSET('Sanitation Data'!$D$4,0,10*ROW('Sanitation Data'!D64)),NA())</f>
        <v>#N/A</v>
      </c>
      <c r="W70" s="507" t="e">
        <f ca="1">+IF(AND(ISNUMBER(OFFSET('Sanitation Data'!$D$6,0,10*ROW('Sanitation Data'!D64))),'Data Summary'!CL70="Yes"),OFFSET('Sanitation Data'!$D$6,0,10*ROW('Sanitation Data'!D64)),NA())</f>
        <v>#N/A</v>
      </c>
      <c r="X70" s="507" t="e">
        <f ca="1">+IF(AND(ISNUMBER(OFFSET('Sanitation Data'!$D$10,0,10*ROW('Sanitation Data'!D64))),'Data Summary'!CM70="Yes"),OFFSET('Sanitation Data'!$D$10,0,10*ROW('Sanitation Data'!D64)),NA())</f>
        <v>#N/A</v>
      </c>
      <c r="Y70" s="507" t="e">
        <f ca="1">+IF(AND(ISNUMBER(OFFSET('Sanitation Data'!$D$11,0,10*ROW('Sanitation Data'!D64))),'Data Summary'!CN70="Yes"),OFFSET('Sanitation Data'!$D$11,0,10*ROW('Sanitation Data'!D64)),NA())</f>
        <v>#N/A</v>
      </c>
      <c r="Z70" s="507" t="e">
        <f ca="1">+IF(AND(ISNUMBER(OFFSET('Sanitation Data'!$D$12,0,10*ROW('Sanitation Data'!D64))),'Data Summary'!CO70="Yes"),OFFSET('Sanitation Data'!$D$12,0,10*ROW('Sanitation Data'!D64)),NA())</f>
        <v>#N/A</v>
      </c>
      <c r="AA70" s="507" t="e">
        <f ca="1">+IF(AND(ISNUMBER(OFFSET('Sanitation Data'!$E$4,0,10*ROW('Sanitation Data'!E64))),'Data Summary'!CP70="Yes"),100-OFFSET('Sanitation Data'!$E$4,0,10*ROW('Sanitation Data'!E64)),NA())</f>
        <v>#N/A</v>
      </c>
      <c r="AB70" s="507" t="e">
        <f ca="1">+IF(AND(ISNUMBER(OFFSET('Sanitation Data'!$E$6,0,10*ROW('Sanitation Data'!E64))),'Data Summary'!CQ70="Yes"),OFFSET('Sanitation Data'!$E$6,0,10*ROW('Sanitation Data'!E64)),NA())</f>
        <v>#N/A</v>
      </c>
      <c r="AC70" s="507" t="e">
        <f ca="1">+IF(AND(ISNUMBER(OFFSET('Sanitation Data'!$E$10,0,10*ROW('Sanitation Data'!E64))),'Data Summary'!CR70="Yes"),OFFSET('Sanitation Data'!$E$10,0,10*ROW('Sanitation Data'!E64)),NA())</f>
        <v>#N/A</v>
      </c>
      <c r="AD70" s="507" t="e">
        <f ca="1">+IF(AND(ISNUMBER(OFFSET('Sanitation Data'!$E$11,0,10*ROW('Sanitation Data'!E64))),'Data Summary'!CS70="Yes"),OFFSET('Sanitation Data'!$E$11,0,10*ROW('Sanitation Data'!E64)),NA())</f>
        <v>#N/A</v>
      </c>
      <c r="AE70" s="507" t="e">
        <f ca="1">+IF(AND(ISNUMBER(OFFSET('Sanitation Data'!$E$12,0,10*ROW('Sanitation Data'!E64))),'Data Summary'!CT70="Yes"),OFFSET('Sanitation Data'!$E$12,0,10*ROW('Sanitation Data'!E64)),NA())</f>
        <v>#N/A</v>
      </c>
      <c r="AF70" s="507" t="e">
        <f ca="1">+IF(AND(ISNUMBER(OFFSET('Sanitation Data'!$F$4,0,10*ROW('Sanitation Data'!F64))),'Data Summary'!CU70="Yes"),100-OFFSET('Sanitation Data'!$F$4,0,10*ROW('Sanitation Data'!F64)),NA())</f>
        <v>#N/A</v>
      </c>
      <c r="AG70" s="507" t="e">
        <f ca="1">+IF(AND(ISNUMBER(OFFSET('Sanitation Data'!$F$6,0,10*ROW('Sanitation Data'!F64))),'Data Summary'!CV70="Yes"),OFFSET('Sanitation Data'!$F$6,0,10*ROW('Sanitation Data'!F64)),NA())</f>
        <v>#N/A</v>
      </c>
      <c r="AH70" s="507" t="e">
        <f ca="1">+IF(AND(ISNUMBER(OFFSET('Sanitation Data'!$F$10,0,10*ROW('Sanitation Data'!F64))),'Data Summary'!CW70="Yes"),OFFSET('Sanitation Data'!$F$10,0,10*ROW('Sanitation Data'!F64)),NA())</f>
        <v>#N/A</v>
      </c>
      <c r="AI70" s="507" t="e">
        <f ca="1">+IF(AND(ISNUMBER(OFFSET('Sanitation Data'!$F$11,0,10*ROW('Sanitation Data'!F64))),'Data Summary'!CX70="Yes"),OFFSET('Sanitation Data'!$F$11,0,10*ROW('Sanitation Data'!F64)),NA())</f>
        <v>#N/A</v>
      </c>
      <c r="AJ70" s="507" t="e">
        <f ca="1">+IF(AND(ISNUMBER(OFFSET('Sanitation Data'!$F$12,0,10*ROW('Sanitation Data'!F64))),'Data Summary'!CY70="Yes"),OFFSET('Sanitation Data'!$F$12,0,10*ROW('Sanitation Data'!F64)),NA())</f>
        <v>#N/A</v>
      </c>
      <c r="AK70" s="507" t="e">
        <f ca="1">+IF(AND(ISNUMBER(OFFSET('Sanitation Data'!$G$4,0,10*ROW('Sanitation Data'!G64))),'Data Summary'!CZ70="Yes"),100-OFFSET('Sanitation Data'!$G$4,0,10*ROW('Sanitation Data'!G64)),NA())</f>
        <v>#N/A</v>
      </c>
      <c r="AL70" s="507" t="e">
        <f ca="1">+IF(AND(ISNUMBER(OFFSET('Sanitation Data'!$G$6,0,10*ROW('Sanitation Data'!G64))),'Data Summary'!DA70="Yes"),OFFSET('Sanitation Data'!$G$6,0,10*ROW('Sanitation Data'!G64)),NA())</f>
        <v>#N/A</v>
      </c>
      <c r="AM70" s="507" t="e">
        <f ca="1">+IF(AND(ISNUMBER(OFFSET('Sanitation Data'!$G$10,0,10*ROW('Sanitation Data'!G64))),'Data Summary'!DB70="Yes"),OFFSET('Sanitation Data'!$G$10,0,10*ROW('Sanitation Data'!G64)),NA())</f>
        <v>#N/A</v>
      </c>
      <c r="AN70" s="507" t="e">
        <f ca="1">+IF(AND(ISNUMBER(OFFSET('Sanitation Data'!$G$11,0,10*ROW('Sanitation Data'!G64))),'Data Summary'!DC70="Yes"),OFFSET('Sanitation Data'!$G$11,0,10*ROW('Sanitation Data'!G64)),NA())</f>
        <v>#N/A</v>
      </c>
      <c r="AO70" s="507" t="e">
        <f ca="1">+IF(AND(ISNUMBER(OFFSET('Sanitation Data'!$G$12,0,10*ROW('Sanitation Data'!G64))),'Data Summary'!DD70="Yes"),OFFSET('Sanitation Data'!$G$12,0,10*ROW('Sanitation Data'!G64)),NA())</f>
        <v>#N/A</v>
      </c>
      <c r="AP70" s="507" t="e">
        <f ca="1">+IF(AND(ISNUMBER(OFFSET('Sanitation Data'!$H$4,0,10*ROW('Sanitation Data'!H64))),'Data Summary'!DE70="Yes"),100-OFFSET('Sanitation Data'!$H$4,0,10*ROW('Sanitation Data'!H64)),NA())</f>
        <v>#N/A</v>
      </c>
      <c r="AQ70" s="507" t="e">
        <f ca="1">+IF(AND(ISNUMBER(OFFSET('Sanitation Data'!$H$6,0,10*ROW('Sanitation Data'!H64))),'Data Summary'!DF70="Yes"),OFFSET('Sanitation Data'!$H$6,0,10*ROW('Sanitation Data'!H64)),NA())</f>
        <v>#N/A</v>
      </c>
      <c r="AR70" s="507" t="e">
        <f ca="1">+IF(AND(ISNUMBER(OFFSET('Sanitation Data'!$H$10,0,10*ROW('Sanitation Data'!H64))),'Data Summary'!DG70="Yes"),OFFSET('Sanitation Data'!$H$10,0,10*ROW('Sanitation Data'!H64)),NA())</f>
        <v>#N/A</v>
      </c>
      <c r="AS70" s="507" t="e">
        <f ca="1">+IF(AND(ISNUMBER(OFFSET('Sanitation Data'!$H$11,0,10*ROW('Sanitation Data'!H64))),'Data Summary'!DH70="Yes"),OFFSET('Sanitation Data'!$H$11,0,10*ROW('Sanitation Data'!H64)),NA())</f>
        <v>#N/A</v>
      </c>
      <c r="AT70" s="507" t="e">
        <f ca="1">+IF(AND(ISNUMBER(OFFSET('Sanitation Data'!$H$12,0,10*ROW('Sanitation Data'!H64))),'Data Summary'!DI70="Yes"),OFFSET('Sanitation Data'!$H$12,0,10*ROW('Sanitation Data'!H64)),NA())</f>
        <v>#N/A</v>
      </c>
      <c r="AU70" s="507" t="e">
        <f ca="1">+IF(AND(ISNUMBER(OFFSET('Sanitation Data'!$I$4,0,10*ROW('Sanitation Data'!I64))),'Data Summary'!DJ70="Yes"),100-OFFSET('Sanitation Data'!$I$4,0,10*ROW('Sanitation Data'!I64)),NA())</f>
        <v>#N/A</v>
      </c>
      <c r="AV70" s="507" t="e">
        <f ca="1">+IF(AND(ISNUMBER(OFFSET('Sanitation Data'!$I$6,0,10*ROW('Sanitation Data'!I64))),'Data Summary'!DK70="Yes"),OFFSET('Sanitation Data'!$I$6,0,10*ROW('Sanitation Data'!I64)),NA())</f>
        <v>#N/A</v>
      </c>
      <c r="AW70" s="507" t="e">
        <f ca="1">+IF(AND(ISNUMBER(OFFSET('Sanitation Data'!$I$10,0,10*ROW('Sanitation Data'!I64))),'Data Summary'!DL70="Yes"),OFFSET('Sanitation Data'!$I$10,0,10*ROW('Sanitation Data'!I64)),NA())</f>
        <v>#N/A</v>
      </c>
      <c r="AX70" s="507" t="e">
        <f ca="1">+IF(AND(ISNUMBER(OFFSET('Sanitation Data'!$I$11,0,10*ROW('Sanitation Data'!I64))),'Data Summary'!DM70="Yes"),OFFSET('Sanitation Data'!$I$11,0,10*ROW('Sanitation Data'!I64)),NA())</f>
        <v>#N/A</v>
      </c>
      <c r="AY70" s="507" t="e">
        <f ca="1">+IF(AND(ISNUMBER(OFFSET('Sanitation Data'!$I$12,0,10*ROW('Sanitation Data'!I64))),'Data Summary'!DN70="Yes"),OFFSET('Sanitation Data'!$I$12,0,10*ROW('Sanitation Data'!I64)),NA())</f>
        <v>#N/A</v>
      </c>
      <c r="AZ70" s="508" t="e">
        <f ca="1">+IF(AND(ISNUMBER(OFFSET('Hygiene Data'!$D$5,0,10*ROW('Hygiene Data'!D64))),'Data Summary'!DO70="Yes"),OFFSET('Hygiene Data'!$D$5,0,10*ROW('Hygiene Data'!D64)),NA())</f>
        <v>#N/A</v>
      </c>
      <c r="BA70" s="508" t="e">
        <f ca="1">+IF(AND(ISNUMBER(OFFSET('Hygiene Data'!$D$7,0,10*ROW('Hygiene Data'!D64))),'Data Summary'!DP70="Yes"),OFFSET('Hygiene Data'!$D$7,0,10*ROW('Hygiene Data'!D64)),NA())</f>
        <v>#N/A</v>
      </c>
      <c r="BB70" s="508" t="e">
        <f ca="1">+IF(AND(ISNUMBER(OFFSET('Hygiene Data'!$D$9,0,10*ROW('Hygiene Data'!D64))),'Data Summary'!DQ70="Yes"),OFFSET('Hygiene Data'!$D$9,0,10*ROW('Hygiene Data'!D64)),NA())</f>
        <v>#N/A</v>
      </c>
      <c r="BC70" s="508" t="e">
        <f ca="1">+IF(AND(ISNUMBER(OFFSET('Hygiene Data'!$E$5,0,10*ROW('Hygiene Data'!E64))),'Data Summary'!DR70="Yes"),OFFSET('Hygiene Data'!$E$5,0,10*ROW('Hygiene Data'!E64)),NA())</f>
        <v>#N/A</v>
      </c>
      <c r="BD70" s="508" t="e">
        <f ca="1">+IF(AND(ISNUMBER(OFFSET('Hygiene Data'!$E$7,0,10*ROW('Hygiene Data'!E64))),'Data Summary'!DS70="Yes"),OFFSET('Hygiene Data'!$E$7,0,10*ROW('Hygiene Data'!E64)),NA())</f>
        <v>#N/A</v>
      </c>
      <c r="BE70" s="508" t="e">
        <f ca="1">+IF(AND(ISNUMBER(OFFSET('Hygiene Data'!$E$9,0,10*ROW('Hygiene Data'!E64))),'Data Summary'!DT70="Yes"),OFFSET('Hygiene Data'!$E$9,0,10*ROW('Hygiene Data'!E64)),NA())</f>
        <v>#N/A</v>
      </c>
      <c r="BF70" s="508" t="e">
        <f ca="1">+IF(AND(ISNUMBER(OFFSET('Hygiene Data'!$F$5,0,10*ROW('Hygiene Data'!F64))),'Data Summary'!DU70="Yes"),OFFSET('Hygiene Data'!$F$5,0,10*ROW('Hygiene Data'!F64)),NA())</f>
        <v>#N/A</v>
      </c>
      <c r="BG70" s="508" t="e">
        <f ca="1">+IF(AND(ISNUMBER(OFFSET('Hygiene Data'!$F$7,0,10*ROW('Hygiene Data'!F64))),'Data Summary'!DV70="Yes"),OFFSET('Hygiene Data'!$F$7,0,10*ROW('Hygiene Data'!F64)),NA())</f>
        <v>#N/A</v>
      </c>
      <c r="BH70" s="508" t="e">
        <f ca="1">+IF(AND(ISNUMBER(OFFSET('Hygiene Data'!$F$9,0,10*ROW('Hygiene Data'!F64))),'Data Summary'!DW70="Yes"),OFFSET('Hygiene Data'!$F$9,0,10*ROW('Hygiene Data'!F64)),NA())</f>
        <v>#N/A</v>
      </c>
      <c r="BI70" s="508" t="e">
        <f ca="1">+IF(AND(ISNUMBER(OFFSET('Hygiene Data'!$G$5,0,10*ROW('Hygiene Data'!G64))),'Data Summary'!DX70="Yes"),OFFSET('Hygiene Data'!$G$5,0,10*ROW('Hygiene Data'!G64)),NA())</f>
        <v>#N/A</v>
      </c>
      <c r="BJ70" s="508" t="e">
        <f ca="1">+IF(AND(ISNUMBER(OFFSET('Hygiene Data'!$G$7,0,10*ROW('Hygiene Data'!G64))),'Data Summary'!DY70="Yes"),OFFSET('Hygiene Data'!$G$7,0,10*ROW('Hygiene Data'!G64)),NA())</f>
        <v>#N/A</v>
      </c>
      <c r="BK70" s="508" t="e">
        <f ca="1">+IF(AND(ISNUMBER(OFFSET('Hygiene Data'!$G$9,0,10*ROW('Hygiene Data'!G64))),'Data Summary'!DZ70="Yes"),OFFSET('Hygiene Data'!$G$9,0,10*ROW('Hygiene Data'!G64)),NA())</f>
        <v>#N/A</v>
      </c>
      <c r="BL70" s="508" t="e">
        <f ca="1">+IF(AND(ISNUMBER(OFFSET('Hygiene Data'!$H$5,0,10*ROW('Hygiene Data'!H64))),'Data Summary'!EA70="Yes"),OFFSET('Hygiene Data'!$H$5,0,10*ROW('Hygiene Data'!H64)),NA())</f>
        <v>#N/A</v>
      </c>
      <c r="BM70" s="508" t="e">
        <f ca="1">+IF(AND(ISNUMBER(OFFSET('Hygiene Data'!$H$7,0,10*ROW('Hygiene Data'!H64))),'Data Summary'!EB70="Yes"),OFFSET('Hygiene Data'!$H$7,0,10*ROW('Hygiene Data'!H64)),NA())</f>
        <v>#N/A</v>
      </c>
      <c r="BN70" s="508" t="e">
        <f ca="1">+IF(AND(ISNUMBER(OFFSET('Hygiene Data'!$H$9,0,10*ROW('Hygiene Data'!H64))),'Data Summary'!EC70="Yes"),OFFSET('Hygiene Data'!$H$9,0,10*ROW('Hygiene Data'!H64)),NA())</f>
        <v>#N/A</v>
      </c>
      <c r="BO70" s="508" t="e">
        <f ca="1">+IF(AND(ISNUMBER(OFFSET('Hygiene Data'!$I$5,0,10*ROW('Hygiene Data'!I64))),'Data Summary'!ED70="Yes"),OFFSET('Hygiene Data'!$I$5,0,10*ROW('Hygiene Data'!I64)),NA())</f>
        <v>#N/A</v>
      </c>
      <c r="BP70" s="508" t="e">
        <f ca="1">+IF(AND(ISNUMBER(OFFSET('Hygiene Data'!$I$7,0,10*ROW('Hygiene Data'!I64))),'Data Summary'!EE70="Yes"),OFFSET('Hygiene Data'!$I$7,0,10*ROW('Hygiene Data'!I64)),NA())</f>
        <v>#N/A</v>
      </c>
      <c r="BQ70" s="508" t="e">
        <f ca="1">+IF(AND(ISNUMBER(OFFSET('Hygiene Data'!$I$9,0,10*ROW('Hygiene Data'!I64))),'Data Summary'!EF70="Yes"),OFFSET('Hygiene Data'!$I$9,0,10*ROW('Hygiene Data'!I64)),NA())</f>
        <v>#N/A</v>
      </c>
    </row>
    <row r="71" spans="1:69" x14ac:dyDescent="0.25">
      <c r="A71" s="504" t="e">
        <f ca="1">+RIGHT('Data Summary'!A71,LEN('Data Summary'!A71)-9)</f>
        <v>#VALUE!</v>
      </c>
      <c r="B71" s="478" t="str">
        <f ca="1">+IF(ISTEXT('Data Summary'!B71),'Data Summary'!B71,"")</f>
        <v/>
      </c>
      <c r="C71" s="505" t="e">
        <f ca="1">+VALUE('Data Summary'!C71)</f>
        <v>#VALUE!</v>
      </c>
      <c r="D71" s="506" t="e">
        <f ca="1">+IF(AND(ISNUMBER(OFFSET('Water Data'!$D$4,0,10*ROW('Water Data'!D65))),'Data Summary'!BS71="Yes"),100-OFFSET('Water Data'!$D$4,0,10*ROW('Water Data'!D65)),NA())</f>
        <v>#N/A</v>
      </c>
      <c r="E71" s="506" t="e">
        <f ca="1">+IF(AND(ISNUMBER(OFFSET('Water Data'!$D$6,0,10*ROW('Water Data'!D65))),'Data Summary'!BT71="Yes"),OFFSET('Water Data'!$D$6,0,10*ROW('Water Data'!D65)),NA())</f>
        <v>#N/A</v>
      </c>
      <c r="F71" s="506" t="e">
        <f ca="1">+IF(AND(ISNUMBER(OFFSET('Water Data'!$D$9,0,10*ROW('Water Data'!D65))),'Data Summary'!BU71="Yes"),OFFSET('Water Data'!$D$9,0,10*ROW('Water Data'!D65)),NA())</f>
        <v>#N/A</v>
      </c>
      <c r="G71" s="506" t="e">
        <f ca="1">+IF(AND(ISNUMBER(OFFSET('Water Data'!$E$4,0,10*ROW('Water Data'!E65))),'Data Summary'!BV71="Yes"),100-OFFSET('Water Data'!$E$4,0,10*ROW('Water Data'!E65)),NA())</f>
        <v>#N/A</v>
      </c>
      <c r="H71" s="506" t="e">
        <f ca="1">+IF(AND(ISNUMBER(OFFSET('Water Data'!$E$6,0,10*ROW('Water Data'!E65))),'Data Summary'!BW71="Yes"),OFFSET('Water Data'!$E$6,0,10*ROW('Water Data'!E65)),NA())</f>
        <v>#N/A</v>
      </c>
      <c r="I71" s="506" t="e">
        <f ca="1">+IF(AND(ISNUMBER(OFFSET('Water Data'!$E$9,0,10*ROW('Water Data'!E65))),'Data Summary'!BX71="Yes"),OFFSET('Water Data'!$E$9,0,10*ROW('Water Data'!E65)),NA())</f>
        <v>#N/A</v>
      </c>
      <c r="J71" s="506" t="e">
        <f ca="1">+IF(AND(ISNUMBER(OFFSET('Water Data'!$F$4,0,10*ROW('Water Data'!F65))),'Data Summary'!BY71="Yes"),100-OFFSET('Water Data'!$F$4,0,10*ROW('Water Data'!F65)),NA())</f>
        <v>#N/A</v>
      </c>
      <c r="K71" s="506" t="e">
        <f ca="1">+IF(AND(ISNUMBER(OFFSET('Water Data'!$F$6,0,10*ROW('Water Data'!F65))),'Data Summary'!BZ71="Yes"),OFFSET('Water Data'!$F$6,0,10*ROW('Water Data'!F65)),NA())</f>
        <v>#N/A</v>
      </c>
      <c r="L71" s="506" t="e">
        <f ca="1">+IF(AND(ISNUMBER(OFFSET('Water Data'!$F$9,0,10*ROW('Water Data'!F65))),'Data Summary'!CA71="Yes"),OFFSET('Water Data'!$F$9,0,10*ROW('Water Data'!F65)),NA())</f>
        <v>#N/A</v>
      </c>
      <c r="M71" s="506" t="e">
        <f ca="1">+IF(AND(ISNUMBER(OFFSET('Water Data'!$G$4,0,10*ROW('Water Data'!G65))),'Data Summary'!CB71="Yes"),100-OFFSET('Water Data'!$G$4,0,10*ROW('Water Data'!G65)),NA())</f>
        <v>#N/A</v>
      </c>
      <c r="N71" s="506" t="e">
        <f ca="1">+IF(AND(ISNUMBER(OFFSET('Water Data'!$G$6,0,10*ROW('Water Data'!G65))),'Data Summary'!CC71="Yes"),OFFSET('Water Data'!$G$6,0,10*ROW('Water Data'!G65)),NA())</f>
        <v>#N/A</v>
      </c>
      <c r="O71" s="506" t="e">
        <f ca="1">+IF(AND(ISNUMBER(OFFSET('Water Data'!$G$9,0,10*ROW('Water Data'!G65))),'Data Summary'!CD71="Yes"),OFFSET('Water Data'!$G$9,0,10*ROW('Water Data'!G65)),NA())</f>
        <v>#N/A</v>
      </c>
      <c r="P71" s="506" t="e">
        <f ca="1">+IF(AND(ISNUMBER(OFFSET('Water Data'!$H$4,0,10*ROW('Water Data'!H65))),'Data Summary'!CE71="Yes"),100-OFFSET('Water Data'!$H$4,0,10*ROW('Water Data'!H65)),NA())</f>
        <v>#N/A</v>
      </c>
      <c r="Q71" s="506" t="e">
        <f ca="1">+IF(AND(ISNUMBER(OFFSET('Water Data'!$H$6,0,10*ROW('Water Data'!H65))),'Data Summary'!CF71="Yes"),OFFSET('Water Data'!$H$6,0,10*ROW('Water Data'!H65)),NA())</f>
        <v>#N/A</v>
      </c>
      <c r="R71" s="506" t="e">
        <f ca="1">+IF(AND(ISNUMBER(OFFSET('Water Data'!$H$9,0,10*ROW('Water Data'!H65))),'Data Summary'!CG71="Yes"),OFFSET('Water Data'!$H$9,0,10*ROW('Water Data'!H65)),NA())</f>
        <v>#N/A</v>
      </c>
      <c r="S71" s="506" t="e">
        <f ca="1">+IF(AND(ISNUMBER(OFFSET('Water Data'!$I$4,0,10*ROW('Water Data'!I65))),'Data Summary'!CH71="Yes"),100-OFFSET('Water Data'!$I$4,0,10*ROW('Water Data'!I65)),NA())</f>
        <v>#N/A</v>
      </c>
      <c r="T71" s="506" t="e">
        <f ca="1">+IF(AND(ISNUMBER(OFFSET('Water Data'!$I$6,0,10*ROW('Water Data'!I65))),'Data Summary'!CI71="Yes"),OFFSET('Water Data'!$I$6,0,10*ROW('Water Data'!I65)),NA())</f>
        <v>#N/A</v>
      </c>
      <c r="U71" s="506" t="e">
        <f ca="1">+IF(AND(ISNUMBER(OFFSET('Water Data'!$I$9,0,10*ROW('Water Data'!I65))),'Data Summary'!CJ71="Yes"),OFFSET('Water Data'!$I$9,0,10*ROW('Water Data'!I65)),NA())</f>
        <v>#N/A</v>
      </c>
      <c r="V71" s="507" t="e">
        <f ca="1">+IF(AND(ISNUMBER(OFFSET('Sanitation Data'!$D$4,0,10*ROW('Sanitation Data'!D65))),'Data Summary'!CK71="Yes"),100-OFFSET('Sanitation Data'!$D$4,0,10*ROW('Sanitation Data'!D65)),NA())</f>
        <v>#N/A</v>
      </c>
      <c r="W71" s="507" t="e">
        <f ca="1">+IF(AND(ISNUMBER(OFFSET('Sanitation Data'!$D$6,0,10*ROW('Sanitation Data'!D65))),'Data Summary'!CL71="Yes"),OFFSET('Sanitation Data'!$D$6,0,10*ROW('Sanitation Data'!D65)),NA())</f>
        <v>#N/A</v>
      </c>
      <c r="X71" s="507" t="e">
        <f ca="1">+IF(AND(ISNUMBER(OFFSET('Sanitation Data'!$D$10,0,10*ROW('Sanitation Data'!D65))),'Data Summary'!CM71="Yes"),OFFSET('Sanitation Data'!$D$10,0,10*ROW('Sanitation Data'!D65)),NA())</f>
        <v>#N/A</v>
      </c>
      <c r="Y71" s="507" t="e">
        <f ca="1">+IF(AND(ISNUMBER(OFFSET('Sanitation Data'!$D$11,0,10*ROW('Sanitation Data'!D65))),'Data Summary'!CN71="Yes"),OFFSET('Sanitation Data'!$D$11,0,10*ROW('Sanitation Data'!D65)),NA())</f>
        <v>#N/A</v>
      </c>
      <c r="Z71" s="507" t="e">
        <f ca="1">+IF(AND(ISNUMBER(OFFSET('Sanitation Data'!$D$12,0,10*ROW('Sanitation Data'!D65))),'Data Summary'!CO71="Yes"),OFFSET('Sanitation Data'!$D$12,0,10*ROW('Sanitation Data'!D65)),NA())</f>
        <v>#N/A</v>
      </c>
      <c r="AA71" s="507" t="e">
        <f ca="1">+IF(AND(ISNUMBER(OFFSET('Sanitation Data'!$E$4,0,10*ROW('Sanitation Data'!E65))),'Data Summary'!CP71="Yes"),100-OFFSET('Sanitation Data'!$E$4,0,10*ROW('Sanitation Data'!E65)),NA())</f>
        <v>#N/A</v>
      </c>
      <c r="AB71" s="507" t="e">
        <f ca="1">+IF(AND(ISNUMBER(OFFSET('Sanitation Data'!$E$6,0,10*ROW('Sanitation Data'!E65))),'Data Summary'!CQ71="Yes"),OFFSET('Sanitation Data'!$E$6,0,10*ROW('Sanitation Data'!E65)),NA())</f>
        <v>#N/A</v>
      </c>
      <c r="AC71" s="507" t="e">
        <f ca="1">+IF(AND(ISNUMBER(OFFSET('Sanitation Data'!$E$10,0,10*ROW('Sanitation Data'!E65))),'Data Summary'!CR71="Yes"),OFFSET('Sanitation Data'!$E$10,0,10*ROW('Sanitation Data'!E65)),NA())</f>
        <v>#N/A</v>
      </c>
      <c r="AD71" s="507" t="e">
        <f ca="1">+IF(AND(ISNUMBER(OFFSET('Sanitation Data'!$E$11,0,10*ROW('Sanitation Data'!E65))),'Data Summary'!CS71="Yes"),OFFSET('Sanitation Data'!$E$11,0,10*ROW('Sanitation Data'!E65)),NA())</f>
        <v>#N/A</v>
      </c>
      <c r="AE71" s="507" t="e">
        <f ca="1">+IF(AND(ISNUMBER(OFFSET('Sanitation Data'!$E$12,0,10*ROW('Sanitation Data'!E65))),'Data Summary'!CT71="Yes"),OFFSET('Sanitation Data'!$E$12,0,10*ROW('Sanitation Data'!E65)),NA())</f>
        <v>#N/A</v>
      </c>
      <c r="AF71" s="507" t="e">
        <f ca="1">+IF(AND(ISNUMBER(OFFSET('Sanitation Data'!$F$4,0,10*ROW('Sanitation Data'!F65))),'Data Summary'!CU71="Yes"),100-OFFSET('Sanitation Data'!$F$4,0,10*ROW('Sanitation Data'!F65)),NA())</f>
        <v>#N/A</v>
      </c>
      <c r="AG71" s="507" t="e">
        <f ca="1">+IF(AND(ISNUMBER(OFFSET('Sanitation Data'!$F$6,0,10*ROW('Sanitation Data'!F65))),'Data Summary'!CV71="Yes"),OFFSET('Sanitation Data'!$F$6,0,10*ROW('Sanitation Data'!F65)),NA())</f>
        <v>#N/A</v>
      </c>
      <c r="AH71" s="507" t="e">
        <f ca="1">+IF(AND(ISNUMBER(OFFSET('Sanitation Data'!$F$10,0,10*ROW('Sanitation Data'!F65))),'Data Summary'!CW71="Yes"),OFFSET('Sanitation Data'!$F$10,0,10*ROW('Sanitation Data'!F65)),NA())</f>
        <v>#N/A</v>
      </c>
      <c r="AI71" s="507" t="e">
        <f ca="1">+IF(AND(ISNUMBER(OFFSET('Sanitation Data'!$F$11,0,10*ROW('Sanitation Data'!F65))),'Data Summary'!CX71="Yes"),OFFSET('Sanitation Data'!$F$11,0,10*ROW('Sanitation Data'!F65)),NA())</f>
        <v>#N/A</v>
      </c>
      <c r="AJ71" s="507" t="e">
        <f ca="1">+IF(AND(ISNUMBER(OFFSET('Sanitation Data'!$F$12,0,10*ROW('Sanitation Data'!F65))),'Data Summary'!CY71="Yes"),OFFSET('Sanitation Data'!$F$12,0,10*ROW('Sanitation Data'!F65)),NA())</f>
        <v>#N/A</v>
      </c>
      <c r="AK71" s="507" t="e">
        <f ca="1">+IF(AND(ISNUMBER(OFFSET('Sanitation Data'!$G$4,0,10*ROW('Sanitation Data'!G65))),'Data Summary'!CZ71="Yes"),100-OFFSET('Sanitation Data'!$G$4,0,10*ROW('Sanitation Data'!G65)),NA())</f>
        <v>#N/A</v>
      </c>
      <c r="AL71" s="507" t="e">
        <f ca="1">+IF(AND(ISNUMBER(OFFSET('Sanitation Data'!$G$6,0,10*ROW('Sanitation Data'!G65))),'Data Summary'!DA71="Yes"),OFFSET('Sanitation Data'!$G$6,0,10*ROW('Sanitation Data'!G65)),NA())</f>
        <v>#N/A</v>
      </c>
      <c r="AM71" s="507" t="e">
        <f ca="1">+IF(AND(ISNUMBER(OFFSET('Sanitation Data'!$G$10,0,10*ROW('Sanitation Data'!G65))),'Data Summary'!DB71="Yes"),OFFSET('Sanitation Data'!$G$10,0,10*ROW('Sanitation Data'!G65)),NA())</f>
        <v>#N/A</v>
      </c>
      <c r="AN71" s="507" t="e">
        <f ca="1">+IF(AND(ISNUMBER(OFFSET('Sanitation Data'!$G$11,0,10*ROW('Sanitation Data'!G65))),'Data Summary'!DC71="Yes"),OFFSET('Sanitation Data'!$G$11,0,10*ROW('Sanitation Data'!G65)),NA())</f>
        <v>#N/A</v>
      </c>
      <c r="AO71" s="507" t="e">
        <f ca="1">+IF(AND(ISNUMBER(OFFSET('Sanitation Data'!$G$12,0,10*ROW('Sanitation Data'!G65))),'Data Summary'!DD71="Yes"),OFFSET('Sanitation Data'!$G$12,0,10*ROW('Sanitation Data'!G65)),NA())</f>
        <v>#N/A</v>
      </c>
      <c r="AP71" s="507" t="e">
        <f ca="1">+IF(AND(ISNUMBER(OFFSET('Sanitation Data'!$H$4,0,10*ROW('Sanitation Data'!H65))),'Data Summary'!DE71="Yes"),100-OFFSET('Sanitation Data'!$H$4,0,10*ROW('Sanitation Data'!H65)),NA())</f>
        <v>#N/A</v>
      </c>
      <c r="AQ71" s="507" t="e">
        <f ca="1">+IF(AND(ISNUMBER(OFFSET('Sanitation Data'!$H$6,0,10*ROW('Sanitation Data'!H65))),'Data Summary'!DF71="Yes"),OFFSET('Sanitation Data'!$H$6,0,10*ROW('Sanitation Data'!H65)),NA())</f>
        <v>#N/A</v>
      </c>
      <c r="AR71" s="507" t="e">
        <f ca="1">+IF(AND(ISNUMBER(OFFSET('Sanitation Data'!$H$10,0,10*ROW('Sanitation Data'!H65))),'Data Summary'!DG71="Yes"),OFFSET('Sanitation Data'!$H$10,0,10*ROW('Sanitation Data'!H65)),NA())</f>
        <v>#N/A</v>
      </c>
      <c r="AS71" s="507" t="e">
        <f ca="1">+IF(AND(ISNUMBER(OFFSET('Sanitation Data'!$H$11,0,10*ROW('Sanitation Data'!H65))),'Data Summary'!DH71="Yes"),OFFSET('Sanitation Data'!$H$11,0,10*ROW('Sanitation Data'!H65)),NA())</f>
        <v>#N/A</v>
      </c>
      <c r="AT71" s="507" t="e">
        <f ca="1">+IF(AND(ISNUMBER(OFFSET('Sanitation Data'!$H$12,0,10*ROW('Sanitation Data'!H65))),'Data Summary'!DI71="Yes"),OFFSET('Sanitation Data'!$H$12,0,10*ROW('Sanitation Data'!H65)),NA())</f>
        <v>#N/A</v>
      </c>
      <c r="AU71" s="507" t="e">
        <f ca="1">+IF(AND(ISNUMBER(OFFSET('Sanitation Data'!$I$4,0,10*ROW('Sanitation Data'!I65))),'Data Summary'!DJ71="Yes"),100-OFFSET('Sanitation Data'!$I$4,0,10*ROW('Sanitation Data'!I65)),NA())</f>
        <v>#N/A</v>
      </c>
      <c r="AV71" s="507" t="e">
        <f ca="1">+IF(AND(ISNUMBER(OFFSET('Sanitation Data'!$I$6,0,10*ROW('Sanitation Data'!I65))),'Data Summary'!DK71="Yes"),OFFSET('Sanitation Data'!$I$6,0,10*ROW('Sanitation Data'!I65)),NA())</f>
        <v>#N/A</v>
      </c>
      <c r="AW71" s="507" t="e">
        <f ca="1">+IF(AND(ISNUMBER(OFFSET('Sanitation Data'!$I$10,0,10*ROW('Sanitation Data'!I65))),'Data Summary'!DL71="Yes"),OFFSET('Sanitation Data'!$I$10,0,10*ROW('Sanitation Data'!I65)),NA())</f>
        <v>#N/A</v>
      </c>
      <c r="AX71" s="507" t="e">
        <f ca="1">+IF(AND(ISNUMBER(OFFSET('Sanitation Data'!$I$11,0,10*ROW('Sanitation Data'!I65))),'Data Summary'!DM71="Yes"),OFFSET('Sanitation Data'!$I$11,0,10*ROW('Sanitation Data'!I65)),NA())</f>
        <v>#N/A</v>
      </c>
      <c r="AY71" s="507" t="e">
        <f ca="1">+IF(AND(ISNUMBER(OFFSET('Sanitation Data'!$I$12,0,10*ROW('Sanitation Data'!I65))),'Data Summary'!DN71="Yes"),OFFSET('Sanitation Data'!$I$12,0,10*ROW('Sanitation Data'!I65)),NA())</f>
        <v>#N/A</v>
      </c>
      <c r="AZ71" s="508" t="e">
        <f ca="1">+IF(AND(ISNUMBER(OFFSET('Hygiene Data'!$D$5,0,10*ROW('Hygiene Data'!D65))),'Data Summary'!DO71="Yes"),OFFSET('Hygiene Data'!$D$5,0,10*ROW('Hygiene Data'!D65)),NA())</f>
        <v>#N/A</v>
      </c>
      <c r="BA71" s="508" t="e">
        <f ca="1">+IF(AND(ISNUMBER(OFFSET('Hygiene Data'!$D$7,0,10*ROW('Hygiene Data'!D65))),'Data Summary'!DP71="Yes"),OFFSET('Hygiene Data'!$D$7,0,10*ROW('Hygiene Data'!D65)),NA())</f>
        <v>#N/A</v>
      </c>
      <c r="BB71" s="508" t="e">
        <f ca="1">+IF(AND(ISNUMBER(OFFSET('Hygiene Data'!$D$9,0,10*ROW('Hygiene Data'!D65))),'Data Summary'!DQ71="Yes"),OFFSET('Hygiene Data'!$D$9,0,10*ROW('Hygiene Data'!D65)),NA())</f>
        <v>#N/A</v>
      </c>
      <c r="BC71" s="508" t="e">
        <f ca="1">+IF(AND(ISNUMBER(OFFSET('Hygiene Data'!$E$5,0,10*ROW('Hygiene Data'!E65))),'Data Summary'!DR71="Yes"),OFFSET('Hygiene Data'!$E$5,0,10*ROW('Hygiene Data'!E65)),NA())</f>
        <v>#N/A</v>
      </c>
      <c r="BD71" s="508" t="e">
        <f ca="1">+IF(AND(ISNUMBER(OFFSET('Hygiene Data'!$E$7,0,10*ROW('Hygiene Data'!E65))),'Data Summary'!DS71="Yes"),OFFSET('Hygiene Data'!$E$7,0,10*ROW('Hygiene Data'!E65)),NA())</f>
        <v>#N/A</v>
      </c>
      <c r="BE71" s="508" t="e">
        <f ca="1">+IF(AND(ISNUMBER(OFFSET('Hygiene Data'!$E$9,0,10*ROW('Hygiene Data'!E65))),'Data Summary'!DT71="Yes"),OFFSET('Hygiene Data'!$E$9,0,10*ROW('Hygiene Data'!E65)),NA())</f>
        <v>#N/A</v>
      </c>
      <c r="BF71" s="508" t="e">
        <f ca="1">+IF(AND(ISNUMBER(OFFSET('Hygiene Data'!$F$5,0,10*ROW('Hygiene Data'!F65))),'Data Summary'!DU71="Yes"),OFFSET('Hygiene Data'!$F$5,0,10*ROW('Hygiene Data'!F65)),NA())</f>
        <v>#N/A</v>
      </c>
      <c r="BG71" s="508" t="e">
        <f ca="1">+IF(AND(ISNUMBER(OFFSET('Hygiene Data'!$F$7,0,10*ROW('Hygiene Data'!F65))),'Data Summary'!DV71="Yes"),OFFSET('Hygiene Data'!$F$7,0,10*ROW('Hygiene Data'!F65)),NA())</f>
        <v>#N/A</v>
      </c>
      <c r="BH71" s="508" t="e">
        <f ca="1">+IF(AND(ISNUMBER(OFFSET('Hygiene Data'!$F$9,0,10*ROW('Hygiene Data'!F65))),'Data Summary'!DW71="Yes"),OFFSET('Hygiene Data'!$F$9,0,10*ROW('Hygiene Data'!F65)),NA())</f>
        <v>#N/A</v>
      </c>
      <c r="BI71" s="508" t="e">
        <f ca="1">+IF(AND(ISNUMBER(OFFSET('Hygiene Data'!$G$5,0,10*ROW('Hygiene Data'!G65))),'Data Summary'!DX71="Yes"),OFFSET('Hygiene Data'!$G$5,0,10*ROW('Hygiene Data'!G65)),NA())</f>
        <v>#N/A</v>
      </c>
      <c r="BJ71" s="508" t="e">
        <f ca="1">+IF(AND(ISNUMBER(OFFSET('Hygiene Data'!$G$7,0,10*ROW('Hygiene Data'!G65))),'Data Summary'!DY71="Yes"),OFFSET('Hygiene Data'!$G$7,0,10*ROW('Hygiene Data'!G65)),NA())</f>
        <v>#N/A</v>
      </c>
      <c r="BK71" s="508" t="e">
        <f ca="1">+IF(AND(ISNUMBER(OFFSET('Hygiene Data'!$G$9,0,10*ROW('Hygiene Data'!G65))),'Data Summary'!DZ71="Yes"),OFFSET('Hygiene Data'!$G$9,0,10*ROW('Hygiene Data'!G65)),NA())</f>
        <v>#N/A</v>
      </c>
      <c r="BL71" s="508" t="e">
        <f ca="1">+IF(AND(ISNUMBER(OFFSET('Hygiene Data'!$H$5,0,10*ROW('Hygiene Data'!H65))),'Data Summary'!EA71="Yes"),OFFSET('Hygiene Data'!$H$5,0,10*ROW('Hygiene Data'!H65)),NA())</f>
        <v>#N/A</v>
      </c>
      <c r="BM71" s="508" t="e">
        <f ca="1">+IF(AND(ISNUMBER(OFFSET('Hygiene Data'!$H$7,0,10*ROW('Hygiene Data'!H65))),'Data Summary'!EB71="Yes"),OFFSET('Hygiene Data'!$H$7,0,10*ROW('Hygiene Data'!H65)),NA())</f>
        <v>#N/A</v>
      </c>
      <c r="BN71" s="508" t="e">
        <f ca="1">+IF(AND(ISNUMBER(OFFSET('Hygiene Data'!$H$9,0,10*ROW('Hygiene Data'!H65))),'Data Summary'!EC71="Yes"),OFFSET('Hygiene Data'!$H$9,0,10*ROW('Hygiene Data'!H65)),NA())</f>
        <v>#N/A</v>
      </c>
      <c r="BO71" s="508" t="e">
        <f ca="1">+IF(AND(ISNUMBER(OFFSET('Hygiene Data'!$I$5,0,10*ROW('Hygiene Data'!I65))),'Data Summary'!ED71="Yes"),OFFSET('Hygiene Data'!$I$5,0,10*ROW('Hygiene Data'!I65)),NA())</f>
        <v>#N/A</v>
      </c>
      <c r="BP71" s="508" t="e">
        <f ca="1">+IF(AND(ISNUMBER(OFFSET('Hygiene Data'!$I$7,0,10*ROW('Hygiene Data'!I65))),'Data Summary'!EE71="Yes"),OFFSET('Hygiene Data'!$I$7,0,10*ROW('Hygiene Data'!I65)),NA())</f>
        <v>#N/A</v>
      </c>
      <c r="BQ71" s="508" t="e">
        <f ca="1">+IF(AND(ISNUMBER(OFFSET('Hygiene Data'!$I$9,0,10*ROW('Hygiene Data'!I65))),'Data Summary'!EF71="Yes"),OFFSET('Hygiene Data'!$I$9,0,10*ROW('Hygiene Data'!I65)),NA())</f>
        <v>#N/A</v>
      </c>
    </row>
    <row r="72" spans="1:69" x14ac:dyDescent="0.25">
      <c r="A72" s="504" t="e">
        <f ca="1">+RIGHT('Data Summary'!A72,LEN('Data Summary'!A72)-9)</f>
        <v>#VALUE!</v>
      </c>
      <c r="B72" s="478" t="str">
        <f ca="1">+IF(ISTEXT('Data Summary'!B72),'Data Summary'!B72,"")</f>
        <v/>
      </c>
      <c r="C72" s="505" t="e">
        <f ca="1">+VALUE('Data Summary'!C72)</f>
        <v>#VALUE!</v>
      </c>
      <c r="D72" s="506" t="e">
        <f ca="1">+IF(AND(ISNUMBER(OFFSET('Water Data'!$D$4,0,10*ROW('Water Data'!D66))),'Data Summary'!BS72="Yes"),100-OFFSET('Water Data'!$D$4,0,10*ROW('Water Data'!D66)),NA())</f>
        <v>#N/A</v>
      </c>
      <c r="E72" s="506" t="e">
        <f ca="1">+IF(AND(ISNUMBER(OFFSET('Water Data'!$D$6,0,10*ROW('Water Data'!D66))),'Data Summary'!BT72="Yes"),OFFSET('Water Data'!$D$6,0,10*ROW('Water Data'!D66)),NA())</f>
        <v>#N/A</v>
      </c>
      <c r="F72" s="506" t="e">
        <f ca="1">+IF(AND(ISNUMBER(OFFSET('Water Data'!$D$9,0,10*ROW('Water Data'!D66))),'Data Summary'!BU72="Yes"),OFFSET('Water Data'!$D$9,0,10*ROW('Water Data'!D66)),NA())</f>
        <v>#N/A</v>
      </c>
      <c r="G72" s="506" t="e">
        <f ca="1">+IF(AND(ISNUMBER(OFFSET('Water Data'!$E$4,0,10*ROW('Water Data'!E66))),'Data Summary'!BV72="Yes"),100-OFFSET('Water Data'!$E$4,0,10*ROW('Water Data'!E66)),NA())</f>
        <v>#N/A</v>
      </c>
      <c r="H72" s="506" t="e">
        <f ca="1">+IF(AND(ISNUMBER(OFFSET('Water Data'!$E$6,0,10*ROW('Water Data'!E66))),'Data Summary'!BW72="Yes"),OFFSET('Water Data'!$E$6,0,10*ROW('Water Data'!E66)),NA())</f>
        <v>#N/A</v>
      </c>
      <c r="I72" s="506" t="e">
        <f ca="1">+IF(AND(ISNUMBER(OFFSET('Water Data'!$E$9,0,10*ROW('Water Data'!E66))),'Data Summary'!BX72="Yes"),OFFSET('Water Data'!$E$9,0,10*ROW('Water Data'!E66)),NA())</f>
        <v>#N/A</v>
      </c>
      <c r="J72" s="506" t="e">
        <f ca="1">+IF(AND(ISNUMBER(OFFSET('Water Data'!$F$4,0,10*ROW('Water Data'!F66))),'Data Summary'!BY72="Yes"),100-OFFSET('Water Data'!$F$4,0,10*ROW('Water Data'!F66)),NA())</f>
        <v>#N/A</v>
      </c>
      <c r="K72" s="506" t="e">
        <f ca="1">+IF(AND(ISNUMBER(OFFSET('Water Data'!$F$6,0,10*ROW('Water Data'!F66))),'Data Summary'!BZ72="Yes"),OFFSET('Water Data'!$F$6,0,10*ROW('Water Data'!F66)),NA())</f>
        <v>#N/A</v>
      </c>
      <c r="L72" s="506" t="e">
        <f ca="1">+IF(AND(ISNUMBER(OFFSET('Water Data'!$F$9,0,10*ROW('Water Data'!F66))),'Data Summary'!CA72="Yes"),OFFSET('Water Data'!$F$9,0,10*ROW('Water Data'!F66)),NA())</f>
        <v>#N/A</v>
      </c>
      <c r="M72" s="506" t="e">
        <f ca="1">+IF(AND(ISNUMBER(OFFSET('Water Data'!$G$4,0,10*ROW('Water Data'!G66))),'Data Summary'!CB72="Yes"),100-OFFSET('Water Data'!$G$4,0,10*ROW('Water Data'!G66)),NA())</f>
        <v>#N/A</v>
      </c>
      <c r="N72" s="506" t="e">
        <f ca="1">+IF(AND(ISNUMBER(OFFSET('Water Data'!$G$6,0,10*ROW('Water Data'!G66))),'Data Summary'!CC72="Yes"),OFFSET('Water Data'!$G$6,0,10*ROW('Water Data'!G66)),NA())</f>
        <v>#N/A</v>
      </c>
      <c r="O72" s="506" t="e">
        <f ca="1">+IF(AND(ISNUMBER(OFFSET('Water Data'!$G$9,0,10*ROW('Water Data'!G66))),'Data Summary'!CD72="Yes"),OFFSET('Water Data'!$G$9,0,10*ROW('Water Data'!G66)),NA())</f>
        <v>#N/A</v>
      </c>
      <c r="P72" s="506" t="e">
        <f ca="1">+IF(AND(ISNUMBER(OFFSET('Water Data'!$H$4,0,10*ROW('Water Data'!H66))),'Data Summary'!CE72="Yes"),100-OFFSET('Water Data'!$H$4,0,10*ROW('Water Data'!H66)),NA())</f>
        <v>#N/A</v>
      </c>
      <c r="Q72" s="506" t="e">
        <f ca="1">+IF(AND(ISNUMBER(OFFSET('Water Data'!$H$6,0,10*ROW('Water Data'!H66))),'Data Summary'!CF72="Yes"),OFFSET('Water Data'!$H$6,0,10*ROW('Water Data'!H66)),NA())</f>
        <v>#N/A</v>
      </c>
      <c r="R72" s="506" t="e">
        <f ca="1">+IF(AND(ISNUMBER(OFFSET('Water Data'!$H$9,0,10*ROW('Water Data'!H66))),'Data Summary'!CG72="Yes"),OFFSET('Water Data'!$H$9,0,10*ROW('Water Data'!H66)),NA())</f>
        <v>#N/A</v>
      </c>
      <c r="S72" s="506" t="e">
        <f ca="1">+IF(AND(ISNUMBER(OFFSET('Water Data'!$I$4,0,10*ROW('Water Data'!I66))),'Data Summary'!CH72="Yes"),100-OFFSET('Water Data'!$I$4,0,10*ROW('Water Data'!I66)),NA())</f>
        <v>#N/A</v>
      </c>
      <c r="T72" s="506" t="e">
        <f ca="1">+IF(AND(ISNUMBER(OFFSET('Water Data'!$I$6,0,10*ROW('Water Data'!I66))),'Data Summary'!CI72="Yes"),OFFSET('Water Data'!$I$6,0,10*ROW('Water Data'!I66)),NA())</f>
        <v>#N/A</v>
      </c>
      <c r="U72" s="506" t="e">
        <f ca="1">+IF(AND(ISNUMBER(OFFSET('Water Data'!$I$9,0,10*ROW('Water Data'!I66))),'Data Summary'!CJ72="Yes"),OFFSET('Water Data'!$I$9,0,10*ROW('Water Data'!I66)),NA())</f>
        <v>#N/A</v>
      </c>
      <c r="V72" s="507" t="e">
        <f ca="1">+IF(AND(ISNUMBER(OFFSET('Sanitation Data'!$D$4,0,10*ROW('Sanitation Data'!D66))),'Data Summary'!CK72="Yes"),100-OFFSET('Sanitation Data'!$D$4,0,10*ROW('Sanitation Data'!D66)),NA())</f>
        <v>#N/A</v>
      </c>
      <c r="W72" s="507" t="e">
        <f ca="1">+IF(AND(ISNUMBER(OFFSET('Sanitation Data'!$D$6,0,10*ROW('Sanitation Data'!D66))),'Data Summary'!CL72="Yes"),OFFSET('Sanitation Data'!$D$6,0,10*ROW('Sanitation Data'!D66)),NA())</f>
        <v>#N/A</v>
      </c>
      <c r="X72" s="507" t="e">
        <f ca="1">+IF(AND(ISNUMBER(OFFSET('Sanitation Data'!$D$10,0,10*ROW('Sanitation Data'!D66))),'Data Summary'!CM72="Yes"),OFFSET('Sanitation Data'!$D$10,0,10*ROW('Sanitation Data'!D66)),NA())</f>
        <v>#N/A</v>
      </c>
      <c r="Y72" s="507" t="e">
        <f ca="1">+IF(AND(ISNUMBER(OFFSET('Sanitation Data'!$D$11,0,10*ROW('Sanitation Data'!D66))),'Data Summary'!CN72="Yes"),OFFSET('Sanitation Data'!$D$11,0,10*ROW('Sanitation Data'!D66)),NA())</f>
        <v>#N/A</v>
      </c>
      <c r="Z72" s="507" t="e">
        <f ca="1">+IF(AND(ISNUMBER(OFFSET('Sanitation Data'!$D$12,0,10*ROW('Sanitation Data'!D66))),'Data Summary'!CO72="Yes"),OFFSET('Sanitation Data'!$D$12,0,10*ROW('Sanitation Data'!D66)),NA())</f>
        <v>#N/A</v>
      </c>
      <c r="AA72" s="507" t="e">
        <f ca="1">+IF(AND(ISNUMBER(OFFSET('Sanitation Data'!$E$4,0,10*ROW('Sanitation Data'!E66))),'Data Summary'!CP72="Yes"),100-OFFSET('Sanitation Data'!$E$4,0,10*ROW('Sanitation Data'!E66)),NA())</f>
        <v>#N/A</v>
      </c>
      <c r="AB72" s="507" t="e">
        <f ca="1">+IF(AND(ISNUMBER(OFFSET('Sanitation Data'!$E$6,0,10*ROW('Sanitation Data'!E66))),'Data Summary'!CQ72="Yes"),OFFSET('Sanitation Data'!$E$6,0,10*ROW('Sanitation Data'!E66)),NA())</f>
        <v>#N/A</v>
      </c>
      <c r="AC72" s="507" t="e">
        <f ca="1">+IF(AND(ISNUMBER(OFFSET('Sanitation Data'!$E$10,0,10*ROW('Sanitation Data'!E66))),'Data Summary'!CR72="Yes"),OFFSET('Sanitation Data'!$E$10,0,10*ROW('Sanitation Data'!E66)),NA())</f>
        <v>#N/A</v>
      </c>
      <c r="AD72" s="507" t="e">
        <f ca="1">+IF(AND(ISNUMBER(OFFSET('Sanitation Data'!$E$11,0,10*ROW('Sanitation Data'!E66))),'Data Summary'!CS72="Yes"),OFFSET('Sanitation Data'!$E$11,0,10*ROW('Sanitation Data'!E66)),NA())</f>
        <v>#N/A</v>
      </c>
      <c r="AE72" s="507" t="e">
        <f ca="1">+IF(AND(ISNUMBER(OFFSET('Sanitation Data'!$E$12,0,10*ROW('Sanitation Data'!E66))),'Data Summary'!CT72="Yes"),OFFSET('Sanitation Data'!$E$12,0,10*ROW('Sanitation Data'!E66)),NA())</f>
        <v>#N/A</v>
      </c>
      <c r="AF72" s="507" t="e">
        <f ca="1">+IF(AND(ISNUMBER(OFFSET('Sanitation Data'!$F$4,0,10*ROW('Sanitation Data'!F66))),'Data Summary'!CU72="Yes"),100-OFFSET('Sanitation Data'!$F$4,0,10*ROW('Sanitation Data'!F66)),NA())</f>
        <v>#N/A</v>
      </c>
      <c r="AG72" s="507" t="e">
        <f ca="1">+IF(AND(ISNUMBER(OFFSET('Sanitation Data'!$F$6,0,10*ROW('Sanitation Data'!F66))),'Data Summary'!CV72="Yes"),OFFSET('Sanitation Data'!$F$6,0,10*ROW('Sanitation Data'!F66)),NA())</f>
        <v>#N/A</v>
      </c>
      <c r="AH72" s="507" t="e">
        <f ca="1">+IF(AND(ISNUMBER(OFFSET('Sanitation Data'!$F$10,0,10*ROW('Sanitation Data'!F66))),'Data Summary'!CW72="Yes"),OFFSET('Sanitation Data'!$F$10,0,10*ROW('Sanitation Data'!F66)),NA())</f>
        <v>#N/A</v>
      </c>
      <c r="AI72" s="507" t="e">
        <f ca="1">+IF(AND(ISNUMBER(OFFSET('Sanitation Data'!$F$11,0,10*ROW('Sanitation Data'!F66))),'Data Summary'!CX72="Yes"),OFFSET('Sanitation Data'!$F$11,0,10*ROW('Sanitation Data'!F66)),NA())</f>
        <v>#N/A</v>
      </c>
      <c r="AJ72" s="507" t="e">
        <f ca="1">+IF(AND(ISNUMBER(OFFSET('Sanitation Data'!$F$12,0,10*ROW('Sanitation Data'!F66))),'Data Summary'!CY72="Yes"),OFFSET('Sanitation Data'!$F$12,0,10*ROW('Sanitation Data'!F66)),NA())</f>
        <v>#N/A</v>
      </c>
      <c r="AK72" s="507" t="e">
        <f ca="1">+IF(AND(ISNUMBER(OFFSET('Sanitation Data'!$G$4,0,10*ROW('Sanitation Data'!G66))),'Data Summary'!CZ72="Yes"),100-OFFSET('Sanitation Data'!$G$4,0,10*ROW('Sanitation Data'!G66)),NA())</f>
        <v>#N/A</v>
      </c>
      <c r="AL72" s="507" t="e">
        <f ca="1">+IF(AND(ISNUMBER(OFFSET('Sanitation Data'!$G$6,0,10*ROW('Sanitation Data'!G66))),'Data Summary'!DA72="Yes"),OFFSET('Sanitation Data'!$G$6,0,10*ROW('Sanitation Data'!G66)),NA())</f>
        <v>#N/A</v>
      </c>
      <c r="AM72" s="507" t="e">
        <f ca="1">+IF(AND(ISNUMBER(OFFSET('Sanitation Data'!$G$10,0,10*ROW('Sanitation Data'!G66))),'Data Summary'!DB72="Yes"),OFFSET('Sanitation Data'!$G$10,0,10*ROW('Sanitation Data'!G66)),NA())</f>
        <v>#N/A</v>
      </c>
      <c r="AN72" s="507" t="e">
        <f ca="1">+IF(AND(ISNUMBER(OFFSET('Sanitation Data'!$G$11,0,10*ROW('Sanitation Data'!G66))),'Data Summary'!DC72="Yes"),OFFSET('Sanitation Data'!$G$11,0,10*ROW('Sanitation Data'!G66)),NA())</f>
        <v>#N/A</v>
      </c>
      <c r="AO72" s="507" t="e">
        <f ca="1">+IF(AND(ISNUMBER(OFFSET('Sanitation Data'!$G$12,0,10*ROW('Sanitation Data'!G66))),'Data Summary'!DD72="Yes"),OFFSET('Sanitation Data'!$G$12,0,10*ROW('Sanitation Data'!G66)),NA())</f>
        <v>#N/A</v>
      </c>
      <c r="AP72" s="507" t="e">
        <f ca="1">+IF(AND(ISNUMBER(OFFSET('Sanitation Data'!$H$4,0,10*ROW('Sanitation Data'!H66))),'Data Summary'!DE72="Yes"),100-OFFSET('Sanitation Data'!$H$4,0,10*ROW('Sanitation Data'!H66)),NA())</f>
        <v>#N/A</v>
      </c>
      <c r="AQ72" s="507" t="e">
        <f ca="1">+IF(AND(ISNUMBER(OFFSET('Sanitation Data'!$H$6,0,10*ROW('Sanitation Data'!H66))),'Data Summary'!DF72="Yes"),OFFSET('Sanitation Data'!$H$6,0,10*ROW('Sanitation Data'!H66)),NA())</f>
        <v>#N/A</v>
      </c>
      <c r="AR72" s="507" t="e">
        <f ca="1">+IF(AND(ISNUMBER(OFFSET('Sanitation Data'!$H$10,0,10*ROW('Sanitation Data'!H66))),'Data Summary'!DG72="Yes"),OFFSET('Sanitation Data'!$H$10,0,10*ROW('Sanitation Data'!H66)),NA())</f>
        <v>#N/A</v>
      </c>
      <c r="AS72" s="507" t="e">
        <f ca="1">+IF(AND(ISNUMBER(OFFSET('Sanitation Data'!$H$11,0,10*ROW('Sanitation Data'!H66))),'Data Summary'!DH72="Yes"),OFFSET('Sanitation Data'!$H$11,0,10*ROW('Sanitation Data'!H66)),NA())</f>
        <v>#N/A</v>
      </c>
      <c r="AT72" s="507" t="e">
        <f ca="1">+IF(AND(ISNUMBER(OFFSET('Sanitation Data'!$H$12,0,10*ROW('Sanitation Data'!H66))),'Data Summary'!DI72="Yes"),OFFSET('Sanitation Data'!$H$12,0,10*ROW('Sanitation Data'!H66)),NA())</f>
        <v>#N/A</v>
      </c>
      <c r="AU72" s="507" t="e">
        <f ca="1">+IF(AND(ISNUMBER(OFFSET('Sanitation Data'!$I$4,0,10*ROW('Sanitation Data'!I66))),'Data Summary'!DJ72="Yes"),100-OFFSET('Sanitation Data'!$I$4,0,10*ROW('Sanitation Data'!I66)),NA())</f>
        <v>#N/A</v>
      </c>
      <c r="AV72" s="507" t="e">
        <f ca="1">+IF(AND(ISNUMBER(OFFSET('Sanitation Data'!$I$6,0,10*ROW('Sanitation Data'!I66))),'Data Summary'!DK72="Yes"),OFFSET('Sanitation Data'!$I$6,0,10*ROW('Sanitation Data'!I66)),NA())</f>
        <v>#N/A</v>
      </c>
      <c r="AW72" s="507" t="e">
        <f ca="1">+IF(AND(ISNUMBER(OFFSET('Sanitation Data'!$I$10,0,10*ROW('Sanitation Data'!I66))),'Data Summary'!DL72="Yes"),OFFSET('Sanitation Data'!$I$10,0,10*ROW('Sanitation Data'!I66)),NA())</f>
        <v>#N/A</v>
      </c>
      <c r="AX72" s="507" t="e">
        <f ca="1">+IF(AND(ISNUMBER(OFFSET('Sanitation Data'!$I$11,0,10*ROW('Sanitation Data'!I66))),'Data Summary'!DM72="Yes"),OFFSET('Sanitation Data'!$I$11,0,10*ROW('Sanitation Data'!I66)),NA())</f>
        <v>#N/A</v>
      </c>
      <c r="AY72" s="507" t="e">
        <f ca="1">+IF(AND(ISNUMBER(OFFSET('Sanitation Data'!$I$12,0,10*ROW('Sanitation Data'!I66))),'Data Summary'!DN72="Yes"),OFFSET('Sanitation Data'!$I$12,0,10*ROW('Sanitation Data'!I66)),NA())</f>
        <v>#N/A</v>
      </c>
      <c r="AZ72" s="508" t="e">
        <f ca="1">+IF(AND(ISNUMBER(OFFSET('Hygiene Data'!$D$5,0,10*ROW('Hygiene Data'!D66))),'Data Summary'!DO72="Yes"),OFFSET('Hygiene Data'!$D$5,0,10*ROW('Hygiene Data'!D66)),NA())</f>
        <v>#N/A</v>
      </c>
      <c r="BA72" s="508" t="e">
        <f ca="1">+IF(AND(ISNUMBER(OFFSET('Hygiene Data'!$D$7,0,10*ROW('Hygiene Data'!D66))),'Data Summary'!DP72="Yes"),OFFSET('Hygiene Data'!$D$7,0,10*ROW('Hygiene Data'!D66)),NA())</f>
        <v>#N/A</v>
      </c>
      <c r="BB72" s="508" t="e">
        <f ca="1">+IF(AND(ISNUMBER(OFFSET('Hygiene Data'!$D$9,0,10*ROW('Hygiene Data'!D66))),'Data Summary'!DQ72="Yes"),OFFSET('Hygiene Data'!$D$9,0,10*ROW('Hygiene Data'!D66)),NA())</f>
        <v>#N/A</v>
      </c>
      <c r="BC72" s="508" t="e">
        <f ca="1">+IF(AND(ISNUMBER(OFFSET('Hygiene Data'!$E$5,0,10*ROW('Hygiene Data'!E66))),'Data Summary'!DR72="Yes"),OFFSET('Hygiene Data'!$E$5,0,10*ROW('Hygiene Data'!E66)),NA())</f>
        <v>#N/A</v>
      </c>
      <c r="BD72" s="508" t="e">
        <f ca="1">+IF(AND(ISNUMBER(OFFSET('Hygiene Data'!$E$7,0,10*ROW('Hygiene Data'!E66))),'Data Summary'!DS72="Yes"),OFFSET('Hygiene Data'!$E$7,0,10*ROW('Hygiene Data'!E66)),NA())</f>
        <v>#N/A</v>
      </c>
      <c r="BE72" s="508" t="e">
        <f ca="1">+IF(AND(ISNUMBER(OFFSET('Hygiene Data'!$E$9,0,10*ROW('Hygiene Data'!E66))),'Data Summary'!DT72="Yes"),OFFSET('Hygiene Data'!$E$9,0,10*ROW('Hygiene Data'!E66)),NA())</f>
        <v>#N/A</v>
      </c>
      <c r="BF72" s="508" t="e">
        <f ca="1">+IF(AND(ISNUMBER(OFFSET('Hygiene Data'!$F$5,0,10*ROW('Hygiene Data'!F66))),'Data Summary'!DU72="Yes"),OFFSET('Hygiene Data'!$F$5,0,10*ROW('Hygiene Data'!F66)),NA())</f>
        <v>#N/A</v>
      </c>
      <c r="BG72" s="508" t="e">
        <f ca="1">+IF(AND(ISNUMBER(OFFSET('Hygiene Data'!$F$7,0,10*ROW('Hygiene Data'!F66))),'Data Summary'!DV72="Yes"),OFFSET('Hygiene Data'!$F$7,0,10*ROW('Hygiene Data'!F66)),NA())</f>
        <v>#N/A</v>
      </c>
      <c r="BH72" s="508" t="e">
        <f ca="1">+IF(AND(ISNUMBER(OFFSET('Hygiene Data'!$F$9,0,10*ROW('Hygiene Data'!F66))),'Data Summary'!DW72="Yes"),OFFSET('Hygiene Data'!$F$9,0,10*ROW('Hygiene Data'!F66)),NA())</f>
        <v>#N/A</v>
      </c>
      <c r="BI72" s="508" t="e">
        <f ca="1">+IF(AND(ISNUMBER(OFFSET('Hygiene Data'!$G$5,0,10*ROW('Hygiene Data'!G66))),'Data Summary'!DX72="Yes"),OFFSET('Hygiene Data'!$G$5,0,10*ROW('Hygiene Data'!G66)),NA())</f>
        <v>#N/A</v>
      </c>
      <c r="BJ72" s="508" t="e">
        <f ca="1">+IF(AND(ISNUMBER(OFFSET('Hygiene Data'!$G$7,0,10*ROW('Hygiene Data'!G66))),'Data Summary'!DY72="Yes"),OFFSET('Hygiene Data'!$G$7,0,10*ROW('Hygiene Data'!G66)),NA())</f>
        <v>#N/A</v>
      </c>
      <c r="BK72" s="508" t="e">
        <f ca="1">+IF(AND(ISNUMBER(OFFSET('Hygiene Data'!$G$9,0,10*ROW('Hygiene Data'!G66))),'Data Summary'!DZ72="Yes"),OFFSET('Hygiene Data'!$G$9,0,10*ROW('Hygiene Data'!G66)),NA())</f>
        <v>#N/A</v>
      </c>
      <c r="BL72" s="508" t="e">
        <f ca="1">+IF(AND(ISNUMBER(OFFSET('Hygiene Data'!$H$5,0,10*ROW('Hygiene Data'!H66))),'Data Summary'!EA72="Yes"),OFFSET('Hygiene Data'!$H$5,0,10*ROW('Hygiene Data'!H66)),NA())</f>
        <v>#N/A</v>
      </c>
      <c r="BM72" s="508" t="e">
        <f ca="1">+IF(AND(ISNUMBER(OFFSET('Hygiene Data'!$H$7,0,10*ROW('Hygiene Data'!H66))),'Data Summary'!EB72="Yes"),OFFSET('Hygiene Data'!$H$7,0,10*ROW('Hygiene Data'!H66)),NA())</f>
        <v>#N/A</v>
      </c>
      <c r="BN72" s="508" t="e">
        <f ca="1">+IF(AND(ISNUMBER(OFFSET('Hygiene Data'!$H$9,0,10*ROW('Hygiene Data'!H66))),'Data Summary'!EC72="Yes"),OFFSET('Hygiene Data'!$H$9,0,10*ROW('Hygiene Data'!H66)),NA())</f>
        <v>#N/A</v>
      </c>
      <c r="BO72" s="508" t="e">
        <f ca="1">+IF(AND(ISNUMBER(OFFSET('Hygiene Data'!$I$5,0,10*ROW('Hygiene Data'!I66))),'Data Summary'!ED72="Yes"),OFFSET('Hygiene Data'!$I$5,0,10*ROW('Hygiene Data'!I66)),NA())</f>
        <v>#N/A</v>
      </c>
      <c r="BP72" s="508" t="e">
        <f ca="1">+IF(AND(ISNUMBER(OFFSET('Hygiene Data'!$I$7,0,10*ROW('Hygiene Data'!I66))),'Data Summary'!EE72="Yes"),OFFSET('Hygiene Data'!$I$7,0,10*ROW('Hygiene Data'!I66)),NA())</f>
        <v>#N/A</v>
      </c>
      <c r="BQ72" s="508" t="e">
        <f ca="1">+IF(AND(ISNUMBER(OFFSET('Hygiene Data'!$I$9,0,10*ROW('Hygiene Data'!I66))),'Data Summary'!EF72="Yes"),OFFSET('Hygiene Data'!$I$9,0,10*ROW('Hygiene Data'!I66)),NA())</f>
        <v>#N/A</v>
      </c>
    </row>
    <row r="73" spans="1:69" x14ac:dyDescent="0.25">
      <c r="A73" s="504" t="e">
        <f ca="1">+RIGHT('Data Summary'!A73,LEN('Data Summary'!A73)-9)</f>
        <v>#VALUE!</v>
      </c>
      <c r="B73" s="478" t="str">
        <f ca="1">+IF(ISTEXT('Data Summary'!B73),'Data Summary'!B73,"")</f>
        <v/>
      </c>
      <c r="C73" s="505" t="e">
        <f ca="1">+VALUE('Data Summary'!C73)</f>
        <v>#VALUE!</v>
      </c>
      <c r="D73" s="506" t="e">
        <f ca="1">+IF(AND(ISNUMBER(OFFSET('Water Data'!$D$4,0,10*ROW('Water Data'!D67))),'Data Summary'!BS73="Yes"),100-OFFSET('Water Data'!$D$4,0,10*ROW('Water Data'!D67)),NA())</f>
        <v>#N/A</v>
      </c>
      <c r="E73" s="506" t="e">
        <f ca="1">+IF(AND(ISNUMBER(OFFSET('Water Data'!$D$6,0,10*ROW('Water Data'!D67))),'Data Summary'!BT73="Yes"),OFFSET('Water Data'!$D$6,0,10*ROW('Water Data'!D67)),NA())</f>
        <v>#N/A</v>
      </c>
      <c r="F73" s="506" t="e">
        <f ca="1">+IF(AND(ISNUMBER(OFFSET('Water Data'!$D$9,0,10*ROW('Water Data'!D67))),'Data Summary'!BU73="Yes"),OFFSET('Water Data'!$D$9,0,10*ROW('Water Data'!D67)),NA())</f>
        <v>#N/A</v>
      </c>
      <c r="G73" s="506" t="e">
        <f ca="1">+IF(AND(ISNUMBER(OFFSET('Water Data'!$E$4,0,10*ROW('Water Data'!E67))),'Data Summary'!BV73="Yes"),100-OFFSET('Water Data'!$E$4,0,10*ROW('Water Data'!E67)),NA())</f>
        <v>#N/A</v>
      </c>
      <c r="H73" s="506" t="e">
        <f ca="1">+IF(AND(ISNUMBER(OFFSET('Water Data'!$E$6,0,10*ROW('Water Data'!E67))),'Data Summary'!BW73="Yes"),OFFSET('Water Data'!$E$6,0,10*ROW('Water Data'!E67)),NA())</f>
        <v>#N/A</v>
      </c>
      <c r="I73" s="506" t="e">
        <f ca="1">+IF(AND(ISNUMBER(OFFSET('Water Data'!$E$9,0,10*ROW('Water Data'!E67))),'Data Summary'!BX73="Yes"),OFFSET('Water Data'!$E$9,0,10*ROW('Water Data'!E67)),NA())</f>
        <v>#N/A</v>
      </c>
      <c r="J73" s="506" t="e">
        <f ca="1">+IF(AND(ISNUMBER(OFFSET('Water Data'!$F$4,0,10*ROW('Water Data'!F67))),'Data Summary'!BY73="Yes"),100-OFFSET('Water Data'!$F$4,0,10*ROW('Water Data'!F67)),NA())</f>
        <v>#N/A</v>
      </c>
      <c r="K73" s="506" t="e">
        <f ca="1">+IF(AND(ISNUMBER(OFFSET('Water Data'!$F$6,0,10*ROW('Water Data'!F67))),'Data Summary'!BZ73="Yes"),OFFSET('Water Data'!$F$6,0,10*ROW('Water Data'!F67)),NA())</f>
        <v>#N/A</v>
      </c>
      <c r="L73" s="506" t="e">
        <f ca="1">+IF(AND(ISNUMBER(OFFSET('Water Data'!$F$9,0,10*ROW('Water Data'!F67))),'Data Summary'!CA73="Yes"),OFFSET('Water Data'!$F$9,0,10*ROW('Water Data'!F67)),NA())</f>
        <v>#N/A</v>
      </c>
      <c r="M73" s="506" t="e">
        <f ca="1">+IF(AND(ISNUMBER(OFFSET('Water Data'!$G$4,0,10*ROW('Water Data'!G67))),'Data Summary'!CB73="Yes"),100-OFFSET('Water Data'!$G$4,0,10*ROW('Water Data'!G67)),NA())</f>
        <v>#N/A</v>
      </c>
      <c r="N73" s="506" t="e">
        <f ca="1">+IF(AND(ISNUMBER(OFFSET('Water Data'!$G$6,0,10*ROW('Water Data'!G67))),'Data Summary'!CC73="Yes"),OFFSET('Water Data'!$G$6,0,10*ROW('Water Data'!G67)),NA())</f>
        <v>#N/A</v>
      </c>
      <c r="O73" s="506" t="e">
        <f ca="1">+IF(AND(ISNUMBER(OFFSET('Water Data'!$G$9,0,10*ROW('Water Data'!G67))),'Data Summary'!CD73="Yes"),OFFSET('Water Data'!$G$9,0,10*ROW('Water Data'!G67)),NA())</f>
        <v>#N/A</v>
      </c>
      <c r="P73" s="506" t="e">
        <f ca="1">+IF(AND(ISNUMBER(OFFSET('Water Data'!$H$4,0,10*ROW('Water Data'!H67))),'Data Summary'!CE73="Yes"),100-OFFSET('Water Data'!$H$4,0,10*ROW('Water Data'!H67)),NA())</f>
        <v>#N/A</v>
      </c>
      <c r="Q73" s="506" t="e">
        <f ca="1">+IF(AND(ISNUMBER(OFFSET('Water Data'!$H$6,0,10*ROW('Water Data'!H67))),'Data Summary'!CF73="Yes"),OFFSET('Water Data'!$H$6,0,10*ROW('Water Data'!H67)),NA())</f>
        <v>#N/A</v>
      </c>
      <c r="R73" s="506" t="e">
        <f ca="1">+IF(AND(ISNUMBER(OFFSET('Water Data'!$H$9,0,10*ROW('Water Data'!H67))),'Data Summary'!CG73="Yes"),OFFSET('Water Data'!$H$9,0,10*ROW('Water Data'!H67)),NA())</f>
        <v>#N/A</v>
      </c>
      <c r="S73" s="506" t="e">
        <f ca="1">+IF(AND(ISNUMBER(OFFSET('Water Data'!$I$4,0,10*ROW('Water Data'!I67))),'Data Summary'!CH73="Yes"),100-OFFSET('Water Data'!$I$4,0,10*ROW('Water Data'!I67)),NA())</f>
        <v>#N/A</v>
      </c>
      <c r="T73" s="506" t="e">
        <f ca="1">+IF(AND(ISNUMBER(OFFSET('Water Data'!$I$6,0,10*ROW('Water Data'!I67))),'Data Summary'!CI73="Yes"),OFFSET('Water Data'!$I$6,0,10*ROW('Water Data'!I67)),NA())</f>
        <v>#N/A</v>
      </c>
      <c r="U73" s="506" t="e">
        <f ca="1">+IF(AND(ISNUMBER(OFFSET('Water Data'!$I$9,0,10*ROW('Water Data'!I67))),'Data Summary'!CJ73="Yes"),OFFSET('Water Data'!$I$9,0,10*ROW('Water Data'!I67)),NA())</f>
        <v>#N/A</v>
      </c>
      <c r="V73" s="507" t="e">
        <f ca="1">+IF(AND(ISNUMBER(OFFSET('Sanitation Data'!$D$4,0,10*ROW('Sanitation Data'!D67))),'Data Summary'!CK73="Yes"),100-OFFSET('Sanitation Data'!$D$4,0,10*ROW('Sanitation Data'!D67)),NA())</f>
        <v>#N/A</v>
      </c>
      <c r="W73" s="507" t="e">
        <f ca="1">+IF(AND(ISNUMBER(OFFSET('Sanitation Data'!$D$6,0,10*ROW('Sanitation Data'!D67))),'Data Summary'!CL73="Yes"),OFFSET('Sanitation Data'!$D$6,0,10*ROW('Sanitation Data'!D67)),NA())</f>
        <v>#N/A</v>
      </c>
      <c r="X73" s="507" t="e">
        <f ca="1">+IF(AND(ISNUMBER(OFFSET('Sanitation Data'!$D$10,0,10*ROW('Sanitation Data'!D67))),'Data Summary'!CM73="Yes"),OFFSET('Sanitation Data'!$D$10,0,10*ROW('Sanitation Data'!D67)),NA())</f>
        <v>#N/A</v>
      </c>
      <c r="Y73" s="507" t="e">
        <f ca="1">+IF(AND(ISNUMBER(OFFSET('Sanitation Data'!$D$11,0,10*ROW('Sanitation Data'!D67))),'Data Summary'!CN73="Yes"),OFFSET('Sanitation Data'!$D$11,0,10*ROW('Sanitation Data'!D67)),NA())</f>
        <v>#N/A</v>
      </c>
      <c r="Z73" s="507" t="e">
        <f ca="1">+IF(AND(ISNUMBER(OFFSET('Sanitation Data'!$D$12,0,10*ROW('Sanitation Data'!D67))),'Data Summary'!CO73="Yes"),OFFSET('Sanitation Data'!$D$12,0,10*ROW('Sanitation Data'!D67)),NA())</f>
        <v>#N/A</v>
      </c>
      <c r="AA73" s="507" t="e">
        <f ca="1">+IF(AND(ISNUMBER(OFFSET('Sanitation Data'!$E$4,0,10*ROW('Sanitation Data'!E67))),'Data Summary'!CP73="Yes"),100-OFFSET('Sanitation Data'!$E$4,0,10*ROW('Sanitation Data'!E67)),NA())</f>
        <v>#N/A</v>
      </c>
      <c r="AB73" s="507" t="e">
        <f ca="1">+IF(AND(ISNUMBER(OFFSET('Sanitation Data'!$E$6,0,10*ROW('Sanitation Data'!E67))),'Data Summary'!CQ73="Yes"),OFFSET('Sanitation Data'!$E$6,0,10*ROW('Sanitation Data'!E67)),NA())</f>
        <v>#N/A</v>
      </c>
      <c r="AC73" s="507" t="e">
        <f ca="1">+IF(AND(ISNUMBER(OFFSET('Sanitation Data'!$E$10,0,10*ROW('Sanitation Data'!E67))),'Data Summary'!CR73="Yes"),OFFSET('Sanitation Data'!$E$10,0,10*ROW('Sanitation Data'!E67)),NA())</f>
        <v>#N/A</v>
      </c>
      <c r="AD73" s="507" t="e">
        <f ca="1">+IF(AND(ISNUMBER(OFFSET('Sanitation Data'!$E$11,0,10*ROW('Sanitation Data'!E67))),'Data Summary'!CS73="Yes"),OFFSET('Sanitation Data'!$E$11,0,10*ROW('Sanitation Data'!E67)),NA())</f>
        <v>#N/A</v>
      </c>
      <c r="AE73" s="507" t="e">
        <f ca="1">+IF(AND(ISNUMBER(OFFSET('Sanitation Data'!$E$12,0,10*ROW('Sanitation Data'!E67))),'Data Summary'!CT73="Yes"),OFFSET('Sanitation Data'!$E$12,0,10*ROW('Sanitation Data'!E67)),NA())</f>
        <v>#N/A</v>
      </c>
      <c r="AF73" s="507" t="e">
        <f ca="1">+IF(AND(ISNUMBER(OFFSET('Sanitation Data'!$F$4,0,10*ROW('Sanitation Data'!F67))),'Data Summary'!CU73="Yes"),100-OFFSET('Sanitation Data'!$F$4,0,10*ROW('Sanitation Data'!F67)),NA())</f>
        <v>#N/A</v>
      </c>
      <c r="AG73" s="507" t="e">
        <f ca="1">+IF(AND(ISNUMBER(OFFSET('Sanitation Data'!$F$6,0,10*ROW('Sanitation Data'!F67))),'Data Summary'!CV73="Yes"),OFFSET('Sanitation Data'!$F$6,0,10*ROW('Sanitation Data'!F67)),NA())</f>
        <v>#N/A</v>
      </c>
      <c r="AH73" s="507" t="e">
        <f ca="1">+IF(AND(ISNUMBER(OFFSET('Sanitation Data'!$F$10,0,10*ROW('Sanitation Data'!F67))),'Data Summary'!CW73="Yes"),OFFSET('Sanitation Data'!$F$10,0,10*ROW('Sanitation Data'!F67)),NA())</f>
        <v>#N/A</v>
      </c>
      <c r="AI73" s="507" t="e">
        <f ca="1">+IF(AND(ISNUMBER(OFFSET('Sanitation Data'!$F$11,0,10*ROW('Sanitation Data'!F67))),'Data Summary'!CX73="Yes"),OFFSET('Sanitation Data'!$F$11,0,10*ROW('Sanitation Data'!F67)),NA())</f>
        <v>#N/A</v>
      </c>
      <c r="AJ73" s="507" t="e">
        <f ca="1">+IF(AND(ISNUMBER(OFFSET('Sanitation Data'!$F$12,0,10*ROW('Sanitation Data'!F67))),'Data Summary'!CY73="Yes"),OFFSET('Sanitation Data'!$F$12,0,10*ROW('Sanitation Data'!F67)),NA())</f>
        <v>#N/A</v>
      </c>
      <c r="AK73" s="507" t="e">
        <f ca="1">+IF(AND(ISNUMBER(OFFSET('Sanitation Data'!$G$4,0,10*ROW('Sanitation Data'!G67))),'Data Summary'!CZ73="Yes"),100-OFFSET('Sanitation Data'!$G$4,0,10*ROW('Sanitation Data'!G67)),NA())</f>
        <v>#N/A</v>
      </c>
      <c r="AL73" s="507" t="e">
        <f ca="1">+IF(AND(ISNUMBER(OFFSET('Sanitation Data'!$G$6,0,10*ROW('Sanitation Data'!G67))),'Data Summary'!DA73="Yes"),OFFSET('Sanitation Data'!$G$6,0,10*ROW('Sanitation Data'!G67)),NA())</f>
        <v>#N/A</v>
      </c>
      <c r="AM73" s="507" t="e">
        <f ca="1">+IF(AND(ISNUMBER(OFFSET('Sanitation Data'!$G$10,0,10*ROW('Sanitation Data'!G67))),'Data Summary'!DB73="Yes"),OFFSET('Sanitation Data'!$G$10,0,10*ROW('Sanitation Data'!G67)),NA())</f>
        <v>#N/A</v>
      </c>
      <c r="AN73" s="507" t="e">
        <f ca="1">+IF(AND(ISNUMBER(OFFSET('Sanitation Data'!$G$11,0,10*ROW('Sanitation Data'!G67))),'Data Summary'!DC73="Yes"),OFFSET('Sanitation Data'!$G$11,0,10*ROW('Sanitation Data'!G67)),NA())</f>
        <v>#N/A</v>
      </c>
      <c r="AO73" s="507" t="e">
        <f ca="1">+IF(AND(ISNUMBER(OFFSET('Sanitation Data'!$G$12,0,10*ROW('Sanitation Data'!G67))),'Data Summary'!DD73="Yes"),OFFSET('Sanitation Data'!$G$12,0,10*ROW('Sanitation Data'!G67)),NA())</f>
        <v>#N/A</v>
      </c>
      <c r="AP73" s="507" t="e">
        <f ca="1">+IF(AND(ISNUMBER(OFFSET('Sanitation Data'!$H$4,0,10*ROW('Sanitation Data'!H67))),'Data Summary'!DE73="Yes"),100-OFFSET('Sanitation Data'!$H$4,0,10*ROW('Sanitation Data'!H67)),NA())</f>
        <v>#N/A</v>
      </c>
      <c r="AQ73" s="507" t="e">
        <f ca="1">+IF(AND(ISNUMBER(OFFSET('Sanitation Data'!$H$6,0,10*ROW('Sanitation Data'!H67))),'Data Summary'!DF73="Yes"),OFFSET('Sanitation Data'!$H$6,0,10*ROW('Sanitation Data'!H67)),NA())</f>
        <v>#N/A</v>
      </c>
      <c r="AR73" s="507" t="e">
        <f ca="1">+IF(AND(ISNUMBER(OFFSET('Sanitation Data'!$H$10,0,10*ROW('Sanitation Data'!H67))),'Data Summary'!DG73="Yes"),OFFSET('Sanitation Data'!$H$10,0,10*ROW('Sanitation Data'!H67)),NA())</f>
        <v>#N/A</v>
      </c>
      <c r="AS73" s="507" t="e">
        <f ca="1">+IF(AND(ISNUMBER(OFFSET('Sanitation Data'!$H$11,0,10*ROW('Sanitation Data'!H67))),'Data Summary'!DH73="Yes"),OFFSET('Sanitation Data'!$H$11,0,10*ROW('Sanitation Data'!H67)),NA())</f>
        <v>#N/A</v>
      </c>
      <c r="AT73" s="507" t="e">
        <f ca="1">+IF(AND(ISNUMBER(OFFSET('Sanitation Data'!$H$12,0,10*ROW('Sanitation Data'!H67))),'Data Summary'!DI73="Yes"),OFFSET('Sanitation Data'!$H$12,0,10*ROW('Sanitation Data'!H67)),NA())</f>
        <v>#N/A</v>
      </c>
      <c r="AU73" s="507" t="e">
        <f ca="1">+IF(AND(ISNUMBER(OFFSET('Sanitation Data'!$I$4,0,10*ROW('Sanitation Data'!I67))),'Data Summary'!DJ73="Yes"),100-OFFSET('Sanitation Data'!$I$4,0,10*ROW('Sanitation Data'!I67)),NA())</f>
        <v>#N/A</v>
      </c>
      <c r="AV73" s="507" t="e">
        <f ca="1">+IF(AND(ISNUMBER(OFFSET('Sanitation Data'!$I$6,0,10*ROW('Sanitation Data'!I67))),'Data Summary'!DK73="Yes"),OFFSET('Sanitation Data'!$I$6,0,10*ROW('Sanitation Data'!I67)),NA())</f>
        <v>#N/A</v>
      </c>
      <c r="AW73" s="507" t="e">
        <f ca="1">+IF(AND(ISNUMBER(OFFSET('Sanitation Data'!$I$10,0,10*ROW('Sanitation Data'!I67))),'Data Summary'!DL73="Yes"),OFFSET('Sanitation Data'!$I$10,0,10*ROW('Sanitation Data'!I67)),NA())</f>
        <v>#N/A</v>
      </c>
      <c r="AX73" s="507" t="e">
        <f ca="1">+IF(AND(ISNUMBER(OFFSET('Sanitation Data'!$I$11,0,10*ROW('Sanitation Data'!I67))),'Data Summary'!DM73="Yes"),OFFSET('Sanitation Data'!$I$11,0,10*ROW('Sanitation Data'!I67)),NA())</f>
        <v>#N/A</v>
      </c>
      <c r="AY73" s="507" t="e">
        <f ca="1">+IF(AND(ISNUMBER(OFFSET('Sanitation Data'!$I$12,0,10*ROW('Sanitation Data'!I67))),'Data Summary'!DN73="Yes"),OFFSET('Sanitation Data'!$I$12,0,10*ROW('Sanitation Data'!I67)),NA())</f>
        <v>#N/A</v>
      </c>
      <c r="AZ73" s="508" t="e">
        <f ca="1">+IF(AND(ISNUMBER(OFFSET('Hygiene Data'!$D$5,0,10*ROW('Hygiene Data'!D67))),'Data Summary'!DO73="Yes"),OFFSET('Hygiene Data'!$D$5,0,10*ROW('Hygiene Data'!D67)),NA())</f>
        <v>#N/A</v>
      </c>
      <c r="BA73" s="508" t="e">
        <f ca="1">+IF(AND(ISNUMBER(OFFSET('Hygiene Data'!$D$7,0,10*ROW('Hygiene Data'!D67))),'Data Summary'!DP73="Yes"),OFFSET('Hygiene Data'!$D$7,0,10*ROW('Hygiene Data'!D67)),NA())</f>
        <v>#N/A</v>
      </c>
      <c r="BB73" s="508" t="e">
        <f ca="1">+IF(AND(ISNUMBER(OFFSET('Hygiene Data'!$D$9,0,10*ROW('Hygiene Data'!D67))),'Data Summary'!DQ73="Yes"),OFFSET('Hygiene Data'!$D$9,0,10*ROW('Hygiene Data'!D67)),NA())</f>
        <v>#N/A</v>
      </c>
      <c r="BC73" s="508" t="e">
        <f ca="1">+IF(AND(ISNUMBER(OFFSET('Hygiene Data'!$E$5,0,10*ROW('Hygiene Data'!E67))),'Data Summary'!DR73="Yes"),OFFSET('Hygiene Data'!$E$5,0,10*ROW('Hygiene Data'!E67)),NA())</f>
        <v>#N/A</v>
      </c>
      <c r="BD73" s="508" t="e">
        <f ca="1">+IF(AND(ISNUMBER(OFFSET('Hygiene Data'!$E$7,0,10*ROW('Hygiene Data'!E67))),'Data Summary'!DS73="Yes"),OFFSET('Hygiene Data'!$E$7,0,10*ROW('Hygiene Data'!E67)),NA())</f>
        <v>#N/A</v>
      </c>
      <c r="BE73" s="508" t="e">
        <f ca="1">+IF(AND(ISNUMBER(OFFSET('Hygiene Data'!$E$9,0,10*ROW('Hygiene Data'!E67))),'Data Summary'!DT73="Yes"),OFFSET('Hygiene Data'!$E$9,0,10*ROW('Hygiene Data'!E67)),NA())</f>
        <v>#N/A</v>
      </c>
      <c r="BF73" s="508" t="e">
        <f ca="1">+IF(AND(ISNUMBER(OFFSET('Hygiene Data'!$F$5,0,10*ROW('Hygiene Data'!F67))),'Data Summary'!DU73="Yes"),OFFSET('Hygiene Data'!$F$5,0,10*ROW('Hygiene Data'!F67)),NA())</f>
        <v>#N/A</v>
      </c>
      <c r="BG73" s="508" t="e">
        <f ca="1">+IF(AND(ISNUMBER(OFFSET('Hygiene Data'!$F$7,0,10*ROW('Hygiene Data'!F67))),'Data Summary'!DV73="Yes"),OFFSET('Hygiene Data'!$F$7,0,10*ROW('Hygiene Data'!F67)),NA())</f>
        <v>#N/A</v>
      </c>
      <c r="BH73" s="508" t="e">
        <f ca="1">+IF(AND(ISNUMBER(OFFSET('Hygiene Data'!$F$9,0,10*ROW('Hygiene Data'!F67))),'Data Summary'!DW73="Yes"),OFFSET('Hygiene Data'!$F$9,0,10*ROW('Hygiene Data'!F67)),NA())</f>
        <v>#N/A</v>
      </c>
      <c r="BI73" s="508" t="e">
        <f ca="1">+IF(AND(ISNUMBER(OFFSET('Hygiene Data'!$G$5,0,10*ROW('Hygiene Data'!G67))),'Data Summary'!DX73="Yes"),OFFSET('Hygiene Data'!$G$5,0,10*ROW('Hygiene Data'!G67)),NA())</f>
        <v>#N/A</v>
      </c>
      <c r="BJ73" s="508" t="e">
        <f ca="1">+IF(AND(ISNUMBER(OFFSET('Hygiene Data'!$G$7,0,10*ROW('Hygiene Data'!G67))),'Data Summary'!DY73="Yes"),OFFSET('Hygiene Data'!$G$7,0,10*ROW('Hygiene Data'!G67)),NA())</f>
        <v>#N/A</v>
      </c>
      <c r="BK73" s="508" t="e">
        <f ca="1">+IF(AND(ISNUMBER(OFFSET('Hygiene Data'!$G$9,0,10*ROW('Hygiene Data'!G67))),'Data Summary'!DZ73="Yes"),OFFSET('Hygiene Data'!$G$9,0,10*ROW('Hygiene Data'!G67)),NA())</f>
        <v>#N/A</v>
      </c>
      <c r="BL73" s="508" t="e">
        <f ca="1">+IF(AND(ISNUMBER(OFFSET('Hygiene Data'!$H$5,0,10*ROW('Hygiene Data'!H67))),'Data Summary'!EA73="Yes"),OFFSET('Hygiene Data'!$H$5,0,10*ROW('Hygiene Data'!H67)),NA())</f>
        <v>#N/A</v>
      </c>
      <c r="BM73" s="508" t="e">
        <f ca="1">+IF(AND(ISNUMBER(OFFSET('Hygiene Data'!$H$7,0,10*ROW('Hygiene Data'!H67))),'Data Summary'!EB73="Yes"),OFFSET('Hygiene Data'!$H$7,0,10*ROW('Hygiene Data'!H67)),NA())</f>
        <v>#N/A</v>
      </c>
      <c r="BN73" s="508" t="e">
        <f ca="1">+IF(AND(ISNUMBER(OFFSET('Hygiene Data'!$H$9,0,10*ROW('Hygiene Data'!H67))),'Data Summary'!EC73="Yes"),OFFSET('Hygiene Data'!$H$9,0,10*ROW('Hygiene Data'!H67)),NA())</f>
        <v>#N/A</v>
      </c>
      <c r="BO73" s="508" t="e">
        <f ca="1">+IF(AND(ISNUMBER(OFFSET('Hygiene Data'!$I$5,0,10*ROW('Hygiene Data'!I67))),'Data Summary'!ED73="Yes"),OFFSET('Hygiene Data'!$I$5,0,10*ROW('Hygiene Data'!I67)),NA())</f>
        <v>#N/A</v>
      </c>
      <c r="BP73" s="508" t="e">
        <f ca="1">+IF(AND(ISNUMBER(OFFSET('Hygiene Data'!$I$7,0,10*ROW('Hygiene Data'!I67))),'Data Summary'!EE73="Yes"),OFFSET('Hygiene Data'!$I$7,0,10*ROW('Hygiene Data'!I67)),NA())</f>
        <v>#N/A</v>
      </c>
      <c r="BQ73" s="508" t="e">
        <f ca="1">+IF(AND(ISNUMBER(OFFSET('Hygiene Data'!$I$9,0,10*ROW('Hygiene Data'!I67))),'Data Summary'!EF73="Yes"),OFFSET('Hygiene Data'!$I$9,0,10*ROW('Hygiene Data'!I67)),NA())</f>
        <v>#N/A</v>
      </c>
    </row>
    <row r="74" spans="1:69" x14ac:dyDescent="0.25">
      <c r="A74" s="504" t="e">
        <f ca="1">+RIGHT('Data Summary'!A74,LEN('Data Summary'!A74)-9)</f>
        <v>#VALUE!</v>
      </c>
      <c r="B74" s="478" t="str">
        <f ca="1">+IF(ISTEXT('Data Summary'!B74),'Data Summary'!B74,"")</f>
        <v/>
      </c>
      <c r="C74" s="505" t="e">
        <f ca="1">+VALUE('Data Summary'!C74)</f>
        <v>#VALUE!</v>
      </c>
      <c r="D74" s="506" t="e">
        <f ca="1">+IF(AND(ISNUMBER(OFFSET('Water Data'!$D$4,0,10*ROW('Water Data'!D68))),'Data Summary'!BS74="Yes"),100-OFFSET('Water Data'!$D$4,0,10*ROW('Water Data'!D68)),NA())</f>
        <v>#N/A</v>
      </c>
      <c r="E74" s="506" t="e">
        <f ca="1">+IF(AND(ISNUMBER(OFFSET('Water Data'!$D$6,0,10*ROW('Water Data'!D68))),'Data Summary'!BT74="Yes"),OFFSET('Water Data'!$D$6,0,10*ROW('Water Data'!D68)),NA())</f>
        <v>#N/A</v>
      </c>
      <c r="F74" s="506" t="e">
        <f ca="1">+IF(AND(ISNUMBER(OFFSET('Water Data'!$D$9,0,10*ROW('Water Data'!D68))),'Data Summary'!BU74="Yes"),OFFSET('Water Data'!$D$9,0,10*ROW('Water Data'!D68)),NA())</f>
        <v>#N/A</v>
      </c>
      <c r="G74" s="506" t="e">
        <f ca="1">+IF(AND(ISNUMBER(OFFSET('Water Data'!$E$4,0,10*ROW('Water Data'!E68))),'Data Summary'!BV74="Yes"),100-OFFSET('Water Data'!$E$4,0,10*ROW('Water Data'!E68)),NA())</f>
        <v>#N/A</v>
      </c>
      <c r="H74" s="506" t="e">
        <f ca="1">+IF(AND(ISNUMBER(OFFSET('Water Data'!$E$6,0,10*ROW('Water Data'!E68))),'Data Summary'!BW74="Yes"),OFFSET('Water Data'!$E$6,0,10*ROW('Water Data'!E68)),NA())</f>
        <v>#N/A</v>
      </c>
      <c r="I74" s="506" t="e">
        <f ca="1">+IF(AND(ISNUMBER(OFFSET('Water Data'!$E$9,0,10*ROW('Water Data'!E68))),'Data Summary'!BX74="Yes"),OFFSET('Water Data'!$E$9,0,10*ROW('Water Data'!E68)),NA())</f>
        <v>#N/A</v>
      </c>
      <c r="J74" s="506" t="e">
        <f ca="1">+IF(AND(ISNUMBER(OFFSET('Water Data'!$F$4,0,10*ROW('Water Data'!F68))),'Data Summary'!BY74="Yes"),100-OFFSET('Water Data'!$F$4,0,10*ROW('Water Data'!F68)),NA())</f>
        <v>#N/A</v>
      </c>
      <c r="K74" s="506" t="e">
        <f ca="1">+IF(AND(ISNUMBER(OFFSET('Water Data'!$F$6,0,10*ROW('Water Data'!F68))),'Data Summary'!BZ74="Yes"),OFFSET('Water Data'!$F$6,0,10*ROW('Water Data'!F68)),NA())</f>
        <v>#N/A</v>
      </c>
      <c r="L74" s="506" t="e">
        <f ca="1">+IF(AND(ISNUMBER(OFFSET('Water Data'!$F$9,0,10*ROW('Water Data'!F68))),'Data Summary'!CA74="Yes"),OFFSET('Water Data'!$F$9,0,10*ROW('Water Data'!F68)),NA())</f>
        <v>#N/A</v>
      </c>
      <c r="M74" s="506" t="e">
        <f ca="1">+IF(AND(ISNUMBER(OFFSET('Water Data'!$G$4,0,10*ROW('Water Data'!G68))),'Data Summary'!CB74="Yes"),100-OFFSET('Water Data'!$G$4,0,10*ROW('Water Data'!G68)),NA())</f>
        <v>#N/A</v>
      </c>
      <c r="N74" s="506" t="e">
        <f ca="1">+IF(AND(ISNUMBER(OFFSET('Water Data'!$G$6,0,10*ROW('Water Data'!G68))),'Data Summary'!CC74="Yes"),OFFSET('Water Data'!$G$6,0,10*ROW('Water Data'!G68)),NA())</f>
        <v>#N/A</v>
      </c>
      <c r="O74" s="506" t="e">
        <f ca="1">+IF(AND(ISNUMBER(OFFSET('Water Data'!$G$9,0,10*ROW('Water Data'!G68))),'Data Summary'!CD74="Yes"),OFFSET('Water Data'!$G$9,0,10*ROW('Water Data'!G68)),NA())</f>
        <v>#N/A</v>
      </c>
      <c r="P74" s="506" t="e">
        <f ca="1">+IF(AND(ISNUMBER(OFFSET('Water Data'!$H$4,0,10*ROW('Water Data'!H68))),'Data Summary'!CE74="Yes"),100-OFFSET('Water Data'!$H$4,0,10*ROW('Water Data'!H68)),NA())</f>
        <v>#N/A</v>
      </c>
      <c r="Q74" s="506" t="e">
        <f ca="1">+IF(AND(ISNUMBER(OFFSET('Water Data'!$H$6,0,10*ROW('Water Data'!H68))),'Data Summary'!CF74="Yes"),OFFSET('Water Data'!$H$6,0,10*ROW('Water Data'!H68)),NA())</f>
        <v>#N/A</v>
      </c>
      <c r="R74" s="506" t="e">
        <f ca="1">+IF(AND(ISNUMBER(OFFSET('Water Data'!$H$9,0,10*ROW('Water Data'!H68))),'Data Summary'!CG74="Yes"),OFFSET('Water Data'!$H$9,0,10*ROW('Water Data'!H68)),NA())</f>
        <v>#N/A</v>
      </c>
      <c r="S74" s="506" t="e">
        <f ca="1">+IF(AND(ISNUMBER(OFFSET('Water Data'!$I$4,0,10*ROW('Water Data'!I68))),'Data Summary'!CH74="Yes"),100-OFFSET('Water Data'!$I$4,0,10*ROW('Water Data'!I68)),NA())</f>
        <v>#N/A</v>
      </c>
      <c r="T74" s="506" t="e">
        <f ca="1">+IF(AND(ISNUMBER(OFFSET('Water Data'!$I$6,0,10*ROW('Water Data'!I68))),'Data Summary'!CI74="Yes"),OFFSET('Water Data'!$I$6,0,10*ROW('Water Data'!I68)),NA())</f>
        <v>#N/A</v>
      </c>
      <c r="U74" s="506" t="e">
        <f ca="1">+IF(AND(ISNUMBER(OFFSET('Water Data'!$I$9,0,10*ROW('Water Data'!I68))),'Data Summary'!CJ74="Yes"),OFFSET('Water Data'!$I$9,0,10*ROW('Water Data'!I68)),NA())</f>
        <v>#N/A</v>
      </c>
      <c r="V74" s="507" t="e">
        <f ca="1">+IF(AND(ISNUMBER(OFFSET('Sanitation Data'!$D$4,0,10*ROW('Sanitation Data'!D68))),'Data Summary'!CK74="Yes"),100-OFFSET('Sanitation Data'!$D$4,0,10*ROW('Sanitation Data'!D68)),NA())</f>
        <v>#N/A</v>
      </c>
      <c r="W74" s="507" t="e">
        <f ca="1">+IF(AND(ISNUMBER(OFFSET('Sanitation Data'!$D$6,0,10*ROW('Sanitation Data'!D68))),'Data Summary'!CL74="Yes"),OFFSET('Sanitation Data'!$D$6,0,10*ROW('Sanitation Data'!D68)),NA())</f>
        <v>#N/A</v>
      </c>
      <c r="X74" s="507" t="e">
        <f ca="1">+IF(AND(ISNUMBER(OFFSET('Sanitation Data'!$D$10,0,10*ROW('Sanitation Data'!D68))),'Data Summary'!CM74="Yes"),OFFSET('Sanitation Data'!$D$10,0,10*ROW('Sanitation Data'!D68)),NA())</f>
        <v>#N/A</v>
      </c>
      <c r="Y74" s="507" t="e">
        <f ca="1">+IF(AND(ISNUMBER(OFFSET('Sanitation Data'!$D$11,0,10*ROW('Sanitation Data'!D68))),'Data Summary'!CN74="Yes"),OFFSET('Sanitation Data'!$D$11,0,10*ROW('Sanitation Data'!D68)),NA())</f>
        <v>#N/A</v>
      </c>
      <c r="Z74" s="507" t="e">
        <f ca="1">+IF(AND(ISNUMBER(OFFSET('Sanitation Data'!$D$12,0,10*ROW('Sanitation Data'!D68))),'Data Summary'!CO74="Yes"),OFFSET('Sanitation Data'!$D$12,0,10*ROW('Sanitation Data'!D68)),NA())</f>
        <v>#N/A</v>
      </c>
      <c r="AA74" s="507" t="e">
        <f ca="1">+IF(AND(ISNUMBER(OFFSET('Sanitation Data'!$E$4,0,10*ROW('Sanitation Data'!E68))),'Data Summary'!CP74="Yes"),100-OFFSET('Sanitation Data'!$E$4,0,10*ROW('Sanitation Data'!E68)),NA())</f>
        <v>#N/A</v>
      </c>
      <c r="AB74" s="507" t="e">
        <f ca="1">+IF(AND(ISNUMBER(OFFSET('Sanitation Data'!$E$6,0,10*ROW('Sanitation Data'!E68))),'Data Summary'!CQ74="Yes"),OFFSET('Sanitation Data'!$E$6,0,10*ROW('Sanitation Data'!E68)),NA())</f>
        <v>#N/A</v>
      </c>
      <c r="AC74" s="507" t="e">
        <f ca="1">+IF(AND(ISNUMBER(OFFSET('Sanitation Data'!$E$10,0,10*ROW('Sanitation Data'!E68))),'Data Summary'!CR74="Yes"),OFFSET('Sanitation Data'!$E$10,0,10*ROW('Sanitation Data'!E68)),NA())</f>
        <v>#N/A</v>
      </c>
      <c r="AD74" s="507" t="e">
        <f ca="1">+IF(AND(ISNUMBER(OFFSET('Sanitation Data'!$E$11,0,10*ROW('Sanitation Data'!E68))),'Data Summary'!CS74="Yes"),OFFSET('Sanitation Data'!$E$11,0,10*ROW('Sanitation Data'!E68)),NA())</f>
        <v>#N/A</v>
      </c>
      <c r="AE74" s="507" t="e">
        <f ca="1">+IF(AND(ISNUMBER(OFFSET('Sanitation Data'!$E$12,0,10*ROW('Sanitation Data'!E68))),'Data Summary'!CT74="Yes"),OFFSET('Sanitation Data'!$E$12,0,10*ROW('Sanitation Data'!E68)),NA())</f>
        <v>#N/A</v>
      </c>
      <c r="AF74" s="507" t="e">
        <f ca="1">+IF(AND(ISNUMBER(OFFSET('Sanitation Data'!$F$4,0,10*ROW('Sanitation Data'!F68))),'Data Summary'!CU74="Yes"),100-OFFSET('Sanitation Data'!$F$4,0,10*ROW('Sanitation Data'!F68)),NA())</f>
        <v>#N/A</v>
      </c>
      <c r="AG74" s="507" t="e">
        <f ca="1">+IF(AND(ISNUMBER(OFFSET('Sanitation Data'!$F$6,0,10*ROW('Sanitation Data'!F68))),'Data Summary'!CV74="Yes"),OFFSET('Sanitation Data'!$F$6,0,10*ROW('Sanitation Data'!F68)),NA())</f>
        <v>#N/A</v>
      </c>
      <c r="AH74" s="507" t="e">
        <f ca="1">+IF(AND(ISNUMBER(OFFSET('Sanitation Data'!$F$10,0,10*ROW('Sanitation Data'!F68))),'Data Summary'!CW74="Yes"),OFFSET('Sanitation Data'!$F$10,0,10*ROW('Sanitation Data'!F68)),NA())</f>
        <v>#N/A</v>
      </c>
      <c r="AI74" s="507" t="e">
        <f ca="1">+IF(AND(ISNUMBER(OFFSET('Sanitation Data'!$F$11,0,10*ROW('Sanitation Data'!F68))),'Data Summary'!CX74="Yes"),OFFSET('Sanitation Data'!$F$11,0,10*ROW('Sanitation Data'!F68)),NA())</f>
        <v>#N/A</v>
      </c>
      <c r="AJ74" s="507" t="e">
        <f ca="1">+IF(AND(ISNUMBER(OFFSET('Sanitation Data'!$F$12,0,10*ROW('Sanitation Data'!F68))),'Data Summary'!CY74="Yes"),OFFSET('Sanitation Data'!$F$12,0,10*ROW('Sanitation Data'!F68)),NA())</f>
        <v>#N/A</v>
      </c>
      <c r="AK74" s="507" t="e">
        <f ca="1">+IF(AND(ISNUMBER(OFFSET('Sanitation Data'!$G$4,0,10*ROW('Sanitation Data'!G68))),'Data Summary'!CZ74="Yes"),100-OFFSET('Sanitation Data'!$G$4,0,10*ROW('Sanitation Data'!G68)),NA())</f>
        <v>#N/A</v>
      </c>
      <c r="AL74" s="507" t="e">
        <f ca="1">+IF(AND(ISNUMBER(OFFSET('Sanitation Data'!$G$6,0,10*ROW('Sanitation Data'!G68))),'Data Summary'!DA74="Yes"),OFFSET('Sanitation Data'!$G$6,0,10*ROW('Sanitation Data'!G68)),NA())</f>
        <v>#N/A</v>
      </c>
      <c r="AM74" s="507" t="e">
        <f ca="1">+IF(AND(ISNUMBER(OFFSET('Sanitation Data'!$G$10,0,10*ROW('Sanitation Data'!G68))),'Data Summary'!DB74="Yes"),OFFSET('Sanitation Data'!$G$10,0,10*ROW('Sanitation Data'!G68)),NA())</f>
        <v>#N/A</v>
      </c>
      <c r="AN74" s="507" t="e">
        <f ca="1">+IF(AND(ISNUMBER(OFFSET('Sanitation Data'!$G$11,0,10*ROW('Sanitation Data'!G68))),'Data Summary'!DC74="Yes"),OFFSET('Sanitation Data'!$G$11,0,10*ROW('Sanitation Data'!G68)),NA())</f>
        <v>#N/A</v>
      </c>
      <c r="AO74" s="507" t="e">
        <f ca="1">+IF(AND(ISNUMBER(OFFSET('Sanitation Data'!$G$12,0,10*ROW('Sanitation Data'!G68))),'Data Summary'!DD74="Yes"),OFFSET('Sanitation Data'!$G$12,0,10*ROW('Sanitation Data'!G68)),NA())</f>
        <v>#N/A</v>
      </c>
      <c r="AP74" s="507" t="e">
        <f ca="1">+IF(AND(ISNUMBER(OFFSET('Sanitation Data'!$H$4,0,10*ROW('Sanitation Data'!H68))),'Data Summary'!DE74="Yes"),100-OFFSET('Sanitation Data'!$H$4,0,10*ROW('Sanitation Data'!H68)),NA())</f>
        <v>#N/A</v>
      </c>
      <c r="AQ74" s="507" t="e">
        <f ca="1">+IF(AND(ISNUMBER(OFFSET('Sanitation Data'!$H$6,0,10*ROW('Sanitation Data'!H68))),'Data Summary'!DF74="Yes"),OFFSET('Sanitation Data'!$H$6,0,10*ROW('Sanitation Data'!H68)),NA())</f>
        <v>#N/A</v>
      </c>
      <c r="AR74" s="507" t="e">
        <f ca="1">+IF(AND(ISNUMBER(OFFSET('Sanitation Data'!$H$10,0,10*ROW('Sanitation Data'!H68))),'Data Summary'!DG74="Yes"),OFFSET('Sanitation Data'!$H$10,0,10*ROW('Sanitation Data'!H68)),NA())</f>
        <v>#N/A</v>
      </c>
      <c r="AS74" s="507" t="e">
        <f ca="1">+IF(AND(ISNUMBER(OFFSET('Sanitation Data'!$H$11,0,10*ROW('Sanitation Data'!H68))),'Data Summary'!DH74="Yes"),OFFSET('Sanitation Data'!$H$11,0,10*ROW('Sanitation Data'!H68)),NA())</f>
        <v>#N/A</v>
      </c>
      <c r="AT74" s="507" t="e">
        <f ca="1">+IF(AND(ISNUMBER(OFFSET('Sanitation Data'!$H$12,0,10*ROW('Sanitation Data'!H68))),'Data Summary'!DI74="Yes"),OFFSET('Sanitation Data'!$H$12,0,10*ROW('Sanitation Data'!H68)),NA())</f>
        <v>#N/A</v>
      </c>
      <c r="AU74" s="507" t="e">
        <f ca="1">+IF(AND(ISNUMBER(OFFSET('Sanitation Data'!$I$4,0,10*ROW('Sanitation Data'!I68))),'Data Summary'!DJ74="Yes"),100-OFFSET('Sanitation Data'!$I$4,0,10*ROW('Sanitation Data'!I68)),NA())</f>
        <v>#N/A</v>
      </c>
      <c r="AV74" s="507" t="e">
        <f ca="1">+IF(AND(ISNUMBER(OFFSET('Sanitation Data'!$I$6,0,10*ROW('Sanitation Data'!I68))),'Data Summary'!DK74="Yes"),OFFSET('Sanitation Data'!$I$6,0,10*ROW('Sanitation Data'!I68)),NA())</f>
        <v>#N/A</v>
      </c>
      <c r="AW74" s="507" t="e">
        <f ca="1">+IF(AND(ISNUMBER(OFFSET('Sanitation Data'!$I$10,0,10*ROW('Sanitation Data'!I68))),'Data Summary'!DL74="Yes"),OFFSET('Sanitation Data'!$I$10,0,10*ROW('Sanitation Data'!I68)),NA())</f>
        <v>#N/A</v>
      </c>
      <c r="AX74" s="507" t="e">
        <f ca="1">+IF(AND(ISNUMBER(OFFSET('Sanitation Data'!$I$11,0,10*ROW('Sanitation Data'!I68))),'Data Summary'!DM74="Yes"),OFFSET('Sanitation Data'!$I$11,0,10*ROW('Sanitation Data'!I68)),NA())</f>
        <v>#N/A</v>
      </c>
      <c r="AY74" s="507" t="e">
        <f ca="1">+IF(AND(ISNUMBER(OFFSET('Sanitation Data'!$I$12,0,10*ROW('Sanitation Data'!I68))),'Data Summary'!DN74="Yes"),OFFSET('Sanitation Data'!$I$12,0,10*ROW('Sanitation Data'!I68)),NA())</f>
        <v>#N/A</v>
      </c>
      <c r="AZ74" s="508" t="e">
        <f ca="1">+IF(AND(ISNUMBER(OFFSET('Hygiene Data'!$D$5,0,10*ROW('Hygiene Data'!D68))),'Data Summary'!DO74="Yes"),OFFSET('Hygiene Data'!$D$5,0,10*ROW('Hygiene Data'!D68)),NA())</f>
        <v>#N/A</v>
      </c>
      <c r="BA74" s="508" t="e">
        <f ca="1">+IF(AND(ISNUMBER(OFFSET('Hygiene Data'!$D$7,0,10*ROW('Hygiene Data'!D68))),'Data Summary'!DP74="Yes"),OFFSET('Hygiene Data'!$D$7,0,10*ROW('Hygiene Data'!D68)),NA())</f>
        <v>#N/A</v>
      </c>
      <c r="BB74" s="508" t="e">
        <f ca="1">+IF(AND(ISNUMBER(OFFSET('Hygiene Data'!$D$9,0,10*ROW('Hygiene Data'!D68))),'Data Summary'!DQ74="Yes"),OFFSET('Hygiene Data'!$D$9,0,10*ROW('Hygiene Data'!D68)),NA())</f>
        <v>#N/A</v>
      </c>
      <c r="BC74" s="508" t="e">
        <f ca="1">+IF(AND(ISNUMBER(OFFSET('Hygiene Data'!$E$5,0,10*ROW('Hygiene Data'!E68))),'Data Summary'!DR74="Yes"),OFFSET('Hygiene Data'!$E$5,0,10*ROW('Hygiene Data'!E68)),NA())</f>
        <v>#N/A</v>
      </c>
      <c r="BD74" s="508" t="e">
        <f ca="1">+IF(AND(ISNUMBER(OFFSET('Hygiene Data'!$E$7,0,10*ROW('Hygiene Data'!E68))),'Data Summary'!DS74="Yes"),OFFSET('Hygiene Data'!$E$7,0,10*ROW('Hygiene Data'!E68)),NA())</f>
        <v>#N/A</v>
      </c>
      <c r="BE74" s="508" t="e">
        <f ca="1">+IF(AND(ISNUMBER(OFFSET('Hygiene Data'!$E$9,0,10*ROW('Hygiene Data'!E68))),'Data Summary'!DT74="Yes"),OFFSET('Hygiene Data'!$E$9,0,10*ROW('Hygiene Data'!E68)),NA())</f>
        <v>#N/A</v>
      </c>
      <c r="BF74" s="508" t="e">
        <f ca="1">+IF(AND(ISNUMBER(OFFSET('Hygiene Data'!$F$5,0,10*ROW('Hygiene Data'!F68))),'Data Summary'!DU74="Yes"),OFFSET('Hygiene Data'!$F$5,0,10*ROW('Hygiene Data'!F68)),NA())</f>
        <v>#N/A</v>
      </c>
      <c r="BG74" s="508" t="e">
        <f ca="1">+IF(AND(ISNUMBER(OFFSET('Hygiene Data'!$F$7,0,10*ROW('Hygiene Data'!F68))),'Data Summary'!DV74="Yes"),OFFSET('Hygiene Data'!$F$7,0,10*ROW('Hygiene Data'!F68)),NA())</f>
        <v>#N/A</v>
      </c>
      <c r="BH74" s="508" t="e">
        <f ca="1">+IF(AND(ISNUMBER(OFFSET('Hygiene Data'!$F$9,0,10*ROW('Hygiene Data'!F68))),'Data Summary'!DW74="Yes"),OFFSET('Hygiene Data'!$F$9,0,10*ROW('Hygiene Data'!F68)),NA())</f>
        <v>#N/A</v>
      </c>
      <c r="BI74" s="508" t="e">
        <f ca="1">+IF(AND(ISNUMBER(OFFSET('Hygiene Data'!$G$5,0,10*ROW('Hygiene Data'!G68))),'Data Summary'!DX74="Yes"),OFFSET('Hygiene Data'!$G$5,0,10*ROW('Hygiene Data'!G68)),NA())</f>
        <v>#N/A</v>
      </c>
      <c r="BJ74" s="508" t="e">
        <f ca="1">+IF(AND(ISNUMBER(OFFSET('Hygiene Data'!$G$7,0,10*ROW('Hygiene Data'!G68))),'Data Summary'!DY74="Yes"),OFFSET('Hygiene Data'!$G$7,0,10*ROW('Hygiene Data'!G68)),NA())</f>
        <v>#N/A</v>
      </c>
      <c r="BK74" s="508" t="e">
        <f ca="1">+IF(AND(ISNUMBER(OFFSET('Hygiene Data'!$G$9,0,10*ROW('Hygiene Data'!G68))),'Data Summary'!DZ74="Yes"),OFFSET('Hygiene Data'!$G$9,0,10*ROW('Hygiene Data'!G68)),NA())</f>
        <v>#N/A</v>
      </c>
      <c r="BL74" s="508" t="e">
        <f ca="1">+IF(AND(ISNUMBER(OFFSET('Hygiene Data'!$H$5,0,10*ROW('Hygiene Data'!H68))),'Data Summary'!EA74="Yes"),OFFSET('Hygiene Data'!$H$5,0,10*ROW('Hygiene Data'!H68)),NA())</f>
        <v>#N/A</v>
      </c>
      <c r="BM74" s="508" t="e">
        <f ca="1">+IF(AND(ISNUMBER(OFFSET('Hygiene Data'!$H$7,0,10*ROW('Hygiene Data'!H68))),'Data Summary'!EB74="Yes"),OFFSET('Hygiene Data'!$H$7,0,10*ROW('Hygiene Data'!H68)),NA())</f>
        <v>#N/A</v>
      </c>
      <c r="BN74" s="508" t="e">
        <f ca="1">+IF(AND(ISNUMBER(OFFSET('Hygiene Data'!$H$9,0,10*ROW('Hygiene Data'!H68))),'Data Summary'!EC74="Yes"),OFFSET('Hygiene Data'!$H$9,0,10*ROW('Hygiene Data'!H68)),NA())</f>
        <v>#N/A</v>
      </c>
      <c r="BO74" s="508" t="e">
        <f ca="1">+IF(AND(ISNUMBER(OFFSET('Hygiene Data'!$I$5,0,10*ROW('Hygiene Data'!I68))),'Data Summary'!ED74="Yes"),OFFSET('Hygiene Data'!$I$5,0,10*ROW('Hygiene Data'!I68)),NA())</f>
        <v>#N/A</v>
      </c>
      <c r="BP74" s="508" t="e">
        <f ca="1">+IF(AND(ISNUMBER(OFFSET('Hygiene Data'!$I$7,0,10*ROW('Hygiene Data'!I68))),'Data Summary'!EE74="Yes"),OFFSET('Hygiene Data'!$I$7,0,10*ROW('Hygiene Data'!I68)),NA())</f>
        <v>#N/A</v>
      </c>
      <c r="BQ74" s="508" t="e">
        <f ca="1">+IF(AND(ISNUMBER(OFFSET('Hygiene Data'!$I$9,0,10*ROW('Hygiene Data'!I68))),'Data Summary'!EF74="Yes"),OFFSET('Hygiene Data'!$I$9,0,10*ROW('Hygiene Data'!I68)),NA())</f>
        <v>#N/A</v>
      </c>
    </row>
    <row r="75" spans="1:69" x14ac:dyDescent="0.25">
      <c r="A75" s="504" t="e">
        <f ca="1">+RIGHT('Data Summary'!A75,LEN('Data Summary'!A75)-9)</f>
        <v>#VALUE!</v>
      </c>
      <c r="B75" s="478" t="str">
        <f ca="1">+IF(ISTEXT('Data Summary'!B75),'Data Summary'!B75,"")</f>
        <v/>
      </c>
      <c r="C75" s="505" t="e">
        <f ca="1">+VALUE('Data Summary'!C75)</f>
        <v>#VALUE!</v>
      </c>
      <c r="D75" s="506" t="e">
        <f ca="1">+IF(AND(ISNUMBER(OFFSET('Water Data'!$D$4,0,10*ROW('Water Data'!D69))),'Data Summary'!BS75="Yes"),100-OFFSET('Water Data'!$D$4,0,10*ROW('Water Data'!D69)),NA())</f>
        <v>#N/A</v>
      </c>
      <c r="E75" s="506" t="e">
        <f ca="1">+IF(AND(ISNUMBER(OFFSET('Water Data'!$D$6,0,10*ROW('Water Data'!D69))),'Data Summary'!BT75="Yes"),OFFSET('Water Data'!$D$6,0,10*ROW('Water Data'!D69)),NA())</f>
        <v>#N/A</v>
      </c>
      <c r="F75" s="506" t="e">
        <f ca="1">+IF(AND(ISNUMBER(OFFSET('Water Data'!$D$9,0,10*ROW('Water Data'!D69))),'Data Summary'!BU75="Yes"),OFFSET('Water Data'!$D$9,0,10*ROW('Water Data'!D69)),NA())</f>
        <v>#N/A</v>
      </c>
      <c r="G75" s="506" t="e">
        <f ca="1">+IF(AND(ISNUMBER(OFFSET('Water Data'!$E$4,0,10*ROW('Water Data'!E69))),'Data Summary'!BV75="Yes"),100-OFFSET('Water Data'!$E$4,0,10*ROW('Water Data'!E69)),NA())</f>
        <v>#N/A</v>
      </c>
      <c r="H75" s="506" t="e">
        <f ca="1">+IF(AND(ISNUMBER(OFFSET('Water Data'!$E$6,0,10*ROW('Water Data'!E69))),'Data Summary'!BW75="Yes"),OFFSET('Water Data'!$E$6,0,10*ROW('Water Data'!E69)),NA())</f>
        <v>#N/A</v>
      </c>
      <c r="I75" s="506" t="e">
        <f ca="1">+IF(AND(ISNUMBER(OFFSET('Water Data'!$E$9,0,10*ROW('Water Data'!E69))),'Data Summary'!BX75="Yes"),OFFSET('Water Data'!$E$9,0,10*ROW('Water Data'!E69)),NA())</f>
        <v>#N/A</v>
      </c>
      <c r="J75" s="506" t="e">
        <f ca="1">+IF(AND(ISNUMBER(OFFSET('Water Data'!$F$4,0,10*ROW('Water Data'!F69))),'Data Summary'!BY75="Yes"),100-OFFSET('Water Data'!$F$4,0,10*ROW('Water Data'!F69)),NA())</f>
        <v>#N/A</v>
      </c>
      <c r="K75" s="506" t="e">
        <f ca="1">+IF(AND(ISNUMBER(OFFSET('Water Data'!$F$6,0,10*ROW('Water Data'!F69))),'Data Summary'!BZ75="Yes"),OFFSET('Water Data'!$F$6,0,10*ROW('Water Data'!F69)),NA())</f>
        <v>#N/A</v>
      </c>
      <c r="L75" s="506" t="e">
        <f ca="1">+IF(AND(ISNUMBER(OFFSET('Water Data'!$F$9,0,10*ROW('Water Data'!F69))),'Data Summary'!CA75="Yes"),OFFSET('Water Data'!$F$9,0,10*ROW('Water Data'!F69)),NA())</f>
        <v>#N/A</v>
      </c>
      <c r="M75" s="506" t="e">
        <f ca="1">+IF(AND(ISNUMBER(OFFSET('Water Data'!$G$4,0,10*ROW('Water Data'!G69))),'Data Summary'!CB75="Yes"),100-OFFSET('Water Data'!$G$4,0,10*ROW('Water Data'!G69)),NA())</f>
        <v>#N/A</v>
      </c>
      <c r="N75" s="506" t="e">
        <f ca="1">+IF(AND(ISNUMBER(OFFSET('Water Data'!$G$6,0,10*ROW('Water Data'!G69))),'Data Summary'!CC75="Yes"),OFFSET('Water Data'!$G$6,0,10*ROW('Water Data'!G69)),NA())</f>
        <v>#N/A</v>
      </c>
      <c r="O75" s="506" t="e">
        <f ca="1">+IF(AND(ISNUMBER(OFFSET('Water Data'!$G$9,0,10*ROW('Water Data'!G69))),'Data Summary'!CD75="Yes"),OFFSET('Water Data'!$G$9,0,10*ROW('Water Data'!G69)),NA())</f>
        <v>#N/A</v>
      </c>
      <c r="P75" s="506" t="e">
        <f ca="1">+IF(AND(ISNUMBER(OFFSET('Water Data'!$H$4,0,10*ROW('Water Data'!H69))),'Data Summary'!CE75="Yes"),100-OFFSET('Water Data'!$H$4,0,10*ROW('Water Data'!H69)),NA())</f>
        <v>#N/A</v>
      </c>
      <c r="Q75" s="506" t="e">
        <f ca="1">+IF(AND(ISNUMBER(OFFSET('Water Data'!$H$6,0,10*ROW('Water Data'!H69))),'Data Summary'!CF75="Yes"),OFFSET('Water Data'!$H$6,0,10*ROW('Water Data'!H69)),NA())</f>
        <v>#N/A</v>
      </c>
      <c r="R75" s="506" t="e">
        <f ca="1">+IF(AND(ISNUMBER(OFFSET('Water Data'!$H$9,0,10*ROW('Water Data'!H69))),'Data Summary'!CG75="Yes"),OFFSET('Water Data'!$H$9,0,10*ROW('Water Data'!H69)),NA())</f>
        <v>#N/A</v>
      </c>
      <c r="S75" s="506" t="e">
        <f ca="1">+IF(AND(ISNUMBER(OFFSET('Water Data'!$I$4,0,10*ROW('Water Data'!I69))),'Data Summary'!CH75="Yes"),100-OFFSET('Water Data'!$I$4,0,10*ROW('Water Data'!I69)),NA())</f>
        <v>#N/A</v>
      </c>
      <c r="T75" s="506" t="e">
        <f ca="1">+IF(AND(ISNUMBER(OFFSET('Water Data'!$I$6,0,10*ROW('Water Data'!I69))),'Data Summary'!CI75="Yes"),OFFSET('Water Data'!$I$6,0,10*ROW('Water Data'!I69)),NA())</f>
        <v>#N/A</v>
      </c>
      <c r="U75" s="506" t="e">
        <f ca="1">+IF(AND(ISNUMBER(OFFSET('Water Data'!$I$9,0,10*ROW('Water Data'!I69))),'Data Summary'!CJ75="Yes"),OFFSET('Water Data'!$I$9,0,10*ROW('Water Data'!I69)),NA())</f>
        <v>#N/A</v>
      </c>
      <c r="V75" s="507" t="e">
        <f ca="1">+IF(AND(ISNUMBER(OFFSET('Sanitation Data'!$D$4,0,10*ROW('Sanitation Data'!D69))),'Data Summary'!CK75="Yes"),100-OFFSET('Sanitation Data'!$D$4,0,10*ROW('Sanitation Data'!D69)),NA())</f>
        <v>#N/A</v>
      </c>
      <c r="W75" s="507" t="e">
        <f ca="1">+IF(AND(ISNUMBER(OFFSET('Sanitation Data'!$D$6,0,10*ROW('Sanitation Data'!D69))),'Data Summary'!CL75="Yes"),OFFSET('Sanitation Data'!$D$6,0,10*ROW('Sanitation Data'!D69)),NA())</f>
        <v>#N/A</v>
      </c>
      <c r="X75" s="507" t="e">
        <f ca="1">+IF(AND(ISNUMBER(OFFSET('Sanitation Data'!$D$10,0,10*ROW('Sanitation Data'!D69))),'Data Summary'!CM75="Yes"),OFFSET('Sanitation Data'!$D$10,0,10*ROW('Sanitation Data'!D69)),NA())</f>
        <v>#N/A</v>
      </c>
      <c r="Y75" s="507" t="e">
        <f ca="1">+IF(AND(ISNUMBER(OFFSET('Sanitation Data'!$D$11,0,10*ROW('Sanitation Data'!D69))),'Data Summary'!CN75="Yes"),OFFSET('Sanitation Data'!$D$11,0,10*ROW('Sanitation Data'!D69)),NA())</f>
        <v>#N/A</v>
      </c>
      <c r="Z75" s="507" t="e">
        <f ca="1">+IF(AND(ISNUMBER(OFFSET('Sanitation Data'!$D$12,0,10*ROW('Sanitation Data'!D69))),'Data Summary'!CO75="Yes"),OFFSET('Sanitation Data'!$D$12,0,10*ROW('Sanitation Data'!D69)),NA())</f>
        <v>#N/A</v>
      </c>
      <c r="AA75" s="507" t="e">
        <f ca="1">+IF(AND(ISNUMBER(OFFSET('Sanitation Data'!$E$4,0,10*ROW('Sanitation Data'!E69))),'Data Summary'!CP75="Yes"),100-OFFSET('Sanitation Data'!$E$4,0,10*ROW('Sanitation Data'!E69)),NA())</f>
        <v>#N/A</v>
      </c>
      <c r="AB75" s="507" t="e">
        <f ca="1">+IF(AND(ISNUMBER(OFFSET('Sanitation Data'!$E$6,0,10*ROW('Sanitation Data'!E69))),'Data Summary'!CQ75="Yes"),OFFSET('Sanitation Data'!$E$6,0,10*ROW('Sanitation Data'!E69)),NA())</f>
        <v>#N/A</v>
      </c>
      <c r="AC75" s="507" t="e">
        <f ca="1">+IF(AND(ISNUMBER(OFFSET('Sanitation Data'!$E$10,0,10*ROW('Sanitation Data'!E69))),'Data Summary'!CR75="Yes"),OFFSET('Sanitation Data'!$E$10,0,10*ROW('Sanitation Data'!E69)),NA())</f>
        <v>#N/A</v>
      </c>
      <c r="AD75" s="507" t="e">
        <f ca="1">+IF(AND(ISNUMBER(OFFSET('Sanitation Data'!$E$11,0,10*ROW('Sanitation Data'!E69))),'Data Summary'!CS75="Yes"),OFFSET('Sanitation Data'!$E$11,0,10*ROW('Sanitation Data'!E69)),NA())</f>
        <v>#N/A</v>
      </c>
      <c r="AE75" s="507" t="e">
        <f ca="1">+IF(AND(ISNUMBER(OFFSET('Sanitation Data'!$E$12,0,10*ROW('Sanitation Data'!E69))),'Data Summary'!CT75="Yes"),OFFSET('Sanitation Data'!$E$12,0,10*ROW('Sanitation Data'!E69)),NA())</f>
        <v>#N/A</v>
      </c>
      <c r="AF75" s="507" t="e">
        <f ca="1">+IF(AND(ISNUMBER(OFFSET('Sanitation Data'!$F$4,0,10*ROW('Sanitation Data'!F69))),'Data Summary'!CU75="Yes"),100-OFFSET('Sanitation Data'!$F$4,0,10*ROW('Sanitation Data'!F69)),NA())</f>
        <v>#N/A</v>
      </c>
      <c r="AG75" s="507" t="e">
        <f ca="1">+IF(AND(ISNUMBER(OFFSET('Sanitation Data'!$F$6,0,10*ROW('Sanitation Data'!F69))),'Data Summary'!CV75="Yes"),OFFSET('Sanitation Data'!$F$6,0,10*ROW('Sanitation Data'!F69)),NA())</f>
        <v>#N/A</v>
      </c>
      <c r="AH75" s="507" t="e">
        <f ca="1">+IF(AND(ISNUMBER(OFFSET('Sanitation Data'!$F$10,0,10*ROW('Sanitation Data'!F69))),'Data Summary'!CW75="Yes"),OFFSET('Sanitation Data'!$F$10,0,10*ROW('Sanitation Data'!F69)),NA())</f>
        <v>#N/A</v>
      </c>
      <c r="AI75" s="507" t="e">
        <f ca="1">+IF(AND(ISNUMBER(OFFSET('Sanitation Data'!$F$11,0,10*ROW('Sanitation Data'!F69))),'Data Summary'!CX75="Yes"),OFFSET('Sanitation Data'!$F$11,0,10*ROW('Sanitation Data'!F69)),NA())</f>
        <v>#N/A</v>
      </c>
      <c r="AJ75" s="507" t="e">
        <f ca="1">+IF(AND(ISNUMBER(OFFSET('Sanitation Data'!$F$12,0,10*ROW('Sanitation Data'!F69))),'Data Summary'!CY75="Yes"),OFFSET('Sanitation Data'!$F$12,0,10*ROW('Sanitation Data'!F69)),NA())</f>
        <v>#N/A</v>
      </c>
      <c r="AK75" s="507" t="e">
        <f ca="1">+IF(AND(ISNUMBER(OFFSET('Sanitation Data'!$G$4,0,10*ROW('Sanitation Data'!G69))),'Data Summary'!CZ75="Yes"),100-OFFSET('Sanitation Data'!$G$4,0,10*ROW('Sanitation Data'!G69)),NA())</f>
        <v>#N/A</v>
      </c>
      <c r="AL75" s="507" t="e">
        <f ca="1">+IF(AND(ISNUMBER(OFFSET('Sanitation Data'!$G$6,0,10*ROW('Sanitation Data'!G69))),'Data Summary'!DA75="Yes"),OFFSET('Sanitation Data'!$G$6,0,10*ROW('Sanitation Data'!G69)),NA())</f>
        <v>#N/A</v>
      </c>
      <c r="AM75" s="507" t="e">
        <f ca="1">+IF(AND(ISNUMBER(OFFSET('Sanitation Data'!$G$10,0,10*ROW('Sanitation Data'!G69))),'Data Summary'!DB75="Yes"),OFFSET('Sanitation Data'!$G$10,0,10*ROW('Sanitation Data'!G69)),NA())</f>
        <v>#N/A</v>
      </c>
      <c r="AN75" s="507" t="e">
        <f ca="1">+IF(AND(ISNUMBER(OFFSET('Sanitation Data'!$G$11,0,10*ROW('Sanitation Data'!G69))),'Data Summary'!DC75="Yes"),OFFSET('Sanitation Data'!$G$11,0,10*ROW('Sanitation Data'!G69)),NA())</f>
        <v>#N/A</v>
      </c>
      <c r="AO75" s="507" t="e">
        <f ca="1">+IF(AND(ISNUMBER(OFFSET('Sanitation Data'!$G$12,0,10*ROW('Sanitation Data'!G69))),'Data Summary'!DD75="Yes"),OFFSET('Sanitation Data'!$G$12,0,10*ROW('Sanitation Data'!G69)),NA())</f>
        <v>#N/A</v>
      </c>
      <c r="AP75" s="507" t="e">
        <f ca="1">+IF(AND(ISNUMBER(OFFSET('Sanitation Data'!$H$4,0,10*ROW('Sanitation Data'!H69))),'Data Summary'!DE75="Yes"),100-OFFSET('Sanitation Data'!$H$4,0,10*ROW('Sanitation Data'!H69)),NA())</f>
        <v>#N/A</v>
      </c>
      <c r="AQ75" s="507" t="e">
        <f ca="1">+IF(AND(ISNUMBER(OFFSET('Sanitation Data'!$H$6,0,10*ROW('Sanitation Data'!H69))),'Data Summary'!DF75="Yes"),OFFSET('Sanitation Data'!$H$6,0,10*ROW('Sanitation Data'!H69)),NA())</f>
        <v>#N/A</v>
      </c>
      <c r="AR75" s="507" t="e">
        <f ca="1">+IF(AND(ISNUMBER(OFFSET('Sanitation Data'!$H$10,0,10*ROW('Sanitation Data'!H69))),'Data Summary'!DG75="Yes"),OFFSET('Sanitation Data'!$H$10,0,10*ROW('Sanitation Data'!H69)),NA())</f>
        <v>#N/A</v>
      </c>
      <c r="AS75" s="507" t="e">
        <f ca="1">+IF(AND(ISNUMBER(OFFSET('Sanitation Data'!$H$11,0,10*ROW('Sanitation Data'!H69))),'Data Summary'!DH75="Yes"),OFFSET('Sanitation Data'!$H$11,0,10*ROW('Sanitation Data'!H69)),NA())</f>
        <v>#N/A</v>
      </c>
      <c r="AT75" s="507" t="e">
        <f ca="1">+IF(AND(ISNUMBER(OFFSET('Sanitation Data'!$H$12,0,10*ROW('Sanitation Data'!H69))),'Data Summary'!DI75="Yes"),OFFSET('Sanitation Data'!$H$12,0,10*ROW('Sanitation Data'!H69)),NA())</f>
        <v>#N/A</v>
      </c>
      <c r="AU75" s="507" t="e">
        <f ca="1">+IF(AND(ISNUMBER(OFFSET('Sanitation Data'!$I$4,0,10*ROW('Sanitation Data'!I69))),'Data Summary'!DJ75="Yes"),100-OFFSET('Sanitation Data'!$I$4,0,10*ROW('Sanitation Data'!I69)),NA())</f>
        <v>#N/A</v>
      </c>
      <c r="AV75" s="507" t="e">
        <f ca="1">+IF(AND(ISNUMBER(OFFSET('Sanitation Data'!$I$6,0,10*ROW('Sanitation Data'!I69))),'Data Summary'!DK75="Yes"),OFFSET('Sanitation Data'!$I$6,0,10*ROW('Sanitation Data'!I69)),NA())</f>
        <v>#N/A</v>
      </c>
      <c r="AW75" s="507" t="e">
        <f ca="1">+IF(AND(ISNUMBER(OFFSET('Sanitation Data'!$I$10,0,10*ROW('Sanitation Data'!I69))),'Data Summary'!DL75="Yes"),OFFSET('Sanitation Data'!$I$10,0,10*ROW('Sanitation Data'!I69)),NA())</f>
        <v>#N/A</v>
      </c>
      <c r="AX75" s="507" t="e">
        <f ca="1">+IF(AND(ISNUMBER(OFFSET('Sanitation Data'!$I$11,0,10*ROW('Sanitation Data'!I69))),'Data Summary'!DM75="Yes"),OFFSET('Sanitation Data'!$I$11,0,10*ROW('Sanitation Data'!I69)),NA())</f>
        <v>#N/A</v>
      </c>
      <c r="AY75" s="507" t="e">
        <f ca="1">+IF(AND(ISNUMBER(OFFSET('Sanitation Data'!$I$12,0,10*ROW('Sanitation Data'!I69))),'Data Summary'!DN75="Yes"),OFFSET('Sanitation Data'!$I$12,0,10*ROW('Sanitation Data'!I69)),NA())</f>
        <v>#N/A</v>
      </c>
      <c r="AZ75" s="508" t="e">
        <f ca="1">+IF(AND(ISNUMBER(OFFSET('Hygiene Data'!$D$5,0,10*ROW('Hygiene Data'!D69))),'Data Summary'!DO75="Yes"),OFFSET('Hygiene Data'!$D$5,0,10*ROW('Hygiene Data'!D69)),NA())</f>
        <v>#N/A</v>
      </c>
      <c r="BA75" s="508" t="e">
        <f ca="1">+IF(AND(ISNUMBER(OFFSET('Hygiene Data'!$D$7,0,10*ROW('Hygiene Data'!D69))),'Data Summary'!DP75="Yes"),OFFSET('Hygiene Data'!$D$7,0,10*ROW('Hygiene Data'!D69)),NA())</f>
        <v>#N/A</v>
      </c>
      <c r="BB75" s="508" t="e">
        <f ca="1">+IF(AND(ISNUMBER(OFFSET('Hygiene Data'!$D$9,0,10*ROW('Hygiene Data'!D69))),'Data Summary'!DQ75="Yes"),OFFSET('Hygiene Data'!$D$9,0,10*ROW('Hygiene Data'!D69)),NA())</f>
        <v>#N/A</v>
      </c>
      <c r="BC75" s="508" t="e">
        <f ca="1">+IF(AND(ISNUMBER(OFFSET('Hygiene Data'!$E$5,0,10*ROW('Hygiene Data'!E69))),'Data Summary'!DR75="Yes"),OFFSET('Hygiene Data'!$E$5,0,10*ROW('Hygiene Data'!E69)),NA())</f>
        <v>#N/A</v>
      </c>
      <c r="BD75" s="508" t="e">
        <f ca="1">+IF(AND(ISNUMBER(OFFSET('Hygiene Data'!$E$7,0,10*ROW('Hygiene Data'!E69))),'Data Summary'!DS75="Yes"),OFFSET('Hygiene Data'!$E$7,0,10*ROW('Hygiene Data'!E69)),NA())</f>
        <v>#N/A</v>
      </c>
      <c r="BE75" s="508" t="e">
        <f ca="1">+IF(AND(ISNUMBER(OFFSET('Hygiene Data'!$E$9,0,10*ROW('Hygiene Data'!E69))),'Data Summary'!DT75="Yes"),OFFSET('Hygiene Data'!$E$9,0,10*ROW('Hygiene Data'!E69)),NA())</f>
        <v>#N/A</v>
      </c>
      <c r="BF75" s="508" t="e">
        <f ca="1">+IF(AND(ISNUMBER(OFFSET('Hygiene Data'!$F$5,0,10*ROW('Hygiene Data'!F69))),'Data Summary'!DU75="Yes"),OFFSET('Hygiene Data'!$F$5,0,10*ROW('Hygiene Data'!F69)),NA())</f>
        <v>#N/A</v>
      </c>
      <c r="BG75" s="508" t="e">
        <f ca="1">+IF(AND(ISNUMBER(OFFSET('Hygiene Data'!$F$7,0,10*ROW('Hygiene Data'!F69))),'Data Summary'!DV75="Yes"),OFFSET('Hygiene Data'!$F$7,0,10*ROW('Hygiene Data'!F69)),NA())</f>
        <v>#N/A</v>
      </c>
      <c r="BH75" s="508" t="e">
        <f ca="1">+IF(AND(ISNUMBER(OFFSET('Hygiene Data'!$F$9,0,10*ROW('Hygiene Data'!F69))),'Data Summary'!DW75="Yes"),OFFSET('Hygiene Data'!$F$9,0,10*ROW('Hygiene Data'!F69)),NA())</f>
        <v>#N/A</v>
      </c>
      <c r="BI75" s="508" t="e">
        <f ca="1">+IF(AND(ISNUMBER(OFFSET('Hygiene Data'!$G$5,0,10*ROW('Hygiene Data'!G69))),'Data Summary'!DX75="Yes"),OFFSET('Hygiene Data'!$G$5,0,10*ROW('Hygiene Data'!G69)),NA())</f>
        <v>#N/A</v>
      </c>
      <c r="BJ75" s="508" t="e">
        <f ca="1">+IF(AND(ISNUMBER(OFFSET('Hygiene Data'!$G$7,0,10*ROW('Hygiene Data'!G69))),'Data Summary'!DY75="Yes"),OFFSET('Hygiene Data'!$G$7,0,10*ROW('Hygiene Data'!G69)),NA())</f>
        <v>#N/A</v>
      </c>
      <c r="BK75" s="508" t="e">
        <f ca="1">+IF(AND(ISNUMBER(OFFSET('Hygiene Data'!$G$9,0,10*ROW('Hygiene Data'!G69))),'Data Summary'!DZ75="Yes"),OFFSET('Hygiene Data'!$G$9,0,10*ROW('Hygiene Data'!G69)),NA())</f>
        <v>#N/A</v>
      </c>
      <c r="BL75" s="508" t="e">
        <f ca="1">+IF(AND(ISNUMBER(OFFSET('Hygiene Data'!$H$5,0,10*ROW('Hygiene Data'!H69))),'Data Summary'!EA75="Yes"),OFFSET('Hygiene Data'!$H$5,0,10*ROW('Hygiene Data'!H69)),NA())</f>
        <v>#N/A</v>
      </c>
      <c r="BM75" s="508" t="e">
        <f ca="1">+IF(AND(ISNUMBER(OFFSET('Hygiene Data'!$H$7,0,10*ROW('Hygiene Data'!H69))),'Data Summary'!EB75="Yes"),OFFSET('Hygiene Data'!$H$7,0,10*ROW('Hygiene Data'!H69)),NA())</f>
        <v>#N/A</v>
      </c>
      <c r="BN75" s="508" t="e">
        <f ca="1">+IF(AND(ISNUMBER(OFFSET('Hygiene Data'!$H$9,0,10*ROW('Hygiene Data'!H69))),'Data Summary'!EC75="Yes"),OFFSET('Hygiene Data'!$H$9,0,10*ROW('Hygiene Data'!H69)),NA())</f>
        <v>#N/A</v>
      </c>
      <c r="BO75" s="508" t="e">
        <f ca="1">+IF(AND(ISNUMBER(OFFSET('Hygiene Data'!$I$5,0,10*ROW('Hygiene Data'!I69))),'Data Summary'!ED75="Yes"),OFFSET('Hygiene Data'!$I$5,0,10*ROW('Hygiene Data'!I69)),NA())</f>
        <v>#N/A</v>
      </c>
      <c r="BP75" s="508" t="e">
        <f ca="1">+IF(AND(ISNUMBER(OFFSET('Hygiene Data'!$I$7,0,10*ROW('Hygiene Data'!I69))),'Data Summary'!EE75="Yes"),OFFSET('Hygiene Data'!$I$7,0,10*ROW('Hygiene Data'!I69)),NA())</f>
        <v>#N/A</v>
      </c>
      <c r="BQ75" s="508" t="e">
        <f ca="1">+IF(AND(ISNUMBER(OFFSET('Hygiene Data'!$I$9,0,10*ROW('Hygiene Data'!I69))),'Data Summary'!EF75="Yes"),OFFSET('Hygiene Data'!$I$9,0,10*ROW('Hygiene Data'!I69)),NA())</f>
        <v>#N/A</v>
      </c>
    </row>
    <row r="76" spans="1:69" x14ac:dyDescent="0.25">
      <c r="A76" s="504" t="e">
        <f ca="1">+RIGHT('Data Summary'!A76,LEN('Data Summary'!A76)-9)</f>
        <v>#VALUE!</v>
      </c>
      <c r="B76" s="478" t="str">
        <f ca="1">+IF(ISTEXT('Data Summary'!B76),'Data Summary'!B76,"")</f>
        <v/>
      </c>
      <c r="C76" s="505" t="e">
        <f ca="1">+VALUE('Data Summary'!C76)</f>
        <v>#VALUE!</v>
      </c>
      <c r="D76" s="506" t="e">
        <f ca="1">+IF(AND(ISNUMBER(OFFSET('Water Data'!$D$4,0,10*ROW('Water Data'!D70))),'Data Summary'!BS76="Yes"),100-OFFSET('Water Data'!$D$4,0,10*ROW('Water Data'!D70)),NA())</f>
        <v>#N/A</v>
      </c>
      <c r="E76" s="506" t="e">
        <f ca="1">+IF(AND(ISNUMBER(OFFSET('Water Data'!$D$6,0,10*ROW('Water Data'!D70))),'Data Summary'!BT76="Yes"),OFFSET('Water Data'!$D$6,0,10*ROW('Water Data'!D70)),NA())</f>
        <v>#N/A</v>
      </c>
      <c r="F76" s="506" t="e">
        <f ca="1">+IF(AND(ISNUMBER(OFFSET('Water Data'!$D$9,0,10*ROW('Water Data'!D70))),'Data Summary'!BU76="Yes"),OFFSET('Water Data'!$D$9,0,10*ROW('Water Data'!D70)),NA())</f>
        <v>#N/A</v>
      </c>
      <c r="G76" s="506" t="e">
        <f ca="1">+IF(AND(ISNUMBER(OFFSET('Water Data'!$E$4,0,10*ROW('Water Data'!E70))),'Data Summary'!BV76="Yes"),100-OFFSET('Water Data'!$E$4,0,10*ROW('Water Data'!E70)),NA())</f>
        <v>#N/A</v>
      </c>
      <c r="H76" s="506" t="e">
        <f ca="1">+IF(AND(ISNUMBER(OFFSET('Water Data'!$E$6,0,10*ROW('Water Data'!E70))),'Data Summary'!BW76="Yes"),OFFSET('Water Data'!$E$6,0,10*ROW('Water Data'!E70)),NA())</f>
        <v>#N/A</v>
      </c>
      <c r="I76" s="506" t="e">
        <f ca="1">+IF(AND(ISNUMBER(OFFSET('Water Data'!$E$9,0,10*ROW('Water Data'!E70))),'Data Summary'!BX76="Yes"),OFFSET('Water Data'!$E$9,0,10*ROW('Water Data'!E70)),NA())</f>
        <v>#N/A</v>
      </c>
      <c r="J76" s="506" t="e">
        <f ca="1">+IF(AND(ISNUMBER(OFFSET('Water Data'!$F$4,0,10*ROW('Water Data'!F70))),'Data Summary'!BY76="Yes"),100-OFFSET('Water Data'!$F$4,0,10*ROW('Water Data'!F70)),NA())</f>
        <v>#N/A</v>
      </c>
      <c r="K76" s="506" t="e">
        <f ca="1">+IF(AND(ISNUMBER(OFFSET('Water Data'!$F$6,0,10*ROW('Water Data'!F70))),'Data Summary'!BZ76="Yes"),OFFSET('Water Data'!$F$6,0,10*ROW('Water Data'!F70)),NA())</f>
        <v>#N/A</v>
      </c>
      <c r="L76" s="506" t="e">
        <f ca="1">+IF(AND(ISNUMBER(OFFSET('Water Data'!$F$9,0,10*ROW('Water Data'!F70))),'Data Summary'!CA76="Yes"),OFFSET('Water Data'!$F$9,0,10*ROW('Water Data'!F70)),NA())</f>
        <v>#N/A</v>
      </c>
      <c r="M76" s="506" t="e">
        <f ca="1">+IF(AND(ISNUMBER(OFFSET('Water Data'!$G$4,0,10*ROW('Water Data'!G70))),'Data Summary'!CB76="Yes"),100-OFFSET('Water Data'!$G$4,0,10*ROW('Water Data'!G70)),NA())</f>
        <v>#N/A</v>
      </c>
      <c r="N76" s="506" t="e">
        <f ca="1">+IF(AND(ISNUMBER(OFFSET('Water Data'!$G$6,0,10*ROW('Water Data'!G70))),'Data Summary'!CC76="Yes"),OFFSET('Water Data'!$G$6,0,10*ROW('Water Data'!G70)),NA())</f>
        <v>#N/A</v>
      </c>
      <c r="O76" s="506" t="e">
        <f ca="1">+IF(AND(ISNUMBER(OFFSET('Water Data'!$G$9,0,10*ROW('Water Data'!G70))),'Data Summary'!CD76="Yes"),OFFSET('Water Data'!$G$9,0,10*ROW('Water Data'!G70)),NA())</f>
        <v>#N/A</v>
      </c>
      <c r="P76" s="506" t="e">
        <f ca="1">+IF(AND(ISNUMBER(OFFSET('Water Data'!$H$4,0,10*ROW('Water Data'!H70))),'Data Summary'!CE76="Yes"),100-OFFSET('Water Data'!$H$4,0,10*ROW('Water Data'!H70)),NA())</f>
        <v>#N/A</v>
      </c>
      <c r="Q76" s="506" t="e">
        <f ca="1">+IF(AND(ISNUMBER(OFFSET('Water Data'!$H$6,0,10*ROW('Water Data'!H70))),'Data Summary'!CF76="Yes"),OFFSET('Water Data'!$H$6,0,10*ROW('Water Data'!H70)),NA())</f>
        <v>#N/A</v>
      </c>
      <c r="R76" s="506" t="e">
        <f ca="1">+IF(AND(ISNUMBER(OFFSET('Water Data'!$H$9,0,10*ROW('Water Data'!H70))),'Data Summary'!CG76="Yes"),OFFSET('Water Data'!$H$9,0,10*ROW('Water Data'!H70)),NA())</f>
        <v>#N/A</v>
      </c>
      <c r="S76" s="506" t="e">
        <f ca="1">+IF(AND(ISNUMBER(OFFSET('Water Data'!$I$4,0,10*ROW('Water Data'!I70))),'Data Summary'!CH76="Yes"),100-OFFSET('Water Data'!$I$4,0,10*ROW('Water Data'!I70)),NA())</f>
        <v>#N/A</v>
      </c>
      <c r="T76" s="506" t="e">
        <f ca="1">+IF(AND(ISNUMBER(OFFSET('Water Data'!$I$6,0,10*ROW('Water Data'!I70))),'Data Summary'!CI76="Yes"),OFFSET('Water Data'!$I$6,0,10*ROW('Water Data'!I70)),NA())</f>
        <v>#N/A</v>
      </c>
      <c r="U76" s="506" t="e">
        <f ca="1">+IF(AND(ISNUMBER(OFFSET('Water Data'!$I$9,0,10*ROW('Water Data'!I70))),'Data Summary'!CJ76="Yes"),OFFSET('Water Data'!$I$9,0,10*ROW('Water Data'!I70)),NA())</f>
        <v>#N/A</v>
      </c>
      <c r="V76" s="507" t="e">
        <f ca="1">+IF(AND(ISNUMBER(OFFSET('Sanitation Data'!$D$4,0,10*ROW('Sanitation Data'!D70))),'Data Summary'!CK76="Yes"),100-OFFSET('Sanitation Data'!$D$4,0,10*ROW('Sanitation Data'!D70)),NA())</f>
        <v>#N/A</v>
      </c>
      <c r="W76" s="507" t="e">
        <f ca="1">+IF(AND(ISNUMBER(OFFSET('Sanitation Data'!$D$6,0,10*ROW('Sanitation Data'!D70))),'Data Summary'!CL76="Yes"),OFFSET('Sanitation Data'!$D$6,0,10*ROW('Sanitation Data'!D70)),NA())</f>
        <v>#N/A</v>
      </c>
      <c r="X76" s="507" t="e">
        <f ca="1">+IF(AND(ISNUMBER(OFFSET('Sanitation Data'!$D$10,0,10*ROW('Sanitation Data'!D70))),'Data Summary'!CM76="Yes"),OFFSET('Sanitation Data'!$D$10,0,10*ROW('Sanitation Data'!D70)),NA())</f>
        <v>#N/A</v>
      </c>
      <c r="Y76" s="507" t="e">
        <f ca="1">+IF(AND(ISNUMBER(OFFSET('Sanitation Data'!$D$11,0,10*ROW('Sanitation Data'!D70))),'Data Summary'!CN76="Yes"),OFFSET('Sanitation Data'!$D$11,0,10*ROW('Sanitation Data'!D70)),NA())</f>
        <v>#N/A</v>
      </c>
      <c r="Z76" s="507" t="e">
        <f ca="1">+IF(AND(ISNUMBER(OFFSET('Sanitation Data'!$D$12,0,10*ROW('Sanitation Data'!D70))),'Data Summary'!CO76="Yes"),OFFSET('Sanitation Data'!$D$12,0,10*ROW('Sanitation Data'!D70)),NA())</f>
        <v>#N/A</v>
      </c>
      <c r="AA76" s="507" t="e">
        <f ca="1">+IF(AND(ISNUMBER(OFFSET('Sanitation Data'!$E$4,0,10*ROW('Sanitation Data'!E70))),'Data Summary'!CP76="Yes"),100-OFFSET('Sanitation Data'!$E$4,0,10*ROW('Sanitation Data'!E70)),NA())</f>
        <v>#N/A</v>
      </c>
      <c r="AB76" s="507" t="e">
        <f ca="1">+IF(AND(ISNUMBER(OFFSET('Sanitation Data'!$E$6,0,10*ROW('Sanitation Data'!E70))),'Data Summary'!CQ76="Yes"),OFFSET('Sanitation Data'!$E$6,0,10*ROW('Sanitation Data'!E70)),NA())</f>
        <v>#N/A</v>
      </c>
      <c r="AC76" s="507" t="e">
        <f ca="1">+IF(AND(ISNUMBER(OFFSET('Sanitation Data'!$E$10,0,10*ROW('Sanitation Data'!E70))),'Data Summary'!CR76="Yes"),OFFSET('Sanitation Data'!$E$10,0,10*ROW('Sanitation Data'!E70)),NA())</f>
        <v>#N/A</v>
      </c>
      <c r="AD76" s="507" t="e">
        <f ca="1">+IF(AND(ISNUMBER(OFFSET('Sanitation Data'!$E$11,0,10*ROW('Sanitation Data'!E70))),'Data Summary'!CS76="Yes"),OFFSET('Sanitation Data'!$E$11,0,10*ROW('Sanitation Data'!E70)),NA())</f>
        <v>#N/A</v>
      </c>
      <c r="AE76" s="507" t="e">
        <f ca="1">+IF(AND(ISNUMBER(OFFSET('Sanitation Data'!$E$12,0,10*ROW('Sanitation Data'!E70))),'Data Summary'!CT76="Yes"),OFFSET('Sanitation Data'!$E$12,0,10*ROW('Sanitation Data'!E70)),NA())</f>
        <v>#N/A</v>
      </c>
      <c r="AF76" s="507" t="e">
        <f ca="1">+IF(AND(ISNUMBER(OFFSET('Sanitation Data'!$F$4,0,10*ROW('Sanitation Data'!F70))),'Data Summary'!CU76="Yes"),100-OFFSET('Sanitation Data'!$F$4,0,10*ROW('Sanitation Data'!F70)),NA())</f>
        <v>#N/A</v>
      </c>
      <c r="AG76" s="507" t="e">
        <f ca="1">+IF(AND(ISNUMBER(OFFSET('Sanitation Data'!$F$6,0,10*ROW('Sanitation Data'!F70))),'Data Summary'!CV76="Yes"),OFFSET('Sanitation Data'!$F$6,0,10*ROW('Sanitation Data'!F70)),NA())</f>
        <v>#N/A</v>
      </c>
      <c r="AH76" s="507" t="e">
        <f ca="1">+IF(AND(ISNUMBER(OFFSET('Sanitation Data'!$F$10,0,10*ROW('Sanitation Data'!F70))),'Data Summary'!CW76="Yes"),OFFSET('Sanitation Data'!$F$10,0,10*ROW('Sanitation Data'!F70)),NA())</f>
        <v>#N/A</v>
      </c>
      <c r="AI76" s="507" t="e">
        <f ca="1">+IF(AND(ISNUMBER(OFFSET('Sanitation Data'!$F$11,0,10*ROW('Sanitation Data'!F70))),'Data Summary'!CX76="Yes"),OFFSET('Sanitation Data'!$F$11,0,10*ROW('Sanitation Data'!F70)),NA())</f>
        <v>#N/A</v>
      </c>
      <c r="AJ76" s="507" t="e">
        <f ca="1">+IF(AND(ISNUMBER(OFFSET('Sanitation Data'!$F$12,0,10*ROW('Sanitation Data'!F70))),'Data Summary'!CY76="Yes"),OFFSET('Sanitation Data'!$F$12,0,10*ROW('Sanitation Data'!F70)),NA())</f>
        <v>#N/A</v>
      </c>
      <c r="AK76" s="507" t="e">
        <f ca="1">+IF(AND(ISNUMBER(OFFSET('Sanitation Data'!$G$4,0,10*ROW('Sanitation Data'!G70))),'Data Summary'!CZ76="Yes"),100-OFFSET('Sanitation Data'!$G$4,0,10*ROW('Sanitation Data'!G70)),NA())</f>
        <v>#N/A</v>
      </c>
      <c r="AL76" s="507" t="e">
        <f ca="1">+IF(AND(ISNUMBER(OFFSET('Sanitation Data'!$G$6,0,10*ROW('Sanitation Data'!G70))),'Data Summary'!DA76="Yes"),OFFSET('Sanitation Data'!$G$6,0,10*ROW('Sanitation Data'!G70)),NA())</f>
        <v>#N/A</v>
      </c>
      <c r="AM76" s="507" t="e">
        <f ca="1">+IF(AND(ISNUMBER(OFFSET('Sanitation Data'!$G$10,0,10*ROW('Sanitation Data'!G70))),'Data Summary'!DB76="Yes"),OFFSET('Sanitation Data'!$G$10,0,10*ROW('Sanitation Data'!G70)),NA())</f>
        <v>#N/A</v>
      </c>
      <c r="AN76" s="507" t="e">
        <f ca="1">+IF(AND(ISNUMBER(OFFSET('Sanitation Data'!$G$11,0,10*ROW('Sanitation Data'!G70))),'Data Summary'!DC76="Yes"),OFFSET('Sanitation Data'!$G$11,0,10*ROW('Sanitation Data'!G70)),NA())</f>
        <v>#N/A</v>
      </c>
      <c r="AO76" s="507" t="e">
        <f ca="1">+IF(AND(ISNUMBER(OFFSET('Sanitation Data'!$G$12,0,10*ROW('Sanitation Data'!G70))),'Data Summary'!DD76="Yes"),OFFSET('Sanitation Data'!$G$12,0,10*ROW('Sanitation Data'!G70)),NA())</f>
        <v>#N/A</v>
      </c>
      <c r="AP76" s="507" t="e">
        <f ca="1">+IF(AND(ISNUMBER(OFFSET('Sanitation Data'!$H$4,0,10*ROW('Sanitation Data'!H70))),'Data Summary'!DE76="Yes"),100-OFFSET('Sanitation Data'!$H$4,0,10*ROW('Sanitation Data'!H70)),NA())</f>
        <v>#N/A</v>
      </c>
      <c r="AQ76" s="507" t="e">
        <f ca="1">+IF(AND(ISNUMBER(OFFSET('Sanitation Data'!$H$6,0,10*ROW('Sanitation Data'!H70))),'Data Summary'!DF76="Yes"),OFFSET('Sanitation Data'!$H$6,0,10*ROW('Sanitation Data'!H70)),NA())</f>
        <v>#N/A</v>
      </c>
      <c r="AR76" s="507" t="e">
        <f ca="1">+IF(AND(ISNUMBER(OFFSET('Sanitation Data'!$H$10,0,10*ROW('Sanitation Data'!H70))),'Data Summary'!DG76="Yes"),OFFSET('Sanitation Data'!$H$10,0,10*ROW('Sanitation Data'!H70)),NA())</f>
        <v>#N/A</v>
      </c>
      <c r="AS76" s="507" t="e">
        <f ca="1">+IF(AND(ISNUMBER(OFFSET('Sanitation Data'!$H$11,0,10*ROW('Sanitation Data'!H70))),'Data Summary'!DH76="Yes"),OFFSET('Sanitation Data'!$H$11,0,10*ROW('Sanitation Data'!H70)),NA())</f>
        <v>#N/A</v>
      </c>
      <c r="AT76" s="507" t="e">
        <f ca="1">+IF(AND(ISNUMBER(OFFSET('Sanitation Data'!$H$12,0,10*ROW('Sanitation Data'!H70))),'Data Summary'!DI76="Yes"),OFFSET('Sanitation Data'!$H$12,0,10*ROW('Sanitation Data'!H70)),NA())</f>
        <v>#N/A</v>
      </c>
      <c r="AU76" s="507" t="e">
        <f ca="1">+IF(AND(ISNUMBER(OFFSET('Sanitation Data'!$I$4,0,10*ROW('Sanitation Data'!I70))),'Data Summary'!DJ76="Yes"),100-OFFSET('Sanitation Data'!$I$4,0,10*ROW('Sanitation Data'!I70)),NA())</f>
        <v>#N/A</v>
      </c>
      <c r="AV76" s="507" t="e">
        <f ca="1">+IF(AND(ISNUMBER(OFFSET('Sanitation Data'!$I$6,0,10*ROW('Sanitation Data'!I70))),'Data Summary'!DK76="Yes"),OFFSET('Sanitation Data'!$I$6,0,10*ROW('Sanitation Data'!I70)),NA())</f>
        <v>#N/A</v>
      </c>
      <c r="AW76" s="507" t="e">
        <f ca="1">+IF(AND(ISNUMBER(OFFSET('Sanitation Data'!$I$10,0,10*ROW('Sanitation Data'!I70))),'Data Summary'!DL76="Yes"),OFFSET('Sanitation Data'!$I$10,0,10*ROW('Sanitation Data'!I70)),NA())</f>
        <v>#N/A</v>
      </c>
      <c r="AX76" s="507" t="e">
        <f ca="1">+IF(AND(ISNUMBER(OFFSET('Sanitation Data'!$I$11,0,10*ROW('Sanitation Data'!I70))),'Data Summary'!DM76="Yes"),OFFSET('Sanitation Data'!$I$11,0,10*ROW('Sanitation Data'!I70)),NA())</f>
        <v>#N/A</v>
      </c>
      <c r="AY76" s="507" t="e">
        <f ca="1">+IF(AND(ISNUMBER(OFFSET('Sanitation Data'!$I$12,0,10*ROW('Sanitation Data'!I70))),'Data Summary'!DN76="Yes"),OFFSET('Sanitation Data'!$I$12,0,10*ROW('Sanitation Data'!I70)),NA())</f>
        <v>#N/A</v>
      </c>
      <c r="AZ76" s="508" t="e">
        <f ca="1">+IF(AND(ISNUMBER(OFFSET('Hygiene Data'!$D$5,0,10*ROW('Hygiene Data'!D70))),'Data Summary'!DO76="Yes"),OFFSET('Hygiene Data'!$D$5,0,10*ROW('Hygiene Data'!D70)),NA())</f>
        <v>#N/A</v>
      </c>
      <c r="BA76" s="508" t="e">
        <f ca="1">+IF(AND(ISNUMBER(OFFSET('Hygiene Data'!$D$7,0,10*ROW('Hygiene Data'!D70))),'Data Summary'!DP76="Yes"),OFFSET('Hygiene Data'!$D$7,0,10*ROW('Hygiene Data'!D70)),NA())</f>
        <v>#N/A</v>
      </c>
      <c r="BB76" s="508" t="e">
        <f ca="1">+IF(AND(ISNUMBER(OFFSET('Hygiene Data'!$D$9,0,10*ROW('Hygiene Data'!D70))),'Data Summary'!DQ76="Yes"),OFFSET('Hygiene Data'!$D$9,0,10*ROW('Hygiene Data'!D70)),NA())</f>
        <v>#N/A</v>
      </c>
      <c r="BC76" s="508" t="e">
        <f ca="1">+IF(AND(ISNUMBER(OFFSET('Hygiene Data'!$E$5,0,10*ROW('Hygiene Data'!E70))),'Data Summary'!DR76="Yes"),OFFSET('Hygiene Data'!$E$5,0,10*ROW('Hygiene Data'!E70)),NA())</f>
        <v>#N/A</v>
      </c>
      <c r="BD76" s="508" t="e">
        <f ca="1">+IF(AND(ISNUMBER(OFFSET('Hygiene Data'!$E$7,0,10*ROW('Hygiene Data'!E70))),'Data Summary'!DS76="Yes"),OFFSET('Hygiene Data'!$E$7,0,10*ROW('Hygiene Data'!E70)),NA())</f>
        <v>#N/A</v>
      </c>
      <c r="BE76" s="508" t="e">
        <f ca="1">+IF(AND(ISNUMBER(OFFSET('Hygiene Data'!$E$9,0,10*ROW('Hygiene Data'!E70))),'Data Summary'!DT76="Yes"),OFFSET('Hygiene Data'!$E$9,0,10*ROW('Hygiene Data'!E70)),NA())</f>
        <v>#N/A</v>
      </c>
      <c r="BF76" s="508" t="e">
        <f ca="1">+IF(AND(ISNUMBER(OFFSET('Hygiene Data'!$F$5,0,10*ROW('Hygiene Data'!F70))),'Data Summary'!DU76="Yes"),OFFSET('Hygiene Data'!$F$5,0,10*ROW('Hygiene Data'!F70)),NA())</f>
        <v>#N/A</v>
      </c>
      <c r="BG76" s="508" t="e">
        <f ca="1">+IF(AND(ISNUMBER(OFFSET('Hygiene Data'!$F$7,0,10*ROW('Hygiene Data'!F70))),'Data Summary'!DV76="Yes"),OFFSET('Hygiene Data'!$F$7,0,10*ROW('Hygiene Data'!F70)),NA())</f>
        <v>#N/A</v>
      </c>
      <c r="BH76" s="508" t="e">
        <f ca="1">+IF(AND(ISNUMBER(OFFSET('Hygiene Data'!$F$9,0,10*ROW('Hygiene Data'!F70))),'Data Summary'!DW76="Yes"),OFFSET('Hygiene Data'!$F$9,0,10*ROW('Hygiene Data'!F70)),NA())</f>
        <v>#N/A</v>
      </c>
      <c r="BI76" s="508" t="e">
        <f ca="1">+IF(AND(ISNUMBER(OFFSET('Hygiene Data'!$G$5,0,10*ROW('Hygiene Data'!G70))),'Data Summary'!DX76="Yes"),OFFSET('Hygiene Data'!$G$5,0,10*ROW('Hygiene Data'!G70)),NA())</f>
        <v>#N/A</v>
      </c>
      <c r="BJ76" s="508" t="e">
        <f ca="1">+IF(AND(ISNUMBER(OFFSET('Hygiene Data'!$G$7,0,10*ROW('Hygiene Data'!G70))),'Data Summary'!DY76="Yes"),OFFSET('Hygiene Data'!$G$7,0,10*ROW('Hygiene Data'!G70)),NA())</f>
        <v>#N/A</v>
      </c>
      <c r="BK76" s="508" t="e">
        <f ca="1">+IF(AND(ISNUMBER(OFFSET('Hygiene Data'!$G$9,0,10*ROW('Hygiene Data'!G70))),'Data Summary'!DZ76="Yes"),OFFSET('Hygiene Data'!$G$9,0,10*ROW('Hygiene Data'!G70)),NA())</f>
        <v>#N/A</v>
      </c>
      <c r="BL76" s="508" t="e">
        <f ca="1">+IF(AND(ISNUMBER(OFFSET('Hygiene Data'!$H$5,0,10*ROW('Hygiene Data'!H70))),'Data Summary'!EA76="Yes"),OFFSET('Hygiene Data'!$H$5,0,10*ROW('Hygiene Data'!H70)),NA())</f>
        <v>#N/A</v>
      </c>
      <c r="BM76" s="508" t="e">
        <f ca="1">+IF(AND(ISNUMBER(OFFSET('Hygiene Data'!$H$7,0,10*ROW('Hygiene Data'!H70))),'Data Summary'!EB76="Yes"),OFFSET('Hygiene Data'!$H$7,0,10*ROW('Hygiene Data'!H70)),NA())</f>
        <v>#N/A</v>
      </c>
      <c r="BN76" s="508" t="e">
        <f ca="1">+IF(AND(ISNUMBER(OFFSET('Hygiene Data'!$H$9,0,10*ROW('Hygiene Data'!H70))),'Data Summary'!EC76="Yes"),OFFSET('Hygiene Data'!$H$9,0,10*ROW('Hygiene Data'!H70)),NA())</f>
        <v>#N/A</v>
      </c>
      <c r="BO76" s="508" t="e">
        <f ca="1">+IF(AND(ISNUMBER(OFFSET('Hygiene Data'!$I$5,0,10*ROW('Hygiene Data'!I70))),'Data Summary'!ED76="Yes"),OFFSET('Hygiene Data'!$I$5,0,10*ROW('Hygiene Data'!I70)),NA())</f>
        <v>#N/A</v>
      </c>
      <c r="BP76" s="508" t="e">
        <f ca="1">+IF(AND(ISNUMBER(OFFSET('Hygiene Data'!$I$7,0,10*ROW('Hygiene Data'!I70))),'Data Summary'!EE76="Yes"),OFFSET('Hygiene Data'!$I$7,0,10*ROW('Hygiene Data'!I70)),NA())</f>
        <v>#N/A</v>
      </c>
      <c r="BQ76" s="508" t="e">
        <f ca="1">+IF(AND(ISNUMBER(OFFSET('Hygiene Data'!$I$9,0,10*ROW('Hygiene Data'!I70))),'Data Summary'!EF76="Yes"),OFFSET('Hygiene Data'!$I$9,0,10*ROW('Hygiene Data'!I70)),NA())</f>
        <v>#N/A</v>
      </c>
    </row>
    <row r="77" spans="1:69" x14ac:dyDescent="0.25">
      <c r="A77" s="504" t="e">
        <f ca="1">+RIGHT('Data Summary'!A77,LEN('Data Summary'!A77)-9)</f>
        <v>#VALUE!</v>
      </c>
      <c r="B77" s="478" t="str">
        <f ca="1">+IF(ISTEXT('Data Summary'!B77),'Data Summary'!B77,"")</f>
        <v/>
      </c>
      <c r="C77" s="505" t="e">
        <f ca="1">+VALUE('Data Summary'!C77)</f>
        <v>#VALUE!</v>
      </c>
      <c r="D77" s="506" t="e">
        <f ca="1">+IF(AND(ISNUMBER(OFFSET('Water Data'!$D$4,0,10*ROW('Water Data'!D71))),'Data Summary'!BS77="Yes"),100-OFFSET('Water Data'!$D$4,0,10*ROW('Water Data'!D71)),NA())</f>
        <v>#N/A</v>
      </c>
      <c r="E77" s="506" t="e">
        <f ca="1">+IF(AND(ISNUMBER(OFFSET('Water Data'!$D$6,0,10*ROW('Water Data'!D71))),'Data Summary'!BT77="Yes"),OFFSET('Water Data'!$D$6,0,10*ROW('Water Data'!D71)),NA())</f>
        <v>#N/A</v>
      </c>
      <c r="F77" s="506" t="e">
        <f ca="1">+IF(AND(ISNUMBER(OFFSET('Water Data'!$D$9,0,10*ROW('Water Data'!D71))),'Data Summary'!BU77="Yes"),OFFSET('Water Data'!$D$9,0,10*ROW('Water Data'!D71)),NA())</f>
        <v>#N/A</v>
      </c>
      <c r="G77" s="506" t="e">
        <f ca="1">+IF(AND(ISNUMBER(OFFSET('Water Data'!$E$4,0,10*ROW('Water Data'!E71))),'Data Summary'!BV77="Yes"),100-OFFSET('Water Data'!$E$4,0,10*ROW('Water Data'!E71)),NA())</f>
        <v>#N/A</v>
      </c>
      <c r="H77" s="506" t="e">
        <f ca="1">+IF(AND(ISNUMBER(OFFSET('Water Data'!$E$6,0,10*ROW('Water Data'!E71))),'Data Summary'!BW77="Yes"),OFFSET('Water Data'!$E$6,0,10*ROW('Water Data'!E71)),NA())</f>
        <v>#N/A</v>
      </c>
      <c r="I77" s="506" t="e">
        <f ca="1">+IF(AND(ISNUMBER(OFFSET('Water Data'!$E$9,0,10*ROW('Water Data'!E71))),'Data Summary'!BX77="Yes"),OFFSET('Water Data'!$E$9,0,10*ROW('Water Data'!E71)),NA())</f>
        <v>#N/A</v>
      </c>
      <c r="J77" s="506" t="e">
        <f ca="1">+IF(AND(ISNUMBER(OFFSET('Water Data'!$F$4,0,10*ROW('Water Data'!F71))),'Data Summary'!BY77="Yes"),100-OFFSET('Water Data'!$F$4,0,10*ROW('Water Data'!F71)),NA())</f>
        <v>#N/A</v>
      </c>
      <c r="K77" s="506" t="e">
        <f ca="1">+IF(AND(ISNUMBER(OFFSET('Water Data'!$F$6,0,10*ROW('Water Data'!F71))),'Data Summary'!BZ77="Yes"),OFFSET('Water Data'!$F$6,0,10*ROW('Water Data'!F71)),NA())</f>
        <v>#N/A</v>
      </c>
      <c r="L77" s="506" t="e">
        <f ca="1">+IF(AND(ISNUMBER(OFFSET('Water Data'!$F$9,0,10*ROW('Water Data'!F71))),'Data Summary'!CA77="Yes"),OFFSET('Water Data'!$F$9,0,10*ROW('Water Data'!F71)),NA())</f>
        <v>#N/A</v>
      </c>
      <c r="M77" s="506" t="e">
        <f ca="1">+IF(AND(ISNUMBER(OFFSET('Water Data'!$G$4,0,10*ROW('Water Data'!G71))),'Data Summary'!CB77="Yes"),100-OFFSET('Water Data'!$G$4,0,10*ROW('Water Data'!G71)),NA())</f>
        <v>#N/A</v>
      </c>
      <c r="N77" s="506" t="e">
        <f ca="1">+IF(AND(ISNUMBER(OFFSET('Water Data'!$G$6,0,10*ROW('Water Data'!G71))),'Data Summary'!CC77="Yes"),OFFSET('Water Data'!$G$6,0,10*ROW('Water Data'!G71)),NA())</f>
        <v>#N/A</v>
      </c>
      <c r="O77" s="506" t="e">
        <f ca="1">+IF(AND(ISNUMBER(OFFSET('Water Data'!$G$9,0,10*ROW('Water Data'!G71))),'Data Summary'!CD77="Yes"),OFFSET('Water Data'!$G$9,0,10*ROW('Water Data'!G71)),NA())</f>
        <v>#N/A</v>
      </c>
      <c r="P77" s="506" t="e">
        <f ca="1">+IF(AND(ISNUMBER(OFFSET('Water Data'!$H$4,0,10*ROW('Water Data'!H71))),'Data Summary'!CE77="Yes"),100-OFFSET('Water Data'!$H$4,0,10*ROW('Water Data'!H71)),NA())</f>
        <v>#N/A</v>
      </c>
      <c r="Q77" s="506" t="e">
        <f ca="1">+IF(AND(ISNUMBER(OFFSET('Water Data'!$H$6,0,10*ROW('Water Data'!H71))),'Data Summary'!CF77="Yes"),OFFSET('Water Data'!$H$6,0,10*ROW('Water Data'!H71)),NA())</f>
        <v>#N/A</v>
      </c>
      <c r="R77" s="506" t="e">
        <f ca="1">+IF(AND(ISNUMBER(OFFSET('Water Data'!$H$9,0,10*ROW('Water Data'!H71))),'Data Summary'!CG77="Yes"),OFFSET('Water Data'!$H$9,0,10*ROW('Water Data'!H71)),NA())</f>
        <v>#N/A</v>
      </c>
      <c r="S77" s="506" t="e">
        <f ca="1">+IF(AND(ISNUMBER(OFFSET('Water Data'!$I$4,0,10*ROW('Water Data'!I71))),'Data Summary'!CH77="Yes"),100-OFFSET('Water Data'!$I$4,0,10*ROW('Water Data'!I71)),NA())</f>
        <v>#N/A</v>
      </c>
      <c r="T77" s="506" t="e">
        <f ca="1">+IF(AND(ISNUMBER(OFFSET('Water Data'!$I$6,0,10*ROW('Water Data'!I71))),'Data Summary'!CI77="Yes"),OFFSET('Water Data'!$I$6,0,10*ROW('Water Data'!I71)),NA())</f>
        <v>#N/A</v>
      </c>
      <c r="U77" s="506" t="e">
        <f ca="1">+IF(AND(ISNUMBER(OFFSET('Water Data'!$I$9,0,10*ROW('Water Data'!I71))),'Data Summary'!CJ77="Yes"),OFFSET('Water Data'!$I$9,0,10*ROW('Water Data'!I71)),NA())</f>
        <v>#N/A</v>
      </c>
      <c r="V77" s="507" t="e">
        <f ca="1">+IF(AND(ISNUMBER(OFFSET('Sanitation Data'!$D$4,0,10*ROW('Sanitation Data'!D71))),'Data Summary'!CK77="Yes"),100-OFFSET('Sanitation Data'!$D$4,0,10*ROW('Sanitation Data'!D71)),NA())</f>
        <v>#N/A</v>
      </c>
      <c r="W77" s="507" t="e">
        <f ca="1">+IF(AND(ISNUMBER(OFFSET('Sanitation Data'!$D$6,0,10*ROW('Sanitation Data'!D71))),'Data Summary'!CL77="Yes"),OFFSET('Sanitation Data'!$D$6,0,10*ROW('Sanitation Data'!D71)),NA())</f>
        <v>#N/A</v>
      </c>
      <c r="X77" s="507" t="e">
        <f ca="1">+IF(AND(ISNUMBER(OFFSET('Sanitation Data'!$D$10,0,10*ROW('Sanitation Data'!D71))),'Data Summary'!CM77="Yes"),OFFSET('Sanitation Data'!$D$10,0,10*ROW('Sanitation Data'!D71)),NA())</f>
        <v>#N/A</v>
      </c>
      <c r="Y77" s="507" t="e">
        <f ca="1">+IF(AND(ISNUMBER(OFFSET('Sanitation Data'!$D$11,0,10*ROW('Sanitation Data'!D71))),'Data Summary'!CN77="Yes"),OFFSET('Sanitation Data'!$D$11,0,10*ROW('Sanitation Data'!D71)),NA())</f>
        <v>#N/A</v>
      </c>
      <c r="Z77" s="507" t="e">
        <f ca="1">+IF(AND(ISNUMBER(OFFSET('Sanitation Data'!$D$12,0,10*ROW('Sanitation Data'!D71))),'Data Summary'!CO77="Yes"),OFFSET('Sanitation Data'!$D$12,0,10*ROW('Sanitation Data'!D71)),NA())</f>
        <v>#N/A</v>
      </c>
      <c r="AA77" s="507" t="e">
        <f ca="1">+IF(AND(ISNUMBER(OFFSET('Sanitation Data'!$E$4,0,10*ROW('Sanitation Data'!E71))),'Data Summary'!CP77="Yes"),100-OFFSET('Sanitation Data'!$E$4,0,10*ROW('Sanitation Data'!E71)),NA())</f>
        <v>#N/A</v>
      </c>
      <c r="AB77" s="507" t="e">
        <f ca="1">+IF(AND(ISNUMBER(OFFSET('Sanitation Data'!$E$6,0,10*ROW('Sanitation Data'!E71))),'Data Summary'!CQ77="Yes"),OFFSET('Sanitation Data'!$E$6,0,10*ROW('Sanitation Data'!E71)),NA())</f>
        <v>#N/A</v>
      </c>
      <c r="AC77" s="507" t="e">
        <f ca="1">+IF(AND(ISNUMBER(OFFSET('Sanitation Data'!$E$10,0,10*ROW('Sanitation Data'!E71))),'Data Summary'!CR77="Yes"),OFFSET('Sanitation Data'!$E$10,0,10*ROW('Sanitation Data'!E71)),NA())</f>
        <v>#N/A</v>
      </c>
      <c r="AD77" s="507" t="e">
        <f ca="1">+IF(AND(ISNUMBER(OFFSET('Sanitation Data'!$E$11,0,10*ROW('Sanitation Data'!E71))),'Data Summary'!CS77="Yes"),OFFSET('Sanitation Data'!$E$11,0,10*ROW('Sanitation Data'!E71)),NA())</f>
        <v>#N/A</v>
      </c>
      <c r="AE77" s="507" t="e">
        <f ca="1">+IF(AND(ISNUMBER(OFFSET('Sanitation Data'!$E$12,0,10*ROW('Sanitation Data'!E71))),'Data Summary'!CT77="Yes"),OFFSET('Sanitation Data'!$E$12,0,10*ROW('Sanitation Data'!E71)),NA())</f>
        <v>#N/A</v>
      </c>
      <c r="AF77" s="507" t="e">
        <f ca="1">+IF(AND(ISNUMBER(OFFSET('Sanitation Data'!$F$4,0,10*ROW('Sanitation Data'!F71))),'Data Summary'!CU77="Yes"),100-OFFSET('Sanitation Data'!$F$4,0,10*ROW('Sanitation Data'!F71)),NA())</f>
        <v>#N/A</v>
      </c>
      <c r="AG77" s="507" t="e">
        <f ca="1">+IF(AND(ISNUMBER(OFFSET('Sanitation Data'!$F$6,0,10*ROW('Sanitation Data'!F71))),'Data Summary'!CV77="Yes"),OFFSET('Sanitation Data'!$F$6,0,10*ROW('Sanitation Data'!F71)),NA())</f>
        <v>#N/A</v>
      </c>
      <c r="AH77" s="507" t="e">
        <f ca="1">+IF(AND(ISNUMBER(OFFSET('Sanitation Data'!$F$10,0,10*ROW('Sanitation Data'!F71))),'Data Summary'!CW77="Yes"),OFFSET('Sanitation Data'!$F$10,0,10*ROW('Sanitation Data'!F71)),NA())</f>
        <v>#N/A</v>
      </c>
      <c r="AI77" s="507" t="e">
        <f ca="1">+IF(AND(ISNUMBER(OFFSET('Sanitation Data'!$F$11,0,10*ROW('Sanitation Data'!F71))),'Data Summary'!CX77="Yes"),OFFSET('Sanitation Data'!$F$11,0,10*ROW('Sanitation Data'!F71)),NA())</f>
        <v>#N/A</v>
      </c>
      <c r="AJ77" s="507" t="e">
        <f ca="1">+IF(AND(ISNUMBER(OFFSET('Sanitation Data'!$F$12,0,10*ROW('Sanitation Data'!F71))),'Data Summary'!CY77="Yes"),OFFSET('Sanitation Data'!$F$12,0,10*ROW('Sanitation Data'!F71)),NA())</f>
        <v>#N/A</v>
      </c>
      <c r="AK77" s="507" t="e">
        <f ca="1">+IF(AND(ISNUMBER(OFFSET('Sanitation Data'!$G$4,0,10*ROW('Sanitation Data'!G71))),'Data Summary'!CZ77="Yes"),100-OFFSET('Sanitation Data'!$G$4,0,10*ROW('Sanitation Data'!G71)),NA())</f>
        <v>#N/A</v>
      </c>
      <c r="AL77" s="507" t="e">
        <f ca="1">+IF(AND(ISNUMBER(OFFSET('Sanitation Data'!$G$6,0,10*ROW('Sanitation Data'!G71))),'Data Summary'!DA77="Yes"),OFFSET('Sanitation Data'!$G$6,0,10*ROW('Sanitation Data'!G71)),NA())</f>
        <v>#N/A</v>
      </c>
      <c r="AM77" s="507" t="e">
        <f ca="1">+IF(AND(ISNUMBER(OFFSET('Sanitation Data'!$G$10,0,10*ROW('Sanitation Data'!G71))),'Data Summary'!DB77="Yes"),OFFSET('Sanitation Data'!$G$10,0,10*ROW('Sanitation Data'!G71)),NA())</f>
        <v>#N/A</v>
      </c>
      <c r="AN77" s="507" t="e">
        <f ca="1">+IF(AND(ISNUMBER(OFFSET('Sanitation Data'!$G$11,0,10*ROW('Sanitation Data'!G71))),'Data Summary'!DC77="Yes"),OFFSET('Sanitation Data'!$G$11,0,10*ROW('Sanitation Data'!G71)),NA())</f>
        <v>#N/A</v>
      </c>
      <c r="AO77" s="507" t="e">
        <f ca="1">+IF(AND(ISNUMBER(OFFSET('Sanitation Data'!$G$12,0,10*ROW('Sanitation Data'!G71))),'Data Summary'!DD77="Yes"),OFFSET('Sanitation Data'!$G$12,0,10*ROW('Sanitation Data'!G71)),NA())</f>
        <v>#N/A</v>
      </c>
      <c r="AP77" s="507" t="e">
        <f ca="1">+IF(AND(ISNUMBER(OFFSET('Sanitation Data'!$H$4,0,10*ROW('Sanitation Data'!H71))),'Data Summary'!DE77="Yes"),100-OFFSET('Sanitation Data'!$H$4,0,10*ROW('Sanitation Data'!H71)),NA())</f>
        <v>#N/A</v>
      </c>
      <c r="AQ77" s="507" t="e">
        <f ca="1">+IF(AND(ISNUMBER(OFFSET('Sanitation Data'!$H$6,0,10*ROW('Sanitation Data'!H71))),'Data Summary'!DF77="Yes"),OFFSET('Sanitation Data'!$H$6,0,10*ROW('Sanitation Data'!H71)),NA())</f>
        <v>#N/A</v>
      </c>
      <c r="AR77" s="507" t="e">
        <f ca="1">+IF(AND(ISNUMBER(OFFSET('Sanitation Data'!$H$10,0,10*ROW('Sanitation Data'!H71))),'Data Summary'!DG77="Yes"),OFFSET('Sanitation Data'!$H$10,0,10*ROW('Sanitation Data'!H71)),NA())</f>
        <v>#N/A</v>
      </c>
      <c r="AS77" s="507" t="e">
        <f ca="1">+IF(AND(ISNUMBER(OFFSET('Sanitation Data'!$H$11,0,10*ROW('Sanitation Data'!H71))),'Data Summary'!DH77="Yes"),OFFSET('Sanitation Data'!$H$11,0,10*ROW('Sanitation Data'!H71)),NA())</f>
        <v>#N/A</v>
      </c>
      <c r="AT77" s="507" t="e">
        <f ca="1">+IF(AND(ISNUMBER(OFFSET('Sanitation Data'!$H$12,0,10*ROW('Sanitation Data'!H71))),'Data Summary'!DI77="Yes"),OFFSET('Sanitation Data'!$H$12,0,10*ROW('Sanitation Data'!H71)),NA())</f>
        <v>#N/A</v>
      </c>
      <c r="AU77" s="507" t="e">
        <f ca="1">+IF(AND(ISNUMBER(OFFSET('Sanitation Data'!$I$4,0,10*ROW('Sanitation Data'!I71))),'Data Summary'!DJ77="Yes"),100-OFFSET('Sanitation Data'!$I$4,0,10*ROW('Sanitation Data'!I71)),NA())</f>
        <v>#N/A</v>
      </c>
      <c r="AV77" s="507" t="e">
        <f ca="1">+IF(AND(ISNUMBER(OFFSET('Sanitation Data'!$I$6,0,10*ROW('Sanitation Data'!I71))),'Data Summary'!DK77="Yes"),OFFSET('Sanitation Data'!$I$6,0,10*ROW('Sanitation Data'!I71)),NA())</f>
        <v>#N/A</v>
      </c>
      <c r="AW77" s="507" t="e">
        <f ca="1">+IF(AND(ISNUMBER(OFFSET('Sanitation Data'!$I$10,0,10*ROW('Sanitation Data'!I71))),'Data Summary'!DL77="Yes"),OFFSET('Sanitation Data'!$I$10,0,10*ROW('Sanitation Data'!I71)),NA())</f>
        <v>#N/A</v>
      </c>
      <c r="AX77" s="507" t="e">
        <f ca="1">+IF(AND(ISNUMBER(OFFSET('Sanitation Data'!$I$11,0,10*ROW('Sanitation Data'!I71))),'Data Summary'!DM77="Yes"),OFFSET('Sanitation Data'!$I$11,0,10*ROW('Sanitation Data'!I71)),NA())</f>
        <v>#N/A</v>
      </c>
      <c r="AY77" s="507" t="e">
        <f ca="1">+IF(AND(ISNUMBER(OFFSET('Sanitation Data'!$I$12,0,10*ROW('Sanitation Data'!I71))),'Data Summary'!DN77="Yes"),OFFSET('Sanitation Data'!$I$12,0,10*ROW('Sanitation Data'!I71)),NA())</f>
        <v>#N/A</v>
      </c>
      <c r="AZ77" s="508" t="e">
        <f ca="1">+IF(AND(ISNUMBER(OFFSET('Hygiene Data'!$D$5,0,10*ROW('Hygiene Data'!D71))),'Data Summary'!DO77="Yes"),OFFSET('Hygiene Data'!$D$5,0,10*ROW('Hygiene Data'!D71)),NA())</f>
        <v>#N/A</v>
      </c>
      <c r="BA77" s="508" t="e">
        <f ca="1">+IF(AND(ISNUMBER(OFFSET('Hygiene Data'!$D$7,0,10*ROW('Hygiene Data'!D71))),'Data Summary'!DP77="Yes"),OFFSET('Hygiene Data'!$D$7,0,10*ROW('Hygiene Data'!D71)),NA())</f>
        <v>#N/A</v>
      </c>
      <c r="BB77" s="508" t="e">
        <f ca="1">+IF(AND(ISNUMBER(OFFSET('Hygiene Data'!$D$9,0,10*ROW('Hygiene Data'!D71))),'Data Summary'!DQ77="Yes"),OFFSET('Hygiene Data'!$D$9,0,10*ROW('Hygiene Data'!D71)),NA())</f>
        <v>#N/A</v>
      </c>
      <c r="BC77" s="508" t="e">
        <f ca="1">+IF(AND(ISNUMBER(OFFSET('Hygiene Data'!$E$5,0,10*ROW('Hygiene Data'!E71))),'Data Summary'!DR77="Yes"),OFFSET('Hygiene Data'!$E$5,0,10*ROW('Hygiene Data'!E71)),NA())</f>
        <v>#N/A</v>
      </c>
      <c r="BD77" s="508" t="e">
        <f ca="1">+IF(AND(ISNUMBER(OFFSET('Hygiene Data'!$E$7,0,10*ROW('Hygiene Data'!E71))),'Data Summary'!DS77="Yes"),OFFSET('Hygiene Data'!$E$7,0,10*ROW('Hygiene Data'!E71)),NA())</f>
        <v>#N/A</v>
      </c>
      <c r="BE77" s="508" t="e">
        <f ca="1">+IF(AND(ISNUMBER(OFFSET('Hygiene Data'!$E$9,0,10*ROW('Hygiene Data'!E71))),'Data Summary'!DT77="Yes"),OFFSET('Hygiene Data'!$E$9,0,10*ROW('Hygiene Data'!E71)),NA())</f>
        <v>#N/A</v>
      </c>
      <c r="BF77" s="508" t="e">
        <f ca="1">+IF(AND(ISNUMBER(OFFSET('Hygiene Data'!$F$5,0,10*ROW('Hygiene Data'!F71))),'Data Summary'!DU77="Yes"),OFFSET('Hygiene Data'!$F$5,0,10*ROW('Hygiene Data'!F71)),NA())</f>
        <v>#N/A</v>
      </c>
      <c r="BG77" s="508" t="e">
        <f ca="1">+IF(AND(ISNUMBER(OFFSET('Hygiene Data'!$F$7,0,10*ROW('Hygiene Data'!F71))),'Data Summary'!DV77="Yes"),OFFSET('Hygiene Data'!$F$7,0,10*ROW('Hygiene Data'!F71)),NA())</f>
        <v>#N/A</v>
      </c>
      <c r="BH77" s="508" t="e">
        <f ca="1">+IF(AND(ISNUMBER(OFFSET('Hygiene Data'!$F$9,0,10*ROW('Hygiene Data'!F71))),'Data Summary'!DW77="Yes"),OFFSET('Hygiene Data'!$F$9,0,10*ROW('Hygiene Data'!F71)),NA())</f>
        <v>#N/A</v>
      </c>
      <c r="BI77" s="508" t="e">
        <f ca="1">+IF(AND(ISNUMBER(OFFSET('Hygiene Data'!$G$5,0,10*ROW('Hygiene Data'!G71))),'Data Summary'!DX77="Yes"),OFFSET('Hygiene Data'!$G$5,0,10*ROW('Hygiene Data'!G71)),NA())</f>
        <v>#N/A</v>
      </c>
      <c r="BJ77" s="508" t="e">
        <f ca="1">+IF(AND(ISNUMBER(OFFSET('Hygiene Data'!$G$7,0,10*ROW('Hygiene Data'!G71))),'Data Summary'!DY77="Yes"),OFFSET('Hygiene Data'!$G$7,0,10*ROW('Hygiene Data'!G71)),NA())</f>
        <v>#N/A</v>
      </c>
      <c r="BK77" s="508" t="e">
        <f ca="1">+IF(AND(ISNUMBER(OFFSET('Hygiene Data'!$G$9,0,10*ROW('Hygiene Data'!G71))),'Data Summary'!DZ77="Yes"),OFFSET('Hygiene Data'!$G$9,0,10*ROW('Hygiene Data'!G71)),NA())</f>
        <v>#N/A</v>
      </c>
      <c r="BL77" s="508" t="e">
        <f ca="1">+IF(AND(ISNUMBER(OFFSET('Hygiene Data'!$H$5,0,10*ROW('Hygiene Data'!H71))),'Data Summary'!EA77="Yes"),OFFSET('Hygiene Data'!$H$5,0,10*ROW('Hygiene Data'!H71)),NA())</f>
        <v>#N/A</v>
      </c>
      <c r="BM77" s="508" t="e">
        <f ca="1">+IF(AND(ISNUMBER(OFFSET('Hygiene Data'!$H$7,0,10*ROW('Hygiene Data'!H71))),'Data Summary'!EB77="Yes"),OFFSET('Hygiene Data'!$H$7,0,10*ROW('Hygiene Data'!H71)),NA())</f>
        <v>#N/A</v>
      </c>
      <c r="BN77" s="508" t="e">
        <f ca="1">+IF(AND(ISNUMBER(OFFSET('Hygiene Data'!$H$9,0,10*ROW('Hygiene Data'!H71))),'Data Summary'!EC77="Yes"),OFFSET('Hygiene Data'!$H$9,0,10*ROW('Hygiene Data'!H71)),NA())</f>
        <v>#N/A</v>
      </c>
      <c r="BO77" s="508" t="e">
        <f ca="1">+IF(AND(ISNUMBER(OFFSET('Hygiene Data'!$I$5,0,10*ROW('Hygiene Data'!I71))),'Data Summary'!ED77="Yes"),OFFSET('Hygiene Data'!$I$5,0,10*ROW('Hygiene Data'!I71)),NA())</f>
        <v>#N/A</v>
      </c>
      <c r="BP77" s="508" t="e">
        <f ca="1">+IF(AND(ISNUMBER(OFFSET('Hygiene Data'!$I$7,0,10*ROW('Hygiene Data'!I71))),'Data Summary'!EE77="Yes"),OFFSET('Hygiene Data'!$I$7,0,10*ROW('Hygiene Data'!I71)),NA())</f>
        <v>#N/A</v>
      </c>
      <c r="BQ77" s="508" t="e">
        <f ca="1">+IF(AND(ISNUMBER(OFFSET('Hygiene Data'!$I$9,0,10*ROW('Hygiene Data'!I71))),'Data Summary'!EF77="Yes"),OFFSET('Hygiene Data'!$I$9,0,10*ROW('Hygiene Data'!I71)),NA())</f>
        <v>#N/A</v>
      </c>
    </row>
    <row r="78" spans="1:69" x14ac:dyDescent="0.25">
      <c r="A78" s="504" t="e">
        <f ca="1">+RIGHT('Data Summary'!A78,LEN('Data Summary'!A78)-9)</f>
        <v>#VALUE!</v>
      </c>
      <c r="B78" s="478" t="str">
        <f ca="1">+IF(ISTEXT('Data Summary'!B78),'Data Summary'!B78,"")</f>
        <v/>
      </c>
      <c r="C78" s="505" t="e">
        <f ca="1">+VALUE('Data Summary'!C78)</f>
        <v>#VALUE!</v>
      </c>
      <c r="D78" s="506" t="e">
        <f ca="1">+IF(AND(ISNUMBER(OFFSET('Water Data'!$D$4,0,10*ROW('Water Data'!D72))),'Data Summary'!BS78="Yes"),100-OFFSET('Water Data'!$D$4,0,10*ROW('Water Data'!D72)),NA())</f>
        <v>#N/A</v>
      </c>
      <c r="E78" s="506" t="e">
        <f ca="1">+IF(AND(ISNUMBER(OFFSET('Water Data'!$D$6,0,10*ROW('Water Data'!D72))),'Data Summary'!BT78="Yes"),OFFSET('Water Data'!$D$6,0,10*ROW('Water Data'!D72)),NA())</f>
        <v>#N/A</v>
      </c>
      <c r="F78" s="506" t="e">
        <f ca="1">+IF(AND(ISNUMBER(OFFSET('Water Data'!$D$9,0,10*ROW('Water Data'!D72))),'Data Summary'!BU78="Yes"),OFFSET('Water Data'!$D$9,0,10*ROW('Water Data'!D72)),NA())</f>
        <v>#N/A</v>
      </c>
      <c r="G78" s="506" t="e">
        <f ca="1">+IF(AND(ISNUMBER(OFFSET('Water Data'!$E$4,0,10*ROW('Water Data'!E72))),'Data Summary'!BV78="Yes"),100-OFFSET('Water Data'!$E$4,0,10*ROW('Water Data'!E72)),NA())</f>
        <v>#N/A</v>
      </c>
      <c r="H78" s="506" t="e">
        <f ca="1">+IF(AND(ISNUMBER(OFFSET('Water Data'!$E$6,0,10*ROW('Water Data'!E72))),'Data Summary'!BW78="Yes"),OFFSET('Water Data'!$E$6,0,10*ROW('Water Data'!E72)),NA())</f>
        <v>#N/A</v>
      </c>
      <c r="I78" s="506" t="e">
        <f ca="1">+IF(AND(ISNUMBER(OFFSET('Water Data'!$E$9,0,10*ROW('Water Data'!E72))),'Data Summary'!BX78="Yes"),OFFSET('Water Data'!$E$9,0,10*ROW('Water Data'!E72)),NA())</f>
        <v>#N/A</v>
      </c>
      <c r="J78" s="506" t="e">
        <f ca="1">+IF(AND(ISNUMBER(OFFSET('Water Data'!$F$4,0,10*ROW('Water Data'!F72))),'Data Summary'!BY78="Yes"),100-OFFSET('Water Data'!$F$4,0,10*ROW('Water Data'!F72)),NA())</f>
        <v>#N/A</v>
      </c>
      <c r="K78" s="506" t="e">
        <f ca="1">+IF(AND(ISNUMBER(OFFSET('Water Data'!$F$6,0,10*ROW('Water Data'!F72))),'Data Summary'!BZ78="Yes"),OFFSET('Water Data'!$F$6,0,10*ROW('Water Data'!F72)),NA())</f>
        <v>#N/A</v>
      </c>
      <c r="L78" s="506" t="e">
        <f ca="1">+IF(AND(ISNUMBER(OFFSET('Water Data'!$F$9,0,10*ROW('Water Data'!F72))),'Data Summary'!CA78="Yes"),OFFSET('Water Data'!$F$9,0,10*ROW('Water Data'!F72)),NA())</f>
        <v>#N/A</v>
      </c>
      <c r="M78" s="506" t="e">
        <f ca="1">+IF(AND(ISNUMBER(OFFSET('Water Data'!$G$4,0,10*ROW('Water Data'!G72))),'Data Summary'!CB78="Yes"),100-OFFSET('Water Data'!$G$4,0,10*ROW('Water Data'!G72)),NA())</f>
        <v>#N/A</v>
      </c>
      <c r="N78" s="506" t="e">
        <f ca="1">+IF(AND(ISNUMBER(OFFSET('Water Data'!$G$6,0,10*ROW('Water Data'!G72))),'Data Summary'!CC78="Yes"),OFFSET('Water Data'!$G$6,0,10*ROW('Water Data'!G72)),NA())</f>
        <v>#N/A</v>
      </c>
      <c r="O78" s="506" t="e">
        <f ca="1">+IF(AND(ISNUMBER(OFFSET('Water Data'!$G$9,0,10*ROW('Water Data'!G72))),'Data Summary'!CD78="Yes"),OFFSET('Water Data'!$G$9,0,10*ROW('Water Data'!G72)),NA())</f>
        <v>#N/A</v>
      </c>
      <c r="P78" s="506" t="e">
        <f ca="1">+IF(AND(ISNUMBER(OFFSET('Water Data'!$H$4,0,10*ROW('Water Data'!H72))),'Data Summary'!CE78="Yes"),100-OFFSET('Water Data'!$H$4,0,10*ROW('Water Data'!H72)),NA())</f>
        <v>#N/A</v>
      </c>
      <c r="Q78" s="506" t="e">
        <f ca="1">+IF(AND(ISNUMBER(OFFSET('Water Data'!$H$6,0,10*ROW('Water Data'!H72))),'Data Summary'!CF78="Yes"),OFFSET('Water Data'!$H$6,0,10*ROW('Water Data'!H72)),NA())</f>
        <v>#N/A</v>
      </c>
      <c r="R78" s="506" t="e">
        <f ca="1">+IF(AND(ISNUMBER(OFFSET('Water Data'!$H$9,0,10*ROW('Water Data'!H72))),'Data Summary'!CG78="Yes"),OFFSET('Water Data'!$H$9,0,10*ROW('Water Data'!H72)),NA())</f>
        <v>#N/A</v>
      </c>
      <c r="S78" s="506" t="e">
        <f ca="1">+IF(AND(ISNUMBER(OFFSET('Water Data'!$I$4,0,10*ROW('Water Data'!I72))),'Data Summary'!CH78="Yes"),100-OFFSET('Water Data'!$I$4,0,10*ROW('Water Data'!I72)),NA())</f>
        <v>#N/A</v>
      </c>
      <c r="T78" s="506" t="e">
        <f ca="1">+IF(AND(ISNUMBER(OFFSET('Water Data'!$I$6,0,10*ROW('Water Data'!I72))),'Data Summary'!CI78="Yes"),OFFSET('Water Data'!$I$6,0,10*ROW('Water Data'!I72)),NA())</f>
        <v>#N/A</v>
      </c>
      <c r="U78" s="506" t="e">
        <f ca="1">+IF(AND(ISNUMBER(OFFSET('Water Data'!$I$9,0,10*ROW('Water Data'!I72))),'Data Summary'!CJ78="Yes"),OFFSET('Water Data'!$I$9,0,10*ROW('Water Data'!I72)),NA())</f>
        <v>#N/A</v>
      </c>
      <c r="V78" s="507" t="e">
        <f ca="1">+IF(AND(ISNUMBER(OFFSET('Sanitation Data'!$D$4,0,10*ROW('Sanitation Data'!D72))),'Data Summary'!CK78="Yes"),100-OFFSET('Sanitation Data'!$D$4,0,10*ROW('Sanitation Data'!D72)),NA())</f>
        <v>#N/A</v>
      </c>
      <c r="W78" s="507" t="e">
        <f ca="1">+IF(AND(ISNUMBER(OFFSET('Sanitation Data'!$D$6,0,10*ROW('Sanitation Data'!D72))),'Data Summary'!CL78="Yes"),OFFSET('Sanitation Data'!$D$6,0,10*ROW('Sanitation Data'!D72)),NA())</f>
        <v>#N/A</v>
      </c>
      <c r="X78" s="507" t="e">
        <f ca="1">+IF(AND(ISNUMBER(OFFSET('Sanitation Data'!$D$10,0,10*ROW('Sanitation Data'!D72))),'Data Summary'!CM78="Yes"),OFFSET('Sanitation Data'!$D$10,0,10*ROW('Sanitation Data'!D72)),NA())</f>
        <v>#N/A</v>
      </c>
      <c r="Y78" s="507" t="e">
        <f ca="1">+IF(AND(ISNUMBER(OFFSET('Sanitation Data'!$D$11,0,10*ROW('Sanitation Data'!D72))),'Data Summary'!CN78="Yes"),OFFSET('Sanitation Data'!$D$11,0,10*ROW('Sanitation Data'!D72)),NA())</f>
        <v>#N/A</v>
      </c>
      <c r="Z78" s="507" t="e">
        <f ca="1">+IF(AND(ISNUMBER(OFFSET('Sanitation Data'!$D$12,0,10*ROW('Sanitation Data'!D72))),'Data Summary'!CO78="Yes"),OFFSET('Sanitation Data'!$D$12,0,10*ROW('Sanitation Data'!D72)),NA())</f>
        <v>#N/A</v>
      </c>
      <c r="AA78" s="507" t="e">
        <f ca="1">+IF(AND(ISNUMBER(OFFSET('Sanitation Data'!$E$4,0,10*ROW('Sanitation Data'!E72))),'Data Summary'!CP78="Yes"),100-OFFSET('Sanitation Data'!$E$4,0,10*ROW('Sanitation Data'!E72)),NA())</f>
        <v>#N/A</v>
      </c>
      <c r="AB78" s="507" t="e">
        <f ca="1">+IF(AND(ISNUMBER(OFFSET('Sanitation Data'!$E$6,0,10*ROW('Sanitation Data'!E72))),'Data Summary'!CQ78="Yes"),OFFSET('Sanitation Data'!$E$6,0,10*ROW('Sanitation Data'!E72)),NA())</f>
        <v>#N/A</v>
      </c>
      <c r="AC78" s="507" t="e">
        <f ca="1">+IF(AND(ISNUMBER(OFFSET('Sanitation Data'!$E$10,0,10*ROW('Sanitation Data'!E72))),'Data Summary'!CR78="Yes"),OFFSET('Sanitation Data'!$E$10,0,10*ROW('Sanitation Data'!E72)),NA())</f>
        <v>#N/A</v>
      </c>
      <c r="AD78" s="507" t="e">
        <f ca="1">+IF(AND(ISNUMBER(OFFSET('Sanitation Data'!$E$11,0,10*ROW('Sanitation Data'!E72))),'Data Summary'!CS78="Yes"),OFFSET('Sanitation Data'!$E$11,0,10*ROW('Sanitation Data'!E72)),NA())</f>
        <v>#N/A</v>
      </c>
      <c r="AE78" s="507" t="e">
        <f ca="1">+IF(AND(ISNUMBER(OFFSET('Sanitation Data'!$E$12,0,10*ROW('Sanitation Data'!E72))),'Data Summary'!CT78="Yes"),OFFSET('Sanitation Data'!$E$12,0,10*ROW('Sanitation Data'!E72)),NA())</f>
        <v>#N/A</v>
      </c>
      <c r="AF78" s="507" t="e">
        <f ca="1">+IF(AND(ISNUMBER(OFFSET('Sanitation Data'!$F$4,0,10*ROW('Sanitation Data'!F72))),'Data Summary'!CU78="Yes"),100-OFFSET('Sanitation Data'!$F$4,0,10*ROW('Sanitation Data'!F72)),NA())</f>
        <v>#N/A</v>
      </c>
      <c r="AG78" s="507" t="e">
        <f ca="1">+IF(AND(ISNUMBER(OFFSET('Sanitation Data'!$F$6,0,10*ROW('Sanitation Data'!F72))),'Data Summary'!CV78="Yes"),OFFSET('Sanitation Data'!$F$6,0,10*ROW('Sanitation Data'!F72)),NA())</f>
        <v>#N/A</v>
      </c>
      <c r="AH78" s="507" t="e">
        <f ca="1">+IF(AND(ISNUMBER(OFFSET('Sanitation Data'!$F$10,0,10*ROW('Sanitation Data'!F72))),'Data Summary'!CW78="Yes"),OFFSET('Sanitation Data'!$F$10,0,10*ROW('Sanitation Data'!F72)),NA())</f>
        <v>#N/A</v>
      </c>
      <c r="AI78" s="507" t="e">
        <f ca="1">+IF(AND(ISNUMBER(OFFSET('Sanitation Data'!$F$11,0,10*ROW('Sanitation Data'!F72))),'Data Summary'!CX78="Yes"),OFFSET('Sanitation Data'!$F$11,0,10*ROW('Sanitation Data'!F72)),NA())</f>
        <v>#N/A</v>
      </c>
      <c r="AJ78" s="507" t="e">
        <f ca="1">+IF(AND(ISNUMBER(OFFSET('Sanitation Data'!$F$12,0,10*ROW('Sanitation Data'!F72))),'Data Summary'!CY78="Yes"),OFFSET('Sanitation Data'!$F$12,0,10*ROW('Sanitation Data'!F72)),NA())</f>
        <v>#N/A</v>
      </c>
      <c r="AK78" s="507" t="e">
        <f ca="1">+IF(AND(ISNUMBER(OFFSET('Sanitation Data'!$G$4,0,10*ROW('Sanitation Data'!G72))),'Data Summary'!CZ78="Yes"),100-OFFSET('Sanitation Data'!$G$4,0,10*ROW('Sanitation Data'!G72)),NA())</f>
        <v>#N/A</v>
      </c>
      <c r="AL78" s="507" t="e">
        <f ca="1">+IF(AND(ISNUMBER(OFFSET('Sanitation Data'!$G$6,0,10*ROW('Sanitation Data'!G72))),'Data Summary'!DA78="Yes"),OFFSET('Sanitation Data'!$G$6,0,10*ROW('Sanitation Data'!G72)),NA())</f>
        <v>#N/A</v>
      </c>
      <c r="AM78" s="507" t="e">
        <f ca="1">+IF(AND(ISNUMBER(OFFSET('Sanitation Data'!$G$10,0,10*ROW('Sanitation Data'!G72))),'Data Summary'!DB78="Yes"),OFFSET('Sanitation Data'!$G$10,0,10*ROW('Sanitation Data'!G72)),NA())</f>
        <v>#N/A</v>
      </c>
      <c r="AN78" s="507" t="e">
        <f ca="1">+IF(AND(ISNUMBER(OFFSET('Sanitation Data'!$G$11,0,10*ROW('Sanitation Data'!G72))),'Data Summary'!DC78="Yes"),OFFSET('Sanitation Data'!$G$11,0,10*ROW('Sanitation Data'!G72)),NA())</f>
        <v>#N/A</v>
      </c>
      <c r="AO78" s="507" t="e">
        <f ca="1">+IF(AND(ISNUMBER(OFFSET('Sanitation Data'!$G$12,0,10*ROW('Sanitation Data'!G72))),'Data Summary'!DD78="Yes"),OFFSET('Sanitation Data'!$G$12,0,10*ROW('Sanitation Data'!G72)),NA())</f>
        <v>#N/A</v>
      </c>
      <c r="AP78" s="507" t="e">
        <f ca="1">+IF(AND(ISNUMBER(OFFSET('Sanitation Data'!$H$4,0,10*ROW('Sanitation Data'!H72))),'Data Summary'!DE78="Yes"),100-OFFSET('Sanitation Data'!$H$4,0,10*ROW('Sanitation Data'!H72)),NA())</f>
        <v>#N/A</v>
      </c>
      <c r="AQ78" s="507" t="e">
        <f ca="1">+IF(AND(ISNUMBER(OFFSET('Sanitation Data'!$H$6,0,10*ROW('Sanitation Data'!H72))),'Data Summary'!DF78="Yes"),OFFSET('Sanitation Data'!$H$6,0,10*ROW('Sanitation Data'!H72)),NA())</f>
        <v>#N/A</v>
      </c>
      <c r="AR78" s="507" t="e">
        <f ca="1">+IF(AND(ISNUMBER(OFFSET('Sanitation Data'!$H$10,0,10*ROW('Sanitation Data'!H72))),'Data Summary'!DG78="Yes"),OFFSET('Sanitation Data'!$H$10,0,10*ROW('Sanitation Data'!H72)),NA())</f>
        <v>#N/A</v>
      </c>
      <c r="AS78" s="507" t="e">
        <f ca="1">+IF(AND(ISNUMBER(OFFSET('Sanitation Data'!$H$11,0,10*ROW('Sanitation Data'!H72))),'Data Summary'!DH78="Yes"),OFFSET('Sanitation Data'!$H$11,0,10*ROW('Sanitation Data'!H72)),NA())</f>
        <v>#N/A</v>
      </c>
      <c r="AT78" s="507" t="e">
        <f ca="1">+IF(AND(ISNUMBER(OFFSET('Sanitation Data'!$H$12,0,10*ROW('Sanitation Data'!H72))),'Data Summary'!DI78="Yes"),OFFSET('Sanitation Data'!$H$12,0,10*ROW('Sanitation Data'!H72)),NA())</f>
        <v>#N/A</v>
      </c>
      <c r="AU78" s="507" t="e">
        <f ca="1">+IF(AND(ISNUMBER(OFFSET('Sanitation Data'!$I$4,0,10*ROW('Sanitation Data'!I72))),'Data Summary'!DJ78="Yes"),100-OFFSET('Sanitation Data'!$I$4,0,10*ROW('Sanitation Data'!I72)),NA())</f>
        <v>#N/A</v>
      </c>
      <c r="AV78" s="507" t="e">
        <f ca="1">+IF(AND(ISNUMBER(OFFSET('Sanitation Data'!$I$6,0,10*ROW('Sanitation Data'!I72))),'Data Summary'!DK78="Yes"),OFFSET('Sanitation Data'!$I$6,0,10*ROW('Sanitation Data'!I72)),NA())</f>
        <v>#N/A</v>
      </c>
      <c r="AW78" s="507" t="e">
        <f ca="1">+IF(AND(ISNUMBER(OFFSET('Sanitation Data'!$I$10,0,10*ROW('Sanitation Data'!I72))),'Data Summary'!DL78="Yes"),OFFSET('Sanitation Data'!$I$10,0,10*ROW('Sanitation Data'!I72)),NA())</f>
        <v>#N/A</v>
      </c>
      <c r="AX78" s="507" t="e">
        <f ca="1">+IF(AND(ISNUMBER(OFFSET('Sanitation Data'!$I$11,0,10*ROW('Sanitation Data'!I72))),'Data Summary'!DM78="Yes"),OFFSET('Sanitation Data'!$I$11,0,10*ROW('Sanitation Data'!I72)),NA())</f>
        <v>#N/A</v>
      </c>
      <c r="AY78" s="507" t="e">
        <f ca="1">+IF(AND(ISNUMBER(OFFSET('Sanitation Data'!$I$12,0,10*ROW('Sanitation Data'!I72))),'Data Summary'!DN78="Yes"),OFFSET('Sanitation Data'!$I$12,0,10*ROW('Sanitation Data'!I72)),NA())</f>
        <v>#N/A</v>
      </c>
      <c r="AZ78" s="508" t="e">
        <f ca="1">+IF(AND(ISNUMBER(OFFSET('Hygiene Data'!$D$5,0,10*ROW('Hygiene Data'!D72))),'Data Summary'!DO78="Yes"),OFFSET('Hygiene Data'!$D$5,0,10*ROW('Hygiene Data'!D72)),NA())</f>
        <v>#N/A</v>
      </c>
      <c r="BA78" s="508" t="e">
        <f ca="1">+IF(AND(ISNUMBER(OFFSET('Hygiene Data'!$D$7,0,10*ROW('Hygiene Data'!D72))),'Data Summary'!DP78="Yes"),OFFSET('Hygiene Data'!$D$7,0,10*ROW('Hygiene Data'!D72)),NA())</f>
        <v>#N/A</v>
      </c>
      <c r="BB78" s="508" t="e">
        <f ca="1">+IF(AND(ISNUMBER(OFFSET('Hygiene Data'!$D$9,0,10*ROW('Hygiene Data'!D72))),'Data Summary'!DQ78="Yes"),OFFSET('Hygiene Data'!$D$9,0,10*ROW('Hygiene Data'!D72)),NA())</f>
        <v>#N/A</v>
      </c>
      <c r="BC78" s="508" t="e">
        <f ca="1">+IF(AND(ISNUMBER(OFFSET('Hygiene Data'!$E$5,0,10*ROW('Hygiene Data'!E72))),'Data Summary'!DR78="Yes"),OFFSET('Hygiene Data'!$E$5,0,10*ROW('Hygiene Data'!E72)),NA())</f>
        <v>#N/A</v>
      </c>
      <c r="BD78" s="508" t="e">
        <f ca="1">+IF(AND(ISNUMBER(OFFSET('Hygiene Data'!$E$7,0,10*ROW('Hygiene Data'!E72))),'Data Summary'!DS78="Yes"),OFFSET('Hygiene Data'!$E$7,0,10*ROW('Hygiene Data'!E72)),NA())</f>
        <v>#N/A</v>
      </c>
      <c r="BE78" s="508" t="e">
        <f ca="1">+IF(AND(ISNUMBER(OFFSET('Hygiene Data'!$E$9,0,10*ROW('Hygiene Data'!E72))),'Data Summary'!DT78="Yes"),OFFSET('Hygiene Data'!$E$9,0,10*ROW('Hygiene Data'!E72)),NA())</f>
        <v>#N/A</v>
      </c>
      <c r="BF78" s="508" t="e">
        <f ca="1">+IF(AND(ISNUMBER(OFFSET('Hygiene Data'!$F$5,0,10*ROW('Hygiene Data'!F72))),'Data Summary'!DU78="Yes"),OFFSET('Hygiene Data'!$F$5,0,10*ROW('Hygiene Data'!F72)),NA())</f>
        <v>#N/A</v>
      </c>
      <c r="BG78" s="508" t="e">
        <f ca="1">+IF(AND(ISNUMBER(OFFSET('Hygiene Data'!$F$7,0,10*ROW('Hygiene Data'!F72))),'Data Summary'!DV78="Yes"),OFFSET('Hygiene Data'!$F$7,0,10*ROW('Hygiene Data'!F72)),NA())</f>
        <v>#N/A</v>
      </c>
      <c r="BH78" s="508" t="e">
        <f ca="1">+IF(AND(ISNUMBER(OFFSET('Hygiene Data'!$F$9,0,10*ROW('Hygiene Data'!F72))),'Data Summary'!DW78="Yes"),OFFSET('Hygiene Data'!$F$9,0,10*ROW('Hygiene Data'!F72)),NA())</f>
        <v>#N/A</v>
      </c>
      <c r="BI78" s="508" t="e">
        <f ca="1">+IF(AND(ISNUMBER(OFFSET('Hygiene Data'!$G$5,0,10*ROW('Hygiene Data'!G72))),'Data Summary'!DX78="Yes"),OFFSET('Hygiene Data'!$G$5,0,10*ROW('Hygiene Data'!G72)),NA())</f>
        <v>#N/A</v>
      </c>
      <c r="BJ78" s="508" t="e">
        <f ca="1">+IF(AND(ISNUMBER(OFFSET('Hygiene Data'!$G$7,0,10*ROW('Hygiene Data'!G72))),'Data Summary'!DY78="Yes"),OFFSET('Hygiene Data'!$G$7,0,10*ROW('Hygiene Data'!G72)),NA())</f>
        <v>#N/A</v>
      </c>
      <c r="BK78" s="508" t="e">
        <f ca="1">+IF(AND(ISNUMBER(OFFSET('Hygiene Data'!$G$9,0,10*ROW('Hygiene Data'!G72))),'Data Summary'!DZ78="Yes"),OFFSET('Hygiene Data'!$G$9,0,10*ROW('Hygiene Data'!G72)),NA())</f>
        <v>#N/A</v>
      </c>
      <c r="BL78" s="508" t="e">
        <f ca="1">+IF(AND(ISNUMBER(OFFSET('Hygiene Data'!$H$5,0,10*ROW('Hygiene Data'!H72))),'Data Summary'!EA78="Yes"),OFFSET('Hygiene Data'!$H$5,0,10*ROW('Hygiene Data'!H72)),NA())</f>
        <v>#N/A</v>
      </c>
      <c r="BM78" s="508" t="e">
        <f ca="1">+IF(AND(ISNUMBER(OFFSET('Hygiene Data'!$H$7,0,10*ROW('Hygiene Data'!H72))),'Data Summary'!EB78="Yes"),OFFSET('Hygiene Data'!$H$7,0,10*ROW('Hygiene Data'!H72)),NA())</f>
        <v>#N/A</v>
      </c>
      <c r="BN78" s="508" t="e">
        <f ca="1">+IF(AND(ISNUMBER(OFFSET('Hygiene Data'!$H$9,0,10*ROW('Hygiene Data'!H72))),'Data Summary'!EC78="Yes"),OFFSET('Hygiene Data'!$H$9,0,10*ROW('Hygiene Data'!H72)),NA())</f>
        <v>#N/A</v>
      </c>
      <c r="BO78" s="508" t="e">
        <f ca="1">+IF(AND(ISNUMBER(OFFSET('Hygiene Data'!$I$5,0,10*ROW('Hygiene Data'!I72))),'Data Summary'!ED78="Yes"),OFFSET('Hygiene Data'!$I$5,0,10*ROW('Hygiene Data'!I72)),NA())</f>
        <v>#N/A</v>
      </c>
      <c r="BP78" s="508" t="e">
        <f ca="1">+IF(AND(ISNUMBER(OFFSET('Hygiene Data'!$I$7,0,10*ROW('Hygiene Data'!I72))),'Data Summary'!EE78="Yes"),OFFSET('Hygiene Data'!$I$7,0,10*ROW('Hygiene Data'!I72)),NA())</f>
        <v>#N/A</v>
      </c>
      <c r="BQ78" s="508" t="e">
        <f ca="1">+IF(AND(ISNUMBER(OFFSET('Hygiene Data'!$I$9,0,10*ROW('Hygiene Data'!I72))),'Data Summary'!EF78="Yes"),OFFSET('Hygiene Data'!$I$9,0,10*ROW('Hygiene Data'!I72)),NA())</f>
        <v>#N/A</v>
      </c>
    </row>
    <row r="79" spans="1:69" x14ac:dyDescent="0.25">
      <c r="A79" s="504" t="e">
        <f ca="1">+RIGHT('Data Summary'!A79,LEN('Data Summary'!A79)-9)</f>
        <v>#VALUE!</v>
      </c>
      <c r="B79" s="478" t="str">
        <f ca="1">+IF(ISTEXT('Data Summary'!B79),'Data Summary'!B79,"")</f>
        <v/>
      </c>
      <c r="C79" s="505" t="e">
        <f ca="1">+VALUE('Data Summary'!C79)</f>
        <v>#VALUE!</v>
      </c>
      <c r="D79" s="506" t="e">
        <f ca="1">+IF(AND(ISNUMBER(OFFSET('Water Data'!$D$4,0,10*ROW('Water Data'!D73))),'Data Summary'!BS79="Yes"),100-OFFSET('Water Data'!$D$4,0,10*ROW('Water Data'!D73)),NA())</f>
        <v>#N/A</v>
      </c>
      <c r="E79" s="506" t="e">
        <f ca="1">+IF(AND(ISNUMBER(OFFSET('Water Data'!$D$6,0,10*ROW('Water Data'!D73))),'Data Summary'!BT79="Yes"),OFFSET('Water Data'!$D$6,0,10*ROW('Water Data'!D73)),NA())</f>
        <v>#N/A</v>
      </c>
      <c r="F79" s="506" t="e">
        <f ca="1">+IF(AND(ISNUMBER(OFFSET('Water Data'!$D$9,0,10*ROW('Water Data'!D73))),'Data Summary'!BU79="Yes"),OFFSET('Water Data'!$D$9,0,10*ROW('Water Data'!D73)),NA())</f>
        <v>#N/A</v>
      </c>
      <c r="G79" s="506" t="e">
        <f ca="1">+IF(AND(ISNUMBER(OFFSET('Water Data'!$E$4,0,10*ROW('Water Data'!E73))),'Data Summary'!BV79="Yes"),100-OFFSET('Water Data'!$E$4,0,10*ROW('Water Data'!E73)),NA())</f>
        <v>#N/A</v>
      </c>
      <c r="H79" s="506" t="e">
        <f ca="1">+IF(AND(ISNUMBER(OFFSET('Water Data'!$E$6,0,10*ROW('Water Data'!E73))),'Data Summary'!BW79="Yes"),OFFSET('Water Data'!$E$6,0,10*ROW('Water Data'!E73)),NA())</f>
        <v>#N/A</v>
      </c>
      <c r="I79" s="506" t="e">
        <f ca="1">+IF(AND(ISNUMBER(OFFSET('Water Data'!$E$9,0,10*ROW('Water Data'!E73))),'Data Summary'!BX79="Yes"),OFFSET('Water Data'!$E$9,0,10*ROW('Water Data'!E73)),NA())</f>
        <v>#N/A</v>
      </c>
      <c r="J79" s="506" t="e">
        <f ca="1">+IF(AND(ISNUMBER(OFFSET('Water Data'!$F$4,0,10*ROW('Water Data'!F73))),'Data Summary'!BY79="Yes"),100-OFFSET('Water Data'!$F$4,0,10*ROW('Water Data'!F73)),NA())</f>
        <v>#N/A</v>
      </c>
      <c r="K79" s="506" t="e">
        <f ca="1">+IF(AND(ISNUMBER(OFFSET('Water Data'!$F$6,0,10*ROW('Water Data'!F73))),'Data Summary'!BZ79="Yes"),OFFSET('Water Data'!$F$6,0,10*ROW('Water Data'!F73)),NA())</f>
        <v>#N/A</v>
      </c>
      <c r="L79" s="506" t="e">
        <f ca="1">+IF(AND(ISNUMBER(OFFSET('Water Data'!$F$9,0,10*ROW('Water Data'!F73))),'Data Summary'!CA79="Yes"),OFFSET('Water Data'!$F$9,0,10*ROW('Water Data'!F73)),NA())</f>
        <v>#N/A</v>
      </c>
      <c r="M79" s="506" t="e">
        <f ca="1">+IF(AND(ISNUMBER(OFFSET('Water Data'!$G$4,0,10*ROW('Water Data'!G73))),'Data Summary'!CB79="Yes"),100-OFFSET('Water Data'!$G$4,0,10*ROW('Water Data'!G73)),NA())</f>
        <v>#N/A</v>
      </c>
      <c r="N79" s="506" t="e">
        <f ca="1">+IF(AND(ISNUMBER(OFFSET('Water Data'!$G$6,0,10*ROW('Water Data'!G73))),'Data Summary'!CC79="Yes"),OFFSET('Water Data'!$G$6,0,10*ROW('Water Data'!G73)),NA())</f>
        <v>#N/A</v>
      </c>
      <c r="O79" s="506" t="e">
        <f ca="1">+IF(AND(ISNUMBER(OFFSET('Water Data'!$G$9,0,10*ROW('Water Data'!G73))),'Data Summary'!CD79="Yes"),OFFSET('Water Data'!$G$9,0,10*ROW('Water Data'!G73)),NA())</f>
        <v>#N/A</v>
      </c>
      <c r="P79" s="506" t="e">
        <f ca="1">+IF(AND(ISNUMBER(OFFSET('Water Data'!$H$4,0,10*ROW('Water Data'!H73))),'Data Summary'!CE79="Yes"),100-OFFSET('Water Data'!$H$4,0,10*ROW('Water Data'!H73)),NA())</f>
        <v>#N/A</v>
      </c>
      <c r="Q79" s="506" t="e">
        <f ca="1">+IF(AND(ISNUMBER(OFFSET('Water Data'!$H$6,0,10*ROW('Water Data'!H73))),'Data Summary'!CF79="Yes"),OFFSET('Water Data'!$H$6,0,10*ROW('Water Data'!H73)),NA())</f>
        <v>#N/A</v>
      </c>
      <c r="R79" s="506" t="e">
        <f ca="1">+IF(AND(ISNUMBER(OFFSET('Water Data'!$H$9,0,10*ROW('Water Data'!H73))),'Data Summary'!CG79="Yes"),OFFSET('Water Data'!$H$9,0,10*ROW('Water Data'!H73)),NA())</f>
        <v>#N/A</v>
      </c>
      <c r="S79" s="506" t="e">
        <f ca="1">+IF(AND(ISNUMBER(OFFSET('Water Data'!$I$4,0,10*ROW('Water Data'!I73))),'Data Summary'!CH79="Yes"),100-OFFSET('Water Data'!$I$4,0,10*ROW('Water Data'!I73)),NA())</f>
        <v>#N/A</v>
      </c>
      <c r="T79" s="506" t="e">
        <f ca="1">+IF(AND(ISNUMBER(OFFSET('Water Data'!$I$6,0,10*ROW('Water Data'!I73))),'Data Summary'!CI79="Yes"),OFFSET('Water Data'!$I$6,0,10*ROW('Water Data'!I73)),NA())</f>
        <v>#N/A</v>
      </c>
      <c r="U79" s="506" t="e">
        <f ca="1">+IF(AND(ISNUMBER(OFFSET('Water Data'!$I$9,0,10*ROW('Water Data'!I73))),'Data Summary'!CJ79="Yes"),OFFSET('Water Data'!$I$9,0,10*ROW('Water Data'!I73)),NA())</f>
        <v>#N/A</v>
      </c>
      <c r="V79" s="507" t="e">
        <f ca="1">+IF(AND(ISNUMBER(OFFSET('Sanitation Data'!$D$4,0,10*ROW('Sanitation Data'!D73))),'Data Summary'!CK79="Yes"),100-OFFSET('Sanitation Data'!$D$4,0,10*ROW('Sanitation Data'!D73)),NA())</f>
        <v>#N/A</v>
      </c>
      <c r="W79" s="507" t="e">
        <f ca="1">+IF(AND(ISNUMBER(OFFSET('Sanitation Data'!$D$6,0,10*ROW('Sanitation Data'!D73))),'Data Summary'!CL79="Yes"),OFFSET('Sanitation Data'!$D$6,0,10*ROW('Sanitation Data'!D73)),NA())</f>
        <v>#N/A</v>
      </c>
      <c r="X79" s="507" t="e">
        <f ca="1">+IF(AND(ISNUMBER(OFFSET('Sanitation Data'!$D$10,0,10*ROW('Sanitation Data'!D73))),'Data Summary'!CM79="Yes"),OFFSET('Sanitation Data'!$D$10,0,10*ROW('Sanitation Data'!D73)),NA())</f>
        <v>#N/A</v>
      </c>
      <c r="Y79" s="507" t="e">
        <f ca="1">+IF(AND(ISNUMBER(OFFSET('Sanitation Data'!$D$11,0,10*ROW('Sanitation Data'!D73))),'Data Summary'!CN79="Yes"),OFFSET('Sanitation Data'!$D$11,0,10*ROW('Sanitation Data'!D73)),NA())</f>
        <v>#N/A</v>
      </c>
      <c r="Z79" s="507" t="e">
        <f ca="1">+IF(AND(ISNUMBER(OFFSET('Sanitation Data'!$D$12,0,10*ROW('Sanitation Data'!D73))),'Data Summary'!CO79="Yes"),OFFSET('Sanitation Data'!$D$12,0,10*ROW('Sanitation Data'!D73)),NA())</f>
        <v>#N/A</v>
      </c>
      <c r="AA79" s="507" t="e">
        <f ca="1">+IF(AND(ISNUMBER(OFFSET('Sanitation Data'!$E$4,0,10*ROW('Sanitation Data'!E73))),'Data Summary'!CP79="Yes"),100-OFFSET('Sanitation Data'!$E$4,0,10*ROW('Sanitation Data'!E73)),NA())</f>
        <v>#N/A</v>
      </c>
      <c r="AB79" s="507" t="e">
        <f ca="1">+IF(AND(ISNUMBER(OFFSET('Sanitation Data'!$E$6,0,10*ROW('Sanitation Data'!E73))),'Data Summary'!CQ79="Yes"),OFFSET('Sanitation Data'!$E$6,0,10*ROW('Sanitation Data'!E73)),NA())</f>
        <v>#N/A</v>
      </c>
      <c r="AC79" s="507" t="e">
        <f ca="1">+IF(AND(ISNUMBER(OFFSET('Sanitation Data'!$E$10,0,10*ROW('Sanitation Data'!E73))),'Data Summary'!CR79="Yes"),OFFSET('Sanitation Data'!$E$10,0,10*ROW('Sanitation Data'!E73)),NA())</f>
        <v>#N/A</v>
      </c>
      <c r="AD79" s="507" t="e">
        <f ca="1">+IF(AND(ISNUMBER(OFFSET('Sanitation Data'!$E$11,0,10*ROW('Sanitation Data'!E73))),'Data Summary'!CS79="Yes"),OFFSET('Sanitation Data'!$E$11,0,10*ROW('Sanitation Data'!E73)),NA())</f>
        <v>#N/A</v>
      </c>
      <c r="AE79" s="507" t="e">
        <f ca="1">+IF(AND(ISNUMBER(OFFSET('Sanitation Data'!$E$12,0,10*ROW('Sanitation Data'!E73))),'Data Summary'!CT79="Yes"),OFFSET('Sanitation Data'!$E$12,0,10*ROW('Sanitation Data'!E73)),NA())</f>
        <v>#N/A</v>
      </c>
      <c r="AF79" s="507" t="e">
        <f ca="1">+IF(AND(ISNUMBER(OFFSET('Sanitation Data'!$F$4,0,10*ROW('Sanitation Data'!F73))),'Data Summary'!CU79="Yes"),100-OFFSET('Sanitation Data'!$F$4,0,10*ROW('Sanitation Data'!F73)),NA())</f>
        <v>#N/A</v>
      </c>
      <c r="AG79" s="507" t="e">
        <f ca="1">+IF(AND(ISNUMBER(OFFSET('Sanitation Data'!$F$6,0,10*ROW('Sanitation Data'!F73))),'Data Summary'!CV79="Yes"),OFFSET('Sanitation Data'!$F$6,0,10*ROW('Sanitation Data'!F73)),NA())</f>
        <v>#N/A</v>
      </c>
      <c r="AH79" s="507" t="e">
        <f ca="1">+IF(AND(ISNUMBER(OFFSET('Sanitation Data'!$F$10,0,10*ROW('Sanitation Data'!F73))),'Data Summary'!CW79="Yes"),OFFSET('Sanitation Data'!$F$10,0,10*ROW('Sanitation Data'!F73)),NA())</f>
        <v>#N/A</v>
      </c>
      <c r="AI79" s="507" t="e">
        <f ca="1">+IF(AND(ISNUMBER(OFFSET('Sanitation Data'!$F$11,0,10*ROW('Sanitation Data'!F73))),'Data Summary'!CX79="Yes"),OFFSET('Sanitation Data'!$F$11,0,10*ROW('Sanitation Data'!F73)),NA())</f>
        <v>#N/A</v>
      </c>
      <c r="AJ79" s="507" t="e">
        <f ca="1">+IF(AND(ISNUMBER(OFFSET('Sanitation Data'!$F$12,0,10*ROW('Sanitation Data'!F73))),'Data Summary'!CY79="Yes"),OFFSET('Sanitation Data'!$F$12,0,10*ROW('Sanitation Data'!F73)),NA())</f>
        <v>#N/A</v>
      </c>
      <c r="AK79" s="507" t="e">
        <f ca="1">+IF(AND(ISNUMBER(OFFSET('Sanitation Data'!$G$4,0,10*ROW('Sanitation Data'!G73))),'Data Summary'!CZ79="Yes"),100-OFFSET('Sanitation Data'!$G$4,0,10*ROW('Sanitation Data'!G73)),NA())</f>
        <v>#N/A</v>
      </c>
      <c r="AL79" s="507" t="e">
        <f ca="1">+IF(AND(ISNUMBER(OFFSET('Sanitation Data'!$G$6,0,10*ROW('Sanitation Data'!G73))),'Data Summary'!DA79="Yes"),OFFSET('Sanitation Data'!$G$6,0,10*ROW('Sanitation Data'!G73)),NA())</f>
        <v>#N/A</v>
      </c>
      <c r="AM79" s="507" t="e">
        <f ca="1">+IF(AND(ISNUMBER(OFFSET('Sanitation Data'!$G$10,0,10*ROW('Sanitation Data'!G73))),'Data Summary'!DB79="Yes"),OFFSET('Sanitation Data'!$G$10,0,10*ROW('Sanitation Data'!G73)),NA())</f>
        <v>#N/A</v>
      </c>
      <c r="AN79" s="507" t="e">
        <f ca="1">+IF(AND(ISNUMBER(OFFSET('Sanitation Data'!$G$11,0,10*ROW('Sanitation Data'!G73))),'Data Summary'!DC79="Yes"),OFFSET('Sanitation Data'!$G$11,0,10*ROW('Sanitation Data'!G73)),NA())</f>
        <v>#N/A</v>
      </c>
      <c r="AO79" s="507" t="e">
        <f ca="1">+IF(AND(ISNUMBER(OFFSET('Sanitation Data'!$G$12,0,10*ROW('Sanitation Data'!G73))),'Data Summary'!DD79="Yes"),OFFSET('Sanitation Data'!$G$12,0,10*ROW('Sanitation Data'!G73)),NA())</f>
        <v>#N/A</v>
      </c>
      <c r="AP79" s="507" t="e">
        <f ca="1">+IF(AND(ISNUMBER(OFFSET('Sanitation Data'!$H$4,0,10*ROW('Sanitation Data'!H73))),'Data Summary'!DE79="Yes"),100-OFFSET('Sanitation Data'!$H$4,0,10*ROW('Sanitation Data'!H73)),NA())</f>
        <v>#N/A</v>
      </c>
      <c r="AQ79" s="507" t="e">
        <f ca="1">+IF(AND(ISNUMBER(OFFSET('Sanitation Data'!$H$6,0,10*ROW('Sanitation Data'!H73))),'Data Summary'!DF79="Yes"),OFFSET('Sanitation Data'!$H$6,0,10*ROW('Sanitation Data'!H73)),NA())</f>
        <v>#N/A</v>
      </c>
      <c r="AR79" s="507" t="e">
        <f ca="1">+IF(AND(ISNUMBER(OFFSET('Sanitation Data'!$H$10,0,10*ROW('Sanitation Data'!H73))),'Data Summary'!DG79="Yes"),OFFSET('Sanitation Data'!$H$10,0,10*ROW('Sanitation Data'!H73)),NA())</f>
        <v>#N/A</v>
      </c>
      <c r="AS79" s="507" t="e">
        <f ca="1">+IF(AND(ISNUMBER(OFFSET('Sanitation Data'!$H$11,0,10*ROW('Sanitation Data'!H73))),'Data Summary'!DH79="Yes"),OFFSET('Sanitation Data'!$H$11,0,10*ROW('Sanitation Data'!H73)),NA())</f>
        <v>#N/A</v>
      </c>
      <c r="AT79" s="507" t="e">
        <f ca="1">+IF(AND(ISNUMBER(OFFSET('Sanitation Data'!$H$12,0,10*ROW('Sanitation Data'!H73))),'Data Summary'!DI79="Yes"),OFFSET('Sanitation Data'!$H$12,0,10*ROW('Sanitation Data'!H73)),NA())</f>
        <v>#N/A</v>
      </c>
      <c r="AU79" s="507" t="e">
        <f ca="1">+IF(AND(ISNUMBER(OFFSET('Sanitation Data'!$I$4,0,10*ROW('Sanitation Data'!I73))),'Data Summary'!DJ79="Yes"),100-OFFSET('Sanitation Data'!$I$4,0,10*ROW('Sanitation Data'!I73)),NA())</f>
        <v>#N/A</v>
      </c>
      <c r="AV79" s="507" t="e">
        <f ca="1">+IF(AND(ISNUMBER(OFFSET('Sanitation Data'!$I$6,0,10*ROW('Sanitation Data'!I73))),'Data Summary'!DK79="Yes"),OFFSET('Sanitation Data'!$I$6,0,10*ROW('Sanitation Data'!I73)),NA())</f>
        <v>#N/A</v>
      </c>
      <c r="AW79" s="507" t="e">
        <f ca="1">+IF(AND(ISNUMBER(OFFSET('Sanitation Data'!$I$10,0,10*ROW('Sanitation Data'!I73))),'Data Summary'!DL79="Yes"),OFFSET('Sanitation Data'!$I$10,0,10*ROW('Sanitation Data'!I73)),NA())</f>
        <v>#N/A</v>
      </c>
      <c r="AX79" s="507" t="e">
        <f ca="1">+IF(AND(ISNUMBER(OFFSET('Sanitation Data'!$I$11,0,10*ROW('Sanitation Data'!I73))),'Data Summary'!DM79="Yes"),OFFSET('Sanitation Data'!$I$11,0,10*ROW('Sanitation Data'!I73)),NA())</f>
        <v>#N/A</v>
      </c>
      <c r="AY79" s="507" t="e">
        <f ca="1">+IF(AND(ISNUMBER(OFFSET('Sanitation Data'!$I$12,0,10*ROW('Sanitation Data'!I73))),'Data Summary'!DN79="Yes"),OFFSET('Sanitation Data'!$I$12,0,10*ROW('Sanitation Data'!I73)),NA())</f>
        <v>#N/A</v>
      </c>
      <c r="AZ79" s="508" t="e">
        <f ca="1">+IF(AND(ISNUMBER(OFFSET('Hygiene Data'!$D$5,0,10*ROW('Hygiene Data'!D73))),'Data Summary'!DO79="Yes"),OFFSET('Hygiene Data'!$D$5,0,10*ROW('Hygiene Data'!D73)),NA())</f>
        <v>#N/A</v>
      </c>
      <c r="BA79" s="508" t="e">
        <f ca="1">+IF(AND(ISNUMBER(OFFSET('Hygiene Data'!$D$7,0,10*ROW('Hygiene Data'!D73))),'Data Summary'!DP79="Yes"),OFFSET('Hygiene Data'!$D$7,0,10*ROW('Hygiene Data'!D73)),NA())</f>
        <v>#N/A</v>
      </c>
      <c r="BB79" s="508" t="e">
        <f ca="1">+IF(AND(ISNUMBER(OFFSET('Hygiene Data'!$D$9,0,10*ROW('Hygiene Data'!D73))),'Data Summary'!DQ79="Yes"),OFFSET('Hygiene Data'!$D$9,0,10*ROW('Hygiene Data'!D73)),NA())</f>
        <v>#N/A</v>
      </c>
      <c r="BC79" s="508" t="e">
        <f ca="1">+IF(AND(ISNUMBER(OFFSET('Hygiene Data'!$E$5,0,10*ROW('Hygiene Data'!E73))),'Data Summary'!DR79="Yes"),OFFSET('Hygiene Data'!$E$5,0,10*ROW('Hygiene Data'!E73)),NA())</f>
        <v>#N/A</v>
      </c>
      <c r="BD79" s="508" t="e">
        <f ca="1">+IF(AND(ISNUMBER(OFFSET('Hygiene Data'!$E$7,0,10*ROW('Hygiene Data'!E73))),'Data Summary'!DS79="Yes"),OFFSET('Hygiene Data'!$E$7,0,10*ROW('Hygiene Data'!E73)),NA())</f>
        <v>#N/A</v>
      </c>
      <c r="BE79" s="508" t="e">
        <f ca="1">+IF(AND(ISNUMBER(OFFSET('Hygiene Data'!$E$9,0,10*ROW('Hygiene Data'!E73))),'Data Summary'!DT79="Yes"),OFFSET('Hygiene Data'!$E$9,0,10*ROW('Hygiene Data'!E73)),NA())</f>
        <v>#N/A</v>
      </c>
      <c r="BF79" s="508" t="e">
        <f ca="1">+IF(AND(ISNUMBER(OFFSET('Hygiene Data'!$F$5,0,10*ROW('Hygiene Data'!F73))),'Data Summary'!DU79="Yes"),OFFSET('Hygiene Data'!$F$5,0,10*ROW('Hygiene Data'!F73)),NA())</f>
        <v>#N/A</v>
      </c>
      <c r="BG79" s="508" t="e">
        <f ca="1">+IF(AND(ISNUMBER(OFFSET('Hygiene Data'!$F$7,0,10*ROW('Hygiene Data'!F73))),'Data Summary'!DV79="Yes"),OFFSET('Hygiene Data'!$F$7,0,10*ROW('Hygiene Data'!F73)),NA())</f>
        <v>#N/A</v>
      </c>
      <c r="BH79" s="508" t="e">
        <f ca="1">+IF(AND(ISNUMBER(OFFSET('Hygiene Data'!$F$9,0,10*ROW('Hygiene Data'!F73))),'Data Summary'!DW79="Yes"),OFFSET('Hygiene Data'!$F$9,0,10*ROW('Hygiene Data'!F73)),NA())</f>
        <v>#N/A</v>
      </c>
      <c r="BI79" s="508" t="e">
        <f ca="1">+IF(AND(ISNUMBER(OFFSET('Hygiene Data'!$G$5,0,10*ROW('Hygiene Data'!G73))),'Data Summary'!DX79="Yes"),OFFSET('Hygiene Data'!$G$5,0,10*ROW('Hygiene Data'!G73)),NA())</f>
        <v>#N/A</v>
      </c>
      <c r="BJ79" s="508" t="e">
        <f ca="1">+IF(AND(ISNUMBER(OFFSET('Hygiene Data'!$G$7,0,10*ROW('Hygiene Data'!G73))),'Data Summary'!DY79="Yes"),OFFSET('Hygiene Data'!$G$7,0,10*ROW('Hygiene Data'!G73)),NA())</f>
        <v>#N/A</v>
      </c>
      <c r="BK79" s="508" t="e">
        <f ca="1">+IF(AND(ISNUMBER(OFFSET('Hygiene Data'!$G$9,0,10*ROW('Hygiene Data'!G73))),'Data Summary'!DZ79="Yes"),OFFSET('Hygiene Data'!$G$9,0,10*ROW('Hygiene Data'!G73)),NA())</f>
        <v>#N/A</v>
      </c>
      <c r="BL79" s="508" t="e">
        <f ca="1">+IF(AND(ISNUMBER(OFFSET('Hygiene Data'!$H$5,0,10*ROW('Hygiene Data'!H73))),'Data Summary'!EA79="Yes"),OFFSET('Hygiene Data'!$H$5,0,10*ROW('Hygiene Data'!H73)),NA())</f>
        <v>#N/A</v>
      </c>
      <c r="BM79" s="508" t="e">
        <f ca="1">+IF(AND(ISNUMBER(OFFSET('Hygiene Data'!$H$7,0,10*ROW('Hygiene Data'!H73))),'Data Summary'!EB79="Yes"),OFFSET('Hygiene Data'!$H$7,0,10*ROW('Hygiene Data'!H73)),NA())</f>
        <v>#N/A</v>
      </c>
      <c r="BN79" s="508" t="e">
        <f ca="1">+IF(AND(ISNUMBER(OFFSET('Hygiene Data'!$H$9,0,10*ROW('Hygiene Data'!H73))),'Data Summary'!EC79="Yes"),OFFSET('Hygiene Data'!$H$9,0,10*ROW('Hygiene Data'!H73)),NA())</f>
        <v>#N/A</v>
      </c>
      <c r="BO79" s="508" t="e">
        <f ca="1">+IF(AND(ISNUMBER(OFFSET('Hygiene Data'!$I$5,0,10*ROW('Hygiene Data'!I73))),'Data Summary'!ED79="Yes"),OFFSET('Hygiene Data'!$I$5,0,10*ROW('Hygiene Data'!I73)),NA())</f>
        <v>#N/A</v>
      </c>
      <c r="BP79" s="508" t="e">
        <f ca="1">+IF(AND(ISNUMBER(OFFSET('Hygiene Data'!$I$7,0,10*ROW('Hygiene Data'!I73))),'Data Summary'!EE79="Yes"),OFFSET('Hygiene Data'!$I$7,0,10*ROW('Hygiene Data'!I73)),NA())</f>
        <v>#N/A</v>
      </c>
      <c r="BQ79" s="508" t="e">
        <f ca="1">+IF(AND(ISNUMBER(OFFSET('Hygiene Data'!$I$9,0,10*ROW('Hygiene Data'!I73))),'Data Summary'!EF79="Yes"),OFFSET('Hygiene Data'!$I$9,0,10*ROW('Hygiene Data'!I73)),NA())</f>
        <v>#N/A</v>
      </c>
    </row>
    <row r="80" spans="1:69" x14ac:dyDescent="0.25">
      <c r="A80" s="504" t="e">
        <f ca="1">+RIGHT('Data Summary'!A80,LEN('Data Summary'!A80)-9)</f>
        <v>#VALUE!</v>
      </c>
      <c r="B80" s="478" t="str">
        <f ca="1">+IF(ISTEXT('Data Summary'!B80),'Data Summary'!B80,"")</f>
        <v/>
      </c>
      <c r="C80" s="505" t="e">
        <f ca="1">+VALUE('Data Summary'!C80)</f>
        <v>#VALUE!</v>
      </c>
      <c r="D80" s="506" t="e">
        <f ca="1">+IF(AND(ISNUMBER(OFFSET('Water Data'!$D$4,0,10*ROW('Water Data'!D74))),'Data Summary'!BS80="Yes"),100-OFFSET('Water Data'!$D$4,0,10*ROW('Water Data'!D74)),NA())</f>
        <v>#N/A</v>
      </c>
      <c r="E80" s="506" t="e">
        <f ca="1">+IF(AND(ISNUMBER(OFFSET('Water Data'!$D$6,0,10*ROW('Water Data'!D74))),'Data Summary'!BT80="Yes"),OFFSET('Water Data'!$D$6,0,10*ROW('Water Data'!D74)),NA())</f>
        <v>#N/A</v>
      </c>
      <c r="F80" s="506" t="e">
        <f ca="1">+IF(AND(ISNUMBER(OFFSET('Water Data'!$D$9,0,10*ROW('Water Data'!D74))),'Data Summary'!BU80="Yes"),OFFSET('Water Data'!$D$9,0,10*ROW('Water Data'!D74)),NA())</f>
        <v>#N/A</v>
      </c>
      <c r="G80" s="506" t="e">
        <f ca="1">+IF(AND(ISNUMBER(OFFSET('Water Data'!$E$4,0,10*ROW('Water Data'!E74))),'Data Summary'!BV80="Yes"),100-OFFSET('Water Data'!$E$4,0,10*ROW('Water Data'!E74)),NA())</f>
        <v>#N/A</v>
      </c>
      <c r="H80" s="506" t="e">
        <f ca="1">+IF(AND(ISNUMBER(OFFSET('Water Data'!$E$6,0,10*ROW('Water Data'!E74))),'Data Summary'!BW80="Yes"),OFFSET('Water Data'!$E$6,0,10*ROW('Water Data'!E74)),NA())</f>
        <v>#N/A</v>
      </c>
      <c r="I80" s="506" t="e">
        <f ca="1">+IF(AND(ISNUMBER(OFFSET('Water Data'!$E$9,0,10*ROW('Water Data'!E74))),'Data Summary'!BX80="Yes"),OFFSET('Water Data'!$E$9,0,10*ROW('Water Data'!E74)),NA())</f>
        <v>#N/A</v>
      </c>
      <c r="J80" s="506" t="e">
        <f ca="1">+IF(AND(ISNUMBER(OFFSET('Water Data'!$F$4,0,10*ROW('Water Data'!F74))),'Data Summary'!BY80="Yes"),100-OFFSET('Water Data'!$F$4,0,10*ROW('Water Data'!F74)),NA())</f>
        <v>#N/A</v>
      </c>
      <c r="K80" s="506" t="e">
        <f ca="1">+IF(AND(ISNUMBER(OFFSET('Water Data'!$F$6,0,10*ROW('Water Data'!F74))),'Data Summary'!BZ80="Yes"),OFFSET('Water Data'!$F$6,0,10*ROW('Water Data'!F74)),NA())</f>
        <v>#N/A</v>
      </c>
      <c r="L80" s="506" t="e">
        <f ca="1">+IF(AND(ISNUMBER(OFFSET('Water Data'!$F$9,0,10*ROW('Water Data'!F74))),'Data Summary'!CA80="Yes"),OFFSET('Water Data'!$F$9,0,10*ROW('Water Data'!F74)),NA())</f>
        <v>#N/A</v>
      </c>
      <c r="M80" s="506" t="e">
        <f ca="1">+IF(AND(ISNUMBER(OFFSET('Water Data'!$G$4,0,10*ROW('Water Data'!G74))),'Data Summary'!CB80="Yes"),100-OFFSET('Water Data'!$G$4,0,10*ROW('Water Data'!G74)),NA())</f>
        <v>#N/A</v>
      </c>
      <c r="N80" s="506" t="e">
        <f ca="1">+IF(AND(ISNUMBER(OFFSET('Water Data'!$G$6,0,10*ROW('Water Data'!G74))),'Data Summary'!CC80="Yes"),OFFSET('Water Data'!$G$6,0,10*ROW('Water Data'!G74)),NA())</f>
        <v>#N/A</v>
      </c>
      <c r="O80" s="506" t="e">
        <f ca="1">+IF(AND(ISNUMBER(OFFSET('Water Data'!$G$9,0,10*ROW('Water Data'!G74))),'Data Summary'!CD80="Yes"),OFFSET('Water Data'!$G$9,0,10*ROW('Water Data'!G74)),NA())</f>
        <v>#N/A</v>
      </c>
      <c r="P80" s="506" t="e">
        <f ca="1">+IF(AND(ISNUMBER(OFFSET('Water Data'!$H$4,0,10*ROW('Water Data'!H74))),'Data Summary'!CE80="Yes"),100-OFFSET('Water Data'!$H$4,0,10*ROW('Water Data'!H74)),NA())</f>
        <v>#N/A</v>
      </c>
      <c r="Q80" s="506" t="e">
        <f ca="1">+IF(AND(ISNUMBER(OFFSET('Water Data'!$H$6,0,10*ROW('Water Data'!H74))),'Data Summary'!CF80="Yes"),OFFSET('Water Data'!$H$6,0,10*ROW('Water Data'!H74)),NA())</f>
        <v>#N/A</v>
      </c>
      <c r="R80" s="506" t="e">
        <f ca="1">+IF(AND(ISNUMBER(OFFSET('Water Data'!$H$9,0,10*ROW('Water Data'!H74))),'Data Summary'!CG80="Yes"),OFFSET('Water Data'!$H$9,0,10*ROW('Water Data'!H74)),NA())</f>
        <v>#N/A</v>
      </c>
      <c r="S80" s="506" t="e">
        <f ca="1">+IF(AND(ISNUMBER(OFFSET('Water Data'!$I$4,0,10*ROW('Water Data'!I74))),'Data Summary'!CH80="Yes"),100-OFFSET('Water Data'!$I$4,0,10*ROW('Water Data'!I74)),NA())</f>
        <v>#N/A</v>
      </c>
      <c r="T80" s="506" t="e">
        <f ca="1">+IF(AND(ISNUMBER(OFFSET('Water Data'!$I$6,0,10*ROW('Water Data'!I74))),'Data Summary'!CI80="Yes"),OFFSET('Water Data'!$I$6,0,10*ROW('Water Data'!I74)),NA())</f>
        <v>#N/A</v>
      </c>
      <c r="U80" s="506" t="e">
        <f ca="1">+IF(AND(ISNUMBER(OFFSET('Water Data'!$I$9,0,10*ROW('Water Data'!I74))),'Data Summary'!CJ80="Yes"),OFFSET('Water Data'!$I$9,0,10*ROW('Water Data'!I74)),NA())</f>
        <v>#N/A</v>
      </c>
      <c r="V80" s="507" t="e">
        <f ca="1">+IF(AND(ISNUMBER(OFFSET('Sanitation Data'!$D$4,0,10*ROW('Sanitation Data'!D74))),'Data Summary'!CK80="Yes"),100-OFFSET('Sanitation Data'!$D$4,0,10*ROW('Sanitation Data'!D74)),NA())</f>
        <v>#N/A</v>
      </c>
      <c r="W80" s="507" t="e">
        <f ca="1">+IF(AND(ISNUMBER(OFFSET('Sanitation Data'!$D$6,0,10*ROW('Sanitation Data'!D74))),'Data Summary'!CL80="Yes"),OFFSET('Sanitation Data'!$D$6,0,10*ROW('Sanitation Data'!D74)),NA())</f>
        <v>#N/A</v>
      </c>
      <c r="X80" s="507" t="e">
        <f ca="1">+IF(AND(ISNUMBER(OFFSET('Sanitation Data'!$D$10,0,10*ROW('Sanitation Data'!D74))),'Data Summary'!CM80="Yes"),OFFSET('Sanitation Data'!$D$10,0,10*ROW('Sanitation Data'!D74)),NA())</f>
        <v>#N/A</v>
      </c>
      <c r="Y80" s="507" t="e">
        <f ca="1">+IF(AND(ISNUMBER(OFFSET('Sanitation Data'!$D$11,0,10*ROW('Sanitation Data'!D74))),'Data Summary'!CN80="Yes"),OFFSET('Sanitation Data'!$D$11,0,10*ROW('Sanitation Data'!D74)),NA())</f>
        <v>#N/A</v>
      </c>
      <c r="Z80" s="507" t="e">
        <f ca="1">+IF(AND(ISNUMBER(OFFSET('Sanitation Data'!$D$12,0,10*ROW('Sanitation Data'!D74))),'Data Summary'!CO80="Yes"),OFFSET('Sanitation Data'!$D$12,0,10*ROW('Sanitation Data'!D74)),NA())</f>
        <v>#N/A</v>
      </c>
      <c r="AA80" s="507" t="e">
        <f ca="1">+IF(AND(ISNUMBER(OFFSET('Sanitation Data'!$E$4,0,10*ROW('Sanitation Data'!E74))),'Data Summary'!CP80="Yes"),100-OFFSET('Sanitation Data'!$E$4,0,10*ROW('Sanitation Data'!E74)),NA())</f>
        <v>#N/A</v>
      </c>
      <c r="AB80" s="507" t="e">
        <f ca="1">+IF(AND(ISNUMBER(OFFSET('Sanitation Data'!$E$6,0,10*ROW('Sanitation Data'!E74))),'Data Summary'!CQ80="Yes"),OFFSET('Sanitation Data'!$E$6,0,10*ROW('Sanitation Data'!E74)),NA())</f>
        <v>#N/A</v>
      </c>
      <c r="AC80" s="507" t="e">
        <f ca="1">+IF(AND(ISNUMBER(OFFSET('Sanitation Data'!$E$10,0,10*ROW('Sanitation Data'!E74))),'Data Summary'!CR80="Yes"),OFFSET('Sanitation Data'!$E$10,0,10*ROW('Sanitation Data'!E74)),NA())</f>
        <v>#N/A</v>
      </c>
      <c r="AD80" s="507" t="e">
        <f ca="1">+IF(AND(ISNUMBER(OFFSET('Sanitation Data'!$E$11,0,10*ROW('Sanitation Data'!E74))),'Data Summary'!CS80="Yes"),OFFSET('Sanitation Data'!$E$11,0,10*ROW('Sanitation Data'!E74)),NA())</f>
        <v>#N/A</v>
      </c>
      <c r="AE80" s="507" t="e">
        <f ca="1">+IF(AND(ISNUMBER(OFFSET('Sanitation Data'!$E$12,0,10*ROW('Sanitation Data'!E74))),'Data Summary'!CT80="Yes"),OFFSET('Sanitation Data'!$E$12,0,10*ROW('Sanitation Data'!E74)),NA())</f>
        <v>#N/A</v>
      </c>
      <c r="AF80" s="507" t="e">
        <f ca="1">+IF(AND(ISNUMBER(OFFSET('Sanitation Data'!$F$4,0,10*ROW('Sanitation Data'!F74))),'Data Summary'!CU80="Yes"),100-OFFSET('Sanitation Data'!$F$4,0,10*ROW('Sanitation Data'!F74)),NA())</f>
        <v>#N/A</v>
      </c>
      <c r="AG80" s="507" t="e">
        <f ca="1">+IF(AND(ISNUMBER(OFFSET('Sanitation Data'!$F$6,0,10*ROW('Sanitation Data'!F74))),'Data Summary'!CV80="Yes"),OFFSET('Sanitation Data'!$F$6,0,10*ROW('Sanitation Data'!F74)),NA())</f>
        <v>#N/A</v>
      </c>
      <c r="AH80" s="507" t="e">
        <f ca="1">+IF(AND(ISNUMBER(OFFSET('Sanitation Data'!$F$10,0,10*ROW('Sanitation Data'!F74))),'Data Summary'!CW80="Yes"),OFFSET('Sanitation Data'!$F$10,0,10*ROW('Sanitation Data'!F74)),NA())</f>
        <v>#N/A</v>
      </c>
      <c r="AI80" s="507" t="e">
        <f ca="1">+IF(AND(ISNUMBER(OFFSET('Sanitation Data'!$F$11,0,10*ROW('Sanitation Data'!F74))),'Data Summary'!CX80="Yes"),OFFSET('Sanitation Data'!$F$11,0,10*ROW('Sanitation Data'!F74)),NA())</f>
        <v>#N/A</v>
      </c>
      <c r="AJ80" s="507" t="e">
        <f ca="1">+IF(AND(ISNUMBER(OFFSET('Sanitation Data'!$F$12,0,10*ROW('Sanitation Data'!F74))),'Data Summary'!CY80="Yes"),OFFSET('Sanitation Data'!$F$12,0,10*ROW('Sanitation Data'!F74)),NA())</f>
        <v>#N/A</v>
      </c>
      <c r="AK80" s="507" t="e">
        <f ca="1">+IF(AND(ISNUMBER(OFFSET('Sanitation Data'!$G$4,0,10*ROW('Sanitation Data'!G74))),'Data Summary'!CZ80="Yes"),100-OFFSET('Sanitation Data'!$G$4,0,10*ROW('Sanitation Data'!G74)),NA())</f>
        <v>#N/A</v>
      </c>
      <c r="AL80" s="507" t="e">
        <f ca="1">+IF(AND(ISNUMBER(OFFSET('Sanitation Data'!$G$6,0,10*ROW('Sanitation Data'!G74))),'Data Summary'!DA80="Yes"),OFFSET('Sanitation Data'!$G$6,0,10*ROW('Sanitation Data'!G74)),NA())</f>
        <v>#N/A</v>
      </c>
      <c r="AM80" s="507" t="e">
        <f ca="1">+IF(AND(ISNUMBER(OFFSET('Sanitation Data'!$G$10,0,10*ROW('Sanitation Data'!G74))),'Data Summary'!DB80="Yes"),OFFSET('Sanitation Data'!$G$10,0,10*ROW('Sanitation Data'!G74)),NA())</f>
        <v>#N/A</v>
      </c>
      <c r="AN80" s="507" t="e">
        <f ca="1">+IF(AND(ISNUMBER(OFFSET('Sanitation Data'!$G$11,0,10*ROW('Sanitation Data'!G74))),'Data Summary'!DC80="Yes"),OFFSET('Sanitation Data'!$G$11,0,10*ROW('Sanitation Data'!G74)),NA())</f>
        <v>#N/A</v>
      </c>
      <c r="AO80" s="507" t="e">
        <f ca="1">+IF(AND(ISNUMBER(OFFSET('Sanitation Data'!$G$12,0,10*ROW('Sanitation Data'!G74))),'Data Summary'!DD80="Yes"),OFFSET('Sanitation Data'!$G$12,0,10*ROW('Sanitation Data'!G74)),NA())</f>
        <v>#N/A</v>
      </c>
      <c r="AP80" s="507" t="e">
        <f ca="1">+IF(AND(ISNUMBER(OFFSET('Sanitation Data'!$H$4,0,10*ROW('Sanitation Data'!H74))),'Data Summary'!DE80="Yes"),100-OFFSET('Sanitation Data'!$H$4,0,10*ROW('Sanitation Data'!H74)),NA())</f>
        <v>#N/A</v>
      </c>
      <c r="AQ80" s="507" t="e">
        <f ca="1">+IF(AND(ISNUMBER(OFFSET('Sanitation Data'!$H$6,0,10*ROW('Sanitation Data'!H74))),'Data Summary'!DF80="Yes"),OFFSET('Sanitation Data'!$H$6,0,10*ROW('Sanitation Data'!H74)),NA())</f>
        <v>#N/A</v>
      </c>
      <c r="AR80" s="507" t="e">
        <f ca="1">+IF(AND(ISNUMBER(OFFSET('Sanitation Data'!$H$10,0,10*ROW('Sanitation Data'!H74))),'Data Summary'!DG80="Yes"),OFFSET('Sanitation Data'!$H$10,0,10*ROW('Sanitation Data'!H74)),NA())</f>
        <v>#N/A</v>
      </c>
      <c r="AS80" s="507" t="e">
        <f ca="1">+IF(AND(ISNUMBER(OFFSET('Sanitation Data'!$H$11,0,10*ROW('Sanitation Data'!H74))),'Data Summary'!DH80="Yes"),OFFSET('Sanitation Data'!$H$11,0,10*ROW('Sanitation Data'!H74)),NA())</f>
        <v>#N/A</v>
      </c>
      <c r="AT80" s="507" t="e">
        <f ca="1">+IF(AND(ISNUMBER(OFFSET('Sanitation Data'!$H$12,0,10*ROW('Sanitation Data'!H74))),'Data Summary'!DI80="Yes"),OFFSET('Sanitation Data'!$H$12,0,10*ROW('Sanitation Data'!H74)),NA())</f>
        <v>#N/A</v>
      </c>
      <c r="AU80" s="507" t="e">
        <f ca="1">+IF(AND(ISNUMBER(OFFSET('Sanitation Data'!$I$4,0,10*ROW('Sanitation Data'!I74))),'Data Summary'!DJ80="Yes"),100-OFFSET('Sanitation Data'!$I$4,0,10*ROW('Sanitation Data'!I74)),NA())</f>
        <v>#N/A</v>
      </c>
      <c r="AV80" s="507" t="e">
        <f ca="1">+IF(AND(ISNUMBER(OFFSET('Sanitation Data'!$I$6,0,10*ROW('Sanitation Data'!I74))),'Data Summary'!DK80="Yes"),OFFSET('Sanitation Data'!$I$6,0,10*ROW('Sanitation Data'!I74)),NA())</f>
        <v>#N/A</v>
      </c>
      <c r="AW80" s="507" t="e">
        <f ca="1">+IF(AND(ISNUMBER(OFFSET('Sanitation Data'!$I$10,0,10*ROW('Sanitation Data'!I74))),'Data Summary'!DL80="Yes"),OFFSET('Sanitation Data'!$I$10,0,10*ROW('Sanitation Data'!I74)),NA())</f>
        <v>#N/A</v>
      </c>
      <c r="AX80" s="507" t="e">
        <f ca="1">+IF(AND(ISNUMBER(OFFSET('Sanitation Data'!$I$11,0,10*ROW('Sanitation Data'!I74))),'Data Summary'!DM80="Yes"),OFFSET('Sanitation Data'!$I$11,0,10*ROW('Sanitation Data'!I74)),NA())</f>
        <v>#N/A</v>
      </c>
      <c r="AY80" s="507" t="e">
        <f ca="1">+IF(AND(ISNUMBER(OFFSET('Sanitation Data'!$I$12,0,10*ROW('Sanitation Data'!I74))),'Data Summary'!DN80="Yes"),OFFSET('Sanitation Data'!$I$12,0,10*ROW('Sanitation Data'!I74)),NA())</f>
        <v>#N/A</v>
      </c>
      <c r="AZ80" s="508" t="e">
        <f ca="1">+IF(AND(ISNUMBER(OFFSET('Hygiene Data'!$D$5,0,10*ROW('Hygiene Data'!D74))),'Data Summary'!DO80="Yes"),OFFSET('Hygiene Data'!$D$5,0,10*ROW('Hygiene Data'!D74)),NA())</f>
        <v>#N/A</v>
      </c>
      <c r="BA80" s="508" t="e">
        <f ca="1">+IF(AND(ISNUMBER(OFFSET('Hygiene Data'!$D$7,0,10*ROW('Hygiene Data'!D74))),'Data Summary'!DP80="Yes"),OFFSET('Hygiene Data'!$D$7,0,10*ROW('Hygiene Data'!D74)),NA())</f>
        <v>#N/A</v>
      </c>
      <c r="BB80" s="508" t="e">
        <f ca="1">+IF(AND(ISNUMBER(OFFSET('Hygiene Data'!$D$9,0,10*ROW('Hygiene Data'!D74))),'Data Summary'!DQ80="Yes"),OFFSET('Hygiene Data'!$D$9,0,10*ROW('Hygiene Data'!D74)),NA())</f>
        <v>#N/A</v>
      </c>
      <c r="BC80" s="508" t="e">
        <f ca="1">+IF(AND(ISNUMBER(OFFSET('Hygiene Data'!$E$5,0,10*ROW('Hygiene Data'!E74))),'Data Summary'!DR80="Yes"),OFFSET('Hygiene Data'!$E$5,0,10*ROW('Hygiene Data'!E74)),NA())</f>
        <v>#N/A</v>
      </c>
      <c r="BD80" s="508" t="e">
        <f ca="1">+IF(AND(ISNUMBER(OFFSET('Hygiene Data'!$E$7,0,10*ROW('Hygiene Data'!E74))),'Data Summary'!DS80="Yes"),OFFSET('Hygiene Data'!$E$7,0,10*ROW('Hygiene Data'!E74)),NA())</f>
        <v>#N/A</v>
      </c>
      <c r="BE80" s="508" t="e">
        <f ca="1">+IF(AND(ISNUMBER(OFFSET('Hygiene Data'!$E$9,0,10*ROW('Hygiene Data'!E74))),'Data Summary'!DT80="Yes"),OFFSET('Hygiene Data'!$E$9,0,10*ROW('Hygiene Data'!E74)),NA())</f>
        <v>#N/A</v>
      </c>
      <c r="BF80" s="508" t="e">
        <f ca="1">+IF(AND(ISNUMBER(OFFSET('Hygiene Data'!$F$5,0,10*ROW('Hygiene Data'!F74))),'Data Summary'!DU80="Yes"),OFFSET('Hygiene Data'!$F$5,0,10*ROW('Hygiene Data'!F74)),NA())</f>
        <v>#N/A</v>
      </c>
      <c r="BG80" s="508" t="e">
        <f ca="1">+IF(AND(ISNUMBER(OFFSET('Hygiene Data'!$F$7,0,10*ROW('Hygiene Data'!F74))),'Data Summary'!DV80="Yes"),OFFSET('Hygiene Data'!$F$7,0,10*ROW('Hygiene Data'!F74)),NA())</f>
        <v>#N/A</v>
      </c>
      <c r="BH80" s="508" t="e">
        <f ca="1">+IF(AND(ISNUMBER(OFFSET('Hygiene Data'!$F$9,0,10*ROW('Hygiene Data'!F74))),'Data Summary'!DW80="Yes"),OFFSET('Hygiene Data'!$F$9,0,10*ROW('Hygiene Data'!F74)),NA())</f>
        <v>#N/A</v>
      </c>
      <c r="BI80" s="508" t="e">
        <f ca="1">+IF(AND(ISNUMBER(OFFSET('Hygiene Data'!$G$5,0,10*ROW('Hygiene Data'!G74))),'Data Summary'!DX80="Yes"),OFFSET('Hygiene Data'!$G$5,0,10*ROW('Hygiene Data'!G74)),NA())</f>
        <v>#N/A</v>
      </c>
      <c r="BJ80" s="508" t="e">
        <f ca="1">+IF(AND(ISNUMBER(OFFSET('Hygiene Data'!$G$7,0,10*ROW('Hygiene Data'!G74))),'Data Summary'!DY80="Yes"),OFFSET('Hygiene Data'!$G$7,0,10*ROW('Hygiene Data'!G74)),NA())</f>
        <v>#N/A</v>
      </c>
      <c r="BK80" s="508" t="e">
        <f ca="1">+IF(AND(ISNUMBER(OFFSET('Hygiene Data'!$G$9,0,10*ROW('Hygiene Data'!G74))),'Data Summary'!DZ80="Yes"),OFFSET('Hygiene Data'!$G$9,0,10*ROW('Hygiene Data'!G74)),NA())</f>
        <v>#N/A</v>
      </c>
      <c r="BL80" s="508" t="e">
        <f ca="1">+IF(AND(ISNUMBER(OFFSET('Hygiene Data'!$H$5,0,10*ROW('Hygiene Data'!H74))),'Data Summary'!EA80="Yes"),OFFSET('Hygiene Data'!$H$5,0,10*ROW('Hygiene Data'!H74)),NA())</f>
        <v>#N/A</v>
      </c>
      <c r="BM80" s="508" t="e">
        <f ca="1">+IF(AND(ISNUMBER(OFFSET('Hygiene Data'!$H$7,0,10*ROW('Hygiene Data'!H74))),'Data Summary'!EB80="Yes"),OFFSET('Hygiene Data'!$H$7,0,10*ROW('Hygiene Data'!H74)),NA())</f>
        <v>#N/A</v>
      </c>
      <c r="BN80" s="508" t="e">
        <f ca="1">+IF(AND(ISNUMBER(OFFSET('Hygiene Data'!$H$9,0,10*ROW('Hygiene Data'!H74))),'Data Summary'!EC80="Yes"),OFFSET('Hygiene Data'!$H$9,0,10*ROW('Hygiene Data'!H74)),NA())</f>
        <v>#N/A</v>
      </c>
      <c r="BO80" s="508" t="e">
        <f ca="1">+IF(AND(ISNUMBER(OFFSET('Hygiene Data'!$I$5,0,10*ROW('Hygiene Data'!I74))),'Data Summary'!ED80="Yes"),OFFSET('Hygiene Data'!$I$5,0,10*ROW('Hygiene Data'!I74)),NA())</f>
        <v>#N/A</v>
      </c>
      <c r="BP80" s="508" t="e">
        <f ca="1">+IF(AND(ISNUMBER(OFFSET('Hygiene Data'!$I$7,0,10*ROW('Hygiene Data'!I74))),'Data Summary'!EE80="Yes"),OFFSET('Hygiene Data'!$I$7,0,10*ROW('Hygiene Data'!I74)),NA())</f>
        <v>#N/A</v>
      </c>
      <c r="BQ80" s="508" t="e">
        <f ca="1">+IF(AND(ISNUMBER(OFFSET('Hygiene Data'!$I$9,0,10*ROW('Hygiene Data'!I74))),'Data Summary'!EF80="Yes"),OFFSET('Hygiene Data'!$I$9,0,10*ROW('Hygiene Data'!I74)),NA())</f>
        <v>#N/A</v>
      </c>
    </row>
    <row r="81" spans="1:69" x14ac:dyDescent="0.25">
      <c r="A81" s="504" t="e">
        <f ca="1">+RIGHT('Data Summary'!A81,LEN('Data Summary'!A81)-9)</f>
        <v>#VALUE!</v>
      </c>
      <c r="B81" s="478" t="str">
        <f ca="1">+IF(ISTEXT('Data Summary'!B81),'Data Summary'!B81,"")</f>
        <v/>
      </c>
      <c r="C81" s="505" t="e">
        <f ca="1">+VALUE('Data Summary'!C81)</f>
        <v>#VALUE!</v>
      </c>
      <c r="D81" s="506" t="e">
        <f ca="1">+IF(AND(ISNUMBER(OFFSET('Water Data'!$D$4,0,10*ROW('Water Data'!D75))),'Data Summary'!BS81="Yes"),100-OFFSET('Water Data'!$D$4,0,10*ROW('Water Data'!D75)),NA())</f>
        <v>#N/A</v>
      </c>
      <c r="E81" s="506" t="e">
        <f ca="1">+IF(AND(ISNUMBER(OFFSET('Water Data'!$D$6,0,10*ROW('Water Data'!D75))),'Data Summary'!BT81="Yes"),OFFSET('Water Data'!$D$6,0,10*ROW('Water Data'!D75)),NA())</f>
        <v>#N/A</v>
      </c>
      <c r="F81" s="506" t="e">
        <f ca="1">+IF(AND(ISNUMBER(OFFSET('Water Data'!$D$9,0,10*ROW('Water Data'!D75))),'Data Summary'!BU81="Yes"),OFFSET('Water Data'!$D$9,0,10*ROW('Water Data'!D75)),NA())</f>
        <v>#N/A</v>
      </c>
      <c r="G81" s="506" t="e">
        <f ca="1">+IF(AND(ISNUMBER(OFFSET('Water Data'!$E$4,0,10*ROW('Water Data'!E75))),'Data Summary'!BV81="Yes"),100-OFFSET('Water Data'!$E$4,0,10*ROW('Water Data'!E75)),NA())</f>
        <v>#N/A</v>
      </c>
      <c r="H81" s="506" t="e">
        <f ca="1">+IF(AND(ISNUMBER(OFFSET('Water Data'!$E$6,0,10*ROW('Water Data'!E75))),'Data Summary'!BW81="Yes"),OFFSET('Water Data'!$E$6,0,10*ROW('Water Data'!E75)),NA())</f>
        <v>#N/A</v>
      </c>
      <c r="I81" s="506" t="e">
        <f ca="1">+IF(AND(ISNUMBER(OFFSET('Water Data'!$E$9,0,10*ROW('Water Data'!E75))),'Data Summary'!BX81="Yes"),OFFSET('Water Data'!$E$9,0,10*ROW('Water Data'!E75)),NA())</f>
        <v>#N/A</v>
      </c>
      <c r="J81" s="506" t="e">
        <f ca="1">+IF(AND(ISNUMBER(OFFSET('Water Data'!$F$4,0,10*ROW('Water Data'!F75))),'Data Summary'!BY81="Yes"),100-OFFSET('Water Data'!$F$4,0,10*ROW('Water Data'!F75)),NA())</f>
        <v>#N/A</v>
      </c>
      <c r="K81" s="506" t="e">
        <f ca="1">+IF(AND(ISNUMBER(OFFSET('Water Data'!$F$6,0,10*ROW('Water Data'!F75))),'Data Summary'!BZ81="Yes"),OFFSET('Water Data'!$F$6,0,10*ROW('Water Data'!F75)),NA())</f>
        <v>#N/A</v>
      </c>
      <c r="L81" s="506" t="e">
        <f ca="1">+IF(AND(ISNUMBER(OFFSET('Water Data'!$F$9,0,10*ROW('Water Data'!F75))),'Data Summary'!CA81="Yes"),OFFSET('Water Data'!$F$9,0,10*ROW('Water Data'!F75)),NA())</f>
        <v>#N/A</v>
      </c>
      <c r="M81" s="506" t="e">
        <f ca="1">+IF(AND(ISNUMBER(OFFSET('Water Data'!$G$4,0,10*ROW('Water Data'!G75))),'Data Summary'!CB81="Yes"),100-OFFSET('Water Data'!$G$4,0,10*ROW('Water Data'!G75)),NA())</f>
        <v>#N/A</v>
      </c>
      <c r="N81" s="506" t="e">
        <f ca="1">+IF(AND(ISNUMBER(OFFSET('Water Data'!$G$6,0,10*ROW('Water Data'!G75))),'Data Summary'!CC81="Yes"),OFFSET('Water Data'!$G$6,0,10*ROW('Water Data'!G75)),NA())</f>
        <v>#N/A</v>
      </c>
      <c r="O81" s="506" t="e">
        <f ca="1">+IF(AND(ISNUMBER(OFFSET('Water Data'!$G$9,0,10*ROW('Water Data'!G75))),'Data Summary'!CD81="Yes"),OFFSET('Water Data'!$G$9,0,10*ROW('Water Data'!G75)),NA())</f>
        <v>#N/A</v>
      </c>
      <c r="P81" s="506" t="e">
        <f ca="1">+IF(AND(ISNUMBER(OFFSET('Water Data'!$H$4,0,10*ROW('Water Data'!H75))),'Data Summary'!CE81="Yes"),100-OFFSET('Water Data'!$H$4,0,10*ROW('Water Data'!H75)),NA())</f>
        <v>#N/A</v>
      </c>
      <c r="Q81" s="506" t="e">
        <f ca="1">+IF(AND(ISNUMBER(OFFSET('Water Data'!$H$6,0,10*ROW('Water Data'!H75))),'Data Summary'!CF81="Yes"),OFFSET('Water Data'!$H$6,0,10*ROW('Water Data'!H75)),NA())</f>
        <v>#N/A</v>
      </c>
      <c r="R81" s="506" t="e">
        <f ca="1">+IF(AND(ISNUMBER(OFFSET('Water Data'!$H$9,0,10*ROW('Water Data'!H75))),'Data Summary'!CG81="Yes"),OFFSET('Water Data'!$H$9,0,10*ROW('Water Data'!H75)),NA())</f>
        <v>#N/A</v>
      </c>
      <c r="S81" s="506" t="e">
        <f ca="1">+IF(AND(ISNUMBER(OFFSET('Water Data'!$I$4,0,10*ROW('Water Data'!I75))),'Data Summary'!CH81="Yes"),100-OFFSET('Water Data'!$I$4,0,10*ROW('Water Data'!I75)),NA())</f>
        <v>#N/A</v>
      </c>
      <c r="T81" s="506" t="e">
        <f ca="1">+IF(AND(ISNUMBER(OFFSET('Water Data'!$I$6,0,10*ROW('Water Data'!I75))),'Data Summary'!CI81="Yes"),OFFSET('Water Data'!$I$6,0,10*ROW('Water Data'!I75)),NA())</f>
        <v>#N/A</v>
      </c>
      <c r="U81" s="506" t="e">
        <f ca="1">+IF(AND(ISNUMBER(OFFSET('Water Data'!$I$9,0,10*ROW('Water Data'!I75))),'Data Summary'!CJ81="Yes"),OFFSET('Water Data'!$I$9,0,10*ROW('Water Data'!I75)),NA())</f>
        <v>#N/A</v>
      </c>
      <c r="V81" s="507" t="e">
        <f ca="1">+IF(AND(ISNUMBER(OFFSET('Sanitation Data'!$D$4,0,10*ROW('Sanitation Data'!D75))),'Data Summary'!CK81="Yes"),100-OFFSET('Sanitation Data'!$D$4,0,10*ROW('Sanitation Data'!D75)),NA())</f>
        <v>#N/A</v>
      </c>
      <c r="W81" s="507" t="e">
        <f ca="1">+IF(AND(ISNUMBER(OFFSET('Sanitation Data'!$D$6,0,10*ROW('Sanitation Data'!D75))),'Data Summary'!CL81="Yes"),OFFSET('Sanitation Data'!$D$6,0,10*ROW('Sanitation Data'!D75)),NA())</f>
        <v>#N/A</v>
      </c>
      <c r="X81" s="507" t="e">
        <f ca="1">+IF(AND(ISNUMBER(OFFSET('Sanitation Data'!$D$10,0,10*ROW('Sanitation Data'!D75))),'Data Summary'!CM81="Yes"),OFFSET('Sanitation Data'!$D$10,0,10*ROW('Sanitation Data'!D75)),NA())</f>
        <v>#N/A</v>
      </c>
      <c r="Y81" s="507" t="e">
        <f ca="1">+IF(AND(ISNUMBER(OFFSET('Sanitation Data'!$D$11,0,10*ROW('Sanitation Data'!D75))),'Data Summary'!CN81="Yes"),OFFSET('Sanitation Data'!$D$11,0,10*ROW('Sanitation Data'!D75)),NA())</f>
        <v>#N/A</v>
      </c>
      <c r="Z81" s="507" t="e">
        <f ca="1">+IF(AND(ISNUMBER(OFFSET('Sanitation Data'!$D$12,0,10*ROW('Sanitation Data'!D75))),'Data Summary'!CO81="Yes"),OFFSET('Sanitation Data'!$D$12,0,10*ROW('Sanitation Data'!D75)),NA())</f>
        <v>#N/A</v>
      </c>
      <c r="AA81" s="507" t="e">
        <f ca="1">+IF(AND(ISNUMBER(OFFSET('Sanitation Data'!$E$4,0,10*ROW('Sanitation Data'!E75))),'Data Summary'!CP81="Yes"),100-OFFSET('Sanitation Data'!$E$4,0,10*ROW('Sanitation Data'!E75)),NA())</f>
        <v>#N/A</v>
      </c>
      <c r="AB81" s="507" t="e">
        <f ca="1">+IF(AND(ISNUMBER(OFFSET('Sanitation Data'!$E$6,0,10*ROW('Sanitation Data'!E75))),'Data Summary'!CQ81="Yes"),OFFSET('Sanitation Data'!$E$6,0,10*ROW('Sanitation Data'!E75)),NA())</f>
        <v>#N/A</v>
      </c>
      <c r="AC81" s="507" t="e">
        <f ca="1">+IF(AND(ISNUMBER(OFFSET('Sanitation Data'!$E$10,0,10*ROW('Sanitation Data'!E75))),'Data Summary'!CR81="Yes"),OFFSET('Sanitation Data'!$E$10,0,10*ROW('Sanitation Data'!E75)),NA())</f>
        <v>#N/A</v>
      </c>
      <c r="AD81" s="507" t="e">
        <f ca="1">+IF(AND(ISNUMBER(OFFSET('Sanitation Data'!$E$11,0,10*ROW('Sanitation Data'!E75))),'Data Summary'!CS81="Yes"),OFFSET('Sanitation Data'!$E$11,0,10*ROW('Sanitation Data'!E75)),NA())</f>
        <v>#N/A</v>
      </c>
      <c r="AE81" s="507" t="e">
        <f ca="1">+IF(AND(ISNUMBER(OFFSET('Sanitation Data'!$E$12,0,10*ROW('Sanitation Data'!E75))),'Data Summary'!CT81="Yes"),OFFSET('Sanitation Data'!$E$12,0,10*ROW('Sanitation Data'!E75)),NA())</f>
        <v>#N/A</v>
      </c>
      <c r="AF81" s="507" t="e">
        <f ca="1">+IF(AND(ISNUMBER(OFFSET('Sanitation Data'!$F$4,0,10*ROW('Sanitation Data'!F75))),'Data Summary'!CU81="Yes"),100-OFFSET('Sanitation Data'!$F$4,0,10*ROW('Sanitation Data'!F75)),NA())</f>
        <v>#N/A</v>
      </c>
      <c r="AG81" s="507" t="e">
        <f ca="1">+IF(AND(ISNUMBER(OFFSET('Sanitation Data'!$F$6,0,10*ROW('Sanitation Data'!F75))),'Data Summary'!CV81="Yes"),OFFSET('Sanitation Data'!$F$6,0,10*ROW('Sanitation Data'!F75)),NA())</f>
        <v>#N/A</v>
      </c>
      <c r="AH81" s="507" t="e">
        <f ca="1">+IF(AND(ISNUMBER(OFFSET('Sanitation Data'!$F$10,0,10*ROW('Sanitation Data'!F75))),'Data Summary'!CW81="Yes"),OFFSET('Sanitation Data'!$F$10,0,10*ROW('Sanitation Data'!F75)),NA())</f>
        <v>#N/A</v>
      </c>
      <c r="AI81" s="507" t="e">
        <f ca="1">+IF(AND(ISNUMBER(OFFSET('Sanitation Data'!$F$11,0,10*ROW('Sanitation Data'!F75))),'Data Summary'!CX81="Yes"),OFFSET('Sanitation Data'!$F$11,0,10*ROW('Sanitation Data'!F75)),NA())</f>
        <v>#N/A</v>
      </c>
      <c r="AJ81" s="507" t="e">
        <f ca="1">+IF(AND(ISNUMBER(OFFSET('Sanitation Data'!$F$12,0,10*ROW('Sanitation Data'!F75))),'Data Summary'!CY81="Yes"),OFFSET('Sanitation Data'!$F$12,0,10*ROW('Sanitation Data'!F75)),NA())</f>
        <v>#N/A</v>
      </c>
      <c r="AK81" s="507" t="e">
        <f ca="1">+IF(AND(ISNUMBER(OFFSET('Sanitation Data'!$G$4,0,10*ROW('Sanitation Data'!G75))),'Data Summary'!CZ81="Yes"),100-OFFSET('Sanitation Data'!$G$4,0,10*ROW('Sanitation Data'!G75)),NA())</f>
        <v>#N/A</v>
      </c>
      <c r="AL81" s="507" t="e">
        <f ca="1">+IF(AND(ISNUMBER(OFFSET('Sanitation Data'!$G$6,0,10*ROW('Sanitation Data'!G75))),'Data Summary'!DA81="Yes"),OFFSET('Sanitation Data'!$G$6,0,10*ROW('Sanitation Data'!G75)),NA())</f>
        <v>#N/A</v>
      </c>
      <c r="AM81" s="507" t="e">
        <f ca="1">+IF(AND(ISNUMBER(OFFSET('Sanitation Data'!$G$10,0,10*ROW('Sanitation Data'!G75))),'Data Summary'!DB81="Yes"),OFFSET('Sanitation Data'!$G$10,0,10*ROW('Sanitation Data'!G75)),NA())</f>
        <v>#N/A</v>
      </c>
      <c r="AN81" s="507" t="e">
        <f ca="1">+IF(AND(ISNUMBER(OFFSET('Sanitation Data'!$G$11,0,10*ROW('Sanitation Data'!G75))),'Data Summary'!DC81="Yes"),OFFSET('Sanitation Data'!$G$11,0,10*ROW('Sanitation Data'!G75)),NA())</f>
        <v>#N/A</v>
      </c>
      <c r="AO81" s="507" t="e">
        <f ca="1">+IF(AND(ISNUMBER(OFFSET('Sanitation Data'!$G$12,0,10*ROW('Sanitation Data'!G75))),'Data Summary'!DD81="Yes"),OFFSET('Sanitation Data'!$G$12,0,10*ROW('Sanitation Data'!G75)),NA())</f>
        <v>#N/A</v>
      </c>
      <c r="AP81" s="507" t="e">
        <f ca="1">+IF(AND(ISNUMBER(OFFSET('Sanitation Data'!$H$4,0,10*ROW('Sanitation Data'!H75))),'Data Summary'!DE81="Yes"),100-OFFSET('Sanitation Data'!$H$4,0,10*ROW('Sanitation Data'!H75)),NA())</f>
        <v>#N/A</v>
      </c>
      <c r="AQ81" s="507" t="e">
        <f ca="1">+IF(AND(ISNUMBER(OFFSET('Sanitation Data'!$H$6,0,10*ROW('Sanitation Data'!H75))),'Data Summary'!DF81="Yes"),OFFSET('Sanitation Data'!$H$6,0,10*ROW('Sanitation Data'!H75)),NA())</f>
        <v>#N/A</v>
      </c>
      <c r="AR81" s="507" t="e">
        <f ca="1">+IF(AND(ISNUMBER(OFFSET('Sanitation Data'!$H$10,0,10*ROW('Sanitation Data'!H75))),'Data Summary'!DG81="Yes"),OFFSET('Sanitation Data'!$H$10,0,10*ROW('Sanitation Data'!H75)),NA())</f>
        <v>#N/A</v>
      </c>
      <c r="AS81" s="507" t="e">
        <f ca="1">+IF(AND(ISNUMBER(OFFSET('Sanitation Data'!$H$11,0,10*ROW('Sanitation Data'!H75))),'Data Summary'!DH81="Yes"),OFFSET('Sanitation Data'!$H$11,0,10*ROW('Sanitation Data'!H75)),NA())</f>
        <v>#N/A</v>
      </c>
      <c r="AT81" s="507" t="e">
        <f ca="1">+IF(AND(ISNUMBER(OFFSET('Sanitation Data'!$H$12,0,10*ROW('Sanitation Data'!H75))),'Data Summary'!DI81="Yes"),OFFSET('Sanitation Data'!$H$12,0,10*ROW('Sanitation Data'!H75)),NA())</f>
        <v>#N/A</v>
      </c>
      <c r="AU81" s="507" t="e">
        <f ca="1">+IF(AND(ISNUMBER(OFFSET('Sanitation Data'!$I$4,0,10*ROW('Sanitation Data'!I75))),'Data Summary'!DJ81="Yes"),100-OFFSET('Sanitation Data'!$I$4,0,10*ROW('Sanitation Data'!I75)),NA())</f>
        <v>#N/A</v>
      </c>
      <c r="AV81" s="507" t="e">
        <f ca="1">+IF(AND(ISNUMBER(OFFSET('Sanitation Data'!$I$6,0,10*ROW('Sanitation Data'!I75))),'Data Summary'!DK81="Yes"),OFFSET('Sanitation Data'!$I$6,0,10*ROW('Sanitation Data'!I75)),NA())</f>
        <v>#N/A</v>
      </c>
      <c r="AW81" s="507" t="e">
        <f ca="1">+IF(AND(ISNUMBER(OFFSET('Sanitation Data'!$I$10,0,10*ROW('Sanitation Data'!I75))),'Data Summary'!DL81="Yes"),OFFSET('Sanitation Data'!$I$10,0,10*ROW('Sanitation Data'!I75)),NA())</f>
        <v>#N/A</v>
      </c>
      <c r="AX81" s="507" t="e">
        <f ca="1">+IF(AND(ISNUMBER(OFFSET('Sanitation Data'!$I$11,0,10*ROW('Sanitation Data'!I75))),'Data Summary'!DM81="Yes"),OFFSET('Sanitation Data'!$I$11,0,10*ROW('Sanitation Data'!I75)),NA())</f>
        <v>#N/A</v>
      </c>
      <c r="AY81" s="507" t="e">
        <f ca="1">+IF(AND(ISNUMBER(OFFSET('Sanitation Data'!$I$12,0,10*ROW('Sanitation Data'!I75))),'Data Summary'!DN81="Yes"),OFFSET('Sanitation Data'!$I$12,0,10*ROW('Sanitation Data'!I75)),NA())</f>
        <v>#N/A</v>
      </c>
      <c r="AZ81" s="508" t="e">
        <f ca="1">+IF(AND(ISNUMBER(OFFSET('Hygiene Data'!$D$5,0,10*ROW('Hygiene Data'!D75))),'Data Summary'!DO81="Yes"),OFFSET('Hygiene Data'!$D$5,0,10*ROW('Hygiene Data'!D75)),NA())</f>
        <v>#N/A</v>
      </c>
      <c r="BA81" s="508" t="e">
        <f ca="1">+IF(AND(ISNUMBER(OFFSET('Hygiene Data'!$D$7,0,10*ROW('Hygiene Data'!D75))),'Data Summary'!DP81="Yes"),OFFSET('Hygiene Data'!$D$7,0,10*ROW('Hygiene Data'!D75)),NA())</f>
        <v>#N/A</v>
      </c>
      <c r="BB81" s="508" t="e">
        <f ca="1">+IF(AND(ISNUMBER(OFFSET('Hygiene Data'!$D$9,0,10*ROW('Hygiene Data'!D75))),'Data Summary'!DQ81="Yes"),OFFSET('Hygiene Data'!$D$9,0,10*ROW('Hygiene Data'!D75)),NA())</f>
        <v>#N/A</v>
      </c>
      <c r="BC81" s="508" t="e">
        <f ca="1">+IF(AND(ISNUMBER(OFFSET('Hygiene Data'!$E$5,0,10*ROW('Hygiene Data'!E75))),'Data Summary'!DR81="Yes"),OFFSET('Hygiene Data'!$E$5,0,10*ROW('Hygiene Data'!E75)),NA())</f>
        <v>#N/A</v>
      </c>
      <c r="BD81" s="508" t="e">
        <f ca="1">+IF(AND(ISNUMBER(OFFSET('Hygiene Data'!$E$7,0,10*ROW('Hygiene Data'!E75))),'Data Summary'!DS81="Yes"),OFFSET('Hygiene Data'!$E$7,0,10*ROW('Hygiene Data'!E75)),NA())</f>
        <v>#N/A</v>
      </c>
      <c r="BE81" s="508" t="e">
        <f ca="1">+IF(AND(ISNUMBER(OFFSET('Hygiene Data'!$E$9,0,10*ROW('Hygiene Data'!E75))),'Data Summary'!DT81="Yes"),OFFSET('Hygiene Data'!$E$9,0,10*ROW('Hygiene Data'!E75)),NA())</f>
        <v>#N/A</v>
      </c>
      <c r="BF81" s="508" t="e">
        <f ca="1">+IF(AND(ISNUMBER(OFFSET('Hygiene Data'!$F$5,0,10*ROW('Hygiene Data'!F75))),'Data Summary'!DU81="Yes"),OFFSET('Hygiene Data'!$F$5,0,10*ROW('Hygiene Data'!F75)),NA())</f>
        <v>#N/A</v>
      </c>
      <c r="BG81" s="508" t="e">
        <f ca="1">+IF(AND(ISNUMBER(OFFSET('Hygiene Data'!$F$7,0,10*ROW('Hygiene Data'!F75))),'Data Summary'!DV81="Yes"),OFFSET('Hygiene Data'!$F$7,0,10*ROW('Hygiene Data'!F75)),NA())</f>
        <v>#N/A</v>
      </c>
      <c r="BH81" s="508" t="e">
        <f ca="1">+IF(AND(ISNUMBER(OFFSET('Hygiene Data'!$F$9,0,10*ROW('Hygiene Data'!F75))),'Data Summary'!DW81="Yes"),OFFSET('Hygiene Data'!$F$9,0,10*ROW('Hygiene Data'!F75)),NA())</f>
        <v>#N/A</v>
      </c>
      <c r="BI81" s="508" t="e">
        <f ca="1">+IF(AND(ISNUMBER(OFFSET('Hygiene Data'!$G$5,0,10*ROW('Hygiene Data'!G75))),'Data Summary'!DX81="Yes"),OFFSET('Hygiene Data'!$G$5,0,10*ROW('Hygiene Data'!G75)),NA())</f>
        <v>#N/A</v>
      </c>
      <c r="BJ81" s="508" t="e">
        <f ca="1">+IF(AND(ISNUMBER(OFFSET('Hygiene Data'!$G$7,0,10*ROW('Hygiene Data'!G75))),'Data Summary'!DY81="Yes"),OFFSET('Hygiene Data'!$G$7,0,10*ROW('Hygiene Data'!G75)),NA())</f>
        <v>#N/A</v>
      </c>
      <c r="BK81" s="508" t="e">
        <f ca="1">+IF(AND(ISNUMBER(OFFSET('Hygiene Data'!$G$9,0,10*ROW('Hygiene Data'!G75))),'Data Summary'!DZ81="Yes"),OFFSET('Hygiene Data'!$G$9,0,10*ROW('Hygiene Data'!G75)),NA())</f>
        <v>#N/A</v>
      </c>
      <c r="BL81" s="508" t="e">
        <f ca="1">+IF(AND(ISNUMBER(OFFSET('Hygiene Data'!$H$5,0,10*ROW('Hygiene Data'!H75))),'Data Summary'!EA81="Yes"),OFFSET('Hygiene Data'!$H$5,0,10*ROW('Hygiene Data'!H75)),NA())</f>
        <v>#N/A</v>
      </c>
      <c r="BM81" s="508" t="e">
        <f ca="1">+IF(AND(ISNUMBER(OFFSET('Hygiene Data'!$H$7,0,10*ROW('Hygiene Data'!H75))),'Data Summary'!EB81="Yes"),OFFSET('Hygiene Data'!$H$7,0,10*ROW('Hygiene Data'!H75)),NA())</f>
        <v>#N/A</v>
      </c>
      <c r="BN81" s="508" t="e">
        <f ca="1">+IF(AND(ISNUMBER(OFFSET('Hygiene Data'!$H$9,0,10*ROW('Hygiene Data'!H75))),'Data Summary'!EC81="Yes"),OFFSET('Hygiene Data'!$H$9,0,10*ROW('Hygiene Data'!H75)),NA())</f>
        <v>#N/A</v>
      </c>
      <c r="BO81" s="508" t="e">
        <f ca="1">+IF(AND(ISNUMBER(OFFSET('Hygiene Data'!$I$5,0,10*ROW('Hygiene Data'!I75))),'Data Summary'!ED81="Yes"),OFFSET('Hygiene Data'!$I$5,0,10*ROW('Hygiene Data'!I75)),NA())</f>
        <v>#N/A</v>
      </c>
      <c r="BP81" s="508" t="e">
        <f ca="1">+IF(AND(ISNUMBER(OFFSET('Hygiene Data'!$I$7,0,10*ROW('Hygiene Data'!I75))),'Data Summary'!EE81="Yes"),OFFSET('Hygiene Data'!$I$7,0,10*ROW('Hygiene Data'!I75)),NA())</f>
        <v>#N/A</v>
      </c>
      <c r="BQ81" s="508" t="e">
        <f ca="1">+IF(AND(ISNUMBER(OFFSET('Hygiene Data'!$I$9,0,10*ROW('Hygiene Data'!I75))),'Data Summary'!EF81="Yes"),OFFSET('Hygiene Data'!$I$9,0,10*ROW('Hygiene Data'!I75)),NA())</f>
        <v>#N/A</v>
      </c>
    </row>
    <row r="82" spans="1:69" x14ac:dyDescent="0.25">
      <c r="A82" s="504" t="e">
        <f ca="1">+RIGHT('Data Summary'!A82,LEN('Data Summary'!A82)-9)</f>
        <v>#VALUE!</v>
      </c>
      <c r="B82" s="478" t="str">
        <f ca="1">+IF(ISTEXT('Data Summary'!B82),'Data Summary'!B82,"")</f>
        <v/>
      </c>
      <c r="C82" s="505" t="e">
        <f ca="1">+VALUE('Data Summary'!C82)</f>
        <v>#VALUE!</v>
      </c>
      <c r="D82" s="506" t="e">
        <f ca="1">+IF(AND(ISNUMBER(OFFSET('Water Data'!$D$4,0,10*ROW('Water Data'!D76))),'Data Summary'!BS82="Yes"),100-OFFSET('Water Data'!$D$4,0,10*ROW('Water Data'!D76)),NA())</f>
        <v>#N/A</v>
      </c>
      <c r="E82" s="506" t="e">
        <f ca="1">+IF(AND(ISNUMBER(OFFSET('Water Data'!$D$6,0,10*ROW('Water Data'!D76))),'Data Summary'!BT82="Yes"),OFFSET('Water Data'!$D$6,0,10*ROW('Water Data'!D76)),NA())</f>
        <v>#N/A</v>
      </c>
      <c r="F82" s="506" t="e">
        <f ca="1">+IF(AND(ISNUMBER(OFFSET('Water Data'!$D$9,0,10*ROW('Water Data'!D76))),'Data Summary'!BU82="Yes"),OFFSET('Water Data'!$D$9,0,10*ROW('Water Data'!D76)),NA())</f>
        <v>#N/A</v>
      </c>
      <c r="G82" s="506" t="e">
        <f ca="1">+IF(AND(ISNUMBER(OFFSET('Water Data'!$E$4,0,10*ROW('Water Data'!E76))),'Data Summary'!BV82="Yes"),100-OFFSET('Water Data'!$E$4,0,10*ROW('Water Data'!E76)),NA())</f>
        <v>#N/A</v>
      </c>
      <c r="H82" s="506" t="e">
        <f ca="1">+IF(AND(ISNUMBER(OFFSET('Water Data'!$E$6,0,10*ROW('Water Data'!E76))),'Data Summary'!BW82="Yes"),OFFSET('Water Data'!$E$6,0,10*ROW('Water Data'!E76)),NA())</f>
        <v>#N/A</v>
      </c>
      <c r="I82" s="506" t="e">
        <f ca="1">+IF(AND(ISNUMBER(OFFSET('Water Data'!$E$9,0,10*ROW('Water Data'!E76))),'Data Summary'!BX82="Yes"),OFFSET('Water Data'!$E$9,0,10*ROW('Water Data'!E76)),NA())</f>
        <v>#N/A</v>
      </c>
      <c r="J82" s="506" t="e">
        <f ca="1">+IF(AND(ISNUMBER(OFFSET('Water Data'!$F$4,0,10*ROW('Water Data'!F76))),'Data Summary'!BY82="Yes"),100-OFFSET('Water Data'!$F$4,0,10*ROW('Water Data'!F76)),NA())</f>
        <v>#N/A</v>
      </c>
      <c r="K82" s="506" t="e">
        <f ca="1">+IF(AND(ISNUMBER(OFFSET('Water Data'!$F$6,0,10*ROW('Water Data'!F76))),'Data Summary'!BZ82="Yes"),OFFSET('Water Data'!$F$6,0,10*ROW('Water Data'!F76)),NA())</f>
        <v>#N/A</v>
      </c>
      <c r="L82" s="506" t="e">
        <f ca="1">+IF(AND(ISNUMBER(OFFSET('Water Data'!$F$9,0,10*ROW('Water Data'!F76))),'Data Summary'!CA82="Yes"),OFFSET('Water Data'!$F$9,0,10*ROW('Water Data'!F76)),NA())</f>
        <v>#N/A</v>
      </c>
      <c r="M82" s="506" t="e">
        <f ca="1">+IF(AND(ISNUMBER(OFFSET('Water Data'!$G$4,0,10*ROW('Water Data'!G76))),'Data Summary'!CB82="Yes"),100-OFFSET('Water Data'!$G$4,0,10*ROW('Water Data'!G76)),NA())</f>
        <v>#N/A</v>
      </c>
      <c r="N82" s="506" t="e">
        <f ca="1">+IF(AND(ISNUMBER(OFFSET('Water Data'!$G$6,0,10*ROW('Water Data'!G76))),'Data Summary'!CC82="Yes"),OFFSET('Water Data'!$G$6,0,10*ROW('Water Data'!G76)),NA())</f>
        <v>#N/A</v>
      </c>
      <c r="O82" s="506" t="e">
        <f ca="1">+IF(AND(ISNUMBER(OFFSET('Water Data'!$G$9,0,10*ROW('Water Data'!G76))),'Data Summary'!CD82="Yes"),OFFSET('Water Data'!$G$9,0,10*ROW('Water Data'!G76)),NA())</f>
        <v>#N/A</v>
      </c>
      <c r="P82" s="506" t="e">
        <f ca="1">+IF(AND(ISNUMBER(OFFSET('Water Data'!$H$4,0,10*ROW('Water Data'!H76))),'Data Summary'!CE82="Yes"),100-OFFSET('Water Data'!$H$4,0,10*ROW('Water Data'!H76)),NA())</f>
        <v>#N/A</v>
      </c>
      <c r="Q82" s="506" t="e">
        <f ca="1">+IF(AND(ISNUMBER(OFFSET('Water Data'!$H$6,0,10*ROW('Water Data'!H76))),'Data Summary'!CF82="Yes"),OFFSET('Water Data'!$H$6,0,10*ROW('Water Data'!H76)),NA())</f>
        <v>#N/A</v>
      </c>
      <c r="R82" s="506" t="e">
        <f ca="1">+IF(AND(ISNUMBER(OFFSET('Water Data'!$H$9,0,10*ROW('Water Data'!H76))),'Data Summary'!CG82="Yes"),OFFSET('Water Data'!$H$9,0,10*ROW('Water Data'!H76)),NA())</f>
        <v>#N/A</v>
      </c>
      <c r="S82" s="506" t="e">
        <f ca="1">+IF(AND(ISNUMBER(OFFSET('Water Data'!$I$4,0,10*ROW('Water Data'!I76))),'Data Summary'!CH82="Yes"),100-OFFSET('Water Data'!$I$4,0,10*ROW('Water Data'!I76)),NA())</f>
        <v>#N/A</v>
      </c>
      <c r="T82" s="506" t="e">
        <f ca="1">+IF(AND(ISNUMBER(OFFSET('Water Data'!$I$6,0,10*ROW('Water Data'!I76))),'Data Summary'!CI82="Yes"),OFFSET('Water Data'!$I$6,0,10*ROW('Water Data'!I76)),NA())</f>
        <v>#N/A</v>
      </c>
      <c r="U82" s="506" t="e">
        <f ca="1">+IF(AND(ISNUMBER(OFFSET('Water Data'!$I$9,0,10*ROW('Water Data'!I76))),'Data Summary'!CJ82="Yes"),OFFSET('Water Data'!$I$9,0,10*ROW('Water Data'!I76)),NA())</f>
        <v>#N/A</v>
      </c>
      <c r="V82" s="507" t="e">
        <f ca="1">+IF(AND(ISNUMBER(OFFSET('Sanitation Data'!$D$4,0,10*ROW('Sanitation Data'!D76))),'Data Summary'!CK82="Yes"),100-OFFSET('Sanitation Data'!$D$4,0,10*ROW('Sanitation Data'!D76)),NA())</f>
        <v>#N/A</v>
      </c>
      <c r="W82" s="507" t="e">
        <f ca="1">+IF(AND(ISNUMBER(OFFSET('Sanitation Data'!$D$6,0,10*ROW('Sanitation Data'!D76))),'Data Summary'!CL82="Yes"),OFFSET('Sanitation Data'!$D$6,0,10*ROW('Sanitation Data'!D76)),NA())</f>
        <v>#N/A</v>
      </c>
      <c r="X82" s="507" t="e">
        <f ca="1">+IF(AND(ISNUMBER(OFFSET('Sanitation Data'!$D$10,0,10*ROW('Sanitation Data'!D76))),'Data Summary'!CM82="Yes"),OFFSET('Sanitation Data'!$D$10,0,10*ROW('Sanitation Data'!D76)),NA())</f>
        <v>#N/A</v>
      </c>
      <c r="Y82" s="507" t="e">
        <f ca="1">+IF(AND(ISNUMBER(OFFSET('Sanitation Data'!$D$11,0,10*ROW('Sanitation Data'!D76))),'Data Summary'!CN82="Yes"),OFFSET('Sanitation Data'!$D$11,0,10*ROW('Sanitation Data'!D76)),NA())</f>
        <v>#N/A</v>
      </c>
      <c r="Z82" s="507" t="e">
        <f ca="1">+IF(AND(ISNUMBER(OFFSET('Sanitation Data'!$D$12,0,10*ROW('Sanitation Data'!D76))),'Data Summary'!CO82="Yes"),OFFSET('Sanitation Data'!$D$12,0,10*ROW('Sanitation Data'!D76)),NA())</f>
        <v>#N/A</v>
      </c>
      <c r="AA82" s="507" t="e">
        <f ca="1">+IF(AND(ISNUMBER(OFFSET('Sanitation Data'!$E$4,0,10*ROW('Sanitation Data'!E76))),'Data Summary'!CP82="Yes"),100-OFFSET('Sanitation Data'!$E$4,0,10*ROW('Sanitation Data'!E76)),NA())</f>
        <v>#N/A</v>
      </c>
      <c r="AB82" s="507" t="e">
        <f ca="1">+IF(AND(ISNUMBER(OFFSET('Sanitation Data'!$E$6,0,10*ROW('Sanitation Data'!E76))),'Data Summary'!CQ82="Yes"),OFFSET('Sanitation Data'!$E$6,0,10*ROW('Sanitation Data'!E76)),NA())</f>
        <v>#N/A</v>
      </c>
      <c r="AC82" s="507" t="e">
        <f ca="1">+IF(AND(ISNUMBER(OFFSET('Sanitation Data'!$E$10,0,10*ROW('Sanitation Data'!E76))),'Data Summary'!CR82="Yes"),OFFSET('Sanitation Data'!$E$10,0,10*ROW('Sanitation Data'!E76)),NA())</f>
        <v>#N/A</v>
      </c>
      <c r="AD82" s="507" t="e">
        <f ca="1">+IF(AND(ISNUMBER(OFFSET('Sanitation Data'!$E$11,0,10*ROW('Sanitation Data'!E76))),'Data Summary'!CS82="Yes"),OFFSET('Sanitation Data'!$E$11,0,10*ROW('Sanitation Data'!E76)),NA())</f>
        <v>#N/A</v>
      </c>
      <c r="AE82" s="507" t="e">
        <f ca="1">+IF(AND(ISNUMBER(OFFSET('Sanitation Data'!$E$12,0,10*ROW('Sanitation Data'!E76))),'Data Summary'!CT82="Yes"),OFFSET('Sanitation Data'!$E$12,0,10*ROW('Sanitation Data'!E76)),NA())</f>
        <v>#N/A</v>
      </c>
      <c r="AF82" s="507" t="e">
        <f ca="1">+IF(AND(ISNUMBER(OFFSET('Sanitation Data'!$F$4,0,10*ROW('Sanitation Data'!F76))),'Data Summary'!CU82="Yes"),100-OFFSET('Sanitation Data'!$F$4,0,10*ROW('Sanitation Data'!F76)),NA())</f>
        <v>#N/A</v>
      </c>
      <c r="AG82" s="507" t="e">
        <f ca="1">+IF(AND(ISNUMBER(OFFSET('Sanitation Data'!$F$6,0,10*ROW('Sanitation Data'!F76))),'Data Summary'!CV82="Yes"),OFFSET('Sanitation Data'!$F$6,0,10*ROW('Sanitation Data'!F76)),NA())</f>
        <v>#N/A</v>
      </c>
      <c r="AH82" s="507" t="e">
        <f ca="1">+IF(AND(ISNUMBER(OFFSET('Sanitation Data'!$F$10,0,10*ROW('Sanitation Data'!F76))),'Data Summary'!CW82="Yes"),OFFSET('Sanitation Data'!$F$10,0,10*ROW('Sanitation Data'!F76)),NA())</f>
        <v>#N/A</v>
      </c>
      <c r="AI82" s="507" t="e">
        <f ca="1">+IF(AND(ISNUMBER(OFFSET('Sanitation Data'!$F$11,0,10*ROW('Sanitation Data'!F76))),'Data Summary'!CX82="Yes"),OFFSET('Sanitation Data'!$F$11,0,10*ROW('Sanitation Data'!F76)),NA())</f>
        <v>#N/A</v>
      </c>
      <c r="AJ82" s="507" t="e">
        <f ca="1">+IF(AND(ISNUMBER(OFFSET('Sanitation Data'!$F$12,0,10*ROW('Sanitation Data'!F76))),'Data Summary'!CY82="Yes"),OFFSET('Sanitation Data'!$F$12,0,10*ROW('Sanitation Data'!F76)),NA())</f>
        <v>#N/A</v>
      </c>
      <c r="AK82" s="507" t="e">
        <f ca="1">+IF(AND(ISNUMBER(OFFSET('Sanitation Data'!$G$4,0,10*ROW('Sanitation Data'!G76))),'Data Summary'!CZ82="Yes"),100-OFFSET('Sanitation Data'!$G$4,0,10*ROW('Sanitation Data'!G76)),NA())</f>
        <v>#N/A</v>
      </c>
      <c r="AL82" s="507" t="e">
        <f ca="1">+IF(AND(ISNUMBER(OFFSET('Sanitation Data'!$G$6,0,10*ROW('Sanitation Data'!G76))),'Data Summary'!DA82="Yes"),OFFSET('Sanitation Data'!$G$6,0,10*ROW('Sanitation Data'!G76)),NA())</f>
        <v>#N/A</v>
      </c>
      <c r="AM82" s="507" t="e">
        <f ca="1">+IF(AND(ISNUMBER(OFFSET('Sanitation Data'!$G$10,0,10*ROW('Sanitation Data'!G76))),'Data Summary'!DB82="Yes"),OFFSET('Sanitation Data'!$G$10,0,10*ROW('Sanitation Data'!G76)),NA())</f>
        <v>#N/A</v>
      </c>
      <c r="AN82" s="507" t="e">
        <f ca="1">+IF(AND(ISNUMBER(OFFSET('Sanitation Data'!$G$11,0,10*ROW('Sanitation Data'!G76))),'Data Summary'!DC82="Yes"),OFFSET('Sanitation Data'!$G$11,0,10*ROW('Sanitation Data'!G76)),NA())</f>
        <v>#N/A</v>
      </c>
      <c r="AO82" s="507" t="e">
        <f ca="1">+IF(AND(ISNUMBER(OFFSET('Sanitation Data'!$G$12,0,10*ROW('Sanitation Data'!G76))),'Data Summary'!DD82="Yes"),OFFSET('Sanitation Data'!$G$12,0,10*ROW('Sanitation Data'!G76)),NA())</f>
        <v>#N/A</v>
      </c>
      <c r="AP82" s="507" t="e">
        <f ca="1">+IF(AND(ISNUMBER(OFFSET('Sanitation Data'!$H$4,0,10*ROW('Sanitation Data'!H76))),'Data Summary'!DE82="Yes"),100-OFFSET('Sanitation Data'!$H$4,0,10*ROW('Sanitation Data'!H76)),NA())</f>
        <v>#N/A</v>
      </c>
      <c r="AQ82" s="507" t="e">
        <f ca="1">+IF(AND(ISNUMBER(OFFSET('Sanitation Data'!$H$6,0,10*ROW('Sanitation Data'!H76))),'Data Summary'!DF82="Yes"),OFFSET('Sanitation Data'!$H$6,0,10*ROW('Sanitation Data'!H76)),NA())</f>
        <v>#N/A</v>
      </c>
      <c r="AR82" s="507" t="e">
        <f ca="1">+IF(AND(ISNUMBER(OFFSET('Sanitation Data'!$H$10,0,10*ROW('Sanitation Data'!H76))),'Data Summary'!DG82="Yes"),OFFSET('Sanitation Data'!$H$10,0,10*ROW('Sanitation Data'!H76)),NA())</f>
        <v>#N/A</v>
      </c>
      <c r="AS82" s="507" t="e">
        <f ca="1">+IF(AND(ISNUMBER(OFFSET('Sanitation Data'!$H$11,0,10*ROW('Sanitation Data'!H76))),'Data Summary'!DH82="Yes"),OFFSET('Sanitation Data'!$H$11,0,10*ROW('Sanitation Data'!H76)),NA())</f>
        <v>#N/A</v>
      </c>
      <c r="AT82" s="507" t="e">
        <f ca="1">+IF(AND(ISNUMBER(OFFSET('Sanitation Data'!$H$12,0,10*ROW('Sanitation Data'!H76))),'Data Summary'!DI82="Yes"),OFFSET('Sanitation Data'!$H$12,0,10*ROW('Sanitation Data'!H76)),NA())</f>
        <v>#N/A</v>
      </c>
      <c r="AU82" s="507" t="e">
        <f ca="1">+IF(AND(ISNUMBER(OFFSET('Sanitation Data'!$I$4,0,10*ROW('Sanitation Data'!I76))),'Data Summary'!DJ82="Yes"),100-OFFSET('Sanitation Data'!$I$4,0,10*ROW('Sanitation Data'!I76)),NA())</f>
        <v>#N/A</v>
      </c>
      <c r="AV82" s="507" t="e">
        <f ca="1">+IF(AND(ISNUMBER(OFFSET('Sanitation Data'!$I$6,0,10*ROW('Sanitation Data'!I76))),'Data Summary'!DK82="Yes"),OFFSET('Sanitation Data'!$I$6,0,10*ROW('Sanitation Data'!I76)),NA())</f>
        <v>#N/A</v>
      </c>
      <c r="AW82" s="507" t="e">
        <f ca="1">+IF(AND(ISNUMBER(OFFSET('Sanitation Data'!$I$10,0,10*ROW('Sanitation Data'!I76))),'Data Summary'!DL82="Yes"),OFFSET('Sanitation Data'!$I$10,0,10*ROW('Sanitation Data'!I76)),NA())</f>
        <v>#N/A</v>
      </c>
      <c r="AX82" s="507" t="e">
        <f ca="1">+IF(AND(ISNUMBER(OFFSET('Sanitation Data'!$I$11,0,10*ROW('Sanitation Data'!I76))),'Data Summary'!DM82="Yes"),OFFSET('Sanitation Data'!$I$11,0,10*ROW('Sanitation Data'!I76)),NA())</f>
        <v>#N/A</v>
      </c>
      <c r="AY82" s="507" t="e">
        <f ca="1">+IF(AND(ISNUMBER(OFFSET('Sanitation Data'!$I$12,0,10*ROW('Sanitation Data'!I76))),'Data Summary'!DN82="Yes"),OFFSET('Sanitation Data'!$I$12,0,10*ROW('Sanitation Data'!I76)),NA())</f>
        <v>#N/A</v>
      </c>
      <c r="AZ82" s="508" t="e">
        <f ca="1">+IF(AND(ISNUMBER(OFFSET('Hygiene Data'!$D$5,0,10*ROW('Hygiene Data'!D76))),'Data Summary'!DO82="Yes"),OFFSET('Hygiene Data'!$D$5,0,10*ROW('Hygiene Data'!D76)),NA())</f>
        <v>#N/A</v>
      </c>
      <c r="BA82" s="508" t="e">
        <f ca="1">+IF(AND(ISNUMBER(OFFSET('Hygiene Data'!$D$7,0,10*ROW('Hygiene Data'!D76))),'Data Summary'!DP82="Yes"),OFFSET('Hygiene Data'!$D$7,0,10*ROW('Hygiene Data'!D76)),NA())</f>
        <v>#N/A</v>
      </c>
      <c r="BB82" s="508" t="e">
        <f ca="1">+IF(AND(ISNUMBER(OFFSET('Hygiene Data'!$D$9,0,10*ROW('Hygiene Data'!D76))),'Data Summary'!DQ82="Yes"),OFFSET('Hygiene Data'!$D$9,0,10*ROW('Hygiene Data'!D76)),NA())</f>
        <v>#N/A</v>
      </c>
      <c r="BC82" s="508" t="e">
        <f ca="1">+IF(AND(ISNUMBER(OFFSET('Hygiene Data'!$E$5,0,10*ROW('Hygiene Data'!E76))),'Data Summary'!DR82="Yes"),OFFSET('Hygiene Data'!$E$5,0,10*ROW('Hygiene Data'!E76)),NA())</f>
        <v>#N/A</v>
      </c>
      <c r="BD82" s="508" t="e">
        <f ca="1">+IF(AND(ISNUMBER(OFFSET('Hygiene Data'!$E$7,0,10*ROW('Hygiene Data'!E76))),'Data Summary'!DS82="Yes"),OFFSET('Hygiene Data'!$E$7,0,10*ROW('Hygiene Data'!E76)),NA())</f>
        <v>#N/A</v>
      </c>
      <c r="BE82" s="508" t="e">
        <f ca="1">+IF(AND(ISNUMBER(OFFSET('Hygiene Data'!$E$9,0,10*ROW('Hygiene Data'!E76))),'Data Summary'!DT82="Yes"),OFFSET('Hygiene Data'!$E$9,0,10*ROW('Hygiene Data'!E76)),NA())</f>
        <v>#N/A</v>
      </c>
      <c r="BF82" s="508" t="e">
        <f ca="1">+IF(AND(ISNUMBER(OFFSET('Hygiene Data'!$F$5,0,10*ROW('Hygiene Data'!F76))),'Data Summary'!DU82="Yes"),OFFSET('Hygiene Data'!$F$5,0,10*ROW('Hygiene Data'!F76)),NA())</f>
        <v>#N/A</v>
      </c>
      <c r="BG82" s="508" t="e">
        <f ca="1">+IF(AND(ISNUMBER(OFFSET('Hygiene Data'!$F$7,0,10*ROW('Hygiene Data'!F76))),'Data Summary'!DV82="Yes"),OFFSET('Hygiene Data'!$F$7,0,10*ROW('Hygiene Data'!F76)),NA())</f>
        <v>#N/A</v>
      </c>
      <c r="BH82" s="508" t="e">
        <f ca="1">+IF(AND(ISNUMBER(OFFSET('Hygiene Data'!$F$9,0,10*ROW('Hygiene Data'!F76))),'Data Summary'!DW82="Yes"),OFFSET('Hygiene Data'!$F$9,0,10*ROW('Hygiene Data'!F76)),NA())</f>
        <v>#N/A</v>
      </c>
      <c r="BI82" s="508" t="e">
        <f ca="1">+IF(AND(ISNUMBER(OFFSET('Hygiene Data'!$G$5,0,10*ROW('Hygiene Data'!G76))),'Data Summary'!DX82="Yes"),OFFSET('Hygiene Data'!$G$5,0,10*ROW('Hygiene Data'!G76)),NA())</f>
        <v>#N/A</v>
      </c>
      <c r="BJ82" s="508" t="e">
        <f ca="1">+IF(AND(ISNUMBER(OFFSET('Hygiene Data'!$G$7,0,10*ROW('Hygiene Data'!G76))),'Data Summary'!DY82="Yes"),OFFSET('Hygiene Data'!$G$7,0,10*ROW('Hygiene Data'!G76)),NA())</f>
        <v>#N/A</v>
      </c>
      <c r="BK82" s="508" t="e">
        <f ca="1">+IF(AND(ISNUMBER(OFFSET('Hygiene Data'!$G$9,0,10*ROW('Hygiene Data'!G76))),'Data Summary'!DZ82="Yes"),OFFSET('Hygiene Data'!$G$9,0,10*ROW('Hygiene Data'!G76)),NA())</f>
        <v>#N/A</v>
      </c>
      <c r="BL82" s="508" t="e">
        <f ca="1">+IF(AND(ISNUMBER(OFFSET('Hygiene Data'!$H$5,0,10*ROW('Hygiene Data'!H76))),'Data Summary'!EA82="Yes"),OFFSET('Hygiene Data'!$H$5,0,10*ROW('Hygiene Data'!H76)),NA())</f>
        <v>#N/A</v>
      </c>
      <c r="BM82" s="508" t="e">
        <f ca="1">+IF(AND(ISNUMBER(OFFSET('Hygiene Data'!$H$7,0,10*ROW('Hygiene Data'!H76))),'Data Summary'!EB82="Yes"),OFFSET('Hygiene Data'!$H$7,0,10*ROW('Hygiene Data'!H76)),NA())</f>
        <v>#N/A</v>
      </c>
      <c r="BN82" s="508" t="e">
        <f ca="1">+IF(AND(ISNUMBER(OFFSET('Hygiene Data'!$H$9,0,10*ROW('Hygiene Data'!H76))),'Data Summary'!EC82="Yes"),OFFSET('Hygiene Data'!$H$9,0,10*ROW('Hygiene Data'!H76)),NA())</f>
        <v>#N/A</v>
      </c>
      <c r="BO82" s="508" t="e">
        <f ca="1">+IF(AND(ISNUMBER(OFFSET('Hygiene Data'!$I$5,0,10*ROW('Hygiene Data'!I76))),'Data Summary'!ED82="Yes"),OFFSET('Hygiene Data'!$I$5,0,10*ROW('Hygiene Data'!I76)),NA())</f>
        <v>#N/A</v>
      </c>
      <c r="BP82" s="508" t="e">
        <f ca="1">+IF(AND(ISNUMBER(OFFSET('Hygiene Data'!$I$7,0,10*ROW('Hygiene Data'!I76))),'Data Summary'!EE82="Yes"),OFFSET('Hygiene Data'!$I$7,0,10*ROW('Hygiene Data'!I76)),NA())</f>
        <v>#N/A</v>
      </c>
      <c r="BQ82" s="508" t="e">
        <f ca="1">+IF(AND(ISNUMBER(OFFSET('Hygiene Data'!$I$9,0,10*ROW('Hygiene Data'!I76))),'Data Summary'!EF82="Yes"),OFFSET('Hygiene Data'!$I$9,0,10*ROW('Hygiene Data'!I76)),NA())</f>
        <v>#N/A</v>
      </c>
    </row>
    <row r="83" spans="1:69" x14ac:dyDescent="0.25">
      <c r="A83" s="504" t="e">
        <f ca="1">+RIGHT('Data Summary'!A83,LEN('Data Summary'!A83)-9)</f>
        <v>#VALUE!</v>
      </c>
      <c r="B83" s="478" t="str">
        <f ca="1">+IF(ISTEXT('Data Summary'!B83),'Data Summary'!B83,"")</f>
        <v/>
      </c>
      <c r="C83" s="505" t="e">
        <f ca="1">+VALUE('Data Summary'!C83)</f>
        <v>#VALUE!</v>
      </c>
      <c r="D83" s="506" t="e">
        <f ca="1">+IF(AND(ISNUMBER(OFFSET('Water Data'!$D$4,0,10*ROW('Water Data'!D77))),'Data Summary'!BS83="Yes"),100-OFFSET('Water Data'!$D$4,0,10*ROW('Water Data'!D77)),NA())</f>
        <v>#N/A</v>
      </c>
      <c r="E83" s="506" t="e">
        <f ca="1">+IF(AND(ISNUMBER(OFFSET('Water Data'!$D$6,0,10*ROW('Water Data'!D77))),'Data Summary'!BT83="Yes"),OFFSET('Water Data'!$D$6,0,10*ROW('Water Data'!D77)),NA())</f>
        <v>#N/A</v>
      </c>
      <c r="F83" s="506" t="e">
        <f ca="1">+IF(AND(ISNUMBER(OFFSET('Water Data'!$D$9,0,10*ROW('Water Data'!D77))),'Data Summary'!BU83="Yes"),OFFSET('Water Data'!$D$9,0,10*ROW('Water Data'!D77)),NA())</f>
        <v>#N/A</v>
      </c>
      <c r="G83" s="506" t="e">
        <f ca="1">+IF(AND(ISNUMBER(OFFSET('Water Data'!$E$4,0,10*ROW('Water Data'!E77))),'Data Summary'!BV83="Yes"),100-OFFSET('Water Data'!$E$4,0,10*ROW('Water Data'!E77)),NA())</f>
        <v>#N/A</v>
      </c>
      <c r="H83" s="506" t="e">
        <f ca="1">+IF(AND(ISNUMBER(OFFSET('Water Data'!$E$6,0,10*ROW('Water Data'!E77))),'Data Summary'!BW83="Yes"),OFFSET('Water Data'!$E$6,0,10*ROW('Water Data'!E77)),NA())</f>
        <v>#N/A</v>
      </c>
      <c r="I83" s="506" t="e">
        <f ca="1">+IF(AND(ISNUMBER(OFFSET('Water Data'!$E$9,0,10*ROW('Water Data'!E77))),'Data Summary'!BX83="Yes"),OFFSET('Water Data'!$E$9,0,10*ROW('Water Data'!E77)),NA())</f>
        <v>#N/A</v>
      </c>
      <c r="J83" s="506" t="e">
        <f ca="1">+IF(AND(ISNUMBER(OFFSET('Water Data'!$F$4,0,10*ROW('Water Data'!F77))),'Data Summary'!BY83="Yes"),100-OFFSET('Water Data'!$F$4,0,10*ROW('Water Data'!F77)),NA())</f>
        <v>#N/A</v>
      </c>
      <c r="K83" s="506" t="e">
        <f ca="1">+IF(AND(ISNUMBER(OFFSET('Water Data'!$F$6,0,10*ROW('Water Data'!F77))),'Data Summary'!BZ83="Yes"),OFFSET('Water Data'!$F$6,0,10*ROW('Water Data'!F77)),NA())</f>
        <v>#N/A</v>
      </c>
      <c r="L83" s="506" t="e">
        <f ca="1">+IF(AND(ISNUMBER(OFFSET('Water Data'!$F$9,0,10*ROW('Water Data'!F77))),'Data Summary'!CA83="Yes"),OFFSET('Water Data'!$F$9,0,10*ROW('Water Data'!F77)),NA())</f>
        <v>#N/A</v>
      </c>
      <c r="M83" s="506" t="e">
        <f ca="1">+IF(AND(ISNUMBER(OFFSET('Water Data'!$G$4,0,10*ROW('Water Data'!G77))),'Data Summary'!CB83="Yes"),100-OFFSET('Water Data'!$G$4,0,10*ROW('Water Data'!G77)),NA())</f>
        <v>#N/A</v>
      </c>
      <c r="N83" s="506" t="e">
        <f ca="1">+IF(AND(ISNUMBER(OFFSET('Water Data'!$G$6,0,10*ROW('Water Data'!G77))),'Data Summary'!CC83="Yes"),OFFSET('Water Data'!$G$6,0,10*ROW('Water Data'!G77)),NA())</f>
        <v>#N/A</v>
      </c>
      <c r="O83" s="506" t="e">
        <f ca="1">+IF(AND(ISNUMBER(OFFSET('Water Data'!$G$9,0,10*ROW('Water Data'!G77))),'Data Summary'!CD83="Yes"),OFFSET('Water Data'!$G$9,0,10*ROW('Water Data'!G77)),NA())</f>
        <v>#N/A</v>
      </c>
      <c r="P83" s="506" t="e">
        <f ca="1">+IF(AND(ISNUMBER(OFFSET('Water Data'!$H$4,0,10*ROW('Water Data'!H77))),'Data Summary'!CE83="Yes"),100-OFFSET('Water Data'!$H$4,0,10*ROW('Water Data'!H77)),NA())</f>
        <v>#N/A</v>
      </c>
      <c r="Q83" s="506" t="e">
        <f ca="1">+IF(AND(ISNUMBER(OFFSET('Water Data'!$H$6,0,10*ROW('Water Data'!H77))),'Data Summary'!CF83="Yes"),OFFSET('Water Data'!$H$6,0,10*ROW('Water Data'!H77)),NA())</f>
        <v>#N/A</v>
      </c>
      <c r="R83" s="506" t="e">
        <f ca="1">+IF(AND(ISNUMBER(OFFSET('Water Data'!$H$9,0,10*ROW('Water Data'!H77))),'Data Summary'!CG83="Yes"),OFFSET('Water Data'!$H$9,0,10*ROW('Water Data'!H77)),NA())</f>
        <v>#N/A</v>
      </c>
      <c r="S83" s="506" t="e">
        <f ca="1">+IF(AND(ISNUMBER(OFFSET('Water Data'!$I$4,0,10*ROW('Water Data'!I77))),'Data Summary'!CH83="Yes"),100-OFFSET('Water Data'!$I$4,0,10*ROW('Water Data'!I77)),NA())</f>
        <v>#N/A</v>
      </c>
      <c r="T83" s="506" t="e">
        <f ca="1">+IF(AND(ISNUMBER(OFFSET('Water Data'!$I$6,0,10*ROW('Water Data'!I77))),'Data Summary'!CI83="Yes"),OFFSET('Water Data'!$I$6,0,10*ROW('Water Data'!I77)),NA())</f>
        <v>#N/A</v>
      </c>
      <c r="U83" s="506" t="e">
        <f ca="1">+IF(AND(ISNUMBER(OFFSET('Water Data'!$I$9,0,10*ROW('Water Data'!I77))),'Data Summary'!CJ83="Yes"),OFFSET('Water Data'!$I$9,0,10*ROW('Water Data'!I77)),NA())</f>
        <v>#N/A</v>
      </c>
      <c r="V83" s="507" t="e">
        <f ca="1">+IF(AND(ISNUMBER(OFFSET('Sanitation Data'!$D$4,0,10*ROW('Sanitation Data'!D77))),'Data Summary'!CK83="Yes"),100-OFFSET('Sanitation Data'!$D$4,0,10*ROW('Sanitation Data'!D77)),NA())</f>
        <v>#N/A</v>
      </c>
      <c r="W83" s="507" t="e">
        <f ca="1">+IF(AND(ISNUMBER(OFFSET('Sanitation Data'!$D$6,0,10*ROW('Sanitation Data'!D77))),'Data Summary'!CL83="Yes"),OFFSET('Sanitation Data'!$D$6,0,10*ROW('Sanitation Data'!D77)),NA())</f>
        <v>#N/A</v>
      </c>
      <c r="X83" s="507" t="e">
        <f ca="1">+IF(AND(ISNUMBER(OFFSET('Sanitation Data'!$D$10,0,10*ROW('Sanitation Data'!D77))),'Data Summary'!CM83="Yes"),OFFSET('Sanitation Data'!$D$10,0,10*ROW('Sanitation Data'!D77)),NA())</f>
        <v>#N/A</v>
      </c>
      <c r="Y83" s="507" t="e">
        <f ca="1">+IF(AND(ISNUMBER(OFFSET('Sanitation Data'!$D$11,0,10*ROW('Sanitation Data'!D77))),'Data Summary'!CN83="Yes"),OFFSET('Sanitation Data'!$D$11,0,10*ROW('Sanitation Data'!D77)),NA())</f>
        <v>#N/A</v>
      </c>
      <c r="Z83" s="507" t="e">
        <f ca="1">+IF(AND(ISNUMBER(OFFSET('Sanitation Data'!$D$12,0,10*ROW('Sanitation Data'!D77))),'Data Summary'!CO83="Yes"),OFFSET('Sanitation Data'!$D$12,0,10*ROW('Sanitation Data'!D77)),NA())</f>
        <v>#N/A</v>
      </c>
      <c r="AA83" s="507" t="e">
        <f ca="1">+IF(AND(ISNUMBER(OFFSET('Sanitation Data'!$E$4,0,10*ROW('Sanitation Data'!E77))),'Data Summary'!CP83="Yes"),100-OFFSET('Sanitation Data'!$E$4,0,10*ROW('Sanitation Data'!E77)),NA())</f>
        <v>#N/A</v>
      </c>
      <c r="AB83" s="507" t="e">
        <f ca="1">+IF(AND(ISNUMBER(OFFSET('Sanitation Data'!$E$6,0,10*ROW('Sanitation Data'!E77))),'Data Summary'!CQ83="Yes"),OFFSET('Sanitation Data'!$E$6,0,10*ROW('Sanitation Data'!E77)),NA())</f>
        <v>#N/A</v>
      </c>
      <c r="AC83" s="507" t="e">
        <f ca="1">+IF(AND(ISNUMBER(OFFSET('Sanitation Data'!$E$10,0,10*ROW('Sanitation Data'!E77))),'Data Summary'!CR83="Yes"),OFFSET('Sanitation Data'!$E$10,0,10*ROW('Sanitation Data'!E77)),NA())</f>
        <v>#N/A</v>
      </c>
      <c r="AD83" s="507" t="e">
        <f ca="1">+IF(AND(ISNUMBER(OFFSET('Sanitation Data'!$E$11,0,10*ROW('Sanitation Data'!E77))),'Data Summary'!CS83="Yes"),OFFSET('Sanitation Data'!$E$11,0,10*ROW('Sanitation Data'!E77)),NA())</f>
        <v>#N/A</v>
      </c>
      <c r="AE83" s="507" t="e">
        <f ca="1">+IF(AND(ISNUMBER(OFFSET('Sanitation Data'!$E$12,0,10*ROW('Sanitation Data'!E77))),'Data Summary'!CT83="Yes"),OFFSET('Sanitation Data'!$E$12,0,10*ROW('Sanitation Data'!E77)),NA())</f>
        <v>#N/A</v>
      </c>
      <c r="AF83" s="507" t="e">
        <f ca="1">+IF(AND(ISNUMBER(OFFSET('Sanitation Data'!$F$4,0,10*ROW('Sanitation Data'!F77))),'Data Summary'!CU83="Yes"),100-OFFSET('Sanitation Data'!$F$4,0,10*ROW('Sanitation Data'!F77)),NA())</f>
        <v>#N/A</v>
      </c>
      <c r="AG83" s="507" t="e">
        <f ca="1">+IF(AND(ISNUMBER(OFFSET('Sanitation Data'!$F$6,0,10*ROW('Sanitation Data'!F77))),'Data Summary'!CV83="Yes"),OFFSET('Sanitation Data'!$F$6,0,10*ROW('Sanitation Data'!F77)),NA())</f>
        <v>#N/A</v>
      </c>
      <c r="AH83" s="507" t="e">
        <f ca="1">+IF(AND(ISNUMBER(OFFSET('Sanitation Data'!$F$10,0,10*ROW('Sanitation Data'!F77))),'Data Summary'!CW83="Yes"),OFFSET('Sanitation Data'!$F$10,0,10*ROW('Sanitation Data'!F77)),NA())</f>
        <v>#N/A</v>
      </c>
      <c r="AI83" s="507" t="e">
        <f ca="1">+IF(AND(ISNUMBER(OFFSET('Sanitation Data'!$F$11,0,10*ROW('Sanitation Data'!F77))),'Data Summary'!CX83="Yes"),OFFSET('Sanitation Data'!$F$11,0,10*ROW('Sanitation Data'!F77)),NA())</f>
        <v>#N/A</v>
      </c>
      <c r="AJ83" s="507" t="e">
        <f ca="1">+IF(AND(ISNUMBER(OFFSET('Sanitation Data'!$F$12,0,10*ROW('Sanitation Data'!F77))),'Data Summary'!CY83="Yes"),OFFSET('Sanitation Data'!$F$12,0,10*ROW('Sanitation Data'!F77)),NA())</f>
        <v>#N/A</v>
      </c>
      <c r="AK83" s="507" t="e">
        <f ca="1">+IF(AND(ISNUMBER(OFFSET('Sanitation Data'!$G$4,0,10*ROW('Sanitation Data'!G77))),'Data Summary'!CZ83="Yes"),100-OFFSET('Sanitation Data'!$G$4,0,10*ROW('Sanitation Data'!G77)),NA())</f>
        <v>#N/A</v>
      </c>
      <c r="AL83" s="507" t="e">
        <f ca="1">+IF(AND(ISNUMBER(OFFSET('Sanitation Data'!$G$6,0,10*ROW('Sanitation Data'!G77))),'Data Summary'!DA83="Yes"),OFFSET('Sanitation Data'!$G$6,0,10*ROW('Sanitation Data'!G77)),NA())</f>
        <v>#N/A</v>
      </c>
      <c r="AM83" s="507" t="e">
        <f ca="1">+IF(AND(ISNUMBER(OFFSET('Sanitation Data'!$G$10,0,10*ROW('Sanitation Data'!G77))),'Data Summary'!DB83="Yes"),OFFSET('Sanitation Data'!$G$10,0,10*ROW('Sanitation Data'!G77)),NA())</f>
        <v>#N/A</v>
      </c>
      <c r="AN83" s="507" t="e">
        <f ca="1">+IF(AND(ISNUMBER(OFFSET('Sanitation Data'!$G$11,0,10*ROW('Sanitation Data'!G77))),'Data Summary'!DC83="Yes"),OFFSET('Sanitation Data'!$G$11,0,10*ROW('Sanitation Data'!G77)),NA())</f>
        <v>#N/A</v>
      </c>
      <c r="AO83" s="507" t="e">
        <f ca="1">+IF(AND(ISNUMBER(OFFSET('Sanitation Data'!$G$12,0,10*ROW('Sanitation Data'!G77))),'Data Summary'!DD83="Yes"),OFFSET('Sanitation Data'!$G$12,0,10*ROW('Sanitation Data'!G77)),NA())</f>
        <v>#N/A</v>
      </c>
      <c r="AP83" s="507" t="e">
        <f ca="1">+IF(AND(ISNUMBER(OFFSET('Sanitation Data'!$H$4,0,10*ROW('Sanitation Data'!H77))),'Data Summary'!DE83="Yes"),100-OFFSET('Sanitation Data'!$H$4,0,10*ROW('Sanitation Data'!H77)),NA())</f>
        <v>#N/A</v>
      </c>
      <c r="AQ83" s="507" t="e">
        <f ca="1">+IF(AND(ISNUMBER(OFFSET('Sanitation Data'!$H$6,0,10*ROW('Sanitation Data'!H77))),'Data Summary'!DF83="Yes"),OFFSET('Sanitation Data'!$H$6,0,10*ROW('Sanitation Data'!H77)),NA())</f>
        <v>#N/A</v>
      </c>
      <c r="AR83" s="507" t="e">
        <f ca="1">+IF(AND(ISNUMBER(OFFSET('Sanitation Data'!$H$10,0,10*ROW('Sanitation Data'!H77))),'Data Summary'!DG83="Yes"),OFFSET('Sanitation Data'!$H$10,0,10*ROW('Sanitation Data'!H77)),NA())</f>
        <v>#N/A</v>
      </c>
      <c r="AS83" s="507" t="e">
        <f ca="1">+IF(AND(ISNUMBER(OFFSET('Sanitation Data'!$H$11,0,10*ROW('Sanitation Data'!H77))),'Data Summary'!DH83="Yes"),OFFSET('Sanitation Data'!$H$11,0,10*ROW('Sanitation Data'!H77)),NA())</f>
        <v>#N/A</v>
      </c>
      <c r="AT83" s="507" t="e">
        <f ca="1">+IF(AND(ISNUMBER(OFFSET('Sanitation Data'!$H$12,0,10*ROW('Sanitation Data'!H77))),'Data Summary'!DI83="Yes"),OFFSET('Sanitation Data'!$H$12,0,10*ROW('Sanitation Data'!H77)),NA())</f>
        <v>#N/A</v>
      </c>
      <c r="AU83" s="507" t="e">
        <f ca="1">+IF(AND(ISNUMBER(OFFSET('Sanitation Data'!$I$4,0,10*ROW('Sanitation Data'!I77))),'Data Summary'!DJ83="Yes"),100-OFFSET('Sanitation Data'!$I$4,0,10*ROW('Sanitation Data'!I77)),NA())</f>
        <v>#N/A</v>
      </c>
      <c r="AV83" s="507" t="e">
        <f ca="1">+IF(AND(ISNUMBER(OFFSET('Sanitation Data'!$I$6,0,10*ROW('Sanitation Data'!I77))),'Data Summary'!DK83="Yes"),OFFSET('Sanitation Data'!$I$6,0,10*ROW('Sanitation Data'!I77)),NA())</f>
        <v>#N/A</v>
      </c>
      <c r="AW83" s="507" t="e">
        <f ca="1">+IF(AND(ISNUMBER(OFFSET('Sanitation Data'!$I$10,0,10*ROW('Sanitation Data'!I77))),'Data Summary'!DL83="Yes"),OFFSET('Sanitation Data'!$I$10,0,10*ROW('Sanitation Data'!I77)),NA())</f>
        <v>#N/A</v>
      </c>
      <c r="AX83" s="507" t="e">
        <f ca="1">+IF(AND(ISNUMBER(OFFSET('Sanitation Data'!$I$11,0,10*ROW('Sanitation Data'!I77))),'Data Summary'!DM83="Yes"),OFFSET('Sanitation Data'!$I$11,0,10*ROW('Sanitation Data'!I77)),NA())</f>
        <v>#N/A</v>
      </c>
      <c r="AY83" s="507" t="e">
        <f ca="1">+IF(AND(ISNUMBER(OFFSET('Sanitation Data'!$I$12,0,10*ROW('Sanitation Data'!I77))),'Data Summary'!DN83="Yes"),OFFSET('Sanitation Data'!$I$12,0,10*ROW('Sanitation Data'!I77)),NA())</f>
        <v>#N/A</v>
      </c>
      <c r="AZ83" s="508" t="e">
        <f ca="1">+IF(AND(ISNUMBER(OFFSET('Hygiene Data'!$D$5,0,10*ROW('Hygiene Data'!D77))),'Data Summary'!DO83="Yes"),OFFSET('Hygiene Data'!$D$5,0,10*ROW('Hygiene Data'!D77)),NA())</f>
        <v>#N/A</v>
      </c>
      <c r="BA83" s="508" t="e">
        <f ca="1">+IF(AND(ISNUMBER(OFFSET('Hygiene Data'!$D$7,0,10*ROW('Hygiene Data'!D77))),'Data Summary'!DP83="Yes"),OFFSET('Hygiene Data'!$D$7,0,10*ROW('Hygiene Data'!D77)),NA())</f>
        <v>#N/A</v>
      </c>
      <c r="BB83" s="508" t="e">
        <f ca="1">+IF(AND(ISNUMBER(OFFSET('Hygiene Data'!$D$9,0,10*ROW('Hygiene Data'!D77))),'Data Summary'!DQ83="Yes"),OFFSET('Hygiene Data'!$D$9,0,10*ROW('Hygiene Data'!D77)),NA())</f>
        <v>#N/A</v>
      </c>
      <c r="BC83" s="508" t="e">
        <f ca="1">+IF(AND(ISNUMBER(OFFSET('Hygiene Data'!$E$5,0,10*ROW('Hygiene Data'!E77))),'Data Summary'!DR83="Yes"),OFFSET('Hygiene Data'!$E$5,0,10*ROW('Hygiene Data'!E77)),NA())</f>
        <v>#N/A</v>
      </c>
      <c r="BD83" s="508" t="e">
        <f ca="1">+IF(AND(ISNUMBER(OFFSET('Hygiene Data'!$E$7,0,10*ROW('Hygiene Data'!E77))),'Data Summary'!DS83="Yes"),OFFSET('Hygiene Data'!$E$7,0,10*ROW('Hygiene Data'!E77)),NA())</f>
        <v>#N/A</v>
      </c>
      <c r="BE83" s="508" t="e">
        <f ca="1">+IF(AND(ISNUMBER(OFFSET('Hygiene Data'!$E$9,0,10*ROW('Hygiene Data'!E77))),'Data Summary'!DT83="Yes"),OFFSET('Hygiene Data'!$E$9,0,10*ROW('Hygiene Data'!E77)),NA())</f>
        <v>#N/A</v>
      </c>
      <c r="BF83" s="508" t="e">
        <f ca="1">+IF(AND(ISNUMBER(OFFSET('Hygiene Data'!$F$5,0,10*ROW('Hygiene Data'!F77))),'Data Summary'!DU83="Yes"),OFFSET('Hygiene Data'!$F$5,0,10*ROW('Hygiene Data'!F77)),NA())</f>
        <v>#N/A</v>
      </c>
      <c r="BG83" s="508" t="e">
        <f ca="1">+IF(AND(ISNUMBER(OFFSET('Hygiene Data'!$F$7,0,10*ROW('Hygiene Data'!F77))),'Data Summary'!DV83="Yes"),OFFSET('Hygiene Data'!$F$7,0,10*ROW('Hygiene Data'!F77)),NA())</f>
        <v>#N/A</v>
      </c>
      <c r="BH83" s="508" t="e">
        <f ca="1">+IF(AND(ISNUMBER(OFFSET('Hygiene Data'!$F$9,0,10*ROW('Hygiene Data'!F77))),'Data Summary'!DW83="Yes"),OFFSET('Hygiene Data'!$F$9,0,10*ROW('Hygiene Data'!F77)),NA())</f>
        <v>#N/A</v>
      </c>
      <c r="BI83" s="508" t="e">
        <f ca="1">+IF(AND(ISNUMBER(OFFSET('Hygiene Data'!$G$5,0,10*ROW('Hygiene Data'!G77))),'Data Summary'!DX83="Yes"),OFFSET('Hygiene Data'!$G$5,0,10*ROW('Hygiene Data'!G77)),NA())</f>
        <v>#N/A</v>
      </c>
      <c r="BJ83" s="508" t="e">
        <f ca="1">+IF(AND(ISNUMBER(OFFSET('Hygiene Data'!$G$7,0,10*ROW('Hygiene Data'!G77))),'Data Summary'!DY83="Yes"),OFFSET('Hygiene Data'!$G$7,0,10*ROW('Hygiene Data'!G77)),NA())</f>
        <v>#N/A</v>
      </c>
      <c r="BK83" s="508" t="e">
        <f ca="1">+IF(AND(ISNUMBER(OFFSET('Hygiene Data'!$G$9,0,10*ROW('Hygiene Data'!G77))),'Data Summary'!DZ83="Yes"),OFFSET('Hygiene Data'!$G$9,0,10*ROW('Hygiene Data'!G77)),NA())</f>
        <v>#N/A</v>
      </c>
      <c r="BL83" s="508" t="e">
        <f ca="1">+IF(AND(ISNUMBER(OFFSET('Hygiene Data'!$H$5,0,10*ROW('Hygiene Data'!H77))),'Data Summary'!EA83="Yes"),OFFSET('Hygiene Data'!$H$5,0,10*ROW('Hygiene Data'!H77)),NA())</f>
        <v>#N/A</v>
      </c>
      <c r="BM83" s="508" t="e">
        <f ca="1">+IF(AND(ISNUMBER(OFFSET('Hygiene Data'!$H$7,0,10*ROW('Hygiene Data'!H77))),'Data Summary'!EB83="Yes"),OFFSET('Hygiene Data'!$H$7,0,10*ROW('Hygiene Data'!H77)),NA())</f>
        <v>#N/A</v>
      </c>
      <c r="BN83" s="508" t="e">
        <f ca="1">+IF(AND(ISNUMBER(OFFSET('Hygiene Data'!$H$9,0,10*ROW('Hygiene Data'!H77))),'Data Summary'!EC83="Yes"),OFFSET('Hygiene Data'!$H$9,0,10*ROW('Hygiene Data'!H77)),NA())</f>
        <v>#N/A</v>
      </c>
      <c r="BO83" s="508" t="e">
        <f ca="1">+IF(AND(ISNUMBER(OFFSET('Hygiene Data'!$I$5,0,10*ROW('Hygiene Data'!I77))),'Data Summary'!ED83="Yes"),OFFSET('Hygiene Data'!$I$5,0,10*ROW('Hygiene Data'!I77)),NA())</f>
        <v>#N/A</v>
      </c>
      <c r="BP83" s="508" t="e">
        <f ca="1">+IF(AND(ISNUMBER(OFFSET('Hygiene Data'!$I$7,0,10*ROW('Hygiene Data'!I77))),'Data Summary'!EE83="Yes"),OFFSET('Hygiene Data'!$I$7,0,10*ROW('Hygiene Data'!I77)),NA())</f>
        <v>#N/A</v>
      </c>
      <c r="BQ83" s="508" t="e">
        <f ca="1">+IF(AND(ISNUMBER(OFFSET('Hygiene Data'!$I$9,0,10*ROW('Hygiene Data'!I77))),'Data Summary'!EF83="Yes"),OFFSET('Hygiene Data'!$I$9,0,10*ROW('Hygiene Data'!I77)),NA())</f>
        <v>#N/A</v>
      </c>
    </row>
    <row r="84" spans="1:69" x14ac:dyDescent="0.25">
      <c r="A84" s="504" t="e">
        <f ca="1">+RIGHT('Data Summary'!A84,LEN('Data Summary'!A84)-9)</f>
        <v>#VALUE!</v>
      </c>
      <c r="B84" s="478" t="str">
        <f ca="1">+IF(ISTEXT('Data Summary'!B84),'Data Summary'!B84,"")</f>
        <v/>
      </c>
      <c r="C84" s="505" t="e">
        <f ca="1">+VALUE('Data Summary'!C84)</f>
        <v>#VALUE!</v>
      </c>
      <c r="D84" s="506" t="e">
        <f ca="1">+IF(AND(ISNUMBER(OFFSET('Water Data'!$D$4,0,10*ROW('Water Data'!D78))),'Data Summary'!BS84="Yes"),100-OFFSET('Water Data'!$D$4,0,10*ROW('Water Data'!D78)),NA())</f>
        <v>#N/A</v>
      </c>
      <c r="E84" s="506" t="e">
        <f ca="1">+IF(AND(ISNUMBER(OFFSET('Water Data'!$D$6,0,10*ROW('Water Data'!D78))),'Data Summary'!BT84="Yes"),OFFSET('Water Data'!$D$6,0,10*ROW('Water Data'!D78)),NA())</f>
        <v>#N/A</v>
      </c>
      <c r="F84" s="506" t="e">
        <f ca="1">+IF(AND(ISNUMBER(OFFSET('Water Data'!$D$9,0,10*ROW('Water Data'!D78))),'Data Summary'!BU84="Yes"),OFFSET('Water Data'!$D$9,0,10*ROW('Water Data'!D78)),NA())</f>
        <v>#N/A</v>
      </c>
      <c r="G84" s="506" t="e">
        <f ca="1">+IF(AND(ISNUMBER(OFFSET('Water Data'!$E$4,0,10*ROW('Water Data'!E78))),'Data Summary'!BV84="Yes"),100-OFFSET('Water Data'!$E$4,0,10*ROW('Water Data'!E78)),NA())</f>
        <v>#N/A</v>
      </c>
      <c r="H84" s="506" t="e">
        <f ca="1">+IF(AND(ISNUMBER(OFFSET('Water Data'!$E$6,0,10*ROW('Water Data'!E78))),'Data Summary'!BW84="Yes"),OFFSET('Water Data'!$E$6,0,10*ROW('Water Data'!E78)),NA())</f>
        <v>#N/A</v>
      </c>
      <c r="I84" s="506" t="e">
        <f ca="1">+IF(AND(ISNUMBER(OFFSET('Water Data'!$E$9,0,10*ROW('Water Data'!E78))),'Data Summary'!BX84="Yes"),OFFSET('Water Data'!$E$9,0,10*ROW('Water Data'!E78)),NA())</f>
        <v>#N/A</v>
      </c>
      <c r="J84" s="506" t="e">
        <f ca="1">+IF(AND(ISNUMBER(OFFSET('Water Data'!$F$4,0,10*ROW('Water Data'!F78))),'Data Summary'!BY84="Yes"),100-OFFSET('Water Data'!$F$4,0,10*ROW('Water Data'!F78)),NA())</f>
        <v>#N/A</v>
      </c>
      <c r="K84" s="506" t="e">
        <f ca="1">+IF(AND(ISNUMBER(OFFSET('Water Data'!$F$6,0,10*ROW('Water Data'!F78))),'Data Summary'!BZ84="Yes"),OFFSET('Water Data'!$F$6,0,10*ROW('Water Data'!F78)),NA())</f>
        <v>#N/A</v>
      </c>
      <c r="L84" s="506" t="e">
        <f ca="1">+IF(AND(ISNUMBER(OFFSET('Water Data'!$F$9,0,10*ROW('Water Data'!F78))),'Data Summary'!CA84="Yes"),OFFSET('Water Data'!$F$9,0,10*ROW('Water Data'!F78)),NA())</f>
        <v>#N/A</v>
      </c>
      <c r="M84" s="506" t="e">
        <f ca="1">+IF(AND(ISNUMBER(OFFSET('Water Data'!$G$4,0,10*ROW('Water Data'!G78))),'Data Summary'!CB84="Yes"),100-OFFSET('Water Data'!$G$4,0,10*ROW('Water Data'!G78)),NA())</f>
        <v>#N/A</v>
      </c>
      <c r="N84" s="506" t="e">
        <f ca="1">+IF(AND(ISNUMBER(OFFSET('Water Data'!$G$6,0,10*ROW('Water Data'!G78))),'Data Summary'!CC84="Yes"),OFFSET('Water Data'!$G$6,0,10*ROW('Water Data'!G78)),NA())</f>
        <v>#N/A</v>
      </c>
      <c r="O84" s="506" t="e">
        <f ca="1">+IF(AND(ISNUMBER(OFFSET('Water Data'!$G$9,0,10*ROW('Water Data'!G78))),'Data Summary'!CD84="Yes"),OFFSET('Water Data'!$G$9,0,10*ROW('Water Data'!G78)),NA())</f>
        <v>#N/A</v>
      </c>
      <c r="P84" s="506" t="e">
        <f ca="1">+IF(AND(ISNUMBER(OFFSET('Water Data'!$H$4,0,10*ROW('Water Data'!H78))),'Data Summary'!CE84="Yes"),100-OFFSET('Water Data'!$H$4,0,10*ROW('Water Data'!H78)),NA())</f>
        <v>#N/A</v>
      </c>
      <c r="Q84" s="506" t="e">
        <f ca="1">+IF(AND(ISNUMBER(OFFSET('Water Data'!$H$6,0,10*ROW('Water Data'!H78))),'Data Summary'!CF84="Yes"),OFFSET('Water Data'!$H$6,0,10*ROW('Water Data'!H78)),NA())</f>
        <v>#N/A</v>
      </c>
      <c r="R84" s="506" t="e">
        <f ca="1">+IF(AND(ISNUMBER(OFFSET('Water Data'!$H$9,0,10*ROW('Water Data'!H78))),'Data Summary'!CG84="Yes"),OFFSET('Water Data'!$H$9,0,10*ROW('Water Data'!H78)),NA())</f>
        <v>#N/A</v>
      </c>
      <c r="S84" s="506" t="e">
        <f ca="1">+IF(AND(ISNUMBER(OFFSET('Water Data'!$I$4,0,10*ROW('Water Data'!I78))),'Data Summary'!CH84="Yes"),100-OFFSET('Water Data'!$I$4,0,10*ROW('Water Data'!I78)),NA())</f>
        <v>#N/A</v>
      </c>
      <c r="T84" s="506" t="e">
        <f ca="1">+IF(AND(ISNUMBER(OFFSET('Water Data'!$I$6,0,10*ROW('Water Data'!I78))),'Data Summary'!CI84="Yes"),OFFSET('Water Data'!$I$6,0,10*ROW('Water Data'!I78)),NA())</f>
        <v>#N/A</v>
      </c>
      <c r="U84" s="506" t="e">
        <f ca="1">+IF(AND(ISNUMBER(OFFSET('Water Data'!$I$9,0,10*ROW('Water Data'!I78))),'Data Summary'!CJ84="Yes"),OFFSET('Water Data'!$I$9,0,10*ROW('Water Data'!I78)),NA())</f>
        <v>#N/A</v>
      </c>
      <c r="V84" s="507" t="e">
        <f ca="1">+IF(AND(ISNUMBER(OFFSET('Sanitation Data'!$D$4,0,10*ROW('Sanitation Data'!D78))),'Data Summary'!CK84="Yes"),100-OFFSET('Sanitation Data'!$D$4,0,10*ROW('Sanitation Data'!D78)),NA())</f>
        <v>#N/A</v>
      </c>
      <c r="W84" s="507" t="e">
        <f ca="1">+IF(AND(ISNUMBER(OFFSET('Sanitation Data'!$D$6,0,10*ROW('Sanitation Data'!D78))),'Data Summary'!CL84="Yes"),OFFSET('Sanitation Data'!$D$6,0,10*ROW('Sanitation Data'!D78)),NA())</f>
        <v>#N/A</v>
      </c>
      <c r="X84" s="507" t="e">
        <f ca="1">+IF(AND(ISNUMBER(OFFSET('Sanitation Data'!$D$10,0,10*ROW('Sanitation Data'!D78))),'Data Summary'!CM84="Yes"),OFFSET('Sanitation Data'!$D$10,0,10*ROW('Sanitation Data'!D78)),NA())</f>
        <v>#N/A</v>
      </c>
      <c r="Y84" s="507" t="e">
        <f ca="1">+IF(AND(ISNUMBER(OFFSET('Sanitation Data'!$D$11,0,10*ROW('Sanitation Data'!D78))),'Data Summary'!CN84="Yes"),OFFSET('Sanitation Data'!$D$11,0,10*ROW('Sanitation Data'!D78)),NA())</f>
        <v>#N/A</v>
      </c>
      <c r="Z84" s="507" t="e">
        <f ca="1">+IF(AND(ISNUMBER(OFFSET('Sanitation Data'!$D$12,0,10*ROW('Sanitation Data'!D78))),'Data Summary'!CO84="Yes"),OFFSET('Sanitation Data'!$D$12,0,10*ROW('Sanitation Data'!D78)),NA())</f>
        <v>#N/A</v>
      </c>
      <c r="AA84" s="507" t="e">
        <f ca="1">+IF(AND(ISNUMBER(OFFSET('Sanitation Data'!$E$4,0,10*ROW('Sanitation Data'!E78))),'Data Summary'!CP84="Yes"),100-OFFSET('Sanitation Data'!$E$4,0,10*ROW('Sanitation Data'!E78)),NA())</f>
        <v>#N/A</v>
      </c>
      <c r="AB84" s="507" t="e">
        <f ca="1">+IF(AND(ISNUMBER(OFFSET('Sanitation Data'!$E$6,0,10*ROW('Sanitation Data'!E78))),'Data Summary'!CQ84="Yes"),OFFSET('Sanitation Data'!$E$6,0,10*ROW('Sanitation Data'!E78)),NA())</f>
        <v>#N/A</v>
      </c>
      <c r="AC84" s="507" t="e">
        <f ca="1">+IF(AND(ISNUMBER(OFFSET('Sanitation Data'!$E$10,0,10*ROW('Sanitation Data'!E78))),'Data Summary'!CR84="Yes"),OFFSET('Sanitation Data'!$E$10,0,10*ROW('Sanitation Data'!E78)),NA())</f>
        <v>#N/A</v>
      </c>
      <c r="AD84" s="507" t="e">
        <f ca="1">+IF(AND(ISNUMBER(OFFSET('Sanitation Data'!$E$11,0,10*ROW('Sanitation Data'!E78))),'Data Summary'!CS84="Yes"),OFFSET('Sanitation Data'!$E$11,0,10*ROW('Sanitation Data'!E78)),NA())</f>
        <v>#N/A</v>
      </c>
      <c r="AE84" s="507" t="e">
        <f ca="1">+IF(AND(ISNUMBER(OFFSET('Sanitation Data'!$E$12,0,10*ROW('Sanitation Data'!E78))),'Data Summary'!CT84="Yes"),OFFSET('Sanitation Data'!$E$12,0,10*ROW('Sanitation Data'!E78)),NA())</f>
        <v>#N/A</v>
      </c>
      <c r="AF84" s="507" t="e">
        <f ca="1">+IF(AND(ISNUMBER(OFFSET('Sanitation Data'!$F$4,0,10*ROW('Sanitation Data'!F78))),'Data Summary'!CU84="Yes"),100-OFFSET('Sanitation Data'!$F$4,0,10*ROW('Sanitation Data'!F78)),NA())</f>
        <v>#N/A</v>
      </c>
      <c r="AG84" s="507" t="e">
        <f ca="1">+IF(AND(ISNUMBER(OFFSET('Sanitation Data'!$F$6,0,10*ROW('Sanitation Data'!F78))),'Data Summary'!CV84="Yes"),OFFSET('Sanitation Data'!$F$6,0,10*ROW('Sanitation Data'!F78)),NA())</f>
        <v>#N/A</v>
      </c>
      <c r="AH84" s="507" t="e">
        <f ca="1">+IF(AND(ISNUMBER(OFFSET('Sanitation Data'!$F$10,0,10*ROW('Sanitation Data'!F78))),'Data Summary'!CW84="Yes"),OFFSET('Sanitation Data'!$F$10,0,10*ROW('Sanitation Data'!F78)),NA())</f>
        <v>#N/A</v>
      </c>
      <c r="AI84" s="507" t="e">
        <f ca="1">+IF(AND(ISNUMBER(OFFSET('Sanitation Data'!$F$11,0,10*ROW('Sanitation Data'!F78))),'Data Summary'!CX84="Yes"),OFFSET('Sanitation Data'!$F$11,0,10*ROW('Sanitation Data'!F78)),NA())</f>
        <v>#N/A</v>
      </c>
      <c r="AJ84" s="507" t="e">
        <f ca="1">+IF(AND(ISNUMBER(OFFSET('Sanitation Data'!$F$12,0,10*ROW('Sanitation Data'!F78))),'Data Summary'!CY84="Yes"),OFFSET('Sanitation Data'!$F$12,0,10*ROW('Sanitation Data'!F78)),NA())</f>
        <v>#N/A</v>
      </c>
      <c r="AK84" s="507" t="e">
        <f ca="1">+IF(AND(ISNUMBER(OFFSET('Sanitation Data'!$G$4,0,10*ROW('Sanitation Data'!G78))),'Data Summary'!CZ84="Yes"),100-OFFSET('Sanitation Data'!$G$4,0,10*ROW('Sanitation Data'!G78)),NA())</f>
        <v>#N/A</v>
      </c>
      <c r="AL84" s="507" t="e">
        <f ca="1">+IF(AND(ISNUMBER(OFFSET('Sanitation Data'!$G$6,0,10*ROW('Sanitation Data'!G78))),'Data Summary'!DA84="Yes"),OFFSET('Sanitation Data'!$G$6,0,10*ROW('Sanitation Data'!G78)),NA())</f>
        <v>#N/A</v>
      </c>
      <c r="AM84" s="507" t="e">
        <f ca="1">+IF(AND(ISNUMBER(OFFSET('Sanitation Data'!$G$10,0,10*ROW('Sanitation Data'!G78))),'Data Summary'!DB84="Yes"),OFFSET('Sanitation Data'!$G$10,0,10*ROW('Sanitation Data'!G78)),NA())</f>
        <v>#N/A</v>
      </c>
      <c r="AN84" s="507" t="e">
        <f ca="1">+IF(AND(ISNUMBER(OFFSET('Sanitation Data'!$G$11,0,10*ROW('Sanitation Data'!G78))),'Data Summary'!DC84="Yes"),OFFSET('Sanitation Data'!$G$11,0,10*ROW('Sanitation Data'!G78)),NA())</f>
        <v>#N/A</v>
      </c>
      <c r="AO84" s="507" t="e">
        <f ca="1">+IF(AND(ISNUMBER(OFFSET('Sanitation Data'!$G$12,0,10*ROW('Sanitation Data'!G78))),'Data Summary'!DD84="Yes"),OFFSET('Sanitation Data'!$G$12,0,10*ROW('Sanitation Data'!G78)),NA())</f>
        <v>#N/A</v>
      </c>
      <c r="AP84" s="507" t="e">
        <f ca="1">+IF(AND(ISNUMBER(OFFSET('Sanitation Data'!$H$4,0,10*ROW('Sanitation Data'!H78))),'Data Summary'!DE84="Yes"),100-OFFSET('Sanitation Data'!$H$4,0,10*ROW('Sanitation Data'!H78)),NA())</f>
        <v>#N/A</v>
      </c>
      <c r="AQ84" s="507" t="e">
        <f ca="1">+IF(AND(ISNUMBER(OFFSET('Sanitation Data'!$H$6,0,10*ROW('Sanitation Data'!H78))),'Data Summary'!DF84="Yes"),OFFSET('Sanitation Data'!$H$6,0,10*ROW('Sanitation Data'!H78)),NA())</f>
        <v>#N/A</v>
      </c>
      <c r="AR84" s="507" t="e">
        <f ca="1">+IF(AND(ISNUMBER(OFFSET('Sanitation Data'!$H$10,0,10*ROW('Sanitation Data'!H78))),'Data Summary'!DG84="Yes"),OFFSET('Sanitation Data'!$H$10,0,10*ROW('Sanitation Data'!H78)),NA())</f>
        <v>#N/A</v>
      </c>
      <c r="AS84" s="507" t="e">
        <f ca="1">+IF(AND(ISNUMBER(OFFSET('Sanitation Data'!$H$11,0,10*ROW('Sanitation Data'!H78))),'Data Summary'!DH84="Yes"),OFFSET('Sanitation Data'!$H$11,0,10*ROW('Sanitation Data'!H78)),NA())</f>
        <v>#N/A</v>
      </c>
      <c r="AT84" s="507" t="e">
        <f ca="1">+IF(AND(ISNUMBER(OFFSET('Sanitation Data'!$H$12,0,10*ROW('Sanitation Data'!H78))),'Data Summary'!DI84="Yes"),OFFSET('Sanitation Data'!$H$12,0,10*ROW('Sanitation Data'!H78)),NA())</f>
        <v>#N/A</v>
      </c>
      <c r="AU84" s="507" t="e">
        <f ca="1">+IF(AND(ISNUMBER(OFFSET('Sanitation Data'!$I$4,0,10*ROW('Sanitation Data'!I78))),'Data Summary'!DJ84="Yes"),100-OFFSET('Sanitation Data'!$I$4,0,10*ROW('Sanitation Data'!I78)),NA())</f>
        <v>#N/A</v>
      </c>
      <c r="AV84" s="507" t="e">
        <f ca="1">+IF(AND(ISNUMBER(OFFSET('Sanitation Data'!$I$6,0,10*ROW('Sanitation Data'!I78))),'Data Summary'!DK84="Yes"),OFFSET('Sanitation Data'!$I$6,0,10*ROW('Sanitation Data'!I78)),NA())</f>
        <v>#N/A</v>
      </c>
      <c r="AW84" s="507" t="e">
        <f ca="1">+IF(AND(ISNUMBER(OFFSET('Sanitation Data'!$I$10,0,10*ROW('Sanitation Data'!I78))),'Data Summary'!DL84="Yes"),OFFSET('Sanitation Data'!$I$10,0,10*ROW('Sanitation Data'!I78)),NA())</f>
        <v>#N/A</v>
      </c>
      <c r="AX84" s="507" t="e">
        <f ca="1">+IF(AND(ISNUMBER(OFFSET('Sanitation Data'!$I$11,0,10*ROW('Sanitation Data'!I78))),'Data Summary'!DM84="Yes"),OFFSET('Sanitation Data'!$I$11,0,10*ROW('Sanitation Data'!I78)),NA())</f>
        <v>#N/A</v>
      </c>
      <c r="AY84" s="507" t="e">
        <f ca="1">+IF(AND(ISNUMBER(OFFSET('Sanitation Data'!$I$12,0,10*ROW('Sanitation Data'!I78))),'Data Summary'!DN84="Yes"),OFFSET('Sanitation Data'!$I$12,0,10*ROW('Sanitation Data'!I78)),NA())</f>
        <v>#N/A</v>
      </c>
      <c r="AZ84" s="508" t="e">
        <f ca="1">+IF(AND(ISNUMBER(OFFSET('Hygiene Data'!$D$5,0,10*ROW('Hygiene Data'!D78))),'Data Summary'!DO84="Yes"),OFFSET('Hygiene Data'!$D$5,0,10*ROW('Hygiene Data'!D78)),NA())</f>
        <v>#N/A</v>
      </c>
      <c r="BA84" s="508" t="e">
        <f ca="1">+IF(AND(ISNUMBER(OFFSET('Hygiene Data'!$D$7,0,10*ROW('Hygiene Data'!D78))),'Data Summary'!DP84="Yes"),OFFSET('Hygiene Data'!$D$7,0,10*ROW('Hygiene Data'!D78)),NA())</f>
        <v>#N/A</v>
      </c>
      <c r="BB84" s="508" t="e">
        <f ca="1">+IF(AND(ISNUMBER(OFFSET('Hygiene Data'!$D$9,0,10*ROW('Hygiene Data'!D78))),'Data Summary'!DQ84="Yes"),OFFSET('Hygiene Data'!$D$9,0,10*ROW('Hygiene Data'!D78)),NA())</f>
        <v>#N/A</v>
      </c>
      <c r="BC84" s="508" t="e">
        <f ca="1">+IF(AND(ISNUMBER(OFFSET('Hygiene Data'!$E$5,0,10*ROW('Hygiene Data'!E78))),'Data Summary'!DR84="Yes"),OFFSET('Hygiene Data'!$E$5,0,10*ROW('Hygiene Data'!E78)),NA())</f>
        <v>#N/A</v>
      </c>
      <c r="BD84" s="508" t="e">
        <f ca="1">+IF(AND(ISNUMBER(OFFSET('Hygiene Data'!$E$7,0,10*ROW('Hygiene Data'!E78))),'Data Summary'!DS84="Yes"),OFFSET('Hygiene Data'!$E$7,0,10*ROW('Hygiene Data'!E78)),NA())</f>
        <v>#N/A</v>
      </c>
      <c r="BE84" s="508" t="e">
        <f ca="1">+IF(AND(ISNUMBER(OFFSET('Hygiene Data'!$E$9,0,10*ROW('Hygiene Data'!E78))),'Data Summary'!DT84="Yes"),OFFSET('Hygiene Data'!$E$9,0,10*ROW('Hygiene Data'!E78)),NA())</f>
        <v>#N/A</v>
      </c>
      <c r="BF84" s="508" t="e">
        <f ca="1">+IF(AND(ISNUMBER(OFFSET('Hygiene Data'!$F$5,0,10*ROW('Hygiene Data'!F78))),'Data Summary'!DU84="Yes"),OFFSET('Hygiene Data'!$F$5,0,10*ROW('Hygiene Data'!F78)),NA())</f>
        <v>#N/A</v>
      </c>
      <c r="BG84" s="508" t="e">
        <f ca="1">+IF(AND(ISNUMBER(OFFSET('Hygiene Data'!$F$7,0,10*ROW('Hygiene Data'!F78))),'Data Summary'!DV84="Yes"),OFFSET('Hygiene Data'!$F$7,0,10*ROW('Hygiene Data'!F78)),NA())</f>
        <v>#N/A</v>
      </c>
      <c r="BH84" s="508" t="e">
        <f ca="1">+IF(AND(ISNUMBER(OFFSET('Hygiene Data'!$F$9,0,10*ROW('Hygiene Data'!F78))),'Data Summary'!DW84="Yes"),OFFSET('Hygiene Data'!$F$9,0,10*ROW('Hygiene Data'!F78)),NA())</f>
        <v>#N/A</v>
      </c>
      <c r="BI84" s="508" t="e">
        <f ca="1">+IF(AND(ISNUMBER(OFFSET('Hygiene Data'!$G$5,0,10*ROW('Hygiene Data'!G78))),'Data Summary'!DX84="Yes"),OFFSET('Hygiene Data'!$G$5,0,10*ROW('Hygiene Data'!G78)),NA())</f>
        <v>#N/A</v>
      </c>
      <c r="BJ84" s="508" t="e">
        <f ca="1">+IF(AND(ISNUMBER(OFFSET('Hygiene Data'!$G$7,0,10*ROW('Hygiene Data'!G78))),'Data Summary'!DY84="Yes"),OFFSET('Hygiene Data'!$G$7,0,10*ROW('Hygiene Data'!G78)),NA())</f>
        <v>#N/A</v>
      </c>
      <c r="BK84" s="508" t="e">
        <f ca="1">+IF(AND(ISNUMBER(OFFSET('Hygiene Data'!$G$9,0,10*ROW('Hygiene Data'!G78))),'Data Summary'!DZ84="Yes"),OFFSET('Hygiene Data'!$G$9,0,10*ROW('Hygiene Data'!G78)),NA())</f>
        <v>#N/A</v>
      </c>
      <c r="BL84" s="508" t="e">
        <f ca="1">+IF(AND(ISNUMBER(OFFSET('Hygiene Data'!$H$5,0,10*ROW('Hygiene Data'!H78))),'Data Summary'!EA84="Yes"),OFFSET('Hygiene Data'!$H$5,0,10*ROW('Hygiene Data'!H78)),NA())</f>
        <v>#N/A</v>
      </c>
      <c r="BM84" s="508" t="e">
        <f ca="1">+IF(AND(ISNUMBER(OFFSET('Hygiene Data'!$H$7,0,10*ROW('Hygiene Data'!H78))),'Data Summary'!EB84="Yes"),OFFSET('Hygiene Data'!$H$7,0,10*ROW('Hygiene Data'!H78)),NA())</f>
        <v>#N/A</v>
      </c>
      <c r="BN84" s="508" t="e">
        <f ca="1">+IF(AND(ISNUMBER(OFFSET('Hygiene Data'!$H$9,0,10*ROW('Hygiene Data'!H78))),'Data Summary'!EC84="Yes"),OFFSET('Hygiene Data'!$H$9,0,10*ROW('Hygiene Data'!H78)),NA())</f>
        <v>#N/A</v>
      </c>
      <c r="BO84" s="508" t="e">
        <f ca="1">+IF(AND(ISNUMBER(OFFSET('Hygiene Data'!$I$5,0,10*ROW('Hygiene Data'!I78))),'Data Summary'!ED84="Yes"),OFFSET('Hygiene Data'!$I$5,0,10*ROW('Hygiene Data'!I78)),NA())</f>
        <v>#N/A</v>
      </c>
      <c r="BP84" s="508" t="e">
        <f ca="1">+IF(AND(ISNUMBER(OFFSET('Hygiene Data'!$I$7,0,10*ROW('Hygiene Data'!I78))),'Data Summary'!EE84="Yes"),OFFSET('Hygiene Data'!$I$7,0,10*ROW('Hygiene Data'!I78)),NA())</f>
        <v>#N/A</v>
      </c>
      <c r="BQ84" s="508" t="e">
        <f ca="1">+IF(AND(ISNUMBER(OFFSET('Hygiene Data'!$I$9,0,10*ROW('Hygiene Data'!I78))),'Data Summary'!EF84="Yes"),OFFSET('Hygiene Data'!$I$9,0,10*ROW('Hygiene Data'!I78)),NA())</f>
        <v>#N/A</v>
      </c>
    </row>
    <row r="85" spans="1:69" x14ac:dyDescent="0.25">
      <c r="A85" s="504" t="e">
        <f ca="1">+RIGHT('Data Summary'!A85,LEN('Data Summary'!A85)-9)</f>
        <v>#VALUE!</v>
      </c>
      <c r="B85" s="478" t="str">
        <f ca="1">+IF(ISTEXT('Data Summary'!B85),'Data Summary'!B85,"")</f>
        <v/>
      </c>
      <c r="C85" s="505" t="e">
        <f ca="1">+VALUE('Data Summary'!C85)</f>
        <v>#VALUE!</v>
      </c>
      <c r="D85" s="506" t="e">
        <f ca="1">+IF(AND(ISNUMBER(OFFSET('Water Data'!$D$4,0,10*ROW('Water Data'!D79))),'Data Summary'!BS85="Yes"),100-OFFSET('Water Data'!$D$4,0,10*ROW('Water Data'!D79)),NA())</f>
        <v>#N/A</v>
      </c>
      <c r="E85" s="506" t="e">
        <f ca="1">+IF(AND(ISNUMBER(OFFSET('Water Data'!$D$6,0,10*ROW('Water Data'!D79))),'Data Summary'!BT85="Yes"),OFFSET('Water Data'!$D$6,0,10*ROW('Water Data'!D79)),NA())</f>
        <v>#N/A</v>
      </c>
      <c r="F85" s="506" t="e">
        <f ca="1">+IF(AND(ISNUMBER(OFFSET('Water Data'!$D$9,0,10*ROW('Water Data'!D79))),'Data Summary'!BU85="Yes"),OFFSET('Water Data'!$D$9,0,10*ROW('Water Data'!D79)),NA())</f>
        <v>#N/A</v>
      </c>
      <c r="G85" s="506" t="e">
        <f ca="1">+IF(AND(ISNUMBER(OFFSET('Water Data'!$E$4,0,10*ROW('Water Data'!E79))),'Data Summary'!BV85="Yes"),100-OFFSET('Water Data'!$E$4,0,10*ROW('Water Data'!E79)),NA())</f>
        <v>#N/A</v>
      </c>
      <c r="H85" s="506" t="e">
        <f ca="1">+IF(AND(ISNUMBER(OFFSET('Water Data'!$E$6,0,10*ROW('Water Data'!E79))),'Data Summary'!BW85="Yes"),OFFSET('Water Data'!$E$6,0,10*ROW('Water Data'!E79)),NA())</f>
        <v>#N/A</v>
      </c>
      <c r="I85" s="506" t="e">
        <f ca="1">+IF(AND(ISNUMBER(OFFSET('Water Data'!$E$9,0,10*ROW('Water Data'!E79))),'Data Summary'!BX85="Yes"),OFFSET('Water Data'!$E$9,0,10*ROW('Water Data'!E79)),NA())</f>
        <v>#N/A</v>
      </c>
      <c r="J85" s="506" t="e">
        <f ca="1">+IF(AND(ISNUMBER(OFFSET('Water Data'!$F$4,0,10*ROW('Water Data'!F79))),'Data Summary'!BY85="Yes"),100-OFFSET('Water Data'!$F$4,0,10*ROW('Water Data'!F79)),NA())</f>
        <v>#N/A</v>
      </c>
      <c r="K85" s="506" t="e">
        <f ca="1">+IF(AND(ISNUMBER(OFFSET('Water Data'!$F$6,0,10*ROW('Water Data'!F79))),'Data Summary'!BZ85="Yes"),OFFSET('Water Data'!$F$6,0,10*ROW('Water Data'!F79)),NA())</f>
        <v>#N/A</v>
      </c>
      <c r="L85" s="506" t="e">
        <f ca="1">+IF(AND(ISNUMBER(OFFSET('Water Data'!$F$9,0,10*ROW('Water Data'!F79))),'Data Summary'!CA85="Yes"),OFFSET('Water Data'!$F$9,0,10*ROW('Water Data'!F79)),NA())</f>
        <v>#N/A</v>
      </c>
      <c r="M85" s="506" t="e">
        <f ca="1">+IF(AND(ISNUMBER(OFFSET('Water Data'!$G$4,0,10*ROW('Water Data'!G79))),'Data Summary'!CB85="Yes"),100-OFFSET('Water Data'!$G$4,0,10*ROW('Water Data'!G79)),NA())</f>
        <v>#N/A</v>
      </c>
      <c r="N85" s="506" t="e">
        <f ca="1">+IF(AND(ISNUMBER(OFFSET('Water Data'!$G$6,0,10*ROW('Water Data'!G79))),'Data Summary'!CC85="Yes"),OFFSET('Water Data'!$G$6,0,10*ROW('Water Data'!G79)),NA())</f>
        <v>#N/A</v>
      </c>
      <c r="O85" s="506" t="e">
        <f ca="1">+IF(AND(ISNUMBER(OFFSET('Water Data'!$G$9,0,10*ROW('Water Data'!G79))),'Data Summary'!CD85="Yes"),OFFSET('Water Data'!$G$9,0,10*ROW('Water Data'!G79)),NA())</f>
        <v>#N/A</v>
      </c>
      <c r="P85" s="506" t="e">
        <f ca="1">+IF(AND(ISNUMBER(OFFSET('Water Data'!$H$4,0,10*ROW('Water Data'!H79))),'Data Summary'!CE85="Yes"),100-OFFSET('Water Data'!$H$4,0,10*ROW('Water Data'!H79)),NA())</f>
        <v>#N/A</v>
      </c>
      <c r="Q85" s="506" t="e">
        <f ca="1">+IF(AND(ISNUMBER(OFFSET('Water Data'!$H$6,0,10*ROW('Water Data'!H79))),'Data Summary'!CF85="Yes"),OFFSET('Water Data'!$H$6,0,10*ROW('Water Data'!H79)),NA())</f>
        <v>#N/A</v>
      </c>
      <c r="R85" s="506" t="e">
        <f ca="1">+IF(AND(ISNUMBER(OFFSET('Water Data'!$H$9,0,10*ROW('Water Data'!H79))),'Data Summary'!CG85="Yes"),OFFSET('Water Data'!$H$9,0,10*ROW('Water Data'!H79)),NA())</f>
        <v>#N/A</v>
      </c>
      <c r="S85" s="506" t="e">
        <f ca="1">+IF(AND(ISNUMBER(OFFSET('Water Data'!$I$4,0,10*ROW('Water Data'!I79))),'Data Summary'!CH85="Yes"),100-OFFSET('Water Data'!$I$4,0,10*ROW('Water Data'!I79)),NA())</f>
        <v>#N/A</v>
      </c>
      <c r="T85" s="506" t="e">
        <f ca="1">+IF(AND(ISNUMBER(OFFSET('Water Data'!$I$6,0,10*ROW('Water Data'!I79))),'Data Summary'!CI85="Yes"),OFFSET('Water Data'!$I$6,0,10*ROW('Water Data'!I79)),NA())</f>
        <v>#N/A</v>
      </c>
      <c r="U85" s="506" t="e">
        <f ca="1">+IF(AND(ISNUMBER(OFFSET('Water Data'!$I$9,0,10*ROW('Water Data'!I79))),'Data Summary'!CJ85="Yes"),OFFSET('Water Data'!$I$9,0,10*ROW('Water Data'!I79)),NA())</f>
        <v>#N/A</v>
      </c>
      <c r="V85" s="507" t="e">
        <f ca="1">+IF(AND(ISNUMBER(OFFSET('Sanitation Data'!$D$4,0,10*ROW('Sanitation Data'!D79))),'Data Summary'!CK85="Yes"),100-OFFSET('Sanitation Data'!$D$4,0,10*ROW('Sanitation Data'!D79)),NA())</f>
        <v>#N/A</v>
      </c>
      <c r="W85" s="507" t="e">
        <f ca="1">+IF(AND(ISNUMBER(OFFSET('Sanitation Data'!$D$6,0,10*ROW('Sanitation Data'!D79))),'Data Summary'!CL85="Yes"),OFFSET('Sanitation Data'!$D$6,0,10*ROW('Sanitation Data'!D79)),NA())</f>
        <v>#N/A</v>
      </c>
      <c r="X85" s="507" t="e">
        <f ca="1">+IF(AND(ISNUMBER(OFFSET('Sanitation Data'!$D$10,0,10*ROW('Sanitation Data'!D79))),'Data Summary'!CM85="Yes"),OFFSET('Sanitation Data'!$D$10,0,10*ROW('Sanitation Data'!D79)),NA())</f>
        <v>#N/A</v>
      </c>
      <c r="Y85" s="507" t="e">
        <f ca="1">+IF(AND(ISNUMBER(OFFSET('Sanitation Data'!$D$11,0,10*ROW('Sanitation Data'!D79))),'Data Summary'!CN85="Yes"),OFFSET('Sanitation Data'!$D$11,0,10*ROW('Sanitation Data'!D79)),NA())</f>
        <v>#N/A</v>
      </c>
      <c r="Z85" s="507" t="e">
        <f ca="1">+IF(AND(ISNUMBER(OFFSET('Sanitation Data'!$D$12,0,10*ROW('Sanitation Data'!D79))),'Data Summary'!CO85="Yes"),OFFSET('Sanitation Data'!$D$12,0,10*ROW('Sanitation Data'!D79)),NA())</f>
        <v>#N/A</v>
      </c>
      <c r="AA85" s="507" t="e">
        <f ca="1">+IF(AND(ISNUMBER(OFFSET('Sanitation Data'!$E$4,0,10*ROW('Sanitation Data'!E79))),'Data Summary'!CP85="Yes"),100-OFFSET('Sanitation Data'!$E$4,0,10*ROW('Sanitation Data'!E79)),NA())</f>
        <v>#N/A</v>
      </c>
      <c r="AB85" s="507" t="e">
        <f ca="1">+IF(AND(ISNUMBER(OFFSET('Sanitation Data'!$E$6,0,10*ROW('Sanitation Data'!E79))),'Data Summary'!CQ85="Yes"),OFFSET('Sanitation Data'!$E$6,0,10*ROW('Sanitation Data'!E79)),NA())</f>
        <v>#N/A</v>
      </c>
      <c r="AC85" s="507" t="e">
        <f ca="1">+IF(AND(ISNUMBER(OFFSET('Sanitation Data'!$E$10,0,10*ROW('Sanitation Data'!E79))),'Data Summary'!CR85="Yes"),OFFSET('Sanitation Data'!$E$10,0,10*ROW('Sanitation Data'!E79)),NA())</f>
        <v>#N/A</v>
      </c>
      <c r="AD85" s="507" t="e">
        <f ca="1">+IF(AND(ISNUMBER(OFFSET('Sanitation Data'!$E$11,0,10*ROW('Sanitation Data'!E79))),'Data Summary'!CS85="Yes"),OFFSET('Sanitation Data'!$E$11,0,10*ROW('Sanitation Data'!E79)),NA())</f>
        <v>#N/A</v>
      </c>
      <c r="AE85" s="507" t="e">
        <f ca="1">+IF(AND(ISNUMBER(OFFSET('Sanitation Data'!$E$12,0,10*ROW('Sanitation Data'!E79))),'Data Summary'!CT85="Yes"),OFFSET('Sanitation Data'!$E$12,0,10*ROW('Sanitation Data'!E79)),NA())</f>
        <v>#N/A</v>
      </c>
      <c r="AF85" s="507" t="e">
        <f ca="1">+IF(AND(ISNUMBER(OFFSET('Sanitation Data'!$F$4,0,10*ROW('Sanitation Data'!F79))),'Data Summary'!CU85="Yes"),100-OFFSET('Sanitation Data'!$F$4,0,10*ROW('Sanitation Data'!F79)),NA())</f>
        <v>#N/A</v>
      </c>
      <c r="AG85" s="507" t="e">
        <f ca="1">+IF(AND(ISNUMBER(OFFSET('Sanitation Data'!$F$6,0,10*ROW('Sanitation Data'!F79))),'Data Summary'!CV85="Yes"),OFFSET('Sanitation Data'!$F$6,0,10*ROW('Sanitation Data'!F79)),NA())</f>
        <v>#N/A</v>
      </c>
      <c r="AH85" s="507" t="e">
        <f ca="1">+IF(AND(ISNUMBER(OFFSET('Sanitation Data'!$F$10,0,10*ROW('Sanitation Data'!F79))),'Data Summary'!CW85="Yes"),OFFSET('Sanitation Data'!$F$10,0,10*ROW('Sanitation Data'!F79)),NA())</f>
        <v>#N/A</v>
      </c>
      <c r="AI85" s="507" t="e">
        <f ca="1">+IF(AND(ISNUMBER(OFFSET('Sanitation Data'!$F$11,0,10*ROW('Sanitation Data'!F79))),'Data Summary'!CX85="Yes"),OFFSET('Sanitation Data'!$F$11,0,10*ROW('Sanitation Data'!F79)),NA())</f>
        <v>#N/A</v>
      </c>
      <c r="AJ85" s="507" t="e">
        <f ca="1">+IF(AND(ISNUMBER(OFFSET('Sanitation Data'!$F$12,0,10*ROW('Sanitation Data'!F79))),'Data Summary'!CY85="Yes"),OFFSET('Sanitation Data'!$F$12,0,10*ROW('Sanitation Data'!F79)),NA())</f>
        <v>#N/A</v>
      </c>
      <c r="AK85" s="507" t="e">
        <f ca="1">+IF(AND(ISNUMBER(OFFSET('Sanitation Data'!$G$4,0,10*ROW('Sanitation Data'!G79))),'Data Summary'!CZ85="Yes"),100-OFFSET('Sanitation Data'!$G$4,0,10*ROW('Sanitation Data'!G79)),NA())</f>
        <v>#N/A</v>
      </c>
      <c r="AL85" s="507" t="e">
        <f ca="1">+IF(AND(ISNUMBER(OFFSET('Sanitation Data'!$G$6,0,10*ROW('Sanitation Data'!G79))),'Data Summary'!DA85="Yes"),OFFSET('Sanitation Data'!$G$6,0,10*ROW('Sanitation Data'!G79)),NA())</f>
        <v>#N/A</v>
      </c>
      <c r="AM85" s="507" t="e">
        <f ca="1">+IF(AND(ISNUMBER(OFFSET('Sanitation Data'!$G$10,0,10*ROW('Sanitation Data'!G79))),'Data Summary'!DB85="Yes"),OFFSET('Sanitation Data'!$G$10,0,10*ROW('Sanitation Data'!G79)),NA())</f>
        <v>#N/A</v>
      </c>
      <c r="AN85" s="507" t="e">
        <f ca="1">+IF(AND(ISNUMBER(OFFSET('Sanitation Data'!$G$11,0,10*ROW('Sanitation Data'!G79))),'Data Summary'!DC85="Yes"),OFFSET('Sanitation Data'!$G$11,0,10*ROW('Sanitation Data'!G79)),NA())</f>
        <v>#N/A</v>
      </c>
      <c r="AO85" s="507" t="e">
        <f ca="1">+IF(AND(ISNUMBER(OFFSET('Sanitation Data'!$G$12,0,10*ROW('Sanitation Data'!G79))),'Data Summary'!DD85="Yes"),OFFSET('Sanitation Data'!$G$12,0,10*ROW('Sanitation Data'!G79)),NA())</f>
        <v>#N/A</v>
      </c>
      <c r="AP85" s="507" t="e">
        <f ca="1">+IF(AND(ISNUMBER(OFFSET('Sanitation Data'!$H$4,0,10*ROW('Sanitation Data'!H79))),'Data Summary'!DE85="Yes"),100-OFFSET('Sanitation Data'!$H$4,0,10*ROW('Sanitation Data'!H79)),NA())</f>
        <v>#N/A</v>
      </c>
      <c r="AQ85" s="507" t="e">
        <f ca="1">+IF(AND(ISNUMBER(OFFSET('Sanitation Data'!$H$6,0,10*ROW('Sanitation Data'!H79))),'Data Summary'!DF85="Yes"),OFFSET('Sanitation Data'!$H$6,0,10*ROW('Sanitation Data'!H79)),NA())</f>
        <v>#N/A</v>
      </c>
      <c r="AR85" s="507" t="e">
        <f ca="1">+IF(AND(ISNUMBER(OFFSET('Sanitation Data'!$H$10,0,10*ROW('Sanitation Data'!H79))),'Data Summary'!DG85="Yes"),OFFSET('Sanitation Data'!$H$10,0,10*ROW('Sanitation Data'!H79)),NA())</f>
        <v>#N/A</v>
      </c>
      <c r="AS85" s="507" t="e">
        <f ca="1">+IF(AND(ISNUMBER(OFFSET('Sanitation Data'!$H$11,0,10*ROW('Sanitation Data'!H79))),'Data Summary'!DH85="Yes"),OFFSET('Sanitation Data'!$H$11,0,10*ROW('Sanitation Data'!H79)),NA())</f>
        <v>#N/A</v>
      </c>
      <c r="AT85" s="507" t="e">
        <f ca="1">+IF(AND(ISNUMBER(OFFSET('Sanitation Data'!$H$12,0,10*ROW('Sanitation Data'!H79))),'Data Summary'!DI85="Yes"),OFFSET('Sanitation Data'!$H$12,0,10*ROW('Sanitation Data'!H79)),NA())</f>
        <v>#N/A</v>
      </c>
      <c r="AU85" s="507" t="e">
        <f ca="1">+IF(AND(ISNUMBER(OFFSET('Sanitation Data'!$I$4,0,10*ROW('Sanitation Data'!I79))),'Data Summary'!DJ85="Yes"),100-OFFSET('Sanitation Data'!$I$4,0,10*ROW('Sanitation Data'!I79)),NA())</f>
        <v>#N/A</v>
      </c>
      <c r="AV85" s="507" t="e">
        <f ca="1">+IF(AND(ISNUMBER(OFFSET('Sanitation Data'!$I$6,0,10*ROW('Sanitation Data'!I79))),'Data Summary'!DK85="Yes"),OFFSET('Sanitation Data'!$I$6,0,10*ROW('Sanitation Data'!I79)),NA())</f>
        <v>#N/A</v>
      </c>
      <c r="AW85" s="507" t="e">
        <f ca="1">+IF(AND(ISNUMBER(OFFSET('Sanitation Data'!$I$10,0,10*ROW('Sanitation Data'!I79))),'Data Summary'!DL85="Yes"),OFFSET('Sanitation Data'!$I$10,0,10*ROW('Sanitation Data'!I79)),NA())</f>
        <v>#N/A</v>
      </c>
      <c r="AX85" s="507" t="e">
        <f ca="1">+IF(AND(ISNUMBER(OFFSET('Sanitation Data'!$I$11,0,10*ROW('Sanitation Data'!I79))),'Data Summary'!DM85="Yes"),OFFSET('Sanitation Data'!$I$11,0,10*ROW('Sanitation Data'!I79)),NA())</f>
        <v>#N/A</v>
      </c>
      <c r="AY85" s="507" t="e">
        <f ca="1">+IF(AND(ISNUMBER(OFFSET('Sanitation Data'!$I$12,0,10*ROW('Sanitation Data'!I79))),'Data Summary'!DN85="Yes"),OFFSET('Sanitation Data'!$I$12,0,10*ROW('Sanitation Data'!I79)),NA())</f>
        <v>#N/A</v>
      </c>
      <c r="AZ85" s="508" t="e">
        <f ca="1">+IF(AND(ISNUMBER(OFFSET('Hygiene Data'!$D$5,0,10*ROW('Hygiene Data'!D79))),'Data Summary'!DO85="Yes"),OFFSET('Hygiene Data'!$D$5,0,10*ROW('Hygiene Data'!D79)),NA())</f>
        <v>#N/A</v>
      </c>
      <c r="BA85" s="508" t="e">
        <f ca="1">+IF(AND(ISNUMBER(OFFSET('Hygiene Data'!$D$7,0,10*ROW('Hygiene Data'!D79))),'Data Summary'!DP85="Yes"),OFFSET('Hygiene Data'!$D$7,0,10*ROW('Hygiene Data'!D79)),NA())</f>
        <v>#N/A</v>
      </c>
      <c r="BB85" s="508" t="e">
        <f ca="1">+IF(AND(ISNUMBER(OFFSET('Hygiene Data'!$D$9,0,10*ROW('Hygiene Data'!D79))),'Data Summary'!DQ85="Yes"),OFFSET('Hygiene Data'!$D$9,0,10*ROW('Hygiene Data'!D79)),NA())</f>
        <v>#N/A</v>
      </c>
      <c r="BC85" s="508" t="e">
        <f ca="1">+IF(AND(ISNUMBER(OFFSET('Hygiene Data'!$E$5,0,10*ROW('Hygiene Data'!E79))),'Data Summary'!DR85="Yes"),OFFSET('Hygiene Data'!$E$5,0,10*ROW('Hygiene Data'!E79)),NA())</f>
        <v>#N/A</v>
      </c>
      <c r="BD85" s="508" t="e">
        <f ca="1">+IF(AND(ISNUMBER(OFFSET('Hygiene Data'!$E$7,0,10*ROW('Hygiene Data'!E79))),'Data Summary'!DS85="Yes"),OFFSET('Hygiene Data'!$E$7,0,10*ROW('Hygiene Data'!E79)),NA())</f>
        <v>#N/A</v>
      </c>
      <c r="BE85" s="508" t="e">
        <f ca="1">+IF(AND(ISNUMBER(OFFSET('Hygiene Data'!$E$9,0,10*ROW('Hygiene Data'!E79))),'Data Summary'!DT85="Yes"),OFFSET('Hygiene Data'!$E$9,0,10*ROW('Hygiene Data'!E79)),NA())</f>
        <v>#N/A</v>
      </c>
      <c r="BF85" s="508" t="e">
        <f ca="1">+IF(AND(ISNUMBER(OFFSET('Hygiene Data'!$F$5,0,10*ROW('Hygiene Data'!F79))),'Data Summary'!DU85="Yes"),OFFSET('Hygiene Data'!$F$5,0,10*ROW('Hygiene Data'!F79)),NA())</f>
        <v>#N/A</v>
      </c>
      <c r="BG85" s="508" t="e">
        <f ca="1">+IF(AND(ISNUMBER(OFFSET('Hygiene Data'!$F$7,0,10*ROW('Hygiene Data'!F79))),'Data Summary'!DV85="Yes"),OFFSET('Hygiene Data'!$F$7,0,10*ROW('Hygiene Data'!F79)),NA())</f>
        <v>#N/A</v>
      </c>
      <c r="BH85" s="508" t="e">
        <f ca="1">+IF(AND(ISNUMBER(OFFSET('Hygiene Data'!$F$9,0,10*ROW('Hygiene Data'!F79))),'Data Summary'!DW85="Yes"),OFFSET('Hygiene Data'!$F$9,0,10*ROW('Hygiene Data'!F79)),NA())</f>
        <v>#N/A</v>
      </c>
      <c r="BI85" s="508" t="e">
        <f ca="1">+IF(AND(ISNUMBER(OFFSET('Hygiene Data'!$G$5,0,10*ROW('Hygiene Data'!G79))),'Data Summary'!DX85="Yes"),OFFSET('Hygiene Data'!$G$5,0,10*ROW('Hygiene Data'!G79)),NA())</f>
        <v>#N/A</v>
      </c>
      <c r="BJ85" s="508" t="e">
        <f ca="1">+IF(AND(ISNUMBER(OFFSET('Hygiene Data'!$G$7,0,10*ROW('Hygiene Data'!G79))),'Data Summary'!DY85="Yes"),OFFSET('Hygiene Data'!$G$7,0,10*ROW('Hygiene Data'!G79)),NA())</f>
        <v>#N/A</v>
      </c>
      <c r="BK85" s="508" t="e">
        <f ca="1">+IF(AND(ISNUMBER(OFFSET('Hygiene Data'!$G$9,0,10*ROW('Hygiene Data'!G79))),'Data Summary'!DZ85="Yes"),OFFSET('Hygiene Data'!$G$9,0,10*ROW('Hygiene Data'!G79)),NA())</f>
        <v>#N/A</v>
      </c>
      <c r="BL85" s="508" t="e">
        <f ca="1">+IF(AND(ISNUMBER(OFFSET('Hygiene Data'!$H$5,0,10*ROW('Hygiene Data'!H79))),'Data Summary'!EA85="Yes"),OFFSET('Hygiene Data'!$H$5,0,10*ROW('Hygiene Data'!H79)),NA())</f>
        <v>#N/A</v>
      </c>
      <c r="BM85" s="508" t="e">
        <f ca="1">+IF(AND(ISNUMBER(OFFSET('Hygiene Data'!$H$7,0,10*ROW('Hygiene Data'!H79))),'Data Summary'!EB85="Yes"),OFFSET('Hygiene Data'!$H$7,0,10*ROW('Hygiene Data'!H79)),NA())</f>
        <v>#N/A</v>
      </c>
      <c r="BN85" s="508" t="e">
        <f ca="1">+IF(AND(ISNUMBER(OFFSET('Hygiene Data'!$H$9,0,10*ROW('Hygiene Data'!H79))),'Data Summary'!EC85="Yes"),OFFSET('Hygiene Data'!$H$9,0,10*ROW('Hygiene Data'!H79)),NA())</f>
        <v>#N/A</v>
      </c>
      <c r="BO85" s="508" t="e">
        <f ca="1">+IF(AND(ISNUMBER(OFFSET('Hygiene Data'!$I$5,0,10*ROW('Hygiene Data'!I79))),'Data Summary'!ED85="Yes"),OFFSET('Hygiene Data'!$I$5,0,10*ROW('Hygiene Data'!I79)),NA())</f>
        <v>#N/A</v>
      </c>
      <c r="BP85" s="508" t="e">
        <f ca="1">+IF(AND(ISNUMBER(OFFSET('Hygiene Data'!$I$7,0,10*ROW('Hygiene Data'!I79))),'Data Summary'!EE85="Yes"),OFFSET('Hygiene Data'!$I$7,0,10*ROW('Hygiene Data'!I79)),NA())</f>
        <v>#N/A</v>
      </c>
      <c r="BQ85" s="508" t="e">
        <f ca="1">+IF(AND(ISNUMBER(OFFSET('Hygiene Data'!$I$9,0,10*ROW('Hygiene Data'!I79))),'Data Summary'!EF85="Yes"),OFFSET('Hygiene Data'!$I$9,0,10*ROW('Hygiene Data'!I79)),NA())</f>
        <v>#N/A</v>
      </c>
    </row>
    <row r="86" spans="1:69" x14ac:dyDescent="0.25">
      <c r="A86" s="504" t="e">
        <f ca="1">+RIGHT('Data Summary'!A86,LEN('Data Summary'!A86)-9)</f>
        <v>#VALUE!</v>
      </c>
      <c r="B86" s="478" t="str">
        <f ca="1">+IF(ISTEXT('Data Summary'!B86),'Data Summary'!B86,"")</f>
        <v/>
      </c>
      <c r="C86" s="505" t="e">
        <f ca="1">+VALUE('Data Summary'!C86)</f>
        <v>#VALUE!</v>
      </c>
      <c r="D86" s="506" t="e">
        <f ca="1">+IF(AND(ISNUMBER(OFFSET('Water Data'!$D$4,0,10*ROW('Water Data'!D80))),'Data Summary'!BS86="Yes"),100-OFFSET('Water Data'!$D$4,0,10*ROW('Water Data'!D80)),NA())</f>
        <v>#N/A</v>
      </c>
      <c r="E86" s="506" t="e">
        <f ca="1">+IF(AND(ISNUMBER(OFFSET('Water Data'!$D$6,0,10*ROW('Water Data'!D80))),'Data Summary'!BT86="Yes"),OFFSET('Water Data'!$D$6,0,10*ROW('Water Data'!D80)),NA())</f>
        <v>#N/A</v>
      </c>
      <c r="F86" s="506" t="e">
        <f ca="1">+IF(AND(ISNUMBER(OFFSET('Water Data'!$D$9,0,10*ROW('Water Data'!D80))),'Data Summary'!BU86="Yes"),OFFSET('Water Data'!$D$9,0,10*ROW('Water Data'!D80)),NA())</f>
        <v>#N/A</v>
      </c>
      <c r="G86" s="506" t="e">
        <f ca="1">+IF(AND(ISNUMBER(OFFSET('Water Data'!$E$4,0,10*ROW('Water Data'!E80))),'Data Summary'!BV86="Yes"),100-OFFSET('Water Data'!$E$4,0,10*ROW('Water Data'!E80)),NA())</f>
        <v>#N/A</v>
      </c>
      <c r="H86" s="506" t="e">
        <f ca="1">+IF(AND(ISNUMBER(OFFSET('Water Data'!$E$6,0,10*ROW('Water Data'!E80))),'Data Summary'!BW86="Yes"),OFFSET('Water Data'!$E$6,0,10*ROW('Water Data'!E80)),NA())</f>
        <v>#N/A</v>
      </c>
      <c r="I86" s="506" t="e">
        <f ca="1">+IF(AND(ISNUMBER(OFFSET('Water Data'!$E$9,0,10*ROW('Water Data'!E80))),'Data Summary'!BX86="Yes"),OFFSET('Water Data'!$E$9,0,10*ROW('Water Data'!E80)),NA())</f>
        <v>#N/A</v>
      </c>
      <c r="J86" s="506" t="e">
        <f ca="1">+IF(AND(ISNUMBER(OFFSET('Water Data'!$F$4,0,10*ROW('Water Data'!F80))),'Data Summary'!BY86="Yes"),100-OFFSET('Water Data'!$F$4,0,10*ROW('Water Data'!F80)),NA())</f>
        <v>#N/A</v>
      </c>
      <c r="K86" s="506" t="e">
        <f ca="1">+IF(AND(ISNUMBER(OFFSET('Water Data'!$F$6,0,10*ROW('Water Data'!F80))),'Data Summary'!BZ86="Yes"),OFFSET('Water Data'!$F$6,0,10*ROW('Water Data'!F80)),NA())</f>
        <v>#N/A</v>
      </c>
      <c r="L86" s="506" t="e">
        <f ca="1">+IF(AND(ISNUMBER(OFFSET('Water Data'!$F$9,0,10*ROW('Water Data'!F80))),'Data Summary'!CA86="Yes"),OFFSET('Water Data'!$F$9,0,10*ROW('Water Data'!F80)),NA())</f>
        <v>#N/A</v>
      </c>
      <c r="M86" s="506" t="e">
        <f ca="1">+IF(AND(ISNUMBER(OFFSET('Water Data'!$G$4,0,10*ROW('Water Data'!G80))),'Data Summary'!CB86="Yes"),100-OFFSET('Water Data'!$G$4,0,10*ROW('Water Data'!G80)),NA())</f>
        <v>#N/A</v>
      </c>
      <c r="N86" s="506" t="e">
        <f ca="1">+IF(AND(ISNUMBER(OFFSET('Water Data'!$G$6,0,10*ROW('Water Data'!G80))),'Data Summary'!CC86="Yes"),OFFSET('Water Data'!$G$6,0,10*ROW('Water Data'!G80)),NA())</f>
        <v>#N/A</v>
      </c>
      <c r="O86" s="506" t="e">
        <f ca="1">+IF(AND(ISNUMBER(OFFSET('Water Data'!$G$9,0,10*ROW('Water Data'!G80))),'Data Summary'!CD86="Yes"),OFFSET('Water Data'!$G$9,0,10*ROW('Water Data'!G80)),NA())</f>
        <v>#N/A</v>
      </c>
      <c r="P86" s="506" t="e">
        <f ca="1">+IF(AND(ISNUMBER(OFFSET('Water Data'!$H$4,0,10*ROW('Water Data'!H80))),'Data Summary'!CE86="Yes"),100-OFFSET('Water Data'!$H$4,0,10*ROW('Water Data'!H80)),NA())</f>
        <v>#N/A</v>
      </c>
      <c r="Q86" s="506" t="e">
        <f ca="1">+IF(AND(ISNUMBER(OFFSET('Water Data'!$H$6,0,10*ROW('Water Data'!H80))),'Data Summary'!CF86="Yes"),OFFSET('Water Data'!$H$6,0,10*ROW('Water Data'!H80)),NA())</f>
        <v>#N/A</v>
      </c>
      <c r="R86" s="506" t="e">
        <f ca="1">+IF(AND(ISNUMBER(OFFSET('Water Data'!$H$9,0,10*ROW('Water Data'!H80))),'Data Summary'!CG86="Yes"),OFFSET('Water Data'!$H$9,0,10*ROW('Water Data'!H80)),NA())</f>
        <v>#N/A</v>
      </c>
      <c r="S86" s="506" t="e">
        <f ca="1">+IF(AND(ISNUMBER(OFFSET('Water Data'!$I$4,0,10*ROW('Water Data'!I80))),'Data Summary'!CH86="Yes"),100-OFFSET('Water Data'!$I$4,0,10*ROW('Water Data'!I80)),NA())</f>
        <v>#N/A</v>
      </c>
      <c r="T86" s="506" t="e">
        <f ca="1">+IF(AND(ISNUMBER(OFFSET('Water Data'!$I$6,0,10*ROW('Water Data'!I80))),'Data Summary'!CI86="Yes"),OFFSET('Water Data'!$I$6,0,10*ROW('Water Data'!I80)),NA())</f>
        <v>#N/A</v>
      </c>
      <c r="U86" s="506" t="e">
        <f ca="1">+IF(AND(ISNUMBER(OFFSET('Water Data'!$I$9,0,10*ROW('Water Data'!I80))),'Data Summary'!CJ86="Yes"),OFFSET('Water Data'!$I$9,0,10*ROW('Water Data'!I80)),NA())</f>
        <v>#N/A</v>
      </c>
      <c r="V86" s="507" t="e">
        <f ca="1">+IF(AND(ISNUMBER(OFFSET('Sanitation Data'!$D$4,0,10*ROW('Sanitation Data'!D80))),'Data Summary'!CK86="Yes"),100-OFFSET('Sanitation Data'!$D$4,0,10*ROW('Sanitation Data'!D80)),NA())</f>
        <v>#N/A</v>
      </c>
      <c r="W86" s="507" t="e">
        <f ca="1">+IF(AND(ISNUMBER(OFFSET('Sanitation Data'!$D$6,0,10*ROW('Sanitation Data'!D80))),'Data Summary'!CL86="Yes"),OFFSET('Sanitation Data'!$D$6,0,10*ROW('Sanitation Data'!D80)),NA())</f>
        <v>#N/A</v>
      </c>
      <c r="X86" s="507" t="e">
        <f ca="1">+IF(AND(ISNUMBER(OFFSET('Sanitation Data'!$D$10,0,10*ROW('Sanitation Data'!D80))),'Data Summary'!CM86="Yes"),OFFSET('Sanitation Data'!$D$10,0,10*ROW('Sanitation Data'!D80)),NA())</f>
        <v>#N/A</v>
      </c>
      <c r="Y86" s="507" t="e">
        <f ca="1">+IF(AND(ISNUMBER(OFFSET('Sanitation Data'!$D$11,0,10*ROW('Sanitation Data'!D80))),'Data Summary'!CN86="Yes"),OFFSET('Sanitation Data'!$D$11,0,10*ROW('Sanitation Data'!D80)),NA())</f>
        <v>#N/A</v>
      </c>
      <c r="Z86" s="507" t="e">
        <f ca="1">+IF(AND(ISNUMBER(OFFSET('Sanitation Data'!$D$12,0,10*ROW('Sanitation Data'!D80))),'Data Summary'!CO86="Yes"),OFFSET('Sanitation Data'!$D$12,0,10*ROW('Sanitation Data'!D80)),NA())</f>
        <v>#N/A</v>
      </c>
      <c r="AA86" s="507" t="e">
        <f ca="1">+IF(AND(ISNUMBER(OFFSET('Sanitation Data'!$E$4,0,10*ROW('Sanitation Data'!E80))),'Data Summary'!CP86="Yes"),100-OFFSET('Sanitation Data'!$E$4,0,10*ROW('Sanitation Data'!E80)),NA())</f>
        <v>#N/A</v>
      </c>
      <c r="AB86" s="507" t="e">
        <f ca="1">+IF(AND(ISNUMBER(OFFSET('Sanitation Data'!$E$6,0,10*ROW('Sanitation Data'!E80))),'Data Summary'!CQ86="Yes"),OFFSET('Sanitation Data'!$E$6,0,10*ROW('Sanitation Data'!E80)),NA())</f>
        <v>#N/A</v>
      </c>
      <c r="AC86" s="507" t="e">
        <f ca="1">+IF(AND(ISNUMBER(OFFSET('Sanitation Data'!$E$10,0,10*ROW('Sanitation Data'!E80))),'Data Summary'!CR86="Yes"),OFFSET('Sanitation Data'!$E$10,0,10*ROW('Sanitation Data'!E80)),NA())</f>
        <v>#N/A</v>
      </c>
      <c r="AD86" s="507" t="e">
        <f ca="1">+IF(AND(ISNUMBER(OFFSET('Sanitation Data'!$E$11,0,10*ROW('Sanitation Data'!E80))),'Data Summary'!CS86="Yes"),OFFSET('Sanitation Data'!$E$11,0,10*ROW('Sanitation Data'!E80)),NA())</f>
        <v>#N/A</v>
      </c>
      <c r="AE86" s="507" t="e">
        <f ca="1">+IF(AND(ISNUMBER(OFFSET('Sanitation Data'!$E$12,0,10*ROW('Sanitation Data'!E80))),'Data Summary'!CT86="Yes"),OFFSET('Sanitation Data'!$E$12,0,10*ROW('Sanitation Data'!E80)),NA())</f>
        <v>#N/A</v>
      </c>
      <c r="AF86" s="507" t="e">
        <f ca="1">+IF(AND(ISNUMBER(OFFSET('Sanitation Data'!$F$4,0,10*ROW('Sanitation Data'!F80))),'Data Summary'!CU86="Yes"),100-OFFSET('Sanitation Data'!$F$4,0,10*ROW('Sanitation Data'!F80)),NA())</f>
        <v>#N/A</v>
      </c>
      <c r="AG86" s="507" t="e">
        <f ca="1">+IF(AND(ISNUMBER(OFFSET('Sanitation Data'!$F$6,0,10*ROW('Sanitation Data'!F80))),'Data Summary'!CV86="Yes"),OFFSET('Sanitation Data'!$F$6,0,10*ROW('Sanitation Data'!F80)),NA())</f>
        <v>#N/A</v>
      </c>
      <c r="AH86" s="507" t="e">
        <f ca="1">+IF(AND(ISNUMBER(OFFSET('Sanitation Data'!$F$10,0,10*ROW('Sanitation Data'!F80))),'Data Summary'!CW86="Yes"),OFFSET('Sanitation Data'!$F$10,0,10*ROW('Sanitation Data'!F80)),NA())</f>
        <v>#N/A</v>
      </c>
      <c r="AI86" s="507" t="e">
        <f ca="1">+IF(AND(ISNUMBER(OFFSET('Sanitation Data'!$F$11,0,10*ROW('Sanitation Data'!F80))),'Data Summary'!CX86="Yes"),OFFSET('Sanitation Data'!$F$11,0,10*ROW('Sanitation Data'!F80)),NA())</f>
        <v>#N/A</v>
      </c>
      <c r="AJ86" s="507" t="e">
        <f ca="1">+IF(AND(ISNUMBER(OFFSET('Sanitation Data'!$F$12,0,10*ROW('Sanitation Data'!F80))),'Data Summary'!CY86="Yes"),OFFSET('Sanitation Data'!$F$12,0,10*ROW('Sanitation Data'!F80)),NA())</f>
        <v>#N/A</v>
      </c>
      <c r="AK86" s="507" t="e">
        <f ca="1">+IF(AND(ISNUMBER(OFFSET('Sanitation Data'!$G$4,0,10*ROW('Sanitation Data'!G80))),'Data Summary'!CZ86="Yes"),100-OFFSET('Sanitation Data'!$G$4,0,10*ROW('Sanitation Data'!G80)),NA())</f>
        <v>#N/A</v>
      </c>
      <c r="AL86" s="507" t="e">
        <f ca="1">+IF(AND(ISNUMBER(OFFSET('Sanitation Data'!$G$6,0,10*ROW('Sanitation Data'!G80))),'Data Summary'!DA86="Yes"),OFFSET('Sanitation Data'!$G$6,0,10*ROW('Sanitation Data'!G80)),NA())</f>
        <v>#N/A</v>
      </c>
      <c r="AM86" s="507" t="e">
        <f ca="1">+IF(AND(ISNUMBER(OFFSET('Sanitation Data'!$G$10,0,10*ROW('Sanitation Data'!G80))),'Data Summary'!DB86="Yes"),OFFSET('Sanitation Data'!$G$10,0,10*ROW('Sanitation Data'!G80)),NA())</f>
        <v>#N/A</v>
      </c>
      <c r="AN86" s="507" t="e">
        <f ca="1">+IF(AND(ISNUMBER(OFFSET('Sanitation Data'!$G$11,0,10*ROW('Sanitation Data'!G80))),'Data Summary'!DC86="Yes"),OFFSET('Sanitation Data'!$G$11,0,10*ROW('Sanitation Data'!G80)),NA())</f>
        <v>#N/A</v>
      </c>
      <c r="AO86" s="507" t="e">
        <f ca="1">+IF(AND(ISNUMBER(OFFSET('Sanitation Data'!$G$12,0,10*ROW('Sanitation Data'!G80))),'Data Summary'!DD86="Yes"),OFFSET('Sanitation Data'!$G$12,0,10*ROW('Sanitation Data'!G80)),NA())</f>
        <v>#N/A</v>
      </c>
      <c r="AP86" s="507" t="e">
        <f ca="1">+IF(AND(ISNUMBER(OFFSET('Sanitation Data'!$H$4,0,10*ROW('Sanitation Data'!H80))),'Data Summary'!DE86="Yes"),100-OFFSET('Sanitation Data'!$H$4,0,10*ROW('Sanitation Data'!H80)),NA())</f>
        <v>#N/A</v>
      </c>
      <c r="AQ86" s="507" t="e">
        <f ca="1">+IF(AND(ISNUMBER(OFFSET('Sanitation Data'!$H$6,0,10*ROW('Sanitation Data'!H80))),'Data Summary'!DF86="Yes"),OFFSET('Sanitation Data'!$H$6,0,10*ROW('Sanitation Data'!H80)),NA())</f>
        <v>#N/A</v>
      </c>
      <c r="AR86" s="507" t="e">
        <f ca="1">+IF(AND(ISNUMBER(OFFSET('Sanitation Data'!$H$10,0,10*ROW('Sanitation Data'!H80))),'Data Summary'!DG86="Yes"),OFFSET('Sanitation Data'!$H$10,0,10*ROW('Sanitation Data'!H80)),NA())</f>
        <v>#N/A</v>
      </c>
      <c r="AS86" s="507" t="e">
        <f ca="1">+IF(AND(ISNUMBER(OFFSET('Sanitation Data'!$H$11,0,10*ROW('Sanitation Data'!H80))),'Data Summary'!DH86="Yes"),OFFSET('Sanitation Data'!$H$11,0,10*ROW('Sanitation Data'!H80)),NA())</f>
        <v>#N/A</v>
      </c>
      <c r="AT86" s="507" t="e">
        <f ca="1">+IF(AND(ISNUMBER(OFFSET('Sanitation Data'!$H$12,0,10*ROW('Sanitation Data'!H80))),'Data Summary'!DI86="Yes"),OFFSET('Sanitation Data'!$H$12,0,10*ROW('Sanitation Data'!H80)),NA())</f>
        <v>#N/A</v>
      </c>
      <c r="AU86" s="507" t="e">
        <f ca="1">+IF(AND(ISNUMBER(OFFSET('Sanitation Data'!$I$4,0,10*ROW('Sanitation Data'!I80))),'Data Summary'!DJ86="Yes"),100-OFFSET('Sanitation Data'!$I$4,0,10*ROW('Sanitation Data'!I80)),NA())</f>
        <v>#N/A</v>
      </c>
      <c r="AV86" s="507" t="e">
        <f ca="1">+IF(AND(ISNUMBER(OFFSET('Sanitation Data'!$I$6,0,10*ROW('Sanitation Data'!I80))),'Data Summary'!DK86="Yes"),OFFSET('Sanitation Data'!$I$6,0,10*ROW('Sanitation Data'!I80)),NA())</f>
        <v>#N/A</v>
      </c>
      <c r="AW86" s="507" t="e">
        <f ca="1">+IF(AND(ISNUMBER(OFFSET('Sanitation Data'!$I$10,0,10*ROW('Sanitation Data'!I80))),'Data Summary'!DL86="Yes"),OFFSET('Sanitation Data'!$I$10,0,10*ROW('Sanitation Data'!I80)),NA())</f>
        <v>#N/A</v>
      </c>
      <c r="AX86" s="507" t="e">
        <f ca="1">+IF(AND(ISNUMBER(OFFSET('Sanitation Data'!$I$11,0,10*ROW('Sanitation Data'!I80))),'Data Summary'!DM86="Yes"),OFFSET('Sanitation Data'!$I$11,0,10*ROW('Sanitation Data'!I80)),NA())</f>
        <v>#N/A</v>
      </c>
      <c r="AY86" s="507" t="e">
        <f ca="1">+IF(AND(ISNUMBER(OFFSET('Sanitation Data'!$I$12,0,10*ROW('Sanitation Data'!I80))),'Data Summary'!DN86="Yes"),OFFSET('Sanitation Data'!$I$12,0,10*ROW('Sanitation Data'!I80)),NA())</f>
        <v>#N/A</v>
      </c>
      <c r="AZ86" s="508" t="e">
        <f ca="1">+IF(AND(ISNUMBER(OFFSET('Hygiene Data'!$D$5,0,10*ROW('Hygiene Data'!D80))),'Data Summary'!DO86="Yes"),OFFSET('Hygiene Data'!$D$5,0,10*ROW('Hygiene Data'!D80)),NA())</f>
        <v>#N/A</v>
      </c>
      <c r="BA86" s="508" t="e">
        <f ca="1">+IF(AND(ISNUMBER(OFFSET('Hygiene Data'!$D$7,0,10*ROW('Hygiene Data'!D80))),'Data Summary'!DP86="Yes"),OFFSET('Hygiene Data'!$D$7,0,10*ROW('Hygiene Data'!D80)),NA())</f>
        <v>#N/A</v>
      </c>
      <c r="BB86" s="508" t="e">
        <f ca="1">+IF(AND(ISNUMBER(OFFSET('Hygiene Data'!$D$9,0,10*ROW('Hygiene Data'!D80))),'Data Summary'!DQ86="Yes"),OFFSET('Hygiene Data'!$D$9,0,10*ROW('Hygiene Data'!D80)),NA())</f>
        <v>#N/A</v>
      </c>
      <c r="BC86" s="508" t="e">
        <f ca="1">+IF(AND(ISNUMBER(OFFSET('Hygiene Data'!$E$5,0,10*ROW('Hygiene Data'!E80))),'Data Summary'!DR86="Yes"),OFFSET('Hygiene Data'!$E$5,0,10*ROW('Hygiene Data'!E80)),NA())</f>
        <v>#N/A</v>
      </c>
      <c r="BD86" s="508" t="e">
        <f ca="1">+IF(AND(ISNUMBER(OFFSET('Hygiene Data'!$E$7,0,10*ROW('Hygiene Data'!E80))),'Data Summary'!DS86="Yes"),OFFSET('Hygiene Data'!$E$7,0,10*ROW('Hygiene Data'!E80)),NA())</f>
        <v>#N/A</v>
      </c>
      <c r="BE86" s="508" t="e">
        <f ca="1">+IF(AND(ISNUMBER(OFFSET('Hygiene Data'!$E$9,0,10*ROW('Hygiene Data'!E80))),'Data Summary'!DT86="Yes"),OFFSET('Hygiene Data'!$E$9,0,10*ROW('Hygiene Data'!E80)),NA())</f>
        <v>#N/A</v>
      </c>
      <c r="BF86" s="508" t="e">
        <f ca="1">+IF(AND(ISNUMBER(OFFSET('Hygiene Data'!$F$5,0,10*ROW('Hygiene Data'!F80))),'Data Summary'!DU86="Yes"),OFFSET('Hygiene Data'!$F$5,0,10*ROW('Hygiene Data'!F80)),NA())</f>
        <v>#N/A</v>
      </c>
      <c r="BG86" s="508" t="e">
        <f ca="1">+IF(AND(ISNUMBER(OFFSET('Hygiene Data'!$F$7,0,10*ROW('Hygiene Data'!F80))),'Data Summary'!DV86="Yes"),OFFSET('Hygiene Data'!$F$7,0,10*ROW('Hygiene Data'!F80)),NA())</f>
        <v>#N/A</v>
      </c>
      <c r="BH86" s="508" t="e">
        <f ca="1">+IF(AND(ISNUMBER(OFFSET('Hygiene Data'!$F$9,0,10*ROW('Hygiene Data'!F80))),'Data Summary'!DW86="Yes"),OFFSET('Hygiene Data'!$F$9,0,10*ROW('Hygiene Data'!F80)),NA())</f>
        <v>#N/A</v>
      </c>
      <c r="BI86" s="508" t="e">
        <f ca="1">+IF(AND(ISNUMBER(OFFSET('Hygiene Data'!$G$5,0,10*ROW('Hygiene Data'!G80))),'Data Summary'!DX86="Yes"),OFFSET('Hygiene Data'!$G$5,0,10*ROW('Hygiene Data'!G80)),NA())</f>
        <v>#N/A</v>
      </c>
      <c r="BJ86" s="508" t="e">
        <f ca="1">+IF(AND(ISNUMBER(OFFSET('Hygiene Data'!$G$7,0,10*ROW('Hygiene Data'!G80))),'Data Summary'!DY86="Yes"),OFFSET('Hygiene Data'!$G$7,0,10*ROW('Hygiene Data'!G80)),NA())</f>
        <v>#N/A</v>
      </c>
      <c r="BK86" s="508" t="e">
        <f ca="1">+IF(AND(ISNUMBER(OFFSET('Hygiene Data'!$G$9,0,10*ROW('Hygiene Data'!G80))),'Data Summary'!DZ86="Yes"),OFFSET('Hygiene Data'!$G$9,0,10*ROW('Hygiene Data'!G80)),NA())</f>
        <v>#N/A</v>
      </c>
      <c r="BL86" s="508" t="e">
        <f ca="1">+IF(AND(ISNUMBER(OFFSET('Hygiene Data'!$H$5,0,10*ROW('Hygiene Data'!H80))),'Data Summary'!EA86="Yes"),OFFSET('Hygiene Data'!$H$5,0,10*ROW('Hygiene Data'!H80)),NA())</f>
        <v>#N/A</v>
      </c>
      <c r="BM86" s="508" t="e">
        <f ca="1">+IF(AND(ISNUMBER(OFFSET('Hygiene Data'!$H$7,0,10*ROW('Hygiene Data'!H80))),'Data Summary'!EB86="Yes"),OFFSET('Hygiene Data'!$H$7,0,10*ROW('Hygiene Data'!H80)),NA())</f>
        <v>#N/A</v>
      </c>
      <c r="BN86" s="508" t="e">
        <f ca="1">+IF(AND(ISNUMBER(OFFSET('Hygiene Data'!$H$9,0,10*ROW('Hygiene Data'!H80))),'Data Summary'!EC86="Yes"),OFFSET('Hygiene Data'!$H$9,0,10*ROW('Hygiene Data'!H80)),NA())</f>
        <v>#N/A</v>
      </c>
      <c r="BO86" s="508" t="e">
        <f ca="1">+IF(AND(ISNUMBER(OFFSET('Hygiene Data'!$I$5,0,10*ROW('Hygiene Data'!I80))),'Data Summary'!ED86="Yes"),OFFSET('Hygiene Data'!$I$5,0,10*ROW('Hygiene Data'!I80)),NA())</f>
        <v>#N/A</v>
      </c>
      <c r="BP86" s="508" t="e">
        <f ca="1">+IF(AND(ISNUMBER(OFFSET('Hygiene Data'!$I$7,0,10*ROW('Hygiene Data'!I80))),'Data Summary'!EE86="Yes"),OFFSET('Hygiene Data'!$I$7,0,10*ROW('Hygiene Data'!I80)),NA())</f>
        <v>#N/A</v>
      </c>
      <c r="BQ86" s="508" t="e">
        <f ca="1">+IF(AND(ISNUMBER(OFFSET('Hygiene Data'!$I$9,0,10*ROW('Hygiene Data'!I80))),'Data Summary'!EF86="Yes"),OFFSET('Hygiene Data'!$I$9,0,10*ROW('Hygiene Data'!I80)),NA())</f>
        <v>#N/A</v>
      </c>
    </row>
    <row r="87" spans="1:69" x14ac:dyDescent="0.25">
      <c r="A87" s="504" t="e">
        <f ca="1">+RIGHT('Data Summary'!A87,LEN('Data Summary'!A87)-9)</f>
        <v>#VALUE!</v>
      </c>
      <c r="B87" s="478" t="str">
        <f ca="1">+IF(ISTEXT('Data Summary'!B87),'Data Summary'!B87,"")</f>
        <v/>
      </c>
      <c r="C87" s="505" t="e">
        <f ca="1">+VALUE('Data Summary'!C87)</f>
        <v>#VALUE!</v>
      </c>
      <c r="D87" s="506" t="e">
        <f ca="1">+IF(AND(ISNUMBER(OFFSET('Water Data'!$D$4,0,10*ROW('Water Data'!D81))),'Data Summary'!BS87="Yes"),100-OFFSET('Water Data'!$D$4,0,10*ROW('Water Data'!D81)),NA())</f>
        <v>#N/A</v>
      </c>
      <c r="E87" s="506" t="e">
        <f ca="1">+IF(AND(ISNUMBER(OFFSET('Water Data'!$D$6,0,10*ROW('Water Data'!D81))),'Data Summary'!BT87="Yes"),OFFSET('Water Data'!$D$6,0,10*ROW('Water Data'!D81)),NA())</f>
        <v>#N/A</v>
      </c>
      <c r="F87" s="506" t="e">
        <f ca="1">+IF(AND(ISNUMBER(OFFSET('Water Data'!$D$9,0,10*ROW('Water Data'!D81))),'Data Summary'!BU87="Yes"),OFFSET('Water Data'!$D$9,0,10*ROW('Water Data'!D81)),NA())</f>
        <v>#N/A</v>
      </c>
      <c r="G87" s="506" t="e">
        <f ca="1">+IF(AND(ISNUMBER(OFFSET('Water Data'!$E$4,0,10*ROW('Water Data'!E81))),'Data Summary'!BV87="Yes"),100-OFFSET('Water Data'!$E$4,0,10*ROW('Water Data'!E81)),NA())</f>
        <v>#N/A</v>
      </c>
      <c r="H87" s="506" t="e">
        <f ca="1">+IF(AND(ISNUMBER(OFFSET('Water Data'!$E$6,0,10*ROW('Water Data'!E81))),'Data Summary'!BW87="Yes"),OFFSET('Water Data'!$E$6,0,10*ROW('Water Data'!E81)),NA())</f>
        <v>#N/A</v>
      </c>
      <c r="I87" s="506" t="e">
        <f ca="1">+IF(AND(ISNUMBER(OFFSET('Water Data'!$E$9,0,10*ROW('Water Data'!E81))),'Data Summary'!BX87="Yes"),OFFSET('Water Data'!$E$9,0,10*ROW('Water Data'!E81)),NA())</f>
        <v>#N/A</v>
      </c>
      <c r="J87" s="506" t="e">
        <f ca="1">+IF(AND(ISNUMBER(OFFSET('Water Data'!$F$4,0,10*ROW('Water Data'!F81))),'Data Summary'!BY87="Yes"),100-OFFSET('Water Data'!$F$4,0,10*ROW('Water Data'!F81)),NA())</f>
        <v>#N/A</v>
      </c>
      <c r="K87" s="506" t="e">
        <f ca="1">+IF(AND(ISNUMBER(OFFSET('Water Data'!$F$6,0,10*ROW('Water Data'!F81))),'Data Summary'!BZ87="Yes"),OFFSET('Water Data'!$F$6,0,10*ROW('Water Data'!F81)),NA())</f>
        <v>#N/A</v>
      </c>
      <c r="L87" s="506" t="e">
        <f ca="1">+IF(AND(ISNUMBER(OFFSET('Water Data'!$F$9,0,10*ROW('Water Data'!F81))),'Data Summary'!CA87="Yes"),OFFSET('Water Data'!$F$9,0,10*ROW('Water Data'!F81)),NA())</f>
        <v>#N/A</v>
      </c>
      <c r="M87" s="506" t="e">
        <f ca="1">+IF(AND(ISNUMBER(OFFSET('Water Data'!$G$4,0,10*ROW('Water Data'!G81))),'Data Summary'!CB87="Yes"),100-OFFSET('Water Data'!$G$4,0,10*ROW('Water Data'!G81)),NA())</f>
        <v>#N/A</v>
      </c>
      <c r="N87" s="506" t="e">
        <f ca="1">+IF(AND(ISNUMBER(OFFSET('Water Data'!$G$6,0,10*ROW('Water Data'!G81))),'Data Summary'!CC87="Yes"),OFFSET('Water Data'!$G$6,0,10*ROW('Water Data'!G81)),NA())</f>
        <v>#N/A</v>
      </c>
      <c r="O87" s="506" t="e">
        <f ca="1">+IF(AND(ISNUMBER(OFFSET('Water Data'!$G$9,0,10*ROW('Water Data'!G81))),'Data Summary'!CD87="Yes"),OFFSET('Water Data'!$G$9,0,10*ROW('Water Data'!G81)),NA())</f>
        <v>#N/A</v>
      </c>
      <c r="P87" s="506" t="e">
        <f ca="1">+IF(AND(ISNUMBER(OFFSET('Water Data'!$H$4,0,10*ROW('Water Data'!H81))),'Data Summary'!CE87="Yes"),100-OFFSET('Water Data'!$H$4,0,10*ROW('Water Data'!H81)),NA())</f>
        <v>#N/A</v>
      </c>
      <c r="Q87" s="506" t="e">
        <f ca="1">+IF(AND(ISNUMBER(OFFSET('Water Data'!$H$6,0,10*ROW('Water Data'!H81))),'Data Summary'!CF87="Yes"),OFFSET('Water Data'!$H$6,0,10*ROW('Water Data'!H81)),NA())</f>
        <v>#N/A</v>
      </c>
      <c r="R87" s="506" t="e">
        <f ca="1">+IF(AND(ISNUMBER(OFFSET('Water Data'!$H$9,0,10*ROW('Water Data'!H81))),'Data Summary'!CG87="Yes"),OFFSET('Water Data'!$H$9,0,10*ROW('Water Data'!H81)),NA())</f>
        <v>#N/A</v>
      </c>
      <c r="S87" s="506" t="e">
        <f ca="1">+IF(AND(ISNUMBER(OFFSET('Water Data'!$I$4,0,10*ROW('Water Data'!I81))),'Data Summary'!CH87="Yes"),100-OFFSET('Water Data'!$I$4,0,10*ROW('Water Data'!I81)),NA())</f>
        <v>#N/A</v>
      </c>
      <c r="T87" s="506" t="e">
        <f ca="1">+IF(AND(ISNUMBER(OFFSET('Water Data'!$I$6,0,10*ROW('Water Data'!I81))),'Data Summary'!CI87="Yes"),OFFSET('Water Data'!$I$6,0,10*ROW('Water Data'!I81)),NA())</f>
        <v>#N/A</v>
      </c>
      <c r="U87" s="506" t="e">
        <f ca="1">+IF(AND(ISNUMBER(OFFSET('Water Data'!$I$9,0,10*ROW('Water Data'!I81))),'Data Summary'!CJ87="Yes"),OFFSET('Water Data'!$I$9,0,10*ROW('Water Data'!I81)),NA())</f>
        <v>#N/A</v>
      </c>
      <c r="V87" s="507" t="e">
        <f ca="1">+IF(AND(ISNUMBER(OFFSET('Sanitation Data'!$D$4,0,10*ROW('Sanitation Data'!D81))),'Data Summary'!CK87="Yes"),100-OFFSET('Sanitation Data'!$D$4,0,10*ROW('Sanitation Data'!D81)),NA())</f>
        <v>#N/A</v>
      </c>
      <c r="W87" s="507" t="e">
        <f ca="1">+IF(AND(ISNUMBER(OFFSET('Sanitation Data'!$D$6,0,10*ROW('Sanitation Data'!D81))),'Data Summary'!CL87="Yes"),OFFSET('Sanitation Data'!$D$6,0,10*ROW('Sanitation Data'!D81)),NA())</f>
        <v>#N/A</v>
      </c>
      <c r="X87" s="507" t="e">
        <f ca="1">+IF(AND(ISNUMBER(OFFSET('Sanitation Data'!$D$10,0,10*ROW('Sanitation Data'!D81))),'Data Summary'!CM87="Yes"),OFFSET('Sanitation Data'!$D$10,0,10*ROW('Sanitation Data'!D81)),NA())</f>
        <v>#N/A</v>
      </c>
      <c r="Y87" s="507" t="e">
        <f ca="1">+IF(AND(ISNUMBER(OFFSET('Sanitation Data'!$D$11,0,10*ROW('Sanitation Data'!D81))),'Data Summary'!CN87="Yes"),OFFSET('Sanitation Data'!$D$11,0,10*ROW('Sanitation Data'!D81)),NA())</f>
        <v>#N/A</v>
      </c>
      <c r="Z87" s="507" t="e">
        <f ca="1">+IF(AND(ISNUMBER(OFFSET('Sanitation Data'!$D$12,0,10*ROW('Sanitation Data'!D81))),'Data Summary'!CO87="Yes"),OFFSET('Sanitation Data'!$D$12,0,10*ROW('Sanitation Data'!D81)),NA())</f>
        <v>#N/A</v>
      </c>
      <c r="AA87" s="507" t="e">
        <f ca="1">+IF(AND(ISNUMBER(OFFSET('Sanitation Data'!$E$4,0,10*ROW('Sanitation Data'!E81))),'Data Summary'!CP87="Yes"),100-OFFSET('Sanitation Data'!$E$4,0,10*ROW('Sanitation Data'!E81)),NA())</f>
        <v>#N/A</v>
      </c>
      <c r="AB87" s="507" t="e">
        <f ca="1">+IF(AND(ISNUMBER(OFFSET('Sanitation Data'!$E$6,0,10*ROW('Sanitation Data'!E81))),'Data Summary'!CQ87="Yes"),OFFSET('Sanitation Data'!$E$6,0,10*ROW('Sanitation Data'!E81)),NA())</f>
        <v>#N/A</v>
      </c>
      <c r="AC87" s="507" t="e">
        <f ca="1">+IF(AND(ISNUMBER(OFFSET('Sanitation Data'!$E$10,0,10*ROW('Sanitation Data'!E81))),'Data Summary'!CR87="Yes"),OFFSET('Sanitation Data'!$E$10,0,10*ROW('Sanitation Data'!E81)),NA())</f>
        <v>#N/A</v>
      </c>
      <c r="AD87" s="507" t="e">
        <f ca="1">+IF(AND(ISNUMBER(OFFSET('Sanitation Data'!$E$11,0,10*ROW('Sanitation Data'!E81))),'Data Summary'!CS87="Yes"),OFFSET('Sanitation Data'!$E$11,0,10*ROW('Sanitation Data'!E81)),NA())</f>
        <v>#N/A</v>
      </c>
      <c r="AE87" s="507" t="e">
        <f ca="1">+IF(AND(ISNUMBER(OFFSET('Sanitation Data'!$E$12,0,10*ROW('Sanitation Data'!E81))),'Data Summary'!CT87="Yes"),OFFSET('Sanitation Data'!$E$12,0,10*ROW('Sanitation Data'!E81)),NA())</f>
        <v>#N/A</v>
      </c>
      <c r="AF87" s="507" t="e">
        <f ca="1">+IF(AND(ISNUMBER(OFFSET('Sanitation Data'!$F$4,0,10*ROW('Sanitation Data'!F81))),'Data Summary'!CU87="Yes"),100-OFFSET('Sanitation Data'!$F$4,0,10*ROW('Sanitation Data'!F81)),NA())</f>
        <v>#N/A</v>
      </c>
      <c r="AG87" s="507" t="e">
        <f ca="1">+IF(AND(ISNUMBER(OFFSET('Sanitation Data'!$F$6,0,10*ROW('Sanitation Data'!F81))),'Data Summary'!CV87="Yes"),OFFSET('Sanitation Data'!$F$6,0,10*ROW('Sanitation Data'!F81)),NA())</f>
        <v>#N/A</v>
      </c>
      <c r="AH87" s="507" t="e">
        <f ca="1">+IF(AND(ISNUMBER(OFFSET('Sanitation Data'!$F$10,0,10*ROW('Sanitation Data'!F81))),'Data Summary'!CW87="Yes"),OFFSET('Sanitation Data'!$F$10,0,10*ROW('Sanitation Data'!F81)),NA())</f>
        <v>#N/A</v>
      </c>
      <c r="AI87" s="507" t="e">
        <f ca="1">+IF(AND(ISNUMBER(OFFSET('Sanitation Data'!$F$11,0,10*ROW('Sanitation Data'!F81))),'Data Summary'!CX87="Yes"),OFFSET('Sanitation Data'!$F$11,0,10*ROW('Sanitation Data'!F81)),NA())</f>
        <v>#N/A</v>
      </c>
      <c r="AJ87" s="507" t="e">
        <f ca="1">+IF(AND(ISNUMBER(OFFSET('Sanitation Data'!$F$12,0,10*ROW('Sanitation Data'!F81))),'Data Summary'!CY87="Yes"),OFFSET('Sanitation Data'!$F$12,0,10*ROW('Sanitation Data'!F81)),NA())</f>
        <v>#N/A</v>
      </c>
      <c r="AK87" s="507" t="e">
        <f ca="1">+IF(AND(ISNUMBER(OFFSET('Sanitation Data'!$G$4,0,10*ROW('Sanitation Data'!G81))),'Data Summary'!CZ87="Yes"),100-OFFSET('Sanitation Data'!$G$4,0,10*ROW('Sanitation Data'!G81)),NA())</f>
        <v>#N/A</v>
      </c>
      <c r="AL87" s="507" t="e">
        <f ca="1">+IF(AND(ISNUMBER(OFFSET('Sanitation Data'!$G$6,0,10*ROW('Sanitation Data'!G81))),'Data Summary'!DA87="Yes"),OFFSET('Sanitation Data'!$G$6,0,10*ROW('Sanitation Data'!G81)),NA())</f>
        <v>#N/A</v>
      </c>
      <c r="AM87" s="507" t="e">
        <f ca="1">+IF(AND(ISNUMBER(OFFSET('Sanitation Data'!$G$10,0,10*ROW('Sanitation Data'!G81))),'Data Summary'!DB87="Yes"),OFFSET('Sanitation Data'!$G$10,0,10*ROW('Sanitation Data'!G81)),NA())</f>
        <v>#N/A</v>
      </c>
      <c r="AN87" s="507" t="e">
        <f ca="1">+IF(AND(ISNUMBER(OFFSET('Sanitation Data'!$G$11,0,10*ROW('Sanitation Data'!G81))),'Data Summary'!DC87="Yes"),OFFSET('Sanitation Data'!$G$11,0,10*ROW('Sanitation Data'!G81)),NA())</f>
        <v>#N/A</v>
      </c>
      <c r="AO87" s="507" t="e">
        <f ca="1">+IF(AND(ISNUMBER(OFFSET('Sanitation Data'!$G$12,0,10*ROW('Sanitation Data'!G81))),'Data Summary'!DD87="Yes"),OFFSET('Sanitation Data'!$G$12,0,10*ROW('Sanitation Data'!G81)),NA())</f>
        <v>#N/A</v>
      </c>
      <c r="AP87" s="507" t="e">
        <f ca="1">+IF(AND(ISNUMBER(OFFSET('Sanitation Data'!$H$4,0,10*ROW('Sanitation Data'!H81))),'Data Summary'!DE87="Yes"),100-OFFSET('Sanitation Data'!$H$4,0,10*ROW('Sanitation Data'!H81)),NA())</f>
        <v>#N/A</v>
      </c>
      <c r="AQ87" s="507" t="e">
        <f ca="1">+IF(AND(ISNUMBER(OFFSET('Sanitation Data'!$H$6,0,10*ROW('Sanitation Data'!H81))),'Data Summary'!DF87="Yes"),OFFSET('Sanitation Data'!$H$6,0,10*ROW('Sanitation Data'!H81)),NA())</f>
        <v>#N/A</v>
      </c>
      <c r="AR87" s="507" t="e">
        <f ca="1">+IF(AND(ISNUMBER(OFFSET('Sanitation Data'!$H$10,0,10*ROW('Sanitation Data'!H81))),'Data Summary'!DG87="Yes"),OFFSET('Sanitation Data'!$H$10,0,10*ROW('Sanitation Data'!H81)),NA())</f>
        <v>#N/A</v>
      </c>
      <c r="AS87" s="507" t="e">
        <f ca="1">+IF(AND(ISNUMBER(OFFSET('Sanitation Data'!$H$11,0,10*ROW('Sanitation Data'!H81))),'Data Summary'!DH87="Yes"),OFFSET('Sanitation Data'!$H$11,0,10*ROW('Sanitation Data'!H81)),NA())</f>
        <v>#N/A</v>
      </c>
      <c r="AT87" s="507" t="e">
        <f ca="1">+IF(AND(ISNUMBER(OFFSET('Sanitation Data'!$H$12,0,10*ROW('Sanitation Data'!H81))),'Data Summary'!DI87="Yes"),OFFSET('Sanitation Data'!$H$12,0,10*ROW('Sanitation Data'!H81)),NA())</f>
        <v>#N/A</v>
      </c>
      <c r="AU87" s="507" t="e">
        <f ca="1">+IF(AND(ISNUMBER(OFFSET('Sanitation Data'!$I$4,0,10*ROW('Sanitation Data'!I81))),'Data Summary'!DJ87="Yes"),100-OFFSET('Sanitation Data'!$I$4,0,10*ROW('Sanitation Data'!I81)),NA())</f>
        <v>#N/A</v>
      </c>
      <c r="AV87" s="507" t="e">
        <f ca="1">+IF(AND(ISNUMBER(OFFSET('Sanitation Data'!$I$6,0,10*ROW('Sanitation Data'!I81))),'Data Summary'!DK87="Yes"),OFFSET('Sanitation Data'!$I$6,0,10*ROW('Sanitation Data'!I81)),NA())</f>
        <v>#N/A</v>
      </c>
      <c r="AW87" s="507" t="e">
        <f ca="1">+IF(AND(ISNUMBER(OFFSET('Sanitation Data'!$I$10,0,10*ROW('Sanitation Data'!I81))),'Data Summary'!DL87="Yes"),OFFSET('Sanitation Data'!$I$10,0,10*ROW('Sanitation Data'!I81)),NA())</f>
        <v>#N/A</v>
      </c>
      <c r="AX87" s="507" t="e">
        <f ca="1">+IF(AND(ISNUMBER(OFFSET('Sanitation Data'!$I$11,0,10*ROW('Sanitation Data'!I81))),'Data Summary'!DM87="Yes"),OFFSET('Sanitation Data'!$I$11,0,10*ROW('Sanitation Data'!I81)),NA())</f>
        <v>#N/A</v>
      </c>
      <c r="AY87" s="507" t="e">
        <f ca="1">+IF(AND(ISNUMBER(OFFSET('Sanitation Data'!$I$12,0,10*ROW('Sanitation Data'!I81))),'Data Summary'!DN87="Yes"),OFFSET('Sanitation Data'!$I$12,0,10*ROW('Sanitation Data'!I81)),NA())</f>
        <v>#N/A</v>
      </c>
      <c r="AZ87" s="508" t="e">
        <f ca="1">+IF(AND(ISNUMBER(OFFSET('Hygiene Data'!$D$5,0,10*ROW('Hygiene Data'!D81))),'Data Summary'!DO87="Yes"),OFFSET('Hygiene Data'!$D$5,0,10*ROW('Hygiene Data'!D81)),NA())</f>
        <v>#N/A</v>
      </c>
      <c r="BA87" s="508" t="e">
        <f ca="1">+IF(AND(ISNUMBER(OFFSET('Hygiene Data'!$D$7,0,10*ROW('Hygiene Data'!D81))),'Data Summary'!DP87="Yes"),OFFSET('Hygiene Data'!$D$7,0,10*ROW('Hygiene Data'!D81)),NA())</f>
        <v>#N/A</v>
      </c>
      <c r="BB87" s="508" t="e">
        <f ca="1">+IF(AND(ISNUMBER(OFFSET('Hygiene Data'!$D$9,0,10*ROW('Hygiene Data'!D81))),'Data Summary'!DQ87="Yes"),OFFSET('Hygiene Data'!$D$9,0,10*ROW('Hygiene Data'!D81)),NA())</f>
        <v>#N/A</v>
      </c>
      <c r="BC87" s="508" t="e">
        <f ca="1">+IF(AND(ISNUMBER(OFFSET('Hygiene Data'!$E$5,0,10*ROW('Hygiene Data'!E81))),'Data Summary'!DR87="Yes"),OFFSET('Hygiene Data'!$E$5,0,10*ROW('Hygiene Data'!E81)),NA())</f>
        <v>#N/A</v>
      </c>
      <c r="BD87" s="508" t="e">
        <f ca="1">+IF(AND(ISNUMBER(OFFSET('Hygiene Data'!$E$7,0,10*ROW('Hygiene Data'!E81))),'Data Summary'!DS87="Yes"),OFFSET('Hygiene Data'!$E$7,0,10*ROW('Hygiene Data'!E81)),NA())</f>
        <v>#N/A</v>
      </c>
      <c r="BE87" s="508" t="e">
        <f ca="1">+IF(AND(ISNUMBER(OFFSET('Hygiene Data'!$E$9,0,10*ROW('Hygiene Data'!E81))),'Data Summary'!DT87="Yes"),OFFSET('Hygiene Data'!$E$9,0,10*ROW('Hygiene Data'!E81)),NA())</f>
        <v>#N/A</v>
      </c>
      <c r="BF87" s="508" t="e">
        <f ca="1">+IF(AND(ISNUMBER(OFFSET('Hygiene Data'!$F$5,0,10*ROW('Hygiene Data'!F81))),'Data Summary'!DU87="Yes"),OFFSET('Hygiene Data'!$F$5,0,10*ROW('Hygiene Data'!F81)),NA())</f>
        <v>#N/A</v>
      </c>
      <c r="BG87" s="508" t="e">
        <f ca="1">+IF(AND(ISNUMBER(OFFSET('Hygiene Data'!$F$7,0,10*ROW('Hygiene Data'!F81))),'Data Summary'!DV87="Yes"),OFFSET('Hygiene Data'!$F$7,0,10*ROW('Hygiene Data'!F81)),NA())</f>
        <v>#N/A</v>
      </c>
      <c r="BH87" s="508" t="e">
        <f ca="1">+IF(AND(ISNUMBER(OFFSET('Hygiene Data'!$F$9,0,10*ROW('Hygiene Data'!F81))),'Data Summary'!DW87="Yes"),OFFSET('Hygiene Data'!$F$9,0,10*ROW('Hygiene Data'!F81)),NA())</f>
        <v>#N/A</v>
      </c>
      <c r="BI87" s="508" t="e">
        <f ca="1">+IF(AND(ISNUMBER(OFFSET('Hygiene Data'!$G$5,0,10*ROW('Hygiene Data'!G81))),'Data Summary'!DX87="Yes"),OFFSET('Hygiene Data'!$G$5,0,10*ROW('Hygiene Data'!G81)),NA())</f>
        <v>#N/A</v>
      </c>
      <c r="BJ87" s="508" t="e">
        <f ca="1">+IF(AND(ISNUMBER(OFFSET('Hygiene Data'!$G$7,0,10*ROW('Hygiene Data'!G81))),'Data Summary'!DY87="Yes"),OFFSET('Hygiene Data'!$G$7,0,10*ROW('Hygiene Data'!G81)),NA())</f>
        <v>#N/A</v>
      </c>
      <c r="BK87" s="508" t="e">
        <f ca="1">+IF(AND(ISNUMBER(OFFSET('Hygiene Data'!$G$9,0,10*ROW('Hygiene Data'!G81))),'Data Summary'!DZ87="Yes"),OFFSET('Hygiene Data'!$G$9,0,10*ROW('Hygiene Data'!G81)),NA())</f>
        <v>#N/A</v>
      </c>
      <c r="BL87" s="508" t="e">
        <f ca="1">+IF(AND(ISNUMBER(OFFSET('Hygiene Data'!$H$5,0,10*ROW('Hygiene Data'!H81))),'Data Summary'!EA87="Yes"),OFFSET('Hygiene Data'!$H$5,0,10*ROW('Hygiene Data'!H81)),NA())</f>
        <v>#N/A</v>
      </c>
      <c r="BM87" s="508" t="e">
        <f ca="1">+IF(AND(ISNUMBER(OFFSET('Hygiene Data'!$H$7,0,10*ROW('Hygiene Data'!H81))),'Data Summary'!EB87="Yes"),OFFSET('Hygiene Data'!$H$7,0,10*ROW('Hygiene Data'!H81)),NA())</f>
        <v>#N/A</v>
      </c>
      <c r="BN87" s="508" t="e">
        <f ca="1">+IF(AND(ISNUMBER(OFFSET('Hygiene Data'!$H$9,0,10*ROW('Hygiene Data'!H81))),'Data Summary'!EC87="Yes"),OFFSET('Hygiene Data'!$H$9,0,10*ROW('Hygiene Data'!H81)),NA())</f>
        <v>#N/A</v>
      </c>
      <c r="BO87" s="508" t="e">
        <f ca="1">+IF(AND(ISNUMBER(OFFSET('Hygiene Data'!$I$5,0,10*ROW('Hygiene Data'!I81))),'Data Summary'!ED87="Yes"),OFFSET('Hygiene Data'!$I$5,0,10*ROW('Hygiene Data'!I81)),NA())</f>
        <v>#N/A</v>
      </c>
      <c r="BP87" s="508" t="e">
        <f ca="1">+IF(AND(ISNUMBER(OFFSET('Hygiene Data'!$I$7,0,10*ROW('Hygiene Data'!I81))),'Data Summary'!EE87="Yes"),OFFSET('Hygiene Data'!$I$7,0,10*ROW('Hygiene Data'!I81)),NA())</f>
        <v>#N/A</v>
      </c>
      <c r="BQ87" s="508" t="e">
        <f ca="1">+IF(AND(ISNUMBER(OFFSET('Hygiene Data'!$I$9,0,10*ROW('Hygiene Data'!I81))),'Data Summary'!EF87="Yes"),OFFSET('Hygiene Data'!$I$9,0,10*ROW('Hygiene Data'!I81)),NA())</f>
        <v>#N/A</v>
      </c>
    </row>
    <row r="88" spans="1:69" x14ac:dyDescent="0.25">
      <c r="A88" s="504" t="e">
        <f ca="1">+RIGHT('Data Summary'!A88,LEN('Data Summary'!A88)-9)</f>
        <v>#VALUE!</v>
      </c>
      <c r="B88" s="478" t="str">
        <f ca="1">+IF(ISTEXT('Data Summary'!B88),'Data Summary'!B88,"")</f>
        <v/>
      </c>
      <c r="C88" s="505" t="e">
        <f ca="1">+VALUE('Data Summary'!C88)</f>
        <v>#VALUE!</v>
      </c>
      <c r="D88" s="506" t="e">
        <f ca="1">+IF(AND(ISNUMBER(OFFSET('Water Data'!$D$4,0,10*ROW('Water Data'!D82))),'Data Summary'!BS88="Yes"),100-OFFSET('Water Data'!$D$4,0,10*ROW('Water Data'!D82)),NA())</f>
        <v>#N/A</v>
      </c>
      <c r="E88" s="506" t="e">
        <f ca="1">+IF(AND(ISNUMBER(OFFSET('Water Data'!$D$6,0,10*ROW('Water Data'!D82))),'Data Summary'!BT88="Yes"),OFFSET('Water Data'!$D$6,0,10*ROW('Water Data'!D82)),NA())</f>
        <v>#N/A</v>
      </c>
      <c r="F88" s="506" t="e">
        <f ca="1">+IF(AND(ISNUMBER(OFFSET('Water Data'!$D$9,0,10*ROW('Water Data'!D82))),'Data Summary'!BU88="Yes"),OFFSET('Water Data'!$D$9,0,10*ROW('Water Data'!D82)),NA())</f>
        <v>#N/A</v>
      </c>
      <c r="G88" s="506" t="e">
        <f ca="1">+IF(AND(ISNUMBER(OFFSET('Water Data'!$E$4,0,10*ROW('Water Data'!E82))),'Data Summary'!BV88="Yes"),100-OFFSET('Water Data'!$E$4,0,10*ROW('Water Data'!E82)),NA())</f>
        <v>#N/A</v>
      </c>
      <c r="H88" s="506" t="e">
        <f ca="1">+IF(AND(ISNUMBER(OFFSET('Water Data'!$E$6,0,10*ROW('Water Data'!E82))),'Data Summary'!BW88="Yes"),OFFSET('Water Data'!$E$6,0,10*ROW('Water Data'!E82)),NA())</f>
        <v>#N/A</v>
      </c>
      <c r="I88" s="506" t="e">
        <f ca="1">+IF(AND(ISNUMBER(OFFSET('Water Data'!$E$9,0,10*ROW('Water Data'!E82))),'Data Summary'!BX88="Yes"),OFFSET('Water Data'!$E$9,0,10*ROW('Water Data'!E82)),NA())</f>
        <v>#N/A</v>
      </c>
      <c r="J88" s="506" t="e">
        <f ca="1">+IF(AND(ISNUMBER(OFFSET('Water Data'!$F$4,0,10*ROW('Water Data'!F82))),'Data Summary'!BY88="Yes"),100-OFFSET('Water Data'!$F$4,0,10*ROW('Water Data'!F82)),NA())</f>
        <v>#N/A</v>
      </c>
      <c r="K88" s="506" t="e">
        <f ca="1">+IF(AND(ISNUMBER(OFFSET('Water Data'!$F$6,0,10*ROW('Water Data'!F82))),'Data Summary'!BZ88="Yes"),OFFSET('Water Data'!$F$6,0,10*ROW('Water Data'!F82)),NA())</f>
        <v>#N/A</v>
      </c>
      <c r="L88" s="506" t="e">
        <f ca="1">+IF(AND(ISNUMBER(OFFSET('Water Data'!$F$9,0,10*ROW('Water Data'!F82))),'Data Summary'!CA88="Yes"),OFFSET('Water Data'!$F$9,0,10*ROW('Water Data'!F82)),NA())</f>
        <v>#N/A</v>
      </c>
      <c r="M88" s="506" t="e">
        <f ca="1">+IF(AND(ISNUMBER(OFFSET('Water Data'!$G$4,0,10*ROW('Water Data'!G82))),'Data Summary'!CB88="Yes"),100-OFFSET('Water Data'!$G$4,0,10*ROW('Water Data'!G82)),NA())</f>
        <v>#N/A</v>
      </c>
      <c r="N88" s="506" t="e">
        <f ca="1">+IF(AND(ISNUMBER(OFFSET('Water Data'!$G$6,0,10*ROW('Water Data'!G82))),'Data Summary'!CC88="Yes"),OFFSET('Water Data'!$G$6,0,10*ROW('Water Data'!G82)),NA())</f>
        <v>#N/A</v>
      </c>
      <c r="O88" s="506" t="e">
        <f ca="1">+IF(AND(ISNUMBER(OFFSET('Water Data'!$G$9,0,10*ROW('Water Data'!G82))),'Data Summary'!CD88="Yes"),OFFSET('Water Data'!$G$9,0,10*ROW('Water Data'!G82)),NA())</f>
        <v>#N/A</v>
      </c>
      <c r="P88" s="506" t="e">
        <f ca="1">+IF(AND(ISNUMBER(OFFSET('Water Data'!$H$4,0,10*ROW('Water Data'!H82))),'Data Summary'!CE88="Yes"),100-OFFSET('Water Data'!$H$4,0,10*ROW('Water Data'!H82)),NA())</f>
        <v>#N/A</v>
      </c>
      <c r="Q88" s="506" t="e">
        <f ca="1">+IF(AND(ISNUMBER(OFFSET('Water Data'!$H$6,0,10*ROW('Water Data'!H82))),'Data Summary'!CF88="Yes"),OFFSET('Water Data'!$H$6,0,10*ROW('Water Data'!H82)),NA())</f>
        <v>#N/A</v>
      </c>
      <c r="R88" s="506" t="e">
        <f ca="1">+IF(AND(ISNUMBER(OFFSET('Water Data'!$H$9,0,10*ROW('Water Data'!H82))),'Data Summary'!CG88="Yes"),OFFSET('Water Data'!$H$9,0,10*ROW('Water Data'!H82)),NA())</f>
        <v>#N/A</v>
      </c>
      <c r="S88" s="506" t="e">
        <f ca="1">+IF(AND(ISNUMBER(OFFSET('Water Data'!$I$4,0,10*ROW('Water Data'!I82))),'Data Summary'!CH88="Yes"),100-OFFSET('Water Data'!$I$4,0,10*ROW('Water Data'!I82)),NA())</f>
        <v>#N/A</v>
      </c>
      <c r="T88" s="506" t="e">
        <f ca="1">+IF(AND(ISNUMBER(OFFSET('Water Data'!$I$6,0,10*ROW('Water Data'!I82))),'Data Summary'!CI88="Yes"),OFFSET('Water Data'!$I$6,0,10*ROW('Water Data'!I82)),NA())</f>
        <v>#N/A</v>
      </c>
      <c r="U88" s="506" t="e">
        <f ca="1">+IF(AND(ISNUMBER(OFFSET('Water Data'!$I$9,0,10*ROW('Water Data'!I82))),'Data Summary'!CJ88="Yes"),OFFSET('Water Data'!$I$9,0,10*ROW('Water Data'!I82)),NA())</f>
        <v>#N/A</v>
      </c>
      <c r="V88" s="507" t="e">
        <f ca="1">+IF(AND(ISNUMBER(OFFSET('Sanitation Data'!$D$4,0,10*ROW('Sanitation Data'!D82))),'Data Summary'!CK88="Yes"),100-OFFSET('Sanitation Data'!$D$4,0,10*ROW('Sanitation Data'!D82)),NA())</f>
        <v>#N/A</v>
      </c>
      <c r="W88" s="507" t="e">
        <f ca="1">+IF(AND(ISNUMBER(OFFSET('Sanitation Data'!$D$6,0,10*ROW('Sanitation Data'!D82))),'Data Summary'!CL88="Yes"),OFFSET('Sanitation Data'!$D$6,0,10*ROW('Sanitation Data'!D82)),NA())</f>
        <v>#N/A</v>
      </c>
      <c r="X88" s="507" t="e">
        <f ca="1">+IF(AND(ISNUMBER(OFFSET('Sanitation Data'!$D$10,0,10*ROW('Sanitation Data'!D82))),'Data Summary'!CM88="Yes"),OFFSET('Sanitation Data'!$D$10,0,10*ROW('Sanitation Data'!D82)),NA())</f>
        <v>#N/A</v>
      </c>
      <c r="Y88" s="507" t="e">
        <f ca="1">+IF(AND(ISNUMBER(OFFSET('Sanitation Data'!$D$11,0,10*ROW('Sanitation Data'!D82))),'Data Summary'!CN88="Yes"),OFFSET('Sanitation Data'!$D$11,0,10*ROW('Sanitation Data'!D82)),NA())</f>
        <v>#N/A</v>
      </c>
      <c r="Z88" s="507" t="e">
        <f ca="1">+IF(AND(ISNUMBER(OFFSET('Sanitation Data'!$D$12,0,10*ROW('Sanitation Data'!D82))),'Data Summary'!CO88="Yes"),OFFSET('Sanitation Data'!$D$12,0,10*ROW('Sanitation Data'!D82)),NA())</f>
        <v>#N/A</v>
      </c>
      <c r="AA88" s="507" t="e">
        <f ca="1">+IF(AND(ISNUMBER(OFFSET('Sanitation Data'!$E$4,0,10*ROW('Sanitation Data'!E82))),'Data Summary'!CP88="Yes"),100-OFFSET('Sanitation Data'!$E$4,0,10*ROW('Sanitation Data'!E82)),NA())</f>
        <v>#N/A</v>
      </c>
      <c r="AB88" s="507" t="e">
        <f ca="1">+IF(AND(ISNUMBER(OFFSET('Sanitation Data'!$E$6,0,10*ROW('Sanitation Data'!E82))),'Data Summary'!CQ88="Yes"),OFFSET('Sanitation Data'!$E$6,0,10*ROW('Sanitation Data'!E82)),NA())</f>
        <v>#N/A</v>
      </c>
      <c r="AC88" s="507" t="e">
        <f ca="1">+IF(AND(ISNUMBER(OFFSET('Sanitation Data'!$E$10,0,10*ROW('Sanitation Data'!E82))),'Data Summary'!CR88="Yes"),OFFSET('Sanitation Data'!$E$10,0,10*ROW('Sanitation Data'!E82)),NA())</f>
        <v>#N/A</v>
      </c>
      <c r="AD88" s="507" t="e">
        <f ca="1">+IF(AND(ISNUMBER(OFFSET('Sanitation Data'!$E$11,0,10*ROW('Sanitation Data'!E82))),'Data Summary'!CS88="Yes"),OFFSET('Sanitation Data'!$E$11,0,10*ROW('Sanitation Data'!E82)),NA())</f>
        <v>#N/A</v>
      </c>
      <c r="AE88" s="507" t="e">
        <f ca="1">+IF(AND(ISNUMBER(OFFSET('Sanitation Data'!$E$12,0,10*ROW('Sanitation Data'!E82))),'Data Summary'!CT88="Yes"),OFFSET('Sanitation Data'!$E$12,0,10*ROW('Sanitation Data'!E82)),NA())</f>
        <v>#N/A</v>
      </c>
      <c r="AF88" s="507" t="e">
        <f ca="1">+IF(AND(ISNUMBER(OFFSET('Sanitation Data'!$F$4,0,10*ROW('Sanitation Data'!F82))),'Data Summary'!CU88="Yes"),100-OFFSET('Sanitation Data'!$F$4,0,10*ROW('Sanitation Data'!F82)),NA())</f>
        <v>#N/A</v>
      </c>
      <c r="AG88" s="507" t="e">
        <f ca="1">+IF(AND(ISNUMBER(OFFSET('Sanitation Data'!$F$6,0,10*ROW('Sanitation Data'!F82))),'Data Summary'!CV88="Yes"),OFFSET('Sanitation Data'!$F$6,0,10*ROW('Sanitation Data'!F82)),NA())</f>
        <v>#N/A</v>
      </c>
      <c r="AH88" s="507" t="e">
        <f ca="1">+IF(AND(ISNUMBER(OFFSET('Sanitation Data'!$F$10,0,10*ROW('Sanitation Data'!F82))),'Data Summary'!CW88="Yes"),OFFSET('Sanitation Data'!$F$10,0,10*ROW('Sanitation Data'!F82)),NA())</f>
        <v>#N/A</v>
      </c>
      <c r="AI88" s="507" t="e">
        <f ca="1">+IF(AND(ISNUMBER(OFFSET('Sanitation Data'!$F$11,0,10*ROW('Sanitation Data'!F82))),'Data Summary'!CX88="Yes"),OFFSET('Sanitation Data'!$F$11,0,10*ROW('Sanitation Data'!F82)),NA())</f>
        <v>#N/A</v>
      </c>
      <c r="AJ88" s="507" t="e">
        <f ca="1">+IF(AND(ISNUMBER(OFFSET('Sanitation Data'!$F$12,0,10*ROW('Sanitation Data'!F82))),'Data Summary'!CY88="Yes"),OFFSET('Sanitation Data'!$F$12,0,10*ROW('Sanitation Data'!F82)),NA())</f>
        <v>#N/A</v>
      </c>
      <c r="AK88" s="507" t="e">
        <f ca="1">+IF(AND(ISNUMBER(OFFSET('Sanitation Data'!$G$4,0,10*ROW('Sanitation Data'!G82))),'Data Summary'!CZ88="Yes"),100-OFFSET('Sanitation Data'!$G$4,0,10*ROW('Sanitation Data'!G82)),NA())</f>
        <v>#N/A</v>
      </c>
      <c r="AL88" s="507" t="e">
        <f ca="1">+IF(AND(ISNUMBER(OFFSET('Sanitation Data'!$G$6,0,10*ROW('Sanitation Data'!G82))),'Data Summary'!DA88="Yes"),OFFSET('Sanitation Data'!$G$6,0,10*ROW('Sanitation Data'!G82)),NA())</f>
        <v>#N/A</v>
      </c>
      <c r="AM88" s="507" t="e">
        <f ca="1">+IF(AND(ISNUMBER(OFFSET('Sanitation Data'!$G$10,0,10*ROW('Sanitation Data'!G82))),'Data Summary'!DB88="Yes"),OFFSET('Sanitation Data'!$G$10,0,10*ROW('Sanitation Data'!G82)),NA())</f>
        <v>#N/A</v>
      </c>
      <c r="AN88" s="507" t="e">
        <f ca="1">+IF(AND(ISNUMBER(OFFSET('Sanitation Data'!$G$11,0,10*ROW('Sanitation Data'!G82))),'Data Summary'!DC88="Yes"),OFFSET('Sanitation Data'!$G$11,0,10*ROW('Sanitation Data'!G82)),NA())</f>
        <v>#N/A</v>
      </c>
      <c r="AO88" s="507" t="e">
        <f ca="1">+IF(AND(ISNUMBER(OFFSET('Sanitation Data'!$G$12,0,10*ROW('Sanitation Data'!G82))),'Data Summary'!DD88="Yes"),OFFSET('Sanitation Data'!$G$12,0,10*ROW('Sanitation Data'!G82)),NA())</f>
        <v>#N/A</v>
      </c>
      <c r="AP88" s="507" t="e">
        <f ca="1">+IF(AND(ISNUMBER(OFFSET('Sanitation Data'!$H$4,0,10*ROW('Sanitation Data'!H82))),'Data Summary'!DE88="Yes"),100-OFFSET('Sanitation Data'!$H$4,0,10*ROW('Sanitation Data'!H82)),NA())</f>
        <v>#N/A</v>
      </c>
      <c r="AQ88" s="507" t="e">
        <f ca="1">+IF(AND(ISNUMBER(OFFSET('Sanitation Data'!$H$6,0,10*ROW('Sanitation Data'!H82))),'Data Summary'!DF88="Yes"),OFFSET('Sanitation Data'!$H$6,0,10*ROW('Sanitation Data'!H82)),NA())</f>
        <v>#N/A</v>
      </c>
      <c r="AR88" s="507" t="e">
        <f ca="1">+IF(AND(ISNUMBER(OFFSET('Sanitation Data'!$H$10,0,10*ROW('Sanitation Data'!H82))),'Data Summary'!DG88="Yes"),OFFSET('Sanitation Data'!$H$10,0,10*ROW('Sanitation Data'!H82)),NA())</f>
        <v>#N/A</v>
      </c>
      <c r="AS88" s="507" t="e">
        <f ca="1">+IF(AND(ISNUMBER(OFFSET('Sanitation Data'!$H$11,0,10*ROW('Sanitation Data'!H82))),'Data Summary'!DH88="Yes"),OFFSET('Sanitation Data'!$H$11,0,10*ROW('Sanitation Data'!H82)),NA())</f>
        <v>#N/A</v>
      </c>
      <c r="AT88" s="507" t="e">
        <f ca="1">+IF(AND(ISNUMBER(OFFSET('Sanitation Data'!$H$12,0,10*ROW('Sanitation Data'!H82))),'Data Summary'!DI88="Yes"),OFFSET('Sanitation Data'!$H$12,0,10*ROW('Sanitation Data'!H82)),NA())</f>
        <v>#N/A</v>
      </c>
      <c r="AU88" s="507" t="e">
        <f ca="1">+IF(AND(ISNUMBER(OFFSET('Sanitation Data'!$I$4,0,10*ROW('Sanitation Data'!I82))),'Data Summary'!DJ88="Yes"),100-OFFSET('Sanitation Data'!$I$4,0,10*ROW('Sanitation Data'!I82)),NA())</f>
        <v>#N/A</v>
      </c>
      <c r="AV88" s="507" t="e">
        <f ca="1">+IF(AND(ISNUMBER(OFFSET('Sanitation Data'!$I$6,0,10*ROW('Sanitation Data'!I82))),'Data Summary'!DK88="Yes"),OFFSET('Sanitation Data'!$I$6,0,10*ROW('Sanitation Data'!I82)),NA())</f>
        <v>#N/A</v>
      </c>
      <c r="AW88" s="507" t="e">
        <f ca="1">+IF(AND(ISNUMBER(OFFSET('Sanitation Data'!$I$10,0,10*ROW('Sanitation Data'!I82))),'Data Summary'!DL88="Yes"),OFFSET('Sanitation Data'!$I$10,0,10*ROW('Sanitation Data'!I82)),NA())</f>
        <v>#N/A</v>
      </c>
      <c r="AX88" s="507" t="e">
        <f ca="1">+IF(AND(ISNUMBER(OFFSET('Sanitation Data'!$I$11,0,10*ROW('Sanitation Data'!I82))),'Data Summary'!DM88="Yes"),OFFSET('Sanitation Data'!$I$11,0,10*ROW('Sanitation Data'!I82)),NA())</f>
        <v>#N/A</v>
      </c>
      <c r="AY88" s="507" t="e">
        <f ca="1">+IF(AND(ISNUMBER(OFFSET('Sanitation Data'!$I$12,0,10*ROW('Sanitation Data'!I82))),'Data Summary'!DN88="Yes"),OFFSET('Sanitation Data'!$I$12,0,10*ROW('Sanitation Data'!I82)),NA())</f>
        <v>#N/A</v>
      </c>
      <c r="AZ88" s="508" t="e">
        <f ca="1">+IF(AND(ISNUMBER(OFFSET('Hygiene Data'!$D$5,0,10*ROW('Hygiene Data'!D82))),'Data Summary'!DO88="Yes"),OFFSET('Hygiene Data'!$D$5,0,10*ROW('Hygiene Data'!D82)),NA())</f>
        <v>#N/A</v>
      </c>
      <c r="BA88" s="508" t="e">
        <f ca="1">+IF(AND(ISNUMBER(OFFSET('Hygiene Data'!$D$7,0,10*ROW('Hygiene Data'!D82))),'Data Summary'!DP88="Yes"),OFFSET('Hygiene Data'!$D$7,0,10*ROW('Hygiene Data'!D82)),NA())</f>
        <v>#N/A</v>
      </c>
      <c r="BB88" s="508" t="e">
        <f ca="1">+IF(AND(ISNUMBER(OFFSET('Hygiene Data'!$D$9,0,10*ROW('Hygiene Data'!D82))),'Data Summary'!DQ88="Yes"),OFFSET('Hygiene Data'!$D$9,0,10*ROW('Hygiene Data'!D82)),NA())</f>
        <v>#N/A</v>
      </c>
      <c r="BC88" s="508" t="e">
        <f ca="1">+IF(AND(ISNUMBER(OFFSET('Hygiene Data'!$E$5,0,10*ROW('Hygiene Data'!E82))),'Data Summary'!DR88="Yes"),OFFSET('Hygiene Data'!$E$5,0,10*ROW('Hygiene Data'!E82)),NA())</f>
        <v>#N/A</v>
      </c>
      <c r="BD88" s="508" t="e">
        <f ca="1">+IF(AND(ISNUMBER(OFFSET('Hygiene Data'!$E$7,0,10*ROW('Hygiene Data'!E82))),'Data Summary'!DS88="Yes"),OFFSET('Hygiene Data'!$E$7,0,10*ROW('Hygiene Data'!E82)),NA())</f>
        <v>#N/A</v>
      </c>
      <c r="BE88" s="508" t="e">
        <f ca="1">+IF(AND(ISNUMBER(OFFSET('Hygiene Data'!$E$9,0,10*ROW('Hygiene Data'!E82))),'Data Summary'!DT88="Yes"),OFFSET('Hygiene Data'!$E$9,0,10*ROW('Hygiene Data'!E82)),NA())</f>
        <v>#N/A</v>
      </c>
      <c r="BF88" s="508" t="e">
        <f ca="1">+IF(AND(ISNUMBER(OFFSET('Hygiene Data'!$F$5,0,10*ROW('Hygiene Data'!F82))),'Data Summary'!DU88="Yes"),OFFSET('Hygiene Data'!$F$5,0,10*ROW('Hygiene Data'!F82)),NA())</f>
        <v>#N/A</v>
      </c>
      <c r="BG88" s="508" t="e">
        <f ca="1">+IF(AND(ISNUMBER(OFFSET('Hygiene Data'!$F$7,0,10*ROW('Hygiene Data'!F82))),'Data Summary'!DV88="Yes"),OFFSET('Hygiene Data'!$F$7,0,10*ROW('Hygiene Data'!F82)),NA())</f>
        <v>#N/A</v>
      </c>
      <c r="BH88" s="508" t="e">
        <f ca="1">+IF(AND(ISNUMBER(OFFSET('Hygiene Data'!$F$9,0,10*ROW('Hygiene Data'!F82))),'Data Summary'!DW88="Yes"),OFFSET('Hygiene Data'!$F$9,0,10*ROW('Hygiene Data'!F82)),NA())</f>
        <v>#N/A</v>
      </c>
      <c r="BI88" s="508" t="e">
        <f ca="1">+IF(AND(ISNUMBER(OFFSET('Hygiene Data'!$G$5,0,10*ROW('Hygiene Data'!G82))),'Data Summary'!DX88="Yes"),OFFSET('Hygiene Data'!$G$5,0,10*ROW('Hygiene Data'!G82)),NA())</f>
        <v>#N/A</v>
      </c>
      <c r="BJ88" s="508" t="e">
        <f ca="1">+IF(AND(ISNUMBER(OFFSET('Hygiene Data'!$G$7,0,10*ROW('Hygiene Data'!G82))),'Data Summary'!DY88="Yes"),OFFSET('Hygiene Data'!$G$7,0,10*ROW('Hygiene Data'!G82)),NA())</f>
        <v>#N/A</v>
      </c>
      <c r="BK88" s="508" t="e">
        <f ca="1">+IF(AND(ISNUMBER(OFFSET('Hygiene Data'!$G$9,0,10*ROW('Hygiene Data'!G82))),'Data Summary'!DZ88="Yes"),OFFSET('Hygiene Data'!$G$9,0,10*ROW('Hygiene Data'!G82)),NA())</f>
        <v>#N/A</v>
      </c>
      <c r="BL88" s="508" t="e">
        <f ca="1">+IF(AND(ISNUMBER(OFFSET('Hygiene Data'!$H$5,0,10*ROW('Hygiene Data'!H82))),'Data Summary'!EA88="Yes"),OFFSET('Hygiene Data'!$H$5,0,10*ROW('Hygiene Data'!H82)),NA())</f>
        <v>#N/A</v>
      </c>
      <c r="BM88" s="508" t="e">
        <f ca="1">+IF(AND(ISNUMBER(OFFSET('Hygiene Data'!$H$7,0,10*ROW('Hygiene Data'!H82))),'Data Summary'!EB88="Yes"),OFFSET('Hygiene Data'!$H$7,0,10*ROW('Hygiene Data'!H82)),NA())</f>
        <v>#N/A</v>
      </c>
      <c r="BN88" s="508" t="e">
        <f ca="1">+IF(AND(ISNUMBER(OFFSET('Hygiene Data'!$H$9,0,10*ROW('Hygiene Data'!H82))),'Data Summary'!EC88="Yes"),OFFSET('Hygiene Data'!$H$9,0,10*ROW('Hygiene Data'!H82)),NA())</f>
        <v>#N/A</v>
      </c>
      <c r="BO88" s="508" t="e">
        <f ca="1">+IF(AND(ISNUMBER(OFFSET('Hygiene Data'!$I$5,0,10*ROW('Hygiene Data'!I82))),'Data Summary'!ED88="Yes"),OFFSET('Hygiene Data'!$I$5,0,10*ROW('Hygiene Data'!I82)),NA())</f>
        <v>#N/A</v>
      </c>
      <c r="BP88" s="508" t="e">
        <f ca="1">+IF(AND(ISNUMBER(OFFSET('Hygiene Data'!$I$7,0,10*ROW('Hygiene Data'!I82))),'Data Summary'!EE88="Yes"),OFFSET('Hygiene Data'!$I$7,0,10*ROW('Hygiene Data'!I82)),NA())</f>
        <v>#N/A</v>
      </c>
      <c r="BQ88" s="508" t="e">
        <f ca="1">+IF(AND(ISNUMBER(OFFSET('Hygiene Data'!$I$9,0,10*ROW('Hygiene Data'!I82))),'Data Summary'!EF88="Yes"),OFFSET('Hygiene Data'!$I$9,0,10*ROW('Hygiene Data'!I82)),NA())</f>
        <v>#N/A</v>
      </c>
    </row>
    <row r="89" spans="1:69" x14ac:dyDescent="0.25">
      <c r="A89" s="504" t="e">
        <f ca="1">+RIGHT('Data Summary'!A89,LEN('Data Summary'!A89)-9)</f>
        <v>#VALUE!</v>
      </c>
      <c r="B89" s="478" t="str">
        <f ca="1">+IF(ISTEXT('Data Summary'!B89),'Data Summary'!B89,"")</f>
        <v/>
      </c>
      <c r="C89" s="505" t="e">
        <f ca="1">+VALUE('Data Summary'!C89)</f>
        <v>#VALUE!</v>
      </c>
      <c r="D89" s="506" t="e">
        <f ca="1">+IF(AND(ISNUMBER(OFFSET('Water Data'!$D$4,0,10*ROW('Water Data'!D83))),'Data Summary'!BS89="Yes"),100-OFFSET('Water Data'!$D$4,0,10*ROW('Water Data'!D83)),NA())</f>
        <v>#N/A</v>
      </c>
      <c r="E89" s="506" t="e">
        <f ca="1">+IF(AND(ISNUMBER(OFFSET('Water Data'!$D$6,0,10*ROW('Water Data'!D83))),'Data Summary'!BT89="Yes"),OFFSET('Water Data'!$D$6,0,10*ROW('Water Data'!D83)),NA())</f>
        <v>#N/A</v>
      </c>
      <c r="F89" s="506" t="e">
        <f ca="1">+IF(AND(ISNUMBER(OFFSET('Water Data'!$D$9,0,10*ROW('Water Data'!D83))),'Data Summary'!BU89="Yes"),OFFSET('Water Data'!$D$9,0,10*ROW('Water Data'!D83)),NA())</f>
        <v>#N/A</v>
      </c>
      <c r="G89" s="506" t="e">
        <f ca="1">+IF(AND(ISNUMBER(OFFSET('Water Data'!$E$4,0,10*ROW('Water Data'!E83))),'Data Summary'!BV89="Yes"),100-OFFSET('Water Data'!$E$4,0,10*ROW('Water Data'!E83)),NA())</f>
        <v>#N/A</v>
      </c>
      <c r="H89" s="506" t="e">
        <f ca="1">+IF(AND(ISNUMBER(OFFSET('Water Data'!$E$6,0,10*ROW('Water Data'!E83))),'Data Summary'!BW89="Yes"),OFFSET('Water Data'!$E$6,0,10*ROW('Water Data'!E83)),NA())</f>
        <v>#N/A</v>
      </c>
      <c r="I89" s="506" t="e">
        <f ca="1">+IF(AND(ISNUMBER(OFFSET('Water Data'!$E$9,0,10*ROW('Water Data'!E83))),'Data Summary'!BX89="Yes"),OFFSET('Water Data'!$E$9,0,10*ROW('Water Data'!E83)),NA())</f>
        <v>#N/A</v>
      </c>
      <c r="J89" s="506" t="e">
        <f ca="1">+IF(AND(ISNUMBER(OFFSET('Water Data'!$F$4,0,10*ROW('Water Data'!F83))),'Data Summary'!BY89="Yes"),100-OFFSET('Water Data'!$F$4,0,10*ROW('Water Data'!F83)),NA())</f>
        <v>#N/A</v>
      </c>
      <c r="K89" s="506" t="e">
        <f ca="1">+IF(AND(ISNUMBER(OFFSET('Water Data'!$F$6,0,10*ROW('Water Data'!F83))),'Data Summary'!BZ89="Yes"),OFFSET('Water Data'!$F$6,0,10*ROW('Water Data'!F83)),NA())</f>
        <v>#N/A</v>
      </c>
      <c r="L89" s="506" t="e">
        <f ca="1">+IF(AND(ISNUMBER(OFFSET('Water Data'!$F$9,0,10*ROW('Water Data'!F83))),'Data Summary'!CA89="Yes"),OFFSET('Water Data'!$F$9,0,10*ROW('Water Data'!F83)),NA())</f>
        <v>#N/A</v>
      </c>
      <c r="M89" s="506" t="e">
        <f ca="1">+IF(AND(ISNUMBER(OFFSET('Water Data'!$G$4,0,10*ROW('Water Data'!G83))),'Data Summary'!CB89="Yes"),100-OFFSET('Water Data'!$G$4,0,10*ROW('Water Data'!G83)),NA())</f>
        <v>#N/A</v>
      </c>
      <c r="N89" s="506" t="e">
        <f ca="1">+IF(AND(ISNUMBER(OFFSET('Water Data'!$G$6,0,10*ROW('Water Data'!G83))),'Data Summary'!CC89="Yes"),OFFSET('Water Data'!$G$6,0,10*ROW('Water Data'!G83)),NA())</f>
        <v>#N/A</v>
      </c>
      <c r="O89" s="506" t="e">
        <f ca="1">+IF(AND(ISNUMBER(OFFSET('Water Data'!$G$9,0,10*ROW('Water Data'!G83))),'Data Summary'!CD89="Yes"),OFFSET('Water Data'!$G$9,0,10*ROW('Water Data'!G83)),NA())</f>
        <v>#N/A</v>
      </c>
      <c r="P89" s="506" t="e">
        <f ca="1">+IF(AND(ISNUMBER(OFFSET('Water Data'!$H$4,0,10*ROW('Water Data'!H83))),'Data Summary'!CE89="Yes"),100-OFFSET('Water Data'!$H$4,0,10*ROW('Water Data'!H83)),NA())</f>
        <v>#N/A</v>
      </c>
      <c r="Q89" s="506" t="e">
        <f ca="1">+IF(AND(ISNUMBER(OFFSET('Water Data'!$H$6,0,10*ROW('Water Data'!H83))),'Data Summary'!CF89="Yes"),OFFSET('Water Data'!$H$6,0,10*ROW('Water Data'!H83)),NA())</f>
        <v>#N/A</v>
      </c>
      <c r="R89" s="506" t="e">
        <f ca="1">+IF(AND(ISNUMBER(OFFSET('Water Data'!$H$9,0,10*ROW('Water Data'!H83))),'Data Summary'!CG89="Yes"),OFFSET('Water Data'!$H$9,0,10*ROW('Water Data'!H83)),NA())</f>
        <v>#N/A</v>
      </c>
      <c r="S89" s="506" t="e">
        <f ca="1">+IF(AND(ISNUMBER(OFFSET('Water Data'!$I$4,0,10*ROW('Water Data'!I83))),'Data Summary'!CH89="Yes"),100-OFFSET('Water Data'!$I$4,0,10*ROW('Water Data'!I83)),NA())</f>
        <v>#N/A</v>
      </c>
      <c r="T89" s="506" t="e">
        <f ca="1">+IF(AND(ISNUMBER(OFFSET('Water Data'!$I$6,0,10*ROW('Water Data'!I83))),'Data Summary'!CI89="Yes"),OFFSET('Water Data'!$I$6,0,10*ROW('Water Data'!I83)),NA())</f>
        <v>#N/A</v>
      </c>
      <c r="U89" s="506" t="e">
        <f ca="1">+IF(AND(ISNUMBER(OFFSET('Water Data'!$I$9,0,10*ROW('Water Data'!I83))),'Data Summary'!CJ89="Yes"),OFFSET('Water Data'!$I$9,0,10*ROW('Water Data'!I83)),NA())</f>
        <v>#N/A</v>
      </c>
      <c r="V89" s="507" t="e">
        <f ca="1">+IF(AND(ISNUMBER(OFFSET('Sanitation Data'!$D$4,0,10*ROW('Sanitation Data'!D83))),'Data Summary'!CK89="Yes"),100-OFFSET('Sanitation Data'!$D$4,0,10*ROW('Sanitation Data'!D83)),NA())</f>
        <v>#N/A</v>
      </c>
      <c r="W89" s="507" t="e">
        <f ca="1">+IF(AND(ISNUMBER(OFFSET('Sanitation Data'!$D$6,0,10*ROW('Sanitation Data'!D83))),'Data Summary'!CL89="Yes"),OFFSET('Sanitation Data'!$D$6,0,10*ROW('Sanitation Data'!D83)),NA())</f>
        <v>#N/A</v>
      </c>
      <c r="X89" s="507" t="e">
        <f ca="1">+IF(AND(ISNUMBER(OFFSET('Sanitation Data'!$D$10,0,10*ROW('Sanitation Data'!D83))),'Data Summary'!CM89="Yes"),OFFSET('Sanitation Data'!$D$10,0,10*ROW('Sanitation Data'!D83)),NA())</f>
        <v>#N/A</v>
      </c>
      <c r="Y89" s="507" t="e">
        <f ca="1">+IF(AND(ISNUMBER(OFFSET('Sanitation Data'!$D$11,0,10*ROW('Sanitation Data'!D83))),'Data Summary'!CN89="Yes"),OFFSET('Sanitation Data'!$D$11,0,10*ROW('Sanitation Data'!D83)),NA())</f>
        <v>#N/A</v>
      </c>
      <c r="Z89" s="507" t="e">
        <f ca="1">+IF(AND(ISNUMBER(OFFSET('Sanitation Data'!$D$12,0,10*ROW('Sanitation Data'!D83))),'Data Summary'!CO89="Yes"),OFFSET('Sanitation Data'!$D$12,0,10*ROW('Sanitation Data'!D83)),NA())</f>
        <v>#N/A</v>
      </c>
      <c r="AA89" s="507" t="e">
        <f ca="1">+IF(AND(ISNUMBER(OFFSET('Sanitation Data'!$E$4,0,10*ROW('Sanitation Data'!E83))),'Data Summary'!CP89="Yes"),100-OFFSET('Sanitation Data'!$E$4,0,10*ROW('Sanitation Data'!E83)),NA())</f>
        <v>#N/A</v>
      </c>
      <c r="AB89" s="507" t="e">
        <f ca="1">+IF(AND(ISNUMBER(OFFSET('Sanitation Data'!$E$6,0,10*ROW('Sanitation Data'!E83))),'Data Summary'!CQ89="Yes"),OFFSET('Sanitation Data'!$E$6,0,10*ROW('Sanitation Data'!E83)),NA())</f>
        <v>#N/A</v>
      </c>
      <c r="AC89" s="507" t="e">
        <f ca="1">+IF(AND(ISNUMBER(OFFSET('Sanitation Data'!$E$10,0,10*ROW('Sanitation Data'!E83))),'Data Summary'!CR89="Yes"),OFFSET('Sanitation Data'!$E$10,0,10*ROW('Sanitation Data'!E83)),NA())</f>
        <v>#N/A</v>
      </c>
      <c r="AD89" s="507" t="e">
        <f ca="1">+IF(AND(ISNUMBER(OFFSET('Sanitation Data'!$E$11,0,10*ROW('Sanitation Data'!E83))),'Data Summary'!CS89="Yes"),OFFSET('Sanitation Data'!$E$11,0,10*ROW('Sanitation Data'!E83)),NA())</f>
        <v>#N/A</v>
      </c>
      <c r="AE89" s="507" t="e">
        <f ca="1">+IF(AND(ISNUMBER(OFFSET('Sanitation Data'!$E$12,0,10*ROW('Sanitation Data'!E83))),'Data Summary'!CT89="Yes"),OFFSET('Sanitation Data'!$E$12,0,10*ROW('Sanitation Data'!E83)),NA())</f>
        <v>#N/A</v>
      </c>
      <c r="AF89" s="507" t="e">
        <f ca="1">+IF(AND(ISNUMBER(OFFSET('Sanitation Data'!$F$4,0,10*ROW('Sanitation Data'!F83))),'Data Summary'!CU89="Yes"),100-OFFSET('Sanitation Data'!$F$4,0,10*ROW('Sanitation Data'!F83)),NA())</f>
        <v>#N/A</v>
      </c>
      <c r="AG89" s="507" t="e">
        <f ca="1">+IF(AND(ISNUMBER(OFFSET('Sanitation Data'!$F$6,0,10*ROW('Sanitation Data'!F83))),'Data Summary'!CV89="Yes"),OFFSET('Sanitation Data'!$F$6,0,10*ROW('Sanitation Data'!F83)),NA())</f>
        <v>#N/A</v>
      </c>
      <c r="AH89" s="507" t="e">
        <f ca="1">+IF(AND(ISNUMBER(OFFSET('Sanitation Data'!$F$10,0,10*ROW('Sanitation Data'!F83))),'Data Summary'!CW89="Yes"),OFFSET('Sanitation Data'!$F$10,0,10*ROW('Sanitation Data'!F83)),NA())</f>
        <v>#N/A</v>
      </c>
      <c r="AI89" s="507" t="e">
        <f ca="1">+IF(AND(ISNUMBER(OFFSET('Sanitation Data'!$F$11,0,10*ROW('Sanitation Data'!F83))),'Data Summary'!CX89="Yes"),OFFSET('Sanitation Data'!$F$11,0,10*ROW('Sanitation Data'!F83)),NA())</f>
        <v>#N/A</v>
      </c>
      <c r="AJ89" s="507" t="e">
        <f ca="1">+IF(AND(ISNUMBER(OFFSET('Sanitation Data'!$F$12,0,10*ROW('Sanitation Data'!F83))),'Data Summary'!CY89="Yes"),OFFSET('Sanitation Data'!$F$12,0,10*ROW('Sanitation Data'!F83)),NA())</f>
        <v>#N/A</v>
      </c>
      <c r="AK89" s="507" t="e">
        <f ca="1">+IF(AND(ISNUMBER(OFFSET('Sanitation Data'!$G$4,0,10*ROW('Sanitation Data'!G83))),'Data Summary'!CZ89="Yes"),100-OFFSET('Sanitation Data'!$G$4,0,10*ROW('Sanitation Data'!G83)),NA())</f>
        <v>#N/A</v>
      </c>
      <c r="AL89" s="507" t="e">
        <f ca="1">+IF(AND(ISNUMBER(OFFSET('Sanitation Data'!$G$6,0,10*ROW('Sanitation Data'!G83))),'Data Summary'!DA89="Yes"),OFFSET('Sanitation Data'!$G$6,0,10*ROW('Sanitation Data'!G83)),NA())</f>
        <v>#N/A</v>
      </c>
      <c r="AM89" s="507" t="e">
        <f ca="1">+IF(AND(ISNUMBER(OFFSET('Sanitation Data'!$G$10,0,10*ROW('Sanitation Data'!G83))),'Data Summary'!DB89="Yes"),OFFSET('Sanitation Data'!$G$10,0,10*ROW('Sanitation Data'!G83)),NA())</f>
        <v>#N/A</v>
      </c>
      <c r="AN89" s="507" t="e">
        <f ca="1">+IF(AND(ISNUMBER(OFFSET('Sanitation Data'!$G$11,0,10*ROW('Sanitation Data'!G83))),'Data Summary'!DC89="Yes"),OFFSET('Sanitation Data'!$G$11,0,10*ROW('Sanitation Data'!G83)),NA())</f>
        <v>#N/A</v>
      </c>
      <c r="AO89" s="507" t="e">
        <f ca="1">+IF(AND(ISNUMBER(OFFSET('Sanitation Data'!$G$12,0,10*ROW('Sanitation Data'!G83))),'Data Summary'!DD89="Yes"),OFFSET('Sanitation Data'!$G$12,0,10*ROW('Sanitation Data'!G83)),NA())</f>
        <v>#N/A</v>
      </c>
      <c r="AP89" s="507" t="e">
        <f ca="1">+IF(AND(ISNUMBER(OFFSET('Sanitation Data'!$H$4,0,10*ROW('Sanitation Data'!H83))),'Data Summary'!DE89="Yes"),100-OFFSET('Sanitation Data'!$H$4,0,10*ROW('Sanitation Data'!H83)),NA())</f>
        <v>#N/A</v>
      </c>
      <c r="AQ89" s="507" t="e">
        <f ca="1">+IF(AND(ISNUMBER(OFFSET('Sanitation Data'!$H$6,0,10*ROW('Sanitation Data'!H83))),'Data Summary'!DF89="Yes"),OFFSET('Sanitation Data'!$H$6,0,10*ROW('Sanitation Data'!H83)),NA())</f>
        <v>#N/A</v>
      </c>
      <c r="AR89" s="507" t="e">
        <f ca="1">+IF(AND(ISNUMBER(OFFSET('Sanitation Data'!$H$10,0,10*ROW('Sanitation Data'!H83))),'Data Summary'!DG89="Yes"),OFFSET('Sanitation Data'!$H$10,0,10*ROW('Sanitation Data'!H83)),NA())</f>
        <v>#N/A</v>
      </c>
      <c r="AS89" s="507" t="e">
        <f ca="1">+IF(AND(ISNUMBER(OFFSET('Sanitation Data'!$H$11,0,10*ROW('Sanitation Data'!H83))),'Data Summary'!DH89="Yes"),OFFSET('Sanitation Data'!$H$11,0,10*ROW('Sanitation Data'!H83)),NA())</f>
        <v>#N/A</v>
      </c>
      <c r="AT89" s="507" t="e">
        <f ca="1">+IF(AND(ISNUMBER(OFFSET('Sanitation Data'!$H$12,0,10*ROW('Sanitation Data'!H83))),'Data Summary'!DI89="Yes"),OFFSET('Sanitation Data'!$H$12,0,10*ROW('Sanitation Data'!H83)),NA())</f>
        <v>#N/A</v>
      </c>
      <c r="AU89" s="507" t="e">
        <f ca="1">+IF(AND(ISNUMBER(OFFSET('Sanitation Data'!$I$4,0,10*ROW('Sanitation Data'!I83))),'Data Summary'!DJ89="Yes"),100-OFFSET('Sanitation Data'!$I$4,0,10*ROW('Sanitation Data'!I83)),NA())</f>
        <v>#N/A</v>
      </c>
      <c r="AV89" s="507" t="e">
        <f ca="1">+IF(AND(ISNUMBER(OFFSET('Sanitation Data'!$I$6,0,10*ROW('Sanitation Data'!I83))),'Data Summary'!DK89="Yes"),OFFSET('Sanitation Data'!$I$6,0,10*ROW('Sanitation Data'!I83)),NA())</f>
        <v>#N/A</v>
      </c>
      <c r="AW89" s="507" t="e">
        <f ca="1">+IF(AND(ISNUMBER(OFFSET('Sanitation Data'!$I$10,0,10*ROW('Sanitation Data'!I83))),'Data Summary'!DL89="Yes"),OFFSET('Sanitation Data'!$I$10,0,10*ROW('Sanitation Data'!I83)),NA())</f>
        <v>#N/A</v>
      </c>
      <c r="AX89" s="507" t="e">
        <f ca="1">+IF(AND(ISNUMBER(OFFSET('Sanitation Data'!$I$11,0,10*ROW('Sanitation Data'!I83))),'Data Summary'!DM89="Yes"),OFFSET('Sanitation Data'!$I$11,0,10*ROW('Sanitation Data'!I83)),NA())</f>
        <v>#N/A</v>
      </c>
      <c r="AY89" s="507" t="e">
        <f ca="1">+IF(AND(ISNUMBER(OFFSET('Sanitation Data'!$I$12,0,10*ROW('Sanitation Data'!I83))),'Data Summary'!DN89="Yes"),OFFSET('Sanitation Data'!$I$12,0,10*ROW('Sanitation Data'!I83)),NA())</f>
        <v>#N/A</v>
      </c>
      <c r="AZ89" s="508" t="e">
        <f ca="1">+IF(AND(ISNUMBER(OFFSET('Hygiene Data'!$D$5,0,10*ROW('Hygiene Data'!D83))),'Data Summary'!DO89="Yes"),OFFSET('Hygiene Data'!$D$5,0,10*ROW('Hygiene Data'!D83)),NA())</f>
        <v>#N/A</v>
      </c>
      <c r="BA89" s="508" t="e">
        <f ca="1">+IF(AND(ISNUMBER(OFFSET('Hygiene Data'!$D$7,0,10*ROW('Hygiene Data'!D83))),'Data Summary'!DP89="Yes"),OFFSET('Hygiene Data'!$D$7,0,10*ROW('Hygiene Data'!D83)),NA())</f>
        <v>#N/A</v>
      </c>
      <c r="BB89" s="508" t="e">
        <f ca="1">+IF(AND(ISNUMBER(OFFSET('Hygiene Data'!$D$9,0,10*ROW('Hygiene Data'!D83))),'Data Summary'!DQ89="Yes"),OFFSET('Hygiene Data'!$D$9,0,10*ROW('Hygiene Data'!D83)),NA())</f>
        <v>#N/A</v>
      </c>
      <c r="BC89" s="508" t="e">
        <f ca="1">+IF(AND(ISNUMBER(OFFSET('Hygiene Data'!$E$5,0,10*ROW('Hygiene Data'!E83))),'Data Summary'!DR89="Yes"),OFFSET('Hygiene Data'!$E$5,0,10*ROW('Hygiene Data'!E83)),NA())</f>
        <v>#N/A</v>
      </c>
      <c r="BD89" s="508" t="e">
        <f ca="1">+IF(AND(ISNUMBER(OFFSET('Hygiene Data'!$E$7,0,10*ROW('Hygiene Data'!E83))),'Data Summary'!DS89="Yes"),OFFSET('Hygiene Data'!$E$7,0,10*ROW('Hygiene Data'!E83)),NA())</f>
        <v>#N/A</v>
      </c>
      <c r="BE89" s="508" t="e">
        <f ca="1">+IF(AND(ISNUMBER(OFFSET('Hygiene Data'!$E$9,0,10*ROW('Hygiene Data'!E83))),'Data Summary'!DT89="Yes"),OFFSET('Hygiene Data'!$E$9,0,10*ROW('Hygiene Data'!E83)),NA())</f>
        <v>#N/A</v>
      </c>
      <c r="BF89" s="508" t="e">
        <f ca="1">+IF(AND(ISNUMBER(OFFSET('Hygiene Data'!$F$5,0,10*ROW('Hygiene Data'!F83))),'Data Summary'!DU89="Yes"),OFFSET('Hygiene Data'!$F$5,0,10*ROW('Hygiene Data'!F83)),NA())</f>
        <v>#N/A</v>
      </c>
      <c r="BG89" s="508" t="e">
        <f ca="1">+IF(AND(ISNUMBER(OFFSET('Hygiene Data'!$F$7,0,10*ROW('Hygiene Data'!F83))),'Data Summary'!DV89="Yes"),OFFSET('Hygiene Data'!$F$7,0,10*ROW('Hygiene Data'!F83)),NA())</f>
        <v>#N/A</v>
      </c>
      <c r="BH89" s="508" t="e">
        <f ca="1">+IF(AND(ISNUMBER(OFFSET('Hygiene Data'!$F$9,0,10*ROW('Hygiene Data'!F83))),'Data Summary'!DW89="Yes"),OFFSET('Hygiene Data'!$F$9,0,10*ROW('Hygiene Data'!F83)),NA())</f>
        <v>#N/A</v>
      </c>
      <c r="BI89" s="508" t="e">
        <f ca="1">+IF(AND(ISNUMBER(OFFSET('Hygiene Data'!$G$5,0,10*ROW('Hygiene Data'!G83))),'Data Summary'!DX89="Yes"),OFFSET('Hygiene Data'!$G$5,0,10*ROW('Hygiene Data'!G83)),NA())</f>
        <v>#N/A</v>
      </c>
      <c r="BJ89" s="508" t="e">
        <f ca="1">+IF(AND(ISNUMBER(OFFSET('Hygiene Data'!$G$7,0,10*ROW('Hygiene Data'!G83))),'Data Summary'!DY89="Yes"),OFFSET('Hygiene Data'!$G$7,0,10*ROW('Hygiene Data'!G83)),NA())</f>
        <v>#N/A</v>
      </c>
      <c r="BK89" s="508" t="e">
        <f ca="1">+IF(AND(ISNUMBER(OFFSET('Hygiene Data'!$G$9,0,10*ROW('Hygiene Data'!G83))),'Data Summary'!DZ89="Yes"),OFFSET('Hygiene Data'!$G$9,0,10*ROW('Hygiene Data'!G83)),NA())</f>
        <v>#N/A</v>
      </c>
      <c r="BL89" s="508" t="e">
        <f ca="1">+IF(AND(ISNUMBER(OFFSET('Hygiene Data'!$H$5,0,10*ROW('Hygiene Data'!H83))),'Data Summary'!EA89="Yes"),OFFSET('Hygiene Data'!$H$5,0,10*ROW('Hygiene Data'!H83)),NA())</f>
        <v>#N/A</v>
      </c>
      <c r="BM89" s="508" t="e">
        <f ca="1">+IF(AND(ISNUMBER(OFFSET('Hygiene Data'!$H$7,0,10*ROW('Hygiene Data'!H83))),'Data Summary'!EB89="Yes"),OFFSET('Hygiene Data'!$H$7,0,10*ROW('Hygiene Data'!H83)),NA())</f>
        <v>#N/A</v>
      </c>
      <c r="BN89" s="508" t="e">
        <f ca="1">+IF(AND(ISNUMBER(OFFSET('Hygiene Data'!$H$9,0,10*ROW('Hygiene Data'!H83))),'Data Summary'!EC89="Yes"),OFFSET('Hygiene Data'!$H$9,0,10*ROW('Hygiene Data'!H83)),NA())</f>
        <v>#N/A</v>
      </c>
      <c r="BO89" s="508" t="e">
        <f ca="1">+IF(AND(ISNUMBER(OFFSET('Hygiene Data'!$I$5,0,10*ROW('Hygiene Data'!I83))),'Data Summary'!ED89="Yes"),OFFSET('Hygiene Data'!$I$5,0,10*ROW('Hygiene Data'!I83)),NA())</f>
        <v>#N/A</v>
      </c>
      <c r="BP89" s="508" t="e">
        <f ca="1">+IF(AND(ISNUMBER(OFFSET('Hygiene Data'!$I$7,0,10*ROW('Hygiene Data'!I83))),'Data Summary'!EE89="Yes"),OFFSET('Hygiene Data'!$I$7,0,10*ROW('Hygiene Data'!I83)),NA())</f>
        <v>#N/A</v>
      </c>
      <c r="BQ89" s="508" t="e">
        <f ca="1">+IF(AND(ISNUMBER(OFFSET('Hygiene Data'!$I$9,0,10*ROW('Hygiene Data'!I83))),'Data Summary'!EF89="Yes"),OFFSET('Hygiene Data'!$I$9,0,10*ROW('Hygiene Data'!I83)),NA())</f>
        <v>#N/A</v>
      </c>
    </row>
    <row r="90" spans="1:69" x14ac:dyDescent="0.25">
      <c r="A90" s="504" t="e">
        <f ca="1">+RIGHT('Data Summary'!A90,LEN('Data Summary'!A90)-9)</f>
        <v>#VALUE!</v>
      </c>
      <c r="B90" s="478" t="str">
        <f ca="1">+IF(ISTEXT('Data Summary'!B90),'Data Summary'!B90,"")</f>
        <v/>
      </c>
      <c r="C90" s="505" t="e">
        <f ca="1">+VALUE('Data Summary'!C90)</f>
        <v>#VALUE!</v>
      </c>
      <c r="D90" s="506" t="e">
        <f ca="1">+IF(AND(ISNUMBER(OFFSET('Water Data'!$D$4,0,10*ROW('Water Data'!D84))),'Data Summary'!BS90="Yes"),100-OFFSET('Water Data'!$D$4,0,10*ROW('Water Data'!D84)),NA())</f>
        <v>#N/A</v>
      </c>
      <c r="E90" s="506" t="e">
        <f ca="1">+IF(AND(ISNUMBER(OFFSET('Water Data'!$D$6,0,10*ROW('Water Data'!D84))),'Data Summary'!BT90="Yes"),OFFSET('Water Data'!$D$6,0,10*ROW('Water Data'!D84)),NA())</f>
        <v>#N/A</v>
      </c>
      <c r="F90" s="506" t="e">
        <f ca="1">+IF(AND(ISNUMBER(OFFSET('Water Data'!$D$9,0,10*ROW('Water Data'!D84))),'Data Summary'!BU90="Yes"),OFFSET('Water Data'!$D$9,0,10*ROW('Water Data'!D84)),NA())</f>
        <v>#N/A</v>
      </c>
      <c r="G90" s="506" t="e">
        <f ca="1">+IF(AND(ISNUMBER(OFFSET('Water Data'!$E$4,0,10*ROW('Water Data'!E84))),'Data Summary'!BV90="Yes"),100-OFFSET('Water Data'!$E$4,0,10*ROW('Water Data'!E84)),NA())</f>
        <v>#N/A</v>
      </c>
      <c r="H90" s="506" t="e">
        <f ca="1">+IF(AND(ISNUMBER(OFFSET('Water Data'!$E$6,0,10*ROW('Water Data'!E84))),'Data Summary'!BW90="Yes"),OFFSET('Water Data'!$E$6,0,10*ROW('Water Data'!E84)),NA())</f>
        <v>#N/A</v>
      </c>
      <c r="I90" s="506" t="e">
        <f ca="1">+IF(AND(ISNUMBER(OFFSET('Water Data'!$E$9,0,10*ROW('Water Data'!E84))),'Data Summary'!BX90="Yes"),OFFSET('Water Data'!$E$9,0,10*ROW('Water Data'!E84)),NA())</f>
        <v>#N/A</v>
      </c>
      <c r="J90" s="506" t="e">
        <f ca="1">+IF(AND(ISNUMBER(OFFSET('Water Data'!$F$4,0,10*ROW('Water Data'!F84))),'Data Summary'!BY90="Yes"),100-OFFSET('Water Data'!$F$4,0,10*ROW('Water Data'!F84)),NA())</f>
        <v>#N/A</v>
      </c>
      <c r="K90" s="506" t="e">
        <f ca="1">+IF(AND(ISNUMBER(OFFSET('Water Data'!$F$6,0,10*ROW('Water Data'!F84))),'Data Summary'!BZ90="Yes"),OFFSET('Water Data'!$F$6,0,10*ROW('Water Data'!F84)),NA())</f>
        <v>#N/A</v>
      </c>
      <c r="L90" s="506" t="e">
        <f ca="1">+IF(AND(ISNUMBER(OFFSET('Water Data'!$F$9,0,10*ROW('Water Data'!F84))),'Data Summary'!CA90="Yes"),OFFSET('Water Data'!$F$9,0,10*ROW('Water Data'!F84)),NA())</f>
        <v>#N/A</v>
      </c>
      <c r="M90" s="506" t="e">
        <f ca="1">+IF(AND(ISNUMBER(OFFSET('Water Data'!$G$4,0,10*ROW('Water Data'!G84))),'Data Summary'!CB90="Yes"),100-OFFSET('Water Data'!$G$4,0,10*ROW('Water Data'!G84)),NA())</f>
        <v>#N/A</v>
      </c>
      <c r="N90" s="506" t="e">
        <f ca="1">+IF(AND(ISNUMBER(OFFSET('Water Data'!$G$6,0,10*ROW('Water Data'!G84))),'Data Summary'!CC90="Yes"),OFFSET('Water Data'!$G$6,0,10*ROW('Water Data'!G84)),NA())</f>
        <v>#N/A</v>
      </c>
      <c r="O90" s="506" t="e">
        <f ca="1">+IF(AND(ISNUMBER(OFFSET('Water Data'!$G$9,0,10*ROW('Water Data'!G84))),'Data Summary'!CD90="Yes"),OFFSET('Water Data'!$G$9,0,10*ROW('Water Data'!G84)),NA())</f>
        <v>#N/A</v>
      </c>
      <c r="P90" s="506" t="e">
        <f ca="1">+IF(AND(ISNUMBER(OFFSET('Water Data'!$H$4,0,10*ROW('Water Data'!H84))),'Data Summary'!CE90="Yes"),100-OFFSET('Water Data'!$H$4,0,10*ROW('Water Data'!H84)),NA())</f>
        <v>#N/A</v>
      </c>
      <c r="Q90" s="506" t="e">
        <f ca="1">+IF(AND(ISNUMBER(OFFSET('Water Data'!$H$6,0,10*ROW('Water Data'!H84))),'Data Summary'!CF90="Yes"),OFFSET('Water Data'!$H$6,0,10*ROW('Water Data'!H84)),NA())</f>
        <v>#N/A</v>
      </c>
      <c r="R90" s="506" t="e">
        <f ca="1">+IF(AND(ISNUMBER(OFFSET('Water Data'!$H$9,0,10*ROW('Water Data'!H84))),'Data Summary'!CG90="Yes"),OFFSET('Water Data'!$H$9,0,10*ROW('Water Data'!H84)),NA())</f>
        <v>#N/A</v>
      </c>
      <c r="S90" s="506" t="e">
        <f ca="1">+IF(AND(ISNUMBER(OFFSET('Water Data'!$I$4,0,10*ROW('Water Data'!I84))),'Data Summary'!CH90="Yes"),100-OFFSET('Water Data'!$I$4,0,10*ROW('Water Data'!I84)),NA())</f>
        <v>#N/A</v>
      </c>
      <c r="T90" s="506" t="e">
        <f ca="1">+IF(AND(ISNUMBER(OFFSET('Water Data'!$I$6,0,10*ROW('Water Data'!I84))),'Data Summary'!CI90="Yes"),OFFSET('Water Data'!$I$6,0,10*ROW('Water Data'!I84)),NA())</f>
        <v>#N/A</v>
      </c>
      <c r="U90" s="506" t="e">
        <f ca="1">+IF(AND(ISNUMBER(OFFSET('Water Data'!$I$9,0,10*ROW('Water Data'!I84))),'Data Summary'!CJ90="Yes"),OFFSET('Water Data'!$I$9,0,10*ROW('Water Data'!I84)),NA())</f>
        <v>#N/A</v>
      </c>
      <c r="V90" s="507" t="e">
        <f ca="1">+IF(AND(ISNUMBER(OFFSET('Sanitation Data'!$D$4,0,10*ROW('Sanitation Data'!D84))),'Data Summary'!CK90="Yes"),100-OFFSET('Sanitation Data'!$D$4,0,10*ROW('Sanitation Data'!D84)),NA())</f>
        <v>#N/A</v>
      </c>
      <c r="W90" s="507" t="e">
        <f ca="1">+IF(AND(ISNUMBER(OFFSET('Sanitation Data'!$D$6,0,10*ROW('Sanitation Data'!D84))),'Data Summary'!CL90="Yes"),OFFSET('Sanitation Data'!$D$6,0,10*ROW('Sanitation Data'!D84)),NA())</f>
        <v>#N/A</v>
      </c>
      <c r="X90" s="507" t="e">
        <f ca="1">+IF(AND(ISNUMBER(OFFSET('Sanitation Data'!$D$10,0,10*ROW('Sanitation Data'!D84))),'Data Summary'!CM90="Yes"),OFFSET('Sanitation Data'!$D$10,0,10*ROW('Sanitation Data'!D84)),NA())</f>
        <v>#N/A</v>
      </c>
      <c r="Y90" s="507" t="e">
        <f ca="1">+IF(AND(ISNUMBER(OFFSET('Sanitation Data'!$D$11,0,10*ROW('Sanitation Data'!D84))),'Data Summary'!CN90="Yes"),OFFSET('Sanitation Data'!$D$11,0,10*ROW('Sanitation Data'!D84)),NA())</f>
        <v>#N/A</v>
      </c>
      <c r="Z90" s="507" t="e">
        <f ca="1">+IF(AND(ISNUMBER(OFFSET('Sanitation Data'!$D$12,0,10*ROW('Sanitation Data'!D84))),'Data Summary'!CO90="Yes"),OFFSET('Sanitation Data'!$D$12,0,10*ROW('Sanitation Data'!D84)),NA())</f>
        <v>#N/A</v>
      </c>
      <c r="AA90" s="507" t="e">
        <f ca="1">+IF(AND(ISNUMBER(OFFSET('Sanitation Data'!$E$4,0,10*ROW('Sanitation Data'!E84))),'Data Summary'!CP90="Yes"),100-OFFSET('Sanitation Data'!$E$4,0,10*ROW('Sanitation Data'!E84)),NA())</f>
        <v>#N/A</v>
      </c>
      <c r="AB90" s="507" t="e">
        <f ca="1">+IF(AND(ISNUMBER(OFFSET('Sanitation Data'!$E$6,0,10*ROW('Sanitation Data'!E84))),'Data Summary'!CQ90="Yes"),OFFSET('Sanitation Data'!$E$6,0,10*ROW('Sanitation Data'!E84)),NA())</f>
        <v>#N/A</v>
      </c>
      <c r="AC90" s="507" t="e">
        <f ca="1">+IF(AND(ISNUMBER(OFFSET('Sanitation Data'!$E$10,0,10*ROW('Sanitation Data'!E84))),'Data Summary'!CR90="Yes"),OFFSET('Sanitation Data'!$E$10,0,10*ROW('Sanitation Data'!E84)),NA())</f>
        <v>#N/A</v>
      </c>
      <c r="AD90" s="507" t="e">
        <f ca="1">+IF(AND(ISNUMBER(OFFSET('Sanitation Data'!$E$11,0,10*ROW('Sanitation Data'!E84))),'Data Summary'!CS90="Yes"),OFFSET('Sanitation Data'!$E$11,0,10*ROW('Sanitation Data'!E84)),NA())</f>
        <v>#N/A</v>
      </c>
      <c r="AE90" s="507" t="e">
        <f ca="1">+IF(AND(ISNUMBER(OFFSET('Sanitation Data'!$E$12,0,10*ROW('Sanitation Data'!E84))),'Data Summary'!CT90="Yes"),OFFSET('Sanitation Data'!$E$12,0,10*ROW('Sanitation Data'!E84)),NA())</f>
        <v>#N/A</v>
      </c>
      <c r="AF90" s="507" t="e">
        <f ca="1">+IF(AND(ISNUMBER(OFFSET('Sanitation Data'!$F$4,0,10*ROW('Sanitation Data'!F84))),'Data Summary'!CU90="Yes"),100-OFFSET('Sanitation Data'!$F$4,0,10*ROW('Sanitation Data'!F84)),NA())</f>
        <v>#N/A</v>
      </c>
      <c r="AG90" s="507" t="e">
        <f ca="1">+IF(AND(ISNUMBER(OFFSET('Sanitation Data'!$F$6,0,10*ROW('Sanitation Data'!F84))),'Data Summary'!CV90="Yes"),OFFSET('Sanitation Data'!$F$6,0,10*ROW('Sanitation Data'!F84)),NA())</f>
        <v>#N/A</v>
      </c>
      <c r="AH90" s="507" t="e">
        <f ca="1">+IF(AND(ISNUMBER(OFFSET('Sanitation Data'!$F$10,0,10*ROW('Sanitation Data'!F84))),'Data Summary'!CW90="Yes"),OFFSET('Sanitation Data'!$F$10,0,10*ROW('Sanitation Data'!F84)),NA())</f>
        <v>#N/A</v>
      </c>
      <c r="AI90" s="507" t="e">
        <f ca="1">+IF(AND(ISNUMBER(OFFSET('Sanitation Data'!$F$11,0,10*ROW('Sanitation Data'!F84))),'Data Summary'!CX90="Yes"),OFFSET('Sanitation Data'!$F$11,0,10*ROW('Sanitation Data'!F84)),NA())</f>
        <v>#N/A</v>
      </c>
      <c r="AJ90" s="507" t="e">
        <f ca="1">+IF(AND(ISNUMBER(OFFSET('Sanitation Data'!$F$12,0,10*ROW('Sanitation Data'!F84))),'Data Summary'!CY90="Yes"),OFFSET('Sanitation Data'!$F$12,0,10*ROW('Sanitation Data'!F84)),NA())</f>
        <v>#N/A</v>
      </c>
      <c r="AK90" s="507" t="e">
        <f ca="1">+IF(AND(ISNUMBER(OFFSET('Sanitation Data'!$G$4,0,10*ROW('Sanitation Data'!G84))),'Data Summary'!CZ90="Yes"),100-OFFSET('Sanitation Data'!$G$4,0,10*ROW('Sanitation Data'!G84)),NA())</f>
        <v>#N/A</v>
      </c>
      <c r="AL90" s="507" t="e">
        <f ca="1">+IF(AND(ISNUMBER(OFFSET('Sanitation Data'!$G$6,0,10*ROW('Sanitation Data'!G84))),'Data Summary'!DA90="Yes"),OFFSET('Sanitation Data'!$G$6,0,10*ROW('Sanitation Data'!G84)),NA())</f>
        <v>#N/A</v>
      </c>
      <c r="AM90" s="507" t="e">
        <f ca="1">+IF(AND(ISNUMBER(OFFSET('Sanitation Data'!$G$10,0,10*ROW('Sanitation Data'!G84))),'Data Summary'!DB90="Yes"),OFFSET('Sanitation Data'!$G$10,0,10*ROW('Sanitation Data'!G84)),NA())</f>
        <v>#N/A</v>
      </c>
      <c r="AN90" s="507" t="e">
        <f ca="1">+IF(AND(ISNUMBER(OFFSET('Sanitation Data'!$G$11,0,10*ROW('Sanitation Data'!G84))),'Data Summary'!DC90="Yes"),OFFSET('Sanitation Data'!$G$11,0,10*ROW('Sanitation Data'!G84)),NA())</f>
        <v>#N/A</v>
      </c>
      <c r="AO90" s="507" t="e">
        <f ca="1">+IF(AND(ISNUMBER(OFFSET('Sanitation Data'!$G$12,0,10*ROW('Sanitation Data'!G84))),'Data Summary'!DD90="Yes"),OFFSET('Sanitation Data'!$G$12,0,10*ROW('Sanitation Data'!G84)),NA())</f>
        <v>#N/A</v>
      </c>
      <c r="AP90" s="507" t="e">
        <f ca="1">+IF(AND(ISNUMBER(OFFSET('Sanitation Data'!$H$4,0,10*ROW('Sanitation Data'!H84))),'Data Summary'!DE90="Yes"),100-OFFSET('Sanitation Data'!$H$4,0,10*ROW('Sanitation Data'!H84)),NA())</f>
        <v>#N/A</v>
      </c>
      <c r="AQ90" s="507" t="e">
        <f ca="1">+IF(AND(ISNUMBER(OFFSET('Sanitation Data'!$H$6,0,10*ROW('Sanitation Data'!H84))),'Data Summary'!DF90="Yes"),OFFSET('Sanitation Data'!$H$6,0,10*ROW('Sanitation Data'!H84)),NA())</f>
        <v>#N/A</v>
      </c>
      <c r="AR90" s="507" t="e">
        <f ca="1">+IF(AND(ISNUMBER(OFFSET('Sanitation Data'!$H$10,0,10*ROW('Sanitation Data'!H84))),'Data Summary'!DG90="Yes"),OFFSET('Sanitation Data'!$H$10,0,10*ROW('Sanitation Data'!H84)),NA())</f>
        <v>#N/A</v>
      </c>
      <c r="AS90" s="507" t="e">
        <f ca="1">+IF(AND(ISNUMBER(OFFSET('Sanitation Data'!$H$11,0,10*ROW('Sanitation Data'!H84))),'Data Summary'!DH90="Yes"),OFFSET('Sanitation Data'!$H$11,0,10*ROW('Sanitation Data'!H84)),NA())</f>
        <v>#N/A</v>
      </c>
      <c r="AT90" s="507" t="e">
        <f ca="1">+IF(AND(ISNUMBER(OFFSET('Sanitation Data'!$H$12,0,10*ROW('Sanitation Data'!H84))),'Data Summary'!DI90="Yes"),OFFSET('Sanitation Data'!$H$12,0,10*ROW('Sanitation Data'!H84)),NA())</f>
        <v>#N/A</v>
      </c>
      <c r="AU90" s="507" t="e">
        <f ca="1">+IF(AND(ISNUMBER(OFFSET('Sanitation Data'!$I$4,0,10*ROW('Sanitation Data'!I84))),'Data Summary'!DJ90="Yes"),100-OFFSET('Sanitation Data'!$I$4,0,10*ROW('Sanitation Data'!I84)),NA())</f>
        <v>#N/A</v>
      </c>
      <c r="AV90" s="507" t="e">
        <f ca="1">+IF(AND(ISNUMBER(OFFSET('Sanitation Data'!$I$6,0,10*ROW('Sanitation Data'!I84))),'Data Summary'!DK90="Yes"),OFFSET('Sanitation Data'!$I$6,0,10*ROW('Sanitation Data'!I84)),NA())</f>
        <v>#N/A</v>
      </c>
      <c r="AW90" s="507" t="e">
        <f ca="1">+IF(AND(ISNUMBER(OFFSET('Sanitation Data'!$I$10,0,10*ROW('Sanitation Data'!I84))),'Data Summary'!DL90="Yes"),OFFSET('Sanitation Data'!$I$10,0,10*ROW('Sanitation Data'!I84)),NA())</f>
        <v>#N/A</v>
      </c>
      <c r="AX90" s="507" t="e">
        <f ca="1">+IF(AND(ISNUMBER(OFFSET('Sanitation Data'!$I$11,0,10*ROW('Sanitation Data'!I84))),'Data Summary'!DM90="Yes"),OFFSET('Sanitation Data'!$I$11,0,10*ROW('Sanitation Data'!I84)),NA())</f>
        <v>#N/A</v>
      </c>
      <c r="AY90" s="507" t="e">
        <f ca="1">+IF(AND(ISNUMBER(OFFSET('Sanitation Data'!$I$12,0,10*ROW('Sanitation Data'!I84))),'Data Summary'!DN90="Yes"),OFFSET('Sanitation Data'!$I$12,0,10*ROW('Sanitation Data'!I84)),NA())</f>
        <v>#N/A</v>
      </c>
      <c r="AZ90" s="508" t="e">
        <f ca="1">+IF(AND(ISNUMBER(OFFSET('Hygiene Data'!$D$5,0,10*ROW('Hygiene Data'!D84))),'Data Summary'!DO90="Yes"),OFFSET('Hygiene Data'!$D$5,0,10*ROW('Hygiene Data'!D84)),NA())</f>
        <v>#N/A</v>
      </c>
      <c r="BA90" s="508" t="e">
        <f ca="1">+IF(AND(ISNUMBER(OFFSET('Hygiene Data'!$D$7,0,10*ROW('Hygiene Data'!D84))),'Data Summary'!DP90="Yes"),OFFSET('Hygiene Data'!$D$7,0,10*ROW('Hygiene Data'!D84)),NA())</f>
        <v>#N/A</v>
      </c>
      <c r="BB90" s="508" t="e">
        <f ca="1">+IF(AND(ISNUMBER(OFFSET('Hygiene Data'!$D$9,0,10*ROW('Hygiene Data'!D84))),'Data Summary'!DQ90="Yes"),OFFSET('Hygiene Data'!$D$9,0,10*ROW('Hygiene Data'!D84)),NA())</f>
        <v>#N/A</v>
      </c>
      <c r="BC90" s="508" t="e">
        <f ca="1">+IF(AND(ISNUMBER(OFFSET('Hygiene Data'!$E$5,0,10*ROW('Hygiene Data'!E84))),'Data Summary'!DR90="Yes"),OFFSET('Hygiene Data'!$E$5,0,10*ROW('Hygiene Data'!E84)),NA())</f>
        <v>#N/A</v>
      </c>
      <c r="BD90" s="508" t="e">
        <f ca="1">+IF(AND(ISNUMBER(OFFSET('Hygiene Data'!$E$7,0,10*ROW('Hygiene Data'!E84))),'Data Summary'!DS90="Yes"),OFFSET('Hygiene Data'!$E$7,0,10*ROW('Hygiene Data'!E84)),NA())</f>
        <v>#N/A</v>
      </c>
      <c r="BE90" s="508" t="e">
        <f ca="1">+IF(AND(ISNUMBER(OFFSET('Hygiene Data'!$E$9,0,10*ROW('Hygiene Data'!E84))),'Data Summary'!DT90="Yes"),OFFSET('Hygiene Data'!$E$9,0,10*ROW('Hygiene Data'!E84)),NA())</f>
        <v>#N/A</v>
      </c>
      <c r="BF90" s="508" t="e">
        <f ca="1">+IF(AND(ISNUMBER(OFFSET('Hygiene Data'!$F$5,0,10*ROW('Hygiene Data'!F84))),'Data Summary'!DU90="Yes"),OFFSET('Hygiene Data'!$F$5,0,10*ROW('Hygiene Data'!F84)),NA())</f>
        <v>#N/A</v>
      </c>
      <c r="BG90" s="508" t="e">
        <f ca="1">+IF(AND(ISNUMBER(OFFSET('Hygiene Data'!$F$7,0,10*ROW('Hygiene Data'!F84))),'Data Summary'!DV90="Yes"),OFFSET('Hygiene Data'!$F$7,0,10*ROW('Hygiene Data'!F84)),NA())</f>
        <v>#N/A</v>
      </c>
      <c r="BH90" s="508" t="e">
        <f ca="1">+IF(AND(ISNUMBER(OFFSET('Hygiene Data'!$F$9,0,10*ROW('Hygiene Data'!F84))),'Data Summary'!DW90="Yes"),OFFSET('Hygiene Data'!$F$9,0,10*ROW('Hygiene Data'!F84)),NA())</f>
        <v>#N/A</v>
      </c>
      <c r="BI90" s="508" t="e">
        <f ca="1">+IF(AND(ISNUMBER(OFFSET('Hygiene Data'!$G$5,0,10*ROW('Hygiene Data'!G84))),'Data Summary'!DX90="Yes"),OFFSET('Hygiene Data'!$G$5,0,10*ROW('Hygiene Data'!G84)),NA())</f>
        <v>#N/A</v>
      </c>
      <c r="BJ90" s="508" t="e">
        <f ca="1">+IF(AND(ISNUMBER(OFFSET('Hygiene Data'!$G$7,0,10*ROW('Hygiene Data'!G84))),'Data Summary'!DY90="Yes"),OFFSET('Hygiene Data'!$G$7,0,10*ROW('Hygiene Data'!G84)),NA())</f>
        <v>#N/A</v>
      </c>
      <c r="BK90" s="508" t="e">
        <f ca="1">+IF(AND(ISNUMBER(OFFSET('Hygiene Data'!$G$9,0,10*ROW('Hygiene Data'!G84))),'Data Summary'!DZ90="Yes"),OFFSET('Hygiene Data'!$G$9,0,10*ROW('Hygiene Data'!G84)),NA())</f>
        <v>#N/A</v>
      </c>
      <c r="BL90" s="508" t="e">
        <f ca="1">+IF(AND(ISNUMBER(OFFSET('Hygiene Data'!$H$5,0,10*ROW('Hygiene Data'!H84))),'Data Summary'!EA90="Yes"),OFFSET('Hygiene Data'!$H$5,0,10*ROW('Hygiene Data'!H84)),NA())</f>
        <v>#N/A</v>
      </c>
      <c r="BM90" s="508" t="e">
        <f ca="1">+IF(AND(ISNUMBER(OFFSET('Hygiene Data'!$H$7,0,10*ROW('Hygiene Data'!H84))),'Data Summary'!EB90="Yes"),OFFSET('Hygiene Data'!$H$7,0,10*ROW('Hygiene Data'!H84)),NA())</f>
        <v>#N/A</v>
      </c>
      <c r="BN90" s="508" t="e">
        <f ca="1">+IF(AND(ISNUMBER(OFFSET('Hygiene Data'!$H$9,0,10*ROW('Hygiene Data'!H84))),'Data Summary'!EC90="Yes"),OFFSET('Hygiene Data'!$H$9,0,10*ROW('Hygiene Data'!H84)),NA())</f>
        <v>#N/A</v>
      </c>
      <c r="BO90" s="508" t="e">
        <f ca="1">+IF(AND(ISNUMBER(OFFSET('Hygiene Data'!$I$5,0,10*ROW('Hygiene Data'!I84))),'Data Summary'!ED90="Yes"),OFFSET('Hygiene Data'!$I$5,0,10*ROW('Hygiene Data'!I84)),NA())</f>
        <v>#N/A</v>
      </c>
      <c r="BP90" s="508" t="e">
        <f ca="1">+IF(AND(ISNUMBER(OFFSET('Hygiene Data'!$I$7,0,10*ROW('Hygiene Data'!I84))),'Data Summary'!EE90="Yes"),OFFSET('Hygiene Data'!$I$7,0,10*ROW('Hygiene Data'!I84)),NA())</f>
        <v>#N/A</v>
      </c>
      <c r="BQ90" s="508" t="e">
        <f ca="1">+IF(AND(ISNUMBER(OFFSET('Hygiene Data'!$I$9,0,10*ROW('Hygiene Data'!I84))),'Data Summary'!EF90="Yes"),OFFSET('Hygiene Data'!$I$9,0,10*ROW('Hygiene Data'!I84)),NA())</f>
        <v>#N/A</v>
      </c>
    </row>
    <row r="91" spans="1:69" x14ac:dyDescent="0.25">
      <c r="A91" s="504" t="e">
        <f ca="1">+RIGHT('Data Summary'!A91,LEN('Data Summary'!A91)-9)</f>
        <v>#VALUE!</v>
      </c>
      <c r="B91" s="478" t="str">
        <f ca="1">+IF(ISTEXT('Data Summary'!B91),'Data Summary'!B91,"")</f>
        <v/>
      </c>
      <c r="C91" s="505" t="e">
        <f ca="1">+VALUE('Data Summary'!C91)</f>
        <v>#VALUE!</v>
      </c>
      <c r="D91" s="506" t="e">
        <f ca="1">+IF(AND(ISNUMBER(OFFSET('Water Data'!$D$4,0,10*ROW('Water Data'!D85))),'Data Summary'!BS91="Yes"),100-OFFSET('Water Data'!$D$4,0,10*ROW('Water Data'!D85)),NA())</f>
        <v>#N/A</v>
      </c>
      <c r="E91" s="506" t="e">
        <f ca="1">+IF(AND(ISNUMBER(OFFSET('Water Data'!$D$6,0,10*ROW('Water Data'!D85))),'Data Summary'!BT91="Yes"),OFFSET('Water Data'!$D$6,0,10*ROW('Water Data'!D85)),NA())</f>
        <v>#N/A</v>
      </c>
      <c r="F91" s="506" t="e">
        <f ca="1">+IF(AND(ISNUMBER(OFFSET('Water Data'!$D$9,0,10*ROW('Water Data'!D85))),'Data Summary'!BU91="Yes"),OFFSET('Water Data'!$D$9,0,10*ROW('Water Data'!D85)),NA())</f>
        <v>#N/A</v>
      </c>
      <c r="G91" s="506" t="e">
        <f ca="1">+IF(AND(ISNUMBER(OFFSET('Water Data'!$E$4,0,10*ROW('Water Data'!E85))),'Data Summary'!BV91="Yes"),100-OFFSET('Water Data'!$E$4,0,10*ROW('Water Data'!E85)),NA())</f>
        <v>#N/A</v>
      </c>
      <c r="H91" s="506" t="e">
        <f ca="1">+IF(AND(ISNUMBER(OFFSET('Water Data'!$E$6,0,10*ROW('Water Data'!E85))),'Data Summary'!BW91="Yes"),OFFSET('Water Data'!$E$6,0,10*ROW('Water Data'!E85)),NA())</f>
        <v>#N/A</v>
      </c>
      <c r="I91" s="506" t="e">
        <f ca="1">+IF(AND(ISNUMBER(OFFSET('Water Data'!$E$9,0,10*ROW('Water Data'!E85))),'Data Summary'!BX91="Yes"),OFFSET('Water Data'!$E$9,0,10*ROW('Water Data'!E85)),NA())</f>
        <v>#N/A</v>
      </c>
      <c r="J91" s="506" t="e">
        <f ca="1">+IF(AND(ISNUMBER(OFFSET('Water Data'!$F$4,0,10*ROW('Water Data'!F85))),'Data Summary'!BY91="Yes"),100-OFFSET('Water Data'!$F$4,0,10*ROW('Water Data'!F85)),NA())</f>
        <v>#N/A</v>
      </c>
      <c r="K91" s="506" t="e">
        <f ca="1">+IF(AND(ISNUMBER(OFFSET('Water Data'!$F$6,0,10*ROW('Water Data'!F85))),'Data Summary'!BZ91="Yes"),OFFSET('Water Data'!$F$6,0,10*ROW('Water Data'!F85)),NA())</f>
        <v>#N/A</v>
      </c>
      <c r="L91" s="506" t="e">
        <f ca="1">+IF(AND(ISNUMBER(OFFSET('Water Data'!$F$9,0,10*ROW('Water Data'!F85))),'Data Summary'!CA91="Yes"),OFFSET('Water Data'!$F$9,0,10*ROW('Water Data'!F85)),NA())</f>
        <v>#N/A</v>
      </c>
      <c r="M91" s="506" t="e">
        <f ca="1">+IF(AND(ISNUMBER(OFFSET('Water Data'!$G$4,0,10*ROW('Water Data'!G85))),'Data Summary'!CB91="Yes"),100-OFFSET('Water Data'!$G$4,0,10*ROW('Water Data'!G85)),NA())</f>
        <v>#N/A</v>
      </c>
      <c r="N91" s="506" t="e">
        <f ca="1">+IF(AND(ISNUMBER(OFFSET('Water Data'!$G$6,0,10*ROW('Water Data'!G85))),'Data Summary'!CC91="Yes"),OFFSET('Water Data'!$G$6,0,10*ROW('Water Data'!G85)),NA())</f>
        <v>#N/A</v>
      </c>
      <c r="O91" s="506" t="e">
        <f ca="1">+IF(AND(ISNUMBER(OFFSET('Water Data'!$G$9,0,10*ROW('Water Data'!G85))),'Data Summary'!CD91="Yes"),OFFSET('Water Data'!$G$9,0,10*ROW('Water Data'!G85)),NA())</f>
        <v>#N/A</v>
      </c>
      <c r="P91" s="506" t="e">
        <f ca="1">+IF(AND(ISNUMBER(OFFSET('Water Data'!$H$4,0,10*ROW('Water Data'!H85))),'Data Summary'!CE91="Yes"),100-OFFSET('Water Data'!$H$4,0,10*ROW('Water Data'!H85)),NA())</f>
        <v>#N/A</v>
      </c>
      <c r="Q91" s="506" t="e">
        <f ca="1">+IF(AND(ISNUMBER(OFFSET('Water Data'!$H$6,0,10*ROW('Water Data'!H85))),'Data Summary'!CF91="Yes"),OFFSET('Water Data'!$H$6,0,10*ROW('Water Data'!H85)),NA())</f>
        <v>#N/A</v>
      </c>
      <c r="R91" s="506" t="e">
        <f ca="1">+IF(AND(ISNUMBER(OFFSET('Water Data'!$H$9,0,10*ROW('Water Data'!H85))),'Data Summary'!CG91="Yes"),OFFSET('Water Data'!$H$9,0,10*ROW('Water Data'!H85)),NA())</f>
        <v>#N/A</v>
      </c>
      <c r="S91" s="506" t="e">
        <f ca="1">+IF(AND(ISNUMBER(OFFSET('Water Data'!$I$4,0,10*ROW('Water Data'!I85))),'Data Summary'!CH91="Yes"),100-OFFSET('Water Data'!$I$4,0,10*ROW('Water Data'!I85)),NA())</f>
        <v>#N/A</v>
      </c>
      <c r="T91" s="506" t="e">
        <f ca="1">+IF(AND(ISNUMBER(OFFSET('Water Data'!$I$6,0,10*ROW('Water Data'!I85))),'Data Summary'!CI91="Yes"),OFFSET('Water Data'!$I$6,0,10*ROW('Water Data'!I85)),NA())</f>
        <v>#N/A</v>
      </c>
      <c r="U91" s="506" t="e">
        <f ca="1">+IF(AND(ISNUMBER(OFFSET('Water Data'!$I$9,0,10*ROW('Water Data'!I85))),'Data Summary'!CJ91="Yes"),OFFSET('Water Data'!$I$9,0,10*ROW('Water Data'!I85)),NA())</f>
        <v>#N/A</v>
      </c>
      <c r="V91" s="507" t="e">
        <f ca="1">+IF(AND(ISNUMBER(OFFSET('Sanitation Data'!$D$4,0,10*ROW('Sanitation Data'!D85))),'Data Summary'!CK91="Yes"),100-OFFSET('Sanitation Data'!$D$4,0,10*ROW('Sanitation Data'!D85)),NA())</f>
        <v>#N/A</v>
      </c>
      <c r="W91" s="507" t="e">
        <f ca="1">+IF(AND(ISNUMBER(OFFSET('Sanitation Data'!$D$6,0,10*ROW('Sanitation Data'!D85))),'Data Summary'!CL91="Yes"),OFFSET('Sanitation Data'!$D$6,0,10*ROW('Sanitation Data'!D85)),NA())</f>
        <v>#N/A</v>
      </c>
      <c r="X91" s="507" t="e">
        <f ca="1">+IF(AND(ISNUMBER(OFFSET('Sanitation Data'!$D$10,0,10*ROW('Sanitation Data'!D85))),'Data Summary'!CM91="Yes"),OFFSET('Sanitation Data'!$D$10,0,10*ROW('Sanitation Data'!D85)),NA())</f>
        <v>#N/A</v>
      </c>
      <c r="Y91" s="507" t="e">
        <f ca="1">+IF(AND(ISNUMBER(OFFSET('Sanitation Data'!$D$11,0,10*ROW('Sanitation Data'!D85))),'Data Summary'!CN91="Yes"),OFFSET('Sanitation Data'!$D$11,0,10*ROW('Sanitation Data'!D85)),NA())</f>
        <v>#N/A</v>
      </c>
      <c r="Z91" s="507" t="e">
        <f ca="1">+IF(AND(ISNUMBER(OFFSET('Sanitation Data'!$D$12,0,10*ROW('Sanitation Data'!D85))),'Data Summary'!CO91="Yes"),OFFSET('Sanitation Data'!$D$12,0,10*ROW('Sanitation Data'!D85)),NA())</f>
        <v>#N/A</v>
      </c>
      <c r="AA91" s="507" t="e">
        <f ca="1">+IF(AND(ISNUMBER(OFFSET('Sanitation Data'!$E$4,0,10*ROW('Sanitation Data'!E85))),'Data Summary'!CP91="Yes"),100-OFFSET('Sanitation Data'!$E$4,0,10*ROW('Sanitation Data'!E85)),NA())</f>
        <v>#N/A</v>
      </c>
      <c r="AB91" s="507" t="e">
        <f ca="1">+IF(AND(ISNUMBER(OFFSET('Sanitation Data'!$E$6,0,10*ROW('Sanitation Data'!E85))),'Data Summary'!CQ91="Yes"),OFFSET('Sanitation Data'!$E$6,0,10*ROW('Sanitation Data'!E85)),NA())</f>
        <v>#N/A</v>
      </c>
      <c r="AC91" s="507" t="e">
        <f ca="1">+IF(AND(ISNUMBER(OFFSET('Sanitation Data'!$E$10,0,10*ROW('Sanitation Data'!E85))),'Data Summary'!CR91="Yes"),OFFSET('Sanitation Data'!$E$10,0,10*ROW('Sanitation Data'!E85)),NA())</f>
        <v>#N/A</v>
      </c>
      <c r="AD91" s="507" t="e">
        <f ca="1">+IF(AND(ISNUMBER(OFFSET('Sanitation Data'!$E$11,0,10*ROW('Sanitation Data'!E85))),'Data Summary'!CS91="Yes"),OFFSET('Sanitation Data'!$E$11,0,10*ROW('Sanitation Data'!E85)),NA())</f>
        <v>#N/A</v>
      </c>
      <c r="AE91" s="507" t="e">
        <f ca="1">+IF(AND(ISNUMBER(OFFSET('Sanitation Data'!$E$12,0,10*ROW('Sanitation Data'!E85))),'Data Summary'!CT91="Yes"),OFFSET('Sanitation Data'!$E$12,0,10*ROW('Sanitation Data'!E85)),NA())</f>
        <v>#N/A</v>
      </c>
      <c r="AF91" s="507" t="e">
        <f ca="1">+IF(AND(ISNUMBER(OFFSET('Sanitation Data'!$F$4,0,10*ROW('Sanitation Data'!F85))),'Data Summary'!CU91="Yes"),100-OFFSET('Sanitation Data'!$F$4,0,10*ROW('Sanitation Data'!F85)),NA())</f>
        <v>#N/A</v>
      </c>
      <c r="AG91" s="507" t="e">
        <f ca="1">+IF(AND(ISNUMBER(OFFSET('Sanitation Data'!$F$6,0,10*ROW('Sanitation Data'!F85))),'Data Summary'!CV91="Yes"),OFFSET('Sanitation Data'!$F$6,0,10*ROW('Sanitation Data'!F85)),NA())</f>
        <v>#N/A</v>
      </c>
      <c r="AH91" s="507" t="e">
        <f ca="1">+IF(AND(ISNUMBER(OFFSET('Sanitation Data'!$F$10,0,10*ROW('Sanitation Data'!F85))),'Data Summary'!CW91="Yes"),OFFSET('Sanitation Data'!$F$10,0,10*ROW('Sanitation Data'!F85)),NA())</f>
        <v>#N/A</v>
      </c>
      <c r="AI91" s="507" t="e">
        <f ca="1">+IF(AND(ISNUMBER(OFFSET('Sanitation Data'!$F$11,0,10*ROW('Sanitation Data'!F85))),'Data Summary'!CX91="Yes"),OFFSET('Sanitation Data'!$F$11,0,10*ROW('Sanitation Data'!F85)),NA())</f>
        <v>#N/A</v>
      </c>
      <c r="AJ91" s="507" t="e">
        <f ca="1">+IF(AND(ISNUMBER(OFFSET('Sanitation Data'!$F$12,0,10*ROW('Sanitation Data'!F85))),'Data Summary'!CY91="Yes"),OFFSET('Sanitation Data'!$F$12,0,10*ROW('Sanitation Data'!F85)),NA())</f>
        <v>#N/A</v>
      </c>
      <c r="AK91" s="507" t="e">
        <f ca="1">+IF(AND(ISNUMBER(OFFSET('Sanitation Data'!$G$4,0,10*ROW('Sanitation Data'!G85))),'Data Summary'!CZ91="Yes"),100-OFFSET('Sanitation Data'!$G$4,0,10*ROW('Sanitation Data'!G85)),NA())</f>
        <v>#N/A</v>
      </c>
      <c r="AL91" s="507" t="e">
        <f ca="1">+IF(AND(ISNUMBER(OFFSET('Sanitation Data'!$G$6,0,10*ROW('Sanitation Data'!G85))),'Data Summary'!DA91="Yes"),OFFSET('Sanitation Data'!$G$6,0,10*ROW('Sanitation Data'!G85)),NA())</f>
        <v>#N/A</v>
      </c>
      <c r="AM91" s="507" t="e">
        <f ca="1">+IF(AND(ISNUMBER(OFFSET('Sanitation Data'!$G$10,0,10*ROW('Sanitation Data'!G85))),'Data Summary'!DB91="Yes"),OFFSET('Sanitation Data'!$G$10,0,10*ROW('Sanitation Data'!G85)),NA())</f>
        <v>#N/A</v>
      </c>
      <c r="AN91" s="507" t="e">
        <f ca="1">+IF(AND(ISNUMBER(OFFSET('Sanitation Data'!$G$11,0,10*ROW('Sanitation Data'!G85))),'Data Summary'!DC91="Yes"),OFFSET('Sanitation Data'!$G$11,0,10*ROW('Sanitation Data'!G85)),NA())</f>
        <v>#N/A</v>
      </c>
      <c r="AO91" s="507" t="e">
        <f ca="1">+IF(AND(ISNUMBER(OFFSET('Sanitation Data'!$G$12,0,10*ROW('Sanitation Data'!G85))),'Data Summary'!DD91="Yes"),OFFSET('Sanitation Data'!$G$12,0,10*ROW('Sanitation Data'!G85)),NA())</f>
        <v>#N/A</v>
      </c>
      <c r="AP91" s="507" t="e">
        <f ca="1">+IF(AND(ISNUMBER(OFFSET('Sanitation Data'!$H$4,0,10*ROW('Sanitation Data'!H85))),'Data Summary'!DE91="Yes"),100-OFFSET('Sanitation Data'!$H$4,0,10*ROW('Sanitation Data'!H85)),NA())</f>
        <v>#N/A</v>
      </c>
      <c r="AQ91" s="507" t="e">
        <f ca="1">+IF(AND(ISNUMBER(OFFSET('Sanitation Data'!$H$6,0,10*ROW('Sanitation Data'!H85))),'Data Summary'!DF91="Yes"),OFFSET('Sanitation Data'!$H$6,0,10*ROW('Sanitation Data'!H85)),NA())</f>
        <v>#N/A</v>
      </c>
      <c r="AR91" s="507" t="e">
        <f ca="1">+IF(AND(ISNUMBER(OFFSET('Sanitation Data'!$H$10,0,10*ROW('Sanitation Data'!H85))),'Data Summary'!DG91="Yes"),OFFSET('Sanitation Data'!$H$10,0,10*ROW('Sanitation Data'!H85)),NA())</f>
        <v>#N/A</v>
      </c>
      <c r="AS91" s="507" t="e">
        <f ca="1">+IF(AND(ISNUMBER(OFFSET('Sanitation Data'!$H$11,0,10*ROW('Sanitation Data'!H85))),'Data Summary'!DH91="Yes"),OFFSET('Sanitation Data'!$H$11,0,10*ROW('Sanitation Data'!H85)),NA())</f>
        <v>#N/A</v>
      </c>
      <c r="AT91" s="507" t="e">
        <f ca="1">+IF(AND(ISNUMBER(OFFSET('Sanitation Data'!$H$12,0,10*ROW('Sanitation Data'!H85))),'Data Summary'!DI91="Yes"),OFFSET('Sanitation Data'!$H$12,0,10*ROW('Sanitation Data'!H85)),NA())</f>
        <v>#N/A</v>
      </c>
      <c r="AU91" s="507" t="e">
        <f ca="1">+IF(AND(ISNUMBER(OFFSET('Sanitation Data'!$I$4,0,10*ROW('Sanitation Data'!I85))),'Data Summary'!DJ91="Yes"),100-OFFSET('Sanitation Data'!$I$4,0,10*ROW('Sanitation Data'!I85)),NA())</f>
        <v>#N/A</v>
      </c>
      <c r="AV91" s="507" t="e">
        <f ca="1">+IF(AND(ISNUMBER(OFFSET('Sanitation Data'!$I$6,0,10*ROW('Sanitation Data'!I85))),'Data Summary'!DK91="Yes"),OFFSET('Sanitation Data'!$I$6,0,10*ROW('Sanitation Data'!I85)),NA())</f>
        <v>#N/A</v>
      </c>
      <c r="AW91" s="507" t="e">
        <f ca="1">+IF(AND(ISNUMBER(OFFSET('Sanitation Data'!$I$10,0,10*ROW('Sanitation Data'!I85))),'Data Summary'!DL91="Yes"),OFFSET('Sanitation Data'!$I$10,0,10*ROW('Sanitation Data'!I85)),NA())</f>
        <v>#N/A</v>
      </c>
      <c r="AX91" s="507" t="e">
        <f ca="1">+IF(AND(ISNUMBER(OFFSET('Sanitation Data'!$I$11,0,10*ROW('Sanitation Data'!I85))),'Data Summary'!DM91="Yes"),OFFSET('Sanitation Data'!$I$11,0,10*ROW('Sanitation Data'!I85)),NA())</f>
        <v>#N/A</v>
      </c>
      <c r="AY91" s="507" t="e">
        <f ca="1">+IF(AND(ISNUMBER(OFFSET('Sanitation Data'!$I$12,0,10*ROW('Sanitation Data'!I85))),'Data Summary'!DN91="Yes"),OFFSET('Sanitation Data'!$I$12,0,10*ROW('Sanitation Data'!I85)),NA())</f>
        <v>#N/A</v>
      </c>
      <c r="AZ91" s="508" t="e">
        <f ca="1">+IF(AND(ISNUMBER(OFFSET('Hygiene Data'!$D$5,0,10*ROW('Hygiene Data'!D85))),'Data Summary'!DO91="Yes"),OFFSET('Hygiene Data'!$D$5,0,10*ROW('Hygiene Data'!D85)),NA())</f>
        <v>#N/A</v>
      </c>
      <c r="BA91" s="508" t="e">
        <f ca="1">+IF(AND(ISNUMBER(OFFSET('Hygiene Data'!$D$7,0,10*ROW('Hygiene Data'!D85))),'Data Summary'!DP91="Yes"),OFFSET('Hygiene Data'!$D$7,0,10*ROW('Hygiene Data'!D85)),NA())</f>
        <v>#N/A</v>
      </c>
      <c r="BB91" s="508" t="e">
        <f ca="1">+IF(AND(ISNUMBER(OFFSET('Hygiene Data'!$D$9,0,10*ROW('Hygiene Data'!D85))),'Data Summary'!DQ91="Yes"),OFFSET('Hygiene Data'!$D$9,0,10*ROW('Hygiene Data'!D85)),NA())</f>
        <v>#N/A</v>
      </c>
      <c r="BC91" s="508" t="e">
        <f ca="1">+IF(AND(ISNUMBER(OFFSET('Hygiene Data'!$E$5,0,10*ROW('Hygiene Data'!E85))),'Data Summary'!DR91="Yes"),OFFSET('Hygiene Data'!$E$5,0,10*ROW('Hygiene Data'!E85)),NA())</f>
        <v>#N/A</v>
      </c>
      <c r="BD91" s="508" t="e">
        <f ca="1">+IF(AND(ISNUMBER(OFFSET('Hygiene Data'!$E$7,0,10*ROW('Hygiene Data'!E85))),'Data Summary'!DS91="Yes"),OFFSET('Hygiene Data'!$E$7,0,10*ROW('Hygiene Data'!E85)),NA())</f>
        <v>#N/A</v>
      </c>
      <c r="BE91" s="508" t="e">
        <f ca="1">+IF(AND(ISNUMBER(OFFSET('Hygiene Data'!$E$9,0,10*ROW('Hygiene Data'!E85))),'Data Summary'!DT91="Yes"),OFFSET('Hygiene Data'!$E$9,0,10*ROW('Hygiene Data'!E85)),NA())</f>
        <v>#N/A</v>
      </c>
      <c r="BF91" s="508" t="e">
        <f ca="1">+IF(AND(ISNUMBER(OFFSET('Hygiene Data'!$F$5,0,10*ROW('Hygiene Data'!F85))),'Data Summary'!DU91="Yes"),OFFSET('Hygiene Data'!$F$5,0,10*ROW('Hygiene Data'!F85)),NA())</f>
        <v>#N/A</v>
      </c>
      <c r="BG91" s="508" t="e">
        <f ca="1">+IF(AND(ISNUMBER(OFFSET('Hygiene Data'!$F$7,0,10*ROW('Hygiene Data'!F85))),'Data Summary'!DV91="Yes"),OFFSET('Hygiene Data'!$F$7,0,10*ROW('Hygiene Data'!F85)),NA())</f>
        <v>#N/A</v>
      </c>
      <c r="BH91" s="508" t="e">
        <f ca="1">+IF(AND(ISNUMBER(OFFSET('Hygiene Data'!$F$9,0,10*ROW('Hygiene Data'!F85))),'Data Summary'!DW91="Yes"),OFFSET('Hygiene Data'!$F$9,0,10*ROW('Hygiene Data'!F85)),NA())</f>
        <v>#N/A</v>
      </c>
      <c r="BI91" s="508" t="e">
        <f ca="1">+IF(AND(ISNUMBER(OFFSET('Hygiene Data'!$G$5,0,10*ROW('Hygiene Data'!G85))),'Data Summary'!DX91="Yes"),OFFSET('Hygiene Data'!$G$5,0,10*ROW('Hygiene Data'!G85)),NA())</f>
        <v>#N/A</v>
      </c>
      <c r="BJ91" s="508" t="e">
        <f ca="1">+IF(AND(ISNUMBER(OFFSET('Hygiene Data'!$G$7,0,10*ROW('Hygiene Data'!G85))),'Data Summary'!DY91="Yes"),OFFSET('Hygiene Data'!$G$7,0,10*ROW('Hygiene Data'!G85)),NA())</f>
        <v>#N/A</v>
      </c>
      <c r="BK91" s="508" t="e">
        <f ca="1">+IF(AND(ISNUMBER(OFFSET('Hygiene Data'!$G$9,0,10*ROW('Hygiene Data'!G85))),'Data Summary'!DZ91="Yes"),OFFSET('Hygiene Data'!$G$9,0,10*ROW('Hygiene Data'!G85)),NA())</f>
        <v>#N/A</v>
      </c>
      <c r="BL91" s="508" t="e">
        <f ca="1">+IF(AND(ISNUMBER(OFFSET('Hygiene Data'!$H$5,0,10*ROW('Hygiene Data'!H85))),'Data Summary'!EA91="Yes"),OFFSET('Hygiene Data'!$H$5,0,10*ROW('Hygiene Data'!H85)),NA())</f>
        <v>#N/A</v>
      </c>
      <c r="BM91" s="508" t="e">
        <f ca="1">+IF(AND(ISNUMBER(OFFSET('Hygiene Data'!$H$7,0,10*ROW('Hygiene Data'!H85))),'Data Summary'!EB91="Yes"),OFFSET('Hygiene Data'!$H$7,0,10*ROW('Hygiene Data'!H85)),NA())</f>
        <v>#N/A</v>
      </c>
      <c r="BN91" s="508" t="e">
        <f ca="1">+IF(AND(ISNUMBER(OFFSET('Hygiene Data'!$H$9,0,10*ROW('Hygiene Data'!H85))),'Data Summary'!EC91="Yes"),OFFSET('Hygiene Data'!$H$9,0,10*ROW('Hygiene Data'!H85)),NA())</f>
        <v>#N/A</v>
      </c>
      <c r="BO91" s="508" t="e">
        <f ca="1">+IF(AND(ISNUMBER(OFFSET('Hygiene Data'!$I$5,0,10*ROW('Hygiene Data'!I85))),'Data Summary'!ED91="Yes"),OFFSET('Hygiene Data'!$I$5,0,10*ROW('Hygiene Data'!I85)),NA())</f>
        <v>#N/A</v>
      </c>
      <c r="BP91" s="508" t="e">
        <f ca="1">+IF(AND(ISNUMBER(OFFSET('Hygiene Data'!$I$7,0,10*ROW('Hygiene Data'!I85))),'Data Summary'!EE91="Yes"),OFFSET('Hygiene Data'!$I$7,0,10*ROW('Hygiene Data'!I85)),NA())</f>
        <v>#N/A</v>
      </c>
      <c r="BQ91" s="508" t="e">
        <f ca="1">+IF(AND(ISNUMBER(OFFSET('Hygiene Data'!$I$9,0,10*ROW('Hygiene Data'!I85))),'Data Summary'!EF91="Yes"),OFFSET('Hygiene Data'!$I$9,0,10*ROW('Hygiene Data'!I85)),NA())</f>
        <v>#N/A</v>
      </c>
    </row>
    <row r="92" spans="1:69" x14ac:dyDescent="0.25">
      <c r="A92" s="504" t="e">
        <f ca="1">+RIGHT('Data Summary'!A92,LEN('Data Summary'!A92)-9)</f>
        <v>#VALUE!</v>
      </c>
      <c r="B92" s="478" t="str">
        <f ca="1">+IF(ISTEXT('Data Summary'!B92),'Data Summary'!B92,"")</f>
        <v/>
      </c>
      <c r="C92" s="505" t="e">
        <f ca="1">+VALUE('Data Summary'!C92)</f>
        <v>#VALUE!</v>
      </c>
      <c r="D92" s="506" t="e">
        <f ca="1">+IF(AND(ISNUMBER(OFFSET('Water Data'!$D$4,0,10*ROW('Water Data'!D86))),'Data Summary'!BS92="Yes"),100-OFFSET('Water Data'!$D$4,0,10*ROW('Water Data'!D86)),NA())</f>
        <v>#N/A</v>
      </c>
      <c r="E92" s="506" t="e">
        <f ca="1">+IF(AND(ISNUMBER(OFFSET('Water Data'!$D$6,0,10*ROW('Water Data'!D86))),'Data Summary'!BT92="Yes"),OFFSET('Water Data'!$D$6,0,10*ROW('Water Data'!D86)),NA())</f>
        <v>#N/A</v>
      </c>
      <c r="F92" s="506" t="e">
        <f ca="1">+IF(AND(ISNUMBER(OFFSET('Water Data'!$D$9,0,10*ROW('Water Data'!D86))),'Data Summary'!BU92="Yes"),OFFSET('Water Data'!$D$9,0,10*ROW('Water Data'!D86)),NA())</f>
        <v>#N/A</v>
      </c>
      <c r="G92" s="506" t="e">
        <f ca="1">+IF(AND(ISNUMBER(OFFSET('Water Data'!$E$4,0,10*ROW('Water Data'!E86))),'Data Summary'!BV92="Yes"),100-OFFSET('Water Data'!$E$4,0,10*ROW('Water Data'!E86)),NA())</f>
        <v>#N/A</v>
      </c>
      <c r="H92" s="506" t="e">
        <f ca="1">+IF(AND(ISNUMBER(OFFSET('Water Data'!$E$6,0,10*ROW('Water Data'!E86))),'Data Summary'!BW92="Yes"),OFFSET('Water Data'!$E$6,0,10*ROW('Water Data'!E86)),NA())</f>
        <v>#N/A</v>
      </c>
      <c r="I92" s="506" t="e">
        <f ca="1">+IF(AND(ISNUMBER(OFFSET('Water Data'!$E$9,0,10*ROW('Water Data'!E86))),'Data Summary'!BX92="Yes"),OFFSET('Water Data'!$E$9,0,10*ROW('Water Data'!E86)),NA())</f>
        <v>#N/A</v>
      </c>
      <c r="J92" s="506" t="e">
        <f ca="1">+IF(AND(ISNUMBER(OFFSET('Water Data'!$F$4,0,10*ROW('Water Data'!F86))),'Data Summary'!BY92="Yes"),100-OFFSET('Water Data'!$F$4,0,10*ROW('Water Data'!F86)),NA())</f>
        <v>#N/A</v>
      </c>
      <c r="K92" s="506" t="e">
        <f ca="1">+IF(AND(ISNUMBER(OFFSET('Water Data'!$F$6,0,10*ROW('Water Data'!F86))),'Data Summary'!BZ92="Yes"),OFFSET('Water Data'!$F$6,0,10*ROW('Water Data'!F86)),NA())</f>
        <v>#N/A</v>
      </c>
      <c r="L92" s="506" t="e">
        <f ca="1">+IF(AND(ISNUMBER(OFFSET('Water Data'!$F$9,0,10*ROW('Water Data'!F86))),'Data Summary'!CA92="Yes"),OFFSET('Water Data'!$F$9,0,10*ROW('Water Data'!F86)),NA())</f>
        <v>#N/A</v>
      </c>
      <c r="M92" s="506" t="e">
        <f ca="1">+IF(AND(ISNUMBER(OFFSET('Water Data'!$G$4,0,10*ROW('Water Data'!G86))),'Data Summary'!CB92="Yes"),100-OFFSET('Water Data'!$G$4,0,10*ROW('Water Data'!G86)),NA())</f>
        <v>#N/A</v>
      </c>
      <c r="N92" s="506" t="e">
        <f ca="1">+IF(AND(ISNUMBER(OFFSET('Water Data'!$G$6,0,10*ROW('Water Data'!G86))),'Data Summary'!CC92="Yes"),OFFSET('Water Data'!$G$6,0,10*ROW('Water Data'!G86)),NA())</f>
        <v>#N/A</v>
      </c>
      <c r="O92" s="506" t="e">
        <f ca="1">+IF(AND(ISNUMBER(OFFSET('Water Data'!$G$9,0,10*ROW('Water Data'!G86))),'Data Summary'!CD92="Yes"),OFFSET('Water Data'!$G$9,0,10*ROW('Water Data'!G86)),NA())</f>
        <v>#N/A</v>
      </c>
      <c r="P92" s="506" t="e">
        <f ca="1">+IF(AND(ISNUMBER(OFFSET('Water Data'!$H$4,0,10*ROW('Water Data'!H86))),'Data Summary'!CE92="Yes"),100-OFFSET('Water Data'!$H$4,0,10*ROW('Water Data'!H86)),NA())</f>
        <v>#N/A</v>
      </c>
      <c r="Q92" s="506" t="e">
        <f ca="1">+IF(AND(ISNUMBER(OFFSET('Water Data'!$H$6,0,10*ROW('Water Data'!H86))),'Data Summary'!CF92="Yes"),OFFSET('Water Data'!$H$6,0,10*ROW('Water Data'!H86)),NA())</f>
        <v>#N/A</v>
      </c>
      <c r="R92" s="506" t="e">
        <f ca="1">+IF(AND(ISNUMBER(OFFSET('Water Data'!$H$9,0,10*ROW('Water Data'!H86))),'Data Summary'!CG92="Yes"),OFFSET('Water Data'!$H$9,0,10*ROW('Water Data'!H86)),NA())</f>
        <v>#N/A</v>
      </c>
      <c r="S92" s="506" t="e">
        <f ca="1">+IF(AND(ISNUMBER(OFFSET('Water Data'!$I$4,0,10*ROW('Water Data'!I86))),'Data Summary'!CH92="Yes"),100-OFFSET('Water Data'!$I$4,0,10*ROW('Water Data'!I86)),NA())</f>
        <v>#N/A</v>
      </c>
      <c r="T92" s="506" t="e">
        <f ca="1">+IF(AND(ISNUMBER(OFFSET('Water Data'!$I$6,0,10*ROW('Water Data'!I86))),'Data Summary'!CI92="Yes"),OFFSET('Water Data'!$I$6,0,10*ROW('Water Data'!I86)),NA())</f>
        <v>#N/A</v>
      </c>
      <c r="U92" s="506" t="e">
        <f ca="1">+IF(AND(ISNUMBER(OFFSET('Water Data'!$I$9,0,10*ROW('Water Data'!I86))),'Data Summary'!CJ92="Yes"),OFFSET('Water Data'!$I$9,0,10*ROW('Water Data'!I86)),NA())</f>
        <v>#N/A</v>
      </c>
      <c r="V92" s="507" t="e">
        <f ca="1">+IF(AND(ISNUMBER(OFFSET('Sanitation Data'!$D$4,0,10*ROW('Sanitation Data'!D86))),'Data Summary'!CK92="Yes"),100-OFFSET('Sanitation Data'!$D$4,0,10*ROW('Sanitation Data'!D86)),NA())</f>
        <v>#N/A</v>
      </c>
      <c r="W92" s="507" t="e">
        <f ca="1">+IF(AND(ISNUMBER(OFFSET('Sanitation Data'!$D$6,0,10*ROW('Sanitation Data'!D86))),'Data Summary'!CL92="Yes"),OFFSET('Sanitation Data'!$D$6,0,10*ROW('Sanitation Data'!D86)),NA())</f>
        <v>#N/A</v>
      </c>
      <c r="X92" s="507" t="e">
        <f ca="1">+IF(AND(ISNUMBER(OFFSET('Sanitation Data'!$D$10,0,10*ROW('Sanitation Data'!D86))),'Data Summary'!CM92="Yes"),OFFSET('Sanitation Data'!$D$10,0,10*ROW('Sanitation Data'!D86)),NA())</f>
        <v>#N/A</v>
      </c>
      <c r="Y92" s="507" t="e">
        <f ca="1">+IF(AND(ISNUMBER(OFFSET('Sanitation Data'!$D$11,0,10*ROW('Sanitation Data'!D86))),'Data Summary'!CN92="Yes"),OFFSET('Sanitation Data'!$D$11,0,10*ROW('Sanitation Data'!D86)),NA())</f>
        <v>#N/A</v>
      </c>
      <c r="Z92" s="507" t="e">
        <f ca="1">+IF(AND(ISNUMBER(OFFSET('Sanitation Data'!$D$12,0,10*ROW('Sanitation Data'!D86))),'Data Summary'!CO92="Yes"),OFFSET('Sanitation Data'!$D$12,0,10*ROW('Sanitation Data'!D86)),NA())</f>
        <v>#N/A</v>
      </c>
      <c r="AA92" s="507" t="e">
        <f ca="1">+IF(AND(ISNUMBER(OFFSET('Sanitation Data'!$E$4,0,10*ROW('Sanitation Data'!E86))),'Data Summary'!CP92="Yes"),100-OFFSET('Sanitation Data'!$E$4,0,10*ROW('Sanitation Data'!E86)),NA())</f>
        <v>#N/A</v>
      </c>
      <c r="AB92" s="507" t="e">
        <f ca="1">+IF(AND(ISNUMBER(OFFSET('Sanitation Data'!$E$6,0,10*ROW('Sanitation Data'!E86))),'Data Summary'!CQ92="Yes"),OFFSET('Sanitation Data'!$E$6,0,10*ROW('Sanitation Data'!E86)),NA())</f>
        <v>#N/A</v>
      </c>
      <c r="AC92" s="507" t="e">
        <f ca="1">+IF(AND(ISNUMBER(OFFSET('Sanitation Data'!$E$10,0,10*ROW('Sanitation Data'!E86))),'Data Summary'!CR92="Yes"),OFFSET('Sanitation Data'!$E$10,0,10*ROW('Sanitation Data'!E86)),NA())</f>
        <v>#N/A</v>
      </c>
      <c r="AD92" s="507" t="e">
        <f ca="1">+IF(AND(ISNUMBER(OFFSET('Sanitation Data'!$E$11,0,10*ROW('Sanitation Data'!E86))),'Data Summary'!CS92="Yes"),OFFSET('Sanitation Data'!$E$11,0,10*ROW('Sanitation Data'!E86)),NA())</f>
        <v>#N/A</v>
      </c>
      <c r="AE92" s="507" t="e">
        <f ca="1">+IF(AND(ISNUMBER(OFFSET('Sanitation Data'!$E$12,0,10*ROW('Sanitation Data'!E86))),'Data Summary'!CT92="Yes"),OFFSET('Sanitation Data'!$E$12,0,10*ROW('Sanitation Data'!E86)),NA())</f>
        <v>#N/A</v>
      </c>
      <c r="AF92" s="507" t="e">
        <f ca="1">+IF(AND(ISNUMBER(OFFSET('Sanitation Data'!$F$4,0,10*ROW('Sanitation Data'!F86))),'Data Summary'!CU92="Yes"),100-OFFSET('Sanitation Data'!$F$4,0,10*ROW('Sanitation Data'!F86)),NA())</f>
        <v>#N/A</v>
      </c>
      <c r="AG92" s="507" t="e">
        <f ca="1">+IF(AND(ISNUMBER(OFFSET('Sanitation Data'!$F$6,0,10*ROW('Sanitation Data'!F86))),'Data Summary'!CV92="Yes"),OFFSET('Sanitation Data'!$F$6,0,10*ROW('Sanitation Data'!F86)),NA())</f>
        <v>#N/A</v>
      </c>
      <c r="AH92" s="507" t="e">
        <f ca="1">+IF(AND(ISNUMBER(OFFSET('Sanitation Data'!$F$10,0,10*ROW('Sanitation Data'!F86))),'Data Summary'!CW92="Yes"),OFFSET('Sanitation Data'!$F$10,0,10*ROW('Sanitation Data'!F86)),NA())</f>
        <v>#N/A</v>
      </c>
      <c r="AI92" s="507" t="e">
        <f ca="1">+IF(AND(ISNUMBER(OFFSET('Sanitation Data'!$F$11,0,10*ROW('Sanitation Data'!F86))),'Data Summary'!CX92="Yes"),OFFSET('Sanitation Data'!$F$11,0,10*ROW('Sanitation Data'!F86)),NA())</f>
        <v>#N/A</v>
      </c>
      <c r="AJ92" s="507" t="e">
        <f ca="1">+IF(AND(ISNUMBER(OFFSET('Sanitation Data'!$F$12,0,10*ROW('Sanitation Data'!F86))),'Data Summary'!CY92="Yes"),OFFSET('Sanitation Data'!$F$12,0,10*ROW('Sanitation Data'!F86)),NA())</f>
        <v>#N/A</v>
      </c>
      <c r="AK92" s="507" t="e">
        <f ca="1">+IF(AND(ISNUMBER(OFFSET('Sanitation Data'!$G$4,0,10*ROW('Sanitation Data'!G86))),'Data Summary'!CZ92="Yes"),100-OFFSET('Sanitation Data'!$G$4,0,10*ROW('Sanitation Data'!G86)),NA())</f>
        <v>#N/A</v>
      </c>
      <c r="AL92" s="507" t="e">
        <f ca="1">+IF(AND(ISNUMBER(OFFSET('Sanitation Data'!$G$6,0,10*ROW('Sanitation Data'!G86))),'Data Summary'!DA92="Yes"),OFFSET('Sanitation Data'!$G$6,0,10*ROW('Sanitation Data'!G86)),NA())</f>
        <v>#N/A</v>
      </c>
      <c r="AM92" s="507" t="e">
        <f ca="1">+IF(AND(ISNUMBER(OFFSET('Sanitation Data'!$G$10,0,10*ROW('Sanitation Data'!G86))),'Data Summary'!DB92="Yes"),OFFSET('Sanitation Data'!$G$10,0,10*ROW('Sanitation Data'!G86)),NA())</f>
        <v>#N/A</v>
      </c>
      <c r="AN92" s="507" t="e">
        <f ca="1">+IF(AND(ISNUMBER(OFFSET('Sanitation Data'!$G$11,0,10*ROW('Sanitation Data'!G86))),'Data Summary'!DC92="Yes"),OFFSET('Sanitation Data'!$G$11,0,10*ROW('Sanitation Data'!G86)),NA())</f>
        <v>#N/A</v>
      </c>
      <c r="AO92" s="507" t="e">
        <f ca="1">+IF(AND(ISNUMBER(OFFSET('Sanitation Data'!$G$12,0,10*ROW('Sanitation Data'!G86))),'Data Summary'!DD92="Yes"),OFFSET('Sanitation Data'!$G$12,0,10*ROW('Sanitation Data'!G86)),NA())</f>
        <v>#N/A</v>
      </c>
      <c r="AP92" s="507" t="e">
        <f ca="1">+IF(AND(ISNUMBER(OFFSET('Sanitation Data'!$H$4,0,10*ROW('Sanitation Data'!H86))),'Data Summary'!DE92="Yes"),100-OFFSET('Sanitation Data'!$H$4,0,10*ROW('Sanitation Data'!H86)),NA())</f>
        <v>#N/A</v>
      </c>
      <c r="AQ92" s="507" t="e">
        <f ca="1">+IF(AND(ISNUMBER(OFFSET('Sanitation Data'!$H$6,0,10*ROW('Sanitation Data'!H86))),'Data Summary'!DF92="Yes"),OFFSET('Sanitation Data'!$H$6,0,10*ROW('Sanitation Data'!H86)),NA())</f>
        <v>#N/A</v>
      </c>
      <c r="AR92" s="507" t="e">
        <f ca="1">+IF(AND(ISNUMBER(OFFSET('Sanitation Data'!$H$10,0,10*ROW('Sanitation Data'!H86))),'Data Summary'!DG92="Yes"),OFFSET('Sanitation Data'!$H$10,0,10*ROW('Sanitation Data'!H86)),NA())</f>
        <v>#N/A</v>
      </c>
      <c r="AS92" s="507" t="e">
        <f ca="1">+IF(AND(ISNUMBER(OFFSET('Sanitation Data'!$H$11,0,10*ROW('Sanitation Data'!H86))),'Data Summary'!DH92="Yes"),OFFSET('Sanitation Data'!$H$11,0,10*ROW('Sanitation Data'!H86)),NA())</f>
        <v>#N/A</v>
      </c>
      <c r="AT92" s="507" t="e">
        <f ca="1">+IF(AND(ISNUMBER(OFFSET('Sanitation Data'!$H$12,0,10*ROW('Sanitation Data'!H86))),'Data Summary'!DI92="Yes"),OFFSET('Sanitation Data'!$H$12,0,10*ROW('Sanitation Data'!H86)),NA())</f>
        <v>#N/A</v>
      </c>
      <c r="AU92" s="507" t="e">
        <f ca="1">+IF(AND(ISNUMBER(OFFSET('Sanitation Data'!$I$4,0,10*ROW('Sanitation Data'!I86))),'Data Summary'!DJ92="Yes"),100-OFFSET('Sanitation Data'!$I$4,0,10*ROW('Sanitation Data'!I86)),NA())</f>
        <v>#N/A</v>
      </c>
      <c r="AV92" s="507" t="e">
        <f ca="1">+IF(AND(ISNUMBER(OFFSET('Sanitation Data'!$I$6,0,10*ROW('Sanitation Data'!I86))),'Data Summary'!DK92="Yes"),OFFSET('Sanitation Data'!$I$6,0,10*ROW('Sanitation Data'!I86)),NA())</f>
        <v>#N/A</v>
      </c>
      <c r="AW92" s="507" t="e">
        <f ca="1">+IF(AND(ISNUMBER(OFFSET('Sanitation Data'!$I$10,0,10*ROW('Sanitation Data'!I86))),'Data Summary'!DL92="Yes"),OFFSET('Sanitation Data'!$I$10,0,10*ROW('Sanitation Data'!I86)),NA())</f>
        <v>#N/A</v>
      </c>
      <c r="AX92" s="507" t="e">
        <f ca="1">+IF(AND(ISNUMBER(OFFSET('Sanitation Data'!$I$11,0,10*ROW('Sanitation Data'!I86))),'Data Summary'!DM92="Yes"),OFFSET('Sanitation Data'!$I$11,0,10*ROW('Sanitation Data'!I86)),NA())</f>
        <v>#N/A</v>
      </c>
      <c r="AY92" s="507" t="e">
        <f ca="1">+IF(AND(ISNUMBER(OFFSET('Sanitation Data'!$I$12,0,10*ROW('Sanitation Data'!I86))),'Data Summary'!DN92="Yes"),OFFSET('Sanitation Data'!$I$12,0,10*ROW('Sanitation Data'!I86)),NA())</f>
        <v>#N/A</v>
      </c>
      <c r="AZ92" s="508" t="e">
        <f ca="1">+IF(AND(ISNUMBER(OFFSET('Hygiene Data'!$D$5,0,10*ROW('Hygiene Data'!D86))),'Data Summary'!DO92="Yes"),OFFSET('Hygiene Data'!$D$5,0,10*ROW('Hygiene Data'!D86)),NA())</f>
        <v>#N/A</v>
      </c>
      <c r="BA92" s="508" t="e">
        <f ca="1">+IF(AND(ISNUMBER(OFFSET('Hygiene Data'!$D$7,0,10*ROW('Hygiene Data'!D86))),'Data Summary'!DP92="Yes"),OFFSET('Hygiene Data'!$D$7,0,10*ROW('Hygiene Data'!D86)),NA())</f>
        <v>#N/A</v>
      </c>
      <c r="BB92" s="508" t="e">
        <f ca="1">+IF(AND(ISNUMBER(OFFSET('Hygiene Data'!$D$9,0,10*ROW('Hygiene Data'!D86))),'Data Summary'!DQ92="Yes"),OFFSET('Hygiene Data'!$D$9,0,10*ROW('Hygiene Data'!D86)),NA())</f>
        <v>#N/A</v>
      </c>
      <c r="BC92" s="508" t="e">
        <f ca="1">+IF(AND(ISNUMBER(OFFSET('Hygiene Data'!$E$5,0,10*ROW('Hygiene Data'!E86))),'Data Summary'!DR92="Yes"),OFFSET('Hygiene Data'!$E$5,0,10*ROW('Hygiene Data'!E86)),NA())</f>
        <v>#N/A</v>
      </c>
      <c r="BD92" s="508" t="e">
        <f ca="1">+IF(AND(ISNUMBER(OFFSET('Hygiene Data'!$E$7,0,10*ROW('Hygiene Data'!E86))),'Data Summary'!DS92="Yes"),OFFSET('Hygiene Data'!$E$7,0,10*ROW('Hygiene Data'!E86)),NA())</f>
        <v>#N/A</v>
      </c>
      <c r="BE92" s="508" t="e">
        <f ca="1">+IF(AND(ISNUMBER(OFFSET('Hygiene Data'!$E$9,0,10*ROW('Hygiene Data'!E86))),'Data Summary'!DT92="Yes"),OFFSET('Hygiene Data'!$E$9,0,10*ROW('Hygiene Data'!E86)),NA())</f>
        <v>#N/A</v>
      </c>
      <c r="BF92" s="508" t="e">
        <f ca="1">+IF(AND(ISNUMBER(OFFSET('Hygiene Data'!$F$5,0,10*ROW('Hygiene Data'!F86))),'Data Summary'!DU92="Yes"),OFFSET('Hygiene Data'!$F$5,0,10*ROW('Hygiene Data'!F86)),NA())</f>
        <v>#N/A</v>
      </c>
      <c r="BG92" s="508" t="e">
        <f ca="1">+IF(AND(ISNUMBER(OFFSET('Hygiene Data'!$F$7,0,10*ROW('Hygiene Data'!F86))),'Data Summary'!DV92="Yes"),OFFSET('Hygiene Data'!$F$7,0,10*ROW('Hygiene Data'!F86)),NA())</f>
        <v>#N/A</v>
      </c>
      <c r="BH92" s="508" t="e">
        <f ca="1">+IF(AND(ISNUMBER(OFFSET('Hygiene Data'!$F$9,0,10*ROW('Hygiene Data'!F86))),'Data Summary'!DW92="Yes"),OFFSET('Hygiene Data'!$F$9,0,10*ROW('Hygiene Data'!F86)),NA())</f>
        <v>#N/A</v>
      </c>
      <c r="BI92" s="508" t="e">
        <f ca="1">+IF(AND(ISNUMBER(OFFSET('Hygiene Data'!$G$5,0,10*ROW('Hygiene Data'!G86))),'Data Summary'!DX92="Yes"),OFFSET('Hygiene Data'!$G$5,0,10*ROW('Hygiene Data'!G86)),NA())</f>
        <v>#N/A</v>
      </c>
      <c r="BJ92" s="508" t="e">
        <f ca="1">+IF(AND(ISNUMBER(OFFSET('Hygiene Data'!$G$7,0,10*ROW('Hygiene Data'!G86))),'Data Summary'!DY92="Yes"),OFFSET('Hygiene Data'!$G$7,0,10*ROW('Hygiene Data'!G86)),NA())</f>
        <v>#N/A</v>
      </c>
      <c r="BK92" s="508" t="e">
        <f ca="1">+IF(AND(ISNUMBER(OFFSET('Hygiene Data'!$G$9,0,10*ROW('Hygiene Data'!G86))),'Data Summary'!DZ92="Yes"),OFFSET('Hygiene Data'!$G$9,0,10*ROW('Hygiene Data'!G86)),NA())</f>
        <v>#N/A</v>
      </c>
      <c r="BL92" s="508" t="e">
        <f ca="1">+IF(AND(ISNUMBER(OFFSET('Hygiene Data'!$H$5,0,10*ROW('Hygiene Data'!H86))),'Data Summary'!EA92="Yes"),OFFSET('Hygiene Data'!$H$5,0,10*ROW('Hygiene Data'!H86)),NA())</f>
        <v>#N/A</v>
      </c>
      <c r="BM92" s="508" t="e">
        <f ca="1">+IF(AND(ISNUMBER(OFFSET('Hygiene Data'!$H$7,0,10*ROW('Hygiene Data'!H86))),'Data Summary'!EB92="Yes"),OFFSET('Hygiene Data'!$H$7,0,10*ROW('Hygiene Data'!H86)),NA())</f>
        <v>#N/A</v>
      </c>
      <c r="BN92" s="508" t="e">
        <f ca="1">+IF(AND(ISNUMBER(OFFSET('Hygiene Data'!$H$9,0,10*ROW('Hygiene Data'!H86))),'Data Summary'!EC92="Yes"),OFFSET('Hygiene Data'!$H$9,0,10*ROW('Hygiene Data'!H86)),NA())</f>
        <v>#N/A</v>
      </c>
      <c r="BO92" s="508" t="e">
        <f ca="1">+IF(AND(ISNUMBER(OFFSET('Hygiene Data'!$I$5,0,10*ROW('Hygiene Data'!I86))),'Data Summary'!ED92="Yes"),OFFSET('Hygiene Data'!$I$5,0,10*ROW('Hygiene Data'!I86)),NA())</f>
        <v>#N/A</v>
      </c>
      <c r="BP92" s="508" t="e">
        <f ca="1">+IF(AND(ISNUMBER(OFFSET('Hygiene Data'!$I$7,0,10*ROW('Hygiene Data'!I86))),'Data Summary'!EE92="Yes"),OFFSET('Hygiene Data'!$I$7,0,10*ROW('Hygiene Data'!I86)),NA())</f>
        <v>#N/A</v>
      </c>
      <c r="BQ92" s="508" t="e">
        <f ca="1">+IF(AND(ISNUMBER(OFFSET('Hygiene Data'!$I$9,0,10*ROW('Hygiene Data'!I86))),'Data Summary'!EF92="Yes"),OFFSET('Hygiene Data'!$I$9,0,10*ROW('Hygiene Data'!I86)),NA())</f>
        <v>#N/A</v>
      </c>
    </row>
    <row r="93" spans="1:69" x14ac:dyDescent="0.25">
      <c r="A93" s="504" t="e">
        <f ca="1">+RIGHT('Data Summary'!A93,LEN('Data Summary'!A93)-9)</f>
        <v>#VALUE!</v>
      </c>
      <c r="B93" s="478" t="str">
        <f ca="1">+IF(ISTEXT('Data Summary'!B93),'Data Summary'!B93,"")</f>
        <v/>
      </c>
      <c r="C93" s="505" t="e">
        <f ca="1">+VALUE('Data Summary'!C93)</f>
        <v>#VALUE!</v>
      </c>
      <c r="D93" s="506" t="e">
        <f ca="1">+IF(AND(ISNUMBER(OFFSET('Water Data'!$D$4,0,10*ROW('Water Data'!D87))),'Data Summary'!BS93="Yes"),100-OFFSET('Water Data'!$D$4,0,10*ROW('Water Data'!D87)),NA())</f>
        <v>#N/A</v>
      </c>
      <c r="E93" s="506" t="e">
        <f ca="1">+IF(AND(ISNUMBER(OFFSET('Water Data'!$D$6,0,10*ROW('Water Data'!D87))),'Data Summary'!BT93="Yes"),OFFSET('Water Data'!$D$6,0,10*ROW('Water Data'!D87)),NA())</f>
        <v>#N/A</v>
      </c>
      <c r="F93" s="506" t="e">
        <f ca="1">+IF(AND(ISNUMBER(OFFSET('Water Data'!$D$9,0,10*ROW('Water Data'!D87))),'Data Summary'!BU93="Yes"),OFFSET('Water Data'!$D$9,0,10*ROW('Water Data'!D87)),NA())</f>
        <v>#N/A</v>
      </c>
      <c r="G93" s="506" t="e">
        <f ca="1">+IF(AND(ISNUMBER(OFFSET('Water Data'!$E$4,0,10*ROW('Water Data'!E87))),'Data Summary'!BV93="Yes"),100-OFFSET('Water Data'!$E$4,0,10*ROW('Water Data'!E87)),NA())</f>
        <v>#N/A</v>
      </c>
      <c r="H93" s="506" t="e">
        <f ca="1">+IF(AND(ISNUMBER(OFFSET('Water Data'!$E$6,0,10*ROW('Water Data'!E87))),'Data Summary'!BW93="Yes"),OFFSET('Water Data'!$E$6,0,10*ROW('Water Data'!E87)),NA())</f>
        <v>#N/A</v>
      </c>
      <c r="I93" s="506" t="e">
        <f ca="1">+IF(AND(ISNUMBER(OFFSET('Water Data'!$E$9,0,10*ROW('Water Data'!E87))),'Data Summary'!BX93="Yes"),OFFSET('Water Data'!$E$9,0,10*ROW('Water Data'!E87)),NA())</f>
        <v>#N/A</v>
      </c>
      <c r="J93" s="506" t="e">
        <f ca="1">+IF(AND(ISNUMBER(OFFSET('Water Data'!$F$4,0,10*ROW('Water Data'!F87))),'Data Summary'!BY93="Yes"),100-OFFSET('Water Data'!$F$4,0,10*ROW('Water Data'!F87)),NA())</f>
        <v>#N/A</v>
      </c>
      <c r="K93" s="506" t="e">
        <f ca="1">+IF(AND(ISNUMBER(OFFSET('Water Data'!$F$6,0,10*ROW('Water Data'!F87))),'Data Summary'!BZ93="Yes"),OFFSET('Water Data'!$F$6,0,10*ROW('Water Data'!F87)),NA())</f>
        <v>#N/A</v>
      </c>
      <c r="L93" s="506" t="e">
        <f ca="1">+IF(AND(ISNUMBER(OFFSET('Water Data'!$F$9,0,10*ROW('Water Data'!F87))),'Data Summary'!CA93="Yes"),OFFSET('Water Data'!$F$9,0,10*ROW('Water Data'!F87)),NA())</f>
        <v>#N/A</v>
      </c>
      <c r="M93" s="506" t="e">
        <f ca="1">+IF(AND(ISNUMBER(OFFSET('Water Data'!$G$4,0,10*ROW('Water Data'!G87))),'Data Summary'!CB93="Yes"),100-OFFSET('Water Data'!$G$4,0,10*ROW('Water Data'!G87)),NA())</f>
        <v>#N/A</v>
      </c>
      <c r="N93" s="506" t="e">
        <f ca="1">+IF(AND(ISNUMBER(OFFSET('Water Data'!$G$6,0,10*ROW('Water Data'!G87))),'Data Summary'!CC93="Yes"),OFFSET('Water Data'!$G$6,0,10*ROW('Water Data'!G87)),NA())</f>
        <v>#N/A</v>
      </c>
      <c r="O93" s="506" t="e">
        <f ca="1">+IF(AND(ISNUMBER(OFFSET('Water Data'!$G$9,0,10*ROW('Water Data'!G87))),'Data Summary'!CD93="Yes"),OFFSET('Water Data'!$G$9,0,10*ROW('Water Data'!G87)),NA())</f>
        <v>#N/A</v>
      </c>
      <c r="P93" s="506" t="e">
        <f ca="1">+IF(AND(ISNUMBER(OFFSET('Water Data'!$H$4,0,10*ROW('Water Data'!H87))),'Data Summary'!CE93="Yes"),100-OFFSET('Water Data'!$H$4,0,10*ROW('Water Data'!H87)),NA())</f>
        <v>#N/A</v>
      </c>
      <c r="Q93" s="506" t="e">
        <f ca="1">+IF(AND(ISNUMBER(OFFSET('Water Data'!$H$6,0,10*ROW('Water Data'!H87))),'Data Summary'!CF93="Yes"),OFFSET('Water Data'!$H$6,0,10*ROW('Water Data'!H87)),NA())</f>
        <v>#N/A</v>
      </c>
      <c r="R93" s="506" t="e">
        <f ca="1">+IF(AND(ISNUMBER(OFFSET('Water Data'!$H$9,0,10*ROW('Water Data'!H87))),'Data Summary'!CG93="Yes"),OFFSET('Water Data'!$H$9,0,10*ROW('Water Data'!H87)),NA())</f>
        <v>#N/A</v>
      </c>
      <c r="S93" s="506" t="e">
        <f ca="1">+IF(AND(ISNUMBER(OFFSET('Water Data'!$I$4,0,10*ROW('Water Data'!I87))),'Data Summary'!CH93="Yes"),100-OFFSET('Water Data'!$I$4,0,10*ROW('Water Data'!I87)),NA())</f>
        <v>#N/A</v>
      </c>
      <c r="T93" s="506" t="e">
        <f ca="1">+IF(AND(ISNUMBER(OFFSET('Water Data'!$I$6,0,10*ROW('Water Data'!I87))),'Data Summary'!CI93="Yes"),OFFSET('Water Data'!$I$6,0,10*ROW('Water Data'!I87)),NA())</f>
        <v>#N/A</v>
      </c>
      <c r="U93" s="506" t="e">
        <f ca="1">+IF(AND(ISNUMBER(OFFSET('Water Data'!$I$9,0,10*ROW('Water Data'!I87))),'Data Summary'!CJ93="Yes"),OFFSET('Water Data'!$I$9,0,10*ROW('Water Data'!I87)),NA())</f>
        <v>#N/A</v>
      </c>
      <c r="V93" s="507" t="e">
        <f ca="1">+IF(AND(ISNUMBER(OFFSET('Sanitation Data'!$D$4,0,10*ROW('Sanitation Data'!D87))),'Data Summary'!CK93="Yes"),100-OFFSET('Sanitation Data'!$D$4,0,10*ROW('Sanitation Data'!D87)),NA())</f>
        <v>#N/A</v>
      </c>
      <c r="W93" s="507" t="e">
        <f ca="1">+IF(AND(ISNUMBER(OFFSET('Sanitation Data'!$D$6,0,10*ROW('Sanitation Data'!D87))),'Data Summary'!CL93="Yes"),OFFSET('Sanitation Data'!$D$6,0,10*ROW('Sanitation Data'!D87)),NA())</f>
        <v>#N/A</v>
      </c>
      <c r="X93" s="507" t="e">
        <f ca="1">+IF(AND(ISNUMBER(OFFSET('Sanitation Data'!$D$10,0,10*ROW('Sanitation Data'!D87))),'Data Summary'!CM93="Yes"),OFFSET('Sanitation Data'!$D$10,0,10*ROW('Sanitation Data'!D87)),NA())</f>
        <v>#N/A</v>
      </c>
      <c r="Y93" s="507" t="e">
        <f ca="1">+IF(AND(ISNUMBER(OFFSET('Sanitation Data'!$D$11,0,10*ROW('Sanitation Data'!D87))),'Data Summary'!CN93="Yes"),OFFSET('Sanitation Data'!$D$11,0,10*ROW('Sanitation Data'!D87)),NA())</f>
        <v>#N/A</v>
      </c>
      <c r="Z93" s="507" t="e">
        <f ca="1">+IF(AND(ISNUMBER(OFFSET('Sanitation Data'!$D$12,0,10*ROW('Sanitation Data'!D87))),'Data Summary'!CO93="Yes"),OFFSET('Sanitation Data'!$D$12,0,10*ROW('Sanitation Data'!D87)),NA())</f>
        <v>#N/A</v>
      </c>
      <c r="AA93" s="507" t="e">
        <f ca="1">+IF(AND(ISNUMBER(OFFSET('Sanitation Data'!$E$4,0,10*ROW('Sanitation Data'!E87))),'Data Summary'!CP93="Yes"),100-OFFSET('Sanitation Data'!$E$4,0,10*ROW('Sanitation Data'!E87)),NA())</f>
        <v>#N/A</v>
      </c>
      <c r="AB93" s="507" t="e">
        <f ca="1">+IF(AND(ISNUMBER(OFFSET('Sanitation Data'!$E$6,0,10*ROW('Sanitation Data'!E87))),'Data Summary'!CQ93="Yes"),OFFSET('Sanitation Data'!$E$6,0,10*ROW('Sanitation Data'!E87)),NA())</f>
        <v>#N/A</v>
      </c>
      <c r="AC93" s="507" t="e">
        <f ca="1">+IF(AND(ISNUMBER(OFFSET('Sanitation Data'!$E$10,0,10*ROW('Sanitation Data'!E87))),'Data Summary'!CR93="Yes"),OFFSET('Sanitation Data'!$E$10,0,10*ROW('Sanitation Data'!E87)),NA())</f>
        <v>#N/A</v>
      </c>
      <c r="AD93" s="507" t="e">
        <f ca="1">+IF(AND(ISNUMBER(OFFSET('Sanitation Data'!$E$11,0,10*ROW('Sanitation Data'!E87))),'Data Summary'!CS93="Yes"),OFFSET('Sanitation Data'!$E$11,0,10*ROW('Sanitation Data'!E87)),NA())</f>
        <v>#N/A</v>
      </c>
      <c r="AE93" s="507" t="e">
        <f ca="1">+IF(AND(ISNUMBER(OFFSET('Sanitation Data'!$E$12,0,10*ROW('Sanitation Data'!E87))),'Data Summary'!CT93="Yes"),OFFSET('Sanitation Data'!$E$12,0,10*ROW('Sanitation Data'!E87)),NA())</f>
        <v>#N/A</v>
      </c>
      <c r="AF93" s="507" t="e">
        <f ca="1">+IF(AND(ISNUMBER(OFFSET('Sanitation Data'!$F$4,0,10*ROW('Sanitation Data'!F87))),'Data Summary'!CU93="Yes"),100-OFFSET('Sanitation Data'!$F$4,0,10*ROW('Sanitation Data'!F87)),NA())</f>
        <v>#N/A</v>
      </c>
      <c r="AG93" s="507" t="e">
        <f ca="1">+IF(AND(ISNUMBER(OFFSET('Sanitation Data'!$F$6,0,10*ROW('Sanitation Data'!F87))),'Data Summary'!CV93="Yes"),OFFSET('Sanitation Data'!$F$6,0,10*ROW('Sanitation Data'!F87)),NA())</f>
        <v>#N/A</v>
      </c>
      <c r="AH93" s="507" t="e">
        <f ca="1">+IF(AND(ISNUMBER(OFFSET('Sanitation Data'!$F$10,0,10*ROW('Sanitation Data'!F87))),'Data Summary'!CW93="Yes"),OFFSET('Sanitation Data'!$F$10,0,10*ROW('Sanitation Data'!F87)),NA())</f>
        <v>#N/A</v>
      </c>
      <c r="AI93" s="507" t="e">
        <f ca="1">+IF(AND(ISNUMBER(OFFSET('Sanitation Data'!$F$11,0,10*ROW('Sanitation Data'!F87))),'Data Summary'!CX93="Yes"),OFFSET('Sanitation Data'!$F$11,0,10*ROW('Sanitation Data'!F87)),NA())</f>
        <v>#N/A</v>
      </c>
      <c r="AJ93" s="507" t="e">
        <f ca="1">+IF(AND(ISNUMBER(OFFSET('Sanitation Data'!$F$12,0,10*ROW('Sanitation Data'!F87))),'Data Summary'!CY93="Yes"),OFFSET('Sanitation Data'!$F$12,0,10*ROW('Sanitation Data'!F87)),NA())</f>
        <v>#N/A</v>
      </c>
      <c r="AK93" s="507" t="e">
        <f ca="1">+IF(AND(ISNUMBER(OFFSET('Sanitation Data'!$G$4,0,10*ROW('Sanitation Data'!G87))),'Data Summary'!CZ93="Yes"),100-OFFSET('Sanitation Data'!$G$4,0,10*ROW('Sanitation Data'!G87)),NA())</f>
        <v>#N/A</v>
      </c>
      <c r="AL93" s="507" t="e">
        <f ca="1">+IF(AND(ISNUMBER(OFFSET('Sanitation Data'!$G$6,0,10*ROW('Sanitation Data'!G87))),'Data Summary'!DA93="Yes"),OFFSET('Sanitation Data'!$G$6,0,10*ROW('Sanitation Data'!G87)),NA())</f>
        <v>#N/A</v>
      </c>
      <c r="AM93" s="507" t="e">
        <f ca="1">+IF(AND(ISNUMBER(OFFSET('Sanitation Data'!$G$10,0,10*ROW('Sanitation Data'!G87))),'Data Summary'!DB93="Yes"),OFFSET('Sanitation Data'!$G$10,0,10*ROW('Sanitation Data'!G87)),NA())</f>
        <v>#N/A</v>
      </c>
      <c r="AN93" s="507" t="e">
        <f ca="1">+IF(AND(ISNUMBER(OFFSET('Sanitation Data'!$G$11,0,10*ROW('Sanitation Data'!G87))),'Data Summary'!DC93="Yes"),OFFSET('Sanitation Data'!$G$11,0,10*ROW('Sanitation Data'!G87)),NA())</f>
        <v>#N/A</v>
      </c>
      <c r="AO93" s="507" t="e">
        <f ca="1">+IF(AND(ISNUMBER(OFFSET('Sanitation Data'!$G$12,0,10*ROW('Sanitation Data'!G87))),'Data Summary'!DD93="Yes"),OFFSET('Sanitation Data'!$G$12,0,10*ROW('Sanitation Data'!G87)),NA())</f>
        <v>#N/A</v>
      </c>
      <c r="AP93" s="507" t="e">
        <f ca="1">+IF(AND(ISNUMBER(OFFSET('Sanitation Data'!$H$4,0,10*ROW('Sanitation Data'!H87))),'Data Summary'!DE93="Yes"),100-OFFSET('Sanitation Data'!$H$4,0,10*ROW('Sanitation Data'!H87)),NA())</f>
        <v>#N/A</v>
      </c>
      <c r="AQ93" s="507" t="e">
        <f ca="1">+IF(AND(ISNUMBER(OFFSET('Sanitation Data'!$H$6,0,10*ROW('Sanitation Data'!H87))),'Data Summary'!DF93="Yes"),OFFSET('Sanitation Data'!$H$6,0,10*ROW('Sanitation Data'!H87)),NA())</f>
        <v>#N/A</v>
      </c>
      <c r="AR93" s="507" t="e">
        <f ca="1">+IF(AND(ISNUMBER(OFFSET('Sanitation Data'!$H$10,0,10*ROW('Sanitation Data'!H87))),'Data Summary'!DG93="Yes"),OFFSET('Sanitation Data'!$H$10,0,10*ROW('Sanitation Data'!H87)),NA())</f>
        <v>#N/A</v>
      </c>
      <c r="AS93" s="507" t="e">
        <f ca="1">+IF(AND(ISNUMBER(OFFSET('Sanitation Data'!$H$11,0,10*ROW('Sanitation Data'!H87))),'Data Summary'!DH93="Yes"),OFFSET('Sanitation Data'!$H$11,0,10*ROW('Sanitation Data'!H87)),NA())</f>
        <v>#N/A</v>
      </c>
      <c r="AT93" s="507" t="e">
        <f ca="1">+IF(AND(ISNUMBER(OFFSET('Sanitation Data'!$H$12,0,10*ROW('Sanitation Data'!H87))),'Data Summary'!DI93="Yes"),OFFSET('Sanitation Data'!$H$12,0,10*ROW('Sanitation Data'!H87)),NA())</f>
        <v>#N/A</v>
      </c>
      <c r="AU93" s="507" t="e">
        <f ca="1">+IF(AND(ISNUMBER(OFFSET('Sanitation Data'!$I$4,0,10*ROW('Sanitation Data'!I87))),'Data Summary'!DJ93="Yes"),100-OFFSET('Sanitation Data'!$I$4,0,10*ROW('Sanitation Data'!I87)),NA())</f>
        <v>#N/A</v>
      </c>
      <c r="AV93" s="507" t="e">
        <f ca="1">+IF(AND(ISNUMBER(OFFSET('Sanitation Data'!$I$6,0,10*ROW('Sanitation Data'!I87))),'Data Summary'!DK93="Yes"),OFFSET('Sanitation Data'!$I$6,0,10*ROW('Sanitation Data'!I87)),NA())</f>
        <v>#N/A</v>
      </c>
      <c r="AW93" s="507" t="e">
        <f ca="1">+IF(AND(ISNUMBER(OFFSET('Sanitation Data'!$I$10,0,10*ROW('Sanitation Data'!I87))),'Data Summary'!DL93="Yes"),OFFSET('Sanitation Data'!$I$10,0,10*ROW('Sanitation Data'!I87)),NA())</f>
        <v>#N/A</v>
      </c>
      <c r="AX93" s="507" t="e">
        <f ca="1">+IF(AND(ISNUMBER(OFFSET('Sanitation Data'!$I$11,0,10*ROW('Sanitation Data'!I87))),'Data Summary'!DM93="Yes"),OFFSET('Sanitation Data'!$I$11,0,10*ROW('Sanitation Data'!I87)),NA())</f>
        <v>#N/A</v>
      </c>
      <c r="AY93" s="507" t="e">
        <f ca="1">+IF(AND(ISNUMBER(OFFSET('Sanitation Data'!$I$12,0,10*ROW('Sanitation Data'!I87))),'Data Summary'!DN93="Yes"),OFFSET('Sanitation Data'!$I$12,0,10*ROW('Sanitation Data'!I87)),NA())</f>
        <v>#N/A</v>
      </c>
      <c r="AZ93" s="508" t="e">
        <f ca="1">+IF(AND(ISNUMBER(OFFSET('Hygiene Data'!$D$5,0,10*ROW('Hygiene Data'!D87))),'Data Summary'!DO93="Yes"),OFFSET('Hygiene Data'!$D$5,0,10*ROW('Hygiene Data'!D87)),NA())</f>
        <v>#N/A</v>
      </c>
      <c r="BA93" s="508" t="e">
        <f ca="1">+IF(AND(ISNUMBER(OFFSET('Hygiene Data'!$D$7,0,10*ROW('Hygiene Data'!D87))),'Data Summary'!DP93="Yes"),OFFSET('Hygiene Data'!$D$7,0,10*ROW('Hygiene Data'!D87)),NA())</f>
        <v>#N/A</v>
      </c>
      <c r="BB93" s="508" t="e">
        <f ca="1">+IF(AND(ISNUMBER(OFFSET('Hygiene Data'!$D$9,0,10*ROW('Hygiene Data'!D87))),'Data Summary'!DQ93="Yes"),OFFSET('Hygiene Data'!$D$9,0,10*ROW('Hygiene Data'!D87)),NA())</f>
        <v>#N/A</v>
      </c>
      <c r="BC93" s="508" t="e">
        <f ca="1">+IF(AND(ISNUMBER(OFFSET('Hygiene Data'!$E$5,0,10*ROW('Hygiene Data'!E87))),'Data Summary'!DR93="Yes"),OFFSET('Hygiene Data'!$E$5,0,10*ROW('Hygiene Data'!E87)),NA())</f>
        <v>#N/A</v>
      </c>
      <c r="BD93" s="508" t="e">
        <f ca="1">+IF(AND(ISNUMBER(OFFSET('Hygiene Data'!$E$7,0,10*ROW('Hygiene Data'!E87))),'Data Summary'!DS93="Yes"),OFFSET('Hygiene Data'!$E$7,0,10*ROW('Hygiene Data'!E87)),NA())</f>
        <v>#N/A</v>
      </c>
      <c r="BE93" s="508" t="e">
        <f ca="1">+IF(AND(ISNUMBER(OFFSET('Hygiene Data'!$E$9,0,10*ROW('Hygiene Data'!E87))),'Data Summary'!DT93="Yes"),OFFSET('Hygiene Data'!$E$9,0,10*ROW('Hygiene Data'!E87)),NA())</f>
        <v>#N/A</v>
      </c>
      <c r="BF93" s="508" t="e">
        <f ca="1">+IF(AND(ISNUMBER(OFFSET('Hygiene Data'!$F$5,0,10*ROW('Hygiene Data'!F87))),'Data Summary'!DU93="Yes"),OFFSET('Hygiene Data'!$F$5,0,10*ROW('Hygiene Data'!F87)),NA())</f>
        <v>#N/A</v>
      </c>
      <c r="BG93" s="508" t="e">
        <f ca="1">+IF(AND(ISNUMBER(OFFSET('Hygiene Data'!$F$7,0,10*ROW('Hygiene Data'!F87))),'Data Summary'!DV93="Yes"),OFFSET('Hygiene Data'!$F$7,0,10*ROW('Hygiene Data'!F87)),NA())</f>
        <v>#N/A</v>
      </c>
      <c r="BH93" s="508" t="e">
        <f ca="1">+IF(AND(ISNUMBER(OFFSET('Hygiene Data'!$F$9,0,10*ROW('Hygiene Data'!F87))),'Data Summary'!DW93="Yes"),OFFSET('Hygiene Data'!$F$9,0,10*ROW('Hygiene Data'!F87)),NA())</f>
        <v>#N/A</v>
      </c>
      <c r="BI93" s="508" t="e">
        <f ca="1">+IF(AND(ISNUMBER(OFFSET('Hygiene Data'!$G$5,0,10*ROW('Hygiene Data'!G87))),'Data Summary'!DX93="Yes"),OFFSET('Hygiene Data'!$G$5,0,10*ROW('Hygiene Data'!G87)),NA())</f>
        <v>#N/A</v>
      </c>
      <c r="BJ93" s="508" t="e">
        <f ca="1">+IF(AND(ISNUMBER(OFFSET('Hygiene Data'!$G$7,0,10*ROW('Hygiene Data'!G87))),'Data Summary'!DY93="Yes"),OFFSET('Hygiene Data'!$G$7,0,10*ROW('Hygiene Data'!G87)),NA())</f>
        <v>#N/A</v>
      </c>
      <c r="BK93" s="508" t="e">
        <f ca="1">+IF(AND(ISNUMBER(OFFSET('Hygiene Data'!$G$9,0,10*ROW('Hygiene Data'!G87))),'Data Summary'!DZ93="Yes"),OFFSET('Hygiene Data'!$G$9,0,10*ROW('Hygiene Data'!G87)),NA())</f>
        <v>#N/A</v>
      </c>
      <c r="BL93" s="508" t="e">
        <f ca="1">+IF(AND(ISNUMBER(OFFSET('Hygiene Data'!$H$5,0,10*ROW('Hygiene Data'!H87))),'Data Summary'!EA93="Yes"),OFFSET('Hygiene Data'!$H$5,0,10*ROW('Hygiene Data'!H87)),NA())</f>
        <v>#N/A</v>
      </c>
      <c r="BM93" s="508" t="e">
        <f ca="1">+IF(AND(ISNUMBER(OFFSET('Hygiene Data'!$H$7,0,10*ROW('Hygiene Data'!H87))),'Data Summary'!EB93="Yes"),OFFSET('Hygiene Data'!$H$7,0,10*ROW('Hygiene Data'!H87)),NA())</f>
        <v>#N/A</v>
      </c>
      <c r="BN93" s="508" t="e">
        <f ca="1">+IF(AND(ISNUMBER(OFFSET('Hygiene Data'!$H$9,0,10*ROW('Hygiene Data'!H87))),'Data Summary'!EC93="Yes"),OFFSET('Hygiene Data'!$H$9,0,10*ROW('Hygiene Data'!H87)),NA())</f>
        <v>#N/A</v>
      </c>
      <c r="BO93" s="508" t="e">
        <f ca="1">+IF(AND(ISNUMBER(OFFSET('Hygiene Data'!$I$5,0,10*ROW('Hygiene Data'!I87))),'Data Summary'!ED93="Yes"),OFFSET('Hygiene Data'!$I$5,0,10*ROW('Hygiene Data'!I87)),NA())</f>
        <v>#N/A</v>
      </c>
      <c r="BP93" s="508" t="e">
        <f ca="1">+IF(AND(ISNUMBER(OFFSET('Hygiene Data'!$I$7,0,10*ROW('Hygiene Data'!I87))),'Data Summary'!EE93="Yes"),OFFSET('Hygiene Data'!$I$7,0,10*ROW('Hygiene Data'!I87)),NA())</f>
        <v>#N/A</v>
      </c>
      <c r="BQ93" s="508" t="e">
        <f ca="1">+IF(AND(ISNUMBER(OFFSET('Hygiene Data'!$I$9,0,10*ROW('Hygiene Data'!I87))),'Data Summary'!EF93="Yes"),OFFSET('Hygiene Data'!$I$9,0,10*ROW('Hygiene Data'!I87)),NA())</f>
        <v>#N/A</v>
      </c>
    </row>
    <row r="94" spans="1:69" x14ac:dyDescent="0.25">
      <c r="A94" s="504" t="e">
        <f ca="1">+RIGHT('Data Summary'!A94,LEN('Data Summary'!A94)-9)</f>
        <v>#VALUE!</v>
      </c>
      <c r="B94" s="478" t="str">
        <f ca="1">+IF(ISTEXT('Data Summary'!B94),'Data Summary'!B94,"")</f>
        <v/>
      </c>
      <c r="C94" s="505" t="e">
        <f ca="1">+VALUE('Data Summary'!C94)</f>
        <v>#VALUE!</v>
      </c>
      <c r="D94" s="506" t="e">
        <f ca="1">+IF(AND(ISNUMBER(OFFSET('Water Data'!$D$4,0,10*ROW('Water Data'!D88))),'Data Summary'!BS94="Yes"),100-OFFSET('Water Data'!$D$4,0,10*ROW('Water Data'!D88)),NA())</f>
        <v>#N/A</v>
      </c>
      <c r="E94" s="506" t="e">
        <f ca="1">+IF(AND(ISNUMBER(OFFSET('Water Data'!$D$6,0,10*ROW('Water Data'!D88))),'Data Summary'!BT94="Yes"),OFFSET('Water Data'!$D$6,0,10*ROW('Water Data'!D88)),NA())</f>
        <v>#N/A</v>
      </c>
      <c r="F94" s="506" t="e">
        <f ca="1">+IF(AND(ISNUMBER(OFFSET('Water Data'!$D$9,0,10*ROW('Water Data'!D88))),'Data Summary'!BU94="Yes"),OFFSET('Water Data'!$D$9,0,10*ROW('Water Data'!D88)),NA())</f>
        <v>#N/A</v>
      </c>
      <c r="G94" s="506" t="e">
        <f ca="1">+IF(AND(ISNUMBER(OFFSET('Water Data'!$E$4,0,10*ROW('Water Data'!E88))),'Data Summary'!BV94="Yes"),100-OFFSET('Water Data'!$E$4,0,10*ROW('Water Data'!E88)),NA())</f>
        <v>#N/A</v>
      </c>
      <c r="H94" s="506" t="e">
        <f ca="1">+IF(AND(ISNUMBER(OFFSET('Water Data'!$E$6,0,10*ROW('Water Data'!E88))),'Data Summary'!BW94="Yes"),OFFSET('Water Data'!$E$6,0,10*ROW('Water Data'!E88)),NA())</f>
        <v>#N/A</v>
      </c>
      <c r="I94" s="506" t="e">
        <f ca="1">+IF(AND(ISNUMBER(OFFSET('Water Data'!$E$9,0,10*ROW('Water Data'!E88))),'Data Summary'!BX94="Yes"),OFFSET('Water Data'!$E$9,0,10*ROW('Water Data'!E88)),NA())</f>
        <v>#N/A</v>
      </c>
      <c r="J94" s="506" t="e">
        <f ca="1">+IF(AND(ISNUMBER(OFFSET('Water Data'!$F$4,0,10*ROW('Water Data'!F88))),'Data Summary'!BY94="Yes"),100-OFFSET('Water Data'!$F$4,0,10*ROW('Water Data'!F88)),NA())</f>
        <v>#N/A</v>
      </c>
      <c r="K94" s="506" t="e">
        <f ca="1">+IF(AND(ISNUMBER(OFFSET('Water Data'!$F$6,0,10*ROW('Water Data'!F88))),'Data Summary'!BZ94="Yes"),OFFSET('Water Data'!$F$6,0,10*ROW('Water Data'!F88)),NA())</f>
        <v>#N/A</v>
      </c>
      <c r="L94" s="506" t="e">
        <f ca="1">+IF(AND(ISNUMBER(OFFSET('Water Data'!$F$9,0,10*ROW('Water Data'!F88))),'Data Summary'!CA94="Yes"),OFFSET('Water Data'!$F$9,0,10*ROW('Water Data'!F88)),NA())</f>
        <v>#N/A</v>
      </c>
      <c r="M94" s="506" t="e">
        <f ca="1">+IF(AND(ISNUMBER(OFFSET('Water Data'!$G$4,0,10*ROW('Water Data'!G88))),'Data Summary'!CB94="Yes"),100-OFFSET('Water Data'!$G$4,0,10*ROW('Water Data'!G88)),NA())</f>
        <v>#N/A</v>
      </c>
      <c r="N94" s="506" t="e">
        <f ca="1">+IF(AND(ISNUMBER(OFFSET('Water Data'!$G$6,0,10*ROW('Water Data'!G88))),'Data Summary'!CC94="Yes"),OFFSET('Water Data'!$G$6,0,10*ROW('Water Data'!G88)),NA())</f>
        <v>#N/A</v>
      </c>
      <c r="O94" s="506" t="e">
        <f ca="1">+IF(AND(ISNUMBER(OFFSET('Water Data'!$G$9,0,10*ROW('Water Data'!G88))),'Data Summary'!CD94="Yes"),OFFSET('Water Data'!$G$9,0,10*ROW('Water Data'!G88)),NA())</f>
        <v>#N/A</v>
      </c>
      <c r="P94" s="506" t="e">
        <f ca="1">+IF(AND(ISNUMBER(OFFSET('Water Data'!$H$4,0,10*ROW('Water Data'!H88))),'Data Summary'!CE94="Yes"),100-OFFSET('Water Data'!$H$4,0,10*ROW('Water Data'!H88)),NA())</f>
        <v>#N/A</v>
      </c>
      <c r="Q94" s="506" t="e">
        <f ca="1">+IF(AND(ISNUMBER(OFFSET('Water Data'!$H$6,0,10*ROW('Water Data'!H88))),'Data Summary'!CF94="Yes"),OFFSET('Water Data'!$H$6,0,10*ROW('Water Data'!H88)),NA())</f>
        <v>#N/A</v>
      </c>
      <c r="R94" s="506" t="e">
        <f ca="1">+IF(AND(ISNUMBER(OFFSET('Water Data'!$H$9,0,10*ROW('Water Data'!H88))),'Data Summary'!CG94="Yes"),OFFSET('Water Data'!$H$9,0,10*ROW('Water Data'!H88)),NA())</f>
        <v>#N/A</v>
      </c>
      <c r="S94" s="506" t="e">
        <f ca="1">+IF(AND(ISNUMBER(OFFSET('Water Data'!$I$4,0,10*ROW('Water Data'!I88))),'Data Summary'!CH94="Yes"),100-OFFSET('Water Data'!$I$4,0,10*ROW('Water Data'!I88)),NA())</f>
        <v>#N/A</v>
      </c>
      <c r="T94" s="506" t="e">
        <f ca="1">+IF(AND(ISNUMBER(OFFSET('Water Data'!$I$6,0,10*ROW('Water Data'!I88))),'Data Summary'!CI94="Yes"),OFFSET('Water Data'!$I$6,0,10*ROW('Water Data'!I88)),NA())</f>
        <v>#N/A</v>
      </c>
      <c r="U94" s="506" t="e">
        <f ca="1">+IF(AND(ISNUMBER(OFFSET('Water Data'!$I$9,0,10*ROW('Water Data'!I88))),'Data Summary'!CJ94="Yes"),OFFSET('Water Data'!$I$9,0,10*ROW('Water Data'!I88)),NA())</f>
        <v>#N/A</v>
      </c>
      <c r="V94" s="507" t="e">
        <f ca="1">+IF(AND(ISNUMBER(OFFSET('Sanitation Data'!$D$4,0,10*ROW('Sanitation Data'!D88))),'Data Summary'!CK94="Yes"),100-OFFSET('Sanitation Data'!$D$4,0,10*ROW('Sanitation Data'!D88)),NA())</f>
        <v>#N/A</v>
      </c>
      <c r="W94" s="507" t="e">
        <f ca="1">+IF(AND(ISNUMBER(OFFSET('Sanitation Data'!$D$6,0,10*ROW('Sanitation Data'!D88))),'Data Summary'!CL94="Yes"),OFFSET('Sanitation Data'!$D$6,0,10*ROW('Sanitation Data'!D88)),NA())</f>
        <v>#N/A</v>
      </c>
      <c r="X94" s="507" t="e">
        <f ca="1">+IF(AND(ISNUMBER(OFFSET('Sanitation Data'!$D$10,0,10*ROW('Sanitation Data'!D88))),'Data Summary'!CM94="Yes"),OFFSET('Sanitation Data'!$D$10,0,10*ROW('Sanitation Data'!D88)),NA())</f>
        <v>#N/A</v>
      </c>
      <c r="Y94" s="507" t="e">
        <f ca="1">+IF(AND(ISNUMBER(OFFSET('Sanitation Data'!$D$11,0,10*ROW('Sanitation Data'!D88))),'Data Summary'!CN94="Yes"),OFFSET('Sanitation Data'!$D$11,0,10*ROW('Sanitation Data'!D88)),NA())</f>
        <v>#N/A</v>
      </c>
      <c r="Z94" s="507" t="e">
        <f ca="1">+IF(AND(ISNUMBER(OFFSET('Sanitation Data'!$D$12,0,10*ROW('Sanitation Data'!D88))),'Data Summary'!CO94="Yes"),OFFSET('Sanitation Data'!$D$12,0,10*ROW('Sanitation Data'!D88)),NA())</f>
        <v>#N/A</v>
      </c>
      <c r="AA94" s="507" t="e">
        <f ca="1">+IF(AND(ISNUMBER(OFFSET('Sanitation Data'!$E$4,0,10*ROW('Sanitation Data'!E88))),'Data Summary'!CP94="Yes"),100-OFFSET('Sanitation Data'!$E$4,0,10*ROW('Sanitation Data'!E88)),NA())</f>
        <v>#N/A</v>
      </c>
      <c r="AB94" s="507" t="e">
        <f ca="1">+IF(AND(ISNUMBER(OFFSET('Sanitation Data'!$E$6,0,10*ROW('Sanitation Data'!E88))),'Data Summary'!CQ94="Yes"),OFFSET('Sanitation Data'!$E$6,0,10*ROW('Sanitation Data'!E88)),NA())</f>
        <v>#N/A</v>
      </c>
      <c r="AC94" s="507" t="e">
        <f ca="1">+IF(AND(ISNUMBER(OFFSET('Sanitation Data'!$E$10,0,10*ROW('Sanitation Data'!E88))),'Data Summary'!CR94="Yes"),OFFSET('Sanitation Data'!$E$10,0,10*ROW('Sanitation Data'!E88)),NA())</f>
        <v>#N/A</v>
      </c>
      <c r="AD94" s="507" t="e">
        <f ca="1">+IF(AND(ISNUMBER(OFFSET('Sanitation Data'!$E$11,0,10*ROW('Sanitation Data'!E88))),'Data Summary'!CS94="Yes"),OFFSET('Sanitation Data'!$E$11,0,10*ROW('Sanitation Data'!E88)),NA())</f>
        <v>#N/A</v>
      </c>
      <c r="AE94" s="507" t="e">
        <f ca="1">+IF(AND(ISNUMBER(OFFSET('Sanitation Data'!$E$12,0,10*ROW('Sanitation Data'!E88))),'Data Summary'!CT94="Yes"),OFFSET('Sanitation Data'!$E$12,0,10*ROW('Sanitation Data'!E88)),NA())</f>
        <v>#N/A</v>
      </c>
      <c r="AF94" s="507" t="e">
        <f ca="1">+IF(AND(ISNUMBER(OFFSET('Sanitation Data'!$F$4,0,10*ROW('Sanitation Data'!F88))),'Data Summary'!CU94="Yes"),100-OFFSET('Sanitation Data'!$F$4,0,10*ROW('Sanitation Data'!F88)),NA())</f>
        <v>#N/A</v>
      </c>
      <c r="AG94" s="507" t="e">
        <f ca="1">+IF(AND(ISNUMBER(OFFSET('Sanitation Data'!$F$6,0,10*ROW('Sanitation Data'!F88))),'Data Summary'!CV94="Yes"),OFFSET('Sanitation Data'!$F$6,0,10*ROW('Sanitation Data'!F88)),NA())</f>
        <v>#N/A</v>
      </c>
      <c r="AH94" s="507" t="e">
        <f ca="1">+IF(AND(ISNUMBER(OFFSET('Sanitation Data'!$F$10,0,10*ROW('Sanitation Data'!F88))),'Data Summary'!CW94="Yes"),OFFSET('Sanitation Data'!$F$10,0,10*ROW('Sanitation Data'!F88)),NA())</f>
        <v>#N/A</v>
      </c>
      <c r="AI94" s="507" t="e">
        <f ca="1">+IF(AND(ISNUMBER(OFFSET('Sanitation Data'!$F$11,0,10*ROW('Sanitation Data'!F88))),'Data Summary'!CX94="Yes"),OFFSET('Sanitation Data'!$F$11,0,10*ROW('Sanitation Data'!F88)),NA())</f>
        <v>#N/A</v>
      </c>
      <c r="AJ94" s="507" t="e">
        <f ca="1">+IF(AND(ISNUMBER(OFFSET('Sanitation Data'!$F$12,0,10*ROW('Sanitation Data'!F88))),'Data Summary'!CY94="Yes"),OFFSET('Sanitation Data'!$F$12,0,10*ROW('Sanitation Data'!F88)),NA())</f>
        <v>#N/A</v>
      </c>
      <c r="AK94" s="507" t="e">
        <f ca="1">+IF(AND(ISNUMBER(OFFSET('Sanitation Data'!$G$4,0,10*ROW('Sanitation Data'!G88))),'Data Summary'!CZ94="Yes"),100-OFFSET('Sanitation Data'!$G$4,0,10*ROW('Sanitation Data'!G88)),NA())</f>
        <v>#N/A</v>
      </c>
      <c r="AL94" s="507" t="e">
        <f ca="1">+IF(AND(ISNUMBER(OFFSET('Sanitation Data'!$G$6,0,10*ROW('Sanitation Data'!G88))),'Data Summary'!DA94="Yes"),OFFSET('Sanitation Data'!$G$6,0,10*ROW('Sanitation Data'!G88)),NA())</f>
        <v>#N/A</v>
      </c>
      <c r="AM94" s="507" t="e">
        <f ca="1">+IF(AND(ISNUMBER(OFFSET('Sanitation Data'!$G$10,0,10*ROW('Sanitation Data'!G88))),'Data Summary'!DB94="Yes"),OFFSET('Sanitation Data'!$G$10,0,10*ROW('Sanitation Data'!G88)),NA())</f>
        <v>#N/A</v>
      </c>
      <c r="AN94" s="507" t="e">
        <f ca="1">+IF(AND(ISNUMBER(OFFSET('Sanitation Data'!$G$11,0,10*ROW('Sanitation Data'!G88))),'Data Summary'!DC94="Yes"),OFFSET('Sanitation Data'!$G$11,0,10*ROW('Sanitation Data'!G88)),NA())</f>
        <v>#N/A</v>
      </c>
      <c r="AO94" s="507" t="e">
        <f ca="1">+IF(AND(ISNUMBER(OFFSET('Sanitation Data'!$G$12,0,10*ROW('Sanitation Data'!G88))),'Data Summary'!DD94="Yes"),OFFSET('Sanitation Data'!$G$12,0,10*ROW('Sanitation Data'!G88)),NA())</f>
        <v>#N/A</v>
      </c>
      <c r="AP94" s="507" t="e">
        <f ca="1">+IF(AND(ISNUMBER(OFFSET('Sanitation Data'!$H$4,0,10*ROW('Sanitation Data'!H88))),'Data Summary'!DE94="Yes"),100-OFFSET('Sanitation Data'!$H$4,0,10*ROW('Sanitation Data'!H88)),NA())</f>
        <v>#N/A</v>
      </c>
      <c r="AQ94" s="507" t="e">
        <f ca="1">+IF(AND(ISNUMBER(OFFSET('Sanitation Data'!$H$6,0,10*ROW('Sanitation Data'!H88))),'Data Summary'!DF94="Yes"),OFFSET('Sanitation Data'!$H$6,0,10*ROW('Sanitation Data'!H88)),NA())</f>
        <v>#N/A</v>
      </c>
      <c r="AR94" s="507" t="e">
        <f ca="1">+IF(AND(ISNUMBER(OFFSET('Sanitation Data'!$H$10,0,10*ROW('Sanitation Data'!H88))),'Data Summary'!DG94="Yes"),OFFSET('Sanitation Data'!$H$10,0,10*ROW('Sanitation Data'!H88)),NA())</f>
        <v>#N/A</v>
      </c>
      <c r="AS94" s="507" t="e">
        <f ca="1">+IF(AND(ISNUMBER(OFFSET('Sanitation Data'!$H$11,0,10*ROW('Sanitation Data'!H88))),'Data Summary'!DH94="Yes"),OFFSET('Sanitation Data'!$H$11,0,10*ROW('Sanitation Data'!H88)),NA())</f>
        <v>#N/A</v>
      </c>
      <c r="AT94" s="507" t="e">
        <f ca="1">+IF(AND(ISNUMBER(OFFSET('Sanitation Data'!$H$12,0,10*ROW('Sanitation Data'!H88))),'Data Summary'!DI94="Yes"),OFFSET('Sanitation Data'!$H$12,0,10*ROW('Sanitation Data'!H88)),NA())</f>
        <v>#N/A</v>
      </c>
      <c r="AU94" s="507" t="e">
        <f ca="1">+IF(AND(ISNUMBER(OFFSET('Sanitation Data'!$I$4,0,10*ROW('Sanitation Data'!I88))),'Data Summary'!DJ94="Yes"),100-OFFSET('Sanitation Data'!$I$4,0,10*ROW('Sanitation Data'!I88)),NA())</f>
        <v>#N/A</v>
      </c>
      <c r="AV94" s="507" t="e">
        <f ca="1">+IF(AND(ISNUMBER(OFFSET('Sanitation Data'!$I$6,0,10*ROW('Sanitation Data'!I88))),'Data Summary'!DK94="Yes"),OFFSET('Sanitation Data'!$I$6,0,10*ROW('Sanitation Data'!I88)),NA())</f>
        <v>#N/A</v>
      </c>
      <c r="AW94" s="507" t="e">
        <f ca="1">+IF(AND(ISNUMBER(OFFSET('Sanitation Data'!$I$10,0,10*ROW('Sanitation Data'!I88))),'Data Summary'!DL94="Yes"),OFFSET('Sanitation Data'!$I$10,0,10*ROW('Sanitation Data'!I88)),NA())</f>
        <v>#N/A</v>
      </c>
      <c r="AX94" s="507" t="e">
        <f ca="1">+IF(AND(ISNUMBER(OFFSET('Sanitation Data'!$I$11,0,10*ROW('Sanitation Data'!I88))),'Data Summary'!DM94="Yes"),OFFSET('Sanitation Data'!$I$11,0,10*ROW('Sanitation Data'!I88)),NA())</f>
        <v>#N/A</v>
      </c>
      <c r="AY94" s="507" t="e">
        <f ca="1">+IF(AND(ISNUMBER(OFFSET('Sanitation Data'!$I$12,0,10*ROW('Sanitation Data'!I88))),'Data Summary'!DN94="Yes"),OFFSET('Sanitation Data'!$I$12,0,10*ROW('Sanitation Data'!I88)),NA())</f>
        <v>#N/A</v>
      </c>
      <c r="AZ94" s="508" t="e">
        <f ca="1">+IF(AND(ISNUMBER(OFFSET('Hygiene Data'!$D$5,0,10*ROW('Hygiene Data'!D88))),'Data Summary'!DO94="Yes"),OFFSET('Hygiene Data'!$D$5,0,10*ROW('Hygiene Data'!D88)),NA())</f>
        <v>#N/A</v>
      </c>
      <c r="BA94" s="508" t="e">
        <f ca="1">+IF(AND(ISNUMBER(OFFSET('Hygiene Data'!$D$7,0,10*ROW('Hygiene Data'!D88))),'Data Summary'!DP94="Yes"),OFFSET('Hygiene Data'!$D$7,0,10*ROW('Hygiene Data'!D88)),NA())</f>
        <v>#N/A</v>
      </c>
      <c r="BB94" s="508" t="e">
        <f ca="1">+IF(AND(ISNUMBER(OFFSET('Hygiene Data'!$D$9,0,10*ROW('Hygiene Data'!D88))),'Data Summary'!DQ94="Yes"),OFFSET('Hygiene Data'!$D$9,0,10*ROW('Hygiene Data'!D88)),NA())</f>
        <v>#N/A</v>
      </c>
      <c r="BC94" s="508" t="e">
        <f ca="1">+IF(AND(ISNUMBER(OFFSET('Hygiene Data'!$E$5,0,10*ROW('Hygiene Data'!E88))),'Data Summary'!DR94="Yes"),OFFSET('Hygiene Data'!$E$5,0,10*ROW('Hygiene Data'!E88)),NA())</f>
        <v>#N/A</v>
      </c>
      <c r="BD94" s="508" t="e">
        <f ca="1">+IF(AND(ISNUMBER(OFFSET('Hygiene Data'!$E$7,0,10*ROW('Hygiene Data'!E88))),'Data Summary'!DS94="Yes"),OFFSET('Hygiene Data'!$E$7,0,10*ROW('Hygiene Data'!E88)),NA())</f>
        <v>#N/A</v>
      </c>
      <c r="BE94" s="508" t="e">
        <f ca="1">+IF(AND(ISNUMBER(OFFSET('Hygiene Data'!$E$9,0,10*ROW('Hygiene Data'!E88))),'Data Summary'!DT94="Yes"),OFFSET('Hygiene Data'!$E$9,0,10*ROW('Hygiene Data'!E88)),NA())</f>
        <v>#N/A</v>
      </c>
      <c r="BF94" s="508" t="e">
        <f ca="1">+IF(AND(ISNUMBER(OFFSET('Hygiene Data'!$F$5,0,10*ROW('Hygiene Data'!F88))),'Data Summary'!DU94="Yes"),OFFSET('Hygiene Data'!$F$5,0,10*ROW('Hygiene Data'!F88)),NA())</f>
        <v>#N/A</v>
      </c>
      <c r="BG94" s="508" t="e">
        <f ca="1">+IF(AND(ISNUMBER(OFFSET('Hygiene Data'!$F$7,0,10*ROW('Hygiene Data'!F88))),'Data Summary'!DV94="Yes"),OFFSET('Hygiene Data'!$F$7,0,10*ROW('Hygiene Data'!F88)),NA())</f>
        <v>#N/A</v>
      </c>
      <c r="BH94" s="508" t="e">
        <f ca="1">+IF(AND(ISNUMBER(OFFSET('Hygiene Data'!$F$9,0,10*ROW('Hygiene Data'!F88))),'Data Summary'!DW94="Yes"),OFFSET('Hygiene Data'!$F$9,0,10*ROW('Hygiene Data'!F88)),NA())</f>
        <v>#N/A</v>
      </c>
      <c r="BI94" s="508" t="e">
        <f ca="1">+IF(AND(ISNUMBER(OFFSET('Hygiene Data'!$G$5,0,10*ROW('Hygiene Data'!G88))),'Data Summary'!DX94="Yes"),OFFSET('Hygiene Data'!$G$5,0,10*ROW('Hygiene Data'!G88)),NA())</f>
        <v>#N/A</v>
      </c>
      <c r="BJ94" s="508" t="e">
        <f ca="1">+IF(AND(ISNUMBER(OFFSET('Hygiene Data'!$G$7,0,10*ROW('Hygiene Data'!G88))),'Data Summary'!DY94="Yes"),OFFSET('Hygiene Data'!$G$7,0,10*ROW('Hygiene Data'!G88)),NA())</f>
        <v>#N/A</v>
      </c>
      <c r="BK94" s="508" t="e">
        <f ca="1">+IF(AND(ISNUMBER(OFFSET('Hygiene Data'!$G$9,0,10*ROW('Hygiene Data'!G88))),'Data Summary'!DZ94="Yes"),OFFSET('Hygiene Data'!$G$9,0,10*ROW('Hygiene Data'!G88)),NA())</f>
        <v>#N/A</v>
      </c>
      <c r="BL94" s="508" t="e">
        <f ca="1">+IF(AND(ISNUMBER(OFFSET('Hygiene Data'!$H$5,0,10*ROW('Hygiene Data'!H88))),'Data Summary'!EA94="Yes"),OFFSET('Hygiene Data'!$H$5,0,10*ROW('Hygiene Data'!H88)),NA())</f>
        <v>#N/A</v>
      </c>
      <c r="BM94" s="508" t="e">
        <f ca="1">+IF(AND(ISNUMBER(OFFSET('Hygiene Data'!$H$7,0,10*ROW('Hygiene Data'!H88))),'Data Summary'!EB94="Yes"),OFFSET('Hygiene Data'!$H$7,0,10*ROW('Hygiene Data'!H88)),NA())</f>
        <v>#N/A</v>
      </c>
      <c r="BN94" s="508" t="e">
        <f ca="1">+IF(AND(ISNUMBER(OFFSET('Hygiene Data'!$H$9,0,10*ROW('Hygiene Data'!H88))),'Data Summary'!EC94="Yes"),OFFSET('Hygiene Data'!$H$9,0,10*ROW('Hygiene Data'!H88)),NA())</f>
        <v>#N/A</v>
      </c>
      <c r="BO94" s="508" t="e">
        <f ca="1">+IF(AND(ISNUMBER(OFFSET('Hygiene Data'!$I$5,0,10*ROW('Hygiene Data'!I88))),'Data Summary'!ED94="Yes"),OFFSET('Hygiene Data'!$I$5,0,10*ROW('Hygiene Data'!I88)),NA())</f>
        <v>#N/A</v>
      </c>
      <c r="BP94" s="508" t="e">
        <f ca="1">+IF(AND(ISNUMBER(OFFSET('Hygiene Data'!$I$7,0,10*ROW('Hygiene Data'!I88))),'Data Summary'!EE94="Yes"),OFFSET('Hygiene Data'!$I$7,0,10*ROW('Hygiene Data'!I88)),NA())</f>
        <v>#N/A</v>
      </c>
      <c r="BQ94" s="508" t="e">
        <f ca="1">+IF(AND(ISNUMBER(OFFSET('Hygiene Data'!$I$9,0,10*ROW('Hygiene Data'!I88))),'Data Summary'!EF94="Yes"),OFFSET('Hygiene Data'!$I$9,0,10*ROW('Hygiene Data'!I88)),NA())</f>
        <v>#N/A</v>
      </c>
    </row>
    <row r="95" spans="1:69" x14ac:dyDescent="0.25">
      <c r="A95" s="504" t="e">
        <f ca="1">+RIGHT('Data Summary'!A95,LEN('Data Summary'!A95)-9)</f>
        <v>#VALUE!</v>
      </c>
      <c r="B95" s="478" t="str">
        <f ca="1">+IF(ISTEXT('Data Summary'!B95),'Data Summary'!B95,"")</f>
        <v/>
      </c>
      <c r="C95" s="505" t="e">
        <f ca="1">+VALUE('Data Summary'!C95)</f>
        <v>#VALUE!</v>
      </c>
      <c r="D95" s="506" t="e">
        <f ca="1">+IF(AND(ISNUMBER(OFFSET('Water Data'!$D$4,0,10*ROW('Water Data'!D89))),'Data Summary'!BS95="Yes"),100-OFFSET('Water Data'!$D$4,0,10*ROW('Water Data'!D89)),NA())</f>
        <v>#N/A</v>
      </c>
      <c r="E95" s="506" t="e">
        <f ca="1">+IF(AND(ISNUMBER(OFFSET('Water Data'!$D$6,0,10*ROW('Water Data'!D89))),'Data Summary'!BT95="Yes"),OFFSET('Water Data'!$D$6,0,10*ROW('Water Data'!D89)),NA())</f>
        <v>#N/A</v>
      </c>
      <c r="F95" s="506" t="e">
        <f ca="1">+IF(AND(ISNUMBER(OFFSET('Water Data'!$D$9,0,10*ROW('Water Data'!D89))),'Data Summary'!BU95="Yes"),OFFSET('Water Data'!$D$9,0,10*ROW('Water Data'!D89)),NA())</f>
        <v>#N/A</v>
      </c>
      <c r="G95" s="506" t="e">
        <f ca="1">+IF(AND(ISNUMBER(OFFSET('Water Data'!$E$4,0,10*ROW('Water Data'!E89))),'Data Summary'!BV95="Yes"),100-OFFSET('Water Data'!$E$4,0,10*ROW('Water Data'!E89)),NA())</f>
        <v>#N/A</v>
      </c>
      <c r="H95" s="506" t="e">
        <f ca="1">+IF(AND(ISNUMBER(OFFSET('Water Data'!$E$6,0,10*ROW('Water Data'!E89))),'Data Summary'!BW95="Yes"),OFFSET('Water Data'!$E$6,0,10*ROW('Water Data'!E89)),NA())</f>
        <v>#N/A</v>
      </c>
      <c r="I95" s="506" t="e">
        <f ca="1">+IF(AND(ISNUMBER(OFFSET('Water Data'!$E$9,0,10*ROW('Water Data'!E89))),'Data Summary'!BX95="Yes"),OFFSET('Water Data'!$E$9,0,10*ROW('Water Data'!E89)),NA())</f>
        <v>#N/A</v>
      </c>
      <c r="J95" s="506" t="e">
        <f ca="1">+IF(AND(ISNUMBER(OFFSET('Water Data'!$F$4,0,10*ROW('Water Data'!F89))),'Data Summary'!BY95="Yes"),100-OFFSET('Water Data'!$F$4,0,10*ROW('Water Data'!F89)),NA())</f>
        <v>#N/A</v>
      </c>
      <c r="K95" s="506" t="e">
        <f ca="1">+IF(AND(ISNUMBER(OFFSET('Water Data'!$F$6,0,10*ROW('Water Data'!F89))),'Data Summary'!BZ95="Yes"),OFFSET('Water Data'!$F$6,0,10*ROW('Water Data'!F89)),NA())</f>
        <v>#N/A</v>
      </c>
      <c r="L95" s="506" t="e">
        <f ca="1">+IF(AND(ISNUMBER(OFFSET('Water Data'!$F$9,0,10*ROW('Water Data'!F89))),'Data Summary'!CA95="Yes"),OFFSET('Water Data'!$F$9,0,10*ROW('Water Data'!F89)),NA())</f>
        <v>#N/A</v>
      </c>
      <c r="M95" s="506" t="e">
        <f ca="1">+IF(AND(ISNUMBER(OFFSET('Water Data'!$G$4,0,10*ROW('Water Data'!G89))),'Data Summary'!CB95="Yes"),100-OFFSET('Water Data'!$G$4,0,10*ROW('Water Data'!G89)),NA())</f>
        <v>#N/A</v>
      </c>
      <c r="N95" s="506" t="e">
        <f ca="1">+IF(AND(ISNUMBER(OFFSET('Water Data'!$G$6,0,10*ROW('Water Data'!G89))),'Data Summary'!CC95="Yes"),OFFSET('Water Data'!$G$6,0,10*ROW('Water Data'!G89)),NA())</f>
        <v>#N/A</v>
      </c>
      <c r="O95" s="506" t="e">
        <f ca="1">+IF(AND(ISNUMBER(OFFSET('Water Data'!$G$9,0,10*ROW('Water Data'!G89))),'Data Summary'!CD95="Yes"),OFFSET('Water Data'!$G$9,0,10*ROW('Water Data'!G89)),NA())</f>
        <v>#N/A</v>
      </c>
      <c r="P95" s="506" t="e">
        <f ca="1">+IF(AND(ISNUMBER(OFFSET('Water Data'!$H$4,0,10*ROW('Water Data'!H89))),'Data Summary'!CE95="Yes"),100-OFFSET('Water Data'!$H$4,0,10*ROW('Water Data'!H89)),NA())</f>
        <v>#N/A</v>
      </c>
      <c r="Q95" s="506" t="e">
        <f ca="1">+IF(AND(ISNUMBER(OFFSET('Water Data'!$H$6,0,10*ROW('Water Data'!H89))),'Data Summary'!CF95="Yes"),OFFSET('Water Data'!$H$6,0,10*ROW('Water Data'!H89)),NA())</f>
        <v>#N/A</v>
      </c>
      <c r="R95" s="506" t="e">
        <f ca="1">+IF(AND(ISNUMBER(OFFSET('Water Data'!$H$9,0,10*ROW('Water Data'!H89))),'Data Summary'!CG95="Yes"),OFFSET('Water Data'!$H$9,0,10*ROW('Water Data'!H89)),NA())</f>
        <v>#N/A</v>
      </c>
      <c r="S95" s="506" t="e">
        <f ca="1">+IF(AND(ISNUMBER(OFFSET('Water Data'!$I$4,0,10*ROW('Water Data'!I89))),'Data Summary'!CH95="Yes"),100-OFFSET('Water Data'!$I$4,0,10*ROW('Water Data'!I89)),NA())</f>
        <v>#N/A</v>
      </c>
      <c r="T95" s="506" t="e">
        <f ca="1">+IF(AND(ISNUMBER(OFFSET('Water Data'!$I$6,0,10*ROW('Water Data'!I89))),'Data Summary'!CI95="Yes"),OFFSET('Water Data'!$I$6,0,10*ROW('Water Data'!I89)),NA())</f>
        <v>#N/A</v>
      </c>
      <c r="U95" s="506" t="e">
        <f ca="1">+IF(AND(ISNUMBER(OFFSET('Water Data'!$I$9,0,10*ROW('Water Data'!I89))),'Data Summary'!CJ95="Yes"),OFFSET('Water Data'!$I$9,0,10*ROW('Water Data'!I89)),NA())</f>
        <v>#N/A</v>
      </c>
      <c r="V95" s="507" t="e">
        <f ca="1">+IF(AND(ISNUMBER(OFFSET('Sanitation Data'!$D$4,0,10*ROW('Sanitation Data'!D89))),'Data Summary'!CK95="Yes"),100-OFFSET('Sanitation Data'!$D$4,0,10*ROW('Sanitation Data'!D89)),NA())</f>
        <v>#N/A</v>
      </c>
      <c r="W95" s="507" t="e">
        <f ca="1">+IF(AND(ISNUMBER(OFFSET('Sanitation Data'!$D$6,0,10*ROW('Sanitation Data'!D89))),'Data Summary'!CL95="Yes"),OFFSET('Sanitation Data'!$D$6,0,10*ROW('Sanitation Data'!D89)),NA())</f>
        <v>#N/A</v>
      </c>
      <c r="X95" s="507" t="e">
        <f ca="1">+IF(AND(ISNUMBER(OFFSET('Sanitation Data'!$D$10,0,10*ROW('Sanitation Data'!D89))),'Data Summary'!CM95="Yes"),OFFSET('Sanitation Data'!$D$10,0,10*ROW('Sanitation Data'!D89)),NA())</f>
        <v>#N/A</v>
      </c>
      <c r="Y95" s="507" t="e">
        <f ca="1">+IF(AND(ISNUMBER(OFFSET('Sanitation Data'!$D$11,0,10*ROW('Sanitation Data'!D89))),'Data Summary'!CN95="Yes"),OFFSET('Sanitation Data'!$D$11,0,10*ROW('Sanitation Data'!D89)),NA())</f>
        <v>#N/A</v>
      </c>
      <c r="Z95" s="507" t="e">
        <f ca="1">+IF(AND(ISNUMBER(OFFSET('Sanitation Data'!$D$12,0,10*ROW('Sanitation Data'!D89))),'Data Summary'!CO95="Yes"),OFFSET('Sanitation Data'!$D$12,0,10*ROW('Sanitation Data'!D89)),NA())</f>
        <v>#N/A</v>
      </c>
      <c r="AA95" s="507" t="e">
        <f ca="1">+IF(AND(ISNUMBER(OFFSET('Sanitation Data'!$E$4,0,10*ROW('Sanitation Data'!E89))),'Data Summary'!CP95="Yes"),100-OFFSET('Sanitation Data'!$E$4,0,10*ROW('Sanitation Data'!E89)),NA())</f>
        <v>#N/A</v>
      </c>
      <c r="AB95" s="507" t="e">
        <f ca="1">+IF(AND(ISNUMBER(OFFSET('Sanitation Data'!$E$6,0,10*ROW('Sanitation Data'!E89))),'Data Summary'!CQ95="Yes"),OFFSET('Sanitation Data'!$E$6,0,10*ROW('Sanitation Data'!E89)),NA())</f>
        <v>#N/A</v>
      </c>
      <c r="AC95" s="507" t="e">
        <f ca="1">+IF(AND(ISNUMBER(OFFSET('Sanitation Data'!$E$10,0,10*ROW('Sanitation Data'!E89))),'Data Summary'!CR95="Yes"),OFFSET('Sanitation Data'!$E$10,0,10*ROW('Sanitation Data'!E89)),NA())</f>
        <v>#N/A</v>
      </c>
      <c r="AD95" s="507" t="e">
        <f ca="1">+IF(AND(ISNUMBER(OFFSET('Sanitation Data'!$E$11,0,10*ROW('Sanitation Data'!E89))),'Data Summary'!CS95="Yes"),OFFSET('Sanitation Data'!$E$11,0,10*ROW('Sanitation Data'!E89)),NA())</f>
        <v>#N/A</v>
      </c>
      <c r="AE95" s="507" t="e">
        <f ca="1">+IF(AND(ISNUMBER(OFFSET('Sanitation Data'!$E$12,0,10*ROW('Sanitation Data'!E89))),'Data Summary'!CT95="Yes"),OFFSET('Sanitation Data'!$E$12,0,10*ROW('Sanitation Data'!E89)),NA())</f>
        <v>#N/A</v>
      </c>
      <c r="AF95" s="507" t="e">
        <f ca="1">+IF(AND(ISNUMBER(OFFSET('Sanitation Data'!$F$4,0,10*ROW('Sanitation Data'!F89))),'Data Summary'!CU95="Yes"),100-OFFSET('Sanitation Data'!$F$4,0,10*ROW('Sanitation Data'!F89)),NA())</f>
        <v>#N/A</v>
      </c>
      <c r="AG95" s="507" t="e">
        <f ca="1">+IF(AND(ISNUMBER(OFFSET('Sanitation Data'!$F$6,0,10*ROW('Sanitation Data'!F89))),'Data Summary'!CV95="Yes"),OFFSET('Sanitation Data'!$F$6,0,10*ROW('Sanitation Data'!F89)),NA())</f>
        <v>#N/A</v>
      </c>
      <c r="AH95" s="507" t="e">
        <f ca="1">+IF(AND(ISNUMBER(OFFSET('Sanitation Data'!$F$10,0,10*ROW('Sanitation Data'!F89))),'Data Summary'!CW95="Yes"),OFFSET('Sanitation Data'!$F$10,0,10*ROW('Sanitation Data'!F89)),NA())</f>
        <v>#N/A</v>
      </c>
      <c r="AI95" s="507" t="e">
        <f ca="1">+IF(AND(ISNUMBER(OFFSET('Sanitation Data'!$F$11,0,10*ROW('Sanitation Data'!F89))),'Data Summary'!CX95="Yes"),OFFSET('Sanitation Data'!$F$11,0,10*ROW('Sanitation Data'!F89)),NA())</f>
        <v>#N/A</v>
      </c>
      <c r="AJ95" s="507" t="e">
        <f ca="1">+IF(AND(ISNUMBER(OFFSET('Sanitation Data'!$F$12,0,10*ROW('Sanitation Data'!F89))),'Data Summary'!CY95="Yes"),OFFSET('Sanitation Data'!$F$12,0,10*ROW('Sanitation Data'!F89)),NA())</f>
        <v>#N/A</v>
      </c>
      <c r="AK95" s="507" t="e">
        <f ca="1">+IF(AND(ISNUMBER(OFFSET('Sanitation Data'!$G$4,0,10*ROW('Sanitation Data'!G89))),'Data Summary'!CZ95="Yes"),100-OFFSET('Sanitation Data'!$G$4,0,10*ROW('Sanitation Data'!G89)),NA())</f>
        <v>#N/A</v>
      </c>
      <c r="AL95" s="507" t="e">
        <f ca="1">+IF(AND(ISNUMBER(OFFSET('Sanitation Data'!$G$6,0,10*ROW('Sanitation Data'!G89))),'Data Summary'!DA95="Yes"),OFFSET('Sanitation Data'!$G$6,0,10*ROW('Sanitation Data'!G89)),NA())</f>
        <v>#N/A</v>
      </c>
      <c r="AM95" s="507" t="e">
        <f ca="1">+IF(AND(ISNUMBER(OFFSET('Sanitation Data'!$G$10,0,10*ROW('Sanitation Data'!G89))),'Data Summary'!DB95="Yes"),OFFSET('Sanitation Data'!$G$10,0,10*ROW('Sanitation Data'!G89)),NA())</f>
        <v>#N/A</v>
      </c>
      <c r="AN95" s="507" t="e">
        <f ca="1">+IF(AND(ISNUMBER(OFFSET('Sanitation Data'!$G$11,0,10*ROW('Sanitation Data'!G89))),'Data Summary'!DC95="Yes"),OFFSET('Sanitation Data'!$G$11,0,10*ROW('Sanitation Data'!G89)),NA())</f>
        <v>#N/A</v>
      </c>
      <c r="AO95" s="507" t="e">
        <f ca="1">+IF(AND(ISNUMBER(OFFSET('Sanitation Data'!$G$12,0,10*ROW('Sanitation Data'!G89))),'Data Summary'!DD95="Yes"),OFFSET('Sanitation Data'!$G$12,0,10*ROW('Sanitation Data'!G89)),NA())</f>
        <v>#N/A</v>
      </c>
      <c r="AP95" s="507" t="e">
        <f ca="1">+IF(AND(ISNUMBER(OFFSET('Sanitation Data'!$H$4,0,10*ROW('Sanitation Data'!H89))),'Data Summary'!DE95="Yes"),100-OFFSET('Sanitation Data'!$H$4,0,10*ROW('Sanitation Data'!H89)),NA())</f>
        <v>#N/A</v>
      </c>
      <c r="AQ95" s="507" t="e">
        <f ca="1">+IF(AND(ISNUMBER(OFFSET('Sanitation Data'!$H$6,0,10*ROW('Sanitation Data'!H89))),'Data Summary'!DF95="Yes"),OFFSET('Sanitation Data'!$H$6,0,10*ROW('Sanitation Data'!H89)),NA())</f>
        <v>#N/A</v>
      </c>
      <c r="AR95" s="507" t="e">
        <f ca="1">+IF(AND(ISNUMBER(OFFSET('Sanitation Data'!$H$10,0,10*ROW('Sanitation Data'!H89))),'Data Summary'!DG95="Yes"),OFFSET('Sanitation Data'!$H$10,0,10*ROW('Sanitation Data'!H89)),NA())</f>
        <v>#N/A</v>
      </c>
      <c r="AS95" s="507" t="e">
        <f ca="1">+IF(AND(ISNUMBER(OFFSET('Sanitation Data'!$H$11,0,10*ROW('Sanitation Data'!H89))),'Data Summary'!DH95="Yes"),OFFSET('Sanitation Data'!$H$11,0,10*ROW('Sanitation Data'!H89)),NA())</f>
        <v>#N/A</v>
      </c>
      <c r="AT95" s="507" t="e">
        <f ca="1">+IF(AND(ISNUMBER(OFFSET('Sanitation Data'!$H$12,0,10*ROW('Sanitation Data'!H89))),'Data Summary'!DI95="Yes"),OFFSET('Sanitation Data'!$H$12,0,10*ROW('Sanitation Data'!H89)),NA())</f>
        <v>#N/A</v>
      </c>
      <c r="AU95" s="507" t="e">
        <f ca="1">+IF(AND(ISNUMBER(OFFSET('Sanitation Data'!$I$4,0,10*ROW('Sanitation Data'!I89))),'Data Summary'!DJ95="Yes"),100-OFFSET('Sanitation Data'!$I$4,0,10*ROW('Sanitation Data'!I89)),NA())</f>
        <v>#N/A</v>
      </c>
      <c r="AV95" s="507" t="e">
        <f ca="1">+IF(AND(ISNUMBER(OFFSET('Sanitation Data'!$I$6,0,10*ROW('Sanitation Data'!I89))),'Data Summary'!DK95="Yes"),OFFSET('Sanitation Data'!$I$6,0,10*ROW('Sanitation Data'!I89)),NA())</f>
        <v>#N/A</v>
      </c>
      <c r="AW95" s="507" t="e">
        <f ca="1">+IF(AND(ISNUMBER(OFFSET('Sanitation Data'!$I$10,0,10*ROW('Sanitation Data'!I89))),'Data Summary'!DL95="Yes"),OFFSET('Sanitation Data'!$I$10,0,10*ROW('Sanitation Data'!I89)),NA())</f>
        <v>#N/A</v>
      </c>
      <c r="AX95" s="507" t="e">
        <f ca="1">+IF(AND(ISNUMBER(OFFSET('Sanitation Data'!$I$11,0,10*ROW('Sanitation Data'!I89))),'Data Summary'!DM95="Yes"),OFFSET('Sanitation Data'!$I$11,0,10*ROW('Sanitation Data'!I89)),NA())</f>
        <v>#N/A</v>
      </c>
      <c r="AY95" s="507" t="e">
        <f ca="1">+IF(AND(ISNUMBER(OFFSET('Sanitation Data'!$I$12,0,10*ROW('Sanitation Data'!I89))),'Data Summary'!DN95="Yes"),OFFSET('Sanitation Data'!$I$12,0,10*ROW('Sanitation Data'!I89)),NA())</f>
        <v>#N/A</v>
      </c>
      <c r="AZ95" s="508" t="e">
        <f ca="1">+IF(AND(ISNUMBER(OFFSET('Hygiene Data'!$D$5,0,10*ROW('Hygiene Data'!D89))),'Data Summary'!DO95="Yes"),OFFSET('Hygiene Data'!$D$5,0,10*ROW('Hygiene Data'!D89)),NA())</f>
        <v>#N/A</v>
      </c>
      <c r="BA95" s="508" t="e">
        <f ca="1">+IF(AND(ISNUMBER(OFFSET('Hygiene Data'!$D$7,0,10*ROW('Hygiene Data'!D89))),'Data Summary'!DP95="Yes"),OFFSET('Hygiene Data'!$D$7,0,10*ROW('Hygiene Data'!D89)),NA())</f>
        <v>#N/A</v>
      </c>
      <c r="BB95" s="508" t="e">
        <f ca="1">+IF(AND(ISNUMBER(OFFSET('Hygiene Data'!$D$9,0,10*ROW('Hygiene Data'!D89))),'Data Summary'!DQ95="Yes"),OFFSET('Hygiene Data'!$D$9,0,10*ROW('Hygiene Data'!D89)),NA())</f>
        <v>#N/A</v>
      </c>
      <c r="BC95" s="508" t="e">
        <f ca="1">+IF(AND(ISNUMBER(OFFSET('Hygiene Data'!$E$5,0,10*ROW('Hygiene Data'!E89))),'Data Summary'!DR95="Yes"),OFFSET('Hygiene Data'!$E$5,0,10*ROW('Hygiene Data'!E89)),NA())</f>
        <v>#N/A</v>
      </c>
      <c r="BD95" s="508" t="e">
        <f ca="1">+IF(AND(ISNUMBER(OFFSET('Hygiene Data'!$E$7,0,10*ROW('Hygiene Data'!E89))),'Data Summary'!DS95="Yes"),OFFSET('Hygiene Data'!$E$7,0,10*ROW('Hygiene Data'!E89)),NA())</f>
        <v>#N/A</v>
      </c>
      <c r="BE95" s="508" t="e">
        <f ca="1">+IF(AND(ISNUMBER(OFFSET('Hygiene Data'!$E$9,0,10*ROW('Hygiene Data'!E89))),'Data Summary'!DT95="Yes"),OFFSET('Hygiene Data'!$E$9,0,10*ROW('Hygiene Data'!E89)),NA())</f>
        <v>#N/A</v>
      </c>
      <c r="BF95" s="508" t="e">
        <f ca="1">+IF(AND(ISNUMBER(OFFSET('Hygiene Data'!$F$5,0,10*ROW('Hygiene Data'!F89))),'Data Summary'!DU95="Yes"),OFFSET('Hygiene Data'!$F$5,0,10*ROW('Hygiene Data'!F89)),NA())</f>
        <v>#N/A</v>
      </c>
      <c r="BG95" s="508" t="e">
        <f ca="1">+IF(AND(ISNUMBER(OFFSET('Hygiene Data'!$F$7,0,10*ROW('Hygiene Data'!F89))),'Data Summary'!DV95="Yes"),OFFSET('Hygiene Data'!$F$7,0,10*ROW('Hygiene Data'!F89)),NA())</f>
        <v>#N/A</v>
      </c>
      <c r="BH95" s="508" t="e">
        <f ca="1">+IF(AND(ISNUMBER(OFFSET('Hygiene Data'!$F$9,0,10*ROW('Hygiene Data'!F89))),'Data Summary'!DW95="Yes"),OFFSET('Hygiene Data'!$F$9,0,10*ROW('Hygiene Data'!F89)),NA())</f>
        <v>#N/A</v>
      </c>
      <c r="BI95" s="508" t="e">
        <f ca="1">+IF(AND(ISNUMBER(OFFSET('Hygiene Data'!$G$5,0,10*ROW('Hygiene Data'!G89))),'Data Summary'!DX95="Yes"),OFFSET('Hygiene Data'!$G$5,0,10*ROW('Hygiene Data'!G89)),NA())</f>
        <v>#N/A</v>
      </c>
      <c r="BJ95" s="508" t="e">
        <f ca="1">+IF(AND(ISNUMBER(OFFSET('Hygiene Data'!$G$7,0,10*ROW('Hygiene Data'!G89))),'Data Summary'!DY95="Yes"),OFFSET('Hygiene Data'!$G$7,0,10*ROW('Hygiene Data'!G89)),NA())</f>
        <v>#N/A</v>
      </c>
      <c r="BK95" s="508" t="e">
        <f ca="1">+IF(AND(ISNUMBER(OFFSET('Hygiene Data'!$G$9,0,10*ROW('Hygiene Data'!G89))),'Data Summary'!DZ95="Yes"),OFFSET('Hygiene Data'!$G$9,0,10*ROW('Hygiene Data'!G89)),NA())</f>
        <v>#N/A</v>
      </c>
      <c r="BL95" s="508" t="e">
        <f ca="1">+IF(AND(ISNUMBER(OFFSET('Hygiene Data'!$H$5,0,10*ROW('Hygiene Data'!H89))),'Data Summary'!EA95="Yes"),OFFSET('Hygiene Data'!$H$5,0,10*ROW('Hygiene Data'!H89)),NA())</f>
        <v>#N/A</v>
      </c>
      <c r="BM95" s="508" t="e">
        <f ca="1">+IF(AND(ISNUMBER(OFFSET('Hygiene Data'!$H$7,0,10*ROW('Hygiene Data'!H89))),'Data Summary'!EB95="Yes"),OFFSET('Hygiene Data'!$H$7,0,10*ROW('Hygiene Data'!H89)),NA())</f>
        <v>#N/A</v>
      </c>
      <c r="BN95" s="508" t="e">
        <f ca="1">+IF(AND(ISNUMBER(OFFSET('Hygiene Data'!$H$9,0,10*ROW('Hygiene Data'!H89))),'Data Summary'!EC95="Yes"),OFFSET('Hygiene Data'!$H$9,0,10*ROW('Hygiene Data'!H89)),NA())</f>
        <v>#N/A</v>
      </c>
      <c r="BO95" s="508" t="e">
        <f ca="1">+IF(AND(ISNUMBER(OFFSET('Hygiene Data'!$I$5,0,10*ROW('Hygiene Data'!I89))),'Data Summary'!ED95="Yes"),OFFSET('Hygiene Data'!$I$5,0,10*ROW('Hygiene Data'!I89)),NA())</f>
        <v>#N/A</v>
      </c>
      <c r="BP95" s="508" t="e">
        <f ca="1">+IF(AND(ISNUMBER(OFFSET('Hygiene Data'!$I$7,0,10*ROW('Hygiene Data'!I89))),'Data Summary'!EE95="Yes"),OFFSET('Hygiene Data'!$I$7,0,10*ROW('Hygiene Data'!I89)),NA())</f>
        <v>#N/A</v>
      </c>
      <c r="BQ95" s="508" t="e">
        <f ca="1">+IF(AND(ISNUMBER(OFFSET('Hygiene Data'!$I$9,0,10*ROW('Hygiene Data'!I89))),'Data Summary'!EF95="Yes"),OFFSET('Hygiene Data'!$I$9,0,10*ROW('Hygiene Data'!I89)),NA())</f>
        <v>#N/A</v>
      </c>
    </row>
    <row r="96" spans="1:69" x14ac:dyDescent="0.25">
      <c r="A96" s="504" t="e">
        <f ca="1">+RIGHT('Data Summary'!A96,LEN('Data Summary'!A96)-9)</f>
        <v>#VALUE!</v>
      </c>
      <c r="B96" s="478" t="str">
        <f ca="1">+IF(ISTEXT('Data Summary'!B96),'Data Summary'!B96,"")</f>
        <v/>
      </c>
      <c r="C96" s="505" t="e">
        <f ca="1">+VALUE('Data Summary'!C96)</f>
        <v>#VALUE!</v>
      </c>
      <c r="D96" s="506" t="e">
        <f ca="1">+IF(AND(ISNUMBER(OFFSET('Water Data'!$D$4,0,10*ROW('Water Data'!D90))),'Data Summary'!BS96="Yes"),100-OFFSET('Water Data'!$D$4,0,10*ROW('Water Data'!D90)),NA())</f>
        <v>#N/A</v>
      </c>
      <c r="E96" s="506" t="e">
        <f ca="1">+IF(AND(ISNUMBER(OFFSET('Water Data'!$D$6,0,10*ROW('Water Data'!D90))),'Data Summary'!BT96="Yes"),OFFSET('Water Data'!$D$6,0,10*ROW('Water Data'!D90)),NA())</f>
        <v>#N/A</v>
      </c>
      <c r="F96" s="506" t="e">
        <f ca="1">+IF(AND(ISNUMBER(OFFSET('Water Data'!$D$9,0,10*ROW('Water Data'!D90))),'Data Summary'!BU96="Yes"),OFFSET('Water Data'!$D$9,0,10*ROW('Water Data'!D90)),NA())</f>
        <v>#N/A</v>
      </c>
      <c r="G96" s="506" t="e">
        <f ca="1">+IF(AND(ISNUMBER(OFFSET('Water Data'!$E$4,0,10*ROW('Water Data'!E90))),'Data Summary'!BV96="Yes"),100-OFFSET('Water Data'!$E$4,0,10*ROW('Water Data'!E90)),NA())</f>
        <v>#N/A</v>
      </c>
      <c r="H96" s="506" t="e">
        <f ca="1">+IF(AND(ISNUMBER(OFFSET('Water Data'!$E$6,0,10*ROW('Water Data'!E90))),'Data Summary'!BW96="Yes"),OFFSET('Water Data'!$E$6,0,10*ROW('Water Data'!E90)),NA())</f>
        <v>#N/A</v>
      </c>
      <c r="I96" s="506" t="e">
        <f ca="1">+IF(AND(ISNUMBER(OFFSET('Water Data'!$E$9,0,10*ROW('Water Data'!E90))),'Data Summary'!BX96="Yes"),OFFSET('Water Data'!$E$9,0,10*ROW('Water Data'!E90)),NA())</f>
        <v>#N/A</v>
      </c>
      <c r="J96" s="506" t="e">
        <f ca="1">+IF(AND(ISNUMBER(OFFSET('Water Data'!$F$4,0,10*ROW('Water Data'!F90))),'Data Summary'!BY96="Yes"),100-OFFSET('Water Data'!$F$4,0,10*ROW('Water Data'!F90)),NA())</f>
        <v>#N/A</v>
      </c>
      <c r="K96" s="506" t="e">
        <f ca="1">+IF(AND(ISNUMBER(OFFSET('Water Data'!$F$6,0,10*ROW('Water Data'!F90))),'Data Summary'!BZ96="Yes"),OFFSET('Water Data'!$F$6,0,10*ROW('Water Data'!F90)),NA())</f>
        <v>#N/A</v>
      </c>
      <c r="L96" s="506" t="e">
        <f ca="1">+IF(AND(ISNUMBER(OFFSET('Water Data'!$F$9,0,10*ROW('Water Data'!F90))),'Data Summary'!CA96="Yes"),OFFSET('Water Data'!$F$9,0,10*ROW('Water Data'!F90)),NA())</f>
        <v>#N/A</v>
      </c>
      <c r="M96" s="506" t="e">
        <f ca="1">+IF(AND(ISNUMBER(OFFSET('Water Data'!$G$4,0,10*ROW('Water Data'!G90))),'Data Summary'!CB96="Yes"),100-OFFSET('Water Data'!$G$4,0,10*ROW('Water Data'!G90)),NA())</f>
        <v>#N/A</v>
      </c>
      <c r="N96" s="506" t="e">
        <f ca="1">+IF(AND(ISNUMBER(OFFSET('Water Data'!$G$6,0,10*ROW('Water Data'!G90))),'Data Summary'!CC96="Yes"),OFFSET('Water Data'!$G$6,0,10*ROW('Water Data'!G90)),NA())</f>
        <v>#N/A</v>
      </c>
      <c r="O96" s="506" t="e">
        <f ca="1">+IF(AND(ISNUMBER(OFFSET('Water Data'!$G$9,0,10*ROW('Water Data'!G90))),'Data Summary'!CD96="Yes"),OFFSET('Water Data'!$G$9,0,10*ROW('Water Data'!G90)),NA())</f>
        <v>#N/A</v>
      </c>
      <c r="P96" s="506" t="e">
        <f ca="1">+IF(AND(ISNUMBER(OFFSET('Water Data'!$H$4,0,10*ROW('Water Data'!H90))),'Data Summary'!CE96="Yes"),100-OFFSET('Water Data'!$H$4,0,10*ROW('Water Data'!H90)),NA())</f>
        <v>#N/A</v>
      </c>
      <c r="Q96" s="506" t="e">
        <f ca="1">+IF(AND(ISNUMBER(OFFSET('Water Data'!$H$6,0,10*ROW('Water Data'!H90))),'Data Summary'!CF96="Yes"),OFFSET('Water Data'!$H$6,0,10*ROW('Water Data'!H90)),NA())</f>
        <v>#N/A</v>
      </c>
      <c r="R96" s="506" t="e">
        <f ca="1">+IF(AND(ISNUMBER(OFFSET('Water Data'!$H$9,0,10*ROW('Water Data'!H90))),'Data Summary'!CG96="Yes"),OFFSET('Water Data'!$H$9,0,10*ROW('Water Data'!H90)),NA())</f>
        <v>#N/A</v>
      </c>
      <c r="S96" s="506" t="e">
        <f ca="1">+IF(AND(ISNUMBER(OFFSET('Water Data'!$I$4,0,10*ROW('Water Data'!I90))),'Data Summary'!CH96="Yes"),100-OFFSET('Water Data'!$I$4,0,10*ROW('Water Data'!I90)),NA())</f>
        <v>#N/A</v>
      </c>
      <c r="T96" s="506" t="e">
        <f ca="1">+IF(AND(ISNUMBER(OFFSET('Water Data'!$I$6,0,10*ROW('Water Data'!I90))),'Data Summary'!CI96="Yes"),OFFSET('Water Data'!$I$6,0,10*ROW('Water Data'!I90)),NA())</f>
        <v>#N/A</v>
      </c>
      <c r="U96" s="506" t="e">
        <f ca="1">+IF(AND(ISNUMBER(OFFSET('Water Data'!$I$9,0,10*ROW('Water Data'!I90))),'Data Summary'!CJ96="Yes"),OFFSET('Water Data'!$I$9,0,10*ROW('Water Data'!I90)),NA())</f>
        <v>#N/A</v>
      </c>
      <c r="V96" s="507" t="e">
        <f ca="1">+IF(AND(ISNUMBER(OFFSET('Sanitation Data'!$D$4,0,10*ROW('Sanitation Data'!D90))),'Data Summary'!CK96="Yes"),100-OFFSET('Sanitation Data'!$D$4,0,10*ROW('Sanitation Data'!D90)),NA())</f>
        <v>#N/A</v>
      </c>
      <c r="W96" s="507" t="e">
        <f ca="1">+IF(AND(ISNUMBER(OFFSET('Sanitation Data'!$D$6,0,10*ROW('Sanitation Data'!D90))),'Data Summary'!CL96="Yes"),OFFSET('Sanitation Data'!$D$6,0,10*ROW('Sanitation Data'!D90)),NA())</f>
        <v>#N/A</v>
      </c>
      <c r="X96" s="507" t="e">
        <f ca="1">+IF(AND(ISNUMBER(OFFSET('Sanitation Data'!$D$10,0,10*ROW('Sanitation Data'!D90))),'Data Summary'!CM96="Yes"),OFFSET('Sanitation Data'!$D$10,0,10*ROW('Sanitation Data'!D90)),NA())</f>
        <v>#N/A</v>
      </c>
      <c r="Y96" s="507" t="e">
        <f ca="1">+IF(AND(ISNUMBER(OFFSET('Sanitation Data'!$D$11,0,10*ROW('Sanitation Data'!D90))),'Data Summary'!CN96="Yes"),OFFSET('Sanitation Data'!$D$11,0,10*ROW('Sanitation Data'!D90)),NA())</f>
        <v>#N/A</v>
      </c>
      <c r="Z96" s="507" t="e">
        <f ca="1">+IF(AND(ISNUMBER(OFFSET('Sanitation Data'!$D$12,0,10*ROW('Sanitation Data'!D90))),'Data Summary'!CO96="Yes"),OFFSET('Sanitation Data'!$D$12,0,10*ROW('Sanitation Data'!D90)),NA())</f>
        <v>#N/A</v>
      </c>
      <c r="AA96" s="507" t="e">
        <f ca="1">+IF(AND(ISNUMBER(OFFSET('Sanitation Data'!$E$4,0,10*ROW('Sanitation Data'!E90))),'Data Summary'!CP96="Yes"),100-OFFSET('Sanitation Data'!$E$4,0,10*ROW('Sanitation Data'!E90)),NA())</f>
        <v>#N/A</v>
      </c>
      <c r="AB96" s="507" t="e">
        <f ca="1">+IF(AND(ISNUMBER(OFFSET('Sanitation Data'!$E$6,0,10*ROW('Sanitation Data'!E90))),'Data Summary'!CQ96="Yes"),OFFSET('Sanitation Data'!$E$6,0,10*ROW('Sanitation Data'!E90)),NA())</f>
        <v>#N/A</v>
      </c>
      <c r="AC96" s="507" t="e">
        <f ca="1">+IF(AND(ISNUMBER(OFFSET('Sanitation Data'!$E$10,0,10*ROW('Sanitation Data'!E90))),'Data Summary'!CR96="Yes"),OFFSET('Sanitation Data'!$E$10,0,10*ROW('Sanitation Data'!E90)),NA())</f>
        <v>#N/A</v>
      </c>
      <c r="AD96" s="507" t="e">
        <f ca="1">+IF(AND(ISNUMBER(OFFSET('Sanitation Data'!$E$11,0,10*ROW('Sanitation Data'!E90))),'Data Summary'!CS96="Yes"),OFFSET('Sanitation Data'!$E$11,0,10*ROW('Sanitation Data'!E90)),NA())</f>
        <v>#N/A</v>
      </c>
      <c r="AE96" s="507" t="e">
        <f ca="1">+IF(AND(ISNUMBER(OFFSET('Sanitation Data'!$E$12,0,10*ROW('Sanitation Data'!E90))),'Data Summary'!CT96="Yes"),OFFSET('Sanitation Data'!$E$12,0,10*ROW('Sanitation Data'!E90)),NA())</f>
        <v>#N/A</v>
      </c>
      <c r="AF96" s="507" t="e">
        <f ca="1">+IF(AND(ISNUMBER(OFFSET('Sanitation Data'!$F$4,0,10*ROW('Sanitation Data'!F90))),'Data Summary'!CU96="Yes"),100-OFFSET('Sanitation Data'!$F$4,0,10*ROW('Sanitation Data'!F90)),NA())</f>
        <v>#N/A</v>
      </c>
      <c r="AG96" s="507" t="e">
        <f ca="1">+IF(AND(ISNUMBER(OFFSET('Sanitation Data'!$F$6,0,10*ROW('Sanitation Data'!F90))),'Data Summary'!CV96="Yes"),OFFSET('Sanitation Data'!$F$6,0,10*ROW('Sanitation Data'!F90)),NA())</f>
        <v>#N/A</v>
      </c>
      <c r="AH96" s="507" t="e">
        <f ca="1">+IF(AND(ISNUMBER(OFFSET('Sanitation Data'!$F$10,0,10*ROW('Sanitation Data'!F90))),'Data Summary'!CW96="Yes"),OFFSET('Sanitation Data'!$F$10,0,10*ROW('Sanitation Data'!F90)),NA())</f>
        <v>#N/A</v>
      </c>
      <c r="AI96" s="507" t="e">
        <f ca="1">+IF(AND(ISNUMBER(OFFSET('Sanitation Data'!$F$11,0,10*ROW('Sanitation Data'!F90))),'Data Summary'!CX96="Yes"),OFFSET('Sanitation Data'!$F$11,0,10*ROW('Sanitation Data'!F90)),NA())</f>
        <v>#N/A</v>
      </c>
      <c r="AJ96" s="507" t="e">
        <f ca="1">+IF(AND(ISNUMBER(OFFSET('Sanitation Data'!$F$12,0,10*ROW('Sanitation Data'!F90))),'Data Summary'!CY96="Yes"),OFFSET('Sanitation Data'!$F$12,0,10*ROW('Sanitation Data'!F90)),NA())</f>
        <v>#N/A</v>
      </c>
      <c r="AK96" s="507" t="e">
        <f ca="1">+IF(AND(ISNUMBER(OFFSET('Sanitation Data'!$G$4,0,10*ROW('Sanitation Data'!G90))),'Data Summary'!CZ96="Yes"),100-OFFSET('Sanitation Data'!$G$4,0,10*ROW('Sanitation Data'!G90)),NA())</f>
        <v>#N/A</v>
      </c>
      <c r="AL96" s="507" t="e">
        <f ca="1">+IF(AND(ISNUMBER(OFFSET('Sanitation Data'!$G$6,0,10*ROW('Sanitation Data'!G90))),'Data Summary'!DA96="Yes"),OFFSET('Sanitation Data'!$G$6,0,10*ROW('Sanitation Data'!G90)),NA())</f>
        <v>#N/A</v>
      </c>
      <c r="AM96" s="507" t="e">
        <f ca="1">+IF(AND(ISNUMBER(OFFSET('Sanitation Data'!$G$10,0,10*ROW('Sanitation Data'!G90))),'Data Summary'!DB96="Yes"),OFFSET('Sanitation Data'!$G$10,0,10*ROW('Sanitation Data'!G90)),NA())</f>
        <v>#N/A</v>
      </c>
      <c r="AN96" s="507" t="e">
        <f ca="1">+IF(AND(ISNUMBER(OFFSET('Sanitation Data'!$G$11,0,10*ROW('Sanitation Data'!G90))),'Data Summary'!DC96="Yes"),OFFSET('Sanitation Data'!$G$11,0,10*ROW('Sanitation Data'!G90)),NA())</f>
        <v>#N/A</v>
      </c>
      <c r="AO96" s="507" t="e">
        <f ca="1">+IF(AND(ISNUMBER(OFFSET('Sanitation Data'!$G$12,0,10*ROW('Sanitation Data'!G90))),'Data Summary'!DD96="Yes"),OFFSET('Sanitation Data'!$G$12,0,10*ROW('Sanitation Data'!G90)),NA())</f>
        <v>#N/A</v>
      </c>
      <c r="AP96" s="507" t="e">
        <f ca="1">+IF(AND(ISNUMBER(OFFSET('Sanitation Data'!$H$4,0,10*ROW('Sanitation Data'!H90))),'Data Summary'!DE96="Yes"),100-OFFSET('Sanitation Data'!$H$4,0,10*ROW('Sanitation Data'!H90)),NA())</f>
        <v>#N/A</v>
      </c>
      <c r="AQ96" s="507" t="e">
        <f ca="1">+IF(AND(ISNUMBER(OFFSET('Sanitation Data'!$H$6,0,10*ROW('Sanitation Data'!H90))),'Data Summary'!DF96="Yes"),OFFSET('Sanitation Data'!$H$6,0,10*ROW('Sanitation Data'!H90)),NA())</f>
        <v>#N/A</v>
      </c>
      <c r="AR96" s="507" t="e">
        <f ca="1">+IF(AND(ISNUMBER(OFFSET('Sanitation Data'!$H$10,0,10*ROW('Sanitation Data'!H90))),'Data Summary'!DG96="Yes"),OFFSET('Sanitation Data'!$H$10,0,10*ROW('Sanitation Data'!H90)),NA())</f>
        <v>#N/A</v>
      </c>
      <c r="AS96" s="507" t="e">
        <f ca="1">+IF(AND(ISNUMBER(OFFSET('Sanitation Data'!$H$11,0,10*ROW('Sanitation Data'!H90))),'Data Summary'!DH96="Yes"),OFFSET('Sanitation Data'!$H$11,0,10*ROW('Sanitation Data'!H90)),NA())</f>
        <v>#N/A</v>
      </c>
      <c r="AT96" s="507" t="e">
        <f ca="1">+IF(AND(ISNUMBER(OFFSET('Sanitation Data'!$H$12,0,10*ROW('Sanitation Data'!H90))),'Data Summary'!DI96="Yes"),OFFSET('Sanitation Data'!$H$12,0,10*ROW('Sanitation Data'!H90)),NA())</f>
        <v>#N/A</v>
      </c>
      <c r="AU96" s="507" t="e">
        <f ca="1">+IF(AND(ISNUMBER(OFFSET('Sanitation Data'!$I$4,0,10*ROW('Sanitation Data'!I90))),'Data Summary'!DJ96="Yes"),100-OFFSET('Sanitation Data'!$I$4,0,10*ROW('Sanitation Data'!I90)),NA())</f>
        <v>#N/A</v>
      </c>
      <c r="AV96" s="507" t="e">
        <f ca="1">+IF(AND(ISNUMBER(OFFSET('Sanitation Data'!$I$6,0,10*ROW('Sanitation Data'!I90))),'Data Summary'!DK96="Yes"),OFFSET('Sanitation Data'!$I$6,0,10*ROW('Sanitation Data'!I90)),NA())</f>
        <v>#N/A</v>
      </c>
      <c r="AW96" s="507" t="e">
        <f ca="1">+IF(AND(ISNUMBER(OFFSET('Sanitation Data'!$I$10,0,10*ROW('Sanitation Data'!I90))),'Data Summary'!DL96="Yes"),OFFSET('Sanitation Data'!$I$10,0,10*ROW('Sanitation Data'!I90)),NA())</f>
        <v>#N/A</v>
      </c>
      <c r="AX96" s="507" t="e">
        <f ca="1">+IF(AND(ISNUMBER(OFFSET('Sanitation Data'!$I$11,0,10*ROW('Sanitation Data'!I90))),'Data Summary'!DM96="Yes"),OFFSET('Sanitation Data'!$I$11,0,10*ROW('Sanitation Data'!I90)),NA())</f>
        <v>#N/A</v>
      </c>
      <c r="AY96" s="507" t="e">
        <f ca="1">+IF(AND(ISNUMBER(OFFSET('Sanitation Data'!$I$12,0,10*ROW('Sanitation Data'!I90))),'Data Summary'!DN96="Yes"),OFFSET('Sanitation Data'!$I$12,0,10*ROW('Sanitation Data'!I90)),NA())</f>
        <v>#N/A</v>
      </c>
      <c r="AZ96" s="508" t="e">
        <f ca="1">+IF(AND(ISNUMBER(OFFSET('Hygiene Data'!$D$5,0,10*ROW('Hygiene Data'!D90))),'Data Summary'!DO96="Yes"),OFFSET('Hygiene Data'!$D$5,0,10*ROW('Hygiene Data'!D90)),NA())</f>
        <v>#N/A</v>
      </c>
      <c r="BA96" s="508" t="e">
        <f ca="1">+IF(AND(ISNUMBER(OFFSET('Hygiene Data'!$D$7,0,10*ROW('Hygiene Data'!D90))),'Data Summary'!DP96="Yes"),OFFSET('Hygiene Data'!$D$7,0,10*ROW('Hygiene Data'!D90)),NA())</f>
        <v>#N/A</v>
      </c>
      <c r="BB96" s="508" t="e">
        <f ca="1">+IF(AND(ISNUMBER(OFFSET('Hygiene Data'!$D$9,0,10*ROW('Hygiene Data'!D90))),'Data Summary'!DQ96="Yes"),OFFSET('Hygiene Data'!$D$9,0,10*ROW('Hygiene Data'!D90)),NA())</f>
        <v>#N/A</v>
      </c>
      <c r="BC96" s="508" t="e">
        <f ca="1">+IF(AND(ISNUMBER(OFFSET('Hygiene Data'!$E$5,0,10*ROW('Hygiene Data'!E90))),'Data Summary'!DR96="Yes"),OFFSET('Hygiene Data'!$E$5,0,10*ROW('Hygiene Data'!E90)),NA())</f>
        <v>#N/A</v>
      </c>
      <c r="BD96" s="508" t="e">
        <f ca="1">+IF(AND(ISNUMBER(OFFSET('Hygiene Data'!$E$7,0,10*ROW('Hygiene Data'!E90))),'Data Summary'!DS96="Yes"),OFFSET('Hygiene Data'!$E$7,0,10*ROW('Hygiene Data'!E90)),NA())</f>
        <v>#N/A</v>
      </c>
      <c r="BE96" s="508" t="e">
        <f ca="1">+IF(AND(ISNUMBER(OFFSET('Hygiene Data'!$E$9,0,10*ROW('Hygiene Data'!E90))),'Data Summary'!DT96="Yes"),OFFSET('Hygiene Data'!$E$9,0,10*ROW('Hygiene Data'!E90)),NA())</f>
        <v>#N/A</v>
      </c>
      <c r="BF96" s="508" t="e">
        <f ca="1">+IF(AND(ISNUMBER(OFFSET('Hygiene Data'!$F$5,0,10*ROW('Hygiene Data'!F90))),'Data Summary'!DU96="Yes"),OFFSET('Hygiene Data'!$F$5,0,10*ROW('Hygiene Data'!F90)),NA())</f>
        <v>#N/A</v>
      </c>
      <c r="BG96" s="508" t="e">
        <f ca="1">+IF(AND(ISNUMBER(OFFSET('Hygiene Data'!$F$7,0,10*ROW('Hygiene Data'!F90))),'Data Summary'!DV96="Yes"),OFFSET('Hygiene Data'!$F$7,0,10*ROW('Hygiene Data'!F90)),NA())</f>
        <v>#N/A</v>
      </c>
      <c r="BH96" s="508" t="e">
        <f ca="1">+IF(AND(ISNUMBER(OFFSET('Hygiene Data'!$F$9,0,10*ROW('Hygiene Data'!F90))),'Data Summary'!DW96="Yes"),OFFSET('Hygiene Data'!$F$9,0,10*ROW('Hygiene Data'!F90)),NA())</f>
        <v>#N/A</v>
      </c>
      <c r="BI96" s="508" t="e">
        <f ca="1">+IF(AND(ISNUMBER(OFFSET('Hygiene Data'!$G$5,0,10*ROW('Hygiene Data'!G90))),'Data Summary'!DX96="Yes"),OFFSET('Hygiene Data'!$G$5,0,10*ROW('Hygiene Data'!G90)),NA())</f>
        <v>#N/A</v>
      </c>
      <c r="BJ96" s="508" t="e">
        <f ca="1">+IF(AND(ISNUMBER(OFFSET('Hygiene Data'!$G$7,0,10*ROW('Hygiene Data'!G90))),'Data Summary'!DY96="Yes"),OFFSET('Hygiene Data'!$G$7,0,10*ROW('Hygiene Data'!G90)),NA())</f>
        <v>#N/A</v>
      </c>
      <c r="BK96" s="508" t="e">
        <f ca="1">+IF(AND(ISNUMBER(OFFSET('Hygiene Data'!$G$9,0,10*ROW('Hygiene Data'!G90))),'Data Summary'!DZ96="Yes"),OFFSET('Hygiene Data'!$G$9,0,10*ROW('Hygiene Data'!G90)),NA())</f>
        <v>#N/A</v>
      </c>
      <c r="BL96" s="508" t="e">
        <f ca="1">+IF(AND(ISNUMBER(OFFSET('Hygiene Data'!$H$5,0,10*ROW('Hygiene Data'!H90))),'Data Summary'!EA96="Yes"),OFFSET('Hygiene Data'!$H$5,0,10*ROW('Hygiene Data'!H90)),NA())</f>
        <v>#N/A</v>
      </c>
      <c r="BM96" s="508" t="e">
        <f ca="1">+IF(AND(ISNUMBER(OFFSET('Hygiene Data'!$H$7,0,10*ROW('Hygiene Data'!H90))),'Data Summary'!EB96="Yes"),OFFSET('Hygiene Data'!$H$7,0,10*ROW('Hygiene Data'!H90)),NA())</f>
        <v>#N/A</v>
      </c>
      <c r="BN96" s="508" t="e">
        <f ca="1">+IF(AND(ISNUMBER(OFFSET('Hygiene Data'!$H$9,0,10*ROW('Hygiene Data'!H90))),'Data Summary'!EC96="Yes"),OFFSET('Hygiene Data'!$H$9,0,10*ROW('Hygiene Data'!H90)),NA())</f>
        <v>#N/A</v>
      </c>
      <c r="BO96" s="508" t="e">
        <f ca="1">+IF(AND(ISNUMBER(OFFSET('Hygiene Data'!$I$5,0,10*ROW('Hygiene Data'!I90))),'Data Summary'!ED96="Yes"),OFFSET('Hygiene Data'!$I$5,0,10*ROW('Hygiene Data'!I90)),NA())</f>
        <v>#N/A</v>
      </c>
      <c r="BP96" s="508" t="e">
        <f ca="1">+IF(AND(ISNUMBER(OFFSET('Hygiene Data'!$I$7,0,10*ROW('Hygiene Data'!I90))),'Data Summary'!EE96="Yes"),OFFSET('Hygiene Data'!$I$7,0,10*ROW('Hygiene Data'!I90)),NA())</f>
        <v>#N/A</v>
      </c>
      <c r="BQ96" s="508" t="e">
        <f ca="1">+IF(AND(ISNUMBER(OFFSET('Hygiene Data'!$I$9,0,10*ROW('Hygiene Data'!I90))),'Data Summary'!EF96="Yes"),OFFSET('Hygiene Data'!$I$9,0,10*ROW('Hygiene Data'!I90)),NA())</f>
        <v>#N/A</v>
      </c>
    </row>
    <row r="97" spans="1:69" x14ac:dyDescent="0.25">
      <c r="A97" s="504" t="e">
        <f ca="1">+RIGHT('Data Summary'!A97,LEN('Data Summary'!A97)-9)</f>
        <v>#VALUE!</v>
      </c>
      <c r="B97" s="478" t="str">
        <f ca="1">+IF(ISTEXT('Data Summary'!B97),'Data Summary'!B97,"")</f>
        <v/>
      </c>
      <c r="C97" s="505" t="e">
        <f ca="1">+VALUE('Data Summary'!C97)</f>
        <v>#VALUE!</v>
      </c>
      <c r="D97" s="506" t="e">
        <f ca="1">+IF(AND(ISNUMBER(OFFSET('Water Data'!$D$4,0,10*ROW('Water Data'!D91))),'Data Summary'!BS97="Yes"),100-OFFSET('Water Data'!$D$4,0,10*ROW('Water Data'!D91)),NA())</f>
        <v>#N/A</v>
      </c>
      <c r="E97" s="506" t="e">
        <f ca="1">+IF(AND(ISNUMBER(OFFSET('Water Data'!$D$6,0,10*ROW('Water Data'!D91))),'Data Summary'!BT97="Yes"),OFFSET('Water Data'!$D$6,0,10*ROW('Water Data'!D91)),NA())</f>
        <v>#N/A</v>
      </c>
      <c r="F97" s="506" t="e">
        <f ca="1">+IF(AND(ISNUMBER(OFFSET('Water Data'!$D$9,0,10*ROW('Water Data'!D91))),'Data Summary'!BU97="Yes"),OFFSET('Water Data'!$D$9,0,10*ROW('Water Data'!D91)),NA())</f>
        <v>#N/A</v>
      </c>
      <c r="G97" s="506" t="e">
        <f ca="1">+IF(AND(ISNUMBER(OFFSET('Water Data'!$E$4,0,10*ROW('Water Data'!E91))),'Data Summary'!BV97="Yes"),100-OFFSET('Water Data'!$E$4,0,10*ROW('Water Data'!E91)),NA())</f>
        <v>#N/A</v>
      </c>
      <c r="H97" s="506" t="e">
        <f ca="1">+IF(AND(ISNUMBER(OFFSET('Water Data'!$E$6,0,10*ROW('Water Data'!E91))),'Data Summary'!BW97="Yes"),OFFSET('Water Data'!$E$6,0,10*ROW('Water Data'!E91)),NA())</f>
        <v>#N/A</v>
      </c>
      <c r="I97" s="506" t="e">
        <f ca="1">+IF(AND(ISNUMBER(OFFSET('Water Data'!$E$9,0,10*ROW('Water Data'!E91))),'Data Summary'!BX97="Yes"),OFFSET('Water Data'!$E$9,0,10*ROW('Water Data'!E91)),NA())</f>
        <v>#N/A</v>
      </c>
      <c r="J97" s="506" t="e">
        <f ca="1">+IF(AND(ISNUMBER(OFFSET('Water Data'!$F$4,0,10*ROW('Water Data'!F91))),'Data Summary'!BY97="Yes"),100-OFFSET('Water Data'!$F$4,0,10*ROW('Water Data'!F91)),NA())</f>
        <v>#N/A</v>
      </c>
      <c r="K97" s="506" t="e">
        <f ca="1">+IF(AND(ISNUMBER(OFFSET('Water Data'!$F$6,0,10*ROW('Water Data'!F91))),'Data Summary'!BZ97="Yes"),OFFSET('Water Data'!$F$6,0,10*ROW('Water Data'!F91)),NA())</f>
        <v>#N/A</v>
      </c>
      <c r="L97" s="506" t="e">
        <f ca="1">+IF(AND(ISNUMBER(OFFSET('Water Data'!$F$9,0,10*ROW('Water Data'!F91))),'Data Summary'!CA97="Yes"),OFFSET('Water Data'!$F$9,0,10*ROW('Water Data'!F91)),NA())</f>
        <v>#N/A</v>
      </c>
      <c r="M97" s="506" t="e">
        <f ca="1">+IF(AND(ISNUMBER(OFFSET('Water Data'!$G$4,0,10*ROW('Water Data'!G91))),'Data Summary'!CB97="Yes"),100-OFFSET('Water Data'!$G$4,0,10*ROW('Water Data'!G91)),NA())</f>
        <v>#N/A</v>
      </c>
      <c r="N97" s="506" t="e">
        <f ca="1">+IF(AND(ISNUMBER(OFFSET('Water Data'!$G$6,0,10*ROW('Water Data'!G91))),'Data Summary'!CC97="Yes"),OFFSET('Water Data'!$G$6,0,10*ROW('Water Data'!G91)),NA())</f>
        <v>#N/A</v>
      </c>
      <c r="O97" s="506" t="e">
        <f ca="1">+IF(AND(ISNUMBER(OFFSET('Water Data'!$G$9,0,10*ROW('Water Data'!G91))),'Data Summary'!CD97="Yes"),OFFSET('Water Data'!$G$9,0,10*ROW('Water Data'!G91)),NA())</f>
        <v>#N/A</v>
      </c>
      <c r="P97" s="506" t="e">
        <f ca="1">+IF(AND(ISNUMBER(OFFSET('Water Data'!$H$4,0,10*ROW('Water Data'!H91))),'Data Summary'!CE97="Yes"),100-OFFSET('Water Data'!$H$4,0,10*ROW('Water Data'!H91)),NA())</f>
        <v>#N/A</v>
      </c>
      <c r="Q97" s="506" t="e">
        <f ca="1">+IF(AND(ISNUMBER(OFFSET('Water Data'!$H$6,0,10*ROW('Water Data'!H91))),'Data Summary'!CF97="Yes"),OFFSET('Water Data'!$H$6,0,10*ROW('Water Data'!H91)),NA())</f>
        <v>#N/A</v>
      </c>
      <c r="R97" s="506" t="e">
        <f ca="1">+IF(AND(ISNUMBER(OFFSET('Water Data'!$H$9,0,10*ROW('Water Data'!H91))),'Data Summary'!CG97="Yes"),OFFSET('Water Data'!$H$9,0,10*ROW('Water Data'!H91)),NA())</f>
        <v>#N/A</v>
      </c>
      <c r="S97" s="506" t="e">
        <f ca="1">+IF(AND(ISNUMBER(OFFSET('Water Data'!$I$4,0,10*ROW('Water Data'!I91))),'Data Summary'!CH97="Yes"),100-OFFSET('Water Data'!$I$4,0,10*ROW('Water Data'!I91)),NA())</f>
        <v>#N/A</v>
      </c>
      <c r="T97" s="506" t="e">
        <f ca="1">+IF(AND(ISNUMBER(OFFSET('Water Data'!$I$6,0,10*ROW('Water Data'!I91))),'Data Summary'!CI97="Yes"),OFFSET('Water Data'!$I$6,0,10*ROW('Water Data'!I91)),NA())</f>
        <v>#N/A</v>
      </c>
      <c r="U97" s="506" t="e">
        <f ca="1">+IF(AND(ISNUMBER(OFFSET('Water Data'!$I$9,0,10*ROW('Water Data'!I91))),'Data Summary'!CJ97="Yes"),OFFSET('Water Data'!$I$9,0,10*ROW('Water Data'!I91)),NA())</f>
        <v>#N/A</v>
      </c>
      <c r="V97" s="507" t="e">
        <f ca="1">+IF(AND(ISNUMBER(OFFSET('Sanitation Data'!$D$4,0,10*ROW('Sanitation Data'!D91))),'Data Summary'!CK97="Yes"),100-OFFSET('Sanitation Data'!$D$4,0,10*ROW('Sanitation Data'!D91)),NA())</f>
        <v>#N/A</v>
      </c>
      <c r="W97" s="507" t="e">
        <f ca="1">+IF(AND(ISNUMBER(OFFSET('Sanitation Data'!$D$6,0,10*ROW('Sanitation Data'!D91))),'Data Summary'!CL97="Yes"),OFFSET('Sanitation Data'!$D$6,0,10*ROW('Sanitation Data'!D91)),NA())</f>
        <v>#N/A</v>
      </c>
      <c r="X97" s="507" t="e">
        <f ca="1">+IF(AND(ISNUMBER(OFFSET('Sanitation Data'!$D$10,0,10*ROW('Sanitation Data'!D91))),'Data Summary'!CM97="Yes"),OFFSET('Sanitation Data'!$D$10,0,10*ROW('Sanitation Data'!D91)),NA())</f>
        <v>#N/A</v>
      </c>
      <c r="Y97" s="507" t="e">
        <f ca="1">+IF(AND(ISNUMBER(OFFSET('Sanitation Data'!$D$11,0,10*ROW('Sanitation Data'!D91))),'Data Summary'!CN97="Yes"),OFFSET('Sanitation Data'!$D$11,0,10*ROW('Sanitation Data'!D91)),NA())</f>
        <v>#N/A</v>
      </c>
      <c r="Z97" s="507" t="e">
        <f ca="1">+IF(AND(ISNUMBER(OFFSET('Sanitation Data'!$D$12,0,10*ROW('Sanitation Data'!D91))),'Data Summary'!CO97="Yes"),OFFSET('Sanitation Data'!$D$12,0,10*ROW('Sanitation Data'!D91)),NA())</f>
        <v>#N/A</v>
      </c>
      <c r="AA97" s="507" t="e">
        <f ca="1">+IF(AND(ISNUMBER(OFFSET('Sanitation Data'!$E$4,0,10*ROW('Sanitation Data'!E91))),'Data Summary'!CP97="Yes"),100-OFFSET('Sanitation Data'!$E$4,0,10*ROW('Sanitation Data'!E91)),NA())</f>
        <v>#N/A</v>
      </c>
      <c r="AB97" s="507" t="e">
        <f ca="1">+IF(AND(ISNUMBER(OFFSET('Sanitation Data'!$E$6,0,10*ROW('Sanitation Data'!E91))),'Data Summary'!CQ97="Yes"),OFFSET('Sanitation Data'!$E$6,0,10*ROW('Sanitation Data'!E91)),NA())</f>
        <v>#N/A</v>
      </c>
      <c r="AC97" s="507" t="e">
        <f ca="1">+IF(AND(ISNUMBER(OFFSET('Sanitation Data'!$E$10,0,10*ROW('Sanitation Data'!E91))),'Data Summary'!CR97="Yes"),OFFSET('Sanitation Data'!$E$10,0,10*ROW('Sanitation Data'!E91)),NA())</f>
        <v>#N/A</v>
      </c>
      <c r="AD97" s="507" t="e">
        <f ca="1">+IF(AND(ISNUMBER(OFFSET('Sanitation Data'!$E$11,0,10*ROW('Sanitation Data'!E91))),'Data Summary'!CS97="Yes"),OFFSET('Sanitation Data'!$E$11,0,10*ROW('Sanitation Data'!E91)),NA())</f>
        <v>#N/A</v>
      </c>
      <c r="AE97" s="507" t="e">
        <f ca="1">+IF(AND(ISNUMBER(OFFSET('Sanitation Data'!$E$12,0,10*ROW('Sanitation Data'!E91))),'Data Summary'!CT97="Yes"),OFFSET('Sanitation Data'!$E$12,0,10*ROW('Sanitation Data'!E91)),NA())</f>
        <v>#N/A</v>
      </c>
      <c r="AF97" s="507" t="e">
        <f ca="1">+IF(AND(ISNUMBER(OFFSET('Sanitation Data'!$F$4,0,10*ROW('Sanitation Data'!F91))),'Data Summary'!CU97="Yes"),100-OFFSET('Sanitation Data'!$F$4,0,10*ROW('Sanitation Data'!F91)),NA())</f>
        <v>#N/A</v>
      </c>
      <c r="AG97" s="507" t="e">
        <f ca="1">+IF(AND(ISNUMBER(OFFSET('Sanitation Data'!$F$6,0,10*ROW('Sanitation Data'!F91))),'Data Summary'!CV97="Yes"),OFFSET('Sanitation Data'!$F$6,0,10*ROW('Sanitation Data'!F91)),NA())</f>
        <v>#N/A</v>
      </c>
      <c r="AH97" s="507" t="e">
        <f ca="1">+IF(AND(ISNUMBER(OFFSET('Sanitation Data'!$F$10,0,10*ROW('Sanitation Data'!F91))),'Data Summary'!CW97="Yes"),OFFSET('Sanitation Data'!$F$10,0,10*ROW('Sanitation Data'!F91)),NA())</f>
        <v>#N/A</v>
      </c>
      <c r="AI97" s="507" t="e">
        <f ca="1">+IF(AND(ISNUMBER(OFFSET('Sanitation Data'!$F$11,0,10*ROW('Sanitation Data'!F91))),'Data Summary'!CX97="Yes"),OFFSET('Sanitation Data'!$F$11,0,10*ROW('Sanitation Data'!F91)),NA())</f>
        <v>#N/A</v>
      </c>
      <c r="AJ97" s="507" t="e">
        <f ca="1">+IF(AND(ISNUMBER(OFFSET('Sanitation Data'!$F$12,0,10*ROW('Sanitation Data'!F91))),'Data Summary'!CY97="Yes"),OFFSET('Sanitation Data'!$F$12,0,10*ROW('Sanitation Data'!F91)),NA())</f>
        <v>#N/A</v>
      </c>
      <c r="AK97" s="507" t="e">
        <f ca="1">+IF(AND(ISNUMBER(OFFSET('Sanitation Data'!$G$4,0,10*ROW('Sanitation Data'!G91))),'Data Summary'!CZ97="Yes"),100-OFFSET('Sanitation Data'!$G$4,0,10*ROW('Sanitation Data'!G91)),NA())</f>
        <v>#N/A</v>
      </c>
      <c r="AL97" s="507" t="e">
        <f ca="1">+IF(AND(ISNUMBER(OFFSET('Sanitation Data'!$G$6,0,10*ROW('Sanitation Data'!G91))),'Data Summary'!DA97="Yes"),OFFSET('Sanitation Data'!$G$6,0,10*ROW('Sanitation Data'!G91)),NA())</f>
        <v>#N/A</v>
      </c>
      <c r="AM97" s="507" t="e">
        <f ca="1">+IF(AND(ISNUMBER(OFFSET('Sanitation Data'!$G$10,0,10*ROW('Sanitation Data'!G91))),'Data Summary'!DB97="Yes"),OFFSET('Sanitation Data'!$G$10,0,10*ROW('Sanitation Data'!G91)),NA())</f>
        <v>#N/A</v>
      </c>
      <c r="AN97" s="507" t="e">
        <f ca="1">+IF(AND(ISNUMBER(OFFSET('Sanitation Data'!$G$11,0,10*ROW('Sanitation Data'!G91))),'Data Summary'!DC97="Yes"),OFFSET('Sanitation Data'!$G$11,0,10*ROW('Sanitation Data'!G91)),NA())</f>
        <v>#N/A</v>
      </c>
      <c r="AO97" s="507" t="e">
        <f ca="1">+IF(AND(ISNUMBER(OFFSET('Sanitation Data'!$G$12,0,10*ROW('Sanitation Data'!G91))),'Data Summary'!DD97="Yes"),OFFSET('Sanitation Data'!$G$12,0,10*ROW('Sanitation Data'!G91)),NA())</f>
        <v>#N/A</v>
      </c>
      <c r="AP97" s="507" t="e">
        <f ca="1">+IF(AND(ISNUMBER(OFFSET('Sanitation Data'!$H$4,0,10*ROW('Sanitation Data'!H91))),'Data Summary'!DE97="Yes"),100-OFFSET('Sanitation Data'!$H$4,0,10*ROW('Sanitation Data'!H91)),NA())</f>
        <v>#N/A</v>
      </c>
      <c r="AQ97" s="507" t="e">
        <f ca="1">+IF(AND(ISNUMBER(OFFSET('Sanitation Data'!$H$6,0,10*ROW('Sanitation Data'!H91))),'Data Summary'!DF97="Yes"),OFFSET('Sanitation Data'!$H$6,0,10*ROW('Sanitation Data'!H91)),NA())</f>
        <v>#N/A</v>
      </c>
      <c r="AR97" s="507" t="e">
        <f ca="1">+IF(AND(ISNUMBER(OFFSET('Sanitation Data'!$H$10,0,10*ROW('Sanitation Data'!H91))),'Data Summary'!DG97="Yes"),OFFSET('Sanitation Data'!$H$10,0,10*ROW('Sanitation Data'!H91)),NA())</f>
        <v>#N/A</v>
      </c>
      <c r="AS97" s="507" t="e">
        <f ca="1">+IF(AND(ISNUMBER(OFFSET('Sanitation Data'!$H$11,0,10*ROW('Sanitation Data'!H91))),'Data Summary'!DH97="Yes"),OFFSET('Sanitation Data'!$H$11,0,10*ROW('Sanitation Data'!H91)),NA())</f>
        <v>#N/A</v>
      </c>
      <c r="AT97" s="507" t="e">
        <f ca="1">+IF(AND(ISNUMBER(OFFSET('Sanitation Data'!$H$12,0,10*ROW('Sanitation Data'!H91))),'Data Summary'!DI97="Yes"),OFFSET('Sanitation Data'!$H$12,0,10*ROW('Sanitation Data'!H91)),NA())</f>
        <v>#N/A</v>
      </c>
      <c r="AU97" s="507" t="e">
        <f ca="1">+IF(AND(ISNUMBER(OFFSET('Sanitation Data'!$I$4,0,10*ROW('Sanitation Data'!I91))),'Data Summary'!DJ97="Yes"),100-OFFSET('Sanitation Data'!$I$4,0,10*ROW('Sanitation Data'!I91)),NA())</f>
        <v>#N/A</v>
      </c>
      <c r="AV97" s="507" t="e">
        <f ca="1">+IF(AND(ISNUMBER(OFFSET('Sanitation Data'!$I$6,0,10*ROW('Sanitation Data'!I91))),'Data Summary'!DK97="Yes"),OFFSET('Sanitation Data'!$I$6,0,10*ROW('Sanitation Data'!I91)),NA())</f>
        <v>#N/A</v>
      </c>
      <c r="AW97" s="507" t="e">
        <f ca="1">+IF(AND(ISNUMBER(OFFSET('Sanitation Data'!$I$10,0,10*ROW('Sanitation Data'!I91))),'Data Summary'!DL97="Yes"),OFFSET('Sanitation Data'!$I$10,0,10*ROW('Sanitation Data'!I91)),NA())</f>
        <v>#N/A</v>
      </c>
      <c r="AX97" s="507" t="e">
        <f ca="1">+IF(AND(ISNUMBER(OFFSET('Sanitation Data'!$I$11,0,10*ROW('Sanitation Data'!I91))),'Data Summary'!DM97="Yes"),OFFSET('Sanitation Data'!$I$11,0,10*ROW('Sanitation Data'!I91)),NA())</f>
        <v>#N/A</v>
      </c>
      <c r="AY97" s="507" t="e">
        <f ca="1">+IF(AND(ISNUMBER(OFFSET('Sanitation Data'!$I$12,0,10*ROW('Sanitation Data'!I91))),'Data Summary'!DN97="Yes"),OFFSET('Sanitation Data'!$I$12,0,10*ROW('Sanitation Data'!I91)),NA())</f>
        <v>#N/A</v>
      </c>
      <c r="AZ97" s="508" t="e">
        <f ca="1">+IF(AND(ISNUMBER(OFFSET('Hygiene Data'!$D$5,0,10*ROW('Hygiene Data'!D91))),'Data Summary'!DO97="Yes"),OFFSET('Hygiene Data'!$D$5,0,10*ROW('Hygiene Data'!D91)),NA())</f>
        <v>#N/A</v>
      </c>
      <c r="BA97" s="508" t="e">
        <f ca="1">+IF(AND(ISNUMBER(OFFSET('Hygiene Data'!$D$7,0,10*ROW('Hygiene Data'!D91))),'Data Summary'!DP97="Yes"),OFFSET('Hygiene Data'!$D$7,0,10*ROW('Hygiene Data'!D91)),NA())</f>
        <v>#N/A</v>
      </c>
      <c r="BB97" s="508" t="e">
        <f ca="1">+IF(AND(ISNUMBER(OFFSET('Hygiene Data'!$D$9,0,10*ROW('Hygiene Data'!D91))),'Data Summary'!DQ97="Yes"),OFFSET('Hygiene Data'!$D$9,0,10*ROW('Hygiene Data'!D91)),NA())</f>
        <v>#N/A</v>
      </c>
      <c r="BC97" s="508" t="e">
        <f ca="1">+IF(AND(ISNUMBER(OFFSET('Hygiene Data'!$E$5,0,10*ROW('Hygiene Data'!E91))),'Data Summary'!DR97="Yes"),OFFSET('Hygiene Data'!$E$5,0,10*ROW('Hygiene Data'!E91)),NA())</f>
        <v>#N/A</v>
      </c>
      <c r="BD97" s="508" t="e">
        <f ca="1">+IF(AND(ISNUMBER(OFFSET('Hygiene Data'!$E$7,0,10*ROW('Hygiene Data'!E91))),'Data Summary'!DS97="Yes"),OFFSET('Hygiene Data'!$E$7,0,10*ROW('Hygiene Data'!E91)),NA())</f>
        <v>#N/A</v>
      </c>
      <c r="BE97" s="508" t="e">
        <f ca="1">+IF(AND(ISNUMBER(OFFSET('Hygiene Data'!$E$9,0,10*ROW('Hygiene Data'!E91))),'Data Summary'!DT97="Yes"),OFFSET('Hygiene Data'!$E$9,0,10*ROW('Hygiene Data'!E91)),NA())</f>
        <v>#N/A</v>
      </c>
      <c r="BF97" s="508" t="e">
        <f ca="1">+IF(AND(ISNUMBER(OFFSET('Hygiene Data'!$F$5,0,10*ROW('Hygiene Data'!F91))),'Data Summary'!DU97="Yes"),OFFSET('Hygiene Data'!$F$5,0,10*ROW('Hygiene Data'!F91)),NA())</f>
        <v>#N/A</v>
      </c>
      <c r="BG97" s="508" t="e">
        <f ca="1">+IF(AND(ISNUMBER(OFFSET('Hygiene Data'!$F$7,0,10*ROW('Hygiene Data'!F91))),'Data Summary'!DV97="Yes"),OFFSET('Hygiene Data'!$F$7,0,10*ROW('Hygiene Data'!F91)),NA())</f>
        <v>#N/A</v>
      </c>
      <c r="BH97" s="508" t="e">
        <f ca="1">+IF(AND(ISNUMBER(OFFSET('Hygiene Data'!$F$9,0,10*ROW('Hygiene Data'!F91))),'Data Summary'!DW97="Yes"),OFFSET('Hygiene Data'!$F$9,0,10*ROW('Hygiene Data'!F91)),NA())</f>
        <v>#N/A</v>
      </c>
      <c r="BI97" s="508" t="e">
        <f ca="1">+IF(AND(ISNUMBER(OFFSET('Hygiene Data'!$G$5,0,10*ROW('Hygiene Data'!G91))),'Data Summary'!DX97="Yes"),OFFSET('Hygiene Data'!$G$5,0,10*ROW('Hygiene Data'!G91)),NA())</f>
        <v>#N/A</v>
      </c>
      <c r="BJ97" s="508" t="e">
        <f ca="1">+IF(AND(ISNUMBER(OFFSET('Hygiene Data'!$G$7,0,10*ROW('Hygiene Data'!G91))),'Data Summary'!DY97="Yes"),OFFSET('Hygiene Data'!$G$7,0,10*ROW('Hygiene Data'!G91)),NA())</f>
        <v>#N/A</v>
      </c>
      <c r="BK97" s="508" t="e">
        <f ca="1">+IF(AND(ISNUMBER(OFFSET('Hygiene Data'!$G$9,0,10*ROW('Hygiene Data'!G91))),'Data Summary'!DZ97="Yes"),OFFSET('Hygiene Data'!$G$9,0,10*ROW('Hygiene Data'!G91)),NA())</f>
        <v>#N/A</v>
      </c>
      <c r="BL97" s="508" t="e">
        <f ca="1">+IF(AND(ISNUMBER(OFFSET('Hygiene Data'!$H$5,0,10*ROW('Hygiene Data'!H91))),'Data Summary'!EA97="Yes"),OFFSET('Hygiene Data'!$H$5,0,10*ROW('Hygiene Data'!H91)),NA())</f>
        <v>#N/A</v>
      </c>
      <c r="BM97" s="508" t="e">
        <f ca="1">+IF(AND(ISNUMBER(OFFSET('Hygiene Data'!$H$7,0,10*ROW('Hygiene Data'!H91))),'Data Summary'!EB97="Yes"),OFFSET('Hygiene Data'!$H$7,0,10*ROW('Hygiene Data'!H91)),NA())</f>
        <v>#N/A</v>
      </c>
      <c r="BN97" s="508" t="e">
        <f ca="1">+IF(AND(ISNUMBER(OFFSET('Hygiene Data'!$H$9,0,10*ROW('Hygiene Data'!H91))),'Data Summary'!EC97="Yes"),OFFSET('Hygiene Data'!$H$9,0,10*ROW('Hygiene Data'!H91)),NA())</f>
        <v>#N/A</v>
      </c>
      <c r="BO97" s="508" t="e">
        <f ca="1">+IF(AND(ISNUMBER(OFFSET('Hygiene Data'!$I$5,0,10*ROW('Hygiene Data'!I91))),'Data Summary'!ED97="Yes"),OFFSET('Hygiene Data'!$I$5,0,10*ROW('Hygiene Data'!I91)),NA())</f>
        <v>#N/A</v>
      </c>
      <c r="BP97" s="508" t="e">
        <f ca="1">+IF(AND(ISNUMBER(OFFSET('Hygiene Data'!$I$7,0,10*ROW('Hygiene Data'!I91))),'Data Summary'!EE97="Yes"),OFFSET('Hygiene Data'!$I$7,0,10*ROW('Hygiene Data'!I91)),NA())</f>
        <v>#N/A</v>
      </c>
      <c r="BQ97" s="508" t="e">
        <f ca="1">+IF(AND(ISNUMBER(OFFSET('Hygiene Data'!$I$9,0,10*ROW('Hygiene Data'!I91))),'Data Summary'!EF97="Yes"),OFFSET('Hygiene Data'!$I$9,0,10*ROW('Hygiene Data'!I91)),NA())</f>
        <v>#N/A</v>
      </c>
    </row>
    <row r="98" spans="1:69" x14ac:dyDescent="0.25">
      <c r="A98" s="504" t="e">
        <f ca="1">+RIGHT('Data Summary'!A98,LEN('Data Summary'!A98)-9)</f>
        <v>#VALUE!</v>
      </c>
      <c r="B98" s="478" t="str">
        <f ca="1">+IF(ISTEXT('Data Summary'!B98),'Data Summary'!B98,"")</f>
        <v/>
      </c>
      <c r="C98" s="505" t="e">
        <f ca="1">+VALUE('Data Summary'!C98)</f>
        <v>#VALUE!</v>
      </c>
      <c r="D98" s="506" t="e">
        <f ca="1">+IF(AND(ISNUMBER(OFFSET('Water Data'!$D$4,0,10*ROW('Water Data'!D92))),'Data Summary'!BS98="Yes"),100-OFFSET('Water Data'!$D$4,0,10*ROW('Water Data'!D92)),NA())</f>
        <v>#N/A</v>
      </c>
      <c r="E98" s="506" t="e">
        <f ca="1">+IF(AND(ISNUMBER(OFFSET('Water Data'!$D$6,0,10*ROW('Water Data'!D92))),'Data Summary'!BT98="Yes"),OFFSET('Water Data'!$D$6,0,10*ROW('Water Data'!D92)),NA())</f>
        <v>#N/A</v>
      </c>
      <c r="F98" s="506" t="e">
        <f ca="1">+IF(AND(ISNUMBER(OFFSET('Water Data'!$D$9,0,10*ROW('Water Data'!D92))),'Data Summary'!BU98="Yes"),OFFSET('Water Data'!$D$9,0,10*ROW('Water Data'!D92)),NA())</f>
        <v>#N/A</v>
      </c>
      <c r="G98" s="506" t="e">
        <f ca="1">+IF(AND(ISNUMBER(OFFSET('Water Data'!$E$4,0,10*ROW('Water Data'!E92))),'Data Summary'!BV98="Yes"),100-OFFSET('Water Data'!$E$4,0,10*ROW('Water Data'!E92)),NA())</f>
        <v>#N/A</v>
      </c>
      <c r="H98" s="506" t="e">
        <f ca="1">+IF(AND(ISNUMBER(OFFSET('Water Data'!$E$6,0,10*ROW('Water Data'!E92))),'Data Summary'!BW98="Yes"),OFFSET('Water Data'!$E$6,0,10*ROW('Water Data'!E92)),NA())</f>
        <v>#N/A</v>
      </c>
      <c r="I98" s="506" t="e">
        <f ca="1">+IF(AND(ISNUMBER(OFFSET('Water Data'!$E$9,0,10*ROW('Water Data'!E92))),'Data Summary'!BX98="Yes"),OFFSET('Water Data'!$E$9,0,10*ROW('Water Data'!E92)),NA())</f>
        <v>#N/A</v>
      </c>
      <c r="J98" s="506" t="e">
        <f ca="1">+IF(AND(ISNUMBER(OFFSET('Water Data'!$F$4,0,10*ROW('Water Data'!F92))),'Data Summary'!BY98="Yes"),100-OFFSET('Water Data'!$F$4,0,10*ROW('Water Data'!F92)),NA())</f>
        <v>#N/A</v>
      </c>
      <c r="K98" s="506" t="e">
        <f ca="1">+IF(AND(ISNUMBER(OFFSET('Water Data'!$F$6,0,10*ROW('Water Data'!F92))),'Data Summary'!BZ98="Yes"),OFFSET('Water Data'!$F$6,0,10*ROW('Water Data'!F92)),NA())</f>
        <v>#N/A</v>
      </c>
      <c r="L98" s="506" t="e">
        <f ca="1">+IF(AND(ISNUMBER(OFFSET('Water Data'!$F$9,0,10*ROW('Water Data'!F92))),'Data Summary'!CA98="Yes"),OFFSET('Water Data'!$F$9,0,10*ROW('Water Data'!F92)),NA())</f>
        <v>#N/A</v>
      </c>
      <c r="M98" s="506" t="e">
        <f ca="1">+IF(AND(ISNUMBER(OFFSET('Water Data'!$G$4,0,10*ROW('Water Data'!G92))),'Data Summary'!CB98="Yes"),100-OFFSET('Water Data'!$G$4,0,10*ROW('Water Data'!G92)),NA())</f>
        <v>#N/A</v>
      </c>
      <c r="N98" s="506" t="e">
        <f ca="1">+IF(AND(ISNUMBER(OFFSET('Water Data'!$G$6,0,10*ROW('Water Data'!G92))),'Data Summary'!CC98="Yes"),OFFSET('Water Data'!$G$6,0,10*ROW('Water Data'!G92)),NA())</f>
        <v>#N/A</v>
      </c>
      <c r="O98" s="506" t="e">
        <f ca="1">+IF(AND(ISNUMBER(OFFSET('Water Data'!$G$9,0,10*ROW('Water Data'!G92))),'Data Summary'!CD98="Yes"),OFFSET('Water Data'!$G$9,0,10*ROW('Water Data'!G92)),NA())</f>
        <v>#N/A</v>
      </c>
      <c r="P98" s="506" t="e">
        <f ca="1">+IF(AND(ISNUMBER(OFFSET('Water Data'!$H$4,0,10*ROW('Water Data'!H92))),'Data Summary'!CE98="Yes"),100-OFFSET('Water Data'!$H$4,0,10*ROW('Water Data'!H92)),NA())</f>
        <v>#N/A</v>
      </c>
      <c r="Q98" s="506" t="e">
        <f ca="1">+IF(AND(ISNUMBER(OFFSET('Water Data'!$H$6,0,10*ROW('Water Data'!H92))),'Data Summary'!CF98="Yes"),OFFSET('Water Data'!$H$6,0,10*ROW('Water Data'!H92)),NA())</f>
        <v>#N/A</v>
      </c>
      <c r="R98" s="506" t="e">
        <f ca="1">+IF(AND(ISNUMBER(OFFSET('Water Data'!$H$9,0,10*ROW('Water Data'!H92))),'Data Summary'!CG98="Yes"),OFFSET('Water Data'!$H$9,0,10*ROW('Water Data'!H92)),NA())</f>
        <v>#N/A</v>
      </c>
      <c r="S98" s="506" t="e">
        <f ca="1">+IF(AND(ISNUMBER(OFFSET('Water Data'!$I$4,0,10*ROW('Water Data'!I92))),'Data Summary'!CH98="Yes"),100-OFFSET('Water Data'!$I$4,0,10*ROW('Water Data'!I92)),NA())</f>
        <v>#N/A</v>
      </c>
      <c r="T98" s="506" t="e">
        <f ca="1">+IF(AND(ISNUMBER(OFFSET('Water Data'!$I$6,0,10*ROW('Water Data'!I92))),'Data Summary'!CI98="Yes"),OFFSET('Water Data'!$I$6,0,10*ROW('Water Data'!I92)),NA())</f>
        <v>#N/A</v>
      </c>
      <c r="U98" s="506" t="e">
        <f ca="1">+IF(AND(ISNUMBER(OFFSET('Water Data'!$I$9,0,10*ROW('Water Data'!I92))),'Data Summary'!CJ98="Yes"),OFFSET('Water Data'!$I$9,0,10*ROW('Water Data'!I92)),NA())</f>
        <v>#N/A</v>
      </c>
      <c r="V98" s="507" t="e">
        <f ca="1">+IF(AND(ISNUMBER(OFFSET('Sanitation Data'!$D$4,0,10*ROW('Sanitation Data'!D92))),'Data Summary'!CK98="Yes"),100-OFFSET('Sanitation Data'!$D$4,0,10*ROW('Sanitation Data'!D92)),NA())</f>
        <v>#N/A</v>
      </c>
      <c r="W98" s="507" t="e">
        <f ca="1">+IF(AND(ISNUMBER(OFFSET('Sanitation Data'!$D$6,0,10*ROW('Sanitation Data'!D92))),'Data Summary'!CL98="Yes"),OFFSET('Sanitation Data'!$D$6,0,10*ROW('Sanitation Data'!D92)),NA())</f>
        <v>#N/A</v>
      </c>
      <c r="X98" s="507" t="e">
        <f ca="1">+IF(AND(ISNUMBER(OFFSET('Sanitation Data'!$D$10,0,10*ROW('Sanitation Data'!D92))),'Data Summary'!CM98="Yes"),OFFSET('Sanitation Data'!$D$10,0,10*ROW('Sanitation Data'!D92)),NA())</f>
        <v>#N/A</v>
      </c>
      <c r="Y98" s="507" t="e">
        <f ca="1">+IF(AND(ISNUMBER(OFFSET('Sanitation Data'!$D$11,0,10*ROW('Sanitation Data'!D92))),'Data Summary'!CN98="Yes"),OFFSET('Sanitation Data'!$D$11,0,10*ROW('Sanitation Data'!D92)),NA())</f>
        <v>#N/A</v>
      </c>
      <c r="Z98" s="507" t="e">
        <f ca="1">+IF(AND(ISNUMBER(OFFSET('Sanitation Data'!$D$12,0,10*ROW('Sanitation Data'!D92))),'Data Summary'!CO98="Yes"),OFFSET('Sanitation Data'!$D$12,0,10*ROW('Sanitation Data'!D92)),NA())</f>
        <v>#N/A</v>
      </c>
      <c r="AA98" s="507" t="e">
        <f ca="1">+IF(AND(ISNUMBER(OFFSET('Sanitation Data'!$E$4,0,10*ROW('Sanitation Data'!E92))),'Data Summary'!CP98="Yes"),100-OFFSET('Sanitation Data'!$E$4,0,10*ROW('Sanitation Data'!E92)),NA())</f>
        <v>#N/A</v>
      </c>
      <c r="AB98" s="507" t="e">
        <f ca="1">+IF(AND(ISNUMBER(OFFSET('Sanitation Data'!$E$6,0,10*ROW('Sanitation Data'!E92))),'Data Summary'!CQ98="Yes"),OFFSET('Sanitation Data'!$E$6,0,10*ROW('Sanitation Data'!E92)),NA())</f>
        <v>#N/A</v>
      </c>
      <c r="AC98" s="507" t="e">
        <f ca="1">+IF(AND(ISNUMBER(OFFSET('Sanitation Data'!$E$10,0,10*ROW('Sanitation Data'!E92))),'Data Summary'!CR98="Yes"),OFFSET('Sanitation Data'!$E$10,0,10*ROW('Sanitation Data'!E92)),NA())</f>
        <v>#N/A</v>
      </c>
      <c r="AD98" s="507" t="e">
        <f ca="1">+IF(AND(ISNUMBER(OFFSET('Sanitation Data'!$E$11,0,10*ROW('Sanitation Data'!E92))),'Data Summary'!CS98="Yes"),OFFSET('Sanitation Data'!$E$11,0,10*ROW('Sanitation Data'!E92)),NA())</f>
        <v>#N/A</v>
      </c>
      <c r="AE98" s="507" t="e">
        <f ca="1">+IF(AND(ISNUMBER(OFFSET('Sanitation Data'!$E$12,0,10*ROW('Sanitation Data'!E92))),'Data Summary'!CT98="Yes"),OFFSET('Sanitation Data'!$E$12,0,10*ROW('Sanitation Data'!E92)),NA())</f>
        <v>#N/A</v>
      </c>
      <c r="AF98" s="507" t="e">
        <f ca="1">+IF(AND(ISNUMBER(OFFSET('Sanitation Data'!$F$4,0,10*ROW('Sanitation Data'!F92))),'Data Summary'!CU98="Yes"),100-OFFSET('Sanitation Data'!$F$4,0,10*ROW('Sanitation Data'!F92)),NA())</f>
        <v>#N/A</v>
      </c>
      <c r="AG98" s="507" t="e">
        <f ca="1">+IF(AND(ISNUMBER(OFFSET('Sanitation Data'!$F$6,0,10*ROW('Sanitation Data'!F92))),'Data Summary'!CV98="Yes"),OFFSET('Sanitation Data'!$F$6,0,10*ROW('Sanitation Data'!F92)),NA())</f>
        <v>#N/A</v>
      </c>
      <c r="AH98" s="507" t="e">
        <f ca="1">+IF(AND(ISNUMBER(OFFSET('Sanitation Data'!$F$10,0,10*ROW('Sanitation Data'!F92))),'Data Summary'!CW98="Yes"),OFFSET('Sanitation Data'!$F$10,0,10*ROW('Sanitation Data'!F92)),NA())</f>
        <v>#N/A</v>
      </c>
      <c r="AI98" s="507" t="e">
        <f ca="1">+IF(AND(ISNUMBER(OFFSET('Sanitation Data'!$F$11,0,10*ROW('Sanitation Data'!F92))),'Data Summary'!CX98="Yes"),OFFSET('Sanitation Data'!$F$11,0,10*ROW('Sanitation Data'!F92)),NA())</f>
        <v>#N/A</v>
      </c>
      <c r="AJ98" s="507" t="e">
        <f ca="1">+IF(AND(ISNUMBER(OFFSET('Sanitation Data'!$F$12,0,10*ROW('Sanitation Data'!F92))),'Data Summary'!CY98="Yes"),OFFSET('Sanitation Data'!$F$12,0,10*ROW('Sanitation Data'!F92)),NA())</f>
        <v>#N/A</v>
      </c>
      <c r="AK98" s="507" t="e">
        <f ca="1">+IF(AND(ISNUMBER(OFFSET('Sanitation Data'!$G$4,0,10*ROW('Sanitation Data'!G92))),'Data Summary'!CZ98="Yes"),100-OFFSET('Sanitation Data'!$G$4,0,10*ROW('Sanitation Data'!G92)),NA())</f>
        <v>#N/A</v>
      </c>
      <c r="AL98" s="507" t="e">
        <f ca="1">+IF(AND(ISNUMBER(OFFSET('Sanitation Data'!$G$6,0,10*ROW('Sanitation Data'!G92))),'Data Summary'!DA98="Yes"),OFFSET('Sanitation Data'!$G$6,0,10*ROW('Sanitation Data'!G92)),NA())</f>
        <v>#N/A</v>
      </c>
      <c r="AM98" s="507" t="e">
        <f ca="1">+IF(AND(ISNUMBER(OFFSET('Sanitation Data'!$G$10,0,10*ROW('Sanitation Data'!G92))),'Data Summary'!DB98="Yes"),OFFSET('Sanitation Data'!$G$10,0,10*ROW('Sanitation Data'!G92)),NA())</f>
        <v>#N/A</v>
      </c>
      <c r="AN98" s="507" t="e">
        <f ca="1">+IF(AND(ISNUMBER(OFFSET('Sanitation Data'!$G$11,0,10*ROW('Sanitation Data'!G92))),'Data Summary'!DC98="Yes"),OFFSET('Sanitation Data'!$G$11,0,10*ROW('Sanitation Data'!G92)),NA())</f>
        <v>#N/A</v>
      </c>
      <c r="AO98" s="507" t="e">
        <f ca="1">+IF(AND(ISNUMBER(OFFSET('Sanitation Data'!$G$12,0,10*ROW('Sanitation Data'!G92))),'Data Summary'!DD98="Yes"),OFFSET('Sanitation Data'!$G$12,0,10*ROW('Sanitation Data'!G92)),NA())</f>
        <v>#N/A</v>
      </c>
      <c r="AP98" s="507" t="e">
        <f ca="1">+IF(AND(ISNUMBER(OFFSET('Sanitation Data'!$H$4,0,10*ROW('Sanitation Data'!H92))),'Data Summary'!DE98="Yes"),100-OFFSET('Sanitation Data'!$H$4,0,10*ROW('Sanitation Data'!H92)),NA())</f>
        <v>#N/A</v>
      </c>
      <c r="AQ98" s="507" t="e">
        <f ca="1">+IF(AND(ISNUMBER(OFFSET('Sanitation Data'!$H$6,0,10*ROW('Sanitation Data'!H92))),'Data Summary'!DF98="Yes"),OFFSET('Sanitation Data'!$H$6,0,10*ROW('Sanitation Data'!H92)),NA())</f>
        <v>#N/A</v>
      </c>
      <c r="AR98" s="507" t="e">
        <f ca="1">+IF(AND(ISNUMBER(OFFSET('Sanitation Data'!$H$10,0,10*ROW('Sanitation Data'!H92))),'Data Summary'!DG98="Yes"),OFFSET('Sanitation Data'!$H$10,0,10*ROW('Sanitation Data'!H92)),NA())</f>
        <v>#N/A</v>
      </c>
      <c r="AS98" s="507" t="e">
        <f ca="1">+IF(AND(ISNUMBER(OFFSET('Sanitation Data'!$H$11,0,10*ROW('Sanitation Data'!H92))),'Data Summary'!DH98="Yes"),OFFSET('Sanitation Data'!$H$11,0,10*ROW('Sanitation Data'!H92)),NA())</f>
        <v>#N/A</v>
      </c>
      <c r="AT98" s="507" t="e">
        <f ca="1">+IF(AND(ISNUMBER(OFFSET('Sanitation Data'!$H$12,0,10*ROW('Sanitation Data'!H92))),'Data Summary'!DI98="Yes"),OFFSET('Sanitation Data'!$H$12,0,10*ROW('Sanitation Data'!H92)),NA())</f>
        <v>#N/A</v>
      </c>
      <c r="AU98" s="507" t="e">
        <f ca="1">+IF(AND(ISNUMBER(OFFSET('Sanitation Data'!$I$4,0,10*ROW('Sanitation Data'!I92))),'Data Summary'!DJ98="Yes"),100-OFFSET('Sanitation Data'!$I$4,0,10*ROW('Sanitation Data'!I92)),NA())</f>
        <v>#N/A</v>
      </c>
      <c r="AV98" s="507" t="e">
        <f ca="1">+IF(AND(ISNUMBER(OFFSET('Sanitation Data'!$I$6,0,10*ROW('Sanitation Data'!I92))),'Data Summary'!DK98="Yes"),OFFSET('Sanitation Data'!$I$6,0,10*ROW('Sanitation Data'!I92)),NA())</f>
        <v>#N/A</v>
      </c>
      <c r="AW98" s="507" t="e">
        <f ca="1">+IF(AND(ISNUMBER(OFFSET('Sanitation Data'!$I$10,0,10*ROW('Sanitation Data'!I92))),'Data Summary'!DL98="Yes"),OFFSET('Sanitation Data'!$I$10,0,10*ROW('Sanitation Data'!I92)),NA())</f>
        <v>#N/A</v>
      </c>
      <c r="AX98" s="507" t="e">
        <f ca="1">+IF(AND(ISNUMBER(OFFSET('Sanitation Data'!$I$11,0,10*ROW('Sanitation Data'!I92))),'Data Summary'!DM98="Yes"),OFFSET('Sanitation Data'!$I$11,0,10*ROW('Sanitation Data'!I92)),NA())</f>
        <v>#N/A</v>
      </c>
      <c r="AY98" s="507" t="e">
        <f ca="1">+IF(AND(ISNUMBER(OFFSET('Sanitation Data'!$I$12,0,10*ROW('Sanitation Data'!I92))),'Data Summary'!DN98="Yes"),OFFSET('Sanitation Data'!$I$12,0,10*ROW('Sanitation Data'!I92)),NA())</f>
        <v>#N/A</v>
      </c>
      <c r="AZ98" s="508" t="e">
        <f ca="1">+IF(AND(ISNUMBER(OFFSET('Hygiene Data'!$D$5,0,10*ROW('Hygiene Data'!D92))),'Data Summary'!DO98="Yes"),OFFSET('Hygiene Data'!$D$5,0,10*ROW('Hygiene Data'!D92)),NA())</f>
        <v>#N/A</v>
      </c>
      <c r="BA98" s="508" t="e">
        <f ca="1">+IF(AND(ISNUMBER(OFFSET('Hygiene Data'!$D$7,0,10*ROW('Hygiene Data'!D92))),'Data Summary'!DP98="Yes"),OFFSET('Hygiene Data'!$D$7,0,10*ROW('Hygiene Data'!D92)),NA())</f>
        <v>#N/A</v>
      </c>
      <c r="BB98" s="508" t="e">
        <f ca="1">+IF(AND(ISNUMBER(OFFSET('Hygiene Data'!$D$9,0,10*ROW('Hygiene Data'!D92))),'Data Summary'!DQ98="Yes"),OFFSET('Hygiene Data'!$D$9,0,10*ROW('Hygiene Data'!D92)),NA())</f>
        <v>#N/A</v>
      </c>
      <c r="BC98" s="508" t="e">
        <f ca="1">+IF(AND(ISNUMBER(OFFSET('Hygiene Data'!$E$5,0,10*ROW('Hygiene Data'!E92))),'Data Summary'!DR98="Yes"),OFFSET('Hygiene Data'!$E$5,0,10*ROW('Hygiene Data'!E92)),NA())</f>
        <v>#N/A</v>
      </c>
      <c r="BD98" s="508" t="e">
        <f ca="1">+IF(AND(ISNUMBER(OFFSET('Hygiene Data'!$E$7,0,10*ROW('Hygiene Data'!E92))),'Data Summary'!DS98="Yes"),OFFSET('Hygiene Data'!$E$7,0,10*ROW('Hygiene Data'!E92)),NA())</f>
        <v>#N/A</v>
      </c>
      <c r="BE98" s="508" t="e">
        <f ca="1">+IF(AND(ISNUMBER(OFFSET('Hygiene Data'!$E$9,0,10*ROW('Hygiene Data'!E92))),'Data Summary'!DT98="Yes"),OFFSET('Hygiene Data'!$E$9,0,10*ROW('Hygiene Data'!E92)),NA())</f>
        <v>#N/A</v>
      </c>
      <c r="BF98" s="508" t="e">
        <f ca="1">+IF(AND(ISNUMBER(OFFSET('Hygiene Data'!$F$5,0,10*ROW('Hygiene Data'!F92))),'Data Summary'!DU98="Yes"),OFFSET('Hygiene Data'!$F$5,0,10*ROW('Hygiene Data'!F92)),NA())</f>
        <v>#N/A</v>
      </c>
      <c r="BG98" s="508" t="e">
        <f ca="1">+IF(AND(ISNUMBER(OFFSET('Hygiene Data'!$F$7,0,10*ROW('Hygiene Data'!F92))),'Data Summary'!DV98="Yes"),OFFSET('Hygiene Data'!$F$7,0,10*ROW('Hygiene Data'!F92)),NA())</f>
        <v>#N/A</v>
      </c>
      <c r="BH98" s="508" t="e">
        <f ca="1">+IF(AND(ISNUMBER(OFFSET('Hygiene Data'!$F$9,0,10*ROW('Hygiene Data'!F92))),'Data Summary'!DW98="Yes"),OFFSET('Hygiene Data'!$F$9,0,10*ROW('Hygiene Data'!F92)),NA())</f>
        <v>#N/A</v>
      </c>
      <c r="BI98" s="508" t="e">
        <f ca="1">+IF(AND(ISNUMBER(OFFSET('Hygiene Data'!$G$5,0,10*ROW('Hygiene Data'!G92))),'Data Summary'!DX98="Yes"),OFFSET('Hygiene Data'!$G$5,0,10*ROW('Hygiene Data'!G92)),NA())</f>
        <v>#N/A</v>
      </c>
      <c r="BJ98" s="508" t="e">
        <f ca="1">+IF(AND(ISNUMBER(OFFSET('Hygiene Data'!$G$7,0,10*ROW('Hygiene Data'!G92))),'Data Summary'!DY98="Yes"),OFFSET('Hygiene Data'!$G$7,0,10*ROW('Hygiene Data'!G92)),NA())</f>
        <v>#N/A</v>
      </c>
      <c r="BK98" s="508" t="e">
        <f ca="1">+IF(AND(ISNUMBER(OFFSET('Hygiene Data'!$G$9,0,10*ROW('Hygiene Data'!G92))),'Data Summary'!DZ98="Yes"),OFFSET('Hygiene Data'!$G$9,0,10*ROW('Hygiene Data'!G92)),NA())</f>
        <v>#N/A</v>
      </c>
      <c r="BL98" s="508" t="e">
        <f ca="1">+IF(AND(ISNUMBER(OFFSET('Hygiene Data'!$H$5,0,10*ROW('Hygiene Data'!H92))),'Data Summary'!EA98="Yes"),OFFSET('Hygiene Data'!$H$5,0,10*ROW('Hygiene Data'!H92)),NA())</f>
        <v>#N/A</v>
      </c>
      <c r="BM98" s="508" t="e">
        <f ca="1">+IF(AND(ISNUMBER(OFFSET('Hygiene Data'!$H$7,0,10*ROW('Hygiene Data'!H92))),'Data Summary'!EB98="Yes"),OFFSET('Hygiene Data'!$H$7,0,10*ROW('Hygiene Data'!H92)),NA())</f>
        <v>#N/A</v>
      </c>
      <c r="BN98" s="508" t="e">
        <f ca="1">+IF(AND(ISNUMBER(OFFSET('Hygiene Data'!$H$9,0,10*ROW('Hygiene Data'!H92))),'Data Summary'!EC98="Yes"),OFFSET('Hygiene Data'!$H$9,0,10*ROW('Hygiene Data'!H92)),NA())</f>
        <v>#N/A</v>
      </c>
      <c r="BO98" s="508" t="e">
        <f ca="1">+IF(AND(ISNUMBER(OFFSET('Hygiene Data'!$I$5,0,10*ROW('Hygiene Data'!I92))),'Data Summary'!ED98="Yes"),OFFSET('Hygiene Data'!$I$5,0,10*ROW('Hygiene Data'!I92)),NA())</f>
        <v>#N/A</v>
      </c>
      <c r="BP98" s="508" t="e">
        <f ca="1">+IF(AND(ISNUMBER(OFFSET('Hygiene Data'!$I$7,0,10*ROW('Hygiene Data'!I92))),'Data Summary'!EE98="Yes"),OFFSET('Hygiene Data'!$I$7,0,10*ROW('Hygiene Data'!I92)),NA())</f>
        <v>#N/A</v>
      </c>
      <c r="BQ98" s="508" t="e">
        <f ca="1">+IF(AND(ISNUMBER(OFFSET('Hygiene Data'!$I$9,0,10*ROW('Hygiene Data'!I92))),'Data Summary'!EF98="Yes"),OFFSET('Hygiene Data'!$I$9,0,10*ROW('Hygiene Data'!I92)),NA())</f>
        <v>#N/A</v>
      </c>
    </row>
    <row r="99" spans="1:69" x14ac:dyDescent="0.25">
      <c r="A99" s="504" t="e">
        <f ca="1">+RIGHT('Data Summary'!A99,LEN('Data Summary'!A99)-9)</f>
        <v>#VALUE!</v>
      </c>
      <c r="B99" s="478" t="str">
        <f ca="1">+IF(ISTEXT('Data Summary'!B99),'Data Summary'!B99,"")</f>
        <v/>
      </c>
      <c r="C99" s="505" t="e">
        <f ca="1">+VALUE('Data Summary'!C99)</f>
        <v>#VALUE!</v>
      </c>
      <c r="D99" s="506" t="e">
        <f ca="1">+IF(AND(ISNUMBER(OFFSET('Water Data'!$D$4,0,10*ROW('Water Data'!D93))),'Data Summary'!BS99="Yes"),100-OFFSET('Water Data'!$D$4,0,10*ROW('Water Data'!D93)),NA())</f>
        <v>#N/A</v>
      </c>
      <c r="E99" s="506" t="e">
        <f ca="1">+IF(AND(ISNUMBER(OFFSET('Water Data'!$D$6,0,10*ROW('Water Data'!D93))),'Data Summary'!BT99="Yes"),OFFSET('Water Data'!$D$6,0,10*ROW('Water Data'!D93)),NA())</f>
        <v>#N/A</v>
      </c>
      <c r="F99" s="506" t="e">
        <f ca="1">+IF(AND(ISNUMBER(OFFSET('Water Data'!$D$9,0,10*ROW('Water Data'!D93))),'Data Summary'!BU99="Yes"),OFFSET('Water Data'!$D$9,0,10*ROW('Water Data'!D93)),NA())</f>
        <v>#N/A</v>
      </c>
      <c r="G99" s="506" t="e">
        <f ca="1">+IF(AND(ISNUMBER(OFFSET('Water Data'!$E$4,0,10*ROW('Water Data'!E93))),'Data Summary'!BV99="Yes"),100-OFFSET('Water Data'!$E$4,0,10*ROW('Water Data'!E93)),NA())</f>
        <v>#N/A</v>
      </c>
      <c r="H99" s="506" t="e">
        <f ca="1">+IF(AND(ISNUMBER(OFFSET('Water Data'!$E$6,0,10*ROW('Water Data'!E93))),'Data Summary'!BW99="Yes"),OFFSET('Water Data'!$E$6,0,10*ROW('Water Data'!E93)),NA())</f>
        <v>#N/A</v>
      </c>
      <c r="I99" s="506" t="e">
        <f ca="1">+IF(AND(ISNUMBER(OFFSET('Water Data'!$E$9,0,10*ROW('Water Data'!E93))),'Data Summary'!BX99="Yes"),OFFSET('Water Data'!$E$9,0,10*ROW('Water Data'!E93)),NA())</f>
        <v>#N/A</v>
      </c>
      <c r="J99" s="506" t="e">
        <f ca="1">+IF(AND(ISNUMBER(OFFSET('Water Data'!$F$4,0,10*ROW('Water Data'!F93))),'Data Summary'!BY99="Yes"),100-OFFSET('Water Data'!$F$4,0,10*ROW('Water Data'!F93)),NA())</f>
        <v>#N/A</v>
      </c>
      <c r="K99" s="506" t="e">
        <f ca="1">+IF(AND(ISNUMBER(OFFSET('Water Data'!$F$6,0,10*ROW('Water Data'!F93))),'Data Summary'!BZ99="Yes"),OFFSET('Water Data'!$F$6,0,10*ROW('Water Data'!F93)),NA())</f>
        <v>#N/A</v>
      </c>
      <c r="L99" s="506" t="e">
        <f ca="1">+IF(AND(ISNUMBER(OFFSET('Water Data'!$F$9,0,10*ROW('Water Data'!F93))),'Data Summary'!CA99="Yes"),OFFSET('Water Data'!$F$9,0,10*ROW('Water Data'!F93)),NA())</f>
        <v>#N/A</v>
      </c>
      <c r="M99" s="506" t="e">
        <f ca="1">+IF(AND(ISNUMBER(OFFSET('Water Data'!$G$4,0,10*ROW('Water Data'!G93))),'Data Summary'!CB99="Yes"),100-OFFSET('Water Data'!$G$4,0,10*ROW('Water Data'!G93)),NA())</f>
        <v>#N/A</v>
      </c>
      <c r="N99" s="506" t="e">
        <f ca="1">+IF(AND(ISNUMBER(OFFSET('Water Data'!$G$6,0,10*ROW('Water Data'!G93))),'Data Summary'!CC99="Yes"),OFFSET('Water Data'!$G$6,0,10*ROW('Water Data'!G93)),NA())</f>
        <v>#N/A</v>
      </c>
      <c r="O99" s="506" t="e">
        <f ca="1">+IF(AND(ISNUMBER(OFFSET('Water Data'!$G$9,0,10*ROW('Water Data'!G93))),'Data Summary'!CD99="Yes"),OFFSET('Water Data'!$G$9,0,10*ROW('Water Data'!G93)),NA())</f>
        <v>#N/A</v>
      </c>
      <c r="P99" s="506" t="e">
        <f ca="1">+IF(AND(ISNUMBER(OFFSET('Water Data'!$H$4,0,10*ROW('Water Data'!H93))),'Data Summary'!CE99="Yes"),100-OFFSET('Water Data'!$H$4,0,10*ROW('Water Data'!H93)),NA())</f>
        <v>#N/A</v>
      </c>
      <c r="Q99" s="506" t="e">
        <f ca="1">+IF(AND(ISNUMBER(OFFSET('Water Data'!$H$6,0,10*ROW('Water Data'!H93))),'Data Summary'!CF99="Yes"),OFFSET('Water Data'!$H$6,0,10*ROW('Water Data'!H93)),NA())</f>
        <v>#N/A</v>
      </c>
      <c r="R99" s="506" t="e">
        <f ca="1">+IF(AND(ISNUMBER(OFFSET('Water Data'!$H$9,0,10*ROW('Water Data'!H93))),'Data Summary'!CG99="Yes"),OFFSET('Water Data'!$H$9,0,10*ROW('Water Data'!H93)),NA())</f>
        <v>#N/A</v>
      </c>
      <c r="S99" s="506" t="e">
        <f ca="1">+IF(AND(ISNUMBER(OFFSET('Water Data'!$I$4,0,10*ROW('Water Data'!I93))),'Data Summary'!CH99="Yes"),100-OFFSET('Water Data'!$I$4,0,10*ROW('Water Data'!I93)),NA())</f>
        <v>#N/A</v>
      </c>
      <c r="T99" s="506" t="e">
        <f ca="1">+IF(AND(ISNUMBER(OFFSET('Water Data'!$I$6,0,10*ROW('Water Data'!I93))),'Data Summary'!CI99="Yes"),OFFSET('Water Data'!$I$6,0,10*ROW('Water Data'!I93)),NA())</f>
        <v>#N/A</v>
      </c>
      <c r="U99" s="506" t="e">
        <f ca="1">+IF(AND(ISNUMBER(OFFSET('Water Data'!$I$9,0,10*ROW('Water Data'!I93))),'Data Summary'!CJ99="Yes"),OFFSET('Water Data'!$I$9,0,10*ROW('Water Data'!I93)),NA())</f>
        <v>#N/A</v>
      </c>
      <c r="V99" s="507" t="e">
        <f ca="1">+IF(AND(ISNUMBER(OFFSET('Sanitation Data'!$D$4,0,10*ROW('Sanitation Data'!D93))),'Data Summary'!CK99="Yes"),100-OFFSET('Sanitation Data'!$D$4,0,10*ROW('Sanitation Data'!D93)),NA())</f>
        <v>#N/A</v>
      </c>
      <c r="W99" s="507" t="e">
        <f ca="1">+IF(AND(ISNUMBER(OFFSET('Sanitation Data'!$D$6,0,10*ROW('Sanitation Data'!D93))),'Data Summary'!CL99="Yes"),OFFSET('Sanitation Data'!$D$6,0,10*ROW('Sanitation Data'!D93)),NA())</f>
        <v>#N/A</v>
      </c>
      <c r="X99" s="507" t="e">
        <f ca="1">+IF(AND(ISNUMBER(OFFSET('Sanitation Data'!$D$10,0,10*ROW('Sanitation Data'!D93))),'Data Summary'!CM99="Yes"),OFFSET('Sanitation Data'!$D$10,0,10*ROW('Sanitation Data'!D93)),NA())</f>
        <v>#N/A</v>
      </c>
      <c r="Y99" s="507" t="e">
        <f ca="1">+IF(AND(ISNUMBER(OFFSET('Sanitation Data'!$D$11,0,10*ROW('Sanitation Data'!D93))),'Data Summary'!CN99="Yes"),OFFSET('Sanitation Data'!$D$11,0,10*ROW('Sanitation Data'!D93)),NA())</f>
        <v>#N/A</v>
      </c>
      <c r="Z99" s="507" t="e">
        <f ca="1">+IF(AND(ISNUMBER(OFFSET('Sanitation Data'!$D$12,0,10*ROW('Sanitation Data'!D93))),'Data Summary'!CO99="Yes"),OFFSET('Sanitation Data'!$D$12,0,10*ROW('Sanitation Data'!D93)),NA())</f>
        <v>#N/A</v>
      </c>
      <c r="AA99" s="507" t="e">
        <f ca="1">+IF(AND(ISNUMBER(OFFSET('Sanitation Data'!$E$4,0,10*ROW('Sanitation Data'!E93))),'Data Summary'!CP99="Yes"),100-OFFSET('Sanitation Data'!$E$4,0,10*ROW('Sanitation Data'!E93)),NA())</f>
        <v>#N/A</v>
      </c>
      <c r="AB99" s="507" t="e">
        <f ca="1">+IF(AND(ISNUMBER(OFFSET('Sanitation Data'!$E$6,0,10*ROW('Sanitation Data'!E93))),'Data Summary'!CQ99="Yes"),OFFSET('Sanitation Data'!$E$6,0,10*ROW('Sanitation Data'!E93)),NA())</f>
        <v>#N/A</v>
      </c>
      <c r="AC99" s="507" t="e">
        <f ca="1">+IF(AND(ISNUMBER(OFFSET('Sanitation Data'!$E$10,0,10*ROW('Sanitation Data'!E93))),'Data Summary'!CR99="Yes"),OFFSET('Sanitation Data'!$E$10,0,10*ROW('Sanitation Data'!E93)),NA())</f>
        <v>#N/A</v>
      </c>
      <c r="AD99" s="507" t="e">
        <f ca="1">+IF(AND(ISNUMBER(OFFSET('Sanitation Data'!$E$11,0,10*ROW('Sanitation Data'!E93))),'Data Summary'!CS99="Yes"),OFFSET('Sanitation Data'!$E$11,0,10*ROW('Sanitation Data'!E93)),NA())</f>
        <v>#N/A</v>
      </c>
      <c r="AE99" s="507" t="e">
        <f ca="1">+IF(AND(ISNUMBER(OFFSET('Sanitation Data'!$E$12,0,10*ROW('Sanitation Data'!E93))),'Data Summary'!CT99="Yes"),OFFSET('Sanitation Data'!$E$12,0,10*ROW('Sanitation Data'!E93)),NA())</f>
        <v>#N/A</v>
      </c>
      <c r="AF99" s="507" t="e">
        <f ca="1">+IF(AND(ISNUMBER(OFFSET('Sanitation Data'!$F$4,0,10*ROW('Sanitation Data'!F93))),'Data Summary'!CU99="Yes"),100-OFFSET('Sanitation Data'!$F$4,0,10*ROW('Sanitation Data'!F93)),NA())</f>
        <v>#N/A</v>
      </c>
      <c r="AG99" s="507" t="e">
        <f ca="1">+IF(AND(ISNUMBER(OFFSET('Sanitation Data'!$F$6,0,10*ROW('Sanitation Data'!F93))),'Data Summary'!CV99="Yes"),OFFSET('Sanitation Data'!$F$6,0,10*ROW('Sanitation Data'!F93)),NA())</f>
        <v>#N/A</v>
      </c>
      <c r="AH99" s="507" t="e">
        <f ca="1">+IF(AND(ISNUMBER(OFFSET('Sanitation Data'!$F$10,0,10*ROW('Sanitation Data'!F93))),'Data Summary'!CW99="Yes"),OFFSET('Sanitation Data'!$F$10,0,10*ROW('Sanitation Data'!F93)),NA())</f>
        <v>#N/A</v>
      </c>
      <c r="AI99" s="507" t="e">
        <f ca="1">+IF(AND(ISNUMBER(OFFSET('Sanitation Data'!$F$11,0,10*ROW('Sanitation Data'!F93))),'Data Summary'!CX99="Yes"),OFFSET('Sanitation Data'!$F$11,0,10*ROW('Sanitation Data'!F93)),NA())</f>
        <v>#N/A</v>
      </c>
      <c r="AJ99" s="507" t="e">
        <f ca="1">+IF(AND(ISNUMBER(OFFSET('Sanitation Data'!$F$12,0,10*ROW('Sanitation Data'!F93))),'Data Summary'!CY99="Yes"),OFFSET('Sanitation Data'!$F$12,0,10*ROW('Sanitation Data'!F93)),NA())</f>
        <v>#N/A</v>
      </c>
      <c r="AK99" s="507" t="e">
        <f ca="1">+IF(AND(ISNUMBER(OFFSET('Sanitation Data'!$G$4,0,10*ROW('Sanitation Data'!G93))),'Data Summary'!CZ99="Yes"),100-OFFSET('Sanitation Data'!$G$4,0,10*ROW('Sanitation Data'!G93)),NA())</f>
        <v>#N/A</v>
      </c>
      <c r="AL99" s="507" t="e">
        <f ca="1">+IF(AND(ISNUMBER(OFFSET('Sanitation Data'!$G$6,0,10*ROW('Sanitation Data'!G93))),'Data Summary'!DA99="Yes"),OFFSET('Sanitation Data'!$G$6,0,10*ROW('Sanitation Data'!G93)),NA())</f>
        <v>#N/A</v>
      </c>
      <c r="AM99" s="507" t="e">
        <f ca="1">+IF(AND(ISNUMBER(OFFSET('Sanitation Data'!$G$10,0,10*ROW('Sanitation Data'!G93))),'Data Summary'!DB99="Yes"),OFFSET('Sanitation Data'!$G$10,0,10*ROW('Sanitation Data'!G93)),NA())</f>
        <v>#N/A</v>
      </c>
      <c r="AN99" s="507" t="e">
        <f ca="1">+IF(AND(ISNUMBER(OFFSET('Sanitation Data'!$G$11,0,10*ROW('Sanitation Data'!G93))),'Data Summary'!DC99="Yes"),OFFSET('Sanitation Data'!$G$11,0,10*ROW('Sanitation Data'!G93)),NA())</f>
        <v>#N/A</v>
      </c>
      <c r="AO99" s="507" t="e">
        <f ca="1">+IF(AND(ISNUMBER(OFFSET('Sanitation Data'!$G$12,0,10*ROW('Sanitation Data'!G93))),'Data Summary'!DD99="Yes"),OFFSET('Sanitation Data'!$G$12,0,10*ROW('Sanitation Data'!G93)),NA())</f>
        <v>#N/A</v>
      </c>
      <c r="AP99" s="507" t="e">
        <f ca="1">+IF(AND(ISNUMBER(OFFSET('Sanitation Data'!$H$4,0,10*ROW('Sanitation Data'!H93))),'Data Summary'!DE99="Yes"),100-OFFSET('Sanitation Data'!$H$4,0,10*ROW('Sanitation Data'!H93)),NA())</f>
        <v>#N/A</v>
      </c>
      <c r="AQ99" s="507" t="e">
        <f ca="1">+IF(AND(ISNUMBER(OFFSET('Sanitation Data'!$H$6,0,10*ROW('Sanitation Data'!H93))),'Data Summary'!DF99="Yes"),OFFSET('Sanitation Data'!$H$6,0,10*ROW('Sanitation Data'!H93)),NA())</f>
        <v>#N/A</v>
      </c>
      <c r="AR99" s="507" t="e">
        <f ca="1">+IF(AND(ISNUMBER(OFFSET('Sanitation Data'!$H$10,0,10*ROW('Sanitation Data'!H93))),'Data Summary'!DG99="Yes"),OFFSET('Sanitation Data'!$H$10,0,10*ROW('Sanitation Data'!H93)),NA())</f>
        <v>#N/A</v>
      </c>
      <c r="AS99" s="507" t="e">
        <f ca="1">+IF(AND(ISNUMBER(OFFSET('Sanitation Data'!$H$11,0,10*ROW('Sanitation Data'!H93))),'Data Summary'!DH99="Yes"),OFFSET('Sanitation Data'!$H$11,0,10*ROW('Sanitation Data'!H93)),NA())</f>
        <v>#N/A</v>
      </c>
      <c r="AT99" s="507" t="e">
        <f ca="1">+IF(AND(ISNUMBER(OFFSET('Sanitation Data'!$H$12,0,10*ROW('Sanitation Data'!H93))),'Data Summary'!DI99="Yes"),OFFSET('Sanitation Data'!$H$12,0,10*ROW('Sanitation Data'!H93)),NA())</f>
        <v>#N/A</v>
      </c>
      <c r="AU99" s="507" t="e">
        <f ca="1">+IF(AND(ISNUMBER(OFFSET('Sanitation Data'!$I$4,0,10*ROW('Sanitation Data'!I93))),'Data Summary'!DJ99="Yes"),100-OFFSET('Sanitation Data'!$I$4,0,10*ROW('Sanitation Data'!I93)),NA())</f>
        <v>#N/A</v>
      </c>
      <c r="AV99" s="507" t="e">
        <f ca="1">+IF(AND(ISNUMBER(OFFSET('Sanitation Data'!$I$6,0,10*ROW('Sanitation Data'!I93))),'Data Summary'!DK99="Yes"),OFFSET('Sanitation Data'!$I$6,0,10*ROW('Sanitation Data'!I93)),NA())</f>
        <v>#N/A</v>
      </c>
      <c r="AW99" s="507" t="e">
        <f ca="1">+IF(AND(ISNUMBER(OFFSET('Sanitation Data'!$I$10,0,10*ROW('Sanitation Data'!I93))),'Data Summary'!DL99="Yes"),OFFSET('Sanitation Data'!$I$10,0,10*ROW('Sanitation Data'!I93)),NA())</f>
        <v>#N/A</v>
      </c>
      <c r="AX99" s="507" t="e">
        <f ca="1">+IF(AND(ISNUMBER(OFFSET('Sanitation Data'!$I$11,0,10*ROW('Sanitation Data'!I93))),'Data Summary'!DM99="Yes"),OFFSET('Sanitation Data'!$I$11,0,10*ROW('Sanitation Data'!I93)),NA())</f>
        <v>#N/A</v>
      </c>
      <c r="AY99" s="507" t="e">
        <f ca="1">+IF(AND(ISNUMBER(OFFSET('Sanitation Data'!$I$12,0,10*ROW('Sanitation Data'!I93))),'Data Summary'!DN99="Yes"),OFFSET('Sanitation Data'!$I$12,0,10*ROW('Sanitation Data'!I93)),NA())</f>
        <v>#N/A</v>
      </c>
      <c r="AZ99" s="508" t="e">
        <f ca="1">+IF(AND(ISNUMBER(OFFSET('Hygiene Data'!$D$5,0,10*ROW('Hygiene Data'!D93))),'Data Summary'!DO99="Yes"),OFFSET('Hygiene Data'!$D$5,0,10*ROW('Hygiene Data'!D93)),NA())</f>
        <v>#N/A</v>
      </c>
      <c r="BA99" s="508" t="e">
        <f ca="1">+IF(AND(ISNUMBER(OFFSET('Hygiene Data'!$D$7,0,10*ROW('Hygiene Data'!D93))),'Data Summary'!DP99="Yes"),OFFSET('Hygiene Data'!$D$7,0,10*ROW('Hygiene Data'!D93)),NA())</f>
        <v>#N/A</v>
      </c>
      <c r="BB99" s="508" t="e">
        <f ca="1">+IF(AND(ISNUMBER(OFFSET('Hygiene Data'!$D$9,0,10*ROW('Hygiene Data'!D93))),'Data Summary'!DQ99="Yes"),OFFSET('Hygiene Data'!$D$9,0,10*ROW('Hygiene Data'!D93)),NA())</f>
        <v>#N/A</v>
      </c>
      <c r="BC99" s="508" t="e">
        <f ca="1">+IF(AND(ISNUMBER(OFFSET('Hygiene Data'!$E$5,0,10*ROW('Hygiene Data'!E93))),'Data Summary'!DR99="Yes"),OFFSET('Hygiene Data'!$E$5,0,10*ROW('Hygiene Data'!E93)),NA())</f>
        <v>#N/A</v>
      </c>
      <c r="BD99" s="508" t="e">
        <f ca="1">+IF(AND(ISNUMBER(OFFSET('Hygiene Data'!$E$7,0,10*ROW('Hygiene Data'!E93))),'Data Summary'!DS99="Yes"),OFFSET('Hygiene Data'!$E$7,0,10*ROW('Hygiene Data'!E93)),NA())</f>
        <v>#N/A</v>
      </c>
      <c r="BE99" s="508" t="e">
        <f ca="1">+IF(AND(ISNUMBER(OFFSET('Hygiene Data'!$E$9,0,10*ROW('Hygiene Data'!E93))),'Data Summary'!DT99="Yes"),OFFSET('Hygiene Data'!$E$9,0,10*ROW('Hygiene Data'!E93)),NA())</f>
        <v>#N/A</v>
      </c>
      <c r="BF99" s="508" t="e">
        <f ca="1">+IF(AND(ISNUMBER(OFFSET('Hygiene Data'!$F$5,0,10*ROW('Hygiene Data'!F93))),'Data Summary'!DU99="Yes"),OFFSET('Hygiene Data'!$F$5,0,10*ROW('Hygiene Data'!F93)),NA())</f>
        <v>#N/A</v>
      </c>
      <c r="BG99" s="508" t="e">
        <f ca="1">+IF(AND(ISNUMBER(OFFSET('Hygiene Data'!$F$7,0,10*ROW('Hygiene Data'!F93))),'Data Summary'!DV99="Yes"),OFFSET('Hygiene Data'!$F$7,0,10*ROW('Hygiene Data'!F93)),NA())</f>
        <v>#N/A</v>
      </c>
      <c r="BH99" s="508" t="e">
        <f ca="1">+IF(AND(ISNUMBER(OFFSET('Hygiene Data'!$F$9,0,10*ROW('Hygiene Data'!F93))),'Data Summary'!DW99="Yes"),OFFSET('Hygiene Data'!$F$9,0,10*ROW('Hygiene Data'!F93)),NA())</f>
        <v>#N/A</v>
      </c>
      <c r="BI99" s="508" t="e">
        <f ca="1">+IF(AND(ISNUMBER(OFFSET('Hygiene Data'!$G$5,0,10*ROW('Hygiene Data'!G93))),'Data Summary'!DX99="Yes"),OFFSET('Hygiene Data'!$G$5,0,10*ROW('Hygiene Data'!G93)),NA())</f>
        <v>#N/A</v>
      </c>
      <c r="BJ99" s="508" t="e">
        <f ca="1">+IF(AND(ISNUMBER(OFFSET('Hygiene Data'!$G$7,0,10*ROW('Hygiene Data'!G93))),'Data Summary'!DY99="Yes"),OFFSET('Hygiene Data'!$G$7,0,10*ROW('Hygiene Data'!G93)),NA())</f>
        <v>#N/A</v>
      </c>
      <c r="BK99" s="508" t="e">
        <f ca="1">+IF(AND(ISNUMBER(OFFSET('Hygiene Data'!$G$9,0,10*ROW('Hygiene Data'!G93))),'Data Summary'!DZ99="Yes"),OFFSET('Hygiene Data'!$G$9,0,10*ROW('Hygiene Data'!G93)),NA())</f>
        <v>#N/A</v>
      </c>
      <c r="BL99" s="508" t="e">
        <f ca="1">+IF(AND(ISNUMBER(OFFSET('Hygiene Data'!$H$5,0,10*ROW('Hygiene Data'!H93))),'Data Summary'!EA99="Yes"),OFFSET('Hygiene Data'!$H$5,0,10*ROW('Hygiene Data'!H93)),NA())</f>
        <v>#N/A</v>
      </c>
      <c r="BM99" s="508" t="e">
        <f ca="1">+IF(AND(ISNUMBER(OFFSET('Hygiene Data'!$H$7,0,10*ROW('Hygiene Data'!H93))),'Data Summary'!EB99="Yes"),OFFSET('Hygiene Data'!$H$7,0,10*ROW('Hygiene Data'!H93)),NA())</f>
        <v>#N/A</v>
      </c>
      <c r="BN99" s="508" t="e">
        <f ca="1">+IF(AND(ISNUMBER(OFFSET('Hygiene Data'!$H$9,0,10*ROW('Hygiene Data'!H93))),'Data Summary'!EC99="Yes"),OFFSET('Hygiene Data'!$H$9,0,10*ROW('Hygiene Data'!H93)),NA())</f>
        <v>#N/A</v>
      </c>
      <c r="BO99" s="508" t="e">
        <f ca="1">+IF(AND(ISNUMBER(OFFSET('Hygiene Data'!$I$5,0,10*ROW('Hygiene Data'!I93))),'Data Summary'!ED99="Yes"),OFFSET('Hygiene Data'!$I$5,0,10*ROW('Hygiene Data'!I93)),NA())</f>
        <v>#N/A</v>
      </c>
      <c r="BP99" s="508" t="e">
        <f ca="1">+IF(AND(ISNUMBER(OFFSET('Hygiene Data'!$I$7,0,10*ROW('Hygiene Data'!I93))),'Data Summary'!EE99="Yes"),OFFSET('Hygiene Data'!$I$7,0,10*ROW('Hygiene Data'!I93)),NA())</f>
        <v>#N/A</v>
      </c>
      <c r="BQ99" s="508" t="e">
        <f ca="1">+IF(AND(ISNUMBER(OFFSET('Hygiene Data'!$I$9,0,10*ROW('Hygiene Data'!I93))),'Data Summary'!EF99="Yes"),OFFSET('Hygiene Data'!$I$9,0,10*ROW('Hygiene Data'!I93)),NA())</f>
        <v>#N/A</v>
      </c>
    </row>
    <row r="100" spans="1:69" x14ac:dyDescent="0.25">
      <c r="A100" s="504" t="e">
        <f ca="1">+RIGHT('Data Summary'!A100,LEN('Data Summary'!A100)-9)</f>
        <v>#VALUE!</v>
      </c>
      <c r="B100" s="478" t="str">
        <f ca="1">+IF(ISTEXT('Data Summary'!B100),'Data Summary'!B100,"")</f>
        <v/>
      </c>
      <c r="C100" s="505" t="e">
        <f ca="1">+VALUE('Data Summary'!C100)</f>
        <v>#VALUE!</v>
      </c>
      <c r="D100" s="506" t="e">
        <f ca="1">+IF(AND(ISNUMBER(OFFSET('Water Data'!$D$4,0,10*ROW('Water Data'!D94))),'Data Summary'!BS100="Yes"),100-OFFSET('Water Data'!$D$4,0,10*ROW('Water Data'!D94)),NA())</f>
        <v>#N/A</v>
      </c>
      <c r="E100" s="506" t="e">
        <f ca="1">+IF(AND(ISNUMBER(OFFSET('Water Data'!$D$6,0,10*ROW('Water Data'!D94))),'Data Summary'!BT100="Yes"),OFFSET('Water Data'!$D$6,0,10*ROW('Water Data'!D94)),NA())</f>
        <v>#N/A</v>
      </c>
      <c r="F100" s="506" t="e">
        <f ca="1">+IF(AND(ISNUMBER(OFFSET('Water Data'!$D$9,0,10*ROW('Water Data'!D94))),'Data Summary'!BU100="Yes"),OFFSET('Water Data'!$D$9,0,10*ROW('Water Data'!D94)),NA())</f>
        <v>#N/A</v>
      </c>
      <c r="G100" s="506" t="e">
        <f ca="1">+IF(AND(ISNUMBER(OFFSET('Water Data'!$E$4,0,10*ROW('Water Data'!E94))),'Data Summary'!BV100="Yes"),100-OFFSET('Water Data'!$E$4,0,10*ROW('Water Data'!E94)),NA())</f>
        <v>#N/A</v>
      </c>
      <c r="H100" s="506" t="e">
        <f ca="1">+IF(AND(ISNUMBER(OFFSET('Water Data'!$E$6,0,10*ROW('Water Data'!E94))),'Data Summary'!BW100="Yes"),OFFSET('Water Data'!$E$6,0,10*ROW('Water Data'!E94)),NA())</f>
        <v>#N/A</v>
      </c>
      <c r="I100" s="506" t="e">
        <f ca="1">+IF(AND(ISNUMBER(OFFSET('Water Data'!$E$9,0,10*ROW('Water Data'!E94))),'Data Summary'!BX100="Yes"),OFFSET('Water Data'!$E$9,0,10*ROW('Water Data'!E94)),NA())</f>
        <v>#N/A</v>
      </c>
      <c r="J100" s="506" t="e">
        <f ca="1">+IF(AND(ISNUMBER(OFFSET('Water Data'!$F$4,0,10*ROW('Water Data'!F94))),'Data Summary'!BY100="Yes"),100-OFFSET('Water Data'!$F$4,0,10*ROW('Water Data'!F94)),NA())</f>
        <v>#N/A</v>
      </c>
      <c r="K100" s="506" t="e">
        <f ca="1">+IF(AND(ISNUMBER(OFFSET('Water Data'!$F$6,0,10*ROW('Water Data'!F94))),'Data Summary'!BZ100="Yes"),OFFSET('Water Data'!$F$6,0,10*ROW('Water Data'!F94)),NA())</f>
        <v>#N/A</v>
      </c>
      <c r="L100" s="506" t="e">
        <f ca="1">+IF(AND(ISNUMBER(OFFSET('Water Data'!$F$9,0,10*ROW('Water Data'!F94))),'Data Summary'!CA100="Yes"),OFFSET('Water Data'!$F$9,0,10*ROW('Water Data'!F94)),NA())</f>
        <v>#N/A</v>
      </c>
      <c r="M100" s="506" t="e">
        <f ca="1">+IF(AND(ISNUMBER(OFFSET('Water Data'!$G$4,0,10*ROW('Water Data'!G94))),'Data Summary'!CB100="Yes"),100-OFFSET('Water Data'!$G$4,0,10*ROW('Water Data'!G94)),NA())</f>
        <v>#N/A</v>
      </c>
      <c r="N100" s="506" t="e">
        <f ca="1">+IF(AND(ISNUMBER(OFFSET('Water Data'!$G$6,0,10*ROW('Water Data'!G94))),'Data Summary'!CC100="Yes"),OFFSET('Water Data'!$G$6,0,10*ROW('Water Data'!G94)),NA())</f>
        <v>#N/A</v>
      </c>
      <c r="O100" s="506" t="e">
        <f ca="1">+IF(AND(ISNUMBER(OFFSET('Water Data'!$G$9,0,10*ROW('Water Data'!G94))),'Data Summary'!CD100="Yes"),OFFSET('Water Data'!$G$9,0,10*ROW('Water Data'!G94)),NA())</f>
        <v>#N/A</v>
      </c>
      <c r="P100" s="506" t="e">
        <f ca="1">+IF(AND(ISNUMBER(OFFSET('Water Data'!$H$4,0,10*ROW('Water Data'!H94))),'Data Summary'!CE100="Yes"),100-OFFSET('Water Data'!$H$4,0,10*ROW('Water Data'!H94)),NA())</f>
        <v>#N/A</v>
      </c>
      <c r="Q100" s="506" t="e">
        <f ca="1">+IF(AND(ISNUMBER(OFFSET('Water Data'!$H$6,0,10*ROW('Water Data'!H94))),'Data Summary'!CF100="Yes"),OFFSET('Water Data'!$H$6,0,10*ROW('Water Data'!H94)),NA())</f>
        <v>#N/A</v>
      </c>
      <c r="R100" s="506" t="e">
        <f ca="1">+IF(AND(ISNUMBER(OFFSET('Water Data'!$H$9,0,10*ROW('Water Data'!H94))),'Data Summary'!CG100="Yes"),OFFSET('Water Data'!$H$9,0,10*ROW('Water Data'!H94)),NA())</f>
        <v>#N/A</v>
      </c>
      <c r="S100" s="506" t="e">
        <f ca="1">+IF(AND(ISNUMBER(OFFSET('Water Data'!$I$4,0,10*ROW('Water Data'!I94))),'Data Summary'!CH100="Yes"),100-OFFSET('Water Data'!$I$4,0,10*ROW('Water Data'!I94)),NA())</f>
        <v>#N/A</v>
      </c>
      <c r="T100" s="506" t="e">
        <f ca="1">+IF(AND(ISNUMBER(OFFSET('Water Data'!$I$6,0,10*ROW('Water Data'!I94))),'Data Summary'!CI100="Yes"),OFFSET('Water Data'!$I$6,0,10*ROW('Water Data'!I94)),NA())</f>
        <v>#N/A</v>
      </c>
      <c r="U100" s="506" t="e">
        <f ca="1">+IF(AND(ISNUMBER(OFFSET('Water Data'!$I$9,0,10*ROW('Water Data'!I94))),'Data Summary'!CJ100="Yes"),OFFSET('Water Data'!$I$9,0,10*ROW('Water Data'!I94)),NA())</f>
        <v>#N/A</v>
      </c>
      <c r="V100" s="507" t="e">
        <f ca="1">+IF(AND(ISNUMBER(OFFSET('Sanitation Data'!$D$4,0,10*ROW('Sanitation Data'!D94))),'Data Summary'!CK100="Yes"),100-OFFSET('Sanitation Data'!$D$4,0,10*ROW('Sanitation Data'!D94)),NA())</f>
        <v>#N/A</v>
      </c>
      <c r="W100" s="507" t="e">
        <f ca="1">+IF(AND(ISNUMBER(OFFSET('Sanitation Data'!$D$6,0,10*ROW('Sanitation Data'!D94))),'Data Summary'!CL100="Yes"),OFFSET('Sanitation Data'!$D$6,0,10*ROW('Sanitation Data'!D94)),NA())</f>
        <v>#N/A</v>
      </c>
      <c r="X100" s="507" t="e">
        <f ca="1">+IF(AND(ISNUMBER(OFFSET('Sanitation Data'!$D$10,0,10*ROW('Sanitation Data'!D94))),'Data Summary'!CM100="Yes"),OFFSET('Sanitation Data'!$D$10,0,10*ROW('Sanitation Data'!D94)),NA())</f>
        <v>#N/A</v>
      </c>
      <c r="Y100" s="507" t="e">
        <f ca="1">+IF(AND(ISNUMBER(OFFSET('Sanitation Data'!$D$11,0,10*ROW('Sanitation Data'!D94))),'Data Summary'!CN100="Yes"),OFFSET('Sanitation Data'!$D$11,0,10*ROW('Sanitation Data'!D94)),NA())</f>
        <v>#N/A</v>
      </c>
      <c r="Z100" s="507" t="e">
        <f ca="1">+IF(AND(ISNUMBER(OFFSET('Sanitation Data'!$D$12,0,10*ROW('Sanitation Data'!D94))),'Data Summary'!CO100="Yes"),OFFSET('Sanitation Data'!$D$12,0,10*ROW('Sanitation Data'!D94)),NA())</f>
        <v>#N/A</v>
      </c>
      <c r="AA100" s="507" t="e">
        <f ca="1">+IF(AND(ISNUMBER(OFFSET('Sanitation Data'!$E$4,0,10*ROW('Sanitation Data'!E94))),'Data Summary'!CP100="Yes"),100-OFFSET('Sanitation Data'!$E$4,0,10*ROW('Sanitation Data'!E94)),NA())</f>
        <v>#N/A</v>
      </c>
      <c r="AB100" s="507" t="e">
        <f ca="1">+IF(AND(ISNUMBER(OFFSET('Sanitation Data'!$E$6,0,10*ROW('Sanitation Data'!E94))),'Data Summary'!CQ100="Yes"),OFFSET('Sanitation Data'!$E$6,0,10*ROW('Sanitation Data'!E94)),NA())</f>
        <v>#N/A</v>
      </c>
      <c r="AC100" s="507" t="e">
        <f ca="1">+IF(AND(ISNUMBER(OFFSET('Sanitation Data'!$E$10,0,10*ROW('Sanitation Data'!E94))),'Data Summary'!CR100="Yes"),OFFSET('Sanitation Data'!$E$10,0,10*ROW('Sanitation Data'!E94)),NA())</f>
        <v>#N/A</v>
      </c>
      <c r="AD100" s="507" t="e">
        <f ca="1">+IF(AND(ISNUMBER(OFFSET('Sanitation Data'!$E$11,0,10*ROW('Sanitation Data'!E94))),'Data Summary'!CS100="Yes"),OFFSET('Sanitation Data'!$E$11,0,10*ROW('Sanitation Data'!E94)),NA())</f>
        <v>#N/A</v>
      </c>
      <c r="AE100" s="507" t="e">
        <f ca="1">+IF(AND(ISNUMBER(OFFSET('Sanitation Data'!$E$12,0,10*ROW('Sanitation Data'!E94))),'Data Summary'!CT100="Yes"),OFFSET('Sanitation Data'!$E$12,0,10*ROW('Sanitation Data'!E94)),NA())</f>
        <v>#N/A</v>
      </c>
      <c r="AF100" s="507" t="e">
        <f ca="1">+IF(AND(ISNUMBER(OFFSET('Sanitation Data'!$F$4,0,10*ROW('Sanitation Data'!F94))),'Data Summary'!CU100="Yes"),100-OFFSET('Sanitation Data'!$F$4,0,10*ROW('Sanitation Data'!F94)),NA())</f>
        <v>#N/A</v>
      </c>
      <c r="AG100" s="507" t="e">
        <f ca="1">+IF(AND(ISNUMBER(OFFSET('Sanitation Data'!$F$6,0,10*ROW('Sanitation Data'!F94))),'Data Summary'!CV100="Yes"),OFFSET('Sanitation Data'!$F$6,0,10*ROW('Sanitation Data'!F94)),NA())</f>
        <v>#N/A</v>
      </c>
      <c r="AH100" s="507" t="e">
        <f ca="1">+IF(AND(ISNUMBER(OFFSET('Sanitation Data'!$F$10,0,10*ROW('Sanitation Data'!F94))),'Data Summary'!CW100="Yes"),OFFSET('Sanitation Data'!$F$10,0,10*ROW('Sanitation Data'!F94)),NA())</f>
        <v>#N/A</v>
      </c>
      <c r="AI100" s="507" t="e">
        <f ca="1">+IF(AND(ISNUMBER(OFFSET('Sanitation Data'!$F$11,0,10*ROW('Sanitation Data'!F94))),'Data Summary'!CX100="Yes"),OFFSET('Sanitation Data'!$F$11,0,10*ROW('Sanitation Data'!F94)),NA())</f>
        <v>#N/A</v>
      </c>
      <c r="AJ100" s="507" t="e">
        <f ca="1">+IF(AND(ISNUMBER(OFFSET('Sanitation Data'!$F$12,0,10*ROW('Sanitation Data'!F94))),'Data Summary'!CY100="Yes"),OFFSET('Sanitation Data'!$F$12,0,10*ROW('Sanitation Data'!F94)),NA())</f>
        <v>#N/A</v>
      </c>
      <c r="AK100" s="507" t="e">
        <f ca="1">+IF(AND(ISNUMBER(OFFSET('Sanitation Data'!$G$4,0,10*ROW('Sanitation Data'!G94))),'Data Summary'!CZ100="Yes"),100-OFFSET('Sanitation Data'!$G$4,0,10*ROW('Sanitation Data'!G94)),NA())</f>
        <v>#N/A</v>
      </c>
      <c r="AL100" s="507" t="e">
        <f ca="1">+IF(AND(ISNUMBER(OFFSET('Sanitation Data'!$G$6,0,10*ROW('Sanitation Data'!G94))),'Data Summary'!DA100="Yes"),OFFSET('Sanitation Data'!$G$6,0,10*ROW('Sanitation Data'!G94)),NA())</f>
        <v>#N/A</v>
      </c>
      <c r="AM100" s="507" t="e">
        <f ca="1">+IF(AND(ISNUMBER(OFFSET('Sanitation Data'!$G$10,0,10*ROW('Sanitation Data'!G94))),'Data Summary'!DB100="Yes"),OFFSET('Sanitation Data'!$G$10,0,10*ROW('Sanitation Data'!G94)),NA())</f>
        <v>#N/A</v>
      </c>
      <c r="AN100" s="507" t="e">
        <f ca="1">+IF(AND(ISNUMBER(OFFSET('Sanitation Data'!$G$11,0,10*ROW('Sanitation Data'!G94))),'Data Summary'!DC100="Yes"),OFFSET('Sanitation Data'!$G$11,0,10*ROW('Sanitation Data'!G94)),NA())</f>
        <v>#N/A</v>
      </c>
      <c r="AO100" s="507" t="e">
        <f ca="1">+IF(AND(ISNUMBER(OFFSET('Sanitation Data'!$G$12,0,10*ROW('Sanitation Data'!G94))),'Data Summary'!DD100="Yes"),OFFSET('Sanitation Data'!$G$12,0,10*ROW('Sanitation Data'!G94)),NA())</f>
        <v>#N/A</v>
      </c>
      <c r="AP100" s="507" t="e">
        <f ca="1">+IF(AND(ISNUMBER(OFFSET('Sanitation Data'!$H$4,0,10*ROW('Sanitation Data'!H94))),'Data Summary'!DE100="Yes"),100-OFFSET('Sanitation Data'!$H$4,0,10*ROW('Sanitation Data'!H94)),NA())</f>
        <v>#N/A</v>
      </c>
      <c r="AQ100" s="507" t="e">
        <f ca="1">+IF(AND(ISNUMBER(OFFSET('Sanitation Data'!$H$6,0,10*ROW('Sanitation Data'!H94))),'Data Summary'!DF100="Yes"),OFFSET('Sanitation Data'!$H$6,0,10*ROW('Sanitation Data'!H94)),NA())</f>
        <v>#N/A</v>
      </c>
      <c r="AR100" s="507" t="e">
        <f ca="1">+IF(AND(ISNUMBER(OFFSET('Sanitation Data'!$H$10,0,10*ROW('Sanitation Data'!H94))),'Data Summary'!DG100="Yes"),OFFSET('Sanitation Data'!$H$10,0,10*ROW('Sanitation Data'!H94)),NA())</f>
        <v>#N/A</v>
      </c>
      <c r="AS100" s="507" t="e">
        <f ca="1">+IF(AND(ISNUMBER(OFFSET('Sanitation Data'!$H$11,0,10*ROW('Sanitation Data'!H94))),'Data Summary'!DH100="Yes"),OFFSET('Sanitation Data'!$H$11,0,10*ROW('Sanitation Data'!H94)),NA())</f>
        <v>#N/A</v>
      </c>
      <c r="AT100" s="507" t="e">
        <f ca="1">+IF(AND(ISNUMBER(OFFSET('Sanitation Data'!$H$12,0,10*ROW('Sanitation Data'!H94))),'Data Summary'!DI100="Yes"),OFFSET('Sanitation Data'!$H$12,0,10*ROW('Sanitation Data'!H94)),NA())</f>
        <v>#N/A</v>
      </c>
      <c r="AU100" s="507" t="e">
        <f ca="1">+IF(AND(ISNUMBER(OFFSET('Sanitation Data'!$I$4,0,10*ROW('Sanitation Data'!I94))),'Data Summary'!DJ100="Yes"),100-OFFSET('Sanitation Data'!$I$4,0,10*ROW('Sanitation Data'!I94)),NA())</f>
        <v>#N/A</v>
      </c>
      <c r="AV100" s="507" t="e">
        <f ca="1">+IF(AND(ISNUMBER(OFFSET('Sanitation Data'!$I$6,0,10*ROW('Sanitation Data'!I94))),'Data Summary'!DK100="Yes"),OFFSET('Sanitation Data'!$I$6,0,10*ROW('Sanitation Data'!I94)),NA())</f>
        <v>#N/A</v>
      </c>
      <c r="AW100" s="507" t="e">
        <f ca="1">+IF(AND(ISNUMBER(OFFSET('Sanitation Data'!$I$10,0,10*ROW('Sanitation Data'!I94))),'Data Summary'!DL100="Yes"),OFFSET('Sanitation Data'!$I$10,0,10*ROW('Sanitation Data'!I94)),NA())</f>
        <v>#N/A</v>
      </c>
      <c r="AX100" s="507" t="e">
        <f ca="1">+IF(AND(ISNUMBER(OFFSET('Sanitation Data'!$I$11,0,10*ROW('Sanitation Data'!I94))),'Data Summary'!DM100="Yes"),OFFSET('Sanitation Data'!$I$11,0,10*ROW('Sanitation Data'!I94)),NA())</f>
        <v>#N/A</v>
      </c>
      <c r="AY100" s="507" t="e">
        <f ca="1">+IF(AND(ISNUMBER(OFFSET('Sanitation Data'!$I$12,0,10*ROW('Sanitation Data'!I94))),'Data Summary'!DN100="Yes"),OFFSET('Sanitation Data'!$I$12,0,10*ROW('Sanitation Data'!I94)),NA())</f>
        <v>#N/A</v>
      </c>
      <c r="AZ100" s="508" t="e">
        <f ca="1">+IF(AND(ISNUMBER(OFFSET('Hygiene Data'!$D$5,0,10*ROW('Hygiene Data'!D94))),'Data Summary'!DO100="Yes"),OFFSET('Hygiene Data'!$D$5,0,10*ROW('Hygiene Data'!D94)),NA())</f>
        <v>#N/A</v>
      </c>
      <c r="BA100" s="508" t="e">
        <f ca="1">+IF(AND(ISNUMBER(OFFSET('Hygiene Data'!$D$7,0,10*ROW('Hygiene Data'!D94))),'Data Summary'!DP100="Yes"),OFFSET('Hygiene Data'!$D$7,0,10*ROW('Hygiene Data'!D94)),NA())</f>
        <v>#N/A</v>
      </c>
      <c r="BB100" s="508" t="e">
        <f ca="1">+IF(AND(ISNUMBER(OFFSET('Hygiene Data'!$D$9,0,10*ROW('Hygiene Data'!D94))),'Data Summary'!DQ100="Yes"),OFFSET('Hygiene Data'!$D$9,0,10*ROW('Hygiene Data'!D94)),NA())</f>
        <v>#N/A</v>
      </c>
      <c r="BC100" s="508" t="e">
        <f ca="1">+IF(AND(ISNUMBER(OFFSET('Hygiene Data'!$E$5,0,10*ROW('Hygiene Data'!E94))),'Data Summary'!DR100="Yes"),OFFSET('Hygiene Data'!$E$5,0,10*ROW('Hygiene Data'!E94)),NA())</f>
        <v>#N/A</v>
      </c>
      <c r="BD100" s="508" t="e">
        <f ca="1">+IF(AND(ISNUMBER(OFFSET('Hygiene Data'!$E$7,0,10*ROW('Hygiene Data'!E94))),'Data Summary'!DS100="Yes"),OFFSET('Hygiene Data'!$E$7,0,10*ROW('Hygiene Data'!E94)),NA())</f>
        <v>#N/A</v>
      </c>
      <c r="BE100" s="508" t="e">
        <f ca="1">+IF(AND(ISNUMBER(OFFSET('Hygiene Data'!$E$9,0,10*ROW('Hygiene Data'!E94))),'Data Summary'!DT100="Yes"),OFFSET('Hygiene Data'!$E$9,0,10*ROW('Hygiene Data'!E94)),NA())</f>
        <v>#N/A</v>
      </c>
      <c r="BF100" s="508" t="e">
        <f ca="1">+IF(AND(ISNUMBER(OFFSET('Hygiene Data'!$F$5,0,10*ROW('Hygiene Data'!F94))),'Data Summary'!DU100="Yes"),OFFSET('Hygiene Data'!$F$5,0,10*ROW('Hygiene Data'!F94)),NA())</f>
        <v>#N/A</v>
      </c>
      <c r="BG100" s="508" t="e">
        <f ca="1">+IF(AND(ISNUMBER(OFFSET('Hygiene Data'!$F$7,0,10*ROW('Hygiene Data'!F94))),'Data Summary'!DV100="Yes"),OFFSET('Hygiene Data'!$F$7,0,10*ROW('Hygiene Data'!F94)),NA())</f>
        <v>#N/A</v>
      </c>
      <c r="BH100" s="508" t="e">
        <f ca="1">+IF(AND(ISNUMBER(OFFSET('Hygiene Data'!$F$9,0,10*ROW('Hygiene Data'!F94))),'Data Summary'!DW100="Yes"),OFFSET('Hygiene Data'!$F$9,0,10*ROW('Hygiene Data'!F94)),NA())</f>
        <v>#N/A</v>
      </c>
      <c r="BI100" s="508" t="e">
        <f ca="1">+IF(AND(ISNUMBER(OFFSET('Hygiene Data'!$G$5,0,10*ROW('Hygiene Data'!G94))),'Data Summary'!DX100="Yes"),OFFSET('Hygiene Data'!$G$5,0,10*ROW('Hygiene Data'!G94)),NA())</f>
        <v>#N/A</v>
      </c>
      <c r="BJ100" s="508" t="e">
        <f ca="1">+IF(AND(ISNUMBER(OFFSET('Hygiene Data'!$G$7,0,10*ROW('Hygiene Data'!G94))),'Data Summary'!DY100="Yes"),OFFSET('Hygiene Data'!$G$7,0,10*ROW('Hygiene Data'!G94)),NA())</f>
        <v>#N/A</v>
      </c>
      <c r="BK100" s="508" t="e">
        <f ca="1">+IF(AND(ISNUMBER(OFFSET('Hygiene Data'!$G$9,0,10*ROW('Hygiene Data'!G94))),'Data Summary'!DZ100="Yes"),OFFSET('Hygiene Data'!$G$9,0,10*ROW('Hygiene Data'!G94)),NA())</f>
        <v>#N/A</v>
      </c>
      <c r="BL100" s="508" t="e">
        <f ca="1">+IF(AND(ISNUMBER(OFFSET('Hygiene Data'!$H$5,0,10*ROW('Hygiene Data'!H94))),'Data Summary'!EA100="Yes"),OFFSET('Hygiene Data'!$H$5,0,10*ROW('Hygiene Data'!H94)),NA())</f>
        <v>#N/A</v>
      </c>
      <c r="BM100" s="508" t="e">
        <f ca="1">+IF(AND(ISNUMBER(OFFSET('Hygiene Data'!$H$7,0,10*ROW('Hygiene Data'!H94))),'Data Summary'!EB100="Yes"),OFFSET('Hygiene Data'!$H$7,0,10*ROW('Hygiene Data'!H94)),NA())</f>
        <v>#N/A</v>
      </c>
      <c r="BN100" s="508" t="e">
        <f ca="1">+IF(AND(ISNUMBER(OFFSET('Hygiene Data'!$H$9,0,10*ROW('Hygiene Data'!H94))),'Data Summary'!EC100="Yes"),OFFSET('Hygiene Data'!$H$9,0,10*ROW('Hygiene Data'!H94)),NA())</f>
        <v>#N/A</v>
      </c>
      <c r="BO100" s="508" t="e">
        <f ca="1">+IF(AND(ISNUMBER(OFFSET('Hygiene Data'!$I$5,0,10*ROW('Hygiene Data'!I94))),'Data Summary'!ED100="Yes"),OFFSET('Hygiene Data'!$I$5,0,10*ROW('Hygiene Data'!I94)),NA())</f>
        <v>#N/A</v>
      </c>
      <c r="BP100" s="508" t="e">
        <f ca="1">+IF(AND(ISNUMBER(OFFSET('Hygiene Data'!$I$7,0,10*ROW('Hygiene Data'!I94))),'Data Summary'!EE100="Yes"),OFFSET('Hygiene Data'!$I$7,0,10*ROW('Hygiene Data'!I94)),NA())</f>
        <v>#N/A</v>
      </c>
      <c r="BQ100" s="508" t="e">
        <f ca="1">+IF(AND(ISNUMBER(OFFSET('Hygiene Data'!$I$9,0,10*ROW('Hygiene Data'!I94))),'Data Summary'!EF100="Yes"),OFFSET('Hygiene Data'!$I$9,0,10*ROW('Hygiene Data'!I94)),NA())</f>
        <v>#N/A</v>
      </c>
    </row>
    <row r="101" spans="1:69" x14ac:dyDescent="0.25">
      <c r="A101" s="504" t="e">
        <f ca="1">+RIGHT('Data Summary'!A101,LEN('Data Summary'!A101)-9)</f>
        <v>#VALUE!</v>
      </c>
      <c r="B101" s="478" t="str">
        <f ca="1">+IF(ISTEXT('Data Summary'!B101),'Data Summary'!B101,"")</f>
        <v/>
      </c>
      <c r="C101" s="505" t="e">
        <f ca="1">+VALUE('Data Summary'!C101)</f>
        <v>#VALUE!</v>
      </c>
      <c r="D101" s="506" t="e">
        <f ca="1">+IF(AND(ISNUMBER(OFFSET('Water Data'!$D$4,0,10*ROW('Water Data'!D95))),'Data Summary'!BS101="Yes"),100-OFFSET('Water Data'!$D$4,0,10*ROW('Water Data'!D95)),NA())</f>
        <v>#N/A</v>
      </c>
      <c r="E101" s="506" t="e">
        <f ca="1">+IF(AND(ISNUMBER(OFFSET('Water Data'!$D$6,0,10*ROW('Water Data'!D95))),'Data Summary'!BT101="Yes"),OFFSET('Water Data'!$D$6,0,10*ROW('Water Data'!D95)),NA())</f>
        <v>#N/A</v>
      </c>
      <c r="F101" s="506" t="e">
        <f ca="1">+IF(AND(ISNUMBER(OFFSET('Water Data'!$D$9,0,10*ROW('Water Data'!D95))),'Data Summary'!BU101="Yes"),OFFSET('Water Data'!$D$9,0,10*ROW('Water Data'!D95)),NA())</f>
        <v>#N/A</v>
      </c>
      <c r="G101" s="506" t="e">
        <f ca="1">+IF(AND(ISNUMBER(OFFSET('Water Data'!$E$4,0,10*ROW('Water Data'!E95))),'Data Summary'!BV101="Yes"),100-OFFSET('Water Data'!$E$4,0,10*ROW('Water Data'!E95)),NA())</f>
        <v>#N/A</v>
      </c>
      <c r="H101" s="506" t="e">
        <f ca="1">+IF(AND(ISNUMBER(OFFSET('Water Data'!$E$6,0,10*ROW('Water Data'!E95))),'Data Summary'!BW101="Yes"),OFFSET('Water Data'!$E$6,0,10*ROW('Water Data'!E95)),NA())</f>
        <v>#N/A</v>
      </c>
      <c r="I101" s="506" t="e">
        <f ca="1">+IF(AND(ISNUMBER(OFFSET('Water Data'!$E$9,0,10*ROW('Water Data'!E95))),'Data Summary'!BX101="Yes"),OFFSET('Water Data'!$E$9,0,10*ROW('Water Data'!E95)),NA())</f>
        <v>#N/A</v>
      </c>
      <c r="J101" s="506" t="e">
        <f ca="1">+IF(AND(ISNUMBER(OFFSET('Water Data'!$F$4,0,10*ROW('Water Data'!F95))),'Data Summary'!BY101="Yes"),100-OFFSET('Water Data'!$F$4,0,10*ROW('Water Data'!F95)),NA())</f>
        <v>#N/A</v>
      </c>
      <c r="K101" s="506" t="e">
        <f ca="1">+IF(AND(ISNUMBER(OFFSET('Water Data'!$F$6,0,10*ROW('Water Data'!F95))),'Data Summary'!BZ101="Yes"),OFFSET('Water Data'!$F$6,0,10*ROW('Water Data'!F95)),NA())</f>
        <v>#N/A</v>
      </c>
      <c r="L101" s="506" t="e">
        <f ca="1">+IF(AND(ISNUMBER(OFFSET('Water Data'!$F$9,0,10*ROW('Water Data'!F95))),'Data Summary'!CA101="Yes"),OFFSET('Water Data'!$F$9,0,10*ROW('Water Data'!F95)),NA())</f>
        <v>#N/A</v>
      </c>
      <c r="M101" s="506" t="e">
        <f ca="1">+IF(AND(ISNUMBER(OFFSET('Water Data'!$G$4,0,10*ROW('Water Data'!G95))),'Data Summary'!CB101="Yes"),100-OFFSET('Water Data'!$G$4,0,10*ROW('Water Data'!G95)),NA())</f>
        <v>#N/A</v>
      </c>
      <c r="N101" s="506" t="e">
        <f ca="1">+IF(AND(ISNUMBER(OFFSET('Water Data'!$G$6,0,10*ROW('Water Data'!G95))),'Data Summary'!CC101="Yes"),OFFSET('Water Data'!$G$6,0,10*ROW('Water Data'!G95)),NA())</f>
        <v>#N/A</v>
      </c>
      <c r="O101" s="506" t="e">
        <f ca="1">+IF(AND(ISNUMBER(OFFSET('Water Data'!$G$9,0,10*ROW('Water Data'!G95))),'Data Summary'!CD101="Yes"),OFFSET('Water Data'!$G$9,0,10*ROW('Water Data'!G95)),NA())</f>
        <v>#N/A</v>
      </c>
      <c r="P101" s="506" t="e">
        <f ca="1">+IF(AND(ISNUMBER(OFFSET('Water Data'!$H$4,0,10*ROW('Water Data'!H95))),'Data Summary'!CE101="Yes"),100-OFFSET('Water Data'!$H$4,0,10*ROW('Water Data'!H95)),NA())</f>
        <v>#N/A</v>
      </c>
      <c r="Q101" s="506" t="e">
        <f ca="1">+IF(AND(ISNUMBER(OFFSET('Water Data'!$H$6,0,10*ROW('Water Data'!H95))),'Data Summary'!CF101="Yes"),OFFSET('Water Data'!$H$6,0,10*ROW('Water Data'!H95)),NA())</f>
        <v>#N/A</v>
      </c>
      <c r="R101" s="506" t="e">
        <f ca="1">+IF(AND(ISNUMBER(OFFSET('Water Data'!$H$9,0,10*ROW('Water Data'!H95))),'Data Summary'!CG101="Yes"),OFFSET('Water Data'!$H$9,0,10*ROW('Water Data'!H95)),NA())</f>
        <v>#N/A</v>
      </c>
      <c r="S101" s="506" t="e">
        <f ca="1">+IF(AND(ISNUMBER(OFFSET('Water Data'!$I$4,0,10*ROW('Water Data'!I95))),'Data Summary'!CH101="Yes"),100-OFFSET('Water Data'!$I$4,0,10*ROW('Water Data'!I95)),NA())</f>
        <v>#N/A</v>
      </c>
      <c r="T101" s="506" t="e">
        <f ca="1">+IF(AND(ISNUMBER(OFFSET('Water Data'!$I$6,0,10*ROW('Water Data'!I95))),'Data Summary'!CI101="Yes"),OFFSET('Water Data'!$I$6,0,10*ROW('Water Data'!I95)),NA())</f>
        <v>#N/A</v>
      </c>
      <c r="U101" s="506" t="e">
        <f ca="1">+IF(AND(ISNUMBER(OFFSET('Water Data'!$I$9,0,10*ROW('Water Data'!I95))),'Data Summary'!CJ101="Yes"),OFFSET('Water Data'!$I$9,0,10*ROW('Water Data'!I95)),NA())</f>
        <v>#N/A</v>
      </c>
      <c r="V101" s="507" t="e">
        <f ca="1">+IF(AND(ISNUMBER(OFFSET('Sanitation Data'!$D$4,0,10*ROW('Sanitation Data'!D95))),'Data Summary'!CK101="Yes"),100-OFFSET('Sanitation Data'!$D$4,0,10*ROW('Sanitation Data'!D95)),NA())</f>
        <v>#N/A</v>
      </c>
      <c r="W101" s="507" t="e">
        <f ca="1">+IF(AND(ISNUMBER(OFFSET('Sanitation Data'!$D$6,0,10*ROW('Sanitation Data'!D95))),'Data Summary'!CL101="Yes"),OFFSET('Sanitation Data'!$D$6,0,10*ROW('Sanitation Data'!D95)),NA())</f>
        <v>#N/A</v>
      </c>
      <c r="X101" s="507" t="e">
        <f ca="1">+IF(AND(ISNUMBER(OFFSET('Sanitation Data'!$D$10,0,10*ROW('Sanitation Data'!D95))),'Data Summary'!CM101="Yes"),OFFSET('Sanitation Data'!$D$10,0,10*ROW('Sanitation Data'!D95)),NA())</f>
        <v>#N/A</v>
      </c>
      <c r="Y101" s="507" t="e">
        <f ca="1">+IF(AND(ISNUMBER(OFFSET('Sanitation Data'!$D$11,0,10*ROW('Sanitation Data'!D95))),'Data Summary'!CN101="Yes"),OFFSET('Sanitation Data'!$D$11,0,10*ROW('Sanitation Data'!D95)),NA())</f>
        <v>#N/A</v>
      </c>
      <c r="Z101" s="507" t="e">
        <f ca="1">+IF(AND(ISNUMBER(OFFSET('Sanitation Data'!$D$12,0,10*ROW('Sanitation Data'!D95))),'Data Summary'!CO101="Yes"),OFFSET('Sanitation Data'!$D$12,0,10*ROW('Sanitation Data'!D95)),NA())</f>
        <v>#N/A</v>
      </c>
      <c r="AA101" s="507" t="e">
        <f ca="1">+IF(AND(ISNUMBER(OFFSET('Sanitation Data'!$E$4,0,10*ROW('Sanitation Data'!E95))),'Data Summary'!CP101="Yes"),100-OFFSET('Sanitation Data'!$E$4,0,10*ROW('Sanitation Data'!E95)),NA())</f>
        <v>#N/A</v>
      </c>
      <c r="AB101" s="507" t="e">
        <f ca="1">+IF(AND(ISNUMBER(OFFSET('Sanitation Data'!$E$6,0,10*ROW('Sanitation Data'!E95))),'Data Summary'!CQ101="Yes"),OFFSET('Sanitation Data'!$E$6,0,10*ROW('Sanitation Data'!E95)),NA())</f>
        <v>#N/A</v>
      </c>
      <c r="AC101" s="507" t="e">
        <f ca="1">+IF(AND(ISNUMBER(OFFSET('Sanitation Data'!$E$10,0,10*ROW('Sanitation Data'!E95))),'Data Summary'!CR101="Yes"),OFFSET('Sanitation Data'!$E$10,0,10*ROW('Sanitation Data'!E95)),NA())</f>
        <v>#N/A</v>
      </c>
      <c r="AD101" s="507" t="e">
        <f ca="1">+IF(AND(ISNUMBER(OFFSET('Sanitation Data'!$E$11,0,10*ROW('Sanitation Data'!E95))),'Data Summary'!CS101="Yes"),OFFSET('Sanitation Data'!$E$11,0,10*ROW('Sanitation Data'!E95)),NA())</f>
        <v>#N/A</v>
      </c>
      <c r="AE101" s="507" t="e">
        <f ca="1">+IF(AND(ISNUMBER(OFFSET('Sanitation Data'!$E$12,0,10*ROW('Sanitation Data'!E95))),'Data Summary'!CT101="Yes"),OFFSET('Sanitation Data'!$E$12,0,10*ROW('Sanitation Data'!E95)),NA())</f>
        <v>#N/A</v>
      </c>
      <c r="AF101" s="507" t="e">
        <f ca="1">+IF(AND(ISNUMBER(OFFSET('Sanitation Data'!$F$4,0,10*ROW('Sanitation Data'!F95))),'Data Summary'!CU101="Yes"),100-OFFSET('Sanitation Data'!$F$4,0,10*ROW('Sanitation Data'!F95)),NA())</f>
        <v>#N/A</v>
      </c>
      <c r="AG101" s="507" t="e">
        <f ca="1">+IF(AND(ISNUMBER(OFFSET('Sanitation Data'!$F$6,0,10*ROW('Sanitation Data'!F95))),'Data Summary'!CV101="Yes"),OFFSET('Sanitation Data'!$F$6,0,10*ROW('Sanitation Data'!F95)),NA())</f>
        <v>#N/A</v>
      </c>
      <c r="AH101" s="507" t="e">
        <f ca="1">+IF(AND(ISNUMBER(OFFSET('Sanitation Data'!$F$10,0,10*ROW('Sanitation Data'!F95))),'Data Summary'!CW101="Yes"),OFFSET('Sanitation Data'!$F$10,0,10*ROW('Sanitation Data'!F95)),NA())</f>
        <v>#N/A</v>
      </c>
      <c r="AI101" s="507" t="e">
        <f ca="1">+IF(AND(ISNUMBER(OFFSET('Sanitation Data'!$F$11,0,10*ROW('Sanitation Data'!F95))),'Data Summary'!CX101="Yes"),OFFSET('Sanitation Data'!$F$11,0,10*ROW('Sanitation Data'!F95)),NA())</f>
        <v>#N/A</v>
      </c>
      <c r="AJ101" s="507" t="e">
        <f ca="1">+IF(AND(ISNUMBER(OFFSET('Sanitation Data'!$F$12,0,10*ROW('Sanitation Data'!F95))),'Data Summary'!CY101="Yes"),OFFSET('Sanitation Data'!$F$12,0,10*ROW('Sanitation Data'!F95)),NA())</f>
        <v>#N/A</v>
      </c>
      <c r="AK101" s="507" t="e">
        <f ca="1">+IF(AND(ISNUMBER(OFFSET('Sanitation Data'!$G$4,0,10*ROW('Sanitation Data'!G95))),'Data Summary'!CZ101="Yes"),100-OFFSET('Sanitation Data'!$G$4,0,10*ROW('Sanitation Data'!G95)),NA())</f>
        <v>#N/A</v>
      </c>
      <c r="AL101" s="507" t="e">
        <f ca="1">+IF(AND(ISNUMBER(OFFSET('Sanitation Data'!$G$6,0,10*ROW('Sanitation Data'!G95))),'Data Summary'!DA101="Yes"),OFFSET('Sanitation Data'!$G$6,0,10*ROW('Sanitation Data'!G95)),NA())</f>
        <v>#N/A</v>
      </c>
      <c r="AM101" s="507" t="e">
        <f ca="1">+IF(AND(ISNUMBER(OFFSET('Sanitation Data'!$G$10,0,10*ROW('Sanitation Data'!G95))),'Data Summary'!DB101="Yes"),OFFSET('Sanitation Data'!$G$10,0,10*ROW('Sanitation Data'!G95)),NA())</f>
        <v>#N/A</v>
      </c>
      <c r="AN101" s="507" t="e">
        <f ca="1">+IF(AND(ISNUMBER(OFFSET('Sanitation Data'!$G$11,0,10*ROW('Sanitation Data'!G95))),'Data Summary'!DC101="Yes"),OFFSET('Sanitation Data'!$G$11,0,10*ROW('Sanitation Data'!G95)),NA())</f>
        <v>#N/A</v>
      </c>
      <c r="AO101" s="507" t="e">
        <f ca="1">+IF(AND(ISNUMBER(OFFSET('Sanitation Data'!$G$12,0,10*ROW('Sanitation Data'!G95))),'Data Summary'!DD101="Yes"),OFFSET('Sanitation Data'!$G$12,0,10*ROW('Sanitation Data'!G95)),NA())</f>
        <v>#N/A</v>
      </c>
      <c r="AP101" s="507" t="e">
        <f ca="1">+IF(AND(ISNUMBER(OFFSET('Sanitation Data'!$H$4,0,10*ROW('Sanitation Data'!H95))),'Data Summary'!DE101="Yes"),100-OFFSET('Sanitation Data'!$H$4,0,10*ROW('Sanitation Data'!H95)),NA())</f>
        <v>#N/A</v>
      </c>
      <c r="AQ101" s="507" t="e">
        <f ca="1">+IF(AND(ISNUMBER(OFFSET('Sanitation Data'!$H$6,0,10*ROW('Sanitation Data'!H95))),'Data Summary'!DF101="Yes"),OFFSET('Sanitation Data'!$H$6,0,10*ROW('Sanitation Data'!H95)),NA())</f>
        <v>#N/A</v>
      </c>
      <c r="AR101" s="507" t="e">
        <f ca="1">+IF(AND(ISNUMBER(OFFSET('Sanitation Data'!$H$10,0,10*ROW('Sanitation Data'!H95))),'Data Summary'!DG101="Yes"),OFFSET('Sanitation Data'!$H$10,0,10*ROW('Sanitation Data'!H95)),NA())</f>
        <v>#N/A</v>
      </c>
      <c r="AS101" s="507" t="e">
        <f ca="1">+IF(AND(ISNUMBER(OFFSET('Sanitation Data'!$H$11,0,10*ROW('Sanitation Data'!H95))),'Data Summary'!DH101="Yes"),OFFSET('Sanitation Data'!$H$11,0,10*ROW('Sanitation Data'!H95)),NA())</f>
        <v>#N/A</v>
      </c>
      <c r="AT101" s="507" t="e">
        <f ca="1">+IF(AND(ISNUMBER(OFFSET('Sanitation Data'!$H$12,0,10*ROW('Sanitation Data'!H95))),'Data Summary'!DI101="Yes"),OFFSET('Sanitation Data'!$H$12,0,10*ROW('Sanitation Data'!H95)),NA())</f>
        <v>#N/A</v>
      </c>
      <c r="AU101" s="507" t="e">
        <f ca="1">+IF(AND(ISNUMBER(OFFSET('Sanitation Data'!$I$4,0,10*ROW('Sanitation Data'!I95))),'Data Summary'!DJ101="Yes"),100-OFFSET('Sanitation Data'!$I$4,0,10*ROW('Sanitation Data'!I95)),NA())</f>
        <v>#N/A</v>
      </c>
      <c r="AV101" s="507" t="e">
        <f ca="1">+IF(AND(ISNUMBER(OFFSET('Sanitation Data'!$I$6,0,10*ROW('Sanitation Data'!I95))),'Data Summary'!DK101="Yes"),OFFSET('Sanitation Data'!$I$6,0,10*ROW('Sanitation Data'!I95)),NA())</f>
        <v>#N/A</v>
      </c>
      <c r="AW101" s="507" t="e">
        <f ca="1">+IF(AND(ISNUMBER(OFFSET('Sanitation Data'!$I$10,0,10*ROW('Sanitation Data'!I95))),'Data Summary'!DL101="Yes"),OFFSET('Sanitation Data'!$I$10,0,10*ROW('Sanitation Data'!I95)),NA())</f>
        <v>#N/A</v>
      </c>
      <c r="AX101" s="507" t="e">
        <f ca="1">+IF(AND(ISNUMBER(OFFSET('Sanitation Data'!$I$11,0,10*ROW('Sanitation Data'!I95))),'Data Summary'!DM101="Yes"),OFFSET('Sanitation Data'!$I$11,0,10*ROW('Sanitation Data'!I95)),NA())</f>
        <v>#N/A</v>
      </c>
      <c r="AY101" s="507" t="e">
        <f ca="1">+IF(AND(ISNUMBER(OFFSET('Sanitation Data'!$I$12,0,10*ROW('Sanitation Data'!I95))),'Data Summary'!DN101="Yes"),OFFSET('Sanitation Data'!$I$12,0,10*ROW('Sanitation Data'!I95)),NA())</f>
        <v>#N/A</v>
      </c>
      <c r="AZ101" s="508" t="e">
        <f ca="1">+IF(AND(ISNUMBER(OFFSET('Hygiene Data'!$D$5,0,10*ROW('Hygiene Data'!D95))),'Data Summary'!DO101="Yes"),OFFSET('Hygiene Data'!$D$5,0,10*ROW('Hygiene Data'!D95)),NA())</f>
        <v>#N/A</v>
      </c>
      <c r="BA101" s="508" t="e">
        <f ca="1">+IF(AND(ISNUMBER(OFFSET('Hygiene Data'!$D$7,0,10*ROW('Hygiene Data'!D95))),'Data Summary'!DP101="Yes"),OFFSET('Hygiene Data'!$D$7,0,10*ROW('Hygiene Data'!D95)),NA())</f>
        <v>#N/A</v>
      </c>
      <c r="BB101" s="508" t="e">
        <f ca="1">+IF(AND(ISNUMBER(OFFSET('Hygiene Data'!$D$9,0,10*ROW('Hygiene Data'!D95))),'Data Summary'!DQ101="Yes"),OFFSET('Hygiene Data'!$D$9,0,10*ROW('Hygiene Data'!D95)),NA())</f>
        <v>#N/A</v>
      </c>
      <c r="BC101" s="508" t="e">
        <f ca="1">+IF(AND(ISNUMBER(OFFSET('Hygiene Data'!$E$5,0,10*ROW('Hygiene Data'!E95))),'Data Summary'!DR101="Yes"),OFFSET('Hygiene Data'!$E$5,0,10*ROW('Hygiene Data'!E95)),NA())</f>
        <v>#N/A</v>
      </c>
      <c r="BD101" s="508" t="e">
        <f ca="1">+IF(AND(ISNUMBER(OFFSET('Hygiene Data'!$E$7,0,10*ROW('Hygiene Data'!E95))),'Data Summary'!DS101="Yes"),OFFSET('Hygiene Data'!$E$7,0,10*ROW('Hygiene Data'!E95)),NA())</f>
        <v>#N/A</v>
      </c>
      <c r="BE101" s="508" t="e">
        <f ca="1">+IF(AND(ISNUMBER(OFFSET('Hygiene Data'!$E$9,0,10*ROW('Hygiene Data'!E95))),'Data Summary'!DT101="Yes"),OFFSET('Hygiene Data'!$E$9,0,10*ROW('Hygiene Data'!E95)),NA())</f>
        <v>#N/A</v>
      </c>
      <c r="BF101" s="508" t="e">
        <f ca="1">+IF(AND(ISNUMBER(OFFSET('Hygiene Data'!$F$5,0,10*ROW('Hygiene Data'!F95))),'Data Summary'!DU101="Yes"),OFFSET('Hygiene Data'!$F$5,0,10*ROW('Hygiene Data'!F95)),NA())</f>
        <v>#N/A</v>
      </c>
      <c r="BG101" s="508" t="e">
        <f ca="1">+IF(AND(ISNUMBER(OFFSET('Hygiene Data'!$F$7,0,10*ROW('Hygiene Data'!F95))),'Data Summary'!DV101="Yes"),OFFSET('Hygiene Data'!$F$7,0,10*ROW('Hygiene Data'!F95)),NA())</f>
        <v>#N/A</v>
      </c>
      <c r="BH101" s="508" t="e">
        <f ca="1">+IF(AND(ISNUMBER(OFFSET('Hygiene Data'!$F$9,0,10*ROW('Hygiene Data'!F95))),'Data Summary'!DW101="Yes"),OFFSET('Hygiene Data'!$F$9,0,10*ROW('Hygiene Data'!F95)),NA())</f>
        <v>#N/A</v>
      </c>
      <c r="BI101" s="508" t="e">
        <f ca="1">+IF(AND(ISNUMBER(OFFSET('Hygiene Data'!$G$5,0,10*ROW('Hygiene Data'!G95))),'Data Summary'!DX101="Yes"),OFFSET('Hygiene Data'!$G$5,0,10*ROW('Hygiene Data'!G95)),NA())</f>
        <v>#N/A</v>
      </c>
      <c r="BJ101" s="508" t="e">
        <f ca="1">+IF(AND(ISNUMBER(OFFSET('Hygiene Data'!$G$7,0,10*ROW('Hygiene Data'!G95))),'Data Summary'!DY101="Yes"),OFFSET('Hygiene Data'!$G$7,0,10*ROW('Hygiene Data'!G95)),NA())</f>
        <v>#N/A</v>
      </c>
      <c r="BK101" s="508" t="e">
        <f ca="1">+IF(AND(ISNUMBER(OFFSET('Hygiene Data'!$G$9,0,10*ROW('Hygiene Data'!G95))),'Data Summary'!DZ101="Yes"),OFFSET('Hygiene Data'!$G$9,0,10*ROW('Hygiene Data'!G95)),NA())</f>
        <v>#N/A</v>
      </c>
      <c r="BL101" s="508" t="e">
        <f ca="1">+IF(AND(ISNUMBER(OFFSET('Hygiene Data'!$H$5,0,10*ROW('Hygiene Data'!H95))),'Data Summary'!EA101="Yes"),OFFSET('Hygiene Data'!$H$5,0,10*ROW('Hygiene Data'!H95)),NA())</f>
        <v>#N/A</v>
      </c>
      <c r="BM101" s="508" t="e">
        <f ca="1">+IF(AND(ISNUMBER(OFFSET('Hygiene Data'!$H$7,0,10*ROW('Hygiene Data'!H95))),'Data Summary'!EB101="Yes"),OFFSET('Hygiene Data'!$H$7,0,10*ROW('Hygiene Data'!H95)),NA())</f>
        <v>#N/A</v>
      </c>
      <c r="BN101" s="508" t="e">
        <f ca="1">+IF(AND(ISNUMBER(OFFSET('Hygiene Data'!$H$9,0,10*ROW('Hygiene Data'!H95))),'Data Summary'!EC101="Yes"),OFFSET('Hygiene Data'!$H$9,0,10*ROW('Hygiene Data'!H95)),NA())</f>
        <v>#N/A</v>
      </c>
      <c r="BO101" s="508" t="e">
        <f ca="1">+IF(AND(ISNUMBER(OFFSET('Hygiene Data'!$I$5,0,10*ROW('Hygiene Data'!I95))),'Data Summary'!ED101="Yes"),OFFSET('Hygiene Data'!$I$5,0,10*ROW('Hygiene Data'!I95)),NA())</f>
        <v>#N/A</v>
      </c>
      <c r="BP101" s="508" t="e">
        <f ca="1">+IF(AND(ISNUMBER(OFFSET('Hygiene Data'!$I$7,0,10*ROW('Hygiene Data'!I95))),'Data Summary'!EE101="Yes"),OFFSET('Hygiene Data'!$I$7,0,10*ROW('Hygiene Data'!I95)),NA())</f>
        <v>#N/A</v>
      </c>
      <c r="BQ101" s="508" t="e">
        <f ca="1">+IF(AND(ISNUMBER(OFFSET('Hygiene Data'!$I$9,0,10*ROW('Hygiene Data'!I95))),'Data Summary'!EF101="Yes"),OFFSET('Hygiene Data'!$I$9,0,10*ROW('Hygiene Data'!I95)),NA())</f>
        <v>#N/A</v>
      </c>
    </row>
    <row r="102" spans="1:69" x14ac:dyDescent="0.25">
      <c r="A102" s="504" t="e">
        <f ca="1">+RIGHT('Data Summary'!A102,LEN('Data Summary'!A102)-9)</f>
        <v>#VALUE!</v>
      </c>
      <c r="B102" s="478" t="str">
        <f ca="1">+IF(ISTEXT('Data Summary'!B102),'Data Summary'!B102,"")</f>
        <v/>
      </c>
      <c r="C102" s="505" t="e">
        <f ca="1">+VALUE('Data Summary'!C102)</f>
        <v>#VALUE!</v>
      </c>
      <c r="D102" s="506" t="e">
        <f ca="1">+IF(AND(ISNUMBER(OFFSET('Water Data'!$D$4,0,10*ROW('Water Data'!D96))),'Data Summary'!BS102="Yes"),100-OFFSET('Water Data'!$D$4,0,10*ROW('Water Data'!D96)),NA())</f>
        <v>#N/A</v>
      </c>
      <c r="E102" s="506" t="e">
        <f ca="1">+IF(AND(ISNUMBER(OFFSET('Water Data'!$D$6,0,10*ROW('Water Data'!D96))),'Data Summary'!BT102="Yes"),OFFSET('Water Data'!$D$6,0,10*ROW('Water Data'!D96)),NA())</f>
        <v>#N/A</v>
      </c>
      <c r="F102" s="506" t="e">
        <f ca="1">+IF(AND(ISNUMBER(OFFSET('Water Data'!$D$9,0,10*ROW('Water Data'!D96))),'Data Summary'!BU102="Yes"),OFFSET('Water Data'!$D$9,0,10*ROW('Water Data'!D96)),NA())</f>
        <v>#N/A</v>
      </c>
      <c r="G102" s="506" t="e">
        <f ca="1">+IF(AND(ISNUMBER(OFFSET('Water Data'!$E$4,0,10*ROW('Water Data'!E96))),'Data Summary'!BV102="Yes"),100-OFFSET('Water Data'!$E$4,0,10*ROW('Water Data'!E96)),NA())</f>
        <v>#N/A</v>
      </c>
      <c r="H102" s="506" t="e">
        <f ca="1">+IF(AND(ISNUMBER(OFFSET('Water Data'!$E$6,0,10*ROW('Water Data'!E96))),'Data Summary'!BW102="Yes"),OFFSET('Water Data'!$E$6,0,10*ROW('Water Data'!E96)),NA())</f>
        <v>#N/A</v>
      </c>
      <c r="I102" s="506" t="e">
        <f ca="1">+IF(AND(ISNUMBER(OFFSET('Water Data'!$E$9,0,10*ROW('Water Data'!E96))),'Data Summary'!BX102="Yes"),OFFSET('Water Data'!$E$9,0,10*ROW('Water Data'!E96)),NA())</f>
        <v>#N/A</v>
      </c>
      <c r="J102" s="506" t="e">
        <f ca="1">+IF(AND(ISNUMBER(OFFSET('Water Data'!$F$4,0,10*ROW('Water Data'!F96))),'Data Summary'!BY102="Yes"),100-OFFSET('Water Data'!$F$4,0,10*ROW('Water Data'!F96)),NA())</f>
        <v>#N/A</v>
      </c>
      <c r="K102" s="506" t="e">
        <f ca="1">+IF(AND(ISNUMBER(OFFSET('Water Data'!$F$6,0,10*ROW('Water Data'!F96))),'Data Summary'!BZ102="Yes"),OFFSET('Water Data'!$F$6,0,10*ROW('Water Data'!F96)),NA())</f>
        <v>#N/A</v>
      </c>
      <c r="L102" s="506" t="e">
        <f ca="1">+IF(AND(ISNUMBER(OFFSET('Water Data'!$F$9,0,10*ROW('Water Data'!F96))),'Data Summary'!CA102="Yes"),OFFSET('Water Data'!$F$9,0,10*ROW('Water Data'!F96)),NA())</f>
        <v>#N/A</v>
      </c>
      <c r="M102" s="506" t="e">
        <f ca="1">+IF(AND(ISNUMBER(OFFSET('Water Data'!$G$4,0,10*ROW('Water Data'!G96))),'Data Summary'!CB102="Yes"),100-OFFSET('Water Data'!$G$4,0,10*ROW('Water Data'!G96)),NA())</f>
        <v>#N/A</v>
      </c>
      <c r="N102" s="506" t="e">
        <f ca="1">+IF(AND(ISNUMBER(OFFSET('Water Data'!$G$6,0,10*ROW('Water Data'!G96))),'Data Summary'!CC102="Yes"),OFFSET('Water Data'!$G$6,0,10*ROW('Water Data'!G96)),NA())</f>
        <v>#N/A</v>
      </c>
      <c r="O102" s="506" t="e">
        <f ca="1">+IF(AND(ISNUMBER(OFFSET('Water Data'!$G$9,0,10*ROW('Water Data'!G96))),'Data Summary'!CD102="Yes"),OFFSET('Water Data'!$G$9,0,10*ROW('Water Data'!G96)),NA())</f>
        <v>#N/A</v>
      </c>
      <c r="P102" s="506" t="e">
        <f ca="1">+IF(AND(ISNUMBER(OFFSET('Water Data'!$H$4,0,10*ROW('Water Data'!H96))),'Data Summary'!CE102="Yes"),100-OFFSET('Water Data'!$H$4,0,10*ROW('Water Data'!H96)),NA())</f>
        <v>#N/A</v>
      </c>
      <c r="Q102" s="506" t="e">
        <f ca="1">+IF(AND(ISNUMBER(OFFSET('Water Data'!$H$6,0,10*ROW('Water Data'!H96))),'Data Summary'!CF102="Yes"),OFFSET('Water Data'!$H$6,0,10*ROW('Water Data'!H96)),NA())</f>
        <v>#N/A</v>
      </c>
      <c r="R102" s="506" t="e">
        <f ca="1">+IF(AND(ISNUMBER(OFFSET('Water Data'!$H$9,0,10*ROW('Water Data'!H96))),'Data Summary'!CG102="Yes"),OFFSET('Water Data'!$H$9,0,10*ROW('Water Data'!H96)),NA())</f>
        <v>#N/A</v>
      </c>
      <c r="S102" s="506" t="e">
        <f ca="1">+IF(AND(ISNUMBER(OFFSET('Water Data'!$I$4,0,10*ROW('Water Data'!I96))),'Data Summary'!CH102="Yes"),100-OFFSET('Water Data'!$I$4,0,10*ROW('Water Data'!I96)),NA())</f>
        <v>#N/A</v>
      </c>
      <c r="T102" s="506" t="e">
        <f ca="1">+IF(AND(ISNUMBER(OFFSET('Water Data'!$I$6,0,10*ROW('Water Data'!I96))),'Data Summary'!CI102="Yes"),OFFSET('Water Data'!$I$6,0,10*ROW('Water Data'!I96)),NA())</f>
        <v>#N/A</v>
      </c>
      <c r="U102" s="506" t="e">
        <f ca="1">+IF(AND(ISNUMBER(OFFSET('Water Data'!$I$9,0,10*ROW('Water Data'!I96))),'Data Summary'!CJ102="Yes"),OFFSET('Water Data'!$I$9,0,10*ROW('Water Data'!I96)),NA())</f>
        <v>#N/A</v>
      </c>
      <c r="V102" s="507" t="e">
        <f ca="1">+IF(AND(ISNUMBER(OFFSET('Sanitation Data'!$D$4,0,10*ROW('Sanitation Data'!D96))),'Data Summary'!CK102="Yes"),100-OFFSET('Sanitation Data'!$D$4,0,10*ROW('Sanitation Data'!D96)),NA())</f>
        <v>#N/A</v>
      </c>
      <c r="W102" s="507" t="e">
        <f ca="1">+IF(AND(ISNUMBER(OFFSET('Sanitation Data'!$D$6,0,10*ROW('Sanitation Data'!D96))),'Data Summary'!CL102="Yes"),OFFSET('Sanitation Data'!$D$6,0,10*ROW('Sanitation Data'!D96)),NA())</f>
        <v>#N/A</v>
      </c>
      <c r="X102" s="507" t="e">
        <f ca="1">+IF(AND(ISNUMBER(OFFSET('Sanitation Data'!$D$10,0,10*ROW('Sanitation Data'!D96))),'Data Summary'!CM102="Yes"),OFFSET('Sanitation Data'!$D$10,0,10*ROW('Sanitation Data'!D96)),NA())</f>
        <v>#N/A</v>
      </c>
      <c r="Y102" s="507" t="e">
        <f ca="1">+IF(AND(ISNUMBER(OFFSET('Sanitation Data'!$D$11,0,10*ROW('Sanitation Data'!D96))),'Data Summary'!CN102="Yes"),OFFSET('Sanitation Data'!$D$11,0,10*ROW('Sanitation Data'!D96)),NA())</f>
        <v>#N/A</v>
      </c>
      <c r="Z102" s="507" t="e">
        <f ca="1">+IF(AND(ISNUMBER(OFFSET('Sanitation Data'!$D$12,0,10*ROW('Sanitation Data'!D96))),'Data Summary'!CO102="Yes"),OFFSET('Sanitation Data'!$D$12,0,10*ROW('Sanitation Data'!D96)),NA())</f>
        <v>#N/A</v>
      </c>
      <c r="AA102" s="507" t="e">
        <f ca="1">+IF(AND(ISNUMBER(OFFSET('Sanitation Data'!$E$4,0,10*ROW('Sanitation Data'!E96))),'Data Summary'!CP102="Yes"),100-OFFSET('Sanitation Data'!$E$4,0,10*ROW('Sanitation Data'!E96)),NA())</f>
        <v>#N/A</v>
      </c>
      <c r="AB102" s="507" t="e">
        <f ca="1">+IF(AND(ISNUMBER(OFFSET('Sanitation Data'!$E$6,0,10*ROW('Sanitation Data'!E96))),'Data Summary'!CQ102="Yes"),OFFSET('Sanitation Data'!$E$6,0,10*ROW('Sanitation Data'!E96)),NA())</f>
        <v>#N/A</v>
      </c>
      <c r="AC102" s="507" t="e">
        <f ca="1">+IF(AND(ISNUMBER(OFFSET('Sanitation Data'!$E$10,0,10*ROW('Sanitation Data'!E96))),'Data Summary'!CR102="Yes"),OFFSET('Sanitation Data'!$E$10,0,10*ROW('Sanitation Data'!E96)),NA())</f>
        <v>#N/A</v>
      </c>
      <c r="AD102" s="507" t="e">
        <f ca="1">+IF(AND(ISNUMBER(OFFSET('Sanitation Data'!$E$11,0,10*ROW('Sanitation Data'!E96))),'Data Summary'!CS102="Yes"),OFFSET('Sanitation Data'!$E$11,0,10*ROW('Sanitation Data'!E96)),NA())</f>
        <v>#N/A</v>
      </c>
      <c r="AE102" s="507" t="e">
        <f ca="1">+IF(AND(ISNUMBER(OFFSET('Sanitation Data'!$E$12,0,10*ROW('Sanitation Data'!E96))),'Data Summary'!CT102="Yes"),OFFSET('Sanitation Data'!$E$12,0,10*ROW('Sanitation Data'!E96)),NA())</f>
        <v>#N/A</v>
      </c>
      <c r="AF102" s="507" t="e">
        <f ca="1">+IF(AND(ISNUMBER(OFFSET('Sanitation Data'!$F$4,0,10*ROW('Sanitation Data'!F96))),'Data Summary'!CU102="Yes"),100-OFFSET('Sanitation Data'!$F$4,0,10*ROW('Sanitation Data'!F96)),NA())</f>
        <v>#N/A</v>
      </c>
      <c r="AG102" s="507" t="e">
        <f ca="1">+IF(AND(ISNUMBER(OFFSET('Sanitation Data'!$F$6,0,10*ROW('Sanitation Data'!F96))),'Data Summary'!CV102="Yes"),OFFSET('Sanitation Data'!$F$6,0,10*ROW('Sanitation Data'!F96)),NA())</f>
        <v>#N/A</v>
      </c>
      <c r="AH102" s="507" t="e">
        <f ca="1">+IF(AND(ISNUMBER(OFFSET('Sanitation Data'!$F$10,0,10*ROW('Sanitation Data'!F96))),'Data Summary'!CW102="Yes"),OFFSET('Sanitation Data'!$F$10,0,10*ROW('Sanitation Data'!F96)),NA())</f>
        <v>#N/A</v>
      </c>
      <c r="AI102" s="507" t="e">
        <f ca="1">+IF(AND(ISNUMBER(OFFSET('Sanitation Data'!$F$11,0,10*ROW('Sanitation Data'!F96))),'Data Summary'!CX102="Yes"),OFFSET('Sanitation Data'!$F$11,0,10*ROW('Sanitation Data'!F96)),NA())</f>
        <v>#N/A</v>
      </c>
      <c r="AJ102" s="507" t="e">
        <f ca="1">+IF(AND(ISNUMBER(OFFSET('Sanitation Data'!$F$12,0,10*ROW('Sanitation Data'!F96))),'Data Summary'!CY102="Yes"),OFFSET('Sanitation Data'!$F$12,0,10*ROW('Sanitation Data'!F96)),NA())</f>
        <v>#N/A</v>
      </c>
      <c r="AK102" s="507" t="e">
        <f ca="1">+IF(AND(ISNUMBER(OFFSET('Sanitation Data'!$G$4,0,10*ROW('Sanitation Data'!G96))),'Data Summary'!CZ102="Yes"),100-OFFSET('Sanitation Data'!$G$4,0,10*ROW('Sanitation Data'!G96)),NA())</f>
        <v>#N/A</v>
      </c>
      <c r="AL102" s="507" t="e">
        <f ca="1">+IF(AND(ISNUMBER(OFFSET('Sanitation Data'!$G$6,0,10*ROW('Sanitation Data'!G96))),'Data Summary'!DA102="Yes"),OFFSET('Sanitation Data'!$G$6,0,10*ROW('Sanitation Data'!G96)),NA())</f>
        <v>#N/A</v>
      </c>
      <c r="AM102" s="507" t="e">
        <f ca="1">+IF(AND(ISNUMBER(OFFSET('Sanitation Data'!$G$10,0,10*ROW('Sanitation Data'!G96))),'Data Summary'!DB102="Yes"),OFFSET('Sanitation Data'!$G$10,0,10*ROW('Sanitation Data'!G96)),NA())</f>
        <v>#N/A</v>
      </c>
      <c r="AN102" s="507" t="e">
        <f ca="1">+IF(AND(ISNUMBER(OFFSET('Sanitation Data'!$G$11,0,10*ROW('Sanitation Data'!G96))),'Data Summary'!DC102="Yes"),OFFSET('Sanitation Data'!$G$11,0,10*ROW('Sanitation Data'!G96)),NA())</f>
        <v>#N/A</v>
      </c>
      <c r="AO102" s="507" t="e">
        <f ca="1">+IF(AND(ISNUMBER(OFFSET('Sanitation Data'!$G$12,0,10*ROW('Sanitation Data'!G96))),'Data Summary'!DD102="Yes"),OFFSET('Sanitation Data'!$G$12,0,10*ROW('Sanitation Data'!G96)),NA())</f>
        <v>#N/A</v>
      </c>
      <c r="AP102" s="507" t="e">
        <f ca="1">+IF(AND(ISNUMBER(OFFSET('Sanitation Data'!$H$4,0,10*ROW('Sanitation Data'!H96))),'Data Summary'!DE102="Yes"),100-OFFSET('Sanitation Data'!$H$4,0,10*ROW('Sanitation Data'!H96)),NA())</f>
        <v>#N/A</v>
      </c>
      <c r="AQ102" s="507" t="e">
        <f ca="1">+IF(AND(ISNUMBER(OFFSET('Sanitation Data'!$H$6,0,10*ROW('Sanitation Data'!H96))),'Data Summary'!DF102="Yes"),OFFSET('Sanitation Data'!$H$6,0,10*ROW('Sanitation Data'!H96)),NA())</f>
        <v>#N/A</v>
      </c>
      <c r="AR102" s="507" t="e">
        <f ca="1">+IF(AND(ISNUMBER(OFFSET('Sanitation Data'!$H$10,0,10*ROW('Sanitation Data'!H96))),'Data Summary'!DG102="Yes"),OFFSET('Sanitation Data'!$H$10,0,10*ROW('Sanitation Data'!H96)),NA())</f>
        <v>#N/A</v>
      </c>
      <c r="AS102" s="507" t="e">
        <f ca="1">+IF(AND(ISNUMBER(OFFSET('Sanitation Data'!$H$11,0,10*ROW('Sanitation Data'!H96))),'Data Summary'!DH102="Yes"),OFFSET('Sanitation Data'!$H$11,0,10*ROW('Sanitation Data'!H96)),NA())</f>
        <v>#N/A</v>
      </c>
      <c r="AT102" s="507" t="e">
        <f ca="1">+IF(AND(ISNUMBER(OFFSET('Sanitation Data'!$H$12,0,10*ROW('Sanitation Data'!H96))),'Data Summary'!DI102="Yes"),OFFSET('Sanitation Data'!$H$12,0,10*ROW('Sanitation Data'!H96)),NA())</f>
        <v>#N/A</v>
      </c>
      <c r="AU102" s="507" t="e">
        <f ca="1">+IF(AND(ISNUMBER(OFFSET('Sanitation Data'!$I$4,0,10*ROW('Sanitation Data'!I96))),'Data Summary'!DJ102="Yes"),100-OFFSET('Sanitation Data'!$I$4,0,10*ROW('Sanitation Data'!I96)),NA())</f>
        <v>#N/A</v>
      </c>
      <c r="AV102" s="507" t="e">
        <f ca="1">+IF(AND(ISNUMBER(OFFSET('Sanitation Data'!$I$6,0,10*ROW('Sanitation Data'!I96))),'Data Summary'!DK102="Yes"),OFFSET('Sanitation Data'!$I$6,0,10*ROW('Sanitation Data'!I96)),NA())</f>
        <v>#N/A</v>
      </c>
      <c r="AW102" s="507" t="e">
        <f ca="1">+IF(AND(ISNUMBER(OFFSET('Sanitation Data'!$I$10,0,10*ROW('Sanitation Data'!I96))),'Data Summary'!DL102="Yes"),OFFSET('Sanitation Data'!$I$10,0,10*ROW('Sanitation Data'!I96)),NA())</f>
        <v>#N/A</v>
      </c>
      <c r="AX102" s="507" t="e">
        <f ca="1">+IF(AND(ISNUMBER(OFFSET('Sanitation Data'!$I$11,0,10*ROW('Sanitation Data'!I96))),'Data Summary'!DM102="Yes"),OFFSET('Sanitation Data'!$I$11,0,10*ROW('Sanitation Data'!I96)),NA())</f>
        <v>#N/A</v>
      </c>
      <c r="AY102" s="507" t="e">
        <f ca="1">+IF(AND(ISNUMBER(OFFSET('Sanitation Data'!$I$12,0,10*ROW('Sanitation Data'!I96))),'Data Summary'!DN102="Yes"),OFFSET('Sanitation Data'!$I$12,0,10*ROW('Sanitation Data'!I96)),NA())</f>
        <v>#N/A</v>
      </c>
      <c r="AZ102" s="508" t="e">
        <f ca="1">+IF(AND(ISNUMBER(OFFSET('Hygiene Data'!$D$5,0,10*ROW('Hygiene Data'!D96))),'Data Summary'!DO102="Yes"),OFFSET('Hygiene Data'!$D$5,0,10*ROW('Hygiene Data'!D96)),NA())</f>
        <v>#N/A</v>
      </c>
      <c r="BA102" s="508" t="e">
        <f ca="1">+IF(AND(ISNUMBER(OFFSET('Hygiene Data'!$D$7,0,10*ROW('Hygiene Data'!D96))),'Data Summary'!DP102="Yes"),OFFSET('Hygiene Data'!$D$7,0,10*ROW('Hygiene Data'!D96)),NA())</f>
        <v>#N/A</v>
      </c>
      <c r="BB102" s="508" t="e">
        <f ca="1">+IF(AND(ISNUMBER(OFFSET('Hygiene Data'!$D$9,0,10*ROW('Hygiene Data'!D96))),'Data Summary'!DQ102="Yes"),OFFSET('Hygiene Data'!$D$9,0,10*ROW('Hygiene Data'!D96)),NA())</f>
        <v>#N/A</v>
      </c>
      <c r="BC102" s="508" t="e">
        <f ca="1">+IF(AND(ISNUMBER(OFFSET('Hygiene Data'!$E$5,0,10*ROW('Hygiene Data'!E96))),'Data Summary'!DR102="Yes"),OFFSET('Hygiene Data'!$E$5,0,10*ROW('Hygiene Data'!E96)),NA())</f>
        <v>#N/A</v>
      </c>
      <c r="BD102" s="508" t="e">
        <f ca="1">+IF(AND(ISNUMBER(OFFSET('Hygiene Data'!$E$7,0,10*ROW('Hygiene Data'!E96))),'Data Summary'!DS102="Yes"),OFFSET('Hygiene Data'!$E$7,0,10*ROW('Hygiene Data'!E96)),NA())</f>
        <v>#N/A</v>
      </c>
      <c r="BE102" s="508" t="e">
        <f ca="1">+IF(AND(ISNUMBER(OFFSET('Hygiene Data'!$E$9,0,10*ROW('Hygiene Data'!E96))),'Data Summary'!DT102="Yes"),OFFSET('Hygiene Data'!$E$9,0,10*ROW('Hygiene Data'!E96)),NA())</f>
        <v>#N/A</v>
      </c>
      <c r="BF102" s="508" t="e">
        <f ca="1">+IF(AND(ISNUMBER(OFFSET('Hygiene Data'!$F$5,0,10*ROW('Hygiene Data'!F96))),'Data Summary'!DU102="Yes"),OFFSET('Hygiene Data'!$F$5,0,10*ROW('Hygiene Data'!F96)),NA())</f>
        <v>#N/A</v>
      </c>
      <c r="BG102" s="508" t="e">
        <f ca="1">+IF(AND(ISNUMBER(OFFSET('Hygiene Data'!$F$7,0,10*ROW('Hygiene Data'!F96))),'Data Summary'!DV102="Yes"),OFFSET('Hygiene Data'!$F$7,0,10*ROW('Hygiene Data'!F96)),NA())</f>
        <v>#N/A</v>
      </c>
      <c r="BH102" s="508" t="e">
        <f ca="1">+IF(AND(ISNUMBER(OFFSET('Hygiene Data'!$F$9,0,10*ROW('Hygiene Data'!F96))),'Data Summary'!DW102="Yes"),OFFSET('Hygiene Data'!$F$9,0,10*ROW('Hygiene Data'!F96)),NA())</f>
        <v>#N/A</v>
      </c>
      <c r="BI102" s="508" t="e">
        <f ca="1">+IF(AND(ISNUMBER(OFFSET('Hygiene Data'!$G$5,0,10*ROW('Hygiene Data'!G96))),'Data Summary'!DX102="Yes"),OFFSET('Hygiene Data'!$G$5,0,10*ROW('Hygiene Data'!G96)),NA())</f>
        <v>#N/A</v>
      </c>
      <c r="BJ102" s="508" t="e">
        <f ca="1">+IF(AND(ISNUMBER(OFFSET('Hygiene Data'!$G$7,0,10*ROW('Hygiene Data'!G96))),'Data Summary'!DY102="Yes"),OFFSET('Hygiene Data'!$G$7,0,10*ROW('Hygiene Data'!G96)),NA())</f>
        <v>#N/A</v>
      </c>
      <c r="BK102" s="508" t="e">
        <f ca="1">+IF(AND(ISNUMBER(OFFSET('Hygiene Data'!$G$9,0,10*ROW('Hygiene Data'!G96))),'Data Summary'!DZ102="Yes"),OFFSET('Hygiene Data'!$G$9,0,10*ROW('Hygiene Data'!G96)),NA())</f>
        <v>#N/A</v>
      </c>
      <c r="BL102" s="508" t="e">
        <f ca="1">+IF(AND(ISNUMBER(OFFSET('Hygiene Data'!$H$5,0,10*ROW('Hygiene Data'!H96))),'Data Summary'!EA102="Yes"),OFFSET('Hygiene Data'!$H$5,0,10*ROW('Hygiene Data'!H96)),NA())</f>
        <v>#N/A</v>
      </c>
      <c r="BM102" s="508" t="e">
        <f ca="1">+IF(AND(ISNUMBER(OFFSET('Hygiene Data'!$H$7,0,10*ROW('Hygiene Data'!H96))),'Data Summary'!EB102="Yes"),OFFSET('Hygiene Data'!$H$7,0,10*ROW('Hygiene Data'!H96)),NA())</f>
        <v>#N/A</v>
      </c>
      <c r="BN102" s="508" t="e">
        <f ca="1">+IF(AND(ISNUMBER(OFFSET('Hygiene Data'!$H$9,0,10*ROW('Hygiene Data'!H96))),'Data Summary'!EC102="Yes"),OFFSET('Hygiene Data'!$H$9,0,10*ROW('Hygiene Data'!H96)),NA())</f>
        <v>#N/A</v>
      </c>
      <c r="BO102" s="508" t="e">
        <f ca="1">+IF(AND(ISNUMBER(OFFSET('Hygiene Data'!$I$5,0,10*ROW('Hygiene Data'!I96))),'Data Summary'!ED102="Yes"),OFFSET('Hygiene Data'!$I$5,0,10*ROW('Hygiene Data'!I96)),NA())</f>
        <v>#N/A</v>
      </c>
      <c r="BP102" s="508" t="e">
        <f ca="1">+IF(AND(ISNUMBER(OFFSET('Hygiene Data'!$I$7,0,10*ROW('Hygiene Data'!I96))),'Data Summary'!EE102="Yes"),OFFSET('Hygiene Data'!$I$7,0,10*ROW('Hygiene Data'!I96)),NA())</f>
        <v>#N/A</v>
      </c>
      <c r="BQ102" s="508" t="e">
        <f ca="1">+IF(AND(ISNUMBER(OFFSET('Hygiene Data'!$I$9,0,10*ROW('Hygiene Data'!I96))),'Data Summary'!EF102="Yes"),OFFSET('Hygiene Data'!$I$9,0,10*ROW('Hygiene Data'!I96)),NA())</f>
        <v>#N/A</v>
      </c>
    </row>
    <row r="103" spans="1:69" x14ac:dyDescent="0.25">
      <c r="A103" s="504" t="e">
        <f ca="1">+RIGHT('Data Summary'!A103,LEN('Data Summary'!A103)-9)</f>
        <v>#VALUE!</v>
      </c>
      <c r="B103" s="478" t="str">
        <f ca="1">+IF(ISTEXT('Data Summary'!B103),'Data Summary'!B103,"")</f>
        <v/>
      </c>
      <c r="C103" s="505" t="e">
        <f ca="1">+VALUE('Data Summary'!C103)</f>
        <v>#VALUE!</v>
      </c>
      <c r="D103" s="506" t="e">
        <f ca="1">+IF(AND(ISNUMBER(OFFSET('Water Data'!$D$4,0,10*ROW('Water Data'!D97))),'Data Summary'!BS103="Yes"),100-OFFSET('Water Data'!$D$4,0,10*ROW('Water Data'!D97)),NA())</f>
        <v>#N/A</v>
      </c>
      <c r="E103" s="506" t="e">
        <f ca="1">+IF(AND(ISNUMBER(OFFSET('Water Data'!$D$6,0,10*ROW('Water Data'!D97))),'Data Summary'!BT103="Yes"),OFFSET('Water Data'!$D$6,0,10*ROW('Water Data'!D97)),NA())</f>
        <v>#N/A</v>
      </c>
      <c r="F103" s="506" t="e">
        <f ca="1">+IF(AND(ISNUMBER(OFFSET('Water Data'!$D$9,0,10*ROW('Water Data'!D97))),'Data Summary'!BU103="Yes"),OFFSET('Water Data'!$D$9,0,10*ROW('Water Data'!D97)),NA())</f>
        <v>#N/A</v>
      </c>
      <c r="G103" s="506" t="e">
        <f ca="1">+IF(AND(ISNUMBER(OFFSET('Water Data'!$E$4,0,10*ROW('Water Data'!E97))),'Data Summary'!BV103="Yes"),100-OFFSET('Water Data'!$E$4,0,10*ROW('Water Data'!E97)),NA())</f>
        <v>#N/A</v>
      </c>
      <c r="H103" s="506" t="e">
        <f ca="1">+IF(AND(ISNUMBER(OFFSET('Water Data'!$E$6,0,10*ROW('Water Data'!E97))),'Data Summary'!BW103="Yes"),OFFSET('Water Data'!$E$6,0,10*ROW('Water Data'!E97)),NA())</f>
        <v>#N/A</v>
      </c>
      <c r="I103" s="506" t="e">
        <f ca="1">+IF(AND(ISNUMBER(OFFSET('Water Data'!$E$9,0,10*ROW('Water Data'!E97))),'Data Summary'!BX103="Yes"),OFFSET('Water Data'!$E$9,0,10*ROW('Water Data'!E97)),NA())</f>
        <v>#N/A</v>
      </c>
      <c r="J103" s="506" t="e">
        <f ca="1">+IF(AND(ISNUMBER(OFFSET('Water Data'!$F$4,0,10*ROW('Water Data'!F97))),'Data Summary'!BY103="Yes"),100-OFFSET('Water Data'!$F$4,0,10*ROW('Water Data'!F97)),NA())</f>
        <v>#N/A</v>
      </c>
      <c r="K103" s="506" t="e">
        <f ca="1">+IF(AND(ISNUMBER(OFFSET('Water Data'!$F$6,0,10*ROW('Water Data'!F97))),'Data Summary'!BZ103="Yes"),OFFSET('Water Data'!$F$6,0,10*ROW('Water Data'!F97)),NA())</f>
        <v>#N/A</v>
      </c>
      <c r="L103" s="506" t="e">
        <f ca="1">+IF(AND(ISNUMBER(OFFSET('Water Data'!$F$9,0,10*ROW('Water Data'!F97))),'Data Summary'!CA103="Yes"),OFFSET('Water Data'!$F$9,0,10*ROW('Water Data'!F97)),NA())</f>
        <v>#N/A</v>
      </c>
      <c r="M103" s="506" t="e">
        <f ca="1">+IF(AND(ISNUMBER(OFFSET('Water Data'!$G$4,0,10*ROW('Water Data'!G97))),'Data Summary'!CB103="Yes"),100-OFFSET('Water Data'!$G$4,0,10*ROW('Water Data'!G97)),NA())</f>
        <v>#N/A</v>
      </c>
      <c r="N103" s="506" t="e">
        <f ca="1">+IF(AND(ISNUMBER(OFFSET('Water Data'!$G$6,0,10*ROW('Water Data'!G97))),'Data Summary'!CC103="Yes"),OFFSET('Water Data'!$G$6,0,10*ROW('Water Data'!G97)),NA())</f>
        <v>#N/A</v>
      </c>
      <c r="O103" s="506" t="e">
        <f ca="1">+IF(AND(ISNUMBER(OFFSET('Water Data'!$G$9,0,10*ROW('Water Data'!G97))),'Data Summary'!CD103="Yes"),OFFSET('Water Data'!$G$9,0,10*ROW('Water Data'!G97)),NA())</f>
        <v>#N/A</v>
      </c>
      <c r="P103" s="506" t="e">
        <f ca="1">+IF(AND(ISNUMBER(OFFSET('Water Data'!$H$4,0,10*ROW('Water Data'!H97))),'Data Summary'!CE103="Yes"),100-OFFSET('Water Data'!$H$4,0,10*ROW('Water Data'!H97)),NA())</f>
        <v>#N/A</v>
      </c>
      <c r="Q103" s="506" t="e">
        <f ca="1">+IF(AND(ISNUMBER(OFFSET('Water Data'!$H$6,0,10*ROW('Water Data'!H97))),'Data Summary'!CF103="Yes"),OFFSET('Water Data'!$H$6,0,10*ROW('Water Data'!H97)),NA())</f>
        <v>#N/A</v>
      </c>
      <c r="R103" s="506" t="e">
        <f ca="1">+IF(AND(ISNUMBER(OFFSET('Water Data'!$H$9,0,10*ROW('Water Data'!H97))),'Data Summary'!CG103="Yes"),OFFSET('Water Data'!$H$9,0,10*ROW('Water Data'!H97)),NA())</f>
        <v>#N/A</v>
      </c>
      <c r="S103" s="506" t="e">
        <f ca="1">+IF(AND(ISNUMBER(OFFSET('Water Data'!$I$4,0,10*ROW('Water Data'!I97))),'Data Summary'!CH103="Yes"),100-OFFSET('Water Data'!$I$4,0,10*ROW('Water Data'!I97)),NA())</f>
        <v>#N/A</v>
      </c>
      <c r="T103" s="506" t="e">
        <f ca="1">+IF(AND(ISNUMBER(OFFSET('Water Data'!$I$6,0,10*ROW('Water Data'!I97))),'Data Summary'!CI103="Yes"),OFFSET('Water Data'!$I$6,0,10*ROW('Water Data'!I97)),NA())</f>
        <v>#N/A</v>
      </c>
      <c r="U103" s="506" t="e">
        <f ca="1">+IF(AND(ISNUMBER(OFFSET('Water Data'!$I$9,0,10*ROW('Water Data'!I97))),'Data Summary'!CJ103="Yes"),OFFSET('Water Data'!$I$9,0,10*ROW('Water Data'!I97)),NA())</f>
        <v>#N/A</v>
      </c>
      <c r="V103" s="507" t="e">
        <f ca="1">+IF(AND(ISNUMBER(OFFSET('Sanitation Data'!$D$4,0,10*ROW('Sanitation Data'!D97))),'Data Summary'!CK103="Yes"),100-OFFSET('Sanitation Data'!$D$4,0,10*ROW('Sanitation Data'!D97)),NA())</f>
        <v>#N/A</v>
      </c>
      <c r="W103" s="507" t="e">
        <f ca="1">+IF(AND(ISNUMBER(OFFSET('Sanitation Data'!$D$6,0,10*ROW('Sanitation Data'!D97))),'Data Summary'!CL103="Yes"),OFFSET('Sanitation Data'!$D$6,0,10*ROW('Sanitation Data'!D97)),NA())</f>
        <v>#N/A</v>
      </c>
      <c r="X103" s="507" t="e">
        <f ca="1">+IF(AND(ISNUMBER(OFFSET('Sanitation Data'!$D$10,0,10*ROW('Sanitation Data'!D97))),'Data Summary'!CM103="Yes"),OFFSET('Sanitation Data'!$D$10,0,10*ROW('Sanitation Data'!D97)),NA())</f>
        <v>#N/A</v>
      </c>
      <c r="Y103" s="507" t="e">
        <f ca="1">+IF(AND(ISNUMBER(OFFSET('Sanitation Data'!$D$11,0,10*ROW('Sanitation Data'!D97))),'Data Summary'!CN103="Yes"),OFFSET('Sanitation Data'!$D$11,0,10*ROW('Sanitation Data'!D97)),NA())</f>
        <v>#N/A</v>
      </c>
      <c r="Z103" s="507" t="e">
        <f ca="1">+IF(AND(ISNUMBER(OFFSET('Sanitation Data'!$D$12,0,10*ROW('Sanitation Data'!D97))),'Data Summary'!CO103="Yes"),OFFSET('Sanitation Data'!$D$12,0,10*ROW('Sanitation Data'!D97)),NA())</f>
        <v>#N/A</v>
      </c>
      <c r="AA103" s="507" t="e">
        <f ca="1">+IF(AND(ISNUMBER(OFFSET('Sanitation Data'!$E$4,0,10*ROW('Sanitation Data'!E97))),'Data Summary'!CP103="Yes"),100-OFFSET('Sanitation Data'!$E$4,0,10*ROW('Sanitation Data'!E97)),NA())</f>
        <v>#N/A</v>
      </c>
      <c r="AB103" s="507" t="e">
        <f ca="1">+IF(AND(ISNUMBER(OFFSET('Sanitation Data'!$E$6,0,10*ROW('Sanitation Data'!E97))),'Data Summary'!CQ103="Yes"),OFFSET('Sanitation Data'!$E$6,0,10*ROW('Sanitation Data'!E97)),NA())</f>
        <v>#N/A</v>
      </c>
      <c r="AC103" s="507" t="e">
        <f ca="1">+IF(AND(ISNUMBER(OFFSET('Sanitation Data'!$E$10,0,10*ROW('Sanitation Data'!E97))),'Data Summary'!CR103="Yes"),OFFSET('Sanitation Data'!$E$10,0,10*ROW('Sanitation Data'!E97)),NA())</f>
        <v>#N/A</v>
      </c>
      <c r="AD103" s="507" t="e">
        <f ca="1">+IF(AND(ISNUMBER(OFFSET('Sanitation Data'!$E$11,0,10*ROW('Sanitation Data'!E97))),'Data Summary'!CS103="Yes"),OFFSET('Sanitation Data'!$E$11,0,10*ROW('Sanitation Data'!E97)),NA())</f>
        <v>#N/A</v>
      </c>
      <c r="AE103" s="507" t="e">
        <f ca="1">+IF(AND(ISNUMBER(OFFSET('Sanitation Data'!$E$12,0,10*ROW('Sanitation Data'!E97))),'Data Summary'!CT103="Yes"),OFFSET('Sanitation Data'!$E$12,0,10*ROW('Sanitation Data'!E97)),NA())</f>
        <v>#N/A</v>
      </c>
      <c r="AF103" s="507" t="e">
        <f ca="1">+IF(AND(ISNUMBER(OFFSET('Sanitation Data'!$F$4,0,10*ROW('Sanitation Data'!F97))),'Data Summary'!CU103="Yes"),100-OFFSET('Sanitation Data'!$F$4,0,10*ROW('Sanitation Data'!F97)),NA())</f>
        <v>#N/A</v>
      </c>
      <c r="AG103" s="507" t="e">
        <f ca="1">+IF(AND(ISNUMBER(OFFSET('Sanitation Data'!$F$6,0,10*ROW('Sanitation Data'!F97))),'Data Summary'!CV103="Yes"),OFFSET('Sanitation Data'!$F$6,0,10*ROW('Sanitation Data'!F97)),NA())</f>
        <v>#N/A</v>
      </c>
      <c r="AH103" s="507" t="e">
        <f ca="1">+IF(AND(ISNUMBER(OFFSET('Sanitation Data'!$F$10,0,10*ROW('Sanitation Data'!F97))),'Data Summary'!CW103="Yes"),OFFSET('Sanitation Data'!$F$10,0,10*ROW('Sanitation Data'!F97)),NA())</f>
        <v>#N/A</v>
      </c>
      <c r="AI103" s="507" t="e">
        <f ca="1">+IF(AND(ISNUMBER(OFFSET('Sanitation Data'!$F$11,0,10*ROW('Sanitation Data'!F97))),'Data Summary'!CX103="Yes"),OFFSET('Sanitation Data'!$F$11,0,10*ROW('Sanitation Data'!F97)),NA())</f>
        <v>#N/A</v>
      </c>
      <c r="AJ103" s="507" t="e">
        <f ca="1">+IF(AND(ISNUMBER(OFFSET('Sanitation Data'!$F$12,0,10*ROW('Sanitation Data'!F97))),'Data Summary'!CY103="Yes"),OFFSET('Sanitation Data'!$F$12,0,10*ROW('Sanitation Data'!F97)),NA())</f>
        <v>#N/A</v>
      </c>
      <c r="AK103" s="507" t="e">
        <f ca="1">+IF(AND(ISNUMBER(OFFSET('Sanitation Data'!$G$4,0,10*ROW('Sanitation Data'!G97))),'Data Summary'!CZ103="Yes"),100-OFFSET('Sanitation Data'!$G$4,0,10*ROW('Sanitation Data'!G97)),NA())</f>
        <v>#N/A</v>
      </c>
      <c r="AL103" s="507" t="e">
        <f ca="1">+IF(AND(ISNUMBER(OFFSET('Sanitation Data'!$G$6,0,10*ROW('Sanitation Data'!G97))),'Data Summary'!DA103="Yes"),OFFSET('Sanitation Data'!$G$6,0,10*ROW('Sanitation Data'!G97)),NA())</f>
        <v>#N/A</v>
      </c>
      <c r="AM103" s="507" t="e">
        <f ca="1">+IF(AND(ISNUMBER(OFFSET('Sanitation Data'!$G$10,0,10*ROW('Sanitation Data'!G97))),'Data Summary'!DB103="Yes"),OFFSET('Sanitation Data'!$G$10,0,10*ROW('Sanitation Data'!G97)),NA())</f>
        <v>#N/A</v>
      </c>
      <c r="AN103" s="507" t="e">
        <f ca="1">+IF(AND(ISNUMBER(OFFSET('Sanitation Data'!$G$11,0,10*ROW('Sanitation Data'!G97))),'Data Summary'!DC103="Yes"),OFFSET('Sanitation Data'!$G$11,0,10*ROW('Sanitation Data'!G97)),NA())</f>
        <v>#N/A</v>
      </c>
      <c r="AO103" s="507" t="e">
        <f ca="1">+IF(AND(ISNUMBER(OFFSET('Sanitation Data'!$G$12,0,10*ROW('Sanitation Data'!G97))),'Data Summary'!DD103="Yes"),OFFSET('Sanitation Data'!$G$12,0,10*ROW('Sanitation Data'!G97)),NA())</f>
        <v>#N/A</v>
      </c>
      <c r="AP103" s="507" t="e">
        <f ca="1">+IF(AND(ISNUMBER(OFFSET('Sanitation Data'!$H$4,0,10*ROW('Sanitation Data'!H97))),'Data Summary'!DE103="Yes"),100-OFFSET('Sanitation Data'!$H$4,0,10*ROW('Sanitation Data'!H97)),NA())</f>
        <v>#N/A</v>
      </c>
      <c r="AQ103" s="507" t="e">
        <f ca="1">+IF(AND(ISNUMBER(OFFSET('Sanitation Data'!$H$6,0,10*ROW('Sanitation Data'!H97))),'Data Summary'!DF103="Yes"),OFFSET('Sanitation Data'!$H$6,0,10*ROW('Sanitation Data'!H97)),NA())</f>
        <v>#N/A</v>
      </c>
      <c r="AR103" s="507" t="e">
        <f ca="1">+IF(AND(ISNUMBER(OFFSET('Sanitation Data'!$H$10,0,10*ROW('Sanitation Data'!H97))),'Data Summary'!DG103="Yes"),OFFSET('Sanitation Data'!$H$10,0,10*ROW('Sanitation Data'!H97)),NA())</f>
        <v>#N/A</v>
      </c>
      <c r="AS103" s="507" t="e">
        <f ca="1">+IF(AND(ISNUMBER(OFFSET('Sanitation Data'!$H$11,0,10*ROW('Sanitation Data'!H97))),'Data Summary'!DH103="Yes"),OFFSET('Sanitation Data'!$H$11,0,10*ROW('Sanitation Data'!H97)),NA())</f>
        <v>#N/A</v>
      </c>
      <c r="AT103" s="507" t="e">
        <f ca="1">+IF(AND(ISNUMBER(OFFSET('Sanitation Data'!$H$12,0,10*ROW('Sanitation Data'!H97))),'Data Summary'!DI103="Yes"),OFFSET('Sanitation Data'!$H$12,0,10*ROW('Sanitation Data'!H97)),NA())</f>
        <v>#N/A</v>
      </c>
      <c r="AU103" s="507" t="e">
        <f ca="1">+IF(AND(ISNUMBER(OFFSET('Sanitation Data'!$I$4,0,10*ROW('Sanitation Data'!I97))),'Data Summary'!DJ103="Yes"),100-OFFSET('Sanitation Data'!$I$4,0,10*ROW('Sanitation Data'!I97)),NA())</f>
        <v>#N/A</v>
      </c>
      <c r="AV103" s="507" t="e">
        <f ca="1">+IF(AND(ISNUMBER(OFFSET('Sanitation Data'!$I$6,0,10*ROW('Sanitation Data'!I97))),'Data Summary'!DK103="Yes"),OFFSET('Sanitation Data'!$I$6,0,10*ROW('Sanitation Data'!I97)),NA())</f>
        <v>#N/A</v>
      </c>
      <c r="AW103" s="507" t="e">
        <f ca="1">+IF(AND(ISNUMBER(OFFSET('Sanitation Data'!$I$10,0,10*ROW('Sanitation Data'!I97))),'Data Summary'!DL103="Yes"),OFFSET('Sanitation Data'!$I$10,0,10*ROW('Sanitation Data'!I97)),NA())</f>
        <v>#N/A</v>
      </c>
      <c r="AX103" s="507" t="e">
        <f ca="1">+IF(AND(ISNUMBER(OFFSET('Sanitation Data'!$I$11,0,10*ROW('Sanitation Data'!I97))),'Data Summary'!DM103="Yes"),OFFSET('Sanitation Data'!$I$11,0,10*ROW('Sanitation Data'!I97)),NA())</f>
        <v>#N/A</v>
      </c>
      <c r="AY103" s="507" t="e">
        <f ca="1">+IF(AND(ISNUMBER(OFFSET('Sanitation Data'!$I$12,0,10*ROW('Sanitation Data'!I97))),'Data Summary'!DN103="Yes"),OFFSET('Sanitation Data'!$I$12,0,10*ROW('Sanitation Data'!I97)),NA())</f>
        <v>#N/A</v>
      </c>
      <c r="AZ103" s="508" t="e">
        <f ca="1">+IF(AND(ISNUMBER(OFFSET('Hygiene Data'!$D$5,0,10*ROW('Hygiene Data'!D97))),'Data Summary'!DO103="Yes"),OFFSET('Hygiene Data'!$D$5,0,10*ROW('Hygiene Data'!D97)),NA())</f>
        <v>#N/A</v>
      </c>
      <c r="BA103" s="508" t="e">
        <f ca="1">+IF(AND(ISNUMBER(OFFSET('Hygiene Data'!$D$7,0,10*ROW('Hygiene Data'!D97))),'Data Summary'!DP103="Yes"),OFFSET('Hygiene Data'!$D$7,0,10*ROW('Hygiene Data'!D97)),NA())</f>
        <v>#N/A</v>
      </c>
      <c r="BB103" s="508" t="e">
        <f ca="1">+IF(AND(ISNUMBER(OFFSET('Hygiene Data'!$D$9,0,10*ROW('Hygiene Data'!D97))),'Data Summary'!DQ103="Yes"),OFFSET('Hygiene Data'!$D$9,0,10*ROW('Hygiene Data'!D97)),NA())</f>
        <v>#N/A</v>
      </c>
      <c r="BC103" s="508" t="e">
        <f ca="1">+IF(AND(ISNUMBER(OFFSET('Hygiene Data'!$E$5,0,10*ROW('Hygiene Data'!E97))),'Data Summary'!DR103="Yes"),OFFSET('Hygiene Data'!$E$5,0,10*ROW('Hygiene Data'!E97)),NA())</f>
        <v>#N/A</v>
      </c>
      <c r="BD103" s="508" t="e">
        <f ca="1">+IF(AND(ISNUMBER(OFFSET('Hygiene Data'!$E$7,0,10*ROW('Hygiene Data'!E97))),'Data Summary'!DS103="Yes"),OFFSET('Hygiene Data'!$E$7,0,10*ROW('Hygiene Data'!E97)),NA())</f>
        <v>#N/A</v>
      </c>
      <c r="BE103" s="508" t="e">
        <f ca="1">+IF(AND(ISNUMBER(OFFSET('Hygiene Data'!$E$9,0,10*ROW('Hygiene Data'!E97))),'Data Summary'!DT103="Yes"),OFFSET('Hygiene Data'!$E$9,0,10*ROW('Hygiene Data'!E97)),NA())</f>
        <v>#N/A</v>
      </c>
      <c r="BF103" s="508" t="e">
        <f ca="1">+IF(AND(ISNUMBER(OFFSET('Hygiene Data'!$F$5,0,10*ROW('Hygiene Data'!F97))),'Data Summary'!DU103="Yes"),OFFSET('Hygiene Data'!$F$5,0,10*ROW('Hygiene Data'!F97)),NA())</f>
        <v>#N/A</v>
      </c>
      <c r="BG103" s="508" t="e">
        <f ca="1">+IF(AND(ISNUMBER(OFFSET('Hygiene Data'!$F$7,0,10*ROW('Hygiene Data'!F97))),'Data Summary'!DV103="Yes"),OFFSET('Hygiene Data'!$F$7,0,10*ROW('Hygiene Data'!F97)),NA())</f>
        <v>#N/A</v>
      </c>
      <c r="BH103" s="508" t="e">
        <f ca="1">+IF(AND(ISNUMBER(OFFSET('Hygiene Data'!$F$9,0,10*ROW('Hygiene Data'!F97))),'Data Summary'!DW103="Yes"),OFFSET('Hygiene Data'!$F$9,0,10*ROW('Hygiene Data'!F97)),NA())</f>
        <v>#N/A</v>
      </c>
      <c r="BI103" s="508" t="e">
        <f ca="1">+IF(AND(ISNUMBER(OFFSET('Hygiene Data'!$G$5,0,10*ROW('Hygiene Data'!G97))),'Data Summary'!DX103="Yes"),OFFSET('Hygiene Data'!$G$5,0,10*ROW('Hygiene Data'!G97)),NA())</f>
        <v>#N/A</v>
      </c>
      <c r="BJ103" s="508" t="e">
        <f ca="1">+IF(AND(ISNUMBER(OFFSET('Hygiene Data'!$G$7,0,10*ROW('Hygiene Data'!G97))),'Data Summary'!DY103="Yes"),OFFSET('Hygiene Data'!$G$7,0,10*ROW('Hygiene Data'!G97)),NA())</f>
        <v>#N/A</v>
      </c>
      <c r="BK103" s="508" t="e">
        <f ca="1">+IF(AND(ISNUMBER(OFFSET('Hygiene Data'!$G$9,0,10*ROW('Hygiene Data'!G97))),'Data Summary'!DZ103="Yes"),OFFSET('Hygiene Data'!$G$9,0,10*ROW('Hygiene Data'!G97)),NA())</f>
        <v>#N/A</v>
      </c>
      <c r="BL103" s="508" t="e">
        <f ca="1">+IF(AND(ISNUMBER(OFFSET('Hygiene Data'!$H$5,0,10*ROW('Hygiene Data'!H97))),'Data Summary'!EA103="Yes"),OFFSET('Hygiene Data'!$H$5,0,10*ROW('Hygiene Data'!H97)),NA())</f>
        <v>#N/A</v>
      </c>
      <c r="BM103" s="508" t="e">
        <f ca="1">+IF(AND(ISNUMBER(OFFSET('Hygiene Data'!$H$7,0,10*ROW('Hygiene Data'!H97))),'Data Summary'!EB103="Yes"),OFFSET('Hygiene Data'!$H$7,0,10*ROW('Hygiene Data'!H97)),NA())</f>
        <v>#N/A</v>
      </c>
      <c r="BN103" s="508" t="e">
        <f ca="1">+IF(AND(ISNUMBER(OFFSET('Hygiene Data'!$H$9,0,10*ROW('Hygiene Data'!H97))),'Data Summary'!EC103="Yes"),OFFSET('Hygiene Data'!$H$9,0,10*ROW('Hygiene Data'!H97)),NA())</f>
        <v>#N/A</v>
      </c>
      <c r="BO103" s="508" t="e">
        <f ca="1">+IF(AND(ISNUMBER(OFFSET('Hygiene Data'!$I$5,0,10*ROW('Hygiene Data'!I97))),'Data Summary'!ED103="Yes"),OFFSET('Hygiene Data'!$I$5,0,10*ROW('Hygiene Data'!I97)),NA())</f>
        <v>#N/A</v>
      </c>
      <c r="BP103" s="508" t="e">
        <f ca="1">+IF(AND(ISNUMBER(OFFSET('Hygiene Data'!$I$7,0,10*ROW('Hygiene Data'!I97))),'Data Summary'!EE103="Yes"),OFFSET('Hygiene Data'!$I$7,0,10*ROW('Hygiene Data'!I97)),NA())</f>
        <v>#N/A</v>
      </c>
      <c r="BQ103" s="508" t="e">
        <f ca="1">+IF(AND(ISNUMBER(OFFSET('Hygiene Data'!$I$9,0,10*ROW('Hygiene Data'!I97))),'Data Summary'!EF103="Yes"),OFFSET('Hygiene Data'!$I$9,0,10*ROW('Hygiene Data'!I97)),NA())</f>
        <v>#N/A</v>
      </c>
    </row>
    <row r="104" spans="1:69" x14ac:dyDescent="0.25">
      <c r="A104" s="504" t="e">
        <f ca="1">+RIGHT('Data Summary'!A104,LEN('Data Summary'!A104)-9)</f>
        <v>#VALUE!</v>
      </c>
      <c r="B104" s="478" t="str">
        <f ca="1">+IF(ISTEXT('Data Summary'!B104),'Data Summary'!B104,"")</f>
        <v/>
      </c>
      <c r="C104" s="505" t="e">
        <f ca="1">+VALUE('Data Summary'!C104)</f>
        <v>#VALUE!</v>
      </c>
      <c r="D104" s="506" t="e">
        <f ca="1">+IF(AND(ISNUMBER(OFFSET('Water Data'!$D$4,0,10*ROW('Water Data'!D98))),'Data Summary'!BS104="Yes"),100-OFFSET('Water Data'!$D$4,0,10*ROW('Water Data'!D98)),NA())</f>
        <v>#N/A</v>
      </c>
      <c r="E104" s="506" t="e">
        <f ca="1">+IF(AND(ISNUMBER(OFFSET('Water Data'!$D$6,0,10*ROW('Water Data'!D98))),'Data Summary'!BT104="Yes"),OFFSET('Water Data'!$D$6,0,10*ROW('Water Data'!D98)),NA())</f>
        <v>#N/A</v>
      </c>
      <c r="F104" s="506" t="e">
        <f ca="1">+IF(AND(ISNUMBER(OFFSET('Water Data'!$D$9,0,10*ROW('Water Data'!D98))),'Data Summary'!BU104="Yes"),OFFSET('Water Data'!$D$9,0,10*ROW('Water Data'!D98)),NA())</f>
        <v>#N/A</v>
      </c>
      <c r="G104" s="506" t="e">
        <f ca="1">+IF(AND(ISNUMBER(OFFSET('Water Data'!$E$4,0,10*ROW('Water Data'!E98))),'Data Summary'!BV104="Yes"),100-OFFSET('Water Data'!$E$4,0,10*ROW('Water Data'!E98)),NA())</f>
        <v>#N/A</v>
      </c>
      <c r="H104" s="506" t="e">
        <f ca="1">+IF(AND(ISNUMBER(OFFSET('Water Data'!$E$6,0,10*ROW('Water Data'!E98))),'Data Summary'!BW104="Yes"),OFFSET('Water Data'!$E$6,0,10*ROW('Water Data'!E98)),NA())</f>
        <v>#N/A</v>
      </c>
      <c r="I104" s="506" t="e">
        <f ca="1">+IF(AND(ISNUMBER(OFFSET('Water Data'!$E$9,0,10*ROW('Water Data'!E98))),'Data Summary'!BX104="Yes"),OFFSET('Water Data'!$E$9,0,10*ROW('Water Data'!E98)),NA())</f>
        <v>#N/A</v>
      </c>
      <c r="J104" s="506" t="e">
        <f ca="1">+IF(AND(ISNUMBER(OFFSET('Water Data'!$F$4,0,10*ROW('Water Data'!F98))),'Data Summary'!BY104="Yes"),100-OFFSET('Water Data'!$F$4,0,10*ROW('Water Data'!F98)),NA())</f>
        <v>#N/A</v>
      </c>
      <c r="K104" s="506" t="e">
        <f ca="1">+IF(AND(ISNUMBER(OFFSET('Water Data'!$F$6,0,10*ROW('Water Data'!F98))),'Data Summary'!BZ104="Yes"),OFFSET('Water Data'!$F$6,0,10*ROW('Water Data'!F98)),NA())</f>
        <v>#N/A</v>
      </c>
      <c r="L104" s="506" t="e">
        <f ca="1">+IF(AND(ISNUMBER(OFFSET('Water Data'!$F$9,0,10*ROW('Water Data'!F98))),'Data Summary'!CA104="Yes"),OFFSET('Water Data'!$F$9,0,10*ROW('Water Data'!F98)),NA())</f>
        <v>#N/A</v>
      </c>
      <c r="M104" s="506" t="e">
        <f ca="1">+IF(AND(ISNUMBER(OFFSET('Water Data'!$G$4,0,10*ROW('Water Data'!G98))),'Data Summary'!CB104="Yes"),100-OFFSET('Water Data'!$G$4,0,10*ROW('Water Data'!G98)),NA())</f>
        <v>#N/A</v>
      </c>
      <c r="N104" s="506" t="e">
        <f ca="1">+IF(AND(ISNUMBER(OFFSET('Water Data'!$G$6,0,10*ROW('Water Data'!G98))),'Data Summary'!CC104="Yes"),OFFSET('Water Data'!$G$6,0,10*ROW('Water Data'!G98)),NA())</f>
        <v>#N/A</v>
      </c>
      <c r="O104" s="506" t="e">
        <f ca="1">+IF(AND(ISNUMBER(OFFSET('Water Data'!$G$9,0,10*ROW('Water Data'!G98))),'Data Summary'!CD104="Yes"),OFFSET('Water Data'!$G$9,0,10*ROW('Water Data'!G98)),NA())</f>
        <v>#N/A</v>
      </c>
      <c r="P104" s="506" t="e">
        <f ca="1">+IF(AND(ISNUMBER(OFFSET('Water Data'!$H$4,0,10*ROW('Water Data'!H98))),'Data Summary'!CE104="Yes"),100-OFFSET('Water Data'!$H$4,0,10*ROW('Water Data'!H98)),NA())</f>
        <v>#N/A</v>
      </c>
      <c r="Q104" s="506" t="e">
        <f ca="1">+IF(AND(ISNUMBER(OFFSET('Water Data'!$H$6,0,10*ROW('Water Data'!H98))),'Data Summary'!CF104="Yes"),OFFSET('Water Data'!$H$6,0,10*ROW('Water Data'!H98)),NA())</f>
        <v>#N/A</v>
      </c>
      <c r="R104" s="506" t="e">
        <f ca="1">+IF(AND(ISNUMBER(OFFSET('Water Data'!$H$9,0,10*ROW('Water Data'!H98))),'Data Summary'!CG104="Yes"),OFFSET('Water Data'!$H$9,0,10*ROW('Water Data'!H98)),NA())</f>
        <v>#N/A</v>
      </c>
      <c r="S104" s="506" t="e">
        <f ca="1">+IF(AND(ISNUMBER(OFFSET('Water Data'!$I$4,0,10*ROW('Water Data'!I98))),'Data Summary'!CH104="Yes"),100-OFFSET('Water Data'!$I$4,0,10*ROW('Water Data'!I98)),NA())</f>
        <v>#N/A</v>
      </c>
      <c r="T104" s="506" t="e">
        <f ca="1">+IF(AND(ISNUMBER(OFFSET('Water Data'!$I$6,0,10*ROW('Water Data'!I98))),'Data Summary'!CI104="Yes"),OFFSET('Water Data'!$I$6,0,10*ROW('Water Data'!I98)),NA())</f>
        <v>#N/A</v>
      </c>
      <c r="U104" s="506" t="e">
        <f ca="1">+IF(AND(ISNUMBER(OFFSET('Water Data'!$I$9,0,10*ROW('Water Data'!I98))),'Data Summary'!CJ104="Yes"),OFFSET('Water Data'!$I$9,0,10*ROW('Water Data'!I98)),NA())</f>
        <v>#N/A</v>
      </c>
      <c r="V104" s="507" t="e">
        <f ca="1">+IF(AND(ISNUMBER(OFFSET('Sanitation Data'!$D$4,0,10*ROW('Sanitation Data'!D98))),'Data Summary'!CK104="Yes"),100-OFFSET('Sanitation Data'!$D$4,0,10*ROW('Sanitation Data'!D98)),NA())</f>
        <v>#N/A</v>
      </c>
      <c r="W104" s="507" t="e">
        <f ca="1">+IF(AND(ISNUMBER(OFFSET('Sanitation Data'!$D$6,0,10*ROW('Sanitation Data'!D98))),'Data Summary'!CL104="Yes"),OFFSET('Sanitation Data'!$D$6,0,10*ROW('Sanitation Data'!D98)),NA())</f>
        <v>#N/A</v>
      </c>
      <c r="X104" s="507" t="e">
        <f ca="1">+IF(AND(ISNUMBER(OFFSET('Sanitation Data'!$D$10,0,10*ROW('Sanitation Data'!D98))),'Data Summary'!CM104="Yes"),OFFSET('Sanitation Data'!$D$10,0,10*ROW('Sanitation Data'!D98)),NA())</f>
        <v>#N/A</v>
      </c>
      <c r="Y104" s="507" t="e">
        <f ca="1">+IF(AND(ISNUMBER(OFFSET('Sanitation Data'!$D$11,0,10*ROW('Sanitation Data'!D98))),'Data Summary'!CN104="Yes"),OFFSET('Sanitation Data'!$D$11,0,10*ROW('Sanitation Data'!D98)),NA())</f>
        <v>#N/A</v>
      </c>
      <c r="Z104" s="507" t="e">
        <f ca="1">+IF(AND(ISNUMBER(OFFSET('Sanitation Data'!$D$12,0,10*ROW('Sanitation Data'!D98))),'Data Summary'!CO104="Yes"),OFFSET('Sanitation Data'!$D$12,0,10*ROW('Sanitation Data'!D98)),NA())</f>
        <v>#N/A</v>
      </c>
      <c r="AA104" s="507" t="e">
        <f ca="1">+IF(AND(ISNUMBER(OFFSET('Sanitation Data'!$E$4,0,10*ROW('Sanitation Data'!E98))),'Data Summary'!CP104="Yes"),100-OFFSET('Sanitation Data'!$E$4,0,10*ROW('Sanitation Data'!E98)),NA())</f>
        <v>#N/A</v>
      </c>
      <c r="AB104" s="507" t="e">
        <f ca="1">+IF(AND(ISNUMBER(OFFSET('Sanitation Data'!$E$6,0,10*ROW('Sanitation Data'!E98))),'Data Summary'!CQ104="Yes"),OFFSET('Sanitation Data'!$E$6,0,10*ROW('Sanitation Data'!E98)),NA())</f>
        <v>#N/A</v>
      </c>
      <c r="AC104" s="507" t="e">
        <f ca="1">+IF(AND(ISNUMBER(OFFSET('Sanitation Data'!$E$10,0,10*ROW('Sanitation Data'!E98))),'Data Summary'!CR104="Yes"),OFFSET('Sanitation Data'!$E$10,0,10*ROW('Sanitation Data'!E98)),NA())</f>
        <v>#N/A</v>
      </c>
      <c r="AD104" s="507" t="e">
        <f ca="1">+IF(AND(ISNUMBER(OFFSET('Sanitation Data'!$E$11,0,10*ROW('Sanitation Data'!E98))),'Data Summary'!CS104="Yes"),OFFSET('Sanitation Data'!$E$11,0,10*ROW('Sanitation Data'!E98)),NA())</f>
        <v>#N/A</v>
      </c>
      <c r="AE104" s="507" t="e">
        <f ca="1">+IF(AND(ISNUMBER(OFFSET('Sanitation Data'!$E$12,0,10*ROW('Sanitation Data'!E98))),'Data Summary'!CT104="Yes"),OFFSET('Sanitation Data'!$E$12,0,10*ROW('Sanitation Data'!E98)),NA())</f>
        <v>#N/A</v>
      </c>
      <c r="AF104" s="507" t="e">
        <f ca="1">+IF(AND(ISNUMBER(OFFSET('Sanitation Data'!$F$4,0,10*ROW('Sanitation Data'!F98))),'Data Summary'!CU104="Yes"),100-OFFSET('Sanitation Data'!$F$4,0,10*ROW('Sanitation Data'!F98)),NA())</f>
        <v>#N/A</v>
      </c>
      <c r="AG104" s="507" t="e">
        <f ca="1">+IF(AND(ISNUMBER(OFFSET('Sanitation Data'!$F$6,0,10*ROW('Sanitation Data'!F98))),'Data Summary'!CV104="Yes"),OFFSET('Sanitation Data'!$F$6,0,10*ROW('Sanitation Data'!F98)),NA())</f>
        <v>#N/A</v>
      </c>
      <c r="AH104" s="507" t="e">
        <f ca="1">+IF(AND(ISNUMBER(OFFSET('Sanitation Data'!$F$10,0,10*ROW('Sanitation Data'!F98))),'Data Summary'!CW104="Yes"),OFFSET('Sanitation Data'!$F$10,0,10*ROW('Sanitation Data'!F98)),NA())</f>
        <v>#N/A</v>
      </c>
      <c r="AI104" s="507" t="e">
        <f ca="1">+IF(AND(ISNUMBER(OFFSET('Sanitation Data'!$F$11,0,10*ROW('Sanitation Data'!F98))),'Data Summary'!CX104="Yes"),OFFSET('Sanitation Data'!$F$11,0,10*ROW('Sanitation Data'!F98)),NA())</f>
        <v>#N/A</v>
      </c>
      <c r="AJ104" s="507" t="e">
        <f ca="1">+IF(AND(ISNUMBER(OFFSET('Sanitation Data'!$F$12,0,10*ROW('Sanitation Data'!F98))),'Data Summary'!CY104="Yes"),OFFSET('Sanitation Data'!$F$12,0,10*ROW('Sanitation Data'!F98)),NA())</f>
        <v>#N/A</v>
      </c>
      <c r="AK104" s="507" t="e">
        <f ca="1">+IF(AND(ISNUMBER(OFFSET('Sanitation Data'!$G$4,0,10*ROW('Sanitation Data'!G98))),'Data Summary'!CZ104="Yes"),100-OFFSET('Sanitation Data'!$G$4,0,10*ROW('Sanitation Data'!G98)),NA())</f>
        <v>#N/A</v>
      </c>
      <c r="AL104" s="507" t="e">
        <f ca="1">+IF(AND(ISNUMBER(OFFSET('Sanitation Data'!$G$6,0,10*ROW('Sanitation Data'!G98))),'Data Summary'!DA104="Yes"),OFFSET('Sanitation Data'!$G$6,0,10*ROW('Sanitation Data'!G98)),NA())</f>
        <v>#N/A</v>
      </c>
      <c r="AM104" s="507" t="e">
        <f ca="1">+IF(AND(ISNUMBER(OFFSET('Sanitation Data'!$G$10,0,10*ROW('Sanitation Data'!G98))),'Data Summary'!DB104="Yes"),OFFSET('Sanitation Data'!$G$10,0,10*ROW('Sanitation Data'!G98)),NA())</f>
        <v>#N/A</v>
      </c>
      <c r="AN104" s="507" t="e">
        <f ca="1">+IF(AND(ISNUMBER(OFFSET('Sanitation Data'!$G$11,0,10*ROW('Sanitation Data'!G98))),'Data Summary'!DC104="Yes"),OFFSET('Sanitation Data'!$G$11,0,10*ROW('Sanitation Data'!G98)),NA())</f>
        <v>#N/A</v>
      </c>
      <c r="AO104" s="507" t="e">
        <f ca="1">+IF(AND(ISNUMBER(OFFSET('Sanitation Data'!$G$12,0,10*ROW('Sanitation Data'!G98))),'Data Summary'!DD104="Yes"),OFFSET('Sanitation Data'!$G$12,0,10*ROW('Sanitation Data'!G98)),NA())</f>
        <v>#N/A</v>
      </c>
      <c r="AP104" s="507" t="e">
        <f ca="1">+IF(AND(ISNUMBER(OFFSET('Sanitation Data'!$H$4,0,10*ROW('Sanitation Data'!H98))),'Data Summary'!DE104="Yes"),100-OFFSET('Sanitation Data'!$H$4,0,10*ROW('Sanitation Data'!H98)),NA())</f>
        <v>#N/A</v>
      </c>
      <c r="AQ104" s="507" t="e">
        <f ca="1">+IF(AND(ISNUMBER(OFFSET('Sanitation Data'!$H$6,0,10*ROW('Sanitation Data'!H98))),'Data Summary'!DF104="Yes"),OFFSET('Sanitation Data'!$H$6,0,10*ROW('Sanitation Data'!H98)),NA())</f>
        <v>#N/A</v>
      </c>
      <c r="AR104" s="507" t="e">
        <f ca="1">+IF(AND(ISNUMBER(OFFSET('Sanitation Data'!$H$10,0,10*ROW('Sanitation Data'!H98))),'Data Summary'!DG104="Yes"),OFFSET('Sanitation Data'!$H$10,0,10*ROW('Sanitation Data'!H98)),NA())</f>
        <v>#N/A</v>
      </c>
      <c r="AS104" s="507" t="e">
        <f ca="1">+IF(AND(ISNUMBER(OFFSET('Sanitation Data'!$H$11,0,10*ROW('Sanitation Data'!H98))),'Data Summary'!DH104="Yes"),OFFSET('Sanitation Data'!$H$11,0,10*ROW('Sanitation Data'!H98)),NA())</f>
        <v>#N/A</v>
      </c>
      <c r="AT104" s="507" t="e">
        <f ca="1">+IF(AND(ISNUMBER(OFFSET('Sanitation Data'!$H$12,0,10*ROW('Sanitation Data'!H98))),'Data Summary'!DI104="Yes"),OFFSET('Sanitation Data'!$H$12,0,10*ROW('Sanitation Data'!H98)),NA())</f>
        <v>#N/A</v>
      </c>
      <c r="AU104" s="507" t="e">
        <f ca="1">+IF(AND(ISNUMBER(OFFSET('Sanitation Data'!$I$4,0,10*ROW('Sanitation Data'!I98))),'Data Summary'!DJ104="Yes"),100-OFFSET('Sanitation Data'!$I$4,0,10*ROW('Sanitation Data'!I98)),NA())</f>
        <v>#N/A</v>
      </c>
      <c r="AV104" s="507" t="e">
        <f ca="1">+IF(AND(ISNUMBER(OFFSET('Sanitation Data'!$I$6,0,10*ROW('Sanitation Data'!I98))),'Data Summary'!DK104="Yes"),OFFSET('Sanitation Data'!$I$6,0,10*ROW('Sanitation Data'!I98)),NA())</f>
        <v>#N/A</v>
      </c>
      <c r="AW104" s="507" t="e">
        <f ca="1">+IF(AND(ISNUMBER(OFFSET('Sanitation Data'!$I$10,0,10*ROW('Sanitation Data'!I98))),'Data Summary'!DL104="Yes"),OFFSET('Sanitation Data'!$I$10,0,10*ROW('Sanitation Data'!I98)),NA())</f>
        <v>#N/A</v>
      </c>
      <c r="AX104" s="507" t="e">
        <f ca="1">+IF(AND(ISNUMBER(OFFSET('Sanitation Data'!$I$11,0,10*ROW('Sanitation Data'!I98))),'Data Summary'!DM104="Yes"),OFFSET('Sanitation Data'!$I$11,0,10*ROW('Sanitation Data'!I98)),NA())</f>
        <v>#N/A</v>
      </c>
      <c r="AY104" s="507" t="e">
        <f ca="1">+IF(AND(ISNUMBER(OFFSET('Sanitation Data'!$I$12,0,10*ROW('Sanitation Data'!I98))),'Data Summary'!DN104="Yes"),OFFSET('Sanitation Data'!$I$12,0,10*ROW('Sanitation Data'!I98)),NA())</f>
        <v>#N/A</v>
      </c>
      <c r="AZ104" s="508" t="e">
        <f ca="1">+IF(AND(ISNUMBER(OFFSET('Hygiene Data'!$D$5,0,10*ROW('Hygiene Data'!D98))),'Data Summary'!DO104="Yes"),OFFSET('Hygiene Data'!$D$5,0,10*ROW('Hygiene Data'!D98)),NA())</f>
        <v>#N/A</v>
      </c>
      <c r="BA104" s="508" t="e">
        <f ca="1">+IF(AND(ISNUMBER(OFFSET('Hygiene Data'!$D$7,0,10*ROW('Hygiene Data'!D98))),'Data Summary'!DP104="Yes"),OFFSET('Hygiene Data'!$D$7,0,10*ROW('Hygiene Data'!D98)),NA())</f>
        <v>#N/A</v>
      </c>
      <c r="BB104" s="508" t="e">
        <f ca="1">+IF(AND(ISNUMBER(OFFSET('Hygiene Data'!$D$9,0,10*ROW('Hygiene Data'!D98))),'Data Summary'!DQ104="Yes"),OFFSET('Hygiene Data'!$D$9,0,10*ROW('Hygiene Data'!D98)),NA())</f>
        <v>#N/A</v>
      </c>
      <c r="BC104" s="508" t="e">
        <f ca="1">+IF(AND(ISNUMBER(OFFSET('Hygiene Data'!$E$5,0,10*ROW('Hygiene Data'!E98))),'Data Summary'!DR104="Yes"),OFFSET('Hygiene Data'!$E$5,0,10*ROW('Hygiene Data'!E98)),NA())</f>
        <v>#N/A</v>
      </c>
      <c r="BD104" s="508" t="e">
        <f ca="1">+IF(AND(ISNUMBER(OFFSET('Hygiene Data'!$E$7,0,10*ROW('Hygiene Data'!E98))),'Data Summary'!DS104="Yes"),OFFSET('Hygiene Data'!$E$7,0,10*ROW('Hygiene Data'!E98)),NA())</f>
        <v>#N/A</v>
      </c>
      <c r="BE104" s="508" t="e">
        <f ca="1">+IF(AND(ISNUMBER(OFFSET('Hygiene Data'!$E$9,0,10*ROW('Hygiene Data'!E98))),'Data Summary'!DT104="Yes"),OFFSET('Hygiene Data'!$E$9,0,10*ROW('Hygiene Data'!E98)),NA())</f>
        <v>#N/A</v>
      </c>
      <c r="BF104" s="508" t="e">
        <f ca="1">+IF(AND(ISNUMBER(OFFSET('Hygiene Data'!$F$5,0,10*ROW('Hygiene Data'!F98))),'Data Summary'!DU104="Yes"),OFFSET('Hygiene Data'!$F$5,0,10*ROW('Hygiene Data'!F98)),NA())</f>
        <v>#N/A</v>
      </c>
      <c r="BG104" s="508" t="e">
        <f ca="1">+IF(AND(ISNUMBER(OFFSET('Hygiene Data'!$F$7,0,10*ROW('Hygiene Data'!F98))),'Data Summary'!DV104="Yes"),OFFSET('Hygiene Data'!$F$7,0,10*ROW('Hygiene Data'!F98)),NA())</f>
        <v>#N/A</v>
      </c>
      <c r="BH104" s="508" t="e">
        <f ca="1">+IF(AND(ISNUMBER(OFFSET('Hygiene Data'!$F$9,0,10*ROW('Hygiene Data'!F98))),'Data Summary'!DW104="Yes"),OFFSET('Hygiene Data'!$F$9,0,10*ROW('Hygiene Data'!F98)),NA())</f>
        <v>#N/A</v>
      </c>
      <c r="BI104" s="508" t="e">
        <f ca="1">+IF(AND(ISNUMBER(OFFSET('Hygiene Data'!$G$5,0,10*ROW('Hygiene Data'!G98))),'Data Summary'!DX104="Yes"),OFFSET('Hygiene Data'!$G$5,0,10*ROW('Hygiene Data'!G98)),NA())</f>
        <v>#N/A</v>
      </c>
      <c r="BJ104" s="508" t="e">
        <f ca="1">+IF(AND(ISNUMBER(OFFSET('Hygiene Data'!$G$7,0,10*ROW('Hygiene Data'!G98))),'Data Summary'!DY104="Yes"),OFFSET('Hygiene Data'!$G$7,0,10*ROW('Hygiene Data'!G98)),NA())</f>
        <v>#N/A</v>
      </c>
      <c r="BK104" s="508" t="e">
        <f ca="1">+IF(AND(ISNUMBER(OFFSET('Hygiene Data'!$G$9,0,10*ROW('Hygiene Data'!G98))),'Data Summary'!DZ104="Yes"),OFFSET('Hygiene Data'!$G$9,0,10*ROW('Hygiene Data'!G98)),NA())</f>
        <v>#N/A</v>
      </c>
      <c r="BL104" s="508" t="e">
        <f ca="1">+IF(AND(ISNUMBER(OFFSET('Hygiene Data'!$H$5,0,10*ROW('Hygiene Data'!H98))),'Data Summary'!EA104="Yes"),OFFSET('Hygiene Data'!$H$5,0,10*ROW('Hygiene Data'!H98)),NA())</f>
        <v>#N/A</v>
      </c>
      <c r="BM104" s="508" t="e">
        <f ca="1">+IF(AND(ISNUMBER(OFFSET('Hygiene Data'!$H$7,0,10*ROW('Hygiene Data'!H98))),'Data Summary'!EB104="Yes"),OFFSET('Hygiene Data'!$H$7,0,10*ROW('Hygiene Data'!H98)),NA())</f>
        <v>#N/A</v>
      </c>
      <c r="BN104" s="508" t="e">
        <f ca="1">+IF(AND(ISNUMBER(OFFSET('Hygiene Data'!$H$9,0,10*ROW('Hygiene Data'!H98))),'Data Summary'!EC104="Yes"),OFFSET('Hygiene Data'!$H$9,0,10*ROW('Hygiene Data'!H98)),NA())</f>
        <v>#N/A</v>
      </c>
      <c r="BO104" s="508" t="e">
        <f ca="1">+IF(AND(ISNUMBER(OFFSET('Hygiene Data'!$I$5,0,10*ROW('Hygiene Data'!I98))),'Data Summary'!ED104="Yes"),OFFSET('Hygiene Data'!$I$5,0,10*ROW('Hygiene Data'!I98)),NA())</f>
        <v>#N/A</v>
      </c>
      <c r="BP104" s="508" t="e">
        <f ca="1">+IF(AND(ISNUMBER(OFFSET('Hygiene Data'!$I$7,0,10*ROW('Hygiene Data'!I98))),'Data Summary'!EE104="Yes"),OFFSET('Hygiene Data'!$I$7,0,10*ROW('Hygiene Data'!I98)),NA())</f>
        <v>#N/A</v>
      </c>
      <c r="BQ104" s="508" t="e">
        <f ca="1">+IF(AND(ISNUMBER(OFFSET('Hygiene Data'!$I$9,0,10*ROW('Hygiene Data'!I98))),'Data Summary'!EF104="Yes"),OFFSET('Hygiene Data'!$I$9,0,10*ROW('Hygiene Data'!I98)),NA())</f>
        <v>#N/A</v>
      </c>
    </row>
    <row r="105" spans="1:69" x14ac:dyDescent="0.25">
      <c r="A105" s="504" t="e">
        <f ca="1">+RIGHT('Data Summary'!A105,LEN('Data Summary'!A105)-9)</f>
        <v>#VALUE!</v>
      </c>
      <c r="B105" s="478" t="str">
        <f ca="1">+IF(ISTEXT('Data Summary'!B105),'Data Summary'!B105,"")</f>
        <v/>
      </c>
      <c r="C105" s="505" t="e">
        <f ca="1">+VALUE('Data Summary'!C105)</f>
        <v>#VALUE!</v>
      </c>
      <c r="D105" s="506" t="e">
        <f ca="1">+IF(AND(ISNUMBER(OFFSET('Water Data'!$D$4,0,10*ROW('Water Data'!D99))),'Data Summary'!BS105="Yes"),100-OFFSET('Water Data'!$D$4,0,10*ROW('Water Data'!D99)),NA())</f>
        <v>#N/A</v>
      </c>
      <c r="E105" s="506" t="e">
        <f ca="1">+IF(AND(ISNUMBER(OFFSET('Water Data'!$D$6,0,10*ROW('Water Data'!D99))),'Data Summary'!BT105="Yes"),OFFSET('Water Data'!$D$6,0,10*ROW('Water Data'!D99)),NA())</f>
        <v>#N/A</v>
      </c>
      <c r="F105" s="506" t="e">
        <f ca="1">+IF(AND(ISNUMBER(OFFSET('Water Data'!$D$9,0,10*ROW('Water Data'!D99))),'Data Summary'!BU105="Yes"),OFFSET('Water Data'!$D$9,0,10*ROW('Water Data'!D99)),NA())</f>
        <v>#N/A</v>
      </c>
      <c r="G105" s="506" t="e">
        <f ca="1">+IF(AND(ISNUMBER(OFFSET('Water Data'!$E$4,0,10*ROW('Water Data'!E99))),'Data Summary'!BV105="Yes"),100-OFFSET('Water Data'!$E$4,0,10*ROW('Water Data'!E99)),NA())</f>
        <v>#N/A</v>
      </c>
      <c r="H105" s="506" t="e">
        <f ca="1">+IF(AND(ISNUMBER(OFFSET('Water Data'!$E$6,0,10*ROW('Water Data'!E99))),'Data Summary'!BW105="Yes"),OFFSET('Water Data'!$E$6,0,10*ROW('Water Data'!E99)),NA())</f>
        <v>#N/A</v>
      </c>
      <c r="I105" s="506" t="e">
        <f ca="1">+IF(AND(ISNUMBER(OFFSET('Water Data'!$E$9,0,10*ROW('Water Data'!E99))),'Data Summary'!BX105="Yes"),OFFSET('Water Data'!$E$9,0,10*ROW('Water Data'!E99)),NA())</f>
        <v>#N/A</v>
      </c>
      <c r="J105" s="506" t="e">
        <f ca="1">+IF(AND(ISNUMBER(OFFSET('Water Data'!$F$4,0,10*ROW('Water Data'!F99))),'Data Summary'!BY105="Yes"),100-OFFSET('Water Data'!$F$4,0,10*ROW('Water Data'!F99)),NA())</f>
        <v>#N/A</v>
      </c>
      <c r="K105" s="506" t="e">
        <f ca="1">+IF(AND(ISNUMBER(OFFSET('Water Data'!$F$6,0,10*ROW('Water Data'!F99))),'Data Summary'!BZ105="Yes"),OFFSET('Water Data'!$F$6,0,10*ROW('Water Data'!F99)),NA())</f>
        <v>#N/A</v>
      </c>
      <c r="L105" s="506" t="e">
        <f ca="1">+IF(AND(ISNUMBER(OFFSET('Water Data'!$F$9,0,10*ROW('Water Data'!F99))),'Data Summary'!CA105="Yes"),OFFSET('Water Data'!$F$9,0,10*ROW('Water Data'!F99)),NA())</f>
        <v>#N/A</v>
      </c>
      <c r="M105" s="506" t="e">
        <f ca="1">+IF(AND(ISNUMBER(OFFSET('Water Data'!$G$4,0,10*ROW('Water Data'!G99))),'Data Summary'!CB105="Yes"),100-OFFSET('Water Data'!$G$4,0,10*ROW('Water Data'!G99)),NA())</f>
        <v>#N/A</v>
      </c>
      <c r="N105" s="506" t="e">
        <f ca="1">+IF(AND(ISNUMBER(OFFSET('Water Data'!$G$6,0,10*ROW('Water Data'!G99))),'Data Summary'!CC105="Yes"),OFFSET('Water Data'!$G$6,0,10*ROW('Water Data'!G99)),NA())</f>
        <v>#N/A</v>
      </c>
      <c r="O105" s="506" t="e">
        <f ca="1">+IF(AND(ISNUMBER(OFFSET('Water Data'!$G$9,0,10*ROW('Water Data'!G99))),'Data Summary'!CD105="Yes"),OFFSET('Water Data'!$G$9,0,10*ROW('Water Data'!G99)),NA())</f>
        <v>#N/A</v>
      </c>
      <c r="P105" s="506" t="e">
        <f ca="1">+IF(AND(ISNUMBER(OFFSET('Water Data'!$H$4,0,10*ROW('Water Data'!H99))),'Data Summary'!CE105="Yes"),100-OFFSET('Water Data'!$H$4,0,10*ROW('Water Data'!H99)),NA())</f>
        <v>#N/A</v>
      </c>
      <c r="Q105" s="506" t="e">
        <f ca="1">+IF(AND(ISNUMBER(OFFSET('Water Data'!$H$6,0,10*ROW('Water Data'!H99))),'Data Summary'!CF105="Yes"),OFFSET('Water Data'!$H$6,0,10*ROW('Water Data'!H99)),NA())</f>
        <v>#N/A</v>
      </c>
      <c r="R105" s="506" t="e">
        <f ca="1">+IF(AND(ISNUMBER(OFFSET('Water Data'!$H$9,0,10*ROW('Water Data'!H99))),'Data Summary'!CG105="Yes"),OFFSET('Water Data'!$H$9,0,10*ROW('Water Data'!H99)),NA())</f>
        <v>#N/A</v>
      </c>
      <c r="S105" s="506" t="e">
        <f ca="1">+IF(AND(ISNUMBER(OFFSET('Water Data'!$I$4,0,10*ROW('Water Data'!I99))),'Data Summary'!CH105="Yes"),100-OFFSET('Water Data'!$I$4,0,10*ROW('Water Data'!I99)),NA())</f>
        <v>#N/A</v>
      </c>
      <c r="T105" s="506" t="e">
        <f ca="1">+IF(AND(ISNUMBER(OFFSET('Water Data'!$I$6,0,10*ROW('Water Data'!I99))),'Data Summary'!CI105="Yes"),OFFSET('Water Data'!$I$6,0,10*ROW('Water Data'!I99)),NA())</f>
        <v>#N/A</v>
      </c>
      <c r="U105" s="506" t="e">
        <f ca="1">+IF(AND(ISNUMBER(OFFSET('Water Data'!$I$9,0,10*ROW('Water Data'!I99))),'Data Summary'!CJ105="Yes"),OFFSET('Water Data'!$I$9,0,10*ROW('Water Data'!I99)),NA())</f>
        <v>#N/A</v>
      </c>
      <c r="V105" s="507" t="e">
        <f ca="1">+IF(AND(ISNUMBER(OFFSET('Sanitation Data'!$D$4,0,10*ROW('Sanitation Data'!D99))),'Data Summary'!CK105="Yes"),100-OFFSET('Sanitation Data'!$D$4,0,10*ROW('Sanitation Data'!D99)),NA())</f>
        <v>#N/A</v>
      </c>
      <c r="W105" s="507" t="e">
        <f ca="1">+IF(AND(ISNUMBER(OFFSET('Sanitation Data'!$D$6,0,10*ROW('Sanitation Data'!D99))),'Data Summary'!CL105="Yes"),OFFSET('Sanitation Data'!$D$6,0,10*ROW('Sanitation Data'!D99)),NA())</f>
        <v>#N/A</v>
      </c>
      <c r="X105" s="507" t="e">
        <f ca="1">+IF(AND(ISNUMBER(OFFSET('Sanitation Data'!$D$10,0,10*ROW('Sanitation Data'!D99))),'Data Summary'!CM105="Yes"),OFFSET('Sanitation Data'!$D$10,0,10*ROW('Sanitation Data'!D99)),NA())</f>
        <v>#N/A</v>
      </c>
      <c r="Y105" s="507" t="e">
        <f ca="1">+IF(AND(ISNUMBER(OFFSET('Sanitation Data'!$D$11,0,10*ROW('Sanitation Data'!D99))),'Data Summary'!CN105="Yes"),OFFSET('Sanitation Data'!$D$11,0,10*ROW('Sanitation Data'!D99)),NA())</f>
        <v>#N/A</v>
      </c>
      <c r="Z105" s="507" t="e">
        <f ca="1">+IF(AND(ISNUMBER(OFFSET('Sanitation Data'!$D$12,0,10*ROW('Sanitation Data'!D99))),'Data Summary'!CO105="Yes"),OFFSET('Sanitation Data'!$D$12,0,10*ROW('Sanitation Data'!D99)),NA())</f>
        <v>#N/A</v>
      </c>
      <c r="AA105" s="507" t="e">
        <f ca="1">+IF(AND(ISNUMBER(OFFSET('Sanitation Data'!$E$4,0,10*ROW('Sanitation Data'!E99))),'Data Summary'!CP105="Yes"),100-OFFSET('Sanitation Data'!$E$4,0,10*ROW('Sanitation Data'!E99)),NA())</f>
        <v>#N/A</v>
      </c>
      <c r="AB105" s="507" t="e">
        <f ca="1">+IF(AND(ISNUMBER(OFFSET('Sanitation Data'!$E$6,0,10*ROW('Sanitation Data'!E99))),'Data Summary'!CQ105="Yes"),OFFSET('Sanitation Data'!$E$6,0,10*ROW('Sanitation Data'!E99)),NA())</f>
        <v>#N/A</v>
      </c>
      <c r="AC105" s="507" t="e">
        <f ca="1">+IF(AND(ISNUMBER(OFFSET('Sanitation Data'!$E$10,0,10*ROW('Sanitation Data'!E99))),'Data Summary'!CR105="Yes"),OFFSET('Sanitation Data'!$E$10,0,10*ROW('Sanitation Data'!E99)),NA())</f>
        <v>#N/A</v>
      </c>
      <c r="AD105" s="507" t="e">
        <f ca="1">+IF(AND(ISNUMBER(OFFSET('Sanitation Data'!$E$11,0,10*ROW('Sanitation Data'!E99))),'Data Summary'!CS105="Yes"),OFFSET('Sanitation Data'!$E$11,0,10*ROW('Sanitation Data'!E99)),NA())</f>
        <v>#N/A</v>
      </c>
      <c r="AE105" s="507" t="e">
        <f ca="1">+IF(AND(ISNUMBER(OFFSET('Sanitation Data'!$E$12,0,10*ROW('Sanitation Data'!E99))),'Data Summary'!CT105="Yes"),OFFSET('Sanitation Data'!$E$12,0,10*ROW('Sanitation Data'!E99)),NA())</f>
        <v>#N/A</v>
      </c>
      <c r="AF105" s="507" t="e">
        <f ca="1">+IF(AND(ISNUMBER(OFFSET('Sanitation Data'!$F$4,0,10*ROW('Sanitation Data'!F99))),'Data Summary'!CU105="Yes"),100-OFFSET('Sanitation Data'!$F$4,0,10*ROW('Sanitation Data'!F99)),NA())</f>
        <v>#N/A</v>
      </c>
      <c r="AG105" s="507" t="e">
        <f ca="1">+IF(AND(ISNUMBER(OFFSET('Sanitation Data'!$F$6,0,10*ROW('Sanitation Data'!F99))),'Data Summary'!CV105="Yes"),OFFSET('Sanitation Data'!$F$6,0,10*ROW('Sanitation Data'!F99)),NA())</f>
        <v>#N/A</v>
      </c>
      <c r="AH105" s="507" t="e">
        <f ca="1">+IF(AND(ISNUMBER(OFFSET('Sanitation Data'!$F$10,0,10*ROW('Sanitation Data'!F99))),'Data Summary'!CW105="Yes"),OFFSET('Sanitation Data'!$F$10,0,10*ROW('Sanitation Data'!F99)),NA())</f>
        <v>#N/A</v>
      </c>
      <c r="AI105" s="507" t="e">
        <f ca="1">+IF(AND(ISNUMBER(OFFSET('Sanitation Data'!$F$11,0,10*ROW('Sanitation Data'!F99))),'Data Summary'!CX105="Yes"),OFFSET('Sanitation Data'!$F$11,0,10*ROW('Sanitation Data'!F99)),NA())</f>
        <v>#N/A</v>
      </c>
      <c r="AJ105" s="507" t="e">
        <f ca="1">+IF(AND(ISNUMBER(OFFSET('Sanitation Data'!$F$12,0,10*ROW('Sanitation Data'!F99))),'Data Summary'!CY105="Yes"),OFFSET('Sanitation Data'!$F$12,0,10*ROW('Sanitation Data'!F99)),NA())</f>
        <v>#N/A</v>
      </c>
      <c r="AK105" s="507" t="e">
        <f ca="1">+IF(AND(ISNUMBER(OFFSET('Sanitation Data'!$G$4,0,10*ROW('Sanitation Data'!G99))),'Data Summary'!CZ105="Yes"),100-OFFSET('Sanitation Data'!$G$4,0,10*ROW('Sanitation Data'!G99)),NA())</f>
        <v>#N/A</v>
      </c>
      <c r="AL105" s="507" t="e">
        <f ca="1">+IF(AND(ISNUMBER(OFFSET('Sanitation Data'!$G$6,0,10*ROW('Sanitation Data'!G99))),'Data Summary'!DA105="Yes"),OFFSET('Sanitation Data'!$G$6,0,10*ROW('Sanitation Data'!G99)),NA())</f>
        <v>#N/A</v>
      </c>
      <c r="AM105" s="507" t="e">
        <f ca="1">+IF(AND(ISNUMBER(OFFSET('Sanitation Data'!$G$10,0,10*ROW('Sanitation Data'!G99))),'Data Summary'!DB105="Yes"),OFFSET('Sanitation Data'!$G$10,0,10*ROW('Sanitation Data'!G99)),NA())</f>
        <v>#N/A</v>
      </c>
      <c r="AN105" s="507" t="e">
        <f ca="1">+IF(AND(ISNUMBER(OFFSET('Sanitation Data'!$G$11,0,10*ROW('Sanitation Data'!G99))),'Data Summary'!DC105="Yes"),OFFSET('Sanitation Data'!$G$11,0,10*ROW('Sanitation Data'!G99)),NA())</f>
        <v>#N/A</v>
      </c>
      <c r="AO105" s="507" t="e">
        <f ca="1">+IF(AND(ISNUMBER(OFFSET('Sanitation Data'!$G$12,0,10*ROW('Sanitation Data'!G99))),'Data Summary'!DD105="Yes"),OFFSET('Sanitation Data'!$G$12,0,10*ROW('Sanitation Data'!G99)),NA())</f>
        <v>#N/A</v>
      </c>
      <c r="AP105" s="507" t="e">
        <f ca="1">+IF(AND(ISNUMBER(OFFSET('Sanitation Data'!$H$4,0,10*ROW('Sanitation Data'!H99))),'Data Summary'!DE105="Yes"),100-OFFSET('Sanitation Data'!$H$4,0,10*ROW('Sanitation Data'!H99)),NA())</f>
        <v>#N/A</v>
      </c>
      <c r="AQ105" s="507" t="e">
        <f ca="1">+IF(AND(ISNUMBER(OFFSET('Sanitation Data'!$H$6,0,10*ROW('Sanitation Data'!H99))),'Data Summary'!DF105="Yes"),OFFSET('Sanitation Data'!$H$6,0,10*ROW('Sanitation Data'!H99)),NA())</f>
        <v>#N/A</v>
      </c>
      <c r="AR105" s="507" t="e">
        <f ca="1">+IF(AND(ISNUMBER(OFFSET('Sanitation Data'!$H$10,0,10*ROW('Sanitation Data'!H99))),'Data Summary'!DG105="Yes"),OFFSET('Sanitation Data'!$H$10,0,10*ROW('Sanitation Data'!H99)),NA())</f>
        <v>#N/A</v>
      </c>
      <c r="AS105" s="507" t="e">
        <f ca="1">+IF(AND(ISNUMBER(OFFSET('Sanitation Data'!$H$11,0,10*ROW('Sanitation Data'!H99))),'Data Summary'!DH105="Yes"),OFFSET('Sanitation Data'!$H$11,0,10*ROW('Sanitation Data'!H99)),NA())</f>
        <v>#N/A</v>
      </c>
      <c r="AT105" s="507" t="e">
        <f ca="1">+IF(AND(ISNUMBER(OFFSET('Sanitation Data'!$H$12,0,10*ROW('Sanitation Data'!H99))),'Data Summary'!DI105="Yes"),OFFSET('Sanitation Data'!$H$12,0,10*ROW('Sanitation Data'!H99)),NA())</f>
        <v>#N/A</v>
      </c>
      <c r="AU105" s="507" t="e">
        <f ca="1">+IF(AND(ISNUMBER(OFFSET('Sanitation Data'!$I$4,0,10*ROW('Sanitation Data'!I99))),'Data Summary'!DJ105="Yes"),100-OFFSET('Sanitation Data'!$I$4,0,10*ROW('Sanitation Data'!I99)),NA())</f>
        <v>#N/A</v>
      </c>
      <c r="AV105" s="507" t="e">
        <f ca="1">+IF(AND(ISNUMBER(OFFSET('Sanitation Data'!$I$6,0,10*ROW('Sanitation Data'!I99))),'Data Summary'!DK105="Yes"),OFFSET('Sanitation Data'!$I$6,0,10*ROW('Sanitation Data'!I99)),NA())</f>
        <v>#N/A</v>
      </c>
      <c r="AW105" s="507" t="e">
        <f ca="1">+IF(AND(ISNUMBER(OFFSET('Sanitation Data'!$I$10,0,10*ROW('Sanitation Data'!I99))),'Data Summary'!DL105="Yes"),OFFSET('Sanitation Data'!$I$10,0,10*ROW('Sanitation Data'!I99)),NA())</f>
        <v>#N/A</v>
      </c>
      <c r="AX105" s="507" t="e">
        <f ca="1">+IF(AND(ISNUMBER(OFFSET('Sanitation Data'!$I$11,0,10*ROW('Sanitation Data'!I99))),'Data Summary'!DM105="Yes"),OFFSET('Sanitation Data'!$I$11,0,10*ROW('Sanitation Data'!I99)),NA())</f>
        <v>#N/A</v>
      </c>
      <c r="AY105" s="507" t="e">
        <f ca="1">+IF(AND(ISNUMBER(OFFSET('Sanitation Data'!$I$12,0,10*ROW('Sanitation Data'!I99))),'Data Summary'!DN105="Yes"),OFFSET('Sanitation Data'!$I$12,0,10*ROW('Sanitation Data'!I99)),NA())</f>
        <v>#N/A</v>
      </c>
      <c r="AZ105" s="508" t="e">
        <f ca="1">+IF(AND(ISNUMBER(OFFSET('Hygiene Data'!$D$5,0,10*ROW('Hygiene Data'!D99))),'Data Summary'!DO105="Yes"),OFFSET('Hygiene Data'!$D$5,0,10*ROW('Hygiene Data'!D99)),NA())</f>
        <v>#N/A</v>
      </c>
      <c r="BA105" s="508" t="e">
        <f ca="1">+IF(AND(ISNUMBER(OFFSET('Hygiene Data'!$D$7,0,10*ROW('Hygiene Data'!D99))),'Data Summary'!DP105="Yes"),OFFSET('Hygiene Data'!$D$7,0,10*ROW('Hygiene Data'!D99)),NA())</f>
        <v>#N/A</v>
      </c>
      <c r="BB105" s="508" t="e">
        <f ca="1">+IF(AND(ISNUMBER(OFFSET('Hygiene Data'!$D$9,0,10*ROW('Hygiene Data'!D99))),'Data Summary'!DQ105="Yes"),OFFSET('Hygiene Data'!$D$9,0,10*ROW('Hygiene Data'!D99)),NA())</f>
        <v>#N/A</v>
      </c>
      <c r="BC105" s="508" t="e">
        <f ca="1">+IF(AND(ISNUMBER(OFFSET('Hygiene Data'!$E$5,0,10*ROW('Hygiene Data'!E99))),'Data Summary'!DR105="Yes"),OFFSET('Hygiene Data'!$E$5,0,10*ROW('Hygiene Data'!E99)),NA())</f>
        <v>#N/A</v>
      </c>
      <c r="BD105" s="508" t="e">
        <f ca="1">+IF(AND(ISNUMBER(OFFSET('Hygiene Data'!$E$7,0,10*ROW('Hygiene Data'!E99))),'Data Summary'!DS105="Yes"),OFFSET('Hygiene Data'!$E$7,0,10*ROW('Hygiene Data'!E99)),NA())</f>
        <v>#N/A</v>
      </c>
      <c r="BE105" s="508" t="e">
        <f ca="1">+IF(AND(ISNUMBER(OFFSET('Hygiene Data'!$E$9,0,10*ROW('Hygiene Data'!E99))),'Data Summary'!DT105="Yes"),OFFSET('Hygiene Data'!$E$9,0,10*ROW('Hygiene Data'!E99)),NA())</f>
        <v>#N/A</v>
      </c>
      <c r="BF105" s="508" t="e">
        <f ca="1">+IF(AND(ISNUMBER(OFFSET('Hygiene Data'!$F$5,0,10*ROW('Hygiene Data'!F99))),'Data Summary'!DU105="Yes"),OFFSET('Hygiene Data'!$F$5,0,10*ROW('Hygiene Data'!F99)),NA())</f>
        <v>#N/A</v>
      </c>
      <c r="BG105" s="508" t="e">
        <f ca="1">+IF(AND(ISNUMBER(OFFSET('Hygiene Data'!$F$7,0,10*ROW('Hygiene Data'!F99))),'Data Summary'!DV105="Yes"),OFFSET('Hygiene Data'!$F$7,0,10*ROW('Hygiene Data'!F99)),NA())</f>
        <v>#N/A</v>
      </c>
      <c r="BH105" s="508" t="e">
        <f ca="1">+IF(AND(ISNUMBER(OFFSET('Hygiene Data'!$F$9,0,10*ROW('Hygiene Data'!F99))),'Data Summary'!DW105="Yes"),OFFSET('Hygiene Data'!$F$9,0,10*ROW('Hygiene Data'!F99)),NA())</f>
        <v>#N/A</v>
      </c>
      <c r="BI105" s="508" t="e">
        <f ca="1">+IF(AND(ISNUMBER(OFFSET('Hygiene Data'!$G$5,0,10*ROW('Hygiene Data'!G99))),'Data Summary'!DX105="Yes"),OFFSET('Hygiene Data'!$G$5,0,10*ROW('Hygiene Data'!G99)),NA())</f>
        <v>#N/A</v>
      </c>
      <c r="BJ105" s="508" t="e">
        <f ca="1">+IF(AND(ISNUMBER(OFFSET('Hygiene Data'!$G$7,0,10*ROW('Hygiene Data'!G99))),'Data Summary'!DY105="Yes"),OFFSET('Hygiene Data'!$G$7,0,10*ROW('Hygiene Data'!G99)),NA())</f>
        <v>#N/A</v>
      </c>
      <c r="BK105" s="508" t="e">
        <f ca="1">+IF(AND(ISNUMBER(OFFSET('Hygiene Data'!$G$9,0,10*ROW('Hygiene Data'!G99))),'Data Summary'!DZ105="Yes"),OFFSET('Hygiene Data'!$G$9,0,10*ROW('Hygiene Data'!G99)),NA())</f>
        <v>#N/A</v>
      </c>
      <c r="BL105" s="508" t="e">
        <f ca="1">+IF(AND(ISNUMBER(OFFSET('Hygiene Data'!$H$5,0,10*ROW('Hygiene Data'!H99))),'Data Summary'!EA105="Yes"),OFFSET('Hygiene Data'!$H$5,0,10*ROW('Hygiene Data'!H99)),NA())</f>
        <v>#N/A</v>
      </c>
      <c r="BM105" s="508" t="e">
        <f ca="1">+IF(AND(ISNUMBER(OFFSET('Hygiene Data'!$H$7,0,10*ROW('Hygiene Data'!H99))),'Data Summary'!EB105="Yes"),OFFSET('Hygiene Data'!$H$7,0,10*ROW('Hygiene Data'!H99)),NA())</f>
        <v>#N/A</v>
      </c>
      <c r="BN105" s="508" t="e">
        <f ca="1">+IF(AND(ISNUMBER(OFFSET('Hygiene Data'!$H$9,0,10*ROW('Hygiene Data'!H99))),'Data Summary'!EC105="Yes"),OFFSET('Hygiene Data'!$H$9,0,10*ROW('Hygiene Data'!H99)),NA())</f>
        <v>#N/A</v>
      </c>
      <c r="BO105" s="508" t="e">
        <f ca="1">+IF(AND(ISNUMBER(OFFSET('Hygiene Data'!$I$5,0,10*ROW('Hygiene Data'!I99))),'Data Summary'!ED105="Yes"),OFFSET('Hygiene Data'!$I$5,0,10*ROW('Hygiene Data'!I99)),NA())</f>
        <v>#N/A</v>
      </c>
      <c r="BP105" s="508" t="e">
        <f ca="1">+IF(AND(ISNUMBER(OFFSET('Hygiene Data'!$I$7,0,10*ROW('Hygiene Data'!I99))),'Data Summary'!EE105="Yes"),OFFSET('Hygiene Data'!$I$7,0,10*ROW('Hygiene Data'!I99)),NA())</f>
        <v>#N/A</v>
      </c>
      <c r="BQ105" s="508" t="e">
        <f ca="1">+IF(AND(ISNUMBER(OFFSET('Hygiene Data'!$I$9,0,10*ROW('Hygiene Data'!I99))),'Data Summary'!EF105="Yes"),OFFSET('Hygiene Data'!$I$9,0,10*ROW('Hygiene Data'!I99)),NA())</f>
        <v>#N/A</v>
      </c>
    </row>
    <row r="106" spans="1:69" x14ac:dyDescent="0.25">
      <c r="A106" s="504" t="e">
        <f ca="1">+RIGHT('Data Summary'!A106,LEN('Data Summary'!A106)-9)</f>
        <v>#VALUE!</v>
      </c>
      <c r="B106" s="478" t="str">
        <f ca="1">+IF(ISTEXT('Data Summary'!B106),'Data Summary'!B106,"")</f>
        <v/>
      </c>
      <c r="C106" s="505" t="e">
        <f ca="1">+VALUE('Data Summary'!C106)</f>
        <v>#VALUE!</v>
      </c>
      <c r="D106" s="506" t="e">
        <f ca="1">+IF(AND(ISNUMBER(OFFSET('Water Data'!$D$4,0,10*ROW('Water Data'!D100))),'Data Summary'!BS106="Yes"),100-OFFSET('Water Data'!$D$4,0,10*ROW('Water Data'!D100)),NA())</f>
        <v>#N/A</v>
      </c>
      <c r="E106" s="506" t="e">
        <f ca="1">+IF(AND(ISNUMBER(OFFSET('Water Data'!$D$6,0,10*ROW('Water Data'!D100))),'Data Summary'!BT106="Yes"),OFFSET('Water Data'!$D$6,0,10*ROW('Water Data'!D100)),NA())</f>
        <v>#N/A</v>
      </c>
      <c r="F106" s="506" t="e">
        <f ca="1">+IF(AND(ISNUMBER(OFFSET('Water Data'!$D$9,0,10*ROW('Water Data'!D100))),'Data Summary'!BU106="Yes"),OFFSET('Water Data'!$D$9,0,10*ROW('Water Data'!D100)),NA())</f>
        <v>#N/A</v>
      </c>
      <c r="G106" s="506" t="e">
        <f ca="1">+IF(AND(ISNUMBER(OFFSET('Water Data'!$E$4,0,10*ROW('Water Data'!E100))),'Data Summary'!BV106="Yes"),100-OFFSET('Water Data'!$E$4,0,10*ROW('Water Data'!E100)),NA())</f>
        <v>#N/A</v>
      </c>
      <c r="H106" s="506" t="e">
        <f ca="1">+IF(AND(ISNUMBER(OFFSET('Water Data'!$E$6,0,10*ROW('Water Data'!E100))),'Data Summary'!BW106="Yes"),OFFSET('Water Data'!$E$6,0,10*ROW('Water Data'!E100)),NA())</f>
        <v>#N/A</v>
      </c>
      <c r="I106" s="506" t="e">
        <f ca="1">+IF(AND(ISNUMBER(OFFSET('Water Data'!$E$9,0,10*ROW('Water Data'!E100))),'Data Summary'!BX106="Yes"),OFFSET('Water Data'!$E$9,0,10*ROW('Water Data'!E100)),NA())</f>
        <v>#N/A</v>
      </c>
      <c r="J106" s="506" t="e">
        <f ca="1">+IF(AND(ISNUMBER(OFFSET('Water Data'!$F$4,0,10*ROW('Water Data'!F100))),'Data Summary'!BY106="Yes"),100-OFFSET('Water Data'!$F$4,0,10*ROW('Water Data'!F100)),NA())</f>
        <v>#N/A</v>
      </c>
      <c r="K106" s="506" t="e">
        <f ca="1">+IF(AND(ISNUMBER(OFFSET('Water Data'!$F$6,0,10*ROW('Water Data'!F100))),'Data Summary'!BZ106="Yes"),OFFSET('Water Data'!$F$6,0,10*ROW('Water Data'!F100)),NA())</f>
        <v>#N/A</v>
      </c>
      <c r="L106" s="506" t="e">
        <f ca="1">+IF(AND(ISNUMBER(OFFSET('Water Data'!$F$9,0,10*ROW('Water Data'!F100))),'Data Summary'!CA106="Yes"),OFFSET('Water Data'!$F$9,0,10*ROW('Water Data'!F100)),NA())</f>
        <v>#N/A</v>
      </c>
      <c r="M106" s="506" t="e">
        <f ca="1">+IF(AND(ISNUMBER(OFFSET('Water Data'!$G$4,0,10*ROW('Water Data'!G100))),'Data Summary'!CB106="Yes"),100-OFFSET('Water Data'!$G$4,0,10*ROW('Water Data'!G100)),NA())</f>
        <v>#N/A</v>
      </c>
      <c r="N106" s="506" t="e">
        <f ca="1">+IF(AND(ISNUMBER(OFFSET('Water Data'!$G$6,0,10*ROW('Water Data'!G100))),'Data Summary'!CC106="Yes"),OFFSET('Water Data'!$G$6,0,10*ROW('Water Data'!G100)),NA())</f>
        <v>#N/A</v>
      </c>
      <c r="O106" s="506" t="e">
        <f ca="1">+IF(AND(ISNUMBER(OFFSET('Water Data'!$G$9,0,10*ROW('Water Data'!G100))),'Data Summary'!CD106="Yes"),OFFSET('Water Data'!$G$9,0,10*ROW('Water Data'!G100)),NA())</f>
        <v>#N/A</v>
      </c>
      <c r="P106" s="506" t="e">
        <f ca="1">+IF(AND(ISNUMBER(OFFSET('Water Data'!$H$4,0,10*ROW('Water Data'!H100))),'Data Summary'!CE106="Yes"),100-OFFSET('Water Data'!$H$4,0,10*ROW('Water Data'!H100)),NA())</f>
        <v>#N/A</v>
      </c>
      <c r="Q106" s="506" t="e">
        <f ca="1">+IF(AND(ISNUMBER(OFFSET('Water Data'!$H$6,0,10*ROW('Water Data'!H100))),'Data Summary'!CF106="Yes"),OFFSET('Water Data'!$H$6,0,10*ROW('Water Data'!H100)),NA())</f>
        <v>#N/A</v>
      </c>
      <c r="R106" s="506" t="e">
        <f ca="1">+IF(AND(ISNUMBER(OFFSET('Water Data'!$H$9,0,10*ROW('Water Data'!H100))),'Data Summary'!CG106="Yes"),OFFSET('Water Data'!$H$9,0,10*ROW('Water Data'!H100)),NA())</f>
        <v>#N/A</v>
      </c>
      <c r="S106" s="506" t="e">
        <f ca="1">+IF(AND(ISNUMBER(OFFSET('Water Data'!$I$4,0,10*ROW('Water Data'!I100))),'Data Summary'!CH106="Yes"),100-OFFSET('Water Data'!$I$4,0,10*ROW('Water Data'!I100)),NA())</f>
        <v>#N/A</v>
      </c>
      <c r="T106" s="506" t="e">
        <f ca="1">+IF(AND(ISNUMBER(OFFSET('Water Data'!$I$6,0,10*ROW('Water Data'!I100))),'Data Summary'!CI106="Yes"),OFFSET('Water Data'!$I$6,0,10*ROW('Water Data'!I100)),NA())</f>
        <v>#N/A</v>
      </c>
      <c r="U106" s="506" t="e">
        <f ca="1">+IF(AND(ISNUMBER(OFFSET('Water Data'!$I$9,0,10*ROW('Water Data'!I100))),'Data Summary'!CJ106="Yes"),OFFSET('Water Data'!$I$9,0,10*ROW('Water Data'!I100)),NA())</f>
        <v>#N/A</v>
      </c>
      <c r="V106" s="507" t="e">
        <f ca="1">+IF(AND(ISNUMBER(OFFSET('Sanitation Data'!$D$4,0,10*ROW('Sanitation Data'!D100))),'Data Summary'!CK106="Yes"),100-OFFSET('Sanitation Data'!$D$4,0,10*ROW('Sanitation Data'!D100)),NA())</f>
        <v>#N/A</v>
      </c>
      <c r="W106" s="507" t="e">
        <f ca="1">+IF(AND(ISNUMBER(OFFSET('Sanitation Data'!$D$6,0,10*ROW('Sanitation Data'!D100))),'Data Summary'!CL106="Yes"),OFFSET('Sanitation Data'!$D$6,0,10*ROW('Sanitation Data'!D100)),NA())</f>
        <v>#N/A</v>
      </c>
      <c r="X106" s="507" t="e">
        <f ca="1">+IF(AND(ISNUMBER(OFFSET('Sanitation Data'!$D$10,0,10*ROW('Sanitation Data'!D100))),'Data Summary'!CM106="Yes"),OFFSET('Sanitation Data'!$D$10,0,10*ROW('Sanitation Data'!D100)),NA())</f>
        <v>#N/A</v>
      </c>
      <c r="Y106" s="507" t="e">
        <f ca="1">+IF(AND(ISNUMBER(OFFSET('Sanitation Data'!$D$11,0,10*ROW('Sanitation Data'!D100))),'Data Summary'!CN106="Yes"),OFFSET('Sanitation Data'!$D$11,0,10*ROW('Sanitation Data'!D100)),NA())</f>
        <v>#N/A</v>
      </c>
      <c r="Z106" s="507" t="e">
        <f ca="1">+IF(AND(ISNUMBER(OFFSET('Sanitation Data'!$D$12,0,10*ROW('Sanitation Data'!D100))),'Data Summary'!CO106="Yes"),OFFSET('Sanitation Data'!$D$12,0,10*ROW('Sanitation Data'!D100)),NA())</f>
        <v>#N/A</v>
      </c>
      <c r="AA106" s="507" t="e">
        <f ca="1">+IF(AND(ISNUMBER(OFFSET('Sanitation Data'!$E$4,0,10*ROW('Sanitation Data'!E100))),'Data Summary'!CP106="Yes"),100-OFFSET('Sanitation Data'!$E$4,0,10*ROW('Sanitation Data'!E100)),NA())</f>
        <v>#N/A</v>
      </c>
      <c r="AB106" s="507" t="e">
        <f ca="1">+IF(AND(ISNUMBER(OFFSET('Sanitation Data'!$E$6,0,10*ROW('Sanitation Data'!E100))),'Data Summary'!CQ106="Yes"),OFFSET('Sanitation Data'!$E$6,0,10*ROW('Sanitation Data'!E100)),NA())</f>
        <v>#N/A</v>
      </c>
      <c r="AC106" s="507" t="e">
        <f ca="1">+IF(AND(ISNUMBER(OFFSET('Sanitation Data'!$E$10,0,10*ROW('Sanitation Data'!E100))),'Data Summary'!CR106="Yes"),OFFSET('Sanitation Data'!$E$10,0,10*ROW('Sanitation Data'!E100)),NA())</f>
        <v>#N/A</v>
      </c>
      <c r="AD106" s="507" t="e">
        <f ca="1">+IF(AND(ISNUMBER(OFFSET('Sanitation Data'!$E$11,0,10*ROW('Sanitation Data'!E100))),'Data Summary'!CS106="Yes"),OFFSET('Sanitation Data'!$E$11,0,10*ROW('Sanitation Data'!E100)),NA())</f>
        <v>#N/A</v>
      </c>
      <c r="AE106" s="507" t="e">
        <f ca="1">+IF(AND(ISNUMBER(OFFSET('Sanitation Data'!$E$12,0,10*ROW('Sanitation Data'!E100))),'Data Summary'!CT106="Yes"),OFFSET('Sanitation Data'!$E$12,0,10*ROW('Sanitation Data'!E100)),NA())</f>
        <v>#N/A</v>
      </c>
      <c r="AF106" s="507" t="e">
        <f ca="1">+IF(AND(ISNUMBER(OFFSET('Sanitation Data'!$F$4,0,10*ROW('Sanitation Data'!F100))),'Data Summary'!CU106="Yes"),100-OFFSET('Sanitation Data'!$F$4,0,10*ROW('Sanitation Data'!F100)),NA())</f>
        <v>#N/A</v>
      </c>
      <c r="AG106" s="507" t="e">
        <f ca="1">+IF(AND(ISNUMBER(OFFSET('Sanitation Data'!$F$6,0,10*ROW('Sanitation Data'!F100))),'Data Summary'!CV106="Yes"),OFFSET('Sanitation Data'!$F$6,0,10*ROW('Sanitation Data'!F100)),NA())</f>
        <v>#N/A</v>
      </c>
      <c r="AH106" s="507" t="e">
        <f ca="1">+IF(AND(ISNUMBER(OFFSET('Sanitation Data'!$F$10,0,10*ROW('Sanitation Data'!F100))),'Data Summary'!CW106="Yes"),OFFSET('Sanitation Data'!$F$10,0,10*ROW('Sanitation Data'!F100)),NA())</f>
        <v>#N/A</v>
      </c>
      <c r="AI106" s="507" t="e">
        <f ca="1">+IF(AND(ISNUMBER(OFFSET('Sanitation Data'!$F$11,0,10*ROW('Sanitation Data'!F100))),'Data Summary'!CX106="Yes"),OFFSET('Sanitation Data'!$F$11,0,10*ROW('Sanitation Data'!F100)),NA())</f>
        <v>#N/A</v>
      </c>
      <c r="AJ106" s="507" t="e">
        <f ca="1">+IF(AND(ISNUMBER(OFFSET('Sanitation Data'!$F$12,0,10*ROW('Sanitation Data'!F100))),'Data Summary'!CY106="Yes"),OFFSET('Sanitation Data'!$F$12,0,10*ROW('Sanitation Data'!F100)),NA())</f>
        <v>#N/A</v>
      </c>
      <c r="AK106" s="507" t="e">
        <f ca="1">+IF(AND(ISNUMBER(OFFSET('Sanitation Data'!$G$4,0,10*ROW('Sanitation Data'!G100))),'Data Summary'!CZ106="Yes"),100-OFFSET('Sanitation Data'!$G$4,0,10*ROW('Sanitation Data'!G100)),NA())</f>
        <v>#N/A</v>
      </c>
      <c r="AL106" s="507" t="e">
        <f ca="1">+IF(AND(ISNUMBER(OFFSET('Sanitation Data'!$G$6,0,10*ROW('Sanitation Data'!G100))),'Data Summary'!DA106="Yes"),OFFSET('Sanitation Data'!$G$6,0,10*ROW('Sanitation Data'!G100)),NA())</f>
        <v>#N/A</v>
      </c>
      <c r="AM106" s="507" t="e">
        <f ca="1">+IF(AND(ISNUMBER(OFFSET('Sanitation Data'!$G$10,0,10*ROW('Sanitation Data'!G100))),'Data Summary'!DB106="Yes"),OFFSET('Sanitation Data'!$G$10,0,10*ROW('Sanitation Data'!G100)),NA())</f>
        <v>#N/A</v>
      </c>
      <c r="AN106" s="507" t="e">
        <f ca="1">+IF(AND(ISNUMBER(OFFSET('Sanitation Data'!$G$11,0,10*ROW('Sanitation Data'!G100))),'Data Summary'!DC106="Yes"),OFFSET('Sanitation Data'!$G$11,0,10*ROW('Sanitation Data'!G100)),NA())</f>
        <v>#N/A</v>
      </c>
      <c r="AO106" s="507" t="e">
        <f ca="1">+IF(AND(ISNUMBER(OFFSET('Sanitation Data'!$G$12,0,10*ROW('Sanitation Data'!G100))),'Data Summary'!DD106="Yes"),OFFSET('Sanitation Data'!$G$12,0,10*ROW('Sanitation Data'!G100)),NA())</f>
        <v>#N/A</v>
      </c>
      <c r="AP106" s="507" t="e">
        <f ca="1">+IF(AND(ISNUMBER(OFFSET('Sanitation Data'!$H$4,0,10*ROW('Sanitation Data'!H100))),'Data Summary'!DE106="Yes"),100-OFFSET('Sanitation Data'!$H$4,0,10*ROW('Sanitation Data'!H100)),NA())</f>
        <v>#N/A</v>
      </c>
      <c r="AQ106" s="507" t="e">
        <f ca="1">+IF(AND(ISNUMBER(OFFSET('Sanitation Data'!$H$6,0,10*ROW('Sanitation Data'!H100))),'Data Summary'!DF106="Yes"),OFFSET('Sanitation Data'!$H$6,0,10*ROW('Sanitation Data'!H100)),NA())</f>
        <v>#N/A</v>
      </c>
      <c r="AR106" s="507" t="e">
        <f ca="1">+IF(AND(ISNUMBER(OFFSET('Sanitation Data'!$H$10,0,10*ROW('Sanitation Data'!H100))),'Data Summary'!DG106="Yes"),OFFSET('Sanitation Data'!$H$10,0,10*ROW('Sanitation Data'!H100)),NA())</f>
        <v>#N/A</v>
      </c>
      <c r="AS106" s="507" t="e">
        <f ca="1">+IF(AND(ISNUMBER(OFFSET('Sanitation Data'!$H$11,0,10*ROW('Sanitation Data'!H100))),'Data Summary'!DH106="Yes"),OFFSET('Sanitation Data'!$H$11,0,10*ROW('Sanitation Data'!H100)),NA())</f>
        <v>#N/A</v>
      </c>
      <c r="AT106" s="507" t="e">
        <f ca="1">+IF(AND(ISNUMBER(OFFSET('Sanitation Data'!$H$12,0,10*ROW('Sanitation Data'!H100))),'Data Summary'!DI106="Yes"),OFFSET('Sanitation Data'!$H$12,0,10*ROW('Sanitation Data'!H100)),NA())</f>
        <v>#N/A</v>
      </c>
      <c r="AU106" s="507" t="e">
        <f ca="1">+IF(AND(ISNUMBER(OFFSET('Sanitation Data'!$I$4,0,10*ROW('Sanitation Data'!I100))),'Data Summary'!DJ106="Yes"),100-OFFSET('Sanitation Data'!$I$4,0,10*ROW('Sanitation Data'!I100)),NA())</f>
        <v>#N/A</v>
      </c>
      <c r="AV106" s="507" t="e">
        <f ca="1">+IF(AND(ISNUMBER(OFFSET('Sanitation Data'!$I$6,0,10*ROW('Sanitation Data'!I100))),'Data Summary'!DK106="Yes"),OFFSET('Sanitation Data'!$I$6,0,10*ROW('Sanitation Data'!I100)),NA())</f>
        <v>#N/A</v>
      </c>
      <c r="AW106" s="507" t="e">
        <f ca="1">+IF(AND(ISNUMBER(OFFSET('Sanitation Data'!$I$10,0,10*ROW('Sanitation Data'!I100))),'Data Summary'!DL106="Yes"),OFFSET('Sanitation Data'!$I$10,0,10*ROW('Sanitation Data'!I100)),NA())</f>
        <v>#N/A</v>
      </c>
      <c r="AX106" s="507" t="e">
        <f ca="1">+IF(AND(ISNUMBER(OFFSET('Sanitation Data'!$I$11,0,10*ROW('Sanitation Data'!I100))),'Data Summary'!DM106="Yes"),OFFSET('Sanitation Data'!$I$11,0,10*ROW('Sanitation Data'!I100)),NA())</f>
        <v>#N/A</v>
      </c>
      <c r="AY106" s="507" t="e">
        <f ca="1">+IF(AND(ISNUMBER(OFFSET('Sanitation Data'!$I$12,0,10*ROW('Sanitation Data'!I100))),'Data Summary'!DN106="Yes"),OFFSET('Sanitation Data'!$I$12,0,10*ROW('Sanitation Data'!I100)),NA())</f>
        <v>#N/A</v>
      </c>
      <c r="AZ106" s="508" t="e">
        <f ca="1">+IF(AND(ISNUMBER(OFFSET('Hygiene Data'!$D$5,0,10*ROW('Hygiene Data'!D100))),'Data Summary'!DO106="Yes"),OFFSET('Hygiene Data'!$D$5,0,10*ROW('Hygiene Data'!D100)),NA())</f>
        <v>#N/A</v>
      </c>
      <c r="BA106" s="508" t="e">
        <f ca="1">+IF(AND(ISNUMBER(OFFSET('Hygiene Data'!$D$7,0,10*ROW('Hygiene Data'!D100))),'Data Summary'!DP106="Yes"),OFFSET('Hygiene Data'!$D$7,0,10*ROW('Hygiene Data'!D100)),NA())</f>
        <v>#N/A</v>
      </c>
      <c r="BB106" s="508" t="e">
        <f ca="1">+IF(AND(ISNUMBER(OFFSET('Hygiene Data'!$D$9,0,10*ROW('Hygiene Data'!D100))),'Data Summary'!DQ106="Yes"),OFFSET('Hygiene Data'!$D$9,0,10*ROW('Hygiene Data'!D100)),NA())</f>
        <v>#N/A</v>
      </c>
      <c r="BC106" s="508" t="e">
        <f ca="1">+IF(AND(ISNUMBER(OFFSET('Hygiene Data'!$E$5,0,10*ROW('Hygiene Data'!E100))),'Data Summary'!DR106="Yes"),OFFSET('Hygiene Data'!$E$5,0,10*ROW('Hygiene Data'!E100)),NA())</f>
        <v>#N/A</v>
      </c>
      <c r="BD106" s="508" t="e">
        <f ca="1">+IF(AND(ISNUMBER(OFFSET('Hygiene Data'!$E$7,0,10*ROW('Hygiene Data'!E100))),'Data Summary'!DS106="Yes"),OFFSET('Hygiene Data'!$E$7,0,10*ROW('Hygiene Data'!E100)),NA())</f>
        <v>#N/A</v>
      </c>
      <c r="BE106" s="508" t="e">
        <f ca="1">+IF(AND(ISNUMBER(OFFSET('Hygiene Data'!$E$9,0,10*ROW('Hygiene Data'!E100))),'Data Summary'!DT106="Yes"),OFFSET('Hygiene Data'!$E$9,0,10*ROW('Hygiene Data'!E100)),NA())</f>
        <v>#N/A</v>
      </c>
      <c r="BF106" s="508" t="e">
        <f ca="1">+IF(AND(ISNUMBER(OFFSET('Hygiene Data'!$F$5,0,10*ROW('Hygiene Data'!F100))),'Data Summary'!DU106="Yes"),OFFSET('Hygiene Data'!$F$5,0,10*ROW('Hygiene Data'!F100)),NA())</f>
        <v>#N/A</v>
      </c>
      <c r="BG106" s="508" t="e">
        <f ca="1">+IF(AND(ISNUMBER(OFFSET('Hygiene Data'!$F$7,0,10*ROW('Hygiene Data'!F100))),'Data Summary'!DV106="Yes"),OFFSET('Hygiene Data'!$F$7,0,10*ROW('Hygiene Data'!F100)),NA())</f>
        <v>#N/A</v>
      </c>
      <c r="BH106" s="508" t="e">
        <f ca="1">+IF(AND(ISNUMBER(OFFSET('Hygiene Data'!$F$9,0,10*ROW('Hygiene Data'!F100))),'Data Summary'!DW106="Yes"),OFFSET('Hygiene Data'!$F$9,0,10*ROW('Hygiene Data'!F100)),NA())</f>
        <v>#N/A</v>
      </c>
      <c r="BI106" s="508" t="e">
        <f ca="1">+IF(AND(ISNUMBER(OFFSET('Hygiene Data'!$G$5,0,10*ROW('Hygiene Data'!G100))),'Data Summary'!DX106="Yes"),OFFSET('Hygiene Data'!$G$5,0,10*ROW('Hygiene Data'!G100)),NA())</f>
        <v>#N/A</v>
      </c>
      <c r="BJ106" s="508" t="e">
        <f ca="1">+IF(AND(ISNUMBER(OFFSET('Hygiene Data'!$G$7,0,10*ROW('Hygiene Data'!G100))),'Data Summary'!DY106="Yes"),OFFSET('Hygiene Data'!$G$7,0,10*ROW('Hygiene Data'!G100)),NA())</f>
        <v>#N/A</v>
      </c>
      <c r="BK106" s="508" t="e">
        <f ca="1">+IF(AND(ISNUMBER(OFFSET('Hygiene Data'!$G$9,0,10*ROW('Hygiene Data'!G100))),'Data Summary'!DZ106="Yes"),OFFSET('Hygiene Data'!$G$9,0,10*ROW('Hygiene Data'!G100)),NA())</f>
        <v>#N/A</v>
      </c>
      <c r="BL106" s="508" t="e">
        <f ca="1">+IF(AND(ISNUMBER(OFFSET('Hygiene Data'!$H$5,0,10*ROW('Hygiene Data'!H100))),'Data Summary'!EA106="Yes"),OFFSET('Hygiene Data'!$H$5,0,10*ROW('Hygiene Data'!H100)),NA())</f>
        <v>#N/A</v>
      </c>
      <c r="BM106" s="508" t="e">
        <f ca="1">+IF(AND(ISNUMBER(OFFSET('Hygiene Data'!$H$7,0,10*ROW('Hygiene Data'!H100))),'Data Summary'!EB106="Yes"),OFFSET('Hygiene Data'!$H$7,0,10*ROW('Hygiene Data'!H100)),NA())</f>
        <v>#N/A</v>
      </c>
      <c r="BN106" s="508" t="e">
        <f ca="1">+IF(AND(ISNUMBER(OFFSET('Hygiene Data'!$H$9,0,10*ROW('Hygiene Data'!H100))),'Data Summary'!EC106="Yes"),OFFSET('Hygiene Data'!$H$9,0,10*ROW('Hygiene Data'!H100)),NA())</f>
        <v>#N/A</v>
      </c>
      <c r="BO106" s="508" t="e">
        <f ca="1">+IF(AND(ISNUMBER(OFFSET('Hygiene Data'!$I$5,0,10*ROW('Hygiene Data'!I100))),'Data Summary'!ED106="Yes"),OFFSET('Hygiene Data'!$I$5,0,10*ROW('Hygiene Data'!I100)),NA())</f>
        <v>#N/A</v>
      </c>
      <c r="BP106" s="508" t="e">
        <f ca="1">+IF(AND(ISNUMBER(OFFSET('Hygiene Data'!$I$7,0,10*ROW('Hygiene Data'!I100))),'Data Summary'!EE106="Yes"),OFFSET('Hygiene Data'!$I$7,0,10*ROW('Hygiene Data'!I100)),NA())</f>
        <v>#N/A</v>
      </c>
      <c r="BQ106" s="508" t="e">
        <f ca="1">+IF(AND(ISNUMBER(OFFSET('Hygiene Data'!$I$9,0,10*ROW('Hygiene Data'!I100))),'Data Summary'!EF106="Yes"),OFFSET('Hygiene Data'!$I$9,0,10*ROW('Hygiene Data'!I100)),NA())</f>
        <v>#N/A</v>
      </c>
    </row>
    <row r="107" spans="1:69" x14ac:dyDescent="0.25">
      <c r="A107" s="504" t="e">
        <f ca="1">+RIGHT('Data Summary'!A107,LEN('Data Summary'!A107)-9)</f>
        <v>#VALUE!</v>
      </c>
      <c r="B107" s="478" t="str">
        <f ca="1">+IF(ISTEXT('Data Summary'!B107),'Data Summary'!B107,"")</f>
        <v/>
      </c>
      <c r="C107" s="505" t="e">
        <f ca="1">+VALUE('Data Summary'!C107)</f>
        <v>#VALUE!</v>
      </c>
      <c r="D107" s="506" t="e">
        <f ca="1">+IF(AND(ISNUMBER(OFFSET('Water Data'!$D$4,0,10*ROW('Water Data'!D101))),'Data Summary'!BS107="Yes"),100-OFFSET('Water Data'!$D$4,0,10*ROW('Water Data'!D101)),NA())</f>
        <v>#N/A</v>
      </c>
      <c r="E107" s="506" t="e">
        <f ca="1">+IF(AND(ISNUMBER(OFFSET('Water Data'!$D$6,0,10*ROW('Water Data'!D101))),'Data Summary'!BT107="Yes"),OFFSET('Water Data'!$D$6,0,10*ROW('Water Data'!D101)),NA())</f>
        <v>#N/A</v>
      </c>
      <c r="F107" s="506" t="e">
        <f ca="1">+IF(AND(ISNUMBER(OFFSET('Water Data'!$D$9,0,10*ROW('Water Data'!D101))),'Data Summary'!BU107="Yes"),OFFSET('Water Data'!$D$9,0,10*ROW('Water Data'!D101)),NA())</f>
        <v>#N/A</v>
      </c>
      <c r="G107" s="506" t="e">
        <f ca="1">+IF(AND(ISNUMBER(OFFSET('Water Data'!$E$4,0,10*ROW('Water Data'!E101))),'Data Summary'!BV107="Yes"),100-OFFSET('Water Data'!$E$4,0,10*ROW('Water Data'!E101)),NA())</f>
        <v>#N/A</v>
      </c>
      <c r="H107" s="506" t="e">
        <f ca="1">+IF(AND(ISNUMBER(OFFSET('Water Data'!$E$6,0,10*ROW('Water Data'!E101))),'Data Summary'!BW107="Yes"),OFFSET('Water Data'!$E$6,0,10*ROW('Water Data'!E101)),NA())</f>
        <v>#N/A</v>
      </c>
      <c r="I107" s="506" t="e">
        <f ca="1">+IF(AND(ISNUMBER(OFFSET('Water Data'!$E$9,0,10*ROW('Water Data'!E101))),'Data Summary'!BX107="Yes"),OFFSET('Water Data'!$E$9,0,10*ROW('Water Data'!E101)),NA())</f>
        <v>#N/A</v>
      </c>
      <c r="J107" s="506" t="e">
        <f ca="1">+IF(AND(ISNUMBER(OFFSET('Water Data'!$F$4,0,10*ROW('Water Data'!F101))),'Data Summary'!BY107="Yes"),100-OFFSET('Water Data'!$F$4,0,10*ROW('Water Data'!F101)),NA())</f>
        <v>#N/A</v>
      </c>
      <c r="K107" s="506" t="e">
        <f ca="1">+IF(AND(ISNUMBER(OFFSET('Water Data'!$F$6,0,10*ROW('Water Data'!F101))),'Data Summary'!BZ107="Yes"),OFFSET('Water Data'!$F$6,0,10*ROW('Water Data'!F101)),NA())</f>
        <v>#N/A</v>
      </c>
      <c r="L107" s="506" t="e">
        <f ca="1">+IF(AND(ISNUMBER(OFFSET('Water Data'!$F$9,0,10*ROW('Water Data'!F101))),'Data Summary'!CA107="Yes"),OFFSET('Water Data'!$F$9,0,10*ROW('Water Data'!F101)),NA())</f>
        <v>#N/A</v>
      </c>
      <c r="M107" s="506" t="e">
        <f ca="1">+IF(AND(ISNUMBER(OFFSET('Water Data'!$G$4,0,10*ROW('Water Data'!G101))),'Data Summary'!CB107="Yes"),100-OFFSET('Water Data'!$G$4,0,10*ROW('Water Data'!G101)),NA())</f>
        <v>#N/A</v>
      </c>
      <c r="N107" s="506" t="e">
        <f ca="1">+IF(AND(ISNUMBER(OFFSET('Water Data'!$G$6,0,10*ROW('Water Data'!G101))),'Data Summary'!CC107="Yes"),OFFSET('Water Data'!$G$6,0,10*ROW('Water Data'!G101)),NA())</f>
        <v>#N/A</v>
      </c>
      <c r="O107" s="506" t="e">
        <f ca="1">+IF(AND(ISNUMBER(OFFSET('Water Data'!$G$9,0,10*ROW('Water Data'!G101))),'Data Summary'!CD107="Yes"),OFFSET('Water Data'!$G$9,0,10*ROW('Water Data'!G101)),NA())</f>
        <v>#N/A</v>
      </c>
      <c r="P107" s="506" t="e">
        <f ca="1">+IF(AND(ISNUMBER(OFFSET('Water Data'!$H$4,0,10*ROW('Water Data'!H101))),'Data Summary'!CE107="Yes"),100-OFFSET('Water Data'!$H$4,0,10*ROW('Water Data'!H101)),NA())</f>
        <v>#N/A</v>
      </c>
      <c r="Q107" s="506" t="e">
        <f ca="1">+IF(AND(ISNUMBER(OFFSET('Water Data'!$H$6,0,10*ROW('Water Data'!H101))),'Data Summary'!CF107="Yes"),OFFSET('Water Data'!$H$6,0,10*ROW('Water Data'!H101)),NA())</f>
        <v>#N/A</v>
      </c>
      <c r="R107" s="506" t="e">
        <f ca="1">+IF(AND(ISNUMBER(OFFSET('Water Data'!$H$9,0,10*ROW('Water Data'!H101))),'Data Summary'!CG107="Yes"),OFFSET('Water Data'!$H$9,0,10*ROW('Water Data'!H101)),NA())</f>
        <v>#N/A</v>
      </c>
      <c r="S107" s="506" t="e">
        <f ca="1">+IF(AND(ISNUMBER(OFFSET('Water Data'!$I$4,0,10*ROW('Water Data'!I101))),'Data Summary'!CH107="Yes"),100-OFFSET('Water Data'!$I$4,0,10*ROW('Water Data'!I101)),NA())</f>
        <v>#N/A</v>
      </c>
      <c r="T107" s="506" t="e">
        <f ca="1">+IF(AND(ISNUMBER(OFFSET('Water Data'!$I$6,0,10*ROW('Water Data'!I101))),'Data Summary'!CI107="Yes"),OFFSET('Water Data'!$I$6,0,10*ROW('Water Data'!I101)),NA())</f>
        <v>#N/A</v>
      </c>
      <c r="U107" s="506" t="e">
        <f ca="1">+IF(AND(ISNUMBER(OFFSET('Water Data'!$I$9,0,10*ROW('Water Data'!I101))),'Data Summary'!CJ107="Yes"),OFFSET('Water Data'!$I$9,0,10*ROW('Water Data'!I101)),NA())</f>
        <v>#N/A</v>
      </c>
      <c r="V107" s="507" t="e">
        <f ca="1">+IF(AND(ISNUMBER(OFFSET('Sanitation Data'!$D$4,0,10*ROW('Sanitation Data'!D101))),'Data Summary'!CK107="Yes"),100-OFFSET('Sanitation Data'!$D$4,0,10*ROW('Sanitation Data'!D101)),NA())</f>
        <v>#N/A</v>
      </c>
      <c r="W107" s="507" t="e">
        <f ca="1">+IF(AND(ISNUMBER(OFFSET('Sanitation Data'!$D$6,0,10*ROW('Sanitation Data'!D101))),'Data Summary'!CL107="Yes"),OFFSET('Sanitation Data'!$D$6,0,10*ROW('Sanitation Data'!D101)),NA())</f>
        <v>#N/A</v>
      </c>
      <c r="X107" s="507" t="e">
        <f ca="1">+IF(AND(ISNUMBER(OFFSET('Sanitation Data'!$D$10,0,10*ROW('Sanitation Data'!D101))),'Data Summary'!CM107="Yes"),OFFSET('Sanitation Data'!$D$10,0,10*ROW('Sanitation Data'!D101)),NA())</f>
        <v>#N/A</v>
      </c>
      <c r="Y107" s="507" t="e">
        <f ca="1">+IF(AND(ISNUMBER(OFFSET('Sanitation Data'!$D$11,0,10*ROW('Sanitation Data'!D101))),'Data Summary'!CN107="Yes"),OFFSET('Sanitation Data'!$D$11,0,10*ROW('Sanitation Data'!D101)),NA())</f>
        <v>#N/A</v>
      </c>
      <c r="Z107" s="507" t="e">
        <f ca="1">+IF(AND(ISNUMBER(OFFSET('Sanitation Data'!$D$12,0,10*ROW('Sanitation Data'!D101))),'Data Summary'!CO107="Yes"),OFFSET('Sanitation Data'!$D$12,0,10*ROW('Sanitation Data'!D101)),NA())</f>
        <v>#N/A</v>
      </c>
      <c r="AA107" s="507" t="e">
        <f ca="1">+IF(AND(ISNUMBER(OFFSET('Sanitation Data'!$E$4,0,10*ROW('Sanitation Data'!E101))),'Data Summary'!CP107="Yes"),100-OFFSET('Sanitation Data'!$E$4,0,10*ROW('Sanitation Data'!E101)),NA())</f>
        <v>#N/A</v>
      </c>
      <c r="AB107" s="507" t="e">
        <f ca="1">+IF(AND(ISNUMBER(OFFSET('Sanitation Data'!$E$6,0,10*ROW('Sanitation Data'!E101))),'Data Summary'!CQ107="Yes"),OFFSET('Sanitation Data'!$E$6,0,10*ROW('Sanitation Data'!E101)),NA())</f>
        <v>#N/A</v>
      </c>
      <c r="AC107" s="507" t="e">
        <f ca="1">+IF(AND(ISNUMBER(OFFSET('Sanitation Data'!$E$10,0,10*ROW('Sanitation Data'!E101))),'Data Summary'!CR107="Yes"),OFFSET('Sanitation Data'!$E$10,0,10*ROW('Sanitation Data'!E101)),NA())</f>
        <v>#N/A</v>
      </c>
      <c r="AD107" s="507" t="e">
        <f ca="1">+IF(AND(ISNUMBER(OFFSET('Sanitation Data'!$E$11,0,10*ROW('Sanitation Data'!E101))),'Data Summary'!CS107="Yes"),OFFSET('Sanitation Data'!$E$11,0,10*ROW('Sanitation Data'!E101)),NA())</f>
        <v>#N/A</v>
      </c>
      <c r="AE107" s="507" t="e">
        <f ca="1">+IF(AND(ISNUMBER(OFFSET('Sanitation Data'!$E$12,0,10*ROW('Sanitation Data'!E101))),'Data Summary'!CT107="Yes"),OFFSET('Sanitation Data'!$E$12,0,10*ROW('Sanitation Data'!E101)),NA())</f>
        <v>#N/A</v>
      </c>
      <c r="AF107" s="507" t="e">
        <f ca="1">+IF(AND(ISNUMBER(OFFSET('Sanitation Data'!$F$4,0,10*ROW('Sanitation Data'!F101))),'Data Summary'!CU107="Yes"),100-OFFSET('Sanitation Data'!$F$4,0,10*ROW('Sanitation Data'!F101)),NA())</f>
        <v>#N/A</v>
      </c>
      <c r="AG107" s="507" t="e">
        <f ca="1">+IF(AND(ISNUMBER(OFFSET('Sanitation Data'!$F$6,0,10*ROW('Sanitation Data'!F101))),'Data Summary'!CV107="Yes"),OFFSET('Sanitation Data'!$F$6,0,10*ROW('Sanitation Data'!F101)),NA())</f>
        <v>#N/A</v>
      </c>
      <c r="AH107" s="507" t="e">
        <f ca="1">+IF(AND(ISNUMBER(OFFSET('Sanitation Data'!$F$10,0,10*ROW('Sanitation Data'!F101))),'Data Summary'!CW107="Yes"),OFFSET('Sanitation Data'!$F$10,0,10*ROW('Sanitation Data'!F101)),NA())</f>
        <v>#N/A</v>
      </c>
      <c r="AI107" s="507" t="e">
        <f ca="1">+IF(AND(ISNUMBER(OFFSET('Sanitation Data'!$F$11,0,10*ROW('Sanitation Data'!F101))),'Data Summary'!CX107="Yes"),OFFSET('Sanitation Data'!$F$11,0,10*ROW('Sanitation Data'!F101)),NA())</f>
        <v>#N/A</v>
      </c>
      <c r="AJ107" s="507" t="e">
        <f ca="1">+IF(AND(ISNUMBER(OFFSET('Sanitation Data'!$F$12,0,10*ROW('Sanitation Data'!F101))),'Data Summary'!CY107="Yes"),OFFSET('Sanitation Data'!$F$12,0,10*ROW('Sanitation Data'!F101)),NA())</f>
        <v>#N/A</v>
      </c>
      <c r="AK107" s="507" t="e">
        <f ca="1">+IF(AND(ISNUMBER(OFFSET('Sanitation Data'!$G$4,0,10*ROW('Sanitation Data'!G101))),'Data Summary'!CZ107="Yes"),100-OFFSET('Sanitation Data'!$G$4,0,10*ROW('Sanitation Data'!G101)),NA())</f>
        <v>#N/A</v>
      </c>
      <c r="AL107" s="507" t="e">
        <f ca="1">+IF(AND(ISNUMBER(OFFSET('Sanitation Data'!$G$6,0,10*ROW('Sanitation Data'!G101))),'Data Summary'!DA107="Yes"),OFFSET('Sanitation Data'!$G$6,0,10*ROW('Sanitation Data'!G101)),NA())</f>
        <v>#N/A</v>
      </c>
      <c r="AM107" s="507" t="e">
        <f ca="1">+IF(AND(ISNUMBER(OFFSET('Sanitation Data'!$G$10,0,10*ROW('Sanitation Data'!G101))),'Data Summary'!DB107="Yes"),OFFSET('Sanitation Data'!$G$10,0,10*ROW('Sanitation Data'!G101)),NA())</f>
        <v>#N/A</v>
      </c>
      <c r="AN107" s="507" t="e">
        <f ca="1">+IF(AND(ISNUMBER(OFFSET('Sanitation Data'!$G$11,0,10*ROW('Sanitation Data'!G101))),'Data Summary'!DC107="Yes"),OFFSET('Sanitation Data'!$G$11,0,10*ROW('Sanitation Data'!G101)),NA())</f>
        <v>#N/A</v>
      </c>
      <c r="AO107" s="507" t="e">
        <f ca="1">+IF(AND(ISNUMBER(OFFSET('Sanitation Data'!$G$12,0,10*ROW('Sanitation Data'!G101))),'Data Summary'!DD107="Yes"),OFFSET('Sanitation Data'!$G$12,0,10*ROW('Sanitation Data'!G101)),NA())</f>
        <v>#N/A</v>
      </c>
      <c r="AP107" s="507" t="e">
        <f ca="1">+IF(AND(ISNUMBER(OFFSET('Sanitation Data'!$H$4,0,10*ROW('Sanitation Data'!H101))),'Data Summary'!DE107="Yes"),100-OFFSET('Sanitation Data'!$H$4,0,10*ROW('Sanitation Data'!H101)),NA())</f>
        <v>#N/A</v>
      </c>
      <c r="AQ107" s="507" t="e">
        <f ca="1">+IF(AND(ISNUMBER(OFFSET('Sanitation Data'!$H$6,0,10*ROW('Sanitation Data'!H101))),'Data Summary'!DF107="Yes"),OFFSET('Sanitation Data'!$H$6,0,10*ROW('Sanitation Data'!H101)),NA())</f>
        <v>#N/A</v>
      </c>
      <c r="AR107" s="507" t="e">
        <f ca="1">+IF(AND(ISNUMBER(OFFSET('Sanitation Data'!$H$10,0,10*ROW('Sanitation Data'!H101))),'Data Summary'!DG107="Yes"),OFFSET('Sanitation Data'!$H$10,0,10*ROW('Sanitation Data'!H101)),NA())</f>
        <v>#N/A</v>
      </c>
      <c r="AS107" s="507" t="e">
        <f ca="1">+IF(AND(ISNUMBER(OFFSET('Sanitation Data'!$H$11,0,10*ROW('Sanitation Data'!H101))),'Data Summary'!DH107="Yes"),OFFSET('Sanitation Data'!$H$11,0,10*ROW('Sanitation Data'!H101)),NA())</f>
        <v>#N/A</v>
      </c>
      <c r="AT107" s="507" t="e">
        <f ca="1">+IF(AND(ISNUMBER(OFFSET('Sanitation Data'!$H$12,0,10*ROW('Sanitation Data'!H101))),'Data Summary'!DI107="Yes"),OFFSET('Sanitation Data'!$H$12,0,10*ROW('Sanitation Data'!H101)),NA())</f>
        <v>#N/A</v>
      </c>
      <c r="AU107" s="507" t="e">
        <f ca="1">+IF(AND(ISNUMBER(OFFSET('Sanitation Data'!$I$4,0,10*ROW('Sanitation Data'!I101))),'Data Summary'!DJ107="Yes"),100-OFFSET('Sanitation Data'!$I$4,0,10*ROW('Sanitation Data'!I101)),NA())</f>
        <v>#N/A</v>
      </c>
      <c r="AV107" s="507" t="e">
        <f ca="1">+IF(AND(ISNUMBER(OFFSET('Sanitation Data'!$I$6,0,10*ROW('Sanitation Data'!I101))),'Data Summary'!DK107="Yes"),OFFSET('Sanitation Data'!$I$6,0,10*ROW('Sanitation Data'!I101)),NA())</f>
        <v>#N/A</v>
      </c>
      <c r="AW107" s="507" t="e">
        <f ca="1">+IF(AND(ISNUMBER(OFFSET('Sanitation Data'!$I$10,0,10*ROW('Sanitation Data'!I101))),'Data Summary'!DL107="Yes"),OFFSET('Sanitation Data'!$I$10,0,10*ROW('Sanitation Data'!I101)),NA())</f>
        <v>#N/A</v>
      </c>
      <c r="AX107" s="507" t="e">
        <f ca="1">+IF(AND(ISNUMBER(OFFSET('Sanitation Data'!$I$11,0,10*ROW('Sanitation Data'!I101))),'Data Summary'!DM107="Yes"),OFFSET('Sanitation Data'!$I$11,0,10*ROW('Sanitation Data'!I101)),NA())</f>
        <v>#N/A</v>
      </c>
      <c r="AY107" s="507" t="e">
        <f ca="1">+IF(AND(ISNUMBER(OFFSET('Sanitation Data'!$I$12,0,10*ROW('Sanitation Data'!I101))),'Data Summary'!DN107="Yes"),OFFSET('Sanitation Data'!$I$12,0,10*ROW('Sanitation Data'!I101)),NA())</f>
        <v>#N/A</v>
      </c>
      <c r="AZ107" s="508" t="e">
        <f ca="1">+IF(AND(ISNUMBER(OFFSET('Hygiene Data'!$D$5,0,10*ROW('Hygiene Data'!D101))),'Data Summary'!DO107="Yes"),OFFSET('Hygiene Data'!$D$5,0,10*ROW('Hygiene Data'!D101)),NA())</f>
        <v>#N/A</v>
      </c>
      <c r="BA107" s="508" t="e">
        <f ca="1">+IF(AND(ISNUMBER(OFFSET('Hygiene Data'!$D$7,0,10*ROW('Hygiene Data'!D101))),'Data Summary'!DP107="Yes"),OFFSET('Hygiene Data'!$D$7,0,10*ROW('Hygiene Data'!D101)),NA())</f>
        <v>#N/A</v>
      </c>
      <c r="BB107" s="508" t="e">
        <f ca="1">+IF(AND(ISNUMBER(OFFSET('Hygiene Data'!$D$9,0,10*ROW('Hygiene Data'!D101))),'Data Summary'!DQ107="Yes"),OFFSET('Hygiene Data'!$D$9,0,10*ROW('Hygiene Data'!D101)),NA())</f>
        <v>#N/A</v>
      </c>
      <c r="BC107" s="508" t="e">
        <f ca="1">+IF(AND(ISNUMBER(OFFSET('Hygiene Data'!$E$5,0,10*ROW('Hygiene Data'!E101))),'Data Summary'!DR107="Yes"),OFFSET('Hygiene Data'!$E$5,0,10*ROW('Hygiene Data'!E101)),NA())</f>
        <v>#N/A</v>
      </c>
      <c r="BD107" s="508" t="e">
        <f ca="1">+IF(AND(ISNUMBER(OFFSET('Hygiene Data'!$E$7,0,10*ROW('Hygiene Data'!E101))),'Data Summary'!DS107="Yes"),OFFSET('Hygiene Data'!$E$7,0,10*ROW('Hygiene Data'!E101)),NA())</f>
        <v>#N/A</v>
      </c>
      <c r="BE107" s="508" t="e">
        <f ca="1">+IF(AND(ISNUMBER(OFFSET('Hygiene Data'!$E$9,0,10*ROW('Hygiene Data'!E101))),'Data Summary'!DT107="Yes"),OFFSET('Hygiene Data'!$E$9,0,10*ROW('Hygiene Data'!E101)),NA())</f>
        <v>#N/A</v>
      </c>
      <c r="BF107" s="508" t="e">
        <f ca="1">+IF(AND(ISNUMBER(OFFSET('Hygiene Data'!$F$5,0,10*ROW('Hygiene Data'!F101))),'Data Summary'!DU107="Yes"),OFFSET('Hygiene Data'!$F$5,0,10*ROW('Hygiene Data'!F101)),NA())</f>
        <v>#N/A</v>
      </c>
      <c r="BG107" s="508" t="e">
        <f ca="1">+IF(AND(ISNUMBER(OFFSET('Hygiene Data'!$F$7,0,10*ROW('Hygiene Data'!F101))),'Data Summary'!DV107="Yes"),OFFSET('Hygiene Data'!$F$7,0,10*ROW('Hygiene Data'!F101)),NA())</f>
        <v>#N/A</v>
      </c>
      <c r="BH107" s="508" t="e">
        <f ca="1">+IF(AND(ISNUMBER(OFFSET('Hygiene Data'!$F$9,0,10*ROW('Hygiene Data'!F101))),'Data Summary'!DW107="Yes"),OFFSET('Hygiene Data'!$F$9,0,10*ROW('Hygiene Data'!F101)),NA())</f>
        <v>#N/A</v>
      </c>
      <c r="BI107" s="508" t="e">
        <f ca="1">+IF(AND(ISNUMBER(OFFSET('Hygiene Data'!$G$5,0,10*ROW('Hygiene Data'!G101))),'Data Summary'!DX107="Yes"),OFFSET('Hygiene Data'!$G$5,0,10*ROW('Hygiene Data'!G101)),NA())</f>
        <v>#N/A</v>
      </c>
      <c r="BJ107" s="508" t="e">
        <f ca="1">+IF(AND(ISNUMBER(OFFSET('Hygiene Data'!$G$7,0,10*ROW('Hygiene Data'!G101))),'Data Summary'!DY107="Yes"),OFFSET('Hygiene Data'!$G$7,0,10*ROW('Hygiene Data'!G101)),NA())</f>
        <v>#N/A</v>
      </c>
      <c r="BK107" s="508" t="e">
        <f ca="1">+IF(AND(ISNUMBER(OFFSET('Hygiene Data'!$G$9,0,10*ROW('Hygiene Data'!G101))),'Data Summary'!DZ107="Yes"),OFFSET('Hygiene Data'!$G$9,0,10*ROW('Hygiene Data'!G101)),NA())</f>
        <v>#N/A</v>
      </c>
      <c r="BL107" s="508" t="e">
        <f ca="1">+IF(AND(ISNUMBER(OFFSET('Hygiene Data'!$H$5,0,10*ROW('Hygiene Data'!H101))),'Data Summary'!EA107="Yes"),OFFSET('Hygiene Data'!$H$5,0,10*ROW('Hygiene Data'!H101)),NA())</f>
        <v>#N/A</v>
      </c>
      <c r="BM107" s="508" t="e">
        <f ca="1">+IF(AND(ISNUMBER(OFFSET('Hygiene Data'!$H$7,0,10*ROW('Hygiene Data'!H101))),'Data Summary'!EB107="Yes"),OFFSET('Hygiene Data'!$H$7,0,10*ROW('Hygiene Data'!H101)),NA())</f>
        <v>#N/A</v>
      </c>
      <c r="BN107" s="508" t="e">
        <f ca="1">+IF(AND(ISNUMBER(OFFSET('Hygiene Data'!$H$9,0,10*ROW('Hygiene Data'!H101))),'Data Summary'!EC107="Yes"),OFFSET('Hygiene Data'!$H$9,0,10*ROW('Hygiene Data'!H101)),NA())</f>
        <v>#N/A</v>
      </c>
      <c r="BO107" s="508" t="e">
        <f ca="1">+IF(AND(ISNUMBER(OFFSET('Hygiene Data'!$I$5,0,10*ROW('Hygiene Data'!I101))),'Data Summary'!ED107="Yes"),OFFSET('Hygiene Data'!$I$5,0,10*ROW('Hygiene Data'!I101)),NA())</f>
        <v>#N/A</v>
      </c>
      <c r="BP107" s="508" t="e">
        <f ca="1">+IF(AND(ISNUMBER(OFFSET('Hygiene Data'!$I$7,0,10*ROW('Hygiene Data'!I101))),'Data Summary'!EE107="Yes"),OFFSET('Hygiene Data'!$I$7,0,10*ROW('Hygiene Data'!I101)),NA())</f>
        <v>#N/A</v>
      </c>
      <c r="BQ107" s="508" t="e">
        <f ca="1">+IF(AND(ISNUMBER(OFFSET('Hygiene Data'!$I$9,0,10*ROW('Hygiene Data'!I101))),'Data Summary'!EF107="Yes"),OFFSET('Hygiene Data'!$I$9,0,10*ROW('Hygiene Data'!I101)),NA())</f>
        <v>#N/A</v>
      </c>
    </row>
    <row r="108" spans="1:69" x14ac:dyDescent="0.25">
      <c r="A108" s="504" t="e">
        <f ca="1">+RIGHT('Data Summary'!A108,LEN('Data Summary'!A108)-9)</f>
        <v>#VALUE!</v>
      </c>
      <c r="B108" s="478" t="str">
        <f ca="1">+IF(ISTEXT('Data Summary'!B108),'Data Summary'!B108,"")</f>
        <v/>
      </c>
      <c r="C108" s="505" t="e">
        <f ca="1">+VALUE('Data Summary'!C108)</f>
        <v>#VALUE!</v>
      </c>
      <c r="D108" s="506" t="e">
        <f ca="1">+IF(AND(ISNUMBER(OFFSET('Water Data'!$D$4,0,10*ROW('Water Data'!D102))),'Data Summary'!BS108="Yes"),100-OFFSET('Water Data'!$D$4,0,10*ROW('Water Data'!D102)),NA())</f>
        <v>#N/A</v>
      </c>
      <c r="E108" s="506" t="e">
        <f ca="1">+IF(AND(ISNUMBER(OFFSET('Water Data'!$D$6,0,10*ROW('Water Data'!D102))),'Data Summary'!BT108="Yes"),OFFSET('Water Data'!$D$6,0,10*ROW('Water Data'!D102)),NA())</f>
        <v>#N/A</v>
      </c>
      <c r="F108" s="506" t="e">
        <f ca="1">+IF(AND(ISNUMBER(OFFSET('Water Data'!$D$9,0,10*ROW('Water Data'!D102))),'Data Summary'!BU108="Yes"),OFFSET('Water Data'!$D$9,0,10*ROW('Water Data'!D102)),NA())</f>
        <v>#N/A</v>
      </c>
      <c r="G108" s="506" t="e">
        <f ca="1">+IF(AND(ISNUMBER(OFFSET('Water Data'!$E$4,0,10*ROW('Water Data'!E102))),'Data Summary'!BV108="Yes"),100-OFFSET('Water Data'!$E$4,0,10*ROW('Water Data'!E102)),NA())</f>
        <v>#N/A</v>
      </c>
      <c r="H108" s="506" t="e">
        <f ca="1">+IF(AND(ISNUMBER(OFFSET('Water Data'!$E$6,0,10*ROW('Water Data'!E102))),'Data Summary'!BW108="Yes"),OFFSET('Water Data'!$E$6,0,10*ROW('Water Data'!E102)),NA())</f>
        <v>#N/A</v>
      </c>
      <c r="I108" s="506" t="e">
        <f ca="1">+IF(AND(ISNUMBER(OFFSET('Water Data'!$E$9,0,10*ROW('Water Data'!E102))),'Data Summary'!BX108="Yes"),OFFSET('Water Data'!$E$9,0,10*ROW('Water Data'!E102)),NA())</f>
        <v>#N/A</v>
      </c>
      <c r="J108" s="506" t="e">
        <f ca="1">+IF(AND(ISNUMBER(OFFSET('Water Data'!$F$4,0,10*ROW('Water Data'!F102))),'Data Summary'!BY108="Yes"),100-OFFSET('Water Data'!$F$4,0,10*ROW('Water Data'!F102)),NA())</f>
        <v>#N/A</v>
      </c>
      <c r="K108" s="506" t="e">
        <f ca="1">+IF(AND(ISNUMBER(OFFSET('Water Data'!$F$6,0,10*ROW('Water Data'!F102))),'Data Summary'!BZ108="Yes"),OFFSET('Water Data'!$F$6,0,10*ROW('Water Data'!F102)),NA())</f>
        <v>#N/A</v>
      </c>
      <c r="L108" s="506" t="e">
        <f ca="1">+IF(AND(ISNUMBER(OFFSET('Water Data'!$F$9,0,10*ROW('Water Data'!F102))),'Data Summary'!CA108="Yes"),OFFSET('Water Data'!$F$9,0,10*ROW('Water Data'!F102)),NA())</f>
        <v>#N/A</v>
      </c>
      <c r="M108" s="506" t="e">
        <f ca="1">+IF(AND(ISNUMBER(OFFSET('Water Data'!$G$4,0,10*ROW('Water Data'!G102))),'Data Summary'!CB108="Yes"),100-OFFSET('Water Data'!$G$4,0,10*ROW('Water Data'!G102)),NA())</f>
        <v>#N/A</v>
      </c>
      <c r="N108" s="506" t="e">
        <f ca="1">+IF(AND(ISNUMBER(OFFSET('Water Data'!$G$6,0,10*ROW('Water Data'!G102))),'Data Summary'!CC108="Yes"),OFFSET('Water Data'!$G$6,0,10*ROW('Water Data'!G102)),NA())</f>
        <v>#N/A</v>
      </c>
      <c r="O108" s="506" t="e">
        <f ca="1">+IF(AND(ISNUMBER(OFFSET('Water Data'!$G$9,0,10*ROW('Water Data'!G102))),'Data Summary'!CD108="Yes"),OFFSET('Water Data'!$G$9,0,10*ROW('Water Data'!G102)),NA())</f>
        <v>#N/A</v>
      </c>
      <c r="P108" s="506" t="e">
        <f ca="1">+IF(AND(ISNUMBER(OFFSET('Water Data'!$H$4,0,10*ROW('Water Data'!H102))),'Data Summary'!CE108="Yes"),100-OFFSET('Water Data'!$H$4,0,10*ROW('Water Data'!H102)),NA())</f>
        <v>#N/A</v>
      </c>
      <c r="Q108" s="506" t="e">
        <f ca="1">+IF(AND(ISNUMBER(OFFSET('Water Data'!$H$6,0,10*ROW('Water Data'!H102))),'Data Summary'!CF108="Yes"),OFFSET('Water Data'!$H$6,0,10*ROW('Water Data'!H102)),NA())</f>
        <v>#N/A</v>
      </c>
      <c r="R108" s="506" t="e">
        <f ca="1">+IF(AND(ISNUMBER(OFFSET('Water Data'!$H$9,0,10*ROW('Water Data'!H102))),'Data Summary'!CG108="Yes"),OFFSET('Water Data'!$H$9,0,10*ROW('Water Data'!H102)),NA())</f>
        <v>#N/A</v>
      </c>
      <c r="S108" s="506" t="e">
        <f ca="1">+IF(AND(ISNUMBER(OFFSET('Water Data'!$I$4,0,10*ROW('Water Data'!I102))),'Data Summary'!CH108="Yes"),100-OFFSET('Water Data'!$I$4,0,10*ROW('Water Data'!I102)),NA())</f>
        <v>#N/A</v>
      </c>
      <c r="T108" s="506" t="e">
        <f ca="1">+IF(AND(ISNUMBER(OFFSET('Water Data'!$I$6,0,10*ROW('Water Data'!I102))),'Data Summary'!CI108="Yes"),OFFSET('Water Data'!$I$6,0,10*ROW('Water Data'!I102)),NA())</f>
        <v>#N/A</v>
      </c>
      <c r="U108" s="506" t="e">
        <f ca="1">+IF(AND(ISNUMBER(OFFSET('Water Data'!$I$9,0,10*ROW('Water Data'!I102))),'Data Summary'!CJ108="Yes"),OFFSET('Water Data'!$I$9,0,10*ROW('Water Data'!I102)),NA())</f>
        <v>#N/A</v>
      </c>
      <c r="V108" s="507" t="e">
        <f ca="1">+IF(AND(ISNUMBER(OFFSET('Sanitation Data'!$D$4,0,10*ROW('Sanitation Data'!D102))),'Data Summary'!CK108="Yes"),100-OFFSET('Sanitation Data'!$D$4,0,10*ROW('Sanitation Data'!D102)),NA())</f>
        <v>#N/A</v>
      </c>
      <c r="W108" s="507" t="e">
        <f ca="1">+IF(AND(ISNUMBER(OFFSET('Sanitation Data'!$D$6,0,10*ROW('Sanitation Data'!D102))),'Data Summary'!CL108="Yes"),OFFSET('Sanitation Data'!$D$6,0,10*ROW('Sanitation Data'!D102)),NA())</f>
        <v>#N/A</v>
      </c>
      <c r="X108" s="507" t="e">
        <f ca="1">+IF(AND(ISNUMBER(OFFSET('Sanitation Data'!$D$10,0,10*ROW('Sanitation Data'!D102))),'Data Summary'!CM108="Yes"),OFFSET('Sanitation Data'!$D$10,0,10*ROW('Sanitation Data'!D102)),NA())</f>
        <v>#N/A</v>
      </c>
      <c r="Y108" s="507" t="e">
        <f ca="1">+IF(AND(ISNUMBER(OFFSET('Sanitation Data'!$D$11,0,10*ROW('Sanitation Data'!D102))),'Data Summary'!CN108="Yes"),OFFSET('Sanitation Data'!$D$11,0,10*ROW('Sanitation Data'!D102)),NA())</f>
        <v>#N/A</v>
      </c>
      <c r="Z108" s="507" t="e">
        <f ca="1">+IF(AND(ISNUMBER(OFFSET('Sanitation Data'!$D$12,0,10*ROW('Sanitation Data'!D102))),'Data Summary'!CO108="Yes"),OFFSET('Sanitation Data'!$D$12,0,10*ROW('Sanitation Data'!D102)),NA())</f>
        <v>#N/A</v>
      </c>
      <c r="AA108" s="507" t="e">
        <f ca="1">+IF(AND(ISNUMBER(OFFSET('Sanitation Data'!$E$4,0,10*ROW('Sanitation Data'!E102))),'Data Summary'!CP108="Yes"),100-OFFSET('Sanitation Data'!$E$4,0,10*ROW('Sanitation Data'!E102)),NA())</f>
        <v>#N/A</v>
      </c>
      <c r="AB108" s="507" t="e">
        <f ca="1">+IF(AND(ISNUMBER(OFFSET('Sanitation Data'!$E$6,0,10*ROW('Sanitation Data'!E102))),'Data Summary'!CQ108="Yes"),OFFSET('Sanitation Data'!$E$6,0,10*ROW('Sanitation Data'!E102)),NA())</f>
        <v>#N/A</v>
      </c>
      <c r="AC108" s="507" t="e">
        <f ca="1">+IF(AND(ISNUMBER(OFFSET('Sanitation Data'!$E$10,0,10*ROW('Sanitation Data'!E102))),'Data Summary'!CR108="Yes"),OFFSET('Sanitation Data'!$E$10,0,10*ROW('Sanitation Data'!E102)),NA())</f>
        <v>#N/A</v>
      </c>
      <c r="AD108" s="507" t="e">
        <f ca="1">+IF(AND(ISNUMBER(OFFSET('Sanitation Data'!$E$11,0,10*ROW('Sanitation Data'!E102))),'Data Summary'!CS108="Yes"),OFFSET('Sanitation Data'!$E$11,0,10*ROW('Sanitation Data'!E102)),NA())</f>
        <v>#N/A</v>
      </c>
      <c r="AE108" s="507" t="e">
        <f ca="1">+IF(AND(ISNUMBER(OFFSET('Sanitation Data'!$E$12,0,10*ROW('Sanitation Data'!E102))),'Data Summary'!CT108="Yes"),OFFSET('Sanitation Data'!$E$12,0,10*ROW('Sanitation Data'!E102)),NA())</f>
        <v>#N/A</v>
      </c>
      <c r="AF108" s="507" t="e">
        <f ca="1">+IF(AND(ISNUMBER(OFFSET('Sanitation Data'!$F$4,0,10*ROW('Sanitation Data'!F102))),'Data Summary'!CU108="Yes"),100-OFFSET('Sanitation Data'!$F$4,0,10*ROW('Sanitation Data'!F102)),NA())</f>
        <v>#N/A</v>
      </c>
      <c r="AG108" s="507" t="e">
        <f ca="1">+IF(AND(ISNUMBER(OFFSET('Sanitation Data'!$F$6,0,10*ROW('Sanitation Data'!F102))),'Data Summary'!CV108="Yes"),OFFSET('Sanitation Data'!$F$6,0,10*ROW('Sanitation Data'!F102)),NA())</f>
        <v>#N/A</v>
      </c>
      <c r="AH108" s="507" t="e">
        <f ca="1">+IF(AND(ISNUMBER(OFFSET('Sanitation Data'!$F$10,0,10*ROW('Sanitation Data'!F102))),'Data Summary'!CW108="Yes"),OFFSET('Sanitation Data'!$F$10,0,10*ROW('Sanitation Data'!F102)),NA())</f>
        <v>#N/A</v>
      </c>
      <c r="AI108" s="507" t="e">
        <f ca="1">+IF(AND(ISNUMBER(OFFSET('Sanitation Data'!$F$11,0,10*ROW('Sanitation Data'!F102))),'Data Summary'!CX108="Yes"),OFFSET('Sanitation Data'!$F$11,0,10*ROW('Sanitation Data'!F102)),NA())</f>
        <v>#N/A</v>
      </c>
      <c r="AJ108" s="507" t="e">
        <f ca="1">+IF(AND(ISNUMBER(OFFSET('Sanitation Data'!$F$12,0,10*ROW('Sanitation Data'!F102))),'Data Summary'!CY108="Yes"),OFFSET('Sanitation Data'!$F$12,0,10*ROW('Sanitation Data'!F102)),NA())</f>
        <v>#N/A</v>
      </c>
      <c r="AK108" s="507" t="e">
        <f ca="1">+IF(AND(ISNUMBER(OFFSET('Sanitation Data'!$G$4,0,10*ROW('Sanitation Data'!G102))),'Data Summary'!CZ108="Yes"),100-OFFSET('Sanitation Data'!$G$4,0,10*ROW('Sanitation Data'!G102)),NA())</f>
        <v>#N/A</v>
      </c>
      <c r="AL108" s="507" t="e">
        <f ca="1">+IF(AND(ISNUMBER(OFFSET('Sanitation Data'!$G$6,0,10*ROW('Sanitation Data'!G102))),'Data Summary'!DA108="Yes"),OFFSET('Sanitation Data'!$G$6,0,10*ROW('Sanitation Data'!G102)),NA())</f>
        <v>#N/A</v>
      </c>
      <c r="AM108" s="507" t="e">
        <f ca="1">+IF(AND(ISNUMBER(OFFSET('Sanitation Data'!$G$10,0,10*ROW('Sanitation Data'!G102))),'Data Summary'!DB108="Yes"),OFFSET('Sanitation Data'!$G$10,0,10*ROW('Sanitation Data'!G102)),NA())</f>
        <v>#N/A</v>
      </c>
      <c r="AN108" s="507" t="e">
        <f ca="1">+IF(AND(ISNUMBER(OFFSET('Sanitation Data'!$G$11,0,10*ROW('Sanitation Data'!G102))),'Data Summary'!DC108="Yes"),OFFSET('Sanitation Data'!$G$11,0,10*ROW('Sanitation Data'!G102)),NA())</f>
        <v>#N/A</v>
      </c>
      <c r="AO108" s="507" t="e">
        <f ca="1">+IF(AND(ISNUMBER(OFFSET('Sanitation Data'!$G$12,0,10*ROW('Sanitation Data'!G102))),'Data Summary'!DD108="Yes"),OFFSET('Sanitation Data'!$G$12,0,10*ROW('Sanitation Data'!G102)),NA())</f>
        <v>#N/A</v>
      </c>
      <c r="AP108" s="507" t="e">
        <f ca="1">+IF(AND(ISNUMBER(OFFSET('Sanitation Data'!$H$4,0,10*ROW('Sanitation Data'!H102))),'Data Summary'!DE108="Yes"),100-OFFSET('Sanitation Data'!$H$4,0,10*ROW('Sanitation Data'!H102)),NA())</f>
        <v>#N/A</v>
      </c>
      <c r="AQ108" s="507" t="e">
        <f ca="1">+IF(AND(ISNUMBER(OFFSET('Sanitation Data'!$H$6,0,10*ROW('Sanitation Data'!H102))),'Data Summary'!DF108="Yes"),OFFSET('Sanitation Data'!$H$6,0,10*ROW('Sanitation Data'!H102)),NA())</f>
        <v>#N/A</v>
      </c>
      <c r="AR108" s="507" t="e">
        <f ca="1">+IF(AND(ISNUMBER(OFFSET('Sanitation Data'!$H$10,0,10*ROW('Sanitation Data'!H102))),'Data Summary'!DG108="Yes"),OFFSET('Sanitation Data'!$H$10,0,10*ROW('Sanitation Data'!H102)),NA())</f>
        <v>#N/A</v>
      </c>
      <c r="AS108" s="507" t="e">
        <f ca="1">+IF(AND(ISNUMBER(OFFSET('Sanitation Data'!$H$11,0,10*ROW('Sanitation Data'!H102))),'Data Summary'!DH108="Yes"),OFFSET('Sanitation Data'!$H$11,0,10*ROW('Sanitation Data'!H102)),NA())</f>
        <v>#N/A</v>
      </c>
      <c r="AT108" s="507" t="e">
        <f ca="1">+IF(AND(ISNUMBER(OFFSET('Sanitation Data'!$H$12,0,10*ROW('Sanitation Data'!H102))),'Data Summary'!DI108="Yes"),OFFSET('Sanitation Data'!$H$12,0,10*ROW('Sanitation Data'!H102)),NA())</f>
        <v>#N/A</v>
      </c>
      <c r="AU108" s="507" t="e">
        <f ca="1">+IF(AND(ISNUMBER(OFFSET('Sanitation Data'!$I$4,0,10*ROW('Sanitation Data'!I102))),'Data Summary'!DJ108="Yes"),100-OFFSET('Sanitation Data'!$I$4,0,10*ROW('Sanitation Data'!I102)),NA())</f>
        <v>#N/A</v>
      </c>
      <c r="AV108" s="507" t="e">
        <f ca="1">+IF(AND(ISNUMBER(OFFSET('Sanitation Data'!$I$6,0,10*ROW('Sanitation Data'!I102))),'Data Summary'!DK108="Yes"),OFFSET('Sanitation Data'!$I$6,0,10*ROW('Sanitation Data'!I102)),NA())</f>
        <v>#N/A</v>
      </c>
      <c r="AW108" s="507" t="e">
        <f ca="1">+IF(AND(ISNUMBER(OFFSET('Sanitation Data'!$I$10,0,10*ROW('Sanitation Data'!I102))),'Data Summary'!DL108="Yes"),OFFSET('Sanitation Data'!$I$10,0,10*ROW('Sanitation Data'!I102)),NA())</f>
        <v>#N/A</v>
      </c>
      <c r="AX108" s="507" t="e">
        <f ca="1">+IF(AND(ISNUMBER(OFFSET('Sanitation Data'!$I$11,0,10*ROW('Sanitation Data'!I102))),'Data Summary'!DM108="Yes"),OFFSET('Sanitation Data'!$I$11,0,10*ROW('Sanitation Data'!I102)),NA())</f>
        <v>#N/A</v>
      </c>
      <c r="AY108" s="507" t="e">
        <f ca="1">+IF(AND(ISNUMBER(OFFSET('Sanitation Data'!$I$12,0,10*ROW('Sanitation Data'!I102))),'Data Summary'!DN108="Yes"),OFFSET('Sanitation Data'!$I$12,0,10*ROW('Sanitation Data'!I102)),NA())</f>
        <v>#N/A</v>
      </c>
      <c r="AZ108" s="508" t="e">
        <f ca="1">+IF(AND(ISNUMBER(OFFSET('Hygiene Data'!$D$5,0,10*ROW('Hygiene Data'!D102))),'Data Summary'!DO108="Yes"),OFFSET('Hygiene Data'!$D$5,0,10*ROW('Hygiene Data'!D102)),NA())</f>
        <v>#N/A</v>
      </c>
      <c r="BA108" s="508" t="e">
        <f ca="1">+IF(AND(ISNUMBER(OFFSET('Hygiene Data'!$D$7,0,10*ROW('Hygiene Data'!D102))),'Data Summary'!DP108="Yes"),OFFSET('Hygiene Data'!$D$7,0,10*ROW('Hygiene Data'!D102)),NA())</f>
        <v>#N/A</v>
      </c>
      <c r="BB108" s="508" t="e">
        <f ca="1">+IF(AND(ISNUMBER(OFFSET('Hygiene Data'!$D$9,0,10*ROW('Hygiene Data'!D102))),'Data Summary'!DQ108="Yes"),OFFSET('Hygiene Data'!$D$9,0,10*ROW('Hygiene Data'!D102)),NA())</f>
        <v>#N/A</v>
      </c>
      <c r="BC108" s="508" t="e">
        <f ca="1">+IF(AND(ISNUMBER(OFFSET('Hygiene Data'!$E$5,0,10*ROW('Hygiene Data'!E102))),'Data Summary'!DR108="Yes"),OFFSET('Hygiene Data'!$E$5,0,10*ROW('Hygiene Data'!E102)),NA())</f>
        <v>#N/A</v>
      </c>
      <c r="BD108" s="508" t="e">
        <f ca="1">+IF(AND(ISNUMBER(OFFSET('Hygiene Data'!$E$7,0,10*ROW('Hygiene Data'!E102))),'Data Summary'!DS108="Yes"),OFFSET('Hygiene Data'!$E$7,0,10*ROW('Hygiene Data'!E102)),NA())</f>
        <v>#N/A</v>
      </c>
      <c r="BE108" s="508" t="e">
        <f ca="1">+IF(AND(ISNUMBER(OFFSET('Hygiene Data'!$E$9,0,10*ROW('Hygiene Data'!E102))),'Data Summary'!DT108="Yes"),OFFSET('Hygiene Data'!$E$9,0,10*ROW('Hygiene Data'!E102)),NA())</f>
        <v>#N/A</v>
      </c>
      <c r="BF108" s="508" t="e">
        <f ca="1">+IF(AND(ISNUMBER(OFFSET('Hygiene Data'!$F$5,0,10*ROW('Hygiene Data'!F102))),'Data Summary'!DU108="Yes"),OFFSET('Hygiene Data'!$F$5,0,10*ROW('Hygiene Data'!F102)),NA())</f>
        <v>#N/A</v>
      </c>
      <c r="BG108" s="508" t="e">
        <f ca="1">+IF(AND(ISNUMBER(OFFSET('Hygiene Data'!$F$7,0,10*ROW('Hygiene Data'!F102))),'Data Summary'!DV108="Yes"),OFFSET('Hygiene Data'!$F$7,0,10*ROW('Hygiene Data'!F102)),NA())</f>
        <v>#N/A</v>
      </c>
      <c r="BH108" s="508" t="e">
        <f ca="1">+IF(AND(ISNUMBER(OFFSET('Hygiene Data'!$F$9,0,10*ROW('Hygiene Data'!F102))),'Data Summary'!DW108="Yes"),OFFSET('Hygiene Data'!$F$9,0,10*ROW('Hygiene Data'!F102)),NA())</f>
        <v>#N/A</v>
      </c>
      <c r="BI108" s="508" t="e">
        <f ca="1">+IF(AND(ISNUMBER(OFFSET('Hygiene Data'!$G$5,0,10*ROW('Hygiene Data'!G102))),'Data Summary'!DX108="Yes"),OFFSET('Hygiene Data'!$G$5,0,10*ROW('Hygiene Data'!G102)),NA())</f>
        <v>#N/A</v>
      </c>
      <c r="BJ108" s="508" t="e">
        <f ca="1">+IF(AND(ISNUMBER(OFFSET('Hygiene Data'!$G$7,0,10*ROW('Hygiene Data'!G102))),'Data Summary'!DY108="Yes"),OFFSET('Hygiene Data'!$G$7,0,10*ROW('Hygiene Data'!G102)),NA())</f>
        <v>#N/A</v>
      </c>
      <c r="BK108" s="508" t="e">
        <f ca="1">+IF(AND(ISNUMBER(OFFSET('Hygiene Data'!$G$9,0,10*ROW('Hygiene Data'!G102))),'Data Summary'!DZ108="Yes"),OFFSET('Hygiene Data'!$G$9,0,10*ROW('Hygiene Data'!G102)),NA())</f>
        <v>#N/A</v>
      </c>
      <c r="BL108" s="508" t="e">
        <f ca="1">+IF(AND(ISNUMBER(OFFSET('Hygiene Data'!$H$5,0,10*ROW('Hygiene Data'!H102))),'Data Summary'!EA108="Yes"),OFFSET('Hygiene Data'!$H$5,0,10*ROW('Hygiene Data'!H102)),NA())</f>
        <v>#N/A</v>
      </c>
      <c r="BM108" s="508" t="e">
        <f ca="1">+IF(AND(ISNUMBER(OFFSET('Hygiene Data'!$H$7,0,10*ROW('Hygiene Data'!H102))),'Data Summary'!EB108="Yes"),OFFSET('Hygiene Data'!$H$7,0,10*ROW('Hygiene Data'!H102)),NA())</f>
        <v>#N/A</v>
      </c>
      <c r="BN108" s="508" t="e">
        <f ca="1">+IF(AND(ISNUMBER(OFFSET('Hygiene Data'!$H$9,0,10*ROW('Hygiene Data'!H102))),'Data Summary'!EC108="Yes"),OFFSET('Hygiene Data'!$H$9,0,10*ROW('Hygiene Data'!H102)),NA())</f>
        <v>#N/A</v>
      </c>
      <c r="BO108" s="508" t="e">
        <f ca="1">+IF(AND(ISNUMBER(OFFSET('Hygiene Data'!$I$5,0,10*ROW('Hygiene Data'!I102))),'Data Summary'!ED108="Yes"),OFFSET('Hygiene Data'!$I$5,0,10*ROW('Hygiene Data'!I102)),NA())</f>
        <v>#N/A</v>
      </c>
      <c r="BP108" s="508" t="e">
        <f ca="1">+IF(AND(ISNUMBER(OFFSET('Hygiene Data'!$I$7,0,10*ROW('Hygiene Data'!I102))),'Data Summary'!EE108="Yes"),OFFSET('Hygiene Data'!$I$7,0,10*ROW('Hygiene Data'!I102)),NA())</f>
        <v>#N/A</v>
      </c>
      <c r="BQ108" s="508" t="e">
        <f ca="1">+IF(AND(ISNUMBER(OFFSET('Hygiene Data'!$I$9,0,10*ROW('Hygiene Data'!I102))),'Data Summary'!EF108="Yes"),OFFSET('Hygiene Data'!$I$9,0,10*ROW('Hygiene Data'!I102)),NA())</f>
        <v>#N/A</v>
      </c>
    </row>
    <row r="109" spans="1:69" x14ac:dyDescent="0.25">
      <c r="A109" s="504" t="e">
        <f ca="1">+RIGHT('Data Summary'!A109,LEN('Data Summary'!A109)-9)</f>
        <v>#VALUE!</v>
      </c>
      <c r="B109" s="478" t="str">
        <f ca="1">+IF(ISTEXT('Data Summary'!B109),'Data Summary'!B109,"")</f>
        <v/>
      </c>
      <c r="C109" s="505" t="e">
        <f ca="1">+VALUE('Data Summary'!C109)</f>
        <v>#VALUE!</v>
      </c>
      <c r="D109" s="506" t="e">
        <f ca="1">+IF(AND(ISNUMBER(OFFSET('Water Data'!$D$4,0,10*ROW('Water Data'!D103))),'Data Summary'!BS109="Yes"),100-OFFSET('Water Data'!$D$4,0,10*ROW('Water Data'!D103)),NA())</f>
        <v>#N/A</v>
      </c>
      <c r="E109" s="506" t="e">
        <f ca="1">+IF(AND(ISNUMBER(OFFSET('Water Data'!$D$6,0,10*ROW('Water Data'!D103))),'Data Summary'!BT109="Yes"),OFFSET('Water Data'!$D$6,0,10*ROW('Water Data'!D103)),NA())</f>
        <v>#N/A</v>
      </c>
      <c r="F109" s="506" t="e">
        <f ca="1">+IF(AND(ISNUMBER(OFFSET('Water Data'!$D$9,0,10*ROW('Water Data'!D103))),'Data Summary'!BU109="Yes"),OFFSET('Water Data'!$D$9,0,10*ROW('Water Data'!D103)),NA())</f>
        <v>#N/A</v>
      </c>
      <c r="G109" s="506" t="e">
        <f ca="1">+IF(AND(ISNUMBER(OFFSET('Water Data'!$E$4,0,10*ROW('Water Data'!E103))),'Data Summary'!BV109="Yes"),100-OFFSET('Water Data'!$E$4,0,10*ROW('Water Data'!E103)),NA())</f>
        <v>#N/A</v>
      </c>
      <c r="H109" s="506" t="e">
        <f ca="1">+IF(AND(ISNUMBER(OFFSET('Water Data'!$E$6,0,10*ROW('Water Data'!E103))),'Data Summary'!BW109="Yes"),OFFSET('Water Data'!$E$6,0,10*ROW('Water Data'!E103)),NA())</f>
        <v>#N/A</v>
      </c>
      <c r="I109" s="506" t="e">
        <f ca="1">+IF(AND(ISNUMBER(OFFSET('Water Data'!$E$9,0,10*ROW('Water Data'!E103))),'Data Summary'!BX109="Yes"),OFFSET('Water Data'!$E$9,0,10*ROW('Water Data'!E103)),NA())</f>
        <v>#N/A</v>
      </c>
      <c r="J109" s="506" t="e">
        <f ca="1">+IF(AND(ISNUMBER(OFFSET('Water Data'!$F$4,0,10*ROW('Water Data'!F103))),'Data Summary'!BY109="Yes"),100-OFFSET('Water Data'!$F$4,0,10*ROW('Water Data'!F103)),NA())</f>
        <v>#N/A</v>
      </c>
      <c r="K109" s="506" t="e">
        <f ca="1">+IF(AND(ISNUMBER(OFFSET('Water Data'!$F$6,0,10*ROW('Water Data'!F103))),'Data Summary'!BZ109="Yes"),OFFSET('Water Data'!$F$6,0,10*ROW('Water Data'!F103)),NA())</f>
        <v>#N/A</v>
      </c>
      <c r="L109" s="506" t="e">
        <f ca="1">+IF(AND(ISNUMBER(OFFSET('Water Data'!$F$9,0,10*ROW('Water Data'!F103))),'Data Summary'!CA109="Yes"),OFFSET('Water Data'!$F$9,0,10*ROW('Water Data'!F103)),NA())</f>
        <v>#N/A</v>
      </c>
      <c r="M109" s="506" t="e">
        <f ca="1">+IF(AND(ISNUMBER(OFFSET('Water Data'!$G$4,0,10*ROW('Water Data'!G103))),'Data Summary'!CB109="Yes"),100-OFFSET('Water Data'!$G$4,0,10*ROW('Water Data'!G103)),NA())</f>
        <v>#N/A</v>
      </c>
      <c r="N109" s="506" t="e">
        <f ca="1">+IF(AND(ISNUMBER(OFFSET('Water Data'!$G$6,0,10*ROW('Water Data'!G103))),'Data Summary'!CC109="Yes"),OFFSET('Water Data'!$G$6,0,10*ROW('Water Data'!G103)),NA())</f>
        <v>#N/A</v>
      </c>
      <c r="O109" s="506" t="e">
        <f ca="1">+IF(AND(ISNUMBER(OFFSET('Water Data'!$G$9,0,10*ROW('Water Data'!G103))),'Data Summary'!CD109="Yes"),OFFSET('Water Data'!$G$9,0,10*ROW('Water Data'!G103)),NA())</f>
        <v>#N/A</v>
      </c>
      <c r="P109" s="506" t="e">
        <f ca="1">+IF(AND(ISNUMBER(OFFSET('Water Data'!$H$4,0,10*ROW('Water Data'!H103))),'Data Summary'!CE109="Yes"),100-OFFSET('Water Data'!$H$4,0,10*ROW('Water Data'!H103)),NA())</f>
        <v>#N/A</v>
      </c>
      <c r="Q109" s="506" t="e">
        <f ca="1">+IF(AND(ISNUMBER(OFFSET('Water Data'!$H$6,0,10*ROW('Water Data'!H103))),'Data Summary'!CF109="Yes"),OFFSET('Water Data'!$H$6,0,10*ROW('Water Data'!H103)),NA())</f>
        <v>#N/A</v>
      </c>
      <c r="R109" s="506" t="e">
        <f ca="1">+IF(AND(ISNUMBER(OFFSET('Water Data'!$H$9,0,10*ROW('Water Data'!H103))),'Data Summary'!CG109="Yes"),OFFSET('Water Data'!$H$9,0,10*ROW('Water Data'!H103)),NA())</f>
        <v>#N/A</v>
      </c>
      <c r="S109" s="506" t="e">
        <f ca="1">+IF(AND(ISNUMBER(OFFSET('Water Data'!$I$4,0,10*ROW('Water Data'!I103))),'Data Summary'!CH109="Yes"),100-OFFSET('Water Data'!$I$4,0,10*ROW('Water Data'!I103)),NA())</f>
        <v>#N/A</v>
      </c>
      <c r="T109" s="506" t="e">
        <f ca="1">+IF(AND(ISNUMBER(OFFSET('Water Data'!$I$6,0,10*ROW('Water Data'!I103))),'Data Summary'!CI109="Yes"),OFFSET('Water Data'!$I$6,0,10*ROW('Water Data'!I103)),NA())</f>
        <v>#N/A</v>
      </c>
      <c r="U109" s="506" t="e">
        <f ca="1">+IF(AND(ISNUMBER(OFFSET('Water Data'!$I$9,0,10*ROW('Water Data'!I103))),'Data Summary'!CJ109="Yes"),OFFSET('Water Data'!$I$9,0,10*ROW('Water Data'!I103)),NA())</f>
        <v>#N/A</v>
      </c>
      <c r="V109" s="507" t="e">
        <f ca="1">+IF(AND(ISNUMBER(OFFSET('Sanitation Data'!$D$4,0,10*ROW('Sanitation Data'!D103))),'Data Summary'!CK109="Yes"),100-OFFSET('Sanitation Data'!$D$4,0,10*ROW('Sanitation Data'!D103)),NA())</f>
        <v>#N/A</v>
      </c>
      <c r="W109" s="507" t="e">
        <f ca="1">+IF(AND(ISNUMBER(OFFSET('Sanitation Data'!$D$6,0,10*ROW('Sanitation Data'!D103))),'Data Summary'!CL109="Yes"),OFFSET('Sanitation Data'!$D$6,0,10*ROW('Sanitation Data'!D103)),NA())</f>
        <v>#N/A</v>
      </c>
      <c r="X109" s="507" t="e">
        <f ca="1">+IF(AND(ISNUMBER(OFFSET('Sanitation Data'!$D$10,0,10*ROW('Sanitation Data'!D103))),'Data Summary'!CM109="Yes"),OFFSET('Sanitation Data'!$D$10,0,10*ROW('Sanitation Data'!D103)),NA())</f>
        <v>#N/A</v>
      </c>
      <c r="Y109" s="507" t="e">
        <f ca="1">+IF(AND(ISNUMBER(OFFSET('Sanitation Data'!$D$11,0,10*ROW('Sanitation Data'!D103))),'Data Summary'!CN109="Yes"),OFFSET('Sanitation Data'!$D$11,0,10*ROW('Sanitation Data'!D103)),NA())</f>
        <v>#N/A</v>
      </c>
      <c r="Z109" s="507" t="e">
        <f ca="1">+IF(AND(ISNUMBER(OFFSET('Sanitation Data'!$D$12,0,10*ROW('Sanitation Data'!D103))),'Data Summary'!CO109="Yes"),OFFSET('Sanitation Data'!$D$12,0,10*ROW('Sanitation Data'!D103)),NA())</f>
        <v>#N/A</v>
      </c>
      <c r="AA109" s="507" t="e">
        <f ca="1">+IF(AND(ISNUMBER(OFFSET('Sanitation Data'!$E$4,0,10*ROW('Sanitation Data'!E103))),'Data Summary'!CP109="Yes"),100-OFFSET('Sanitation Data'!$E$4,0,10*ROW('Sanitation Data'!E103)),NA())</f>
        <v>#N/A</v>
      </c>
      <c r="AB109" s="507" t="e">
        <f ca="1">+IF(AND(ISNUMBER(OFFSET('Sanitation Data'!$E$6,0,10*ROW('Sanitation Data'!E103))),'Data Summary'!CQ109="Yes"),OFFSET('Sanitation Data'!$E$6,0,10*ROW('Sanitation Data'!E103)),NA())</f>
        <v>#N/A</v>
      </c>
      <c r="AC109" s="507" t="e">
        <f ca="1">+IF(AND(ISNUMBER(OFFSET('Sanitation Data'!$E$10,0,10*ROW('Sanitation Data'!E103))),'Data Summary'!CR109="Yes"),OFFSET('Sanitation Data'!$E$10,0,10*ROW('Sanitation Data'!E103)),NA())</f>
        <v>#N/A</v>
      </c>
      <c r="AD109" s="507" t="e">
        <f ca="1">+IF(AND(ISNUMBER(OFFSET('Sanitation Data'!$E$11,0,10*ROW('Sanitation Data'!E103))),'Data Summary'!CS109="Yes"),OFFSET('Sanitation Data'!$E$11,0,10*ROW('Sanitation Data'!E103)),NA())</f>
        <v>#N/A</v>
      </c>
      <c r="AE109" s="507" t="e">
        <f ca="1">+IF(AND(ISNUMBER(OFFSET('Sanitation Data'!$E$12,0,10*ROW('Sanitation Data'!E103))),'Data Summary'!CT109="Yes"),OFFSET('Sanitation Data'!$E$12,0,10*ROW('Sanitation Data'!E103)),NA())</f>
        <v>#N/A</v>
      </c>
      <c r="AF109" s="507" t="e">
        <f ca="1">+IF(AND(ISNUMBER(OFFSET('Sanitation Data'!$F$4,0,10*ROW('Sanitation Data'!F103))),'Data Summary'!CU109="Yes"),100-OFFSET('Sanitation Data'!$F$4,0,10*ROW('Sanitation Data'!F103)),NA())</f>
        <v>#N/A</v>
      </c>
      <c r="AG109" s="507" t="e">
        <f ca="1">+IF(AND(ISNUMBER(OFFSET('Sanitation Data'!$F$6,0,10*ROW('Sanitation Data'!F103))),'Data Summary'!CV109="Yes"),OFFSET('Sanitation Data'!$F$6,0,10*ROW('Sanitation Data'!F103)),NA())</f>
        <v>#N/A</v>
      </c>
      <c r="AH109" s="507" t="e">
        <f ca="1">+IF(AND(ISNUMBER(OFFSET('Sanitation Data'!$F$10,0,10*ROW('Sanitation Data'!F103))),'Data Summary'!CW109="Yes"),OFFSET('Sanitation Data'!$F$10,0,10*ROW('Sanitation Data'!F103)),NA())</f>
        <v>#N/A</v>
      </c>
      <c r="AI109" s="507" t="e">
        <f ca="1">+IF(AND(ISNUMBER(OFFSET('Sanitation Data'!$F$11,0,10*ROW('Sanitation Data'!F103))),'Data Summary'!CX109="Yes"),OFFSET('Sanitation Data'!$F$11,0,10*ROW('Sanitation Data'!F103)),NA())</f>
        <v>#N/A</v>
      </c>
      <c r="AJ109" s="507" t="e">
        <f ca="1">+IF(AND(ISNUMBER(OFFSET('Sanitation Data'!$F$12,0,10*ROW('Sanitation Data'!F103))),'Data Summary'!CY109="Yes"),OFFSET('Sanitation Data'!$F$12,0,10*ROW('Sanitation Data'!F103)),NA())</f>
        <v>#N/A</v>
      </c>
      <c r="AK109" s="507" t="e">
        <f ca="1">+IF(AND(ISNUMBER(OFFSET('Sanitation Data'!$G$4,0,10*ROW('Sanitation Data'!G103))),'Data Summary'!CZ109="Yes"),100-OFFSET('Sanitation Data'!$G$4,0,10*ROW('Sanitation Data'!G103)),NA())</f>
        <v>#N/A</v>
      </c>
      <c r="AL109" s="507" t="e">
        <f ca="1">+IF(AND(ISNUMBER(OFFSET('Sanitation Data'!$G$6,0,10*ROW('Sanitation Data'!G103))),'Data Summary'!DA109="Yes"),OFFSET('Sanitation Data'!$G$6,0,10*ROW('Sanitation Data'!G103)),NA())</f>
        <v>#N/A</v>
      </c>
      <c r="AM109" s="507" t="e">
        <f ca="1">+IF(AND(ISNUMBER(OFFSET('Sanitation Data'!$G$10,0,10*ROW('Sanitation Data'!G103))),'Data Summary'!DB109="Yes"),OFFSET('Sanitation Data'!$G$10,0,10*ROW('Sanitation Data'!G103)),NA())</f>
        <v>#N/A</v>
      </c>
      <c r="AN109" s="507" t="e">
        <f ca="1">+IF(AND(ISNUMBER(OFFSET('Sanitation Data'!$G$11,0,10*ROW('Sanitation Data'!G103))),'Data Summary'!DC109="Yes"),OFFSET('Sanitation Data'!$G$11,0,10*ROW('Sanitation Data'!G103)),NA())</f>
        <v>#N/A</v>
      </c>
      <c r="AO109" s="507" t="e">
        <f ca="1">+IF(AND(ISNUMBER(OFFSET('Sanitation Data'!$G$12,0,10*ROW('Sanitation Data'!G103))),'Data Summary'!DD109="Yes"),OFFSET('Sanitation Data'!$G$12,0,10*ROW('Sanitation Data'!G103)),NA())</f>
        <v>#N/A</v>
      </c>
      <c r="AP109" s="507" t="e">
        <f ca="1">+IF(AND(ISNUMBER(OFFSET('Sanitation Data'!$H$4,0,10*ROW('Sanitation Data'!H103))),'Data Summary'!DE109="Yes"),100-OFFSET('Sanitation Data'!$H$4,0,10*ROW('Sanitation Data'!H103)),NA())</f>
        <v>#N/A</v>
      </c>
      <c r="AQ109" s="507" t="e">
        <f ca="1">+IF(AND(ISNUMBER(OFFSET('Sanitation Data'!$H$6,0,10*ROW('Sanitation Data'!H103))),'Data Summary'!DF109="Yes"),OFFSET('Sanitation Data'!$H$6,0,10*ROW('Sanitation Data'!H103)),NA())</f>
        <v>#N/A</v>
      </c>
      <c r="AR109" s="507" t="e">
        <f ca="1">+IF(AND(ISNUMBER(OFFSET('Sanitation Data'!$H$10,0,10*ROW('Sanitation Data'!H103))),'Data Summary'!DG109="Yes"),OFFSET('Sanitation Data'!$H$10,0,10*ROW('Sanitation Data'!H103)),NA())</f>
        <v>#N/A</v>
      </c>
      <c r="AS109" s="507" t="e">
        <f ca="1">+IF(AND(ISNUMBER(OFFSET('Sanitation Data'!$H$11,0,10*ROW('Sanitation Data'!H103))),'Data Summary'!DH109="Yes"),OFFSET('Sanitation Data'!$H$11,0,10*ROW('Sanitation Data'!H103)),NA())</f>
        <v>#N/A</v>
      </c>
      <c r="AT109" s="507" t="e">
        <f ca="1">+IF(AND(ISNUMBER(OFFSET('Sanitation Data'!$H$12,0,10*ROW('Sanitation Data'!H103))),'Data Summary'!DI109="Yes"),OFFSET('Sanitation Data'!$H$12,0,10*ROW('Sanitation Data'!H103)),NA())</f>
        <v>#N/A</v>
      </c>
      <c r="AU109" s="507" t="e">
        <f ca="1">+IF(AND(ISNUMBER(OFFSET('Sanitation Data'!$I$4,0,10*ROW('Sanitation Data'!I103))),'Data Summary'!DJ109="Yes"),100-OFFSET('Sanitation Data'!$I$4,0,10*ROW('Sanitation Data'!I103)),NA())</f>
        <v>#N/A</v>
      </c>
      <c r="AV109" s="507" t="e">
        <f ca="1">+IF(AND(ISNUMBER(OFFSET('Sanitation Data'!$I$6,0,10*ROW('Sanitation Data'!I103))),'Data Summary'!DK109="Yes"),OFFSET('Sanitation Data'!$I$6,0,10*ROW('Sanitation Data'!I103)),NA())</f>
        <v>#N/A</v>
      </c>
      <c r="AW109" s="507" t="e">
        <f ca="1">+IF(AND(ISNUMBER(OFFSET('Sanitation Data'!$I$10,0,10*ROW('Sanitation Data'!I103))),'Data Summary'!DL109="Yes"),OFFSET('Sanitation Data'!$I$10,0,10*ROW('Sanitation Data'!I103)),NA())</f>
        <v>#N/A</v>
      </c>
      <c r="AX109" s="507" t="e">
        <f ca="1">+IF(AND(ISNUMBER(OFFSET('Sanitation Data'!$I$11,0,10*ROW('Sanitation Data'!I103))),'Data Summary'!DM109="Yes"),OFFSET('Sanitation Data'!$I$11,0,10*ROW('Sanitation Data'!I103)),NA())</f>
        <v>#N/A</v>
      </c>
      <c r="AY109" s="507" t="e">
        <f ca="1">+IF(AND(ISNUMBER(OFFSET('Sanitation Data'!$I$12,0,10*ROW('Sanitation Data'!I103))),'Data Summary'!DN109="Yes"),OFFSET('Sanitation Data'!$I$12,0,10*ROW('Sanitation Data'!I103)),NA())</f>
        <v>#N/A</v>
      </c>
      <c r="AZ109" s="508" t="e">
        <f ca="1">+IF(AND(ISNUMBER(OFFSET('Hygiene Data'!$D$5,0,10*ROW('Hygiene Data'!D103))),'Data Summary'!DO109="Yes"),OFFSET('Hygiene Data'!$D$5,0,10*ROW('Hygiene Data'!D103)),NA())</f>
        <v>#N/A</v>
      </c>
      <c r="BA109" s="508" t="e">
        <f ca="1">+IF(AND(ISNUMBER(OFFSET('Hygiene Data'!$D$7,0,10*ROW('Hygiene Data'!D103))),'Data Summary'!DP109="Yes"),OFFSET('Hygiene Data'!$D$7,0,10*ROW('Hygiene Data'!D103)),NA())</f>
        <v>#N/A</v>
      </c>
      <c r="BB109" s="508" t="e">
        <f ca="1">+IF(AND(ISNUMBER(OFFSET('Hygiene Data'!$D$9,0,10*ROW('Hygiene Data'!D103))),'Data Summary'!DQ109="Yes"),OFFSET('Hygiene Data'!$D$9,0,10*ROW('Hygiene Data'!D103)),NA())</f>
        <v>#N/A</v>
      </c>
      <c r="BC109" s="508" t="e">
        <f ca="1">+IF(AND(ISNUMBER(OFFSET('Hygiene Data'!$E$5,0,10*ROW('Hygiene Data'!E103))),'Data Summary'!DR109="Yes"),OFFSET('Hygiene Data'!$E$5,0,10*ROW('Hygiene Data'!E103)),NA())</f>
        <v>#N/A</v>
      </c>
      <c r="BD109" s="508" t="e">
        <f ca="1">+IF(AND(ISNUMBER(OFFSET('Hygiene Data'!$E$7,0,10*ROW('Hygiene Data'!E103))),'Data Summary'!DS109="Yes"),OFFSET('Hygiene Data'!$E$7,0,10*ROW('Hygiene Data'!E103)),NA())</f>
        <v>#N/A</v>
      </c>
      <c r="BE109" s="508" t="e">
        <f ca="1">+IF(AND(ISNUMBER(OFFSET('Hygiene Data'!$E$9,0,10*ROW('Hygiene Data'!E103))),'Data Summary'!DT109="Yes"),OFFSET('Hygiene Data'!$E$9,0,10*ROW('Hygiene Data'!E103)),NA())</f>
        <v>#N/A</v>
      </c>
      <c r="BF109" s="508" t="e">
        <f ca="1">+IF(AND(ISNUMBER(OFFSET('Hygiene Data'!$F$5,0,10*ROW('Hygiene Data'!F103))),'Data Summary'!DU109="Yes"),OFFSET('Hygiene Data'!$F$5,0,10*ROW('Hygiene Data'!F103)),NA())</f>
        <v>#N/A</v>
      </c>
      <c r="BG109" s="508" t="e">
        <f ca="1">+IF(AND(ISNUMBER(OFFSET('Hygiene Data'!$F$7,0,10*ROW('Hygiene Data'!F103))),'Data Summary'!DV109="Yes"),OFFSET('Hygiene Data'!$F$7,0,10*ROW('Hygiene Data'!F103)),NA())</f>
        <v>#N/A</v>
      </c>
      <c r="BH109" s="508" t="e">
        <f ca="1">+IF(AND(ISNUMBER(OFFSET('Hygiene Data'!$F$9,0,10*ROW('Hygiene Data'!F103))),'Data Summary'!DW109="Yes"),OFFSET('Hygiene Data'!$F$9,0,10*ROW('Hygiene Data'!F103)),NA())</f>
        <v>#N/A</v>
      </c>
      <c r="BI109" s="508" t="e">
        <f ca="1">+IF(AND(ISNUMBER(OFFSET('Hygiene Data'!$G$5,0,10*ROW('Hygiene Data'!G103))),'Data Summary'!DX109="Yes"),OFFSET('Hygiene Data'!$G$5,0,10*ROW('Hygiene Data'!G103)),NA())</f>
        <v>#N/A</v>
      </c>
      <c r="BJ109" s="508" t="e">
        <f ca="1">+IF(AND(ISNUMBER(OFFSET('Hygiene Data'!$G$7,0,10*ROW('Hygiene Data'!G103))),'Data Summary'!DY109="Yes"),OFFSET('Hygiene Data'!$G$7,0,10*ROW('Hygiene Data'!G103)),NA())</f>
        <v>#N/A</v>
      </c>
      <c r="BK109" s="508" t="e">
        <f ca="1">+IF(AND(ISNUMBER(OFFSET('Hygiene Data'!$G$9,0,10*ROW('Hygiene Data'!G103))),'Data Summary'!DZ109="Yes"),OFFSET('Hygiene Data'!$G$9,0,10*ROW('Hygiene Data'!G103)),NA())</f>
        <v>#N/A</v>
      </c>
      <c r="BL109" s="508" t="e">
        <f ca="1">+IF(AND(ISNUMBER(OFFSET('Hygiene Data'!$H$5,0,10*ROW('Hygiene Data'!H103))),'Data Summary'!EA109="Yes"),OFFSET('Hygiene Data'!$H$5,0,10*ROW('Hygiene Data'!H103)),NA())</f>
        <v>#N/A</v>
      </c>
      <c r="BM109" s="508" t="e">
        <f ca="1">+IF(AND(ISNUMBER(OFFSET('Hygiene Data'!$H$7,0,10*ROW('Hygiene Data'!H103))),'Data Summary'!EB109="Yes"),OFFSET('Hygiene Data'!$H$7,0,10*ROW('Hygiene Data'!H103)),NA())</f>
        <v>#N/A</v>
      </c>
      <c r="BN109" s="508" t="e">
        <f ca="1">+IF(AND(ISNUMBER(OFFSET('Hygiene Data'!$H$9,0,10*ROW('Hygiene Data'!H103))),'Data Summary'!EC109="Yes"),OFFSET('Hygiene Data'!$H$9,0,10*ROW('Hygiene Data'!H103)),NA())</f>
        <v>#N/A</v>
      </c>
      <c r="BO109" s="508" t="e">
        <f ca="1">+IF(AND(ISNUMBER(OFFSET('Hygiene Data'!$I$5,0,10*ROW('Hygiene Data'!I103))),'Data Summary'!ED109="Yes"),OFFSET('Hygiene Data'!$I$5,0,10*ROW('Hygiene Data'!I103)),NA())</f>
        <v>#N/A</v>
      </c>
      <c r="BP109" s="508" t="e">
        <f ca="1">+IF(AND(ISNUMBER(OFFSET('Hygiene Data'!$I$7,0,10*ROW('Hygiene Data'!I103))),'Data Summary'!EE109="Yes"),OFFSET('Hygiene Data'!$I$7,0,10*ROW('Hygiene Data'!I103)),NA())</f>
        <v>#N/A</v>
      </c>
      <c r="BQ109" s="508" t="e">
        <f ca="1">+IF(AND(ISNUMBER(OFFSET('Hygiene Data'!$I$9,0,10*ROW('Hygiene Data'!I103))),'Data Summary'!EF109="Yes"),OFFSET('Hygiene Data'!$I$9,0,10*ROW('Hygiene Data'!I103)),NA())</f>
        <v>#N/A</v>
      </c>
    </row>
    <row r="110" spans="1:69" x14ac:dyDescent="0.25">
      <c r="A110" s="504" t="e">
        <f ca="1">+RIGHT('Data Summary'!A110,LEN('Data Summary'!A110)-9)</f>
        <v>#VALUE!</v>
      </c>
      <c r="B110" s="478" t="str">
        <f ca="1">+IF(ISTEXT('Data Summary'!B110),'Data Summary'!B110,"")</f>
        <v/>
      </c>
      <c r="C110" s="505" t="e">
        <f ca="1">+VALUE('Data Summary'!C110)</f>
        <v>#VALUE!</v>
      </c>
      <c r="D110" s="506" t="e">
        <f ca="1">+IF(AND(ISNUMBER(OFFSET('Water Data'!$D$4,0,10*ROW('Water Data'!D104))),'Data Summary'!BS110="Yes"),100-OFFSET('Water Data'!$D$4,0,10*ROW('Water Data'!D104)),NA())</f>
        <v>#N/A</v>
      </c>
      <c r="E110" s="506" t="e">
        <f ca="1">+IF(AND(ISNUMBER(OFFSET('Water Data'!$D$6,0,10*ROW('Water Data'!D104))),'Data Summary'!BT110="Yes"),OFFSET('Water Data'!$D$6,0,10*ROW('Water Data'!D104)),NA())</f>
        <v>#N/A</v>
      </c>
      <c r="F110" s="506" t="e">
        <f ca="1">+IF(AND(ISNUMBER(OFFSET('Water Data'!$D$9,0,10*ROW('Water Data'!D104))),'Data Summary'!BU110="Yes"),OFFSET('Water Data'!$D$9,0,10*ROW('Water Data'!D104)),NA())</f>
        <v>#N/A</v>
      </c>
      <c r="G110" s="506" t="e">
        <f ca="1">+IF(AND(ISNUMBER(OFFSET('Water Data'!$E$4,0,10*ROW('Water Data'!E104))),'Data Summary'!BV110="Yes"),100-OFFSET('Water Data'!$E$4,0,10*ROW('Water Data'!E104)),NA())</f>
        <v>#N/A</v>
      </c>
      <c r="H110" s="506" t="e">
        <f ca="1">+IF(AND(ISNUMBER(OFFSET('Water Data'!$E$6,0,10*ROW('Water Data'!E104))),'Data Summary'!BW110="Yes"),OFFSET('Water Data'!$E$6,0,10*ROW('Water Data'!E104)),NA())</f>
        <v>#N/A</v>
      </c>
      <c r="I110" s="506" t="e">
        <f ca="1">+IF(AND(ISNUMBER(OFFSET('Water Data'!$E$9,0,10*ROW('Water Data'!E104))),'Data Summary'!BX110="Yes"),OFFSET('Water Data'!$E$9,0,10*ROW('Water Data'!E104)),NA())</f>
        <v>#N/A</v>
      </c>
      <c r="J110" s="506" t="e">
        <f ca="1">+IF(AND(ISNUMBER(OFFSET('Water Data'!$F$4,0,10*ROW('Water Data'!F104))),'Data Summary'!BY110="Yes"),100-OFFSET('Water Data'!$F$4,0,10*ROW('Water Data'!F104)),NA())</f>
        <v>#N/A</v>
      </c>
      <c r="K110" s="506" t="e">
        <f ca="1">+IF(AND(ISNUMBER(OFFSET('Water Data'!$F$6,0,10*ROW('Water Data'!F104))),'Data Summary'!BZ110="Yes"),OFFSET('Water Data'!$F$6,0,10*ROW('Water Data'!F104)),NA())</f>
        <v>#N/A</v>
      </c>
      <c r="L110" s="506" t="e">
        <f ca="1">+IF(AND(ISNUMBER(OFFSET('Water Data'!$F$9,0,10*ROW('Water Data'!F104))),'Data Summary'!CA110="Yes"),OFFSET('Water Data'!$F$9,0,10*ROW('Water Data'!F104)),NA())</f>
        <v>#N/A</v>
      </c>
      <c r="M110" s="506" t="e">
        <f ca="1">+IF(AND(ISNUMBER(OFFSET('Water Data'!$G$4,0,10*ROW('Water Data'!G104))),'Data Summary'!CB110="Yes"),100-OFFSET('Water Data'!$G$4,0,10*ROW('Water Data'!G104)),NA())</f>
        <v>#N/A</v>
      </c>
      <c r="N110" s="506" t="e">
        <f ca="1">+IF(AND(ISNUMBER(OFFSET('Water Data'!$G$6,0,10*ROW('Water Data'!G104))),'Data Summary'!CC110="Yes"),OFFSET('Water Data'!$G$6,0,10*ROW('Water Data'!G104)),NA())</f>
        <v>#N/A</v>
      </c>
      <c r="O110" s="506" t="e">
        <f ca="1">+IF(AND(ISNUMBER(OFFSET('Water Data'!$G$9,0,10*ROW('Water Data'!G104))),'Data Summary'!CD110="Yes"),OFFSET('Water Data'!$G$9,0,10*ROW('Water Data'!G104)),NA())</f>
        <v>#N/A</v>
      </c>
      <c r="P110" s="506" t="e">
        <f ca="1">+IF(AND(ISNUMBER(OFFSET('Water Data'!$H$4,0,10*ROW('Water Data'!H104))),'Data Summary'!CE110="Yes"),100-OFFSET('Water Data'!$H$4,0,10*ROW('Water Data'!H104)),NA())</f>
        <v>#N/A</v>
      </c>
      <c r="Q110" s="506" t="e">
        <f ca="1">+IF(AND(ISNUMBER(OFFSET('Water Data'!$H$6,0,10*ROW('Water Data'!H104))),'Data Summary'!CF110="Yes"),OFFSET('Water Data'!$H$6,0,10*ROW('Water Data'!H104)),NA())</f>
        <v>#N/A</v>
      </c>
      <c r="R110" s="506" t="e">
        <f ca="1">+IF(AND(ISNUMBER(OFFSET('Water Data'!$H$9,0,10*ROW('Water Data'!H104))),'Data Summary'!CG110="Yes"),OFFSET('Water Data'!$H$9,0,10*ROW('Water Data'!H104)),NA())</f>
        <v>#N/A</v>
      </c>
      <c r="S110" s="506" t="e">
        <f ca="1">+IF(AND(ISNUMBER(OFFSET('Water Data'!$I$4,0,10*ROW('Water Data'!I104))),'Data Summary'!CH110="Yes"),100-OFFSET('Water Data'!$I$4,0,10*ROW('Water Data'!I104)),NA())</f>
        <v>#N/A</v>
      </c>
      <c r="T110" s="506" t="e">
        <f ca="1">+IF(AND(ISNUMBER(OFFSET('Water Data'!$I$6,0,10*ROW('Water Data'!I104))),'Data Summary'!CI110="Yes"),OFFSET('Water Data'!$I$6,0,10*ROW('Water Data'!I104)),NA())</f>
        <v>#N/A</v>
      </c>
      <c r="U110" s="506" t="e">
        <f ca="1">+IF(AND(ISNUMBER(OFFSET('Water Data'!$I$9,0,10*ROW('Water Data'!I104))),'Data Summary'!CJ110="Yes"),OFFSET('Water Data'!$I$9,0,10*ROW('Water Data'!I104)),NA())</f>
        <v>#N/A</v>
      </c>
      <c r="V110" s="507" t="e">
        <f ca="1">+IF(AND(ISNUMBER(OFFSET('Sanitation Data'!$D$4,0,10*ROW('Sanitation Data'!D104))),'Data Summary'!CK110="Yes"),100-OFFSET('Sanitation Data'!$D$4,0,10*ROW('Sanitation Data'!D104)),NA())</f>
        <v>#N/A</v>
      </c>
      <c r="W110" s="507" t="e">
        <f ca="1">+IF(AND(ISNUMBER(OFFSET('Sanitation Data'!$D$6,0,10*ROW('Sanitation Data'!D104))),'Data Summary'!CL110="Yes"),OFFSET('Sanitation Data'!$D$6,0,10*ROW('Sanitation Data'!D104)),NA())</f>
        <v>#N/A</v>
      </c>
      <c r="X110" s="507" t="e">
        <f ca="1">+IF(AND(ISNUMBER(OFFSET('Sanitation Data'!$D$10,0,10*ROW('Sanitation Data'!D104))),'Data Summary'!CM110="Yes"),OFFSET('Sanitation Data'!$D$10,0,10*ROW('Sanitation Data'!D104)),NA())</f>
        <v>#N/A</v>
      </c>
      <c r="Y110" s="507" t="e">
        <f ca="1">+IF(AND(ISNUMBER(OFFSET('Sanitation Data'!$D$11,0,10*ROW('Sanitation Data'!D104))),'Data Summary'!CN110="Yes"),OFFSET('Sanitation Data'!$D$11,0,10*ROW('Sanitation Data'!D104)),NA())</f>
        <v>#N/A</v>
      </c>
      <c r="Z110" s="507" t="e">
        <f ca="1">+IF(AND(ISNUMBER(OFFSET('Sanitation Data'!$D$12,0,10*ROW('Sanitation Data'!D104))),'Data Summary'!CO110="Yes"),OFFSET('Sanitation Data'!$D$12,0,10*ROW('Sanitation Data'!D104)),NA())</f>
        <v>#N/A</v>
      </c>
      <c r="AA110" s="507" t="e">
        <f ca="1">+IF(AND(ISNUMBER(OFFSET('Sanitation Data'!$E$4,0,10*ROW('Sanitation Data'!E104))),'Data Summary'!CP110="Yes"),100-OFFSET('Sanitation Data'!$E$4,0,10*ROW('Sanitation Data'!E104)),NA())</f>
        <v>#N/A</v>
      </c>
      <c r="AB110" s="507" t="e">
        <f ca="1">+IF(AND(ISNUMBER(OFFSET('Sanitation Data'!$E$6,0,10*ROW('Sanitation Data'!E104))),'Data Summary'!CQ110="Yes"),OFFSET('Sanitation Data'!$E$6,0,10*ROW('Sanitation Data'!E104)),NA())</f>
        <v>#N/A</v>
      </c>
      <c r="AC110" s="507" t="e">
        <f ca="1">+IF(AND(ISNUMBER(OFFSET('Sanitation Data'!$E$10,0,10*ROW('Sanitation Data'!E104))),'Data Summary'!CR110="Yes"),OFFSET('Sanitation Data'!$E$10,0,10*ROW('Sanitation Data'!E104)),NA())</f>
        <v>#N/A</v>
      </c>
      <c r="AD110" s="507" t="e">
        <f ca="1">+IF(AND(ISNUMBER(OFFSET('Sanitation Data'!$E$11,0,10*ROW('Sanitation Data'!E104))),'Data Summary'!CS110="Yes"),OFFSET('Sanitation Data'!$E$11,0,10*ROW('Sanitation Data'!E104)),NA())</f>
        <v>#N/A</v>
      </c>
      <c r="AE110" s="507" t="e">
        <f ca="1">+IF(AND(ISNUMBER(OFFSET('Sanitation Data'!$E$12,0,10*ROW('Sanitation Data'!E104))),'Data Summary'!CT110="Yes"),OFFSET('Sanitation Data'!$E$12,0,10*ROW('Sanitation Data'!E104)),NA())</f>
        <v>#N/A</v>
      </c>
      <c r="AF110" s="507" t="e">
        <f ca="1">+IF(AND(ISNUMBER(OFFSET('Sanitation Data'!$F$4,0,10*ROW('Sanitation Data'!F104))),'Data Summary'!CU110="Yes"),100-OFFSET('Sanitation Data'!$F$4,0,10*ROW('Sanitation Data'!F104)),NA())</f>
        <v>#N/A</v>
      </c>
      <c r="AG110" s="507" t="e">
        <f ca="1">+IF(AND(ISNUMBER(OFFSET('Sanitation Data'!$F$6,0,10*ROW('Sanitation Data'!F104))),'Data Summary'!CV110="Yes"),OFFSET('Sanitation Data'!$F$6,0,10*ROW('Sanitation Data'!F104)),NA())</f>
        <v>#N/A</v>
      </c>
      <c r="AH110" s="507" t="e">
        <f ca="1">+IF(AND(ISNUMBER(OFFSET('Sanitation Data'!$F$10,0,10*ROW('Sanitation Data'!F104))),'Data Summary'!CW110="Yes"),OFFSET('Sanitation Data'!$F$10,0,10*ROW('Sanitation Data'!F104)),NA())</f>
        <v>#N/A</v>
      </c>
      <c r="AI110" s="507" t="e">
        <f ca="1">+IF(AND(ISNUMBER(OFFSET('Sanitation Data'!$F$11,0,10*ROW('Sanitation Data'!F104))),'Data Summary'!CX110="Yes"),OFFSET('Sanitation Data'!$F$11,0,10*ROW('Sanitation Data'!F104)),NA())</f>
        <v>#N/A</v>
      </c>
      <c r="AJ110" s="507" t="e">
        <f ca="1">+IF(AND(ISNUMBER(OFFSET('Sanitation Data'!$F$12,0,10*ROW('Sanitation Data'!F104))),'Data Summary'!CY110="Yes"),OFFSET('Sanitation Data'!$F$12,0,10*ROW('Sanitation Data'!F104)),NA())</f>
        <v>#N/A</v>
      </c>
      <c r="AK110" s="507" t="e">
        <f ca="1">+IF(AND(ISNUMBER(OFFSET('Sanitation Data'!$G$4,0,10*ROW('Sanitation Data'!G104))),'Data Summary'!CZ110="Yes"),100-OFFSET('Sanitation Data'!$G$4,0,10*ROW('Sanitation Data'!G104)),NA())</f>
        <v>#N/A</v>
      </c>
      <c r="AL110" s="507" t="e">
        <f ca="1">+IF(AND(ISNUMBER(OFFSET('Sanitation Data'!$G$6,0,10*ROW('Sanitation Data'!G104))),'Data Summary'!DA110="Yes"),OFFSET('Sanitation Data'!$G$6,0,10*ROW('Sanitation Data'!G104)),NA())</f>
        <v>#N/A</v>
      </c>
      <c r="AM110" s="507" t="e">
        <f ca="1">+IF(AND(ISNUMBER(OFFSET('Sanitation Data'!$G$10,0,10*ROW('Sanitation Data'!G104))),'Data Summary'!DB110="Yes"),OFFSET('Sanitation Data'!$G$10,0,10*ROW('Sanitation Data'!G104)),NA())</f>
        <v>#N/A</v>
      </c>
      <c r="AN110" s="507" t="e">
        <f ca="1">+IF(AND(ISNUMBER(OFFSET('Sanitation Data'!$G$11,0,10*ROW('Sanitation Data'!G104))),'Data Summary'!DC110="Yes"),OFFSET('Sanitation Data'!$G$11,0,10*ROW('Sanitation Data'!G104)),NA())</f>
        <v>#N/A</v>
      </c>
      <c r="AO110" s="507" t="e">
        <f ca="1">+IF(AND(ISNUMBER(OFFSET('Sanitation Data'!$G$12,0,10*ROW('Sanitation Data'!G104))),'Data Summary'!DD110="Yes"),OFFSET('Sanitation Data'!$G$12,0,10*ROW('Sanitation Data'!G104)),NA())</f>
        <v>#N/A</v>
      </c>
      <c r="AP110" s="507" t="e">
        <f ca="1">+IF(AND(ISNUMBER(OFFSET('Sanitation Data'!$H$4,0,10*ROW('Sanitation Data'!H104))),'Data Summary'!DE110="Yes"),100-OFFSET('Sanitation Data'!$H$4,0,10*ROW('Sanitation Data'!H104)),NA())</f>
        <v>#N/A</v>
      </c>
      <c r="AQ110" s="507" t="e">
        <f ca="1">+IF(AND(ISNUMBER(OFFSET('Sanitation Data'!$H$6,0,10*ROW('Sanitation Data'!H104))),'Data Summary'!DF110="Yes"),OFFSET('Sanitation Data'!$H$6,0,10*ROW('Sanitation Data'!H104)),NA())</f>
        <v>#N/A</v>
      </c>
      <c r="AR110" s="507" t="e">
        <f ca="1">+IF(AND(ISNUMBER(OFFSET('Sanitation Data'!$H$10,0,10*ROW('Sanitation Data'!H104))),'Data Summary'!DG110="Yes"),OFFSET('Sanitation Data'!$H$10,0,10*ROW('Sanitation Data'!H104)),NA())</f>
        <v>#N/A</v>
      </c>
      <c r="AS110" s="507" t="e">
        <f ca="1">+IF(AND(ISNUMBER(OFFSET('Sanitation Data'!$H$11,0,10*ROW('Sanitation Data'!H104))),'Data Summary'!DH110="Yes"),OFFSET('Sanitation Data'!$H$11,0,10*ROW('Sanitation Data'!H104)),NA())</f>
        <v>#N/A</v>
      </c>
      <c r="AT110" s="507" t="e">
        <f ca="1">+IF(AND(ISNUMBER(OFFSET('Sanitation Data'!$H$12,0,10*ROW('Sanitation Data'!H104))),'Data Summary'!DI110="Yes"),OFFSET('Sanitation Data'!$H$12,0,10*ROW('Sanitation Data'!H104)),NA())</f>
        <v>#N/A</v>
      </c>
      <c r="AU110" s="507" t="e">
        <f ca="1">+IF(AND(ISNUMBER(OFFSET('Sanitation Data'!$I$4,0,10*ROW('Sanitation Data'!I104))),'Data Summary'!DJ110="Yes"),100-OFFSET('Sanitation Data'!$I$4,0,10*ROW('Sanitation Data'!I104)),NA())</f>
        <v>#N/A</v>
      </c>
      <c r="AV110" s="507" t="e">
        <f ca="1">+IF(AND(ISNUMBER(OFFSET('Sanitation Data'!$I$6,0,10*ROW('Sanitation Data'!I104))),'Data Summary'!DK110="Yes"),OFFSET('Sanitation Data'!$I$6,0,10*ROW('Sanitation Data'!I104)),NA())</f>
        <v>#N/A</v>
      </c>
      <c r="AW110" s="507" t="e">
        <f ca="1">+IF(AND(ISNUMBER(OFFSET('Sanitation Data'!$I$10,0,10*ROW('Sanitation Data'!I104))),'Data Summary'!DL110="Yes"),OFFSET('Sanitation Data'!$I$10,0,10*ROW('Sanitation Data'!I104)),NA())</f>
        <v>#N/A</v>
      </c>
      <c r="AX110" s="507" t="e">
        <f ca="1">+IF(AND(ISNUMBER(OFFSET('Sanitation Data'!$I$11,0,10*ROW('Sanitation Data'!I104))),'Data Summary'!DM110="Yes"),OFFSET('Sanitation Data'!$I$11,0,10*ROW('Sanitation Data'!I104)),NA())</f>
        <v>#N/A</v>
      </c>
      <c r="AY110" s="507" t="e">
        <f ca="1">+IF(AND(ISNUMBER(OFFSET('Sanitation Data'!$I$12,0,10*ROW('Sanitation Data'!I104))),'Data Summary'!DN110="Yes"),OFFSET('Sanitation Data'!$I$12,0,10*ROW('Sanitation Data'!I104)),NA())</f>
        <v>#N/A</v>
      </c>
      <c r="AZ110" s="508" t="e">
        <f ca="1">+IF(AND(ISNUMBER(OFFSET('Hygiene Data'!$D$5,0,10*ROW('Hygiene Data'!D104))),'Data Summary'!DO110="Yes"),OFFSET('Hygiene Data'!$D$5,0,10*ROW('Hygiene Data'!D104)),NA())</f>
        <v>#N/A</v>
      </c>
      <c r="BA110" s="508" t="e">
        <f ca="1">+IF(AND(ISNUMBER(OFFSET('Hygiene Data'!$D$7,0,10*ROW('Hygiene Data'!D104))),'Data Summary'!DP110="Yes"),OFFSET('Hygiene Data'!$D$7,0,10*ROW('Hygiene Data'!D104)),NA())</f>
        <v>#N/A</v>
      </c>
      <c r="BB110" s="508" t="e">
        <f ca="1">+IF(AND(ISNUMBER(OFFSET('Hygiene Data'!$D$9,0,10*ROW('Hygiene Data'!D104))),'Data Summary'!DQ110="Yes"),OFFSET('Hygiene Data'!$D$9,0,10*ROW('Hygiene Data'!D104)),NA())</f>
        <v>#N/A</v>
      </c>
      <c r="BC110" s="508" t="e">
        <f ca="1">+IF(AND(ISNUMBER(OFFSET('Hygiene Data'!$E$5,0,10*ROW('Hygiene Data'!E104))),'Data Summary'!DR110="Yes"),OFFSET('Hygiene Data'!$E$5,0,10*ROW('Hygiene Data'!E104)),NA())</f>
        <v>#N/A</v>
      </c>
      <c r="BD110" s="508" t="e">
        <f ca="1">+IF(AND(ISNUMBER(OFFSET('Hygiene Data'!$E$7,0,10*ROW('Hygiene Data'!E104))),'Data Summary'!DS110="Yes"),OFFSET('Hygiene Data'!$E$7,0,10*ROW('Hygiene Data'!E104)),NA())</f>
        <v>#N/A</v>
      </c>
      <c r="BE110" s="508" t="e">
        <f ca="1">+IF(AND(ISNUMBER(OFFSET('Hygiene Data'!$E$9,0,10*ROW('Hygiene Data'!E104))),'Data Summary'!DT110="Yes"),OFFSET('Hygiene Data'!$E$9,0,10*ROW('Hygiene Data'!E104)),NA())</f>
        <v>#N/A</v>
      </c>
      <c r="BF110" s="508" t="e">
        <f ca="1">+IF(AND(ISNUMBER(OFFSET('Hygiene Data'!$F$5,0,10*ROW('Hygiene Data'!F104))),'Data Summary'!DU110="Yes"),OFFSET('Hygiene Data'!$F$5,0,10*ROW('Hygiene Data'!F104)),NA())</f>
        <v>#N/A</v>
      </c>
      <c r="BG110" s="508" t="e">
        <f ca="1">+IF(AND(ISNUMBER(OFFSET('Hygiene Data'!$F$7,0,10*ROW('Hygiene Data'!F104))),'Data Summary'!DV110="Yes"),OFFSET('Hygiene Data'!$F$7,0,10*ROW('Hygiene Data'!F104)),NA())</f>
        <v>#N/A</v>
      </c>
      <c r="BH110" s="508" t="e">
        <f ca="1">+IF(AND(ISNUMBER(OFFSET('Hygiene Data'!$F$9,0,10*ROW('Hygiene Data'!F104))),'Data Summary'!DW110="Yes"),OFFSET('Hygiene Data'!$F$9,0,10*ROW('Hygiene Data'!F104)),NA())</f>
        <v>#N/A</v>
      </c>
      <c r="BI110" s="508" t="e">
        <f ca="1">+IF(AND(ISNUMBER(OFFSET('Hygiene Data'!$G$5,0,10*ROW('Hygiene Data'!G104))),'Data Summary'!DX110="Yes"),OFFSET('Hygiene Data'!$G$5,0,10*ROW('Hygiene Data'!G104)),NA())</f>
        <v>#N/A</v>
      </c>
      <c r="BJ110" s="508" t="e">
        <f ca="1">+IF(AND(ISNUMBER(OFFSET('Hygiene Data'!$G$7,0,10*ROW('Hygiene Data'!G104))),'Data Summary'!DY110="Yes"),OFFSET('Hygiene Data'!$G$7,0,10*ROW('Hygiene Data'!G104)),NA())</f>
        <v>#N/A</v>
      </c>
      <c r="BK110" s="508" t="e">
        <f ca="1">+IF(AND(ISNUMBER(OFFSET('Hygiene Data'!$G$9,0,10*ROW('Hygiene Data'!G104))),'Data Summary'!DZ110="Yes"),OFFSET('Hygiene Data'!$G$9,0,10*ROW('Hygiene Data'!G104)),NA())</f>
        <v>#N/A</v>
      </c>
      <c r="BL110" s="508" t="e">
        <f ca="1">+IF(AND(ISNUMBER(OFFSET('Hygiene Data'!$H$5,0,10*ROW('Hygiene Data'!H104))),'Data Summary'!EA110="Yes"),OFFSET('Hygiene Data'!$H$5,0,10*ROW('Hygiene Data'!H104)),NA())</f>
        <v>#N/A</v>
      </c>
      <c r="BM110" s="508" t="e">
        <f ca="1">+IF(AND(ISNUMBER(OFFSET('Hygiene Data'!$H$7,0,10*ROW('Hygiene Data'!H104))),'Data Summary'!EB110="Yes"),OFFSET('Hygiene Data'!$H$7,0,10*ROW('Hygiene Data'!H104)),NA())</f>
        <v>#N/A</v>
      </c>
      <c r="BN110" s="508" t="e">
        <f ca="1">+IF(AND(ISNUMBER(OFFSET('Hygiene Data'!$H$9,0,10*ROW('Hygiene Data'!H104))),'Data Summary'!EC110="Yes"),OFFSET('Hygiene Data'!$H$9,0,10*ROW('Hygiene Data'!H104)),NA())</f>
        <v>#N/A</v>
      </c>
      <c r="BO110" s="508" t="e">
        <f ca="1">+IF(AND(ISNUMBER(OFFSET('Hygiene Data'!$I$5,0,10*ROW('Hygiene Data'!I104))),'Data Summary'!ED110="Yes"),OFFSET('Hygiene Data'!$I$5,0,10*ROW('Hygiene Data'!I104)),NA())</f>
        <v>#N/A</v>
      </c>
      <c r="BP110" s="508" t="e">
        <f ca="1">+IF(AND(ISNUMBER(OFFSET('Hygiene Data'!$I$7,0,10*ROW('Hygiene Data'!I104))),'Data Summary'!EE110="Yes"),OFFSET('Hygiene Data'!$I$7,0,10*ROW('Hygiene Data'!I104)),NA())</f>
        <v>#N/A</v>
      </c>
      <c r="BQ110" s="508" t="e">
        <f ca="1">+IF(AND(ISNUMBER(OFFSET('Hygiene Data'!$I$9,0,10*ROW('Hygiene Data'!I104))),'Data Summary'!EF110="Yes"),OFFSET('Hygiene Data'!$I$9,0,10*ROW('Hygiene Data'!I104)),NA())</f>
        <v>#N/A</v>
      </c>
    </row>
    <row r="111" spans="1:69" x14ac:dyDescent="0.25">
      <c r="A111" s="504" t="e">
        <f ca="1">+RIGHT('Data Summary'!A111,LEN('Data Summary'!A111)-9)</f>
        <v>#VALUE!</v>
      </c>
      <c r="B111" s="478" t="str">
        <f ca="1">+IF(ISTEXT('Data Summary'!B111),'Data Summary'!B111,"")</f>
        <v/>
      </c>
      <c r="C111" s="505" t="e">
        <f ca="1">+VALUE('Data Summary'!C111)</f>
        <v>#VALUE!</v>
      </c>
      <c r="D111" s="506" t="e">
        <f ca="1">+IF(AND(ISNUMBER(OFFSET('Water Data'!$D$4,0,10*ROW('Water Data'!D105))),'Data Summary'!BS111="Yes"),100-OFFSET('Water Data'!$D$4,0,10*ROW('Water Data'!D105)),NA())</f>
        <v>#N/A</v>
      </c>
      <c r="E111" s="506" t="e">
        <f ca="1">+IF(AND(ISNUMBER(OFFSET('Water Data'!$D$6,0,10*ROW('Water Data'!D105))),'Data Summary'!BT111="Yes"),OFFSET('Water Data'!$D$6,0,10*ROW('Water Data'!D105)),NA())</f>
        <v>#N/A</v>
      </c>
      <c r="F111" s="506" t="e">
        <f ca="1">+IF(AND(ISNUMBER(OFFSET('Water Data'!$D$9,0,10*ROW('Water Data'!D105))),'Data Summary'!BU111="Yes"),OFFSET('Water Data'!$D$9,0,10*ROW('Water Data'!D105)),NA())</f>
        <v>#N/A</v>
      </c>
      <c r="G111" s="506" t="e">
        <f ca="1">+IF(AND(ISNUMBER(OFFSET('Water Data'!$E$4,0,10*ROW('Water Data'!E105))),'Data Summary'!BV111="Yes"),100-OFFSET('Water Data'!$E$4,0,10*ROW('Water Data'!E105)),NA())</f>
        <v>#N/A</v>
      </c>
      <c r="H111" s="506" t="e">
        <f ca="1">+IF(AND(ISNUMBER(OFFSET('Water Data'!$E$6,0,10*ROW('Water Data'!E105))),'Data Summary'!BW111="Yes"),OFFSET('Water Data'!$E$6,0,10*ROW('Water Data'!E105)),NA())</f>
        <v>#N/A</v>
      </c>
      <c r="I111" s="506" t="e">
        <f ca="1">+IF(AND(ISNUMBER(OFFSET('Water Data'!$E$9,0,10*ROW('Water Data'!E105))),'Data Summary'!BX111="Yes"),OFFSET('Water Data'!$E$9,0,10*ROW('Water Data'!E105)),NA())</f>
        <v>#N/A</v>
      </c>
      <c r="J111" s="506" t="e">
        <f ca="1">+IF(AND(ISNUMBER(OFFSET('Water Data'!$F$4,0,10*ROW('Water Data'!F105))),'Data Summary'!BY111="Yes"),100-OFFSET('Water Data'!$F$4,0,10*ROW('Water Data'!F105)),NA())</f>
        <v>#N/A</v>
      </c>
      <c r="K111" s="506" t="e">
        <f ca="1">+IF(AND(ISNUMBER(OFFSET('Water Data'!$F$6,0,10*ROW('Water Data'!F105))),'Data Summary'!BZ111="Yes"),OFFSET('Water Data'!$F$6,0,10*ROW('Water Data'!F105)),NA())</f>
        <v>#N/A</v>
      </c>
      <c r="L111" s="506" t="e">
        <f ca="1">+IF(AND(ISNUMBER(OFFSET('Water Data'!$F$9,0,10*ROW('Water Data'!F105))),'Data Summary'!CA111="Yes"),OFFSET('Water Data'!$F$9,0,10*ROW('Water Data'!F105)),NA())</f>
        <v>#N/A</v>
      </c>
      <c r="M111" s="506" t="e">
        <f ca="1">+IF(AND(ISNUMBER(OFFSET('Water Data'!$G$4,0,10*ROW('Water Data'!G105))),'Data Summary'!CB111="Yes"),100-OFFSET('Water Data'!$G$4,0,10*ROW('Water Data'!G105)),NA())</f>
        <v>#N/A</v>
      </c>
      <c r="N111" s="506" t="e">
        <f ca="1">+IF(AND(ISNUMBER(OFFSET('Water Data'!$G$6,0,10*ROW('Water Data'!G105))),'Data Summary'!CC111="Yes"),OFFSET('Water Data'!$G$6,0,10*ROW('Water Data'!G105)),NA())</f>
        <v>#N/A</v>
      </c>
      <c r="O111" s="506" t="e">
        <f ca="1">+IF(AND(ISNUMBER(OFFSET('Water Data'!$G$9,0,10*ROW('Water Data'!G105))),'Data Summary'!CD111="Yes"),OFFSET('Water Data'!$G$9,0,10*ROW('Water Data'!G105)),NA())</f>
        <v>#N/A</v>
      </c>
      <c r="P111" s="506" t="e">
        <f ca="1">+IF(AND(ISNUMBER(OFFSET('Water Data'!$H$4,0,10*ROW('Water Data'!H105))),'Data Summary'!CE111="Yes"),100-OFFSET('Water Data'!$H$4,0,10*ROW('Water Data'!H105)),NA())</f>
        <v>#N/A</v>
      </c>
      <c r="Q111" s="506" t="e">
        <f ca="1">+IF(AND(ISNUMBER(OFFSET('Water Data'!$H$6,0,10*ROW('Water Data'!H105))),'Data Summary'!CF111="Yes"),OFFSET('Water Data'!$H$6,0,10*ROW('Water Data'!H105)),NA())</f>
        <v>#N/A</v>
      </c>
      <c r="R111" s="506" t="e">
        <f ca="1">+IF(AND(ISNUMBER(OFFSET('Water Data'!$H$9,0,10*ROW('Water Data'!H105))),'Data Summary'!CG111="Yes"),OFFSET('Water Data'!$H$9,0,10*ROW('Water Data'!H105)),NA())</f>
        <v>#N/A</v>
      </c>
      <c r="S111" s="506" t="e">
        <f ca="1">+IF(AND(ISNUMBER(OFFSET('Water Data'!$I$4,0,10*ROW('Water Data'!I105))),'Data Summary'!CH111="Yes"),100-OFFSET('Water Data'!$I$4,0,10*ROW('Water Data'!I105)),NA())</f>
        <v>#N/A</v>
      </c>
      <c r="T111" s="506" t="e">
        <f ca="1">+IF(AND(ISNUMBER(OFFSET('Water Data'!$I$6,0,10*ROW('Water Data'!I105))),'Data Summary'!CI111="Yes"),OFFSET('Water Data'!$I$6,0,10*ROW('Water Data'!I105)),NA())</f>
        <v>#N/A</v>
      </c>
      <c r="U111" s="506" t="e">
        <f ca="1">+IF(AND(ISNUMBER(OFFSET('Water Data'!$I$9,0,10*ROW('Water Data'!I105))),'Data Summary'!CJ111="Yes"),OFFSET('Water Data'!$I$9,0,10*ROW('Water Data'!I105)),NA())</f>
        <v>#N/A</v>
      </c>
      <c r="V111" s="507" t="e">
        <f ca="1">+IF(AND(ISNUMBER(OFFSET('Sanitation Data'!$D$4,0,10*ROW('Sanitation Data'!D105))),'Data Summary'!CK111="Yes"),100-OFFSET('Sanitation Data'!$D$4,0,10*ROW('Sanitation Data'!D105)),NA())</f>
        <v>#N/A</v>
      </c>
      <c r="W111" s="507" t="e">
        <f ca="1">+IF(AND(ISNUMBER(OFFSET('Sanitation Data'!$D$6,0,10*ROW('Sanitation Data'!D105))),'Data Summary'!CL111="Yes"),OFFSET('Sanitation Data'!$D$6,0,10*ROW('Sanitation Data'!D105)),NA())</f>
        <v>#N/A</v>
      </c>
      <c r="X111" s="507" t="e">
        <f ca="1">+IF(AND(ISNUMBER(OFFSET('Sanitation Data'!$D$10,0,10*ROW('Sanitation Data'!D105))),'Data Summary'!CM111="Yes"),OFFSET('Sanitation Data'!$D$10,0,10*ROW('Sanitation Data'!D105)),NA())</f>
        <v>#N/A</v>
      </c>
      <c r="Y111" s="507" t="e">
        <f ca="1">+IF(AND(ISNUMBER(OFFSET('Sanitation Data'!$D$11,0,10*ROW('Sanitation Data'!D105))),'Data Summary'!CN111="Yes"),OFFSET('Sanitation Data'!$D$11,0,10*ROW('Sanitation Data'!D105)),NA())</f>
        <v>#N/A</v>
      </c>
      <c r="Z111" s="507" t="e">
        <f ca="1">+IF(AND(ISNUMBER(OFFSET('Sanitation Data'!$D$12,0,10*ROW('Sanitation Data'!D105))),'Data Summary'!CO111="Yes"),OFFSET('Sanitation Data'!$D$12,0,10*ROW('Sanitation Data'!D105)),NA())</f>
        <v>#N/A</v>
      </c>
      <c r="AA111" s="507" t="e">
        <f ca="1">+IF(AND(ISNUMBER(OFFSET('Sanitation Data'!$E$4,0,10*ROW('Sanitation Data'!E105))),'Data Summary'!CP111="Yes"),100-OFFSET('Sanitation Data'!$E$4,0,10*ROW('Sanitation Data'!E105)),NA())</f>
        <v>#N/A</v>
      </c>
      <c r="AB111" s="507" t="e">
        <f ca="1">+IF(AND(ISNUMBER(OFFSET('Sanitation Data'!$E$6,0,10*ROW('Sanitation Data'!E105))),'Data Summary'!CQ111="Yes"),OFFSET('Sanitation Data'!$E$6,0,10*ROW('Sanitation Data'!E105)),NA())</f>
        <v>#N/A</v>
      </c>
      <c r="AC111" s="507" t="e">
        <f ca="1">+IF(AND(ISNUMBER(OFFSET('Sanitation Data'!$E$10,0,10*ROW('Sanitation Data'!E105))),'Data Summary'!CR111="Yes"),OFFSET('Sanitation Data'!$E$10,0,10*ROW('Sanitation Data'!E105)),NA())</f>
        <v>#N/A</v>
      </c>
      <c r="AD111" s="507" t="e">
        <f ca="1">+IF(AND(ISNUMBER(OFFSET('Sanitation Data'!$E$11,0,10*ROW('Sanitation Data'!E105))),'Data Summary'!CS111="Yes"),OFFSET('Sanitation Data'!$E$11,0,10*ROW('Sanitation Data'!E105)),NA())</f>
        <v>#N/A</v>
      </c>
      <c r="AE111" s="507" t="e">
        <f ca="1">+IF(AND(ISNUMBER(OFFSET('Sanitation Data'!$E$12,0,10*ROW('Sanitation Data'!E105))),'Data Summary'!CT111="Yes"),OFFSET('Sanitation Data'!$E$12,0,10*ROW('Sanitation Data'!E105)),NA())</f>
        <v>#N/A</v>
      </c>
      <c r="AF111" s="507" t="e">
        <f ca="1">+IF(AND(ISNUMBER(OFFSET('Sanitation Data'!$F$4,0,10*ROW('Sanitation Data'!F105))),'Data Summary'!CU111="Yes"),100-OFFSET('Sanitation Data'!$F$4,0,10*ROW('Sanitation Data'!F105)),NA())</f>
        <v>#N/A</v>
      </c>
      <c r="AG111" s="507" t="e">
        <f ca="1">+IF(AND(ISNUMBER(OFFSET('Sanitation Data'!$F$6,0,10*ROW('Sanitation Data'!F105))),'Data Summary'!CV111="Yes"),OFFSET('Sanitation Data'!$F$6,0,10*ROW('Sanitation Data'!F105)),NA())</f>
        <v>#N/A</v>
      </c>
      <c r="AH111" s="507" t="e">
        <f ca="1">+IF(AND(ISNUMBER(OFFSET('Sanitation Data'!$F$10,0,10*ROW('Sanitation Data'!F105))),'Data Summary'!CW111="Yes"),OFFSET('Sanitation Data'!$F$10,0,10*ROW('Sanitation Data'!F105)),NA())</f>
        <v>#N/A</v>
      </c>
      <c r="AI111" s="507" t="e">
        <f ca="1">+IF(AND(ISNUMBER(OFFSET('Sanitation Data'!$F$11,0,10*ROW('Sanitation Data'!F105))),'Data Summary'!CX111="Yes"),OFFSET('Sanitation Data'!$F$11,0,10*ROW('Sanitation Data'!F105)),NA())</f>
        <v>#N/A</v>
      </c>
      <c r="AJ111" s="507" t="e">
        <f ca="1">+IF(AND(ISNUMBER(OFFSET('Sanitation Data'!$F$12,0,10*ROW('Sanitation Data'!F105))),'Data Summary'!CY111="Yes"),OFFSET('Sanitation Data'!$F$12,0,10*ROW('Sanitation Data'!F105)),NA())</f>
        <v>#N/A</v>
      </c>
      <c r="AK111" s="507" t="e">
        <f ca="1">+IF(AND(ISNUMBER(OFFSET('Sanitation Data'!$G$4,0,10*ROW('Sanitation Data'!G105))),'Data Summary'!CZ111="Yes"),100-OFFSET('Sanitation Data'!$G$4,0,10*ROW('Sanitation Data'!G105)),NA())</f>
        <v>#N/A</v>
      </c>
      <c r="AL111" s="507" t="e">
        <f ca="1">+IF(AND(ISNUMBER(OFFSET('Sanitation Data'!$G$6,0,10*ROW('Sanitation Data'!G105))),'Data Summary'!DA111="Yes"),OFFSET('Sanitation Data'!$G$6,0,10*ROW('Sanitation Data'!G105)),NA())</f>
        <v>#N/A</v>
      </c>
      <c r="AM111" s="507" t="e">
        <f ca="1">+IF(AND(ISNUMBER(OFFSET('Sanitation Data'!$G$10,0,10*ROW('Sanitation Data'!G105))),'Data Summary'!DB111="Yes"),OFFSET('Sanitation Data'!$G$10,0,10*ROW('Sanitation Data'!G105)),NA())</f>
        <v>#N/A</v>
      </c>
      <c r="AN111" s="507" t="e">
        <f ca="1">+IF(AND(ISNUMBER(OFFSET('Sanitation Data'!$G$11,0,10*ROW('Sanitation Data'!G105))),'Data Summary'!DC111="Yes"),OFFSET('Sanitation Data'!$G$11,0,10*ROW('Sanitation Data'!G105)),NA())</f>
        <v>#N/A</v>
      </c>
      <c r="AO111" s="507" t="e">
        <f ca="1">+IF(AND(ISNUMBER(OFFSET('Sanitation Data'!$G$12,0,10*ROW('Sanitation Data'!G105))),'Data Summary'!DD111="Yes"),OFFSET('Sanitation Data'!$G$12,0,10*ROW('Sanitation Data'!G105)),NA())</f>
        <v>#N/A</v>
      </c>
      <c r="AP111" s="507" t="e">
        <f ca="1">+IF(AND(ISNUMBER(OFFSET('Sanitation Data'!$H$4,0,10*ROW('Sanitation Data'!H105))),'Data Summary'!DE111="Yes"),100-OFFSET('Sanitation Data'!$H$4,0,10*ROW('Sanitation Data'!H105)),NA())</f>
        <v>#N/A</v>
      </c>
      <c r="AQ111" s="507" t="e">
        <f ca="1">+IF(AND(ISNUMBER(OFFSET('Sanitation Data'!$H$6,0,10*ROW('Sanitation Data'!H105))),'Data Summary'!DF111="Yes"),OFFSET('Sanitation Data'!$H$6,0,10*ROW('Sanitation Data'!H105)),NA())</f>
        <v>#N/A</v>
      </c>
      <c r="AR111" s="507" t="e">
        <f ca="1">+IF(AND(ISNUMBER(OFFSET('Sanitation Data'!$H$10,0,10*ROW('Sanitation Data'!H105))),'Data Summary'!DG111="Yes"),OFFSET('Sanitation Data'!$H$10,0,10*ROW('Sanitation Data'!H105)),NA())</f>
        <v>#N/A</v>
      </c>
      <c r="AS111" s="507" t="e">
        <f ca="1">+IF(AND(ISNUMBER(OFFSET('Sanitation Data'!$H$11,0,10*ROW('Sanitation Data'!H105))),'Data Summary'!DH111="Yes"),OFFSET('Sanitation Data'!$H$11,0,10*ROW('Sanitation Data'!H105)),NA())</f>
        <v>#N/A</v>
      </c>
      <c r="AT111" s="507" t="e">
        <f ca="1">+IF(AND(ISNUMBER(OFFSET('Sanitation Data'!$H$12,0,10*ROW('Sanitation Data'!H105))),'Data Summary'!DI111="Yes"),OFFSET('Sanitation Data'!$H$12,0,10*ROW('Sanitation Data'!H105)),NA())</f>
        <v>#N/A</v>
      </c>
      <c r="AU111" s="507" t="e">
        <f ca="1">+IF(AND(ISNUMBER(OFFSET('Sanitation Data'!$I$4,0,10*ROW('Sanitation Data'!I105))),'Data Summary'!DJ111="Yes"),100-OFFSET('Sanitation Data'!$I$4,0,10*ROW('Sanitation Data'!I105)),NA())</f>
        <v>#N/A</v>
      </c>
      <c r="AV111" s="507" t="e">
        <f ca="1">+IF(AND(ISNUMBER(OFFSET('Sanitation Data'!$I$6,0,10*ROW('Sanitation Data'!I105))),'Data Summary'!DK111="Yes"),OFFSET('Sanitation Data'!$I$6,0,10*ROW('Sanitation Data'!I105)),NA())</f>
        <v>#N/A</v>
      </c>
      <c r="AW111" s="507" t="e">
        <f ca="1">+IF(AND(ISNUMBER(OFFSET('Sanitation Data'!$I$10,0,10*ROW('Sanitation Data'!I105))),'Data Summary'!DL111="Yes"),OFFSET('Sanitation Data'!$I$10,0,10*ROW('Sanitation Data'!I105)),NA())</f>
        <v>#N/A</v>
      </c>
      <c r="AX111" s="507" t="e">
        <f ca="1">+IF(AND(ISNUMBER(OFFSET('Sanitation Data'!$I$11,0,10*ROW('Sanitation Data'!I105))),'Data Summary'!DM111="Yes"),OFFSET('Sanitation Data'!$I$11,0,10*ROW('Sanitation Data'!I105)),NA())</f>
        <v>#N/A</v>
      </c>
      <c r="AY111" s="507" t="e">
        <f ca="1">+IF(AND(ISNUMBER(OFFSET('Sanitation Data'!$I$12,0,10*ROW('Sanitation Data'!I105))),'Data Summary'!DN111="Yes"),OFFSET('Sanitation Data'!$I$12,0,10*ROW('Sanitation Data'!I105)),NA())</f>
        <v>#N/A</v>
      </c>
      <c r="AZ111" s="508" t="e">
        <f ca="1">+IF(AND(ISNUMBER(OFFSET('Hygiene Data'!$D$5,0,10*ROW('Hygiene Data'!D105))),'Data Summary'!DO111="Yes"),OFFSET('Hygiene Data'!$D$5,0,10*ROW('Hygiene Data'!D105)),NA())</f>
        <v>#N/A</v>
      </c>
      <c r="BA111" s="508" t="e">
        <f ca="1">+IF(AND(ISNUMBER(OFFSET('Hygiene Data'!$D$7,0,10*ROW('Hygiene Data'!D105))),'Data Summary'!DP111="Yes"),OFFSET('Hygiene Data'!$D$7,0,10*ROW('Hygiene Data'!D105)),NA())</f>
        <v>#N/A</v>
      </c>
      <c r="BB111" s="508" t="e">
        <f ca="1">+IF(AND(ISNUMBER(OFFSET('Hygiene Data'!$D$9,0,10*ROW('Hygiene Data'!D105))),'Data Summary'!DQ111="Yes"),OFFSET('Hygiene Data'!$D$9,0,10*ROW('Hygiene Data'!D105)),NA())</f>
        <v>#N/A</v>
      </c>
      <c r="BC111" s="508" t="e">
        <f ca="1">+IF(AND(ISNUMBER(OFFSET('Hygiene Data'!$E$5,0,10*ROW('Hygiene Data'!E105))),'Data Summary'!DR111="Yes"),OFFSET('Hygiene Data'!$E$5,0,10*ROW('Hygiene Data'!E105)),NA())</f>
        <v>#N/A</v>
      </c>
      <c r="BD111" s="508" t="e">
        <f ca="1">+IF(AND(ISNUMBER(OFFSET('Hygiene Data'!$E$7,0,10*ROW('Hygiene Data'!E105))),'Data Summary'!DS111="Yes"),OFFSET('Hygiene Data'!$E$7,0,10*ROW('Hygiene Data'!E105)),NA())</f>
        <v>#N/A</v>
      </c>
      <c r="BE111" s="508" t="e">
        <f ca="1">+IF(AND(ISNUMBER(OFFSET('Hygiene Data'!$E$9,0,10*ROW('Hygiene Data'!E105))),'Data Summary'!DT111="Yes"),OFFSET('Hygiene Data'!$E$9,0,10*ROW('Hygiene Data'!E105)),NA())</f>
        <v>#N/A</v>
      </c>
      <c r="BF111" s="508" t="e">
        <f ca="1">+IF(AND(ISNUMBER(OFFSET('Hygiene Data'!$F$5,0,10*ROW('Hygiene Data'!F105))),'Data Summary'!DU111="Yes"),OFFSET('Hygiene Data'!$F$5,0,10*ROW('Hygiene Data'!F105)),NA())</f>
        <v>#N/A</v>
      </c>
      <c r="BG111" s="508" t="e">
        <f ca="1">+IF(AND(ISNUMBER(OFFSET('Hygiene Data'!$F$7,0,10*ROW('Hygiene Data'!F105))),'Data Summary'!DV111="Yes"),OFFSET('Hygiene Data'!$F$7,0,10*ROW('Hygiene Data'!F105)),NA())</f>
        <v>#N/A</v>
      </c>
      <c r="BH111" s="508" t="e">
        <f ca="1">+IF(AND(ISNUMBER(OFFSET('Hygiene Data'!$F$9,0,10*ROW('Hygiene Data'!F105))),'Data Summary'!DW111="Yes"),OFFSET('Hygiene Data'!$F$9,0,10*ROW('Hygiene Data'!F105)),NA())</f>
        <v>#N/A</v>
      </c>
      <c r="BI111" s="508" t="e">
        <f ca="1">+IF(AND(ISNUMBER(OFFSET('Hygiene Data'!$G$5,0,10*ROW('Hygiene Data'!G105))),'Data Summary'!DX111="Yes"),OFFSET('Hygiene Data'!$G$5,0,10*ROW('Hygiene Data'!G105)),NA())</f>
        <v>#N/A</v>
      </c>
      <c r="BJ111" s="508" t="e">
        <f ca="1">+IF(AND(ISNUMBER(OFFSET('Hygiene Data'!$G$7,0,10*ROW('Hygiene Data'!G105))),'Data Summary'!DY111="Yes"),OFFSET('Hygiene Data'!$G$7,0,10*ROW('Hygiene Data'!G105)),NA())</f>
        <v>#N/A</v>
      </c>
      <c r="BK111" s="508" t="e">
        <f ca="1">+IF(AND(ISNUMBER(OFFSET('Hygiene Data'!$G$9,0,10*ROW('Hygiene Data'!G105))),'Data Summary'!DZ111="Yes"),OFFSET('Hygiene Data'!$G$9,0,10*ROW('Hygiene Data'!G105)),NA())</f>
        <v>#N/A</v>
      </c>
      <c r="BL111" s="508" t="e">
        <f ca="1">+IF(AND(ISNUMBER(OFFSET('Hygiene Data'!$H$5,0,10*ROW('Hygiene Data'!H105))),'Data Summary'!EA111="Yes"),OFFSET('Hygiene Data'!$H$5,0,10*ROW('Hygiene Data'!H105)),NA())</f>
        <v>#N/A</v>
      </c>
      <c r="BM111" s="508" t="e">
        <f ca="1">+IF(AND(ISNUMBER(OFFSET('Hygiene Data'!$H$7,0,10*ROW('Hygiene Data'!H105))),'Data Summary'!EB111="Yes"),OFFSET('Hygiene Data'!$H$7,0,10*ROW('Hygiene Data'!H105)),NA())</f>
        <v>#N/A</v>
      </c>
      <c r="BN111" s="508" t="e">
        <f ca="1">+IF(AND(ISNUMBER(OFFSET('Hygiene Data'!$H$9,0,10*ROW('Hygiene Data'!H105))),'Data Summary'!EC111="Yes"),OFFSET('Hygiene Data'!$H$9,0,10*ROW('Hygiene Data'!H105)),NA())</f>
        <v>#N/A</v>
      </c>
      <c r="BO111" s="508" t="e">
        <f ca="1">+IF(AND(ISNUMBER(OFFSET('Hygiene Data'!$I$5,0,10*ROW('Hygiene Data'!I105))),'Data Summary'!ED111="Yes"),OFFSET('Hygiene Data'!$I$5,0,10*ROW('Hygiene Data'!I105)),NA())</f>
        <v>#N/A</v>
      </c>
      <c r="BP111" s="508" t="e">
        <f ca="1">+IF(AND(ISNUMBER(OFFSET('Hygiene Data'!$I$7,0,10*ROW('Hygiene Data'!I105))),'Data Summary'!EE111="Yes"),OFFSET('Hygiene Data'!$I$7,0,10*ROW('Hygiene Data'!I105)),NA())</f>
        <v>#N/A</v>
      </c>
      <c r="BQ111" s="508" t="e">
        <f ca="1">+IF(AND(ISNUMBER(OFFSET('Hygiene Data'!$I$9,0,10*ROW('Hygiene Data'!I105))),'Data Summary'!EF111="Yes"),OFFSET('Hygiene Data'!$I$9,0,10*ROW('Hygiene Data'!I105)),NA())</f>
        <v>#N/A</v>
      </c>
    </row>
    <row r="112" spans="1:69" x14ac:dyDescent="0.25">
      <c r="A112" s="504" t="e">
        <f ca="1">+RIGHT('Data Summary'!A112,LEN('Data Summary'!A112)-9)</f>
        <v>#VALUE!</v>
      </c>
      <c r="B112" s="478" t="str">
        <f ca="1">+IF(ISTEXT('Data Summary'!B112),'Data Summary'!B112,"")</f>
        <v/>
      </c>
      <c r="C112" s="505" t="e">
        <f ca="1">+VALUE('Data Summary'!C112)</f>
        <v>#VALUE!</v>
      </c>
      <c r="D112" s="506" t="e">
        <f ca="1">+IF(AND(ISNUMBER(OFFSET('Water Data'!$D$4,0,10*ROW('Water Data'!D106))),'Data Summary'!BS112="Yes"),100-OFFSET('Water Data'!$D$4,0,10*ROW('Water Data'!D106)),NA())</f>
        <v>#N/A</v>
      </c>
      <c r="E112" s="506" t="e">
        <f ca="1">+IF(AND(ISNUMBER(OFFSET('Water Data'!$D$6,0,10*ROW('Water Data'!D106))),'Data Summary'!BT112="Yes"),OFFSET('Water Data'!$D$6,0,10*ROW('Water Data'!D106)),NA())</f>
        <v>#N/A</v>
      </c>
      <c r="F112" s="506" t="e">
        <f ca="1">+IF(AND(ISNUMBER(OFFSET('Water Data'!$D$9,0,10*ROW('Water Data'!D106))),'Data Summary'!BU112="Yes"),OFFSET('Water Data'!$D$9,0,10*ROW('Water Data'!D106)),NA())</f>
        <v>#N/A</v>
      </c>
      <c r="G112" s="506" t="e">
        <f ca="1">+IF(AND(ISNUMBER(OFFSET('Water Data'!$E$4,0,10*ROW('Water Data'!E106))),'Data Summary'!BV112="Yes"),100-OFFSET('Water Data'!$E$4,0,10*ROW('Water Data'!E106)),NA())</f>
        <v>#N/A</v>
      </c>
      <c r="H112" s="506" t="e">
        <f ca="1">+IF(AND(ISNUMBER(OFFSET('Water Data'!$E$6,0,10*ROW('Water Data'!E106))),'Data Summary'!BW112="Yes"),OFFSET('Water Data'!$E$6,0,10*ROW('Water Data'!E106)),NA())</f>
        <v>#N/A</v>
      </c>
      <c r="I112" s="506" t="e">
        <f ca="1">+IF(AND(ISNUMBER(OFFSET('Water Data'!$E$9,0,10*ROW('Water Data'!E106))),'Data Summary'!BX112="Yes"),OFFSET('Water Data'!$E$9,0,10*ROW('Water Data'!E106)),NA())</f>
        <v>#N/A</v>
      </c>
      <c r="J112" s="506" t="e">
        <f ca="1">+IF(AND(ISNUMBER(OFFSET('Water Data'!$F$4,0,10*ROW('Water Data'!F106))),'Data Summary'!BY112="Yes"),100-OFFSET('Water Data'!$F$4,0,10*ROW('Water Data'!F106)),NA())</f>
        <v>#N/A</v>
      </c>
      <c r="K112" s="506" t="e">
        <f ca="1">+IF(AND(ISNUMBER(OFFSET('Water Data'!$F$6,0,10*ROW('Water Data'!F106))),'Data Summary'!BZ112="Yes"),OFFSET('Water Data'!$F$6,0,10*ROW('Water Data'!F106)),NA())</f>
        <v>#N/A</v>
      </c>
      <c r="L112" s="506" t="e">
        <f ca="1">+IF(AND(ISNUMBER(OFFSET('Water Data'!$F$9,0,10*ROW('Water Data'!F106))),'Data Summary'!CA112="Yes"),OFFSET('Water Data'!$F$9,0,10*ROW('Water Data'!F106)),NA())</f>
        <v>#N/A</v>
      </c>
      <c r="M112" s="506" t="e">
        <f ca="1">+IF(AND(ISNUMBER(OFFSET('Water Data'!$G$4,0,10*ROW('Water Data'!G106))),'Data Summary'!CB112="Yes"),100-OFFSET('Water Data'!$G$4,0,10*ROW('Water Data'!G106)),NA())</f>
        <v>#N/A</v>
      </c>
      <c r="N112" s="506" t="e">
        <f ca="1">+IF(AND(ISNUMBER(OFFSET('Water Data'!$G$6,0,10*ROW('Water Data'!G106))),'Data Summary'!CC112="Yes"),OFFSET('Water Data'!$G$6,0,10*ROW('Water Data'!G106)),NA())</f>
        <v>#N/A</v>
      </c>
      <c r="O112" s="506" t="e">
        <f ca="1">+IF(AND(ISNUMBER(OFFSET('Water Data'!$G$9,0,10*ROW('Water Data'!G106))),'Data Summary'!CD112="Yes"),OFFSET('Water Data'!$G$9,0,10*ROW('Water Data'!G106)),NA())</f>
        <v>#N/A</v>
      </c>
      <c r="P112" s="506" t="e">
        <f ca="1">+IF(AND(ISNUMBER(OFFSET('Water Data'!$H$4,0,10*ROW('Water Data'!H106))),'Data Summary'!CE112="Yes"),100-OFFSET('Water Data'!$H$4,0,10*ROW('Water Data'!H106)),NA())</f>
        <v>#N/A</v>
      </c>
      <c r="Q112" s="506" t="e">
        <f ca="1">+IF(AND(ISNUMBER(OFFSET('Water Data'!$H$6,0,10*ROW('Water Data'!H106))),'Data Summary'!CF112="Yes"),OFFSET('Water Data'!$H$6,0,10*ROW('Water Data'!H106)),NA())</f>
        <v>#N/A</v>
      </c>
      <c r="R112" s="506" t="e">
        <f ca="1">+IF(AND(ISNUMBER(OFFSET('Water Data'!$H$9,0,10*ROW('Water Data'!H106))),'Data Summary'!CG112="Yes"),OFFSET('Water Data'!$H$9,0,10*ROW('Water Data'!H106)),NA())</f>
        <v>#N/A</v>
      </c>
      <c r="S112" s="506" t="e">
        <f ca="1">+IF(AND(ISNUMBER(OFFSET('Water Data'!$I$4,0,10*ROW('Water Data'!I106))),'Data Summary'!CH112="Yes"),100-OFFSET('Water Data'!$I$4,0,10*ROW('Water Data'!I106)),NA())</f>
        <v>#N/A</v>
      </c>
      <c r="T112" s="506" t="e">
        <f ca="1">+IF(AND(ISNUMBER(OFFSET('Water Data'!$I$6,0,10*ROW('Water Data'!I106))),'Data Summary'!CI112="Yes"),OFFSET('Water Data'!$I$6,0,10*ROW('Water Data'!I106)),NA())</f>
        <v>#N/A</v>
      </c>
      <c r="U112" s="506" t="e">
        <f ca="1">+IF(AND(ISNUMBER(OFFSET('Water Data'!$I$9,0,10*ROW('Water Data'!I106))),'Data Summary'!CJ112="Yes"),OFFSET('Water Data'!$I$9,0,10*ROW('Water Data'!I106)),NA())</f>
        <v>#N/A</v>
      </c>
      <c r="V112" s="507" t="e">
        <f ca="1">+IF(AND(ISNUMBER(OFFSET('Sanitation Data'!$D$4,0,10*ROW('Sanitation Data'!D106))),'Data Summary'!CK112="Yes"),100-OFFSET('Sanitation Data'!$D$4,0,10*ROW('Sanitation Data'!D106)),NA())</f>
        <v>#N/A</v>
      </c>
      <c r="W112" s="507" t="e">
        <f ca="1">+IF(AND(ISNUMBER(OFFSET('Sanitation Data'!$D$6,0,10*ROW('Sanitation Data'!D106))),'Data Summary'!CL112="Yes"),OFFSET('Sanitation Data'!$D$6,0,10*ROW('Sanitation Data'!D106)),NA())</f>
        <v>#N/A</v>
      </c>
      <c r="X112" s="507" t="e">
        <f ca="1">+IF(AND(ISNUMBER(OFFSET('Sanitation Data'!$D$10,0,10*ROW('Sanitation Data'!D106))),'Data Summary'!CM112="Yes"),OFFSET('Sanitation Data'!$D$10,0,10*ROW('Sanitation Data'!D106)),NA())</f>
        <v>#N/A</v>
      </c>
      <c r="Y112" s="507" t="e">
        <f ca="1">+IF(AND(ISNUMBER(OFFSET('Sanitation Data'!$D$11,0,10*ROW('Sanitation Data'!D106))),'Data Summary'!CN112="Yes"),OFFSET('Sanitation Data'!$D$11,0,10*ROW('Sanitation Data'!D106)),NA())</f>
        <v>#N/A</v>
      </c>
      <c r="Z112" s="507" t="e">
        <f ca="1">+IF(AND(ISNUMBER(OFFSET('Sanitation Data'!$D$12,0,10*ROW('Sanitation Data'!D106))),'Data Summary'!CO112="Yes"),OFFSET('Sanitation Data'!$D$12,0,10*ROW('Sanitation Data'!D106)),NA())</f>
        <v>#N/A</v>
      </c>
      <c r="AA112" s="507" t="e">
        <f ca="1">+IF(AND(ISNUMBER(OFFSET('Sanitation Data'!$E$4,0,10*ROW('Sanitation Data'!E106))),'Data Summary'!CP112="Yes"),100-OFFSET('Sanitation Data'!$E$4,0,10*ROW('Sanitation Data'!E106)),NA())</f>
        <v>#N/A</v>
      </c>
      <c r="AB112" s="507" t="e">
        <f ca="1">+IF(AND(ISNUMBER(OFFSET('Sanitation Data'!$E$6,0,10*ROW('Sanitation Data'!E106))),'Data Summary'!CQ112="Yes"),OFFSET('Sanitation Data'!$E$6,0,10*ROW('Sanitation Data'!E106)),NA())</f>
        <v>#N/A</v>
      </c>
      <c r="AC112" s="507" t="e">
        <f ca="1">+IF(AND(ISNUMBER(OFFSET('Sanitation Data'!$E$10,0,10*ROW('Sanitation Data'!E106))),'Data Summary'!CR112="Yes"),OFFSET('Sanitation Data'!$E$10,0,10*ROW('Sanitation Data'!E106)),NA())</f>
        <v>#N/A</v>
      </c>
      <c r="AD112" s="507" t="e">
        <f ca="1">+IF(AND(ISNUMBER(OFFSET('Sanitation Data'!$E$11,0,10*ROW('Sanitation Data'!E106))),'Data Summary'!CS112="Yes"),OFFSET('Sanitation Data'!$E$11,0,10*ROW('Sanitation Data'!E106)),NA())</f>
        <v>#N/A</v>
      </c>
      <c r="AE112" s="507" t="e">
        <f ca="1">+IF(AND(ISNUMBER(OFFSET('Sanitation Data'!$E$12,0,10*ROW('Sanitation Data'!E106))),'Data Summary'!CT112="Yes"),OFFSET('Sanitation Data'!$E$12,0,10*ROW('Sanitation Data'!E106)),NA())</f>
        <v>#N/A</v>
      </c>
      <c r="AF112" s="507" t="e">
        <f ca="1">+IF(AND(ISNUMBER(OFFSET('Sanitation Data'!$F$4,0,10*ROW('Sanitation Data'!F106))),'Data Summary'!CU112="Yes"),100-OFFSET('Sanitation Data'!$F$4,0,10*ROW('Sanitation Data'!F106)),NA())</f>
        <v>#N/A</v>
      </c>
      <c r="AG112" s="507" t="e">
        <f ca="1">+IF(AND(ISNUMBER(OFFSET('Sanitation Data'!$F$6,0,10*ROW('Sanitation Data'!F106))),'Data Summary'!CV112="Yes"),OFFSET('Sanitation Data'!$F$6,0,10*ROW('Sanitation Data'!F106)),NA())</f>
        <v>#N/A</v>
      </c>
      <c r="AH112" s="507" t="e">
        <f ca="1">+IF(AND(ISNUMBER(OFFSET('Sanitation Data'!$F$10,0,10*ROW('Sanitation Data'!F106))),'Data Summary'!CW112="Yes"),OFFSET('Sanitation Data'!$F$10,0,10*ROW('Sanitation Data'!F106)),NA())</f>
        <v>#N/A</v>
      </c>
      <c r="AI112" s="507" t="e">
        <f ca="1">+IF(AND(ISNUMBER(OFFSET('Sanitation Data'!$F$11,0,10*ROW('Sanitation Data'!F106))),'Data Summary'!CX112="Yes"),OFFSET('Sanitation Data'!$F$11,0,10*ROW('Sanitation Data'!F106)),NA())</f>
        <v>#N/A</v>
      </c>
      <c r="AJ112" s="507" t="e">
        <f ca="1">+IF(AND(ISNUMBER(OFFSET('Sanitation Data'!$F$12,0,10*ROW('Sanitation Data'!F106))),'Data Summary'!CY112="Yes"),OFFSET('Sanitation Data'!$F$12,0,10*ROW('Sanitation Data'!F106)),NA())</f>
        <v>#N/A</v>
      </c>
      <c r="AK112" s="507" t="e">
        <f ca="1">+IF(AND(ISNUMBER(OFFSET('Sanitation Data'!$G$4,0,10*ROW('Sanitation Data'!G106))),'Data Summary'!CZ112="Yes"),100-OFFSET('Sanitation Data'!$G$4,0,10*ROW('Sanitation Data'!G106)),NA())</f>
        <v>#N/A</v>
      </c>
      <c r="AL112" s="507" t="e">
        <f ca="1">+IF(AND(ISNUMBER(OFFSET('Sanitation Data'!$G$6,0,10*ROW('Sanitation Data'!G106))),'Data Summary'!DA112="Yes"),OFFSET('Sanitation Data'!$G$6,0,10*ROW('Sanitation Data'!G106)),NA())</f>
        <v>#N/A</v>
      </c>
      <c r="AM112" s="507" t="e">
        <f ca="1">+IF(AND(ISNUMBER(OFFSET('Sanitation Data'!$G$10,0,10*ROW('Sanitation Data'!G106))),'Data Summary'!DB112="Yes"),OFFSET('Sanitation Data'!$G$10,0,10*ROW('Sanitation Data'!G106)),NA())</f>
        <v>#N/A</v>
      </c>
      <c r="AN112" s="507" t="e">
        <f ca="1">+IF(AND(ISNUMBER(OFFSET('Sanitation Data'!$G$11,0,10*ROW('Sanitation Data'!G106))),'Data Summary'!DC112="Yes"),OFFSET('Sanitation Data'!$G$11,0,10*ROW('Sanitation Data'!G106)),NA())</f>
        <v>#N/A</v>
      </c>
      <c r="AO112" s="507" t="e">
        <f ca="1">+IF(AND(ISNUMBER(OFFSET('Sanitation Data'!$G$12,0,10*ROW('Sanitation Data'!G106))),'Data Summary'!DD112="Yes"),OFFSET('Sanitation Data'!$G$12,0,10*ROW('Sanitation Data'!G106)),NA())</f>
        <v>#N/A</v>
      </c>
      <c r="AP112" s="507" t="e">
        <f ca="1">+IF(AND(ISNUMBER(OFFSET('Sanitation Data'!$H$4,0,10*ROW('Sanitation Data'!H106))),'Data Summary'!DE112="Yes"),100-OFFSET('Sanitation Data'!$H$4,0,10*ROW('Sanitation Data'!H106)),NA())</f>
        <v>#N/A</v>
      </c>
      <c r="AQ112" s="507" t="e">
        <f ca="1">+IF(AND(ISNUMBER(OFFSET('Sanitation Data'!$H$6,0,10*ROW('Sanitation Data'!H106))),'Data Summary'!DF112="Yes"),OFFSET('Sanitation Data'!$H$6,0,10*ROW('Sanitation Data'!H106)),NA())</f>
        <v>#N/A</v>
      </c>
      <c r="AR112" s="507" t="e">
        <f ca="1">+IF(AND(ISNUMBER(OFFSET('Sanitation Data'!$H$10,0,10*ROW('Sanitation Data'!H106))),'Data Summary'!DG112="Yes"),OFFSET('Sanitation Data'!$H$10,0,10*ROW('Sanitation Data'!H106)),NA())</f>
        <v>#N/A</v>
      </c>
      <c r="AS112" s="507" t="e">
        <f ca="1">+IF(AND(ISNUMBER(OFFSET('Sanitation Data'!$H$11,0,10*ROW('Sanitation Data'!H106))),'Data Summary'!DH112="Yes"),OFFSET('Sanitation Data'!$H$11,0,10*ROW('Sanitation Data'!H106)),NA())</f>
        <v>#N/A</v>
      </c>
      <c r="AT112" s="507" t="e">
        <f ca="1">+IF(AND(ISNUMBER(OFFSET('Sanitation Data'!$H$12,0,10*ROW('Sanitation Data'!H106))),'Data Summary'!DI112="Yes"),OFFSET('Sanitation Data'!$H$12,0,10*ROW('Sanitation Data'!H106)),NA())</f>
        <v>#N/A</v>
      </c>
      <c r="AU112" s="507" t="e">
        <f ca="1">+IF(AND(ISNUMBER(OFFSET('Sanitation Data'!$I$4,0,10*ROW('Sanitation Data'!I106))),'Data Summary'!DJ112="Yes"),100-OFFSET('Sanitation Data'!$I$4,0,10*ROW('Sanitation Data'!I106)),NA())</f>
        <v>#N/A</v>
      </c>
      <c r="AV112" s="507" t="e">
        <f ca="1">+IF(AND(ISNUMBER(OFFSET('Sanitation Data'!$I$6,0,10*ROW('Sanitation Data'!I106))),'Data Summary'!DK112="Yes"),OFFSET('Sanitation Data'!$I$6,0,10*ROW('Sanitation Data'!I106)),NA())</f>
        <v>#N/A</v>
      </c>
      <c r="AW112" s="507" t="e">
        <f ca="1">+IF(AND(ISNUMBER(OFFSET('Sanitation Data'!$I$10,0,10*ROW('Sanitation Data'!I106))),'Data Summary'!DL112="Yes"),OFFSET('Sanitation Data'!$I$10,0,10*ROW('Sanitation Data'!I106)),NA())</f>
        <v>#N/A</v>
      </c>
      <c r="AX112" s="507" t="e">
        <f ca="1">+IF(AND(ISNUMBER(OFFSET('Sanitation Data'!$I$11,0,10*ROW('Sanitation Data'!I106))),'Data Summary'!DM112="Yes"),OFFSET('Sanitation Data'!$I$11,0,10*ROW('Sanitation Data'!I106)),NA())</f>
        <v>#N/A</v>
      </c>
      <c r="AY112" s="507" t="e">
        <f ca="1">+IF(AND(ISNUMBER(OFFSET('Sanitation Data'!$I$12,0,10*ROW('Sanitation Data'!I106))),'Data Summary'!DN112="Yes"),OFFSET('Sanitation Data'!$I$12,0,10*ROW('Sanitation Data'!I106)),NA())</f>
        <v>#N/A</v>
      </c>
      <c r="AZ112" s="508" t="e">
        <f ca="1">+IF(AND(ISNUMBER(OFFSET('Hygiene Data'!$D$5,0,10*ROW('Hygiene Data'!D106))),'Data Summary'!DO112="Yes"),OFFSET('Hygiene Data'!$D$5,0,10*ROW('Hygiene Data'!D106)),NA())</f>
        <v>#N/A</v>
      </c>
      <c r="BA112" s="508" t="e">
        <f ca="1">+IF(AND(ISNUMBER(OFFSET('Hygiene Data'!$D$7,0,10*ROW('Hygiene Data'!D106))),'Data Summary'!DP112="Yes"),OFFSET('Hygiene Data'!$D$7,0,10*ROW('Hygiene Data'!D106)),NA())</f>
        <v>#N/A</v>
      </c>
      <c r="BB112" s="508" t="e">
        <f ca="1">+IF(AND(ISNUMBER(OFFSET('Hygiene Data'!$D$9,0,10*ROW('Hygiene Data'!D106))),'Data Summary'!DQ112="Yes"),OFFSET('Hygiene Data'!$D$9,0,10*ROW('Hygiene Data'!D106)),NA())</f>
        <v>#N/A</v>
      </c>
      <c r="BC112" s="508" t="e">
        <f ca="1">+IF(AND(ISNUMBER(OFFSET('Hygiene Data'!$E$5,0,10*ROW('Hygiene Data'!E106))),'Data Summary'!DR112="Yes"),OFFSET('Hygiene Data'!$E$5,0,10*ROW('Hygiene Data'!E106)),NA())</f>
        <v>#N/A</v>
      </c>
      <c r="BD112" s="508" t="e">
        <f ca="1">+IF(AND(ISNUMBER(OFFSET('Hygiene Data'!$E$7,0,10*ROW('Hygiene Data'!E106))),'Data Summary'!DS112="Yes"),OFFSET('Hygiene Data'!$E$7,0,10*ROW('Hygiene Data'!E106)),NA())</f>
        <v>#N/A</v>
      </c>
      <c r="BE112" s="508" t="e">
        <f ca="1">+IF(AND(ISNUMBER(OFFSET('Hygiene Data'!$E$9,0,10*ROW('Hygiene Data'!E106))),'Data Summary'!DT112="Yes"),OFFSET('Hygiene Data'!$E$9,0,10*ROW('Hygiene Data'!E106)),NA())</f>
        <v>#N/A</v>
      </c>
      <c r="BF112" s="508" t="e">
        <f ca="1">+IF(AND(ISNUMBER(OFFSET('Hygiene Data'!$F$5,0,10*ROW('Hygiene Data'!F106))),'Data Summary'!DU112="Yes"),OFFSET('Hygiene Data'!$F$5,0,10*ROW('Hygiene Data'!F106)),NA())</f>
        <v>#N/A</v>
      </c>
      <c r="BG112" s="508" t="e">
        <f ca="1">+IF(AND(ISNUMBER(OFFSET('Hygiene Data'!$F$7,0,10*ROW('Hygiene Data'!F106))),'Data Summary'!DV112="Yes"),OFFSET('Hygiene Data'!$F$7,0,10*ROW('Hygiene Data'!F106)),NA())</f>
        <v>#N/A</v>
      </c>
      <c r="BH112" s="508" t="e">
        <f ca="1">+IF(AND(ISNUMBER(OFFSET('Hygiene Data'!$F$9,0,10*ROW('Hygiene Data'!F106))),'Data Summary'!DW112="Yes"),OFFSET('Hygiene Data'!$F$9,0,10*ROW('Hygiene Data'!F106)),NA())</f>
        <v>#N/A</v>
      </c>
      <c r="BI112" s="508" t="e">
        <f ca="1">+IF(AND(ISNUMBER(OFFSET('Hygiene Data'!$G$5,0,10*ROW('Hygiene Data'!G106))),'Data Summary'!DX112="Yes"),OFFSET('Hygiene Data'!$G$5,0,10*ROW('Hygiene Data'!G106)),NA())</f>
        <v>#N/A</v>
      </c>
      <c r="BJ112" s="508" t="e">
        <f ca="1">+IF(AND(ISNUMBER(OFFSET('Hygiene Data'!$G$7,0,10*ROW('Hygiene Data'!G106))),'Data Summary'!DY112="Yes"),OFFSET('Hygiene Data'!$G$7,0,10*ROW('Hygiene Data'!G106)),NA())</f>
        <v>#N/A</v>
      </c>
      <c r="BK112" s="508" t="e">
        <f ca="1">+IF(AND(ISNUMBER(OFFSET('Hygiene Data'!$G$9,0,10*ROW('Hygiene Data'!G106))),'Data Summary'!DZ112="Yes"),OFFSET('Hygiene Data'!$G$9,0,10*ROW('Hygiene Data'!G106)),NA())</f>
        <v>#N/A</v>
      </c>
      <c r="BL112" s="508" t="e">
        <f ca="1">+IF(AND(ISNUMBER(OFFSET('Hygiene Data'!$H$5,0,10*ROW('Hygiene Data'!H106))),'Data Summary'!EA112="Yes"),OFFSET('Hygiene Data'!$H$5,0,10*ROW('Hygiene Data'!H106)),NA())</f>
        <v>#N/A</v>
      </c>
      <c r="BM112" s="508" t="e">
        <f ca="1">+IF(AND(ISNUMBER(OFFSET('Hygiene Data'!$H$7,0,10*ROW('Hygiene Data'!H106))),'Data Summary'!EB112="Yes"),OFFSET('Hygiene Data'!$H$7,0,10*ROW('Hygiene Data'!H106)),NA())</f>
        <v>#N/A</v>
      </c>
      <c r="BN112" s="508" t="e">
        <f ca="1">+IF(AND(ISNUMBER(OFFSET('Hygiene Data'!$H$9,0,10*ROW('Hygiene Data'!H106))),'Data Summary'!EC112="Yes"),OFFSET('Hygiene Data'!$H$9,0,10*ROW('Hygiene Data'!H106)),NA())</f>
        <v>#N/A</v>
      </c>
      <c r="BO112" s="508" t="e">
        <f ca="1">+IF(AND(ISNUMBER(OFFSET('Hygiene Data'!$I$5,0,10*ROW('Hygiene Data'!I106))),'Data Summary'!ED112="Yes"),OFFSET('Hygiene Data'!$I$5,0,10*ROW('Hygiene Data'!I106)),NA())</f>
        <v>#N/A</v>
      </c>
      <c r="BP112" s="508" t="e">
        <f ca="1">+IF(AND(ISNUMBER(OFFSET('Hygiene Data'!$I$7,0,10*ROW('Hygiene Data'!I106))),'Data Summary'!EE112="Yes"),OFFSET('Hygiene Data'!$I$7,0,10*ROW('Hygiene Data'!I106)),NA())</f>
        <v>#N/A</v>
      </c>
      <c r="BQ112" s="508" t="e">
        <f ca="1">+IF(AND(ISNUMBER(OFFSET('Hygiene Data'!$I$9,0,10*ROW('Hygiene Data'!I106))),'Data Summary'!EF112="Yes"),OFFSET('Hygiene Data'!$I$9,0,10*ROW('Hygiene Data'!I106)),NA())</f>
        <v>#N/A</v>
      </c>
    </row>
    <row r="113" spans="1:69" x14ac:dyDescent="0.25">
      <c r="A113" s="504" t="e">
        <f ca="1">+RIGHT('Data Summary'!A113,LEN('Data Summary'!A113)-9)</f>
        <v>#VALUE!</v>
      </c>
      <c r="B113" s="478" t="str">
        <f ca="1">+IF(ISTEXT('Data Summary'!B113),'Data Summary'!B113,"")</f>
        <v/>
      </c>
      <c r="C113" s="505" t="e">
        <f ca="1">+VALUE('Data Summary'!C113)</f>
        <v>#VALUE!</v>
      </c>
      <c r="D113" s="506" t="e">
        <f ca="1">+IF(AND(ISNUMBER(OFFSET('Water Data'!$D$4,0,10*ROW('Water Data'!D107))),'Data Summary'!BS113="Yes"),100-OFFSET('Water Data'!$D$4,0,10*ROW('Water Data'!D107)),NA())</f>
        <v>#N/A</v>
      </c>
      <c r="E113" s="506" t="e">
        <f ca="1">+IF(AND(ISNUMBER(OFFSET('Water Data'!$D$6,0,10*ROW('Water Data'!D107))),'Data Summary'!BT113="Yes"),OFFSET('Water Data'!$D$6,0,10*ROW('Water Data'!D107)),NA())</f>
        <v>#N/A</v>
      </c>
      <c r="F113" s="506" t="e">
        <f ca="1">+IF(AND(ISNUMBER(OFFSET('Water Data'!$D$9,0,10*ROW('Water Data'!D107))),'Data Summary'!BU113="Yes"),OFFSET('Water Data'!$D$9,0,10*ROW('Water Data'!D107)),NA())</f>
        <v>#N/A</v>
      </c>
      <c r="G113" s="506" t="e">
        <f ca="1">+IF(AND(ISNUMBER(OFFSET('Water Data'!$E$4,0,10*ROW('Water Data'!E107))),'Data Summary'!BV113="Yes"),100-OFFSET('Water Data'!$E$4,0,10*ROW('Water Data'!E107)),NA())</f>
        <v>#N/A</v>
      </c>
      <c r="H113" s="506" t="e">
        <f ca="1">+IF(AND(ISNUMBER(OFFSET('Water Data'!$E$6,0,10*ROW('Water Data'!E107))),'Data Summary'!BW113="Yes"),OFFSET('Water Data'!$E$6,0,10*ROW('Water Data'!E107)),NA())</f>
        <v>#N/A</v>
      </c>
      <c r="I113" s="506" t="e">
        <f ca="1">+IF(AND(ISNUMBER(OFFSET('Water Data'!$E$9,0,10*ROW('Water Data'!E107))),'Data Summary'!BX113="Yes"),OFFSET('Water Data'!$E$9,0,10*ROW('Water Data'!E107)),NA())</f>
        <v>#N/A</v>
      </c>
      <c r="J113" s="506" t="e">
        <f ca="1">+IF(AND(ISNUMBER(OFFSET('Water Data'!$F$4,0,10*ROW('Water Data'!F107))),'Data Summary'!BY113="Yes"),100-OFFSET('Water Data'!$F$4,0,10*ROW('Water Data'!F107)),NA())</f>
        <v>#N/A</v>
      </c>
      <c r="K113" s="506" t="e">
        <f ca="1">+IF(AND(ISNUMBER(OFFSET('Water Data'!$F$6,0,10*ROW('Water Data'!F107))),'Data Summary'!BZ113="Yes"),OFFSET('Water Data'!$F$6,0,10*ROW('Water Data'!F107)),NA())</f>
        <v>#N/A</v>
      </c>
      <c r="L113" s="506" t="e">
        <f ca="1">+IF(AND(ISNUMBER(OFFSET('Water Data'!$F$9,0,10*ROW('Water Data'!F107))),'Data Summary'!CA113="Yes"),OFFSET('Water Data'!$F$9,0,10*ROW('Water Data'!F107)),NA())</f>
        <v>#N/A</v>
      </c>
      <c r="M113" s="506" t="e">
        <f ca="1">+IF(AND(ISNUMBER(OFFSET('Water Data'!$G$4,0,10*ROW('Water Data'!G107))),'Data Summary'!CB113="Yes"),100-OFFSET('Water Data'!$G$4,0,10*ROW('Water Data'!G107)),NA())</f>
        <v>#N/A</v>
      </c>
      <c r="N113" s="506" t="e">
        <f ca="1">+IF(AND(ISNUMBER(OFFSET('Water Data'!$G$6,0,10*ROW('Water Data'!G107))),'Data Summary'!CC113="Yes"),OFFSET('Water Data'!$G$6,0,10*ROW('Water Data'!G107)),NA())</f>
        <v>#N/A</v>
      </c>
      <c r="O113" s="506" t="e">
        <f ca="1">+IF(AND(ISNUMBER(OFFSET('Water Data'!$G$9,0,10*ROW('Water Data'!G107))),'Data Summary'!CD113="Yes"),OFFSET('Water Data'!$G$9,0,10*ROW('Water Data'!G107)),NA())</f>
        <v>#N/A</v>
      </c>
      <c r="P113" s="506" t="e">
        <f ca="1">+IF(AND(ISNUMBER(OFFSET('Water Data'!$H$4,0,10*ROW('Water Data'!H107))),'Data Summary'!CE113="Yes"),100-OFFSET('Water Data'!$H$4,0,10*ROW('Water Data'!H107)),NA())</f>
        <v>#N/A</v>
      </c>
      <c r="Q113" s="506" t="e">
        <f ca="1">+IF(AND(ISNUMBER(OFFSET('Water Data'!$H$6,0,10*ROW('Water Data'!H107))),'Data Summary'!CF113="Yes"),OFFSET('Water Data'!$H$6,0,10*ROW('Water Data'!H107)),NA())</f>
        <v>#N/A</v>
      </c>
      <c r="R113" s="506" t="e">
        <f ca="1">+IF(AND(ISNUMBER(OFFSET('Water Data'!$H$9,0,10*ROW('Water Data'!H107))),'Data Summary'!CG113="Yes"),OFFSET('Water Data'!$H$9,0,10*ROW('Water Data'!H107)),NA())</f>
        <v>#N/A</v>
      </c>
      <c r="S113" s="506" t="e">
        <f ca="1">+IF(AND(ISNUMBER(OFFSET('Water Data'!$I$4,0,10*ROW('Water Data'!I107))),'Data Summary'!CH113="Yes"),100-OFFSET('Water Data'!$I$4,0,10*ROW('Water Data'!I107)),NA())</f>
        <v>#N/A</v>
      </c>
      <c r="T113" s="506" t="e">
        <f ca="1">+IF(AND(ISNUMBER(OFFSET('Water Data'!$I$6,0,10*ROW('Water Data'!I107))),'Data Summary'!CI113="Yes"),OFFSET('Water Data'!$I$6,0,10*ROW('Water Data'!I107)),NA())</f>
        <v>#N/A</v>
      </c>
      <c r="U113" s="506" t="e">
        <f ca="1">+IF(AND(ISNUMBER(OFFSET('Water Data'!$I$9,0,10*ROW('Water Data'!I107))),'Data Summary'!CJ113="Yes"),OFFSET('Water Data'!$I$9,0,10*ROW('Water Data'!I107)),NA())</f>
        <v>#N/A</v>
      </c>
      <c r="V113" s="507" t="e">
        <f ca="1">+IF(AND(ISNUMBER(OFFSET('Sanitation Data'!$D$4,0,10*ROW('Sanitation Data'!D107))),'Data Summary'!CK113="Yes"),100-OFFSET('Sanitation Data'!$D$4,0,10*ROW('Sanitation Data'!D107)),NA())</f>
        <v>#N/A</v>
      </c>
      <c r="W113" s="507" t="e">
        <f ca="1">+IF(AND(ISNUMBER(OFFSET('Sanitation Data'!$D$6,0,10*ROW('Sanitation Data'!D107))),'Data Summary'!CL113="Yes"),OFFSET('Sanitation Data'!$D$6,0,10*ROW('Sanitation Data'!D107)),NA())</f>
        <v>#N/A</v>
      </c>
      <c r="X113" s="507" t="e">
        <f ca="1">+IF(AND(ISNUMBER(OFFSET('Sanitation Data'!$D$10,0,10*ROW('Sanitation Data'!D107))),'Data Summary'!CM113="Yes"),OFFSET('Sanitation Data'!$D$10,0,10*ROW('Sanitation Data'!D107)),NA())</f>
        <v>#N/A</v>
      </c>
      <c r="Y113" s="507" t="e">
        <f ca="1">+IF(AND(ISNUMBER(OFFSET('Sanitation Data'!$D$11,0,10*ROW('Sanitation Data'!D107))),'Data Summary'!CN113="Yes"),OFFSET('Sanitation Data'!$D$11,0,10*ROW('Sanitation Data'!D107)),NA())</f>
        <v>#N/A</v>
      </c>
      <c r="Z113" s="507" t="e">
        <f ca="1">+IF(AND(ISNUMBER(OFFSET('Sanitation Data'!$D$12,0,10*ROW('Sanitation Data'!D107))),'Data Summary'!CO113="Yes"),OFFSET('Sanitation Data'!$D$12,0,10*ROW('Sanitation Data'!D107)),NA())</f>
        <v>#N/A</v>
      </c>
      <c r="AA113" s="507" t="e">
        <f ca="1">+IF(AND(ISNUMBER(OFFSET('Sanitation Data'!$E$4,0,10*ROW('Sanitation Data'!E107))),'Data Summary'!CP113="Yes"),100-OFFSET('Sanitation Data'!$E$4,0,10*ROW('Sanitation Data'!E107)),NA())</f>
        <v>#N/A</v>
      </c>
      <c r="AB113" s="507" t="e">
        <f ca="1">+IF(AND(ISNUMBER(OFFSET('Sanitation Data'!$E$6,0,10*ROW('Sanitation Data'!E107))),'Data Summary'!CQ113="Yes"),OFFSET('Sanitation Data'!$E$6,0,10*ROW('Sanitation Data'!E107)),NA())</f>
        <v>#N/A</v>
      </c>
      <c r="AC113" s="507" t="e">
        <f ca="1">+IF(AND(ISNUMBER(OFFSET('Sanitation Data'!$E$10,0,10*ROW('Sanitation Data'!E107))),'Data Summary'!CR113="Yes"),OFFSET('Sanitation Data'!$E$10,0,10*ROW('Sanitation Data'!E107)),NA())</f>
        <v>#N/A</v>
      </c>
      <c r="AD113" s="507" t="e">
        <f ca="1">+IF(AND(ISNUMBER(OFFSET('Sanitation Data'!$E$11,0,10*ROW('Sanitation Data'!E107))),'Data Summary'!CS113="Yes"),OFFSET('Sanitation Data'!$E$11,0,10*ROW('Sanitation Data'!E107)),NA())</f>
        <v>#N/A</v>
      </c>
      <c r="AE113" s="507" t="e">
        <f ca="1">+IF(AND(ISNUMBER(OFFSET('Sanitation Data'!$E$12,0,10*ROW('Sanitation Data'!E107))),'Data Summary'!CT113="Yes"),OFFSET('Sanitation Data'!$E$12,0,10*ROW('Sanitation Data'!E107)),NA())</f>
        <v>#N/A</v>
      </c>
      <c r="AF113" s="507" t="e">
        <f ca="1">+IF(AND(ISNUMBER(OFFSET('Sanitation Data'!$F$4,0,10*ROW('Sanitation Data'!F107))),'Data Summary'!CU113="Yes"),100-OFFSET('Sanitation Data'!$F$4,0,10*ROW('Sanitation Data'!F107)),NA())</f>
        <v>#N/A</v>
      </c>
      <c r="AG113" s="507" t="e">
        <f ca="1">+IF(AND(ISNUMBER(OFFSET('Sanitation Data'!$F$6,0,10*ROW('Sanitation Data'!F107))),'Data Summary'!CV113="Yes"),OFFSET('Sanitation Data'!$F$6,0,10*ROW('Sanitation Data'!F107)),NA())</f>
        <v>#N/A</v>
      </c>
      <c r="AH113" s="507" t="e">
        <f ca="1">+IF(AND(ISNUMBER(OFFSET('Sanitation Data'!$F$10,0,10*ROW('Sanitation Data'!F107))),'Data Summary'!CW113="Yes"),OFFSET('Sanitation Data'!$F$10,0,10*ROW('Sanitation Data'!F107)),NA())</f>
        <v>#N/A</v>
      </c>
      <c r="AI113" s="507" t="e">
        <f ca="1">+IF(AND(ISNUMBER(OFFSET('Sanitation Data'!$F$11,0,10*ROW('Sanitation Data'!F107))),'Data Summary'!CX113="Yes"),OFFSET('Sanitation Data'!$F$11,0,10*ROW('Sanitation Data'!F107)),NA())</f>
        <v>#N/A</v>
      </c>
      <c r="AJ113" s="507" t="e">
        <f ca="1">+IF(AND(ISNUMBER(OFFSET('Sanitation Data'!$F$12,0,10*ROW('Sanitation Data'!F107))),'Data Summary'!CY113="Yes"),OFFSET('Sanitation Data'!$F$12,0,10*ROW('Sanitation Data'!F107)),NA())</f>
        <v>#N/A</v>
      </c>
      <c r="AK113" s="507" t="e">
        <f ca="1">+IF(AND(ISNUMBER(OFFSET('Sanitation Data'!$G$4,0,10*ROW('Sanitation Data'!G107))),'Data Summary'!CZ113="Yes"),100-OFFSET('Sanitation Data'!$G$4,0,10*ROW('Sanitation Data'!G107)),NA())</f>
        <v>#N/A</v>
      </c>
      <c r="AL113" s="507" t="e">
        <f ca="1">+IF(AND(ISNUMBER(OFFSET('Sanitation Data'!$G$6,0,10*ROW('Sanitation Data'!G107))),'Data Summary'!DA113="Yes"),OFFSET('Sanitation Data'!$G$6,0,10*ROW('Sanitation Data'!G107)),NA())</f>
        <v>#N/A</v>
      </c>
      <c r="AM113" s="507" t="e">
        <f ca="1">+IF(AND(ISNUMBER(OFFSET('Sanitation Data'!$G$10,0,10*ROW('Sanitation Data'!G107))),'Data Summary'!DB113="Yes"),OFFSET('Sanitation Data'!$G$10,0,10*ROW('Sanitation Data'!G107)),NA())</f>
        <v>#N/A</v>
      </c>
      <c r="AN113" s="507" t="e">
        <f ca="1">+IF(AND(ISNUMBER(OFFSET('Sanitation Data'!$G$11,0,10*ROW('Sanitation Data'!G107))),'Data Summary'!DC113="Yes"),OFFSET('Sanitation Data'!$G$11,0,10*ROW('Sanitation Data'!G107)),NA())</f>
        <v>#N/A</v>
      </c>
      <c r="AO113" s="507" t="e">
        <f ca="1">+IF(AND(ISNUMBER(OFFSET('Sanitation Data'!$G$12,0,10*ROW('Sanitation Data'!G107))),'Data Summary'!DD113="Yes"),OFFSET('Sanitation Data'!$G$12,0,10*ROW('Sanitation Data'!G107)),NA())</f>
        <v>#N/A</v>
      </c>
      <c r="AP113" s="507" t="e">
        <f ca="1">+IF(AND(ISNUMBER(OFFSET('Sanitation Data'!$H$4,0,10*ROW('Sanitation Data'!H107))),'Data Summary'!DE113="Yes"),100-OFFSET('Sanitation Data'!$H$4,0,10*ROW('Sanitation Data'!H107)),NA())</f>
        <v>#N/A</v>
      </c>
      <c r="AQ113" s="507" t="e">
        <f ca="1">+IF(AND(ISNUMBER(OFFSET('Sanitation Data'!$H$6,0,10*ROW('Sanitation Data'!H107))),'Data Summary'!DF113="Yes"),OFFSET('Sanitation Data'!$H$6,0,10*ROW('Sanitation Data'!H107)),NA())</f>
        <v>#N/A</v>
      </c>
      <c r="AR113" s="507" t="e">
        <f ca="1">+IF(AND(ISNUMBER(OFFSET('Sanitation Data'!$H$10,0,10*ROW('Sanitation Data'!H107))),'Data Summary'!DG113="Yes"),OFFSET('Sanitation Data'!$H$10,0,10*ROW('Sanitation Data'!H107)),NA())</f>
        <v>#N/A</v>
      </c>
      <c r="AS113" s="507" t="e">
        <f ca="1">+IF(AND(ISNUMBER(OFFSET('Sanitation Data'!$H$11,0,10*ROW('Sanitation Data'!H107))),'Data Summary'!DH113="Yes"),OFFSET('Sanitation Data'!$H$11,0,10*ROW('Sanitation Data'!H107)),NA())</f>
        <v>#N/A</v>
      </c>
      <c r="AT113" s="507" t="e">
        <f ca="1">+IF(AND(ISNUMBER(OFFSET('Sanitation Data'!$H$12,0,10*ROW('Sanitation Data'!H107))),'Data Summary'!DI113="Yes"),OFFSET('Sanitation Data'!$H$12,0,10*ROW('Sanitation Data'!H107)),NA())</f>
        <v>#N/A</v>
      </c>
      <c r="AU113" s="507" t="e">
        <f ca="1">+IF(AND(ISNUMBER(OFFSET('Sanitation Data'!$I$4,0,10*ROW('Sanitation Data'!I107))),'Data Summary'!DJ113="Yes"),100-OFFSET('Sanitation Data'!$I$4,0,10*ROW('Sanitation Data'!I107)),NA())</f>
        <v>#N/A</v>
      </c>
      <c r="AV113" s="507" t="e">
        <f ca="1">+IF(AND(ISNUMBER(OFFSET('Sanitation Data'!$I$6,0,10*ROW('Sanitation Data'!I107))),'Data Summary'!DK113="Yes"),OFFSET('Sanitation Data'!$I$6,0,10*ROW('Sanitation Data'!I107)),NA())</f>
        <v>#N/A</v>
      </c>
      <c r="AW113" s="507" t="e">
        <f ca="1">+IF(AND(ISNUMBER(OFFSET('Sanitation Data'!$I$10,0,10*ROW('Sanitation Data'!I107))),'Data Summary'!DL113="Yes"),OFFSET('Sanitation Data'!$I$10,0,10*ROW('Sanitation Data'!I107)),NA())</f>
        <v>#N/A</v>
      </c>
      <c r="AX113" s="507" t="e">
        <f ca="1">+IF(AND(ISNUMBER(OFFSET('Sanitation Data'!$I$11,0,10*ROW('Sanitation Data'!I107))),'Data Summary'!DM113="Yes"),OFFSET('Sanitation Data'!$I$11,0,10*ROW('Sanitation Data'!I107)),NA())</f>
        <v>#N/A</v>
      </c>
      <c r="AY113" s="507" t="e">
        <f ca="1">+IF(AND(ISNUMBER(OFFSET('Sanitation Data'!$I$12,0,10*ROW('Sanitation Data'!I107))),'Data Summary'!DN113="Yes"),OFFSET('Sanitation Data'!$I$12,0,10*ROW('Sanitation Data'!I107)),NA())</f>
        <v>#N/A</v>
      </c>
      <c r="AZ113" s="508" t="e">
        <f ca="1">+IF(AND(ISNUMBER(OFFSET('Hygiene Data'!$D$5,0,10*ROW('Hygiene Data'!D107))),'Data Summary'!DO113="Yes"),OFFSET('Hygiene Data'!$D$5,0,10*ROW('Hygiene Data'!D107)),NA())</f>
        <v>#N/A</v>
      </c>
      <c r="BA113" s="508" t="e">
        <f ca="1">+IF(AND(ISNUMBER(OFFSET('Hygiene Data'!$D$7,0,10*ROW('Hygiene Data'!D107))),'Data Summary'!DP113="Yes"),OFFSET('Hygiene Data'!$D$7,0,10*ROW('Hygiene Data'!D107)),NA())</f>
        <v>#N/A</v>
      </c>
      <c r="BB113" s="508" t="e">
        <f ca="1">+IF(AND(ISNUMBER(OFFSET('Hygiene Data'!$D$9,0,10*ROW('Hygiene Data'!D107))),'Data Summary'!DQ113="Yes"),OFFSET('Hygiene Data'!$D$9,0,10*ROW('Hygiene Data'!D107)),NA())</f>
        <v>#N/A</v>
      </c>
      <c r="BC113" s="508" t="e">
        <f ca="1">+IF(AND(ISNUMBER(OFFSET('Hygiene Data'!$E$5,0,10*ROW('Hygiene Data'!E107))),'Data Summary'!DR113="Yes"),OFFSET('Hygiene Data'!$E$5,0,10*ROW('Hygiene Data'!E107)),NA())</f>
        <v>#N/A</v>
      </c>
      <c r="BD113" s="508" t="e">
        <f ca="1">+IF(AND(ISNUMBER(OFFSET('Hygiene Data'!$E$7,0,10*ROW('Hygiene Data'!E107))),'Data Summary'!DS113="Yes"),OFFSET('Hygiene Data'!$E$7,0,10*ROW('Hygiene Data'!E107)),NA())</f>
        <v>#N/A</v>
      </c>
      <c r="BE113" s="508" t="e">
        <f ca="1">+IF(AND(ISNUMBER(OFFSET('Hygiene Data'!$E$9,0,10*ROW('Hygiene Data'!E107))),'Data Summary'!DT113="Yes"),OFFSET('Hygiene Data'!$E$9,0,10*ROW('Hygiene Data'!E107)),NA())</f>
        <v>#N/A</v>
      </c>
      <c r="BF113" s="508" t="e">
        <f ca="1">+IF(AND(ISNUMBER(OFFSET('Hygiene Data'!$F$5,0,10*ROW('Hygiene Data'!F107))),'Data Summary'!DU113="Yes"),OFFSET('Hygiene Data'!$F$5,0,10*ROW('Hygiene Data'!F107)),NA())</f>
        <v>#N/A</v>
      </c>
      <c r="BG113" s="508" t="e">
        <f ca="1">+IF(AND(ISNUMBER(OFFSET('Hygiene Data'!$F$7,0,10*ROW('Hygiene Data'!F107))),'Data Summary'!DV113="Yes"),OFFSET('Hygiene Data'!$F$7,0,10*ROW('Hygiene Data'!F107)),NA())</f>
        <v>#N/A</v>
      </c>
      <c r="BH113" s="508" t="e">
        <f ca="1">+IF(AND(ISNUMBER(OFFSET('Hygiene Data'!$F$9,0,10*ROW('Hygiene Data'!F107))),'Data Summary'!DW113="Yes"),OFFSET('Hygiene Data'!$F$9,0,10*ROW('Hygiene Data'!F107)),NA())</f>
        <v>#N/A</v>
      </c>
      <c r="BI113" s="508" t="e">
        <f ca="1">+IF(AND(ISNUMBER(OFFSET('Hygiene Data'!$G$5,0,10*ROW('Hygiene Data'!G107))),'Data Summary'!DX113="Yes"),OFFSET('Hygiene Data'!$G$5,0,10*ROW('Hygiene Data'!G107)),NA())</f>
        <v>#N/A</v>
      </c>
      <c r="BJ113" s="508" t="e">
        <f ca="1">+IF(AND(ISNUMBER(OFFSET('Hygiene Data'!$G$7,0,10*ROW('Hygiene Data'!G107))),'Data Summary'!DY113="Yes"),OFFSET('Hygiene Data'!$G$7,0,10*ROW('Hygiene Data'!G107)),NA())</f>
        <v>#N/A</v>
      </c>
      <c r="BK113" s="508" t="e">
        <f ca="1">+IF(AND(ISNUMBER(OFFSET('Hygiene Data'!$G$9,0,10*ROW('Hygiene Data'!G107))),'Data Summary'!DZ113="Yes"),OFFSET('Hygiene Data'!$G$9,0,10*ROW('Hygiene Data'!G107)),NA())</f>
        <v>#N/A</v>
      </c>
      <c r="BL113" s="508" t="e">
        <f ca="1">+IF(AND(ISNUMBER(OFFSET('Hygiene Data'!$H$5,0,10*ROW('Hygiene Data'!H107))),'Data Summary'!EA113="Yes"),OFFSET('Hygiene Data'!$H$5,0,10*ROW('Hygiene Data'!H107)),NA())</f>
        <v>#N/A</v>
      </c>
      <c r="BM113" s="508" t="e">
        <f ca="1">+IF(AND(ISNUMBER(OFFSET('Hygiene Data'!$H$7,0,10*ROW('Hygiene Data'!H107))),'Data Summary'!EB113="Yes"),OFFSET('Hygiene Data'!$H$7,0,10*ROW('Hygiene Data'!H107)),NA())</f>
        <v>#N/A</v>
      </c>
      <c r="BN113" s="508" t="e">
        <f ca="1">+IF(AND(ISNUMBER(OFFSET('Hygiene Data'!$H$9,0,10*ROW('Hygiene Data'!H107))),'Data Summary'!EC113="Yes"),OFFSET('Hygiene Data'!$H$9,0,10*ROW('Hygiene Data'!H107)),NA())</f>
        <v>#N/A</v>
      </c>
      <c r="BO113" s="508" t="e">
        <f ca="1">+IF(AND(ISNUMBER(OFFSET('Hygiene Data'!$I$5,0,10*ROW('Hygiene Data'!I107))),'Data Summary'!ED113="Yes"),OFFSET('Hygiene Data'!$I$5,0,10*ROW('Hygiene Data'!I107)),NA())</f>
        <v>#N/A</v>
      </c>
      <c r="BP113" s="508" t="e">
        <f ca="1">+IF(AND(ISNUMBER(OFFSET('Hygiene Data'!$I$7,0,10*ROW('Hygiene Data'!I107))),'Data Summary'!EE113="Yes"),OFFSET('Hygiene Data'!$I$7,0,10*ROW('Hygiene Data'!I107)),NA())</f>
        <v>#N/A</v>
      </c>
      <c r="BQ113" s="508" t="e">
        <f ca="1">+IF(AND(ISNUMBER(OFFSET('Hygiene Data'!$I$9,0,10*ROW('Hygiene Data'!I107))),'Data Summary'!EF113="Yes"),OFFSET('Hygiene Data'!$I$9,0,10*ROW('Hygiene Data'!I107)),NA())</f>
        <v>#N/A</v>
      </c>
    </row>
    <row r="114" spans="1:69" x14ac:dyDescent="0.25">
      <c r="A114" s="504" t="e">
        <f ca="1">+RIGHT('Data Summary'!A114,LEN('Data Summary'!A114)-9)</f>
        <v>#VALUE!</v>
      </c>
      <c r="B114" s="478" t="str">
        <f ca="1">+IF(ISTEXT('Data Summary'!B114),'Data Summary'!B114,"")</f>
        <v/>
      </c>
      <c r="C114" s="505" t="e">
        <f ca="1">+VALUE('Data Summary'!C114)</f>
        <v>#VALUE!</v>
      </c>
      <c r="D114" s="506" t="e">
        <f ca="1">+IF(AND(ISNUMBER(OFFSET('Water Data'!$D$4,0,10*ROW('Water Data'!D108))),'Data Summary'!BS114="Yes"),100-OFFSET('Water Data'!$D$4,0,10*ROW('Water Data'!D108)),NA())</f>
        <v>#N/A</v>
      </c>
      <c r="E114" s="506" t="e">
        <f ca="1">+IF(AND(ISNUMBER(OFFSET('Water Data'!$D$6,0,10*ROW('Water Data'!D108))),'Data Summary'!BT114="Yes"),OFFSET('Water Data'!$D$6,0,10*ROW('Water Data'!D108)),NA())</f>
        <v>#N/A</v>
      </c>
      <c r="F114" s="506" t="e">
        <f ca="1">+IF(AND(ISNUMBER(OFFSET('Water Data'!$D$9,0,10*ROW('Water Data'!D108))),'Data Summary'!BU114="Yes"),OFFSET('Water Data'!$D$9,0,10*ROW('Water Data'!D108)),NA())</f>
        <v>#N/A</v>
      </c>
      <c r="G114" s="506" t="e">
        <f ca="1">+IF(AND(ISNUMBER(OFFSET('Water Data'!$E$4,0,10*ROW('Water Data'!E108))),'Data Summary'!BV114="Yes"),100-OFFSET('Water Data'!$E$4,0,10*ROW('Water Data'!E108)),NA())</f>
        <v>#N/A</v>
      </c>
      <c r="H114" s="506" t="e">
        <f ca="1">+IF(AND(ISNUMBER(OFFSET('Water Data'!$E$6,0,10*ROW('Water Data'!E108))),'Data Summary'!BW114="Yes"),OFFSET('Water Data'!$E$6,0,10*ROW('Water Data'!E108)),NA())</f>
        <v>#N/A</v>
      </c>
      <c r="I114" s="506" t="e">
        <f ca="1">+IF(AND(ISNUMBER(OFFSET('Water Data'!$E$9,0,10*ROW('Water Data'!E108))),'Data Summary'!BX114="Yes"),OFFSET('Water Data'!$E$9,0,10*ROW('Water Data'!E108)),NA())</f>
        <v>#N/A</v>
      </c>
      <c r="J114" s="506" t="e">
        <f ca="1">+IF(AND(ISNUMBER(OFFSET('Water Data'!$F$4,0,10*ROW('Water Data'!F108))),'Data Summary'!BY114="Yes"),100-OFFSET('Water Data'!$F$4,0,10*ROW('Water Data'!F108)),NA())</f>
        <v>#N/A</v>
      </c>
      <c r="K114" s="506" t="e">
        <f ca="1">+IF(AND(ISNUMBER(OFFSET('Water Data'!$F$6,0,10*ROW('Water Data'!F108))),'Data Summary'!BZ114="Yes"),OFFSET('Water Data'!$F$6,0,10*ROW('Water Data'!F108)),NA())</f>
        <v>#N/A</v>
      </c>
      <c r="L114" s="506" t="e">
        <f ca="1">+IF(AND(ISNUMBER(OFFSET('Water Data'!$F$9,0,10*ROW('Water Data'!F108))),'Data Summary'!CA114="Yes"),OFFSET('Water Data'!$F$9,0,10*ROW('Water Data'!F108)),NA())</f>
        <v>#N/A</v>
      </c>
      <c r="M114" s="506" t="e">
        <f ca="1">+IF(AND(ISNUMBER(OFFSET('Water Data'!$G$4,0,10*ROW('Water Data'!G108))),'Data Summary'!CB114="Yes"),100-OFFSET('Water Data'!$G$4,0,10*ROW('Water Data'!G108)),NA())</f>
        <v>#N/A</v>
      </c>
      <c r="N114" s="506" t="e">
        <f ca="1">+IF(AND(ISNUMBER(OFFSET('Water Data'!$G$6,0,10*ROW('Water Data'!G108))),'Data Summary'!CC114="Yes"),OFFSET('Water Data'!$G$6,0,10*ROW('Water Data'!G108)),NA())</f>
        <v>#N/A</v>
      </c>
      <c r="O114" s="506" t="e">
        <f ca="1">+IF(AND(ISNUMBER(OFFSET('Water Data'!$G$9,0,10*ROW('Water Data'!G108))),'Data Summary'!CD114="Yes"),OFFSET('Water Data'!$G$9,0,10*ROW('Water Data'!G108)),NA())</f>
        <v>#N/A</v>
      </c>
      <c r="P114" s="506" t="e">
        <f ca="1">+IF(AND(ISNUMBER(OFFSET('Water Data'!$H$4,0,10*ROW('Water Data'!H108))),'Data Summary'!CE114="Yes"),100-OFFSET('Water Data'!$H$4,0,10*ROW('Water Data'!H108)),NA())</f>
        <v>#N/A</v>
      </c>
      <c r="Q114" s="506" t="e">
        <f ca="1">+IF(AND(ISNUMBER(OFFSET('Water Data'!$H$6,0,10*ROW('Water Data'!H108))),'Data Summary'!CF114="Yes"),OFFSET('Water Data'!$H$6,0,10*ROW('Water Data'!H108)),NA())</f>
        <v>#N/A</v>
      </c>
      <c r="R114" s="506" t="e">
        <f ca="1">+IF(AND(ISNUMBER(OFFSET('Water Data'!$H$9,0,10*ROW('Water Data'!H108))),'Data Summary'!CG114="Yes"),OFFSET('Water Data'!$H$9,0,10*ROW('Water Data'!H108)),NA())</f>
        <v>#N/A</v>
      </c>
      <c r="S114" s="506" t="e">
        <f ca="1">+IF(AND(ISNUMBER(OFFSET('Water Data'!$I$4,0,10*ROW('Water Data'!I108))),'Data Summary'!CH114="Yes"),100-OFFSET('Water Data'!$I$4,0,10*ROW('Water Data'!I108)),NA())</f>
        <v>#N/A</v>
      </c>
      <c r="T114" s="506" t="e">
        <f ca="1">+IF(AND(ISNUMBER(OFFSET('Water Data'!$I$6,0,10*ROW('Water Data'!I108))),'Data Summary'!CI114="Yes"),OFFSET('Water Data'!$I$6,0,10*ROW('Water Data'!I108)),NA())</f>
        <v>#N/A</v>
      </c>
      <c r="U114" s="506" t="e">
        <f ca="1">+IF(AND(ISNUMBER(OFFSET('Water Data'!$I$9,0,10*ROW('Water Data'!I108))),'Data Summary'!CJ114="Yes"),OFFSET('Water Data'!$I$9,0,10*ROW('Water Data'!I108)),NA())</f>
        <v>#N/A</v>
      </c>
      <c r="V114" s="507" t="e">
        <f ca="1">+IF(AND(ISNUMBER(OFFSET('Sanitation Data'!$D$4,0,10*ROW('Sanitation Data'!D108))),'Data Summary'!CK114="Yes"),100-OFFSET('Sanitation Data'!$D$4,0,10*ROW('Sanitation Data'!D108)),NA())</f>
        <v>#N/A</v>
      </c>
      <c r="W114" s="507" t="e">
        <f ca="1">+IF(AND(ISNUMBER(OFFSET('Sanitation Data'!$D$6,0,10*ROW('Sanitation Data'!D108))),'Data Summary'!CL114="Yes"),OFFSET('Sanitation Data'!$D$6,0,10*ROW('Sanitation Data'!D108)),NA())</f>
        <v>#N/A</v>
      </c>
      <c r="X114" s="507" t="e">
        <f ca="1">+IF(AND(ISNUMBER(OFFSET('Sanitation Data'!$D$10,0,10*ROW('Sanitation Data'!D108))),'Data Summary'!CM114="Yes"),OFFSET('Sanitation Data'!$D$10,0,10*ROW('Sanitation Data'!D108)),NA())</f>
        <v>#N/A</v>
      </c>
      <c r="Y114" s="507" t="e">
        <f ca="1">+IF(AND(ISNUMBER(OFFSET('Sanitation Data'!$D$11,0,10*ROW('Sanitation Data'!D108))),'Data Summary'!CN114="Yes"),OFFSET('Sanitation Data'!$D$11,0,10*ROW('Sanitation Data'!D108)),NA())</f>
        <v>#N/A</v>
      </c>
      <c r="Z114" s="507" t="e">
        <f ca="1">+IF(AND(ISNUMBER(OFFSET('Sanitation Data'!$D$12,0,10*ROW('Sanitation Data'!D108))),'Data Summary'!CO114="Yes"),OFFSET('Sanitation Data'!$D$12,0,10*ROW('Sanitation Data'!D108)),NA())</f>
        <v>#N/A</v>
      </c>
      <c r="AA114" s="507" t="e">
        <f ca="1">+IF(AND(ISNUMBER(OFFSET('Sanitation Data'!$E$4,0,10*ROW('Sanitation Data'!E108))),'Data Summary'!CP114="Yes"),100-OFFSET('Sanitation Data'!$E$4,0,10*ROW('Sanitation Data'!E108)),NA())</f>
        <v>#N/A</v>
      </c>
      <c r="AB114" s="507" t="e">
        <f ca="1">+IF(AND(ISNUMBER(OFFSET('Sanitation Data'!$E$6,0,10*ROW('Sanitation Data'!E108))),'Data Summary'!CQ114="Yes"),OFFSET('Sanitation Data'!$E$6,0,10*ROW('Sanitation Data'!E108)),NA())</f>
        <v>#N/A</v>
      </c>
      <c r="AC114" s="507" t="e">
        <f ca="1">+IF(AND(ISNUMBER(OFFSET('Sanitation Data'!$E$10,0,10*ROW('Sanitation Data'!E108))),'Data Summary'!CR114="Yes"),OFFSET('Sanitation Data'!$E$10,0,10*ROW('Sanitation Data'!E108)),NA())</f>
        <v>#N/A</v>
      </c>
      <c r="AD114" s="507" t="e">
        <f ca="1">+IF(AND(ISNUMBER(OFFSET('Sanitation Data'!$E$11,0,10*ROW('Sanitation Data'!E108))),'Data Summary'!CS114="Yes"),OFFSET('Sanitation Data'!$E$11,0,10*ROW('Sanitation Data'!E108)),NA())</f>
        <v>#N/A</v>
      </c>
      <c r="AE114" s="507" t="e">
        <f ca="1">+IF(AND(ISNUMBER(OFFSET('Sanitation Data'!$E$12,0,10*ROW('Sanitation Data'!E108))),'Data Summary'!CT114="Yes"),OFFSET('Sanitation Data'!$E$12,0,10*ROW('Sanitation Data'!E108)),NA())</f>
        <v>#N/A</v>
      </c>
      <c r="AF114" s="507" t="e">
        <f ca="1">+IF(AND(ISNUMBER(OFFSET('Sanitation Data'!$F$4,0,10*ROW('Sanitation Data'!F108))),'Data Summary'!CU114="Yes"),100-OFFSET('Sanitation Data'!$F$4,0,10*ROW('Sanitation Data'!F108)),NA())</f>
        <v>#N/A</v>
      </c>
      <c r="AG114" s="507" t="e">
        <f ca="1">+IF(AND(ISNUMBER(OFFSET('Sanitation Data'!$F$6,0,10*ROW('Sanitation Data'!F108))),'Data Summary'!CV114="Yes"),OFFSET('Sanitation Data'!$F$6,0,10*ROW('Sanitation Data'!F108)),NA())</f>
        <v>#N/A</v>
      </c>
      <c r="AH114" s="507" t="e">
        <f ca="1">+IF(AND(ISNUMBER(OFFSET('Sanitation Data'!$F$10,0,10*ROW('Sanitation Data'!F108))),'Data Summary'!CW114="Yes"),OFFSET('Sanitation Data'!$F$10,0,10*ROW('Sanitation Data'!F108)),NA())</f>
        <v>#N/A</v>
      </c>
      <c r="AI114" s="507" t="e">
        <f ca="1">+IF(AND(ISNUMBER(OFFSET('Sanitation Data'!$F$11,0,10*ROW('Sanitation Data'!F108))),'Data Summary'!CX114="Yes"),OFFSET('Sanitation Data'!$F$11,0,10*ROW('Sanitation Data'!F108)),NA())</f>
        <v>#N/A</v>
      </c>
      <c r="AJ114" s="507" t="e">
        <f ca="1">+IF(AND(ISNUMBER(OFFSET('Sanitation Data'!$F$12,0,10*ROW('Sanitation Data'!F108))),'Data Summary'!CY114="Yes"),OFFSET('Sanitation Data'!$F$12,0,10*ROW('Sanitation Data'!F108)),NA())</f>
        <v>#N/A</v>
      </c>
      <c r="AK114" s="507" t="e">
        <f ca="1">+IF(AND(ISNUMBER(OFFSET('Sanitation Data'!$G$4,0,10*ROW('Sanitation Data'!G108))),'Data Summary'!CZ114="Yes"),100-OFFSET('Sanitation Data'!$G$4,0,10*ROW('Sanitation Data'!G108)),NA())</f>
        <v>#N/A</v>
      </c>
      <c r="AL114" s="507" t="e">
        <f ca="1">+IF(AND(ISNUMBER(OFFSET('Sanitation Data'!$G$6,0,10*ROW('Sanitation Data'!G108))),'Data Summary'!DA114="Yes"),OFFSET('Sanitation Data'!$G$6,0,10*ROW('Sanitation Data'!G108)),NA())</f>
        <v>#N/A</v>
      </c>
      <c r="AM114" s="507" t="e">
        <f ca="1">+IF(AND(ISNUMBER(OFFSET('Sanitation Data'!$G$10,0,10*ROW('Sanitation Data'!G108))),'Data Summary'!DB114="Yes"),OFFSET('Sanitation Data'!$G$10,0,10*ROW('Sanitation Data'!G108)),NA())</f>
        <v>#N/A</v>
      </c>
      <c r="AN114" s="507" t="e">
        <f ca="1">+IF(AND(ISNUMBER(OFFSET('Sanitation Data'!$G$11,0,10*ROW('Sanitation Data'!G108))),'Data Summary'!DC114="Yes"),OFFSET('Sanitation Data'!$G$11,0,10*ROW('Sanitation Data'!G108)),NA())</f>
        <v>#N/A</v>
      </c>
      <c r="AO114" s="507" t="e">
        <f ca="1">+IF(AND(ISNUMBER(OFFSET('Sanitation Data'!$G$12,0,10*ROW('Sanitation Data'!G108))),'Data Summary'!DD114="Yes"),OFFSET('Sanitation Data'!$G$12,0,10*ROW('Sanitation Data'!G108)),NA())</f>
        <v>#N/A</v>
      </c>
      <c r="AP114" s="507" t="e">
        <f ca="1">+IF(AND(ISNUMBER(OFFSET('Sanitation Data'!$H$4,0,10*ROW('Sanitation Data'!H108))),'Data Summary'!DE114="Yes"),100-OFFSET('Sanitation Data'!$H$4,0,10*ROW('Sanitation Data'!H108)),NA())</f>
        <v>#N/A</v>
      </c>
      <c r="AQ114" s="507" t="e">
        <f ca="1">+IF(AND(ISNUMBER(OFFSET('Sanitation Data'!$H$6,0,10*ROW('Sanitation Data'!H108))),'Data Summary'!DF114="Yes"),OFFSET('Sanitation Data'!$H$6,0,10*ROW('Sanitation Data'!H108)),NA())</f>
        <v>#N/A</v>
      </c>
      <c r="AR114" s="507" t="e">
        <f ca="1">+IF(AND(ISNUMBER(OFFSET('Sanitation Data'!$H$10,0,10*ROW('Sanitation Data'!H108))),'Data Summary'!DG114="Yes"),OFFSET('Sanitation Data'!$H$10,0,10*ROW('Sanitation Data'!H108)),NA())</f>
        <v>#N/A</v>
      </c>
      <c r="AS114" s="507" t="e">
        <f ca="1">+IF(AND(ISNUMBER(OFFSET('Sanitation Data'!$H$11,0,10*ROW('Sanitation Data'!H108))),'Data Summary'!DH114="Yes"),OFFSET('Sanitation Data'!$H$11,0,10*ROW('Sanitation Data'!H108)),NA())</f>
        <v>#N/A</v>
      </c>
      <c r="AT114" s="507" t="e">
        <f ca="1">+IF(AND(ISNUMBER(OFFSET('Sanitation Data'!$H$12,0,10*ROW('Sanitation Data'!H108))),'Data Summary'!DI114="Yes"),OFFSET('Sanitation Data'!$H$12,0,10*ROW('Sanitation Data'!H108)),NA())</f>
        <v>#N/A</v>
      </c>
      <c r="AU114" s="507" t="e">
        <f ca="1">+IF(AND(ISNUMBER(OFFSET('Sanitation Data'!$I$4,0,10*ROW('Sanitation Data'!I108))),'Data Summary'!DJ114="Yes"),100-OFFSET('Sanitation Data'!$I$4,0,10*ROW('Sanitation Data'!I108)),NA())</f>
        <v>#N/A</v>
      </c>
      <c r="AV114" s="507" t="e">
        <f ca="1">+IF(AND(ISNUMBER(OFFSET('Sanitation Data'!$I$6,0,10*ROW('Sanitation Data'!I108))),'Data Summary'!DK114="Yes"),OFFSET('Sanitation Data'!$I$6,0,10*ROW('Sanitation Data'!I108)),NA())</f>
        <v>#N/A</v>
      </c>
      <c r="AW114" s="507" t="e">
        <f ca="1">+IF(AND(ISNUMBER(OFFSET('Sanitation Data'!$I$10,0,10*ROW('Sanitation Data'!I108))),'Data Summary'!DL114="Yes"),OFFSET('Sanitation Data'!$I$10,0,10*ROW('Sanitation Data'!I108)),NA())</f>
        <v>#N/A</v>
      </c>
      <c r="AX114" s="507" t="e">
        <f ca="1">+IF(AND(ISNUMBER(OFFSET('Sanitation Data'!$I$11,0,10*ROW('Sanitation Data'!I108))),'Data Summary'!DM114="Yes"),OFFSET('Sanitation Data'!$I$11,0,10*ROW('Sanitation Data'!I108)),NA())</f>
        <v>#N/A</v>
      </c>
      <c r="AY114" s="507" t="e">
        <f ca="1">+IF(AND(ISNUMBER(OFFSET('Sanitation Data'!$I$12,0,10*ROW('Sanitation Data'!I108))),'Data Summary'!DN114="Yes"),OFFSET('Sanitation Data'!$I$12,0,10*ROW('Sanitation Data'!I108)),NA())</f>
        <v>#N/A</v>
      </c>
      <c r="AZ114" s="508" t="e">
        <f ca="1">+IF(AND(ISNUMBER(OFFSET('Hygiene Data'!$D$5,0,10*ROW('Hygiene Data'!D108))),'Data Summary'!DO114="Yes"),OFFSET('Hygiene Data'!$D$5,0,10*ROW('Hygiene Data'!D108)),NA())</f>
        <v>#N/A</v>
      </c>
      <c r="BA114" s="508" t="e">
        <f ca="1">+IF(AND(ISNUMBER(OFFSET('Hygiene Data'!$D$7,0,10*ROW('Hygiene Data'!D108))),'Data Summary'!DP114="Yes"),OFFSET('Hygiene Data'!$D$7,0,10*ROW('Hygiene Data'!D108)),NA())</f>
        <v>#N/A</v>
      </c>
      <c r="BB114" s="508" t="e">
        <f ca="1">+IF(AND(ISNUMBER(OFFSET('Hygiene Data'!$D$9,0,10*ROW('Hygiene Data'!D108))),'Data Summary'!DQ114="Yes"),OFFSET('Hygiene Data'!$D$9,0,10*ROW('Hygiene Data'!D108)),NA())</f>
        <v>#N/A</v>
      </c>
      <c r="BC114" s="508" t="e">
        <f ca="1">+IF(AND(ISNUMBER(OFFSET('Hygiene Data'!$E$5,0,10*ROW('Hygiene Data'!E108))),'Data Summary'!DR114="Yes"),OFFSET('Hygiene Data'!$E$5,0,10*ROW('Hygiene Data'!E108)),NA())</f>
        <v>#N/A</v>
      </c>
      <c r="BD114" s="508" t="e">
        <f ca="1">+IF(AND(ISNUMBER(OFFSET('Hygiene Data'!$E$7,0,10*ROW('Hygiene Data'!E108))),'Data Summary'!DS114="Yes"),OFFSET('Hygiene Data'!$E$7,0,10*ROW('Hygiene Data'!E108)),NA())</f>
        <v>#N/A</v>
      </c>
      <c r="BE114" s="508" t="e">
        <f ca="1">+IF(AND(ISNUMBER(OFFSET('Hygiene Data'!$E$9,0,10*ROW('Hygiene Data'!E108))),'Data Summary'!DT114="Yes"),OFFSET('Hygiene Data'!$E$9,0,10*ROW('Hygiene Data'!E108)),NA())</f>
        <v>#N/A</v>
      </c>
      <c r="BF114" s="508" t="e">
        <f ca="1">+IF(AND(ISNUMBER(OFFSET('Hygiene Data'!$F$5,0,10*ROW('Hygiene Data'!F108))),'Data Summary'!DU114="Yes"),OFFSET('Hygiene Data'!$F$5,0,10*ROW('Hygiene Data'!F108)),NA())</f>
        <v>#N/A</v>
      </c>
      <c r="BG114" s="508" t="e">
        <f ca="1">+IF(AND(ISNUMBER(OFFSET('Hygiene Data'!$F$7,0,10*ROW('Hygiene Data'!F108))),'Data Summary'!DV114="Yes"),OFFSET('Hygiene Data'!$F$7,0,10*ROW('Hygiene Data'!F108)),NA())</f>
        <v>#N/A</v>
      </c>
      <c r="BH114" s="508" t="e">
        <f ca="1">+IF(AND(ISNUMBER(OFFSET('Hygiene Data'!$F$9,0,10*ROW('Hygiene Data'!F108))),'Data Summary'!DW114="Yes"),OFFSET('Hygiene Data'!$F$9,0,10*ROW('Hygiene Data'!F108)),NA())</f>
        <v>#N/A</v>
      </c>
      <c r="BI114" s="508" t="e">
        <f ca="1">+IF(AND(ISNUMBER(OFFSET('Hygiene Data'!$G$5,0,10*ROW('Hygiene Data'!G108))),'Data Summary'!DX114="Yes"),OFFSET('Hygiene Data'!$G$5,0,10*ROW('Hygiene Data'!G108)),NA())</f>
        <v>#N/A</v>
      </c>
      <c r="BJ114" s="508" t="e">
        <f ca="1">+IF(AND(ISNUMBER(OFFSET('Hygiene Data'!$G$7,0,10*ROW('Hygiene Data'!G108))),'Data Summary'!DY114="Yes"),OFFSET('Hygiene Data'!$G$7,0,10*ROW('Hygiene Data'!G108)),NA())</f>
        <v>#N/A</v>
      </c>
      <c r="BK114" s="508" t="e">
        <f ca="1">+IF(AND(ISNUMBER(OFFSET('Hygiene Data'!$G$9,0,10*ROW('Hygiene Data'!G108))),'Data Summary'!DZ114="Yes"),OFFSET('Hygiene Data'!$G$9,0,10*ROW('Hygiene Data'!G108)),NA())</f>
        <v>#N/A</v>
      </c>
      <c r="BL114" s="508" t="e">
        <f ca="1">+IF(AND(ISNUMBER(OFFSET('Hygiene Data'!$H$5,0,10*ROW('Hygiene Data'!H108))),'Data Summary'!EA114="Yes"),OFFSET('Hygiene Data'!$H$5,0,10*ROW('Hygiene Data'!H108)),NA())</f>
        <v>#N/A</v>
      </c>
      <c r="BM114" s="508" t="e">
        <f ca="1">+IF(AND(ISNUMBER(OFFSET('Hygiene Data'!$H$7,0,10*ROW('Hygiene Data'!H108))),'Data Summary'!EB114="Yes"),OFFSET('Hygiene Data'!$H$7,0,10*ROW('Hygiene Data'!H108)),NA())</f>
        <v>#N/A</v>
      </c>
      <c r="BN114" s="508" t="e">
        <f ca="1">+IF(AND(ISNUMBER(OFFSET('Hygiene Data'!$H$9,0,10*ROW('Hygiene Data'!H108))),'Data Summary'!EC114="Yes"),OFFSET('Hygiene Data'!$H$9,0,10*ROW('Hygiene Data'!H108)),NA())</f>
        <v>#N/A</v>
      </c>
      <c r="BO114" s="508" t="e">
        <f ca="1">+IF(AND(ISNUMBER(OFFSET('Hygiene Data'!$I$5,0,10*ROW('Hygiene Data'!I108))),'Data Summary'!ED114="Yes"),OFFSET('Hygiene Data'!$I$5,0,10*ROW('Hygiene Data'!I108)),NA())</f>
        <v>#N/A</v>
      </c>
      <c r="BP114" s="508" t="e">
        <f ca="1">+IF(AND(ISNUMBER(OFFSET('Hygiene Data'!$I$7,0,10*ROW('Hygiene Data'!I108))),'Data Summary'!EE114="Yes"),OFFSET('Hygiene Data'!$I$7,0,10*ROW('Hygiene Data'!I108)),NA())</f>
        <v>#N/A</v>
      </c>
      <c r="BQ114" s="508" t="e">
        <f ca="1">+IF(AND(ISNUMBER(OFFSET('Hygiene Data'!$I$9,0,10*ROW('Hygiene Data'!I108))),'Data Summary'!EF114="Yes"),OFFSET('Hygiene Data'!$I$9,0,10*ROW('Hygiene Data'!I108)),NA())</f>
        <v>#N/A</v>
      </c>
    </row>
    <row r="115" spans="1:69" x14ac:dyDescent="0.25">
      <c r="A115" s="504" t="e">
        <f ca="1">+RIGHT('Data Summary'!A115,LEN('Data Summary'!A115)-9)</f>
        <v>#VALUE!</v>
      </c>
      <c r="B115" s="478" t="str">
        <f ca="1">+IF(ISTEXT('Data Summary'!B115),'Data Summary'!B115,"")</f>
        <v/>
      </c>
      <c r="C115" s="505" t="e">
        <f ca="1">+VALUE('Data Summary'!C115)</f>
        <v>#VALUE!</v>
      </c>
      <c r="D115" s="506" t="e">
        <f ca="1">+IF(AND(ISNUMBER(OFFSET('Water Data'!$D$4,0,10*ROW('Water Data'!D109))),'Data Summary'!BS115="Yes"),100-OFFSET('Water Data'!$D$4,0,10*ROW('Water Data'!D109)),NA())</f>
        <v>#N/A</v>
      </c>
      <c r="E115" s="506" t="e">
        <f ca="1">+IF(AND(ISNUMBER(OFFSET('Water Data'!$D$6,0,10*ROW('Water Data'!D109))),'Data Summary'!BT115="Yes"),OFFSET('Water Data'!$D$6,0,10*ROW('Water Data'!D109)),NA())</f>
        <v>#N/A</v>
      </c>
      <c r="F115" s="506" t="e">
        <f ca="1">+IF(AND(ISNUMBER(OFFSET('Water Data'!$D$9,0,10*ROW('Water Data'!D109))),'Data Summary'!BU115="Yes"),OFFSET('Water Data'!$D$9,0,10*ROW('Water Data'!D109)),NA())</f>
        <v>#N/A</v>
      </c>
      <c r="G115" s="506" t="e">
        <f ca="1">+IF(AND(ISNUMBER(OFFSET('Water Data'!$E$4,0,10*ROW('Water Data'!E109))),'Data Summary'!BV115="Yes"),100-OFFSET('Water Data'!$E$4,0,10*ROW('Water Data'!E109)),NA())</f>
        <v>#N/A</v>
      </c>
      <c r="H115" s="506" t="e">
        <f ca="1">+IF(AND(ISNUMBER(OFFSET('Water Data'!$E$6,0,10*ROW('Water Data'!E109))),'Data Summary'!BW115="Yes"),OFFSET('Water Data'!$E$6,0,10*ROW('Water Data'!E109)),NA())</f>
        <v>#N/A</v>
      </c>
      <c r="I115" s="506" t="e">
        <f ca="1">+IF(AND(ISNUMBER(OFFSET('Water Data'!$E$9,0,10*ROW('Water Data'!E109))),'Data Summary'!BX115="Yes"),OFFSET('Water Data'!$E$9,0,10*ROW('Water Data'!E109)),NA())</f>
        <v>#N/A</v>
      </c>
      <c r="J115" s="506" t="e">
        <f ca="1">+IF(AND(ISNUMBER(OFFSET('Water Data'!$F$4,0,10*ROW('Water Data'!F109))),'Data Summary'!BY115="Yes"),100-OFFSET('Water Data'!$F$4,0,10*ROW('Water Data'!F109)),NA())</f>
        <v>#N/A</v>
      </c>
      <c r="K115" s="506" t="e">
        <f ca="1">+IF(AND(ISNUMBER(OFFSET('Water Data'!$F$6,0,10*ROW('Water Data'!F109))),'Data Summary'!BZ115="Yes"),OFFSET('Water Data'!$F$6,0,10*ROW('Water Data'!F109)),NA())</f>
        <v>#N/A</v>
      </c>
      <c r="L115" s="506" t="e">
        <f ca="1">+IF(AND(ISNUMBER(OFFSET('Water Data'!$F$9,0,10*ROW('Water Data'!F109))),'Data Summary'!CA115="Yes"),OFFSET('Water Data'!$F$9,0,10*ROW('Water Data'!F109)),NA())</f>
        <v>#N/A</v>
      </c>
      <c r="M115" s="506" t="e">
        <f ca="1">+IF(AND(ISNUMBER(OFFSET('Water Data'!$G$4,0,10*ROW('Water Data'!G109))),'Data Summary'!CB115="Yes"),100-OFFSET('Water Data'!$G$4,0,10*ROW('Water Data'!G109)),NA())</f>
        <v>#N/A</v>
      </c>
      <c r="N115" s="506" t="e">
        <f ca="1">+IF(AND(ISNUMBER(OFFSET('Water Data'!$G$6,0,10*ROW('Water Data'!G109))),'Data Summary'!CC115="Yes"),OFFSET('Water Data'!$G$6,0,10*ROW('Water Data'!G109)),NA())</f>
        <v>#N/A</v>
      </c>
      <c r="O115" s="506" t="e">
        <f ca="1">+IF(AND(ISNUMBER(OFFSET('Water Data'!$G$9,0,10*ROW('Water Data'!G109))),'Data Summary'!CD115="Yes"),OFFSET('Water Data'!$G$9,0,10*ROW('Water Data'!G109)),NA())</f>
        <v>#N/A</v>
      </c>
      <c r="P115" s="506" t="e">
        <f ca="1">+IF(AND(ISNUMBER(OFFSET('Water Data'!$H$4,0,10*ROW('Water Data'!H109))),'Data Summary'!CE115="Yes"),100-OFFSET('Water Data'!$H$4,0,10*ROW('Water Data'!H109)),NA())</f>
        <v>#N/A</v>
      </c>
      <c r="Q115" s="506" t="e">
        <f ca="1">+IF(AND(ISNUMBER(OFFSET('Water Data'!$H$6,0,10*ROW('Water Data'!H109))),'Data Summary'!CF115="Yes"),OFFSET('Water Data'!$H$6,0,10*ROW('Water Data'!H109)),NA())</f>
        <v>#N/A</v>
      </c>
      <c r="R115" s="506" t="e">
        <f ca="1">+IF(AND(ISNUMBER(OFFSET('Water Data'!$H$9,0,10*ROW('Water Data'!H109))),'Data Summary'!CG115="Yes"),OFFSET('Water Data'!$H$9,0,10*ROW('Water Data'!H109)),NA())</f>
        <v>#N/A</v>
      </c>
      <c r="S115" s="506" t="e">
        <f ca="1">+IF(AND(ISNUMBER(OFFSET('Water Data'!$I$4,0,10*ROW('Water Data'!I109))),'Data Summary'!CH115="Yes"),100-OFFSET('Water Data'!$I$4,0,10*ROW('Water Data'!I109)),NA())</f>
        <v>#N/A</v>
      </c>
      <c r="T115" s="506" t="e">
        <f ca="1">+IF(AND(ISNUMBER(OFFSET('Water Data'!$I$6,0,10*ROW('Water Data'!I109))),'Data Summary'!CI115="Yes"),OFFSET('Water Data'!$I$6,0,10*ROW('Water Data'!I109)),NA())</f>
        <v>#N/A</v>
      </c>
      <c r="U115" s="506" t="e">
        <f ca="1">+IF(AND(ISNUMBER(OFFSET('Water Data'!$I$9,0,10*ROW('Water Data'!I109))),'Data Summary'!CJ115="Yes"),OFFSET('Water Data'!$I$9,0,10*ROW('Water Data'!I109)),NA())</f>
        <v>#N/A</v>
      </c>
      <c r="V115" s="507" t="e">
        <f ca="1">+IF(AND(ISNUMBER(OFFSET('Sanitation Data'!$D$4,0,10*ROW('Sanitation Data'!D109))),'Data Summary'!CK115="Yes"),100-OFFSET('Sanitation Data'!$D$4,0,10*ROW('Sanitation Data'!D109)),NA())</f>
        <v>#N/A</v>
      </c>
      <c r="W115" s="507" t="e">
        <f ca="1">+IF(AND(ISNUMBER(OFFSET('Sanitation Data'!$D$6,0,10*ROW('Sanitation Data'!D109))),'Data Summary'!CL115="Yes"),OFFSET('Sanitation Data'!$D$6,0,10*ROW('Sanitation Data'!D109)),NA())</f>
        <v>#N/A</v>
      </c>
      <c r="X115" s="507" t="e">
        <f ca="1">+IF(AND(ISNUMBER(OFFSET('Sanitation Data'!$D$10,0,10*ROW('Sanitation Data'!D109))),'Data Summary'!CM115="Yes"),OFFSET('Sanitation Data'!$D$10,0,10*ROW('Sanitation Data'!D109)),NA())</f>
        <v>#N/A</v>
      </c>
      <c r="Y115" s="507" t="e">
        <f ca="1">+IF(AND(ISNUMBER(OFFSET('Sanitation Data'!$D$11,0,10*ROW('Sanitation Data'!D109))),'Data Summary'!CN115="Yes"),OFFSET('Sanitation Data'!$D$11,0,10*ROW('Sanitation Data'!D109)),NA())</f>
        <v>#N/A</v>
      </c>
      <c r="Z115" s="507" t="e">
        <f ca="1">+IF(AND(ISNUMBER(OFFSET('Sanitation Data'!$D$12,0,10*ROW('Sanitation Data'!D109))),'Data Summary'!CO115="Yes"),OFFSET('Sanitation Data'!$D$12,0,10*ROW('Sanitation Data'!D109)),NA())</f>
        <v>#N/A</v>
      </c>
      <c r="AA115" s="507" t="e">
        <f ca="1">+IF(AND(ISNUMBER(OFFSET('Sanitation Data'!$E$4,0,10*ROW('Sanitation Data'!E109))),'Data Summary'!CP115="Yes"),100-OFFSET('Sanitation Data'!$E$4,0,10*ROW('Sanitation Data'!E109)),NA())</f>
        <v>#N/A</v>
      </c>
      <c r="AB115" s="507" t="e">
        <f ca="1">+IF(AND(ISNUMBER(OFFSET('Sanitation Data'!$E$6,0,10*ROW('Sanitation Data'!E109))),'Data Summary'!CQ115="Yes"),OFFSET('Sanitation Data'!$E$6,0,10*ROW('Sanitation Data'!E109)),NA())</f>
        <v>#N/A</v>
      </c>
      <c r="AC115" s="507" t="e">
        <f ca="1">+IF(AND(ISNUMBER(OFFSET('Sanitation Data'!$E$10,0,10*ROW('Sanitation Data'!E109))),'Data Summary'!CR115="Yes"),OFFSET('Sanitation Data'!$E$10,0,10*ROW('Sanitation Data'!E109)),NA())</f>
        <v>#N/A</v>
      </c>
      <c r="AD115" s="507" t="e">
        <f ca="1">+IF(AND(ISNUMBER(OFFSET('Sanitation Data'!$E$11,0,10*ROW('Sanitation Data'!E109))),'Data Summary'!CS115="Yes"),OFFSET('Sanitation Data'!$E$11,0,10*ROW('Sanitation Data'!E109)),NA())</f>
        <v>#N/A</v>
      </c>
      <c r="AE115" s="507" t="e">
        <f ca="1">+IF(AND(ISNUMBER(OFFSET('Sanitation Data'!$E$12,0,10*ROW('Sanitation Data'!E109))),'Data Summary'!CT115="Yes"),OFFSET('Sanitation Data'!$E$12,0,10*ROW('Sanitation Data'!E109)),NA())</f>
        <v>#N/A</v>
      </c>
      <c r="AF115" s="507" t="e">
        <f ca="1">+IF(AND(ISNUMBER(OFFSET('Sanitation Data'!$F$4,0,10*ROW('Sanitation Data'!F109))),'Data Summary'!CU115="Yes"),100-OFFSET('Sanitation Data'!$F$4,0,10*ROW('Sanitation Data'!F109)),NA())</f>
        <v>#N/A</v>
      </c>
      <c r="AG115" s="507" t="e">
        <f ca="1">+IF(AND(ISNUMBER(OFFSET('Sanitation Data'!$F$6,0,10*ROW('Sanitation Data'!F109))),'Data Summary'!CV115="Yes"),OFFSET('Sanitation Data'!$F$6,0,10*ROW('Sanitation Data'!F109)),NA())</f>
        <v>#N/A</v>
      </c>
      <c r="AH115" s="507" t="e">
        <f ca="1">+IF(AND(ISNUMBER(OFFSET('Sanitation Data'!$F$10,0,10*ROW('Sanitation Data'!F109))),'Data Summary'!CW115="Yes"),OFFSET('Sanitation Data'!$F$10,0,10*ROW('Sanitation Data'!F109)),NA())</f>
        <v>#N/A</v>
      </c>
      <c r="AI115" s="507" t="e">
        <f ca="1">+IF(AND(ISNUMBER(OFFSET('Sanitation Data'!$F$11,0,10*ROW('Sanitation Data'!F109))),'Data Summary'!CX115="Yes"),OFFSET('Sanitation Data'!$F$11,0,10*ROW('Sanitation Data'!F109)),NA())</f>
        <v>#N/A</v>
      </c>
      <c r="AJ115" s="507" t="e">
        <f ca="1">+IF(AND(ISNUMBER(OFFSET('Sanitation Data'!$F$12,0,10*ROW('Sanitation Data'!F109))),'Data Summary'!CY115="Yes"),OFFSET('Sanitation Data'!$F$12,0,10*ROW('Sanitation Data'!F109)),NA())</f>
        <v>#N/A</v>
      </c>
      <c r="AK115" s="507" t="e">
        <f ca="1">+IF(AND(ISNUMBER(OFFSET('Sanitation Data'!$G$4,0,10*ROW('Sanitation Data'!G109))),'Data Summary'!CZ115="Yes"),100-OFFSET('Sanitation Data'!$G$4,0,10*ROW('Sanitation Data'!G109)),NA())</f>
        <v>#N/A</v>
      </c>
      <c r="AL115" s="507" t="e">
        <f ca="1">+IF(AND(ISNUMBER(OFFSET('Sanitation Data'!$G$6,0,10*ROW('Sanitation Data'!G109))),'Data Summary'!DA115="Yes"),OFFSET('Sanitation Data'!$G$6,0,10*ROW('Sanitation Data'!G109)),NA())</f>
        <v>#N/A</v>
      </c>
      <c r="AM115" s="507" t="e">
        <f ca="1">+IF(AND(ISNUMBER(OFFSET('Sanitation Data'!$G$10,0,10*ROW('Sanitation Data'!G109))),'Data Summary'!DB115="Yes"),OFFSET('Sanitation Data'!$G$10,0,10*ROW('Sanitation Data'!G109)),NA())</f>
        <v>#N/A</v>
      </c>
      <c r="AN115" s="507" t="e">
        <f ca="1">+IF(AND(ISNUMBER(OFFSET('Sanitation Data'!$G$11,0,10*ROW('Sanitation Data'!G109))),'Data Summary'!DC115="Yes"),OFFSET('Sanitation Data'!$G$11,0,10*ROW('Sanitation Data'!G109)),NA())</f>
        <v>#N/A</v>
      </c>
      <c r="AO115" s="507" t="e">
        <f ca="1">+IF(AND(ISNUMBER(OFFSET('Sanitation Data'!$G$12,0,10*ROW('Sanitation Data'!G109))),'Data Summary'!DD115="Yes"),OFFSET('Sanitation Data'!$G$12,0,10*ROW('Sanitation Data'!G109)),NA())</f>
        <v>#N/A</v>
      </c>
      <c r="AP115" s="507" t="e">
        <f ca="1">+IF(AND(ISNUMBER(OFFSET('Sanitation Data'!$H$4,0,10*ROW('Sanitation Data'!H109))),'Data Summary'!DE115="Yes"),100-OFFSET('Sanitation Data'!$H$4,0,10*ROW('Sanitation Data'!H109)),NA())</f>
        <v>#N/A</v>
      </c>
      <c r="AQ115" s="507" t="e">
        <f ca="1">+IF(AND(ISNUMBER(OFFSET('Sanitation Data'!$H$6,0,10*ROW('Sanitation Data'!H109))),'Data Summary'!DF115="Yes"),OFFSET('Sanitation Data'!$H$6,0,10*ROW('Sanitation Data'!H109)),NA())</f>
        <v>#N/A</v>
      </c>
      <c r="AR115" s="507" t="e">
        <f ca="1">+IF(AND(ISNUMBER(OFFSET('Sanitation Data'!$H$10,0,10*ROW('Sanitation Data'!H109))),'Data Summary'!DG115="Yes"),OFFSET('Sanitation Data'!$H$10,0,10*ROW('Sanitation Data'!H109)),NA())</f>
        <v>#N/A</v>
      </c>
      <c r="AS115" s="507" t="e">
        <f ca="1">+IF(AND(ISNUMBER(OFFSET('Sanitation Data'!$H$11,0,10*ROW('Sanitation Data'!H109))),'Data Summary'!DH115="Yes"),OFFSET('Sanitation Data'!$H$11,0,10*ROW('Sanitation Data'!H109)),NA())</f>
        <v>#N/A</v>
      </c>
      <c r="AT115" s="507" t="e">
        <f ca="1">+IF(AND(ISNUMBER(OFFSET('Sanitation Data'!$H$12,0,10*ROW('Sanitation Data'!H109))),'Data Summary'!DI115="Yes"),OFFSET('Sanitation Data'!$H$12,0,10*ROW('Sanitation Data'!H109)),NA())</f>
        <v>#N/A</v>
      </c>
      <c r="AU115" s="507" t="e">
        <f ca="1">+IF(AND(ISNUMBER(OFFSET('Sanitation Data'!$I$4,0,10*ROW('Sanitation Data'!I109))),'Data Summary'!DJ115="Yes"),100-OFFSET('Sanitation Data'!$I$4,0,10*ROW('Sanitation Data'!I109)),NA())</f>
        <v>#N/A</v>
      </c>
      <c r="AV115" s="507" t="e">
        <f ca="1">+IF(AND(ISNUMBER(OFFSET('Sanitation Data'!$I$6,0,10*ROW('Sanitation Data'!I109))),'Data Summary'!DK115="Yes"),OFFSET('Sanitation Data'!$I$6,0,10*ROW('Sanitation Data'!I109)),NA())</f>
        <v>#N/A</v>
      </c>
      <c r="AW115" s="507" t="e">
        <f ca="1">+IF(AND(ISNUMBER(OFFSET('Sanitation Data'!$I$10,0,10*ROW('Sanitation Data'!I109))),'Data Summary'!DL115="Yes"),OFFSET('Sanitation Data'!$I$10,0,10*ROW('Sanitation Data'!I109)),NA())</f>
        <v>#N/A</v>
      </c>
      <c r="AX115" s="507" t="e">
        <f ca="1">+IF(AND(ISNUMBER(OFFSET('Sanitation Data'!$I$11,0,10*ROW('Sanitation Data'!I109))),'Data Summary'!DM115="Yes"),OFFSET('Sanitation Data'!$I$11,0,10*ROW('Sanitation Data'!I109)),NA())</f>
        <v>#N/A</v>
      </c>
      <c r="AY115" s="507" t="e">
        <f ca="1">+IF(AND(ISNUMBER(OFFSET('Sanitation Data'!$I$12,0,10*ROW('Sanitation Data'!I109))),'Data Summary'!DN115="Yes"),OFFSET('Sanitation Data'!$I$12,0,10*ROW('Sanitation Data'!I109)),NA())</f>
        <v>#N/A</v>
      </c>
      <c r="AZ115" s="508" t="e">
        <f ca="1">+IF(AND(ISNUMBER(OFFSET('Hygiene Data'!$D$5,0,10*ROW('Hygiene Data'!D109))),'Data Summary'!DO115="Yes"),OFFSET('Hygiene Data'!$D$5,0,10*ROW('Hygiene Data'!D109)),NA())</f>
        <v>#N/A</v>
      </c>
      <c r="BA115" s="508" t="e">
        <f ca="1">+IF(AND(ISNUMBER(OFFSET('Hygiene Data'!$D$7,0,10*ROW('Hygiene Data'!D109))),'Data Summary'!DP115="Yes"),OFFSET('Hygiene Data'!$D$7,0,10*ROW('Hygiene Data'!D109)),NA())</f>
        <v>#N/A</v>
      </c>
      <c r="BB115" s="508" t="e">
        <f ca="1">+IF(AND(ISNUMBER(OFFSET('Hygiene Data'!$D$9,0,10*ROW('Hygiene Data'!D109))),'Data Summary'!DQ115="Yes"),OFFSET('Hygiene Data'!$D$9,0,10*ROW('Hygiene Data'!D109)),NA())</f>
        <v>#N/A</v>
      </c>
      <c r="BC115" s="508" t="e">
        <f ca="1">+IF(AND(ISNUMBER(OFFSET('Hygiene Data'!$E$5,0,10*ROW('Hygiene Data'!E109))),'Data Summary'!DR115="Yes"),OFFSET('Hygiene Data'!$E$5,0,10*ROW('Hygiene Data'!E109)),NA())</f>
        <v>#N/A</v>
      </c>
      <c r="BD115" s="508" t="e">
        <f ca="1">+IF(AND(ISNUMBER(OFFSET('Hygiene Data'!$E$7,0,10*ROW('Hygiene Data'!E109))),'Data Summary'!DS115="Yes"),OFFSET('Hygiene Data'!$E$7,0,10*ROW('Hygiene Data'!E109)),NA())</f>
        <v>#N/A</v>
      </c>
      <c r="BE115" s="508" t="e">
        <f ca="1">+IF(AND(ISNUMBER(OFFSET('Hygiene Data'!$E$9,0,10*ROW('Hygiene Data'!E109))),'Data Summary'!DT115="Yes"),OFFSET('Hygiene Data'!$E$9,0,10*ROW('Hygiene Data'!E109)),NA())</f>
        <v>#N/A</v>
      </c>
      <c r="BF115" s="508" t="e">
        <f ca="1">+IF(AND(ISNUMBER(OFFSET('Hygiene Data'!$F$5,0,10*ROW('Hygiene Data'!F109))),'Data Summary'!DU115="Yes"),OFFSET('Hygiene Data'!$F$5,0,10*ROW('Hygiene Data'!F109)),NA())</f>
        <v>#N/A</v>
      </c>
      <c r="BG115" s="508" t="e">
        <f ca="1">+IF(AND(ISNUMBER(OFFSET('Hygiene Data'!$F$7,0,10*ROW('Hygiene Data'!F109))),'Data Summary'!DV115="Yes"),OFFSET('Hygiene Data'!$F$7,0,10*ROW('Hygiene Data'!F109)),NA())</f>
        <v>#N/A</v>
      </c>
      <c r="BH115" s="508" t="e">
        <f ca="1">+IF(AND(ISNUMBER(OFFSET('Hygiene Data'!$F$9,0,10*ROW('Hygiene Data'!F109))),'Data Summary'!DW115="Yes"),OFFSET('Hygiene Data'!$F$9,0,10*ROW('Hygiene Data'!F109)),NA())</f>
        <v>#N/A</v>
      </c>
      <c r="BI115" s="508" t="e">
        <f ca="1">+IF(AND(ISNUMBER(OFFSET('Hygiene Data'!$G$5,0,10*ROW('Hygiene Data'!G109))),'Data Summary'!DX115="Yes"),OFFSET('Hygiene Data'!$G$5,0,10*ROW('Hygiene Data'!G109)),NA())</f>
        <v>#N/A</v>
      </c>
      <c r="BJ115" s="508" t="e">
        <f ca="1">+IF(AND(ISNUMBER(OFFSET('Hygiene Data'!$G$7,0,10*ROW('Hygiene Data'!G109))),'Data Summary'!DY115="Yes"),OFFSET('Hygiene Data'!$G$7,0,10*ROW('Hygiene Data'!G109)),NA())</f>
        <v>#N/A</v>
      </c>
      <c r="BK115" s="508" t="e">
        <f ca="1">+IF(AND(ISNUMBER(OFFSET('Hygiene Data'!$G$9,0,10*ROW('Hygiene Data'!G109))),'Data Summary'!DZ115="Yes"),OFFSET('Hygiene Data'!$G$9,0,10*ROW('Hygiene Data'!G109)),NA())</f>
        <v>#N/A</v>
      </c>
      <c r="BL115" s="508" t="e">
        <f ca="1">+IF(AND(ISNUMBER(OFFSET('Hygiene Data'!$H$5,0,10*ROW('Hygiene Data'!H109))),'Data Summary'!EA115="Yes"),OFFSET('Hygiene Data'!$H$5,0,10*ROW('Hygiene Data'!H109)),NA())</f>
        <v>#N/A</v>
      </c>
      <c r="BM115" s="508" t="e">
        <f ca="1">+IF(AND(ISNUMBER(OFFSET('Hygiene Data'!$H$7,0,10*ROW('Hygiene Data'!H109))),'Data Summary'!EB115="Yes"),OFFSET('Hygiene Data'!$H$7,0,10*ROW('Hygiene Data'!H109)),NA())</f>
        <v>#N/A</v>
      </c>
      <c r="BN115" s="508" t="e">
        <f ca="1">+IF(AND(ISNUMBER(OFFSET('Hygiene Data'!$H$9,0,10*ROW('Hygiene Data'!H109))),'Data Summary'!EC115="Yes"),OFFSET('Hygiene Data'!$H$9,0,10*ROW('Hygiene Data'!H109)),NA())</f>
        <v>#N/A</v>
      </c>
      <c r="BO115" s="508" t="e">
        <f ca="1">+IF(AND(ISNUMBER(OFFSET('Hygiene Data'!$I$5,0,10*ROW('Hygiene Data'!I109))),'Data Summary'!ED115="Yes"),OFFSET('Hygiene Data'!$I$5,0,10*ROW('Hygiene Data'!I109)),NA())</f>
        <v>#N/A</v>
      </c>
      <c r="BP115" s="508" t="e">
        <f ca="1">+IF(AND(ISNUMBER(OFFSET('Hygiene Data'!$I$7,0,10*ROW('Hygiene Data'!I109))),'Data Summary'!EE115="Yes"),OFFSET('Hygiene Data'!$I$7,0,10*ROW('Hygiene Data'!I109)),NA())</f>
        <v>#N/A</v>
      </c>
      <c r="BQ115" s="508" t="e">
        <f ca="1">+IF(AND(ISNUMBER(OFFSET('Hygiene Data'!$I$9,0,10*ROW('Hygiene Data'!I109))),'Data Summary'!EF115="Yes"),OFFSET('Hygiene Data'!$I$9,0,10*ROW('Hygiene Data'!I109)),NA())</f>
        <v>#N/A</v>
      </c>
    </row>
    <row r="116" spans="1:69" x14ac:dyDescent="0.25">
      <c r="A116" s="504" t="e">
        <f ca="1">+RIGHT('Data Summary'!A116,LEN('Data Summary'!A116)-9)</f>
        <v>#VALUE!</v>
      </c>
      <c r="B116" s="478" t="str">
        <f ca="1">+IF(ISTEXT('Data Summary'!B116),'Data Summary'!B116,"")</f>
        <v/>
      </c>
      <c r="C116" s="505" t="e">
        <f ca="1">+VALUE('Data Summary'!C116)</f>
        <v>#VALUE!</v>
      </c>
      <c r="D116" s="506" t="e">
        <f ca="1">+IF(AND(ISNUMBER(OFFSET('Water Data'!$D$4,0,10*ROW('Water Data'!D110))),'Data Summary'!BS116="Yes"),100-OFFSET('Water Data'!$D$4,0,10*ROW('Water Data'!D110)),NA())</f>
        <v>#N/A</v>
      </c>
      <c r="E116" s="506" t="e">
        <f ca="1">+IF(AND(ISNUMBER(OFFSET('Water Data'!$D$6,0,10*ROW('Water Data'!D110))),'Data Summary'!BT116="Yes"),OFFSET('Water Data'!$D$6,0,10*ROW('Water Data'!D110)),NA())</f>
        <v>#N/A</v>
      </c>
      <c r="F116" s="506" t="e">
        <f ca="1">+IF(AND(ISNUMBER(OFFSET('Water Data'!$D$9,0,10*ROW('Water Data'!D110))),'Data Summary'!BU116="Yes"),OFFSET('Water Data'!$D$9,0,10*ROW('Water Data'!D110)),NA())</f>
        <v>#N/A</v>
      </c>
      <c r="G116" s="506" t="e">
        <f ca="1">+IF(AND(ISNUMBER(OFFSET('Water Data'!$E$4,0,10*ROW('Water Data'!E110))),'Data Summary'!BV116="Yes"),100-OFFSET('Water Data'!$E$4,0,10*ROW('Water Data'!E110)),NA())</f>
        <v>#N/A</v>
      </c>
      <c r="H116" s="506" t="e">
        <f ca="1">+IF(AND(ISNUMBER(OFFSET('Water Data'!$E$6,0,10*ROW('Water Data'!E110))),'Data Summary'!BW116="Yes"),OFFSET('Water Data'!$E$6,0,10*ROW('Water Data'!E110)),NA())</f>
        <v>#N/A</v>
      </c>
      <c r="I116" s="506" t="e">
        <f ca="1">+IF(AND(ISNUMBER(OFFSET('Water Data'!$E$9,0,10*ROW('Water Data'!E110))),'Data Summary'!BX116="Yes"),OFFSET('Water Data'!$E$9,0,10*ROW('Water Data'!E110)),NA())</f>
        <v>#N/A</v>
      </c>
      <c r="J116" s="506" t="e">
        <f ca="1">+IF(AND(ISNUMBER(OFFSET('Water Data'!$F$4,0,10*ROW('Water Data'!F110))),'Data Summary'!BY116="Yes"),100-OFFSET('Water Data'!$F$4,0,10*ROW('Water Data'!F110)),NA())</f>
        <v>#N/A</v>
      </c>
      <c r="K116" s="506" t="e">
        <f ca="1">+IF(AND(ISNUMBER(OFFSET('Water Data'!$F$6,0,10*ROW('Water Data'!F110))),'Data Summary'!BZ116="Yes"),OFFSET('Water Data'!$F$6,0,10*ROW('Water Data'!F110)),NA())</f>
        <v>#N/A</v>
      </c>
      <c r="L116" s="506" t="e">
        <f ca="1">+IF(AND(ISNUMBER(OFFSET('Water Data'!$F$9,0,10*ROW('Water Data'!F110))),'Data Summary'!CA116="Yes"),OFFSET('Water Data'!$F$9,0,10*ROW('Water Data'!F110)),NA())</f>
        <v>#N/A</v>
      </c>
      <c r="M116" s="506" t="e">
        <f ca="1">+IF(AND(ISNUMBER(OFFSET('Water Data'!$G$4,0,10*ROW('Water Data'!G110))),'Data Summary'!CB116="Yes"),100-OFFSET('Water Data'!$G$4,0,10*ROW('Water Data'!G110)),NA())</f>
        <v>#N/A</v>
      </c>
      <c r="N116" s="506" t="e">
        <f ca="1">+IF(AND(ISNUMBER(OFFSET('Water Data'!$G$6,0,10*ROW('Water Data'!G110))),'Data Summary'!CC116="Yes"),OFFSET('Water Data'!$G$6,0,10*ROW('Water Data'!G110)),NA())</f>
        <v>#N/A</v>
      </c>
      <c r="O116" s="506" t="e">
        <f ca="1">+IF(AND(ISNUMBER(OFFSET('Water Data'!$G$9,0,10*ROW('Water Data'!G110))),'Data Summary'!CD116="Yes"),OFFSET('Water Data'!$G$9,0,10*ROW('Water Data'!G110)),NA())</f>
        <v>#N/A</v>
      </c>
      <c r="P116" s="506" t="e">
        <f ca="1">+IF(AND(ISNUMBER(OFFSET('Water Data'!$H$4,0,10*ROW('Water Data'!H110))),'Data Summary'!CE116="Yes"),100-OFFSET('Water Data'!$H$4,0,10*ROW('Water Data'!H110)),NA())</f>
        <v>#N/A</v>
      </c>
      <c r="Q116" s="506" t="e">
        <f ca="1">+IF(AND(ISNUMBER(OFFSET('Water Data'!$H$6,0,10*ROW('Water Data'!H110))),'Data Summary'!CF116="Yes"),OFFSET('Water Data'!$H$6,0,10*ROW('Water Data'!H110)),NA())</f>
        <v>#N/A</v>
      </c>
      <c r="R116" s="506" t="e">
        <f ca="1">+IF(AND(ISNUMBER(OFFSET('Water Data'!$H$9,0,10*ROW('Water Data'!H110))),'Data Summary'!CG116="Yes"),OFFSET('Water Data'!$H$9,0,10*ROW('Water Data'!H110)),NA())</f>
        <v>#N/A</v>
      </c>
      <c r="S116" s="506" t="e">
        <f ca="1">+IF(AND(ISNUMBER(OFFSET('Water Data'!$I$4,0,10*ROW('Water Data'!I110))),'Data Summary'!CH116="Yes"),100-OFFSET('Water Data'!$I$4,0,10*ROW('Water Data'!I110)),NA())</f>
        <v>#N/A</v>
      </c>
      <c r="T116" s="506" t="e">
        <f ca="1">+IF(AND(ISNUMBER(OFFSET('Water Data'!$I$6,0,10*ROW('Water Data'!I110))),'Data Summary'!CI116="Yes"),OFFSET('Water Data'!$I$6,0,10*ROW('Water Data'!I110)),NA())</f>
        <v>#N/A</v>
      </c>
      <c r="U116" s="506" t="e">
        <f ca="1">+IF(AND(ISNUMBER(OFFSET('Water Data'!$I$9,0,10*ROW('Water Data'!I110))),'Data Summary'!CJ116="Yes"),OFFSET('Water Data'!$I$9,0,10*ROW('Water Data'!I110)),NA())</f>
        <v>#N/A</v>
      </c>
      <c r="V116" s="507" t="e">
        <f ca="1">+IF(AND(ISNUMBER(OFFSET('Sanitation Data'!$D$4,0,10*ROW('Sanitation Data'!D110))),'Data Summary'!CK116="Yes"),100-OFFSET('Sanitation Data'!$D$4,0,10*ROW('Sanitation Data'!D110)),NA())</f>
        <v>#N/A</v>
      </c>
      <c r="W116" s="507" t="e">
        <f ca="1">+IF(AND(ISNUMBER(OFFSET('Sanitation Data'!$D$6,0,10*ROW('Sanitation Data'!D110))),'Data Summary'!CL116="Yes"),OFFSET('Sanitation Data'!$D$6,0,10*ROW('Sanitation Data'!D110)),NA())</f>
        <v>#N/A</v>
      </c>
      <c r="X116" s="507" t="e">
        <f ca="1">+IF(AND(ISNUMBER(OFFSET('Sanitation Data'!$D$10,0,10*ROW('Sanitation Data'!D110))),'Data Summary'!CM116="Yes"),OFFSET('Sanitation Data'!$D$10,0,10*ROW('Sanitation Data'!D110)),NA())</f>
        <v>#N/A</v>
      </c>
      <c r="Y116" s="507" t="e">
        <f ca="1">+IF(AND(ISNUMBER(OFFSET('Sanitation Data'!$D$11,0,10*ROW('Sanitation Data'!D110))),'Data Summary'!CN116="Yes"),OFFSET('Sanitation Data'!$D$11,0,10*ROW('Sanitation Data'!D110)),NA())</f>
        <v>#N/A</v>
      </c>
      <c r="Z116" s="507" t="e">
        <f ca="1">+IF(AND(ISNUMBER(OFFSET('Sanitation Data'!$D$12,0,10*ROW('Sanitation Data'!D110))),'Data Summary'!CO116="Yes"),OFFSET('Sanitation Data'!$D$12,0,10*ROW('Sanitation Data'!D110)),NA())</f>
        <v>#N/A</v>
      </c>
      <c r="AA116" s="507" t="e">
        <f ca="1">+IF(AND(ISNUMBER(OFFSET('Sanitation Data'!$E$4,0,10*ROW('Sanitation Data'!E110))),'Data Summary'!CP116="Yes"),100-OFFSET('Sanitation Data'!$E$4,0,10*ROW('Sanitation Data'!E110)),NA())</f>
        <v>#N/A</v>
      </c>
      <c r="AB116" s="507" t="e">
        <f ca="1">+IF(AND(ISNUMBER(OFFSET('Sanitation Data'!$E$6,0,10*ROW('Sanitation Data'!E110))),'Data Summary'!CQ116="Yes"),OFFSET('Sanitation Data'!$E$6,0,10*ROW('Sanitation Data'!E110)),NA())</f>
        <v>#N/A</v>
      </c>
      <c r="AC116" s="507" t="e">
        <f ca="1">+IF(AND(ISNUMBER(OFFSET('Sanitation Data'!$E$10,0,10*ROW('Sanitation Data'!E110))),'Data Summary'!CR116="Yes"),OFFSET('Sanitation Data'!$E$10,0,10*ROW('Sanitation Data'!E110)),NA())</f>
        <v>#N/A</v>
      </c>
      <c r="AD116" s="507" t="e">
        <f ca="1">+IF(AND(ISNUMBER(OFFSET('Sanitation Data'!$E$11,0,10*ROW('Sanitation Data'!E110))),'Data Summary'!CS116="Yes"),OFFSET('Sanitation Data'!$E$11,0,10*ROW('Sanitation Data'!E110)),NA())</f>
        <v>#N/A</v>
      </c>
      <c r="AE116" s="507" t="e">
        <f ca="1">+IF(AND(ISNUMBER(OFFSET('Sanitation Data'!$E$12,0,10*ROW('Sanitation Data'!E110))),'Data Summary'!CT116="Yes"),OFFSET('Sanitation Data'!$E$12,0,10*ROW('Sanitation Data'!E110)),NA())</f>
        <v>#N/A</v>
      </c>
      <c r="AF116" s="507" t="e">
        <f ca="1">+IF(AND(ISNUMBER(OFFSET('Sanitation Data'!$F$4,0,10*ROW('Sanitation Data'!F110))),'Data Summary'!CU116="Yes"),100-OFFSET('Sanitation Data'!$F$4,0,10*ROW('Sanitation Data'!F110)),NA())</f>
        <v>#N/A</v>
      </c>
      <c r="AG116" s="507" t="e">
        <f ca="1">+IF(AND(ISNUMBER(OFFSET('Sanitation Data'!$F$6,0,10*ROW('Sanitation Data'!F110))),'Data Summary'!CV116="Yes"),OFFSET('Sanitation Data'!$F$6,0,10*ROW('Sanitation Data'!F110)),NA())</f>
        <v>#N/A</v>
      </c>
      <c r="AH116" s="507" t="e">
        <f ca="1">+IF(AND(ISNUMBER(OFFSET('Sanitation Data'!$F$10,0,10*ROW('Sanitation Data'!F110))),'Data Summary'!CW116="Yes"),OFFSET('Sanitation Data'!$F$10,0,10*ROW('Sanitation Data'!F110)),NA())</f>
        <v>#N/A</v>
      </c>
      <c r="AI116" s="507" t="e">
        <f ca="1">+IF(AND(ISNUMBER(OFFSET('Sanitation Data'!$F$11,0,10*ROW('Sanitation Data'!F110))),'Data Summary'!CX116="Yes"),OFFSET('Sanitation Data'!$F$11,0,10*ROW('Sanitation Data'!F110)),NA())</f>
        <v>#N/A</v>
      </c>
      <c r="AJ116" s="507" t="e">
        <f ca="1">+IF(AND(ISNUMBER(OFFSET('Sanitation Data'!$F$12,0,10*ROW('Sanitation Data'!F110))),'Data Summary'!CY116="Yes"),OFFSET('Sanitation Data'!$F$12,0,10*ROW('Sanitation Data'!F110)),NA())</f>
        <v>#N/A</v>
      </c>
      <c r="AK116" s="507" t="e">
        <f ca="1">+IF(AND(ISNUMBER(OFFSET('Sanitation Data'!$G$4,0,10*ROW('Sanitation Data'!G110))),'Data Summary'!CZ116="Yes"),100-OFFSET('Sanitation Data'!$G$4,0,10*ROW('Sanitation Data'!G110)),NA())</f>
        <v>#N/A</v>
      </c>
      <c r="AL116" s="507" t="e">
        <f ca="1">+IF(AND(ISNUMBER(OFFSET('Sanitation Data'!$G$6,0,10*ROW('Sanitation Data'!G110))),'Data Summary'!DA116="Yes"),OFFSET('Sanitation Data'!$G$6,0,10*ROW('Sanitation Data'!G110)),NA())</f>
        <v>#N/A</v>
      </c>
      <c r="AM116" s="507" t="e">
        <f ca="1">+IF(AND(ISNUMBER(OFFSET('Sanitation Data'!$G$10,0,10*ROW('Sanitation Data'!G110))),'Data Summary'!DB116="Yes"),OFFSET('Sanitation Data'!$G$10,0,10*ROW('Sanitation Data'!G110)),NA())</f>
        <v>#N/A</v>
      </c>
      <c r="AN116" s="507" t="e">
        <f ca="1">+IF(AND(ISNUMBER(OFFSET('Sanitation Data'!$G$11,0,10*ROW('Sanitation Data'!G110))),'Data Summary'!DC116="Yes"),OFFSET('Sanitation Data'!$G$11,0,10*ROW('Sanitation Data'!G110)),NA())</f>
        <v>#N/A</v>
      </c>
      <c r="AO116" s="507" t="e">
        <f ca="1">+IF(AND(ISNUMBER(OFFSET('Sanitation Data'!$G$12,0,10*ROW('Sanitation Data'!G110))),'Data Summary'!DD116="Yes"),OFFSET('Sanitation Data'!$G$12,0,10*ROW('Sanitation Data'!G110)),NA())</f>
        <v>#N/A</v>
      </c>
      <c r="AP116" s="507" t="e">
        <f ca="1">+IF(AND(ISNUMBER(OFFSET('Sanitation Data'!$H$4,0,10*ROW('Sanitation Data'!H110))),'Data Summary'!DE116="Yes"),100-OFFSET('Sanitation Data'!$H$4,0,10*ROW('Sanitation Data'!H110)),NA())</f>
        <v>#N/A</v>
      </c>
      <c r="AQ116" s="507" t="e">
        <f ca="1">+IF(AND(ISNUMBER(OFFSET('Sanitation Data'!$H$6,0,10*ROW('Sanitation Data'!H110))),'Data Summary'!DF116="Yes"),OFFSET('Sanitation Data'!$H$6,0,10*ROW('Sanitation Data'!H110)),NA())</f>
        <v>#N/A</v>
      </c>
      <c r="AR116" s="507" t="e">
        <f ca="1">+IF(AND(ISNUMBER(OFFSET('Sanitation Data'!$H$10,0,10*ROW('Sanitation Data'!H110))),'Data Summary'!DG116="Yes"),OFFSET('Sanitation Data'!$H$10,0,10*ROW('Sanitation Data'!H110)),NA())</f>
        <v>#N/A</v>
      </c>
      <c r="AS116" s="507" t="e">
        <f ca="1">+IF(AND(ISNUMBER(OFFSET('Sanitation Data'!$H$11,0,10*ROW('Sanitation Data'!H110))),'Data Summary'!DH116="Yes"),OFFSET('Sanitation Data'!$H$11,0,10*ROW('Sanitation Data'!H110)),NA())</f>
        <v>#N/A</v>
      </c>
      <c r="AT116" s="507" t="e">
        <f ca="1">+IF(AND(ISNUMBER(OFFSET('Sanitation Data'!$H$12,0,10*ROW('Sanitation Data'!H110))),'Data Summary'!DI116="Yes"),OFFSET('Sanitation Data'!$H$12,0,10*ROW('Sanitation Data'!H110)),NA())</f>
        <v>#N/A</v>
      </c>
      <c r="AU116" s="507" t="e">
        <f ca="1">+IF(AND(ISNUMBER(OFFSET('Sanitation Data'!$I$4,0,10*ROW('Sanitation Data'!I110))),'Data Summary'!DJ116="Yes"),100-OFFSET('Sanitation Data'!$I$4,0,10*ROW('Sanitation Data'!I110)),NA())</f>
        <v>#N/A</v>
      </c>
      <c r="AV116" s="507" t="e">
        <f ca="1">+IF(AND(ISNUMBER(OFFSET('Sanitation Data'!$I$6,0,10*ROW('Sanitation Data'!I110))),'Data Summary'!DK116="Yes"),OFFSET('Sanitation Data'!$I$6,0,10*ROW('Sanitation Data'!I110)),NA())</f>
        <v>#N/A</v>
      </c>
      <c r="AW116" s="507" t="e">
        <f ca="1">+IF(AND(ISNUMBER(OFFSET('Sanitation Data'!$I$10,0,10*ROW('Sanitation Data'!I110))),'Data Summary'!DL116="Yes"),OFFSET('Sanitation Data'!$I$10,0,10*ROW('Sanitation Data'!I110)),NA())</f>
        <v>#N/A</v>
      </c>
      <c r="AX116" s="507" t="e">
        <f ca="1">+IF(AND(ISNUMBER(OFFSET('Sanitation Data'!$I$11,0,10*ROW('Sanitation Data'!I110))),'Data Summary'!DM116="Yes"),OFFSET('Sanitation Data'!$I$11,0,10*ROW('Sanitation Data'!I110)),NA())</f>
        <v>#N/A</v>
      </c>
      <c r="AY116" s="507" t="e">
        <f ca="1">+IF(AND(ISNUMBER(OFFSET('Sanitation Data'!$I$12,0,10*ROW('Sanitation Data'!I110))),'Data Summary'!DN116="Yes"),OFFSET('Sanitation Data'!$I$12,0,10*ROW('Sanitation Data'!I110)),NA())</f>
        <v>#N/A</v>
      </c>
      <c r="AZ116" s="508" t="e">
        <f ca="1">+IF(AND(ISNUMBER(OFFSET('Hygiene Data'!$D$5,0,10*ROW('Hygiene Data'!D110))),'Data Summary'!DO116="Yes"),OFFSET('Hygiene Data'!$D$5,0,10*ROW('Hygiene Data'!D110)),NA())</f>
        <v>#N/A</v>
      </c>
      <c r="BA116" s="508" t="e">
        <f ca="1">+IF(AND(ISNUMBER(OFFSET('Hygiene Data'!$D$7,0,10*ROW('Hygiene Data'!D110))),'Data Summary'!DP116="Yes"),OFFSET('Hygiene Data'!$D$7,0,10*ROW('Hygiene Data'!D110)),NA())</f>
        <v>#N/A</v>
      </c>
      <c r="BB116" s="508" t="e">
        <f ca="1">+IF(AND(ISNUMBER(OFFSET('Hygiene Data'!$D$9,0,10*ROW('Hygiene Data'!D110))),'Data Summary'!DQ116="Yes"),OFFSET('Hygiene Data'!$D$9,0,10*ROW('Hygiene Data'!D110)),NA())</f>
        <v>#N/A</v>
      </c>
      <c r="BC116" s="508" t="e">
        <f ca="1">+IF(AND(ISNUMBER(OFFSET('Hygiene Data'!$E$5,0,10*ROW('Hygiene Data'!E110))),'Data Summary'!DR116="Yes"),OFFSET('Hygiene Data'!$E$5,0,10*ROW('Hygiene Data'!E110)),NA())</f>
        <v>#N/A</v>
      </c>
      <c r="BD116" s="508" t="e">
        <f ca="1">+IF(AND(ISNUMBER(OFFSET('Hygiene Data'!$E$7,0,10*ROW('Hygiene Data'!E110))),'Data Summary'!DS116="Yes"),OFFSET('Hygiene Data'!$E$7,0,10*ROW('Hygiene Data'!E110)),NA())</f>
        <v>#N/A</v>
      </c>
      <c r="BE116" s="508" t="e">
        <f ca="1">+IF(AND(ISNUMBER(OFFSET('Hygiene Data'!$E$9,0,10*ROW('Hygiene Data'!E110))),'Data Summary'!DT116="Yes"),OFFSET('Hygiene Data'!$E$9,0,10*ROW('Hygiene Data'!E110)),NA())</f>
        <v>#N/A</v>
      </c>
      <c r="BF116" s="508" t="e">
        <f ca="1">+IF(AND(ISNUMBER(OFFSET('Hygiene Data'!$F$5,0,10*ROW('Hygiene Data'!F110))),'Data Summary'!DU116="Yes"),OFFSET('Hygiene Data'!$F$5,0,10*ROW('Hygiene Data'!F110)),NA())</f>
        <v>#N/A</v>
      </c>
      <c r="BG116" s="508" t="e">
        <f ca="1">+IF(AND(ISNUMBER(OFFSET('Hygiene Data'!$F$7,0,10*ROW('Hygiene Data'!F110))),'Data Summary'!DV116="Yes"),OFFSET('Hygiene Data'!$F$7,0,10*ROW('Hygiene Data'!F110)),NA())</f>
        <v>#N/A</v>
      </c>
      <c r="BH116" s="508" t="e">
        <f ca="1">+IF(AND(ISNUMBER(OFFSET('Hygiene Data'!$F$9,0,10*ROW('Hygiene Data'!F110))),'Data Summary'!DW116="Yes"),OFFSET('Hygiene Data'!$F$9,0,10*ROW('Hygiene Data'!F110)),NA())</f>
        <v>#N/A</v>
      </c>
      <c r="BI116" s="508" t="e">
        <f ca="1">+IF(AND(ISNUMBER(OFFSET('Hygiene Data'!$G$5,0,10*ROW('Hygiene Data'!G110))),'Data Summary'!DX116="Yes"),OFFSET('Hygiene Data'!$G$5,0,10*ROW('Hygiene Data'!G110)),NA())</f>
        <v>#N/A</v>
      </c>
      <c r="BJ116" s="508" t="e">
        <f ca="1">+IF(AND(ISNUMBER(OFFSET('Hygiene Data'!$G$7,0,10*ROW('Hygiene Data'!G110))),'Data Summary'!DY116="Yes"),OFFSET('Hygiene Data'!$G$7,0,10*ROW('Hygiene Data'!G110)),NA())</f>
        <v>#N/A</v>
      </c>
      <c r="BK116" s="508" t="e">
        <f ca="1">+IF(AND(ISNUMBER(OFFSET('Hygiene Data'!$G$9,0,10*ROW('Hygiene Data'!G110))),'Data Summary'!DZ116="Yes"),OFFSET('Hygiene Data'!$G$9,0,10*ROW('Hygiene Data'!G110)),NA())</f>
        <v>#N/A</v>
      </c>
      <c r="BL116" s="508" t="e">
        <f ca="1">+IF(AND(ISNUMBER(OFFSET('Hygiene Data'!$H$5,0,10*ROW('Hygiene Data'!H110))),'Data Summary'!EA116="Yes"),OFFSET('Hygiene Data'!$H$5,0,10*ROW('Hygiene Data'!H110)),NA())</f>
        <v>#N/A</v>
      </c>
      <c r="BM116" s="508" t="e">
        <f ca="1">+IF(AND(ISNUMBER(OFFSET('Hygiene Data'!$H$7,0,10*ROW('Hygiene Data'!H110))),'Data Summary'!EB116="Yes"),OFFSET('Hygiene Data'!$H$7,0,10*ROW('Hygiene Data'!H110)),NA())</f>
        <v>#N/A</v>
      </c>
      <c r="BN116" s="508" t="e">
        <f ca="1">+IF(AND(ISNUMBER(OFFSET('Hygiene Data'!$H$9,0,10*ROW('Hygiene Data'!H110))),'Data Summary'!EC116="Yes"),OFFSET('Hygiene Data'!$H$9,0,10*ROW('Hygiene Data'!H110)),NA())</f>
        <v>#N/A</v>
      </c>
      <c r="BO116" s="508" t="e">
        <f ca="1">+IF(AND(ISNUMBER(OFFSET('Hygiene Data'!$I$5,0,10*ROW('Hygiene Data'!I110))),'Data Summary'!ED116="Yes"),OFFSET('Hygiene Data'!$I$5,0,10*ROW('Hygiene Data'!I110)),NA())</f>
        <v>#N/A</v>
      </c>
      <c r="BP116" s="508" t="e">
        <f ca="1">+IF(AND(ISNUMBER(OFFSET('Hygiene Data'!$I$7,0,10*ROW('Hygiene Data'!I110))),'Data Summary'!EE116="Yes"),OFFSET('Hygiene Data'!$I$7,0,10*ROW('Hygiene Data'!I110)),NA())</f>
        <v>#N/A</v>
      </c>
      <c r="BQ116" s="508" t="e">
        <f ca="1">+IF(AND(ISNUMBER(OFFSET('Hygiene Data'!$I$9,0,10*ROW('Hygiene Data'!I110))),'Data Summary'!EF116="Yes"),OFFSET('Hygiene Data'!$I$9,0,10*ROW('Hygiene Data'!I110)),NA())</f>
        <v>#N/A</v>
      </c>
    </row>
    <row r="117" spans="1:69" x14ac:dyDescent="0.25">
      <c r="A117" s="504" t="e">
        <f ca="1">+RIGHT('Data Summary'!A117,LEN('Data Summary'!A117)-9)</f>
        <v>#VALUE!</v>
      </c>
      <c r="B117" s="478" t="str">
        <f ca="1">+IF(ISTEXT('Data Summary'!B117),'Data Summary'!B117,"")</f>
        <v/>
      </c>
      <c r="C117" s="505" t="e">
        <f ca="1">+VALUE('Data Summary'!C117)</f>
        <v>#VALUE!</v>
      </c>
      <c r="D117" s="506" t="e">
        <f ca="1">+IF(AND(ISNUMBER(OFFSET('Water Data'!$D$4,0,10*ROW('Water Data'!D111))),'Data Summary'!BS117="Yes"),100-OFFSET('Water Data'!$D$4,0,10*ROW('Water Data'!D111)),NA())</f>
        <v>#N/A</v>
      </c>
      <c r="E117" s="506" t="e">
        <f ca="1">+IF(AND(ISNUMBER(OFFSET('Water Data'!$D$6,0,10*ROW('Water Data'!D111))),'Data Summary'!BT117="Yes"),OFFSET('Water Data'!$D$6,0,10*ROW('Water Data'!D111)),NA())</f>
        <v>#N/A</v>
      </c>
      <c r="F117" s="506" t="e">
        <f ca="1">+IF(AND(ISNUMBER(OFFSET('Water Data'!$D$9,0,10*ROW('Water Data'!D111))),'Data Summary'!BU117="Yes"),OFFSET('Water Data'!$D$9,0,10*ROW('Water Data'!D111)),NA())</f>
        <v>#N/A</v>
      </c>
      <c r="G117" s="506" t="e">
        <f ca="1">+IF(AND(ISNUMBER(OFFSET('Water Data'!$E$4,0,10*ROW('Water Data'!E111))),'Data Summary'!BV117="Yes"),100-OFFSET('Water Data'!$E$4,0,10*ROW('Water Data'!E111)),NA())</f>
        <v>#N/A</v>
      </c>
      <c r="H117" s="506" t="e">
        <f ca="1">+IF(AND(ISNUMBER(OFFSET('Water Data'!$E$6,0,10*ROW('Water Data'!E111))),'Data Summary'!BW117="Yes"),OFFSET('Water Data'!$E$6,0,10*ROW('Water Data'!E111)),NA())</f>
        <v>#N/A</v>
      </c>
      <c r="I117" s="506" t="e">
        <f ca="1">+IF(AND(ISNUMBER(OFFSET('Water Data'!$E$9,0,10*ROW('Water Data'!E111))),'Data Summary'!BX117="Yes"),OFFSET('Water Data'!$E$9,0,10*ROW('Water Data'!E111)),NA())</f>
        <v>#N/A</v>
      </c>
      <c r="J117" s="506" t="e">
        <f ca="1">+IF(AND(ISNUMBER(OFFSET('Water Data'!$F$4,0,10*ROW('Water Data'!F111))),'Data Summary'!BY117="Yes"),100-OFFSET('Water Data'!$F$4,0,10*ROW('Water Data'!F111)),NA())</f>
        <v>#N/A</v>
      </c>
      <c r="K117" s="506" t="e">
        <f ca="1">+IF(AND(ISNUMBER(OFFSET('Water Data'!$F$6,0,10*ROW('Water Data'!F111))),'Data Summary'!BZ117="Yes"),OFFSET('Water Data'!$F$6,0,10*ROW('Water Data'!F111)),NA())</f>
        <v>#N/A</v>
      </c>
      <c r="L117" s="506" t="e">
        <f ca="1">+IF(AND(ISNUMBER(OFFSET('Water Data'!$F$9,0,10*ROW('Water Data'!F111))),'Data Summary'!CA117="Yes"),OFFSET('Water Data'!$F$9,0,10*ROW('Water Data'!F111)),NA())</f>
        <v>#N/A</v>
      </c>
      <c r="M117" s="506" t="e">
        <f ca="1">+IF(AND(ISNUMBER(OFFSET('Water Data'!$G$4,0,10*ROW('Water Data'!G111))),'Data Summary'!CB117="Yes"),100-OFFSET('Water Data'!$G$4,0,10*ROW('Water Data'!G111)),NA())</f>
        <v>#N/A</v>
      </c>
      <c r="N117" s="506" t="e">
        <f ca="1">+IF(AND(ISNUMBER(OFFSET('Water Data'!$G$6,0,10*ROW('Water Data'!G111))),'Data Summary'!CC117="Yes"),OFFSET('Water Data'!$G$6,0,10*ROW('Water Data'!G111)),NA())</f>
        <v>#N/A</v>
      </c>
      <c r="O117" s="506" t="e">
        <f ca="1">+IF(AND(ISNUMBER(OFFSET('Water Data'!$G$9,0,10*ROW('Water Data'!G111))),'Data Summary'!CD117="Yes"),OFFSET('Water Data'!$G$9,0,10*ROW('Water Data'!G111)),NA())</f>
        <v>#N/A</v>
      </c>
      <c r="P117" s="506" t="e">
        <f ca="1">+IF(AND(ISNUMBER(OFFSET('Water Data'!$H$4,0,10*ROW('Water Data'!H111))),'Data Summary'!CE117="Yes"),100-OFFSET('Water Data'!$H$4,0,10*ROW('Water Data'!H111)),NA())</f>
        <v>#N/A</v>
      </c>
      <c r="Q117" s="506" t="e">
        <f ca="1">+IF(AND(ISNUMBER(OFFSET('Water Data'!$H$6,0,10*ROW('Water Data'!H111))),'Data Summary'!CF117="Yes"),OFFSET('Water Data'!$H$6,0,10*ROW('Water Data'!H111)),NA())</f>
        <v>#N/A</v>
      </c>
      <c r="R117" s="506" t="e">
        <f ca="1">+IF(AND(ISNUMBER(OFFSET('Water Data'!$H$9,0,10*ROW('Water Data'!H111))),'Data Summary'!CG117="Yes"),OFFSET('Water Data'!$H$9,0,10*ROW('Water Data'!H111)),NA())</f>
        <v>#N/A</v>
      </c>
      <c r="S117" s="506" t="e">
        <f ca="1">+IF(AND(ISNUMBER(OFFSET('Water Data'!$I$4,0,10*ROW('Water Data'!I111))),'Data Summary'!CH117="Yes"),100-OFFSET('Water Data'!$I$4,0,10*ROW('Water Data'!I111)),NA())</f>
        <v>#N/A</v>
      </c>
      <c r="T117" s="506" t="e">
        <f ca="1">+IF(AND(ISNUMBER(OFFSET('Water Data'!$I$6,0,10*ROW('Water Data'!I111))),'Data Summary'!CI117="Yes"),OFFSET('Water Data'!$I$6,0,10*ROW('Water Data'!I111)),NA())</f>
        <v>#N/A</v>
      </c>
      <c r="U117" s="506" t="e">
        <f ca="1">+IF(AND(ISNUMBER(OFFSET('Water Data'!$I$9,0,10*ROW('Water Data'!I111))),'Data Summary'!CJ117="Yes"),OFFSET('Water Data'!$I$9,0,10*ROW('Water Data'!I111)),NA())</f>
        <v>#N/A</v>
      </c>
      <c r="V117" s="507" t="e">
        <f ca="1">+IF(AND(ISNUMBER(OFFSET('Sanitation Data'!$D$4,0,10*ROW('Sanitation Data'!D111))),'Data Summary'!CK117="Yes"),100-OFFSET('Sanitation Data'!$D$4,0,10*ROW('Sanitation Data'!D111)),NA())</f>
        <v>#N/A</v>
      </c>
      <c r="W117" s="507" t="e">
        <f ca="1">+IF(AND(ISNUMBER(OFFSET('Sanitation Data'!$D$6,0,10*ROW('Sanitation Data'!D111))),'Data Summary'!CL117="Yes"),OFFSET('Sanitation Data'!$D$6,0,10*ROW('Sanitation Data'!D111)),NA())</f>
        <v>#N/A</v>
      </c>
      <c r="X117" s="507" t="e">
        <f ca="1">+IF(AND(ISNUMBER(OFFSET('Sanitation Data'!$D$10,0,10*ROW('Sanitation Data'!D111))),'Data Summary'!CM117="Yes"),OFFSET('Sanitation Data'!$D$10,0,10*ROW('Sanitation Data'!D111)),NA())</f>
        <v>#N/A</v>
      </c>
      <c r="Y117" s="507" t="e">
        <f ca="1">+IF(AND(ISNUMBER(OFFSET('Sanitation Data'!$D$11,0,10*ROW('Sanitation Data'!D111))),'Data Summary'!CN117="Yes"),OFFSET('Sanitation Data'!$D$11,0,10*ROW('Sanitation Data'!D111)),NA())</f>
        <v>#N/A</v>
      </c>
      <c r="Z117" s="507" t="e">
        <f ca="1">+IF(AND(ISNUMBER(OFFSET('Sanitation Data'!$D$12,0,10*ROW('Sanitation Data'!D111))),'Data Summary'!CO117="Yes"),OFFSET('Sanitation Data'!$D$12,0,10*ROW('Sanitation Data'!D111)),NA())</f>
        <v>#N/A</v>
      </c>
      <c r="AA117" s="507" t="e">
        <f ca="1">+IF(AND(ISNUMBER(OFFSET('Sanitation Data'!$E$4,0,10*ROW('Sanitation Data'!E111))),'Data Summary'!CP117="Yes"),100-OFFSET('Sanitation Data'!$E$4,0,10*ROW('Sanitation Data'!E111)),NA())</f>
        <v>#N/A</v>
      </c>
      <c r="AB117" s="507" t="e">
        <f ca="1">+IF(AND(ISNUMBER(OFFSET('Sanitation Data'!$E$6,0,10*ROW('Sanitation Data'!E111))),'Data Summary'!CQ117="Yes"),OFFSET('Sanitation Data'!$E$6,0,10*ROW('Sanitation Data'!E111)),NA())</f>
        <v>#N/A</v>
      </c>
      <c r="AC117" s="507" t="e">
        <f ca="1">+IF(AND(ISNUMBER(OFFSET('Sanitation Data'!$E$10,0,10*ROW('Sanitation Data'!E111))),'Data Summary'!CR117="Yes"),OFFSET('Sanitation Data'!$E$10,0,10*ROW('Sanitation Data'!E111)),NA())</f>
        <v>#N/A</v>
      </c>
      <c r="AD117" s="507" t="e">
        <f ca="1">+IF(AND(ISNUMBER(OFFSET('Sanitation Data'!$E$11,0,10*ROW('Sanitation Data'!E111))),'Data Summary'!CS117="Yes"),OFFSET('Sanitation Data'!$E$11,0,10*ROW('Sanitation Data'!E111)),NA())</f>
        <v>#N/A</v>
      </c>
      <c r="AE117" s="507" t="e">
        <f ca="1">+IF(AND(ISNUMBER(OFFSET('Sanitation Data'!$E$12,0,10*ROW('Sanitation Data'!E111))),'Data Summary'!CT117="Yes"),OFFSET('Sanitation Data'!$E$12,0,10*ROW('Sanitation Data'!E111)),NA())</f>
        <v>#N/A</v>
      </c>
      <c r="AF117" s="507" t="e">
        <f ca="1">+IF(AND(ISNUMBER(OFFSET('Sanitation Data'!$F$4,0,10*ROW('Sanitation Data'!F111))),'Data Summary'!CU117="Yes"),100-OFFSET('Sanitation Data'!$F$4,0,10*ROW('Sanitation Data'!F111)),NA())</f>
        <v>#N/A</v>
      </c>
      <c r="AG117" s="507" t="e">
        <f ca="1">+IF(AND(ISNUMBER(OFFSET('Sanitation Data'!$F$6,0,10*ROW('Sanitation Data'!F111))),'Data Summary'!CV117="Yes"),OFFSET('Sanitation Data'!$F$6,0,10*ROW('Sanitation Data'!F111)),NA())</f>
        <v>#N/A</v>
      </c>
      <c r="AH117" s="507" t="e">
        <f ca="1">+IF(AND(ISNUMBER(OFFSET('Sanitation Data'!$F$10,0,10*ROW('Sanitation Data'!F111))),'Data Summary'!CW117="Yes"),OFFSET('Sanitation Data'!$F$10,0,10*ROW('Sanitation Data'!F111)),NA())</f>
        <v>#N/A</v>
      </c>
      <c r="AI117" s="507" t="e">
        <f ca="1">+IF(AND(ISNUMBER(OFFSET('Sanitation Data'!$F$11,0,10*ROW('Sanitation Data'!F111))),'Data Summary'!CX117="Yes"),OFFSET('Sanitation Data'!$F$11,0,10*ROW('Sanitation Data'!F111)),NA())</f>
        <v>#N/A</v>
      </c>
      <c r="AJ117" s="507" t="e">
        <f ca="1">+IF(AND(ISNUMBER(OFFSET('Sanitation Data'!$F$12,0,10*ROW('Sanitation Data'!F111))),'Data Summary'!CY117="Yes"),OFFSET('Sanitation Data'!$F$12,0,10*ROW('Sanitation Data'!F111)),NA())</f>
        <v>#N/A</v>
      </c>
      <c r="AK117" s="507" t="e">
        <f ca="1">+IF(AND(ISNUMBER(OFFSET('Sanitation Data'!$G$4,0,10*ROW('Sanitation Data'!G111))),'Data Summary'!CZ117="Yes"),100-OFFSET('Sanitation Data'!$G$4,0,10*ROW('Sanitation Data'!G111)),NA())</f>
        <v>#N/A</v>
      </c>
      <c r="AL117" s="507" t="e">
        <f ca="1">+IF(AND(ISNUMBER(OFFSET('Sanitation Data'!$G$6,0,10*ROW('Sanitation Data'!G111))),'Data Summary'!DA117="Yes"),OFFSET('Sanitation Data'!$G$6,0,10*ROW('Sanitation Data'!G111)),NA())</f>
        <v>#N/A</v>
      </c>
      <c r="AM117" s="507" t="e">
        <f ca="1">+IF(AND(ISNUMBER(OFFSET('Sanitation Data'!$G$10,0,10*ROW('Sanitation Data'!G111))),'Data Summary'!DB117="Yes"),OFFSET('Sanitation Data'!$G$10,0,10*ROW('Sanitation Data'!G111)),NA())</f>
        <v>#N/A</v>
      </c>
      <c r="AN117" s="507" t="e">
        <f ca="1">+IF(AND(ISNUMBER(OFFSET('Sanitation Data'!$G$11,0,10*ROW('Sanitation Data'!G111))),'Data Summary'!DC117="Yes"),OFFSET('Sanitation Data'!$G$11,0,10*ROW('Sanitation Data'!G111)),NA())</f>
        <v>#N/A</v>
      </c>
      <c r="AO117" s="507" t="e">
        <f ca="1">+IF(AND(ISNUMBER(OFFSET('Sanitation Data'!$G$12,0,10*ROW('Sanitation Data'!G111))),'Data Summary'!DD117="Yes"),OFFSET('Sanitation Data'!$G$12,0,10*ROW('Sanitation Data'!G111)),NA())</f>
        <v>#N/A</v>
      </c>
      <c r="AP117" s="507" t="e">
        <f ca="1">+IF(AND(ISNUMBER(OFFSET('Sanitation Data'!$H$4,0,10*ROW('Sanitation Data'!H111))),'Data Summary'!DE117="Yes"),100-OFFSET('Sanitation Data'!$H$4,0,10*ROW('Sanitation Data'!H111)),NA())</f>
        <v>#N/A</v>
      </c>
      <c r="AQ117" s="507" t="e">
        <f ca="1">+IF(AND(ISNUMBER(OFFSET('Sanitation Data'!$H$6,0,10*ROW('Sanitation Data'!H111))),'Data Summary'!DF117="Yes"),OFFSET('Sanitation Data'!$H$6,0,10*ROW('Sanitation Data'!H111)),NA())</f>
        <v>#N/A</v>
      </c>
      <c r="AR117" s="507" t="e">
        <f ca="1">+IF(AND(ISNUMBER(OFFSET('Sanitation Data'!$H$10,0,10*ROW('Sanitation Data'!H111))),'Data Summary'!DG117="Yes"),OFFSET('Sanitation Data'!$H$10,0,10*ROW('Sanitation Data'!H111)),NA())</f>
        <v>#N/A</v>
      </c>
      <c r="AS117" s="507" t="e">
        <f ca="1">+IF(AND(ISNUMBER(OFFSET('Sanitation Data'!$H$11,0,10*ROW('Sanitation Data'!H111))),'Data Summary'!DH117="Yes"),OFFSET('Sanitation Data'!$H$11,0,10*ROW('Sanitation Data'!H111)),NA())</f>
        <v>#N/A</v>
      </c>
      <c r="AT117" s="507" t="e">
        <f ca="1">+IF(AND(ISNUMBER(OFFSET('Sanitation Data'!$H$12,0,10*ROW('Sanitation Data'!H111))),'Data Summary'!DI117="Yes"),OFFSET('Sanitation Data'!$H$12,0,10*ROW('Sanitation Data'!H111)),NA())</f>
        <v>#N/A</v>
      </c>
      <c r="AU117" s="507" t="e">
        <f ca="1">+IF(AND(ISNUMBER(OFFSET('Sanitation Data'!$I$4,0,10*ROW('Sanitation Data'!I111))),'Data Summary'!DJ117="Yes"),100-OFFSET('Sanitation Data'!$I$4,0,10*ROW('Sanitation Data'!I111)),NA())</f>
        <v>#N/A</v>
      </c>
      <c r="AV117" s="507" t="e">
        <f ca="1">+IF(AND(ISNUMBER(OFFSET('Sanitation Data'!$I$6,0,10*ROW('Sanitation Data'!I111))),'Data Summary'!DK117="Yes"),OFFSET('Sanitation Data'!$I$6,0,10*ROW('Sanitation Data'!I111)),NA())</f>
        <v>#N/A</v>
      </c>
      <c r="AW117" s="507" t="e">
        <f ca="1">+IF(AND(ISNUMBER(OFFSET('Sanitation Data'!$I$10,0,10*ROW('Sanitation Data'!I111))),'Data Summary'!DL117="Yes"),OFFSET('Sanitation Data'!$I$10,0,10*ROW('Sanitation Data'!I111)),NA())</f>
        <v>#N/A</v>
      </c>
      <c r="AX117" s="507" t="e">
        <f ca="1">+IF(AND(ISNUMBER(OFFSET('Sanitation Data'!$I$11,0,10*ROW('Sanitation Data'!I111))),'Data Summary'!DM117="Yes"),OFFSET('Sanitation Data'!$I$11,0,10*ROW('Sanitation Data'!I111)),NA())</f>
        <v>#N/A</v>
      </c>
      <c r="AY117" s="507" t="e">
        <f ca="1">+IF(AND(ISNUMBER(OFFSET('Sanitation Data'!$I$12,0,10*ROW('Sanitation Data'!I111))),'Data Summary'!DN117="Yes"),OFFSET('Sanitation Data'!$I$12,0,10*ROW('Sanitation Data'!I111)),NA())</f>
        <v>#N/A</v>
      </c>
      <c r="AZ117" s="508" t="e">
        <f ca="1">+IF(AND(ISNUMBER(OFFSET('Hygiene Data'!$D$5,0,10*ROW('Hygiene Data'!D111))),'Data Summary'!DO117="Yes"),OFFSET('Hygiene Data'!$D$5,0,10*ROW('Hygiene Data'!D111)),NA())</f>
        <v>#N/A</v>
      </c>
      <c r="BA117" s="508" t="e">
        <f ca="1">+IF(AND(ISNUMBER(OFFSET('Hygiene Data'!$D$7,0,10*ROW('Hygiene Data'!D111))),'Data Summary'!DP117="Yes"),OFFSET('Hygiene Data'!$D$7,0,10*ROW('Hygiene Data'!D111)),NA())</f>
        <v>#N/A</v>
      </c>
      <c r="BB117" s="508" t="e">
        <f ca="1">+IF(AND(ISNUMBER(OFFSET('Hygiene Data'!$D$9,0,10*ROW('Hygiene Data'!D111))),'Data Summary'!DQ117="Yes"),OFFSET('Hygiene Data'!$D$9,0,10*ROW('Hygiene Data'!D111)),NA())</f>
        <v>#N/A</v>
      </c>
      <c r="BC117" s="508" t="e">
        <f ca="1">+IF(AND(ISNUMBER(OFFSET('Hygiene Data'!$E$5,0,10*ROW('Hygiene Data'!E111))),'Data Summary'!DR117="Yes"),OFFSET('Hygiene Data'!$E$5,0,10*ROW('Hygiene Data'!E111)),NA())</f>
        <v>#N/A</v>
      </c>
      <c r="BD117" s="508" t="e">
        <f ca="1">+IF(AND(ISNUMBER(OFFSET('Hygiene Data'!$E$7,0,10*ROW('Hygiene Data'!E111))),'Data Summary'!DS117="Yes"),OFFSET('Hygiene Data'!$E$7,0,10*ROW('Hygiene Data'!E111)),NA())</f>
        <v>#N/A</v>
      </c>
      <c r="BE117" s="508" t="e">
        <f ca="1">+IF(AND(ISNUMBER(OFFSET('Hygiene Data'!$E$9,0,10*ROW('Hygiene Data'!E111))),'Data Summary'!DT117="Yes"),OFFSET('Hygiene Data'!$E$9,0,10*ROW('Hygiene Data'!E111)),NA())</f>
        <v>#N/A</v>
      </c>
      <c r="BF117" s="508" t="e">
        <f ca="1">+IF(AND(ISNUMBER(OFFSET('Hygiene Data'!$F$5,0,10*ROW('Hygiene Data'!F111))),'Data Summary'!DU117="Yes"),OFFSET('Hygiene Data'!$F$5,0,10*ROW('Hygiene Data'!F111)),NA())</f>
        <v>#N/A</v>
      </c>
      <c r="BG117" s="508" t="e">
        <f ca="1">+IF(AND(ISNUMBER(OFFSET('Hygiene Data'!$F$7,0,10*ROW('Hygiene Data'!F111))),'Data Summary'!DV117="Yes"),OFFSET('Hygiene Data'!$F$7,0,10*ROW('Hygiene Data'!F111)),NA())</f>
        <v>#N/A</v>
      </c>
      <c r="BH117" s="508" t="e">
        <f ca="1">+IF(AND(ISNUMBER(OFFSET('Hygiene Data'!$F$9,0,10*ROW('Hygiene Data'!F111))),'Data Summary'!DW117="Yes"),OFFSET('Hygiene Data'!$F$9,0,10*ROW('Hygiene Data'!F111)),NA())</f>
        <v>#N/A</v>
      </c>
      <c r="BI117" s="508" t="e">
        <f ca="1">+IF(AND(ISNUMBER(OFFSET('Hygiene Data'!$G$5,0,10*ROW('Hygiene Data'!G111))),'Data Summary'!DX117="Yes"),OFFSET('Hygiene Data'!$G$5,0,10*ROW('Hygiene Data'!G111)),NA())</f>
        <v>#N/A</v>
      </c>
      <c r="BJ117" s="508" t="e">
        <f ca="1">+IF(AND(ISNUMBER(OFFSET('Hygiene Data'!$G$7,0,10*ROW('Hygiene Data'!G111))),'Data Summary'!DY117="Yes"),OFFSET('Hygiene Data'!$G$7,0,10*ROW('Hygiene Data'!G111)),NA())</f>
        <v>#N/A</v>
      </c>
      <c r="BK117" s="508" t="e">
        <f ca="1">+IF(AND(ISNUMBER(OFFSET('Hygiene Data'!$G$9,0,10*ROW('Hygiene Data'!G111))),'Data Summary'!DZ117="Yes"),OFFSET('Hygiene Data'!$G$9,0,10*ROW('Hygiene Data'!G111)),NA())</f>
        <v>#N/A</v>
      </c>
      <c r="BL117" s="508" t="e">
        <f ca="1">+IF(AND(ISNUMBER(OFFSET('Hygiene Data'!$H$5,0,10*ROW('Hygiene Data'!H111))),'Data Summary'!EA117="Yes"),OFFSET('Hygiene Data'!$H$5,0,10*ROW('Hygiene Data'!H111)),NA())</f>
        <v>#N/A</v>
      </c>
      <c r="BM117" s="508" t="e">
        <f ca="1">+IF(AND(ISNUMBER(OFFSET('Hygiene Data'!$H$7,0,10*ROW('Hygiene Data'!H111))),'Data Summary'!EB117="Yes"),OFFSET('Hygiene Data'!$H$7,0,10*ROW('Hygiene Data'!H111)),NA())</f>
        <v>#N/A</v>
      </c>
      <c r="BN117" s="508" t="e">
        <f ca="1">+IF(AND(ISNUMBER(OFFSET('Hygiene Data'!$H$9,0,10*ROW('Hygiene Data'!H111))),'Data Summary'!EC117="Yes"),OFFSET('Hygiene Data'!$H$9,0,10*ROW('Hygiene Data'!H111)),NA())</f>
        <v>#N/A</v>
      </c>
      <c r="BO117" s="508" t="e">
        <f ca="1">+IF(AND(ISNUMBER(OFFSET('Hygiene Data'!$I$5,0,10*ROW('Hygiene Data'!I111))),'Data Summary'!ED117="Yes"),OFFSET('Hygiene Data'!$I$5,0,10*ROW('Hygiene Data'!I111)),NA())</f>
        <v>#N/A</v>
      </c>
      <c r="BP117" s="508" t="e">
        <f ca="1">+IF(AND(ISNUMBER(OFFSET('Hygiene Data'!$I$7,0,10*ROW('Hygiene Data'!I111))),'Data Summary'!EE117="Yes"),OFFSET('Hygiene Data'!$I$7,0,10*ROW('Hygiene Data'!I111)),NA())</f>
        <v>#N/A</v>
      </c>
      <c r="BQ117" s="508" t="e">
        <f ca="1">+IF(AND(ISNUMBER(OFFSET('Hygiene Data'!$I$9,0,10*ROW('Hygiene Data'!I111))),'Data Summary'!EF117="Yes"),OFFSET('Hygiene Data'!$I$9,0,10*ROW('Hygiene Data'!I111)),NA())</f>
        <v>#N/A</v>
      </c>
    </row>
    <row r="118" spans="1:69" x14ac:dyDescent="0.25">
      <c r="A118" s="504" t="e">
        <f ca="1">+RIGHT('Data Summary'!A118,LEN('Data Summary'!A118)-9)</f>
        <v>#VALUE!</v>
      </c>
      <c r="B118" s="478" t="str">
        <f ca="1">+IF(ISTEXT('Data Summary'!B118),'Data Summary'!B118,"")</f>
        <v/>
      </c>
      <c r="C118" s="505" t="e">
        <f ca="1">+VALUE('Data Summary'!C118)</f>
        <v>#VALUE!</v>
      </c>
      <c r="D118" s="506" t="e">
        <f ca="1">+IF(AND(ISNUMBER(OFFSET('Water Data'!$D$4,0,10*ROW('Water Data'!D112))),'Data Summary'!BS118="Yes"),100-OFFSET('Water Data'!$D$4,0,10*ROW('Water Data'!D112)),NA())</f>
        <v>#N/A</v>
      </c>
      <c r="E118" s="506" t="e">
        <f ca="1">+IF(AND(ISNUMBER(OFFSET('Water Data'!$D$6,0,10*ROW('Water Data'!D112))),'Data Summary'!BT118="Yes"),OFFSET('Water Data'!$D$6,0,10*ROW('Water Data'!D112)),NA())</f>
        <v>#N/A</v>
      </c>
      <c r="F118" s="506" t="e">
        <f ca="1">+IF(AND(ISNUMBER(OFFSET('Water Data'!$D$9,0,10*ROW('Water Data'!D112))),'Data Summary'!BU118="Yes"),OFFSET('Water Data'!$D$9,0,10*ROW('Water Data'!D112)),NA())</f>
        <v>#N/A</v>
      </c>
      <c r="G118" s="506" t="e">
        <f ca="1">+IF(AND(ISNUMBER(OFFSET('Water Data'!$E$4,0,10*ROW('Water Data'!E112))),'Data Summary'!BV118="Yes"),100-OFFSET('Water Data'!$E$4,0,10*ROW('Water Data'!E112)),NA())</f>
        <v>#N/A</v>
      </c>
      <c r="H118" s="506" t="e">
        <f ca="1">+IF(AND(ISNUMBER(OFFSET('Water Data'!$E$6,0,10*ROW('Water Data'!E112))),'Data Summary'!BW118="Yes"),OFFSET('Water Data'!$E$6,0,10*ROW('Water Data'!E112)),NA())</f>
        <v>#N/A</v>
      </c>
      <c r="I118" s="506" t="e">
        <f ca="1">+IF(AND(ISNUMBER(OFFSET('Water Data'!$E$9,0,10*ROW('Water Data'!E112))),'Data Summary'!BX118="Yes"),OFFSET('Water Data'!$E$9,0,10*ROW('Water Data'!E112)),NA())</f>
        <v>#N/A</v>
      </c>
      <c r="J118" s="506" t="e">
        <f ca="1">+IF(AND(ISNUMBER(OFFSET('Water Data'!$F$4,0,10*ROW('Water Data'!F112))),'Data Summary'!BY118="Yes"),100-OFFSET('Water Data'!$F$4,0,10*ROW('Water Data'!F112)),NA())</f>
        <v>#N/A</v>
      </c>
      <c r="K118" s="506" t="e">
        <f ca="1">+IF(AND(ISNUMBER(OFFSET('Water Data'!$F$6,0,10*ROW('Water Data'!F112))),'Data Summary'!BZ118="Yes"),OFFSET('Water Data'!$F$6,0,10*ROW('Water Data'!F112)),NA())</f>
        <v>#N/A</v>
      </c>
      <c r="L118" s="506" t="e">
        <f ca="1">+IF(AND(ISNUMBER(OFFSET('Water Data'!$F$9,0,10*ROW('Water Data'!F112))),'Data Summary'!CA118="Yes"),OFFSET('Water Data'!$F$9,0,10*ROW('Water Data'!F112)),NA())</f>
        <v>#N/A</v>
      </c>
      <c r="M118" s="506" t="e">
        <f ca="1">+IF(AND(ISNUMBER(OFFSET('Water Data'!$G$4,0,10*ROW('Water Data'!G112))),'Data Summary'!CB118="Yes"),100-OFFSET('Water Data'!$G$4,0,10*ROW('Water Data'!G112)),NA())</f>
        <v>#N/A</v>
      </c>
      <c r="N118" s="506" t="e">
        <f ca="1">+IF(AND(ISNUMBER(OFFSET('Water Data'!$G$6,0,10*ROW('Water Data'!G112))),'Data Summary'!CC118="Yes"),OFFSET('Water Data'!$G$6,0,10*ROW('Water Data'!G112)),NA())</f>
        <v>#N/A</v>
      </c>
      <c r="O118" s="506" t="e">
        <f ca="1">+IF(AND(ISNUMBER(OFFSET('Water Data'!$G$9,0,10*ROW('Water Data'!G112))),'Data Summary'!CD118="Yes"),OFFSET('Water Data'!$G$9,0,10*ROW('Water Data'!G112)),NA())</f>
        <v>#N/A</v>
      </c>
      <c r="P118" s="506" t="e">
        <f ca="1">+IF(AND(ISNUMBER(OFFSET('Water Data'!$H$4,0,10*ROW('Water Data'!H112))),'Data Summary'!CE118="Yes"),100-OFFSET('Water Data'!$H$4,0,10*ROW('Water Data'!H112)),NA())</f>
        <v>#N/A</v>
      </c>
      <c r="Q118" s="506" t="e">
        <f ca="1">+IF(AND(ISNUMBER(OFFSET('Water Data'!$H$6,0,10*ROW('Water Data'!H112))),'Data Summary'!CF118="Yes"),OFFSET('Water Data'!$H$6,0,10*ROW('Water Data'!H112)),NA())</f>
        <v>#N/A</v>
      </c>
      <c r="R118" s="506" t="e">
        <f ca="1">+IF(AND(ISNUMBER(OFFSET('Water Data'!$H$9,0,10*ROW('Water Data'!H112))),'Data Summary'!CG118="Yes"),OFFSET('Water Data'!$H$9,0,10*ROW('Water Data'!H112)),NA())</f>
        <v>#N/A</v>
      </c>
      <c r="S118" s="506" t="e">
        <f ca="1">+IF(AND(ISNUMBER(OFFSET('Water Data'!$I$4,0,10*ROW('Water Data'!I112))),'Data Summary'!CH118="Yes"),100-OFFSET('Water Data'!$I$4,0,10*ROW('Water Data'!I112)),NA())</f>
        <v>#N/A</v>
      </c>
      <c r="T118" s="506" t="e">
        <f ca="1">+IF(AND(ISNUMBER(OFFSET('Water Data'!$I$6,0,10*ROW('Water Data'!I112))),'Data Summary'!CI118="Yes"),OFFSET('Water Data'!$I$6,0,10*ROW('Water Data'!I112)),NA())</f>
        <v>#N/A</v>
      </c>
      <c r="U118" s="506" t="e">
        <f ca="1">+IF(AND(ISNUMBER(OFFSET('Water Data'!$I$9,0,10*ROW('Water Data'!I112))),'Data Summary'!CJ118="Yes"),OFFSET('Water Data'!$I$9,0,10*ROW('Water Data'!I112)),NA())</f>
        <v>#N/A</v>
      </c>
      <c r="V118" s="507" t="e">
        <f ca="1">+IF(AND(ISNUMBER(OFFSET('Sanitation Data'!$D$4,0,10*ROW('Sanitation Data'!D112))),'Data Summary'!CK118="Yes"),100-OFFSET('Sanitation Data'!$D$4,0,10*ROW('Sanitation Data'!D112)),NA())</f>
        <v>#N/A</v>
      </c>
      <c r="W118" s="507" t="e">
        <f ca="1">+IF(AND(ISNUMBER(OFFSET('Sanitation Data'!$D$6,0,10*ROW('Sanitation Data'!D112))),'Data Summary'!CL118="Yes"),OFFSET('Sanitation Data'!$D$6,0,10*ROW('Sanitation Data'!D112)),NA())</f>
        <v>#N/A</v>
      </c>
      <c r="X118" s="507" t="e">
        <f ca="1">+IF(AND(ISNUMBER(OFFSET('Sanitation Data'!$D$10,0,10*ROW('Sanitation Data'!D112))),'Data Summary'!CM118="Yes"),OFFSET('Sanitation Data'!$D$10,0,10*ROW('Sanitation Data'!D112)),NA())</f>
        <v>#N/A</v>
      </c>
      <c r="Y118" s="507" t="e">
        <f ca="1">+IF(AND(ISNUMBER(OFFSET('Sanitation Data'!$D$11,0,10*ROW('Sanitation Data'!D112))),'Data Summary'!CN118="Yes"),OFFSET('Sanitation Data'!$D$11,0,10*ROW('Sanitation Data'!D112)),NA())</f>
        <v>#N/A</v>
      </c>
      <c r="Z118" s="507" t="e">
        <f ca="1">+IF(AND(ISNUMBER(OFFSET('Sanitation Data'!$D$12,0,10*ROW('Sanitation Data'!D112))),'Data Summary'!CO118="Yes"),OFFSET('Sanitation Data'!$D$12,0,10*ROW('Sanitation Data'!D112)),NA())</f>
        <v>#N/A</v>
      </c>
      <c r="AA118" s="507" t="e">
        <f ca="1">+IF(AND(ISNUMBER(OFFSET('Sanitation Data'!$E$4,0,10*ROW('Sanitation Data'!E112))),'Data Summary'!CP118="Yes"),100-OFFSET('Sanitation Data'!$E$4,0,10*ROW('Sanitation Data'!E112)),NA())</f>
        <v>#N/A</v>
      </c>
      <c r="AB118" s="507" t="e">
        <f ca="1">+IF(AND(ISNUMBER(OFFSET('Sanitation Data'!$E$6,0,10*ROW('Sanitation Data'!E112))),'Data Summary'!CQ118="Yes"),OFFSET('Sanitation Data'!$E$6,0,10*ROW('Sanitation Data'!E112)),NA())</f>
        <v>#N/A</v>
      </c>
      <c r="AC118" s="507" t="e">
        <f ca="1">+IF(AND(ISNUMBER(OFFSET('Sanitation Data'!$E$10,0,10*ROW('Sanitation Data'!E112))),'Data Summary'!CR118="Yes"),OFFSET('Sanitation Data'!$E$10,0,10*ROW('Sanitation Data'!E112)),NA())</f>
        <v>#N/A</v>
      </c>
      <c r="AD118" s="507" t="e">
        <f ca="1">+IF(AND(ISNUMBER(OFFSET('Sanitation Data'!$E$11,0,10*ROW('Sanitation Data'!E112))),'Data Summary'!CS118="Yes"),OFFSET('Sanitation Data'!$E$11,0,10*ROW('Sanitation Data'!E112)),NA())</f>
        <v>#N/A</v>
      </c>
      <c r="AE118" s="507" t="e">
        <f ca="1">+IF(AND(ISNUMBER(OFFSET('Sanitation Data'!$E$12,0,10*ROW('Sanitation Data'!E112))),'Data Summary'!CT118="Yes"),OFFSET('Sanitation Data'!$E$12,0,10*ROW('Sanitation Data'!E112)),NA())</f>
        <v>#N/A</v>
      </c>
      <c r="AF118" s="507" t="e">
        <f ca="1">+IF(AND(ISNUMBER(OFFSET('Sanitation Data'!$F$4,0,10*ROW('Sanitation Data'!F112))),'Data Summary'!CU118="Yes"),100-OFFSET('Sanitation Data'!$F$4,0,10*ROW('Sanitation Data'!F112)),NA())</f>
        <v>#N/A</v>
      </c>
      <c r="AG118" s="507" t="e">
        <f ca="1">+IF(AND(ISNUMBER(OFFSET('Sanitation Data'!$F$6,0,10*ROW('Sanitation Data'!F112))),'Data Summary'!CV118="Yes"),OFFSET('Sanitation Data'!$F$6,0,10*ROW('Sanitation Data'!F112)),NA())</f>
        <v>#N/A</v>
      </c>
      <c r="AH118" s="507" t="e">
        <f ca="1">+IF(AND(ISNUMBER(OFFSET('Sanitation Data'!$F$10,0,10*ROW('Sanitation Data'!F112))),'Data Summary'!CW118="Yes"),OFFSET('Sanitation Data'!$F$10,0,10*ROW('Sanitation Data'!F112)),NA())</f>
        <v>#N/A</v>
      </c>
      <c r="AI118" s="507" t="e">
        <f ca="1">+IF(AND(ISNUMBER(OFFSET('Sanitation Data'!$F$11,0,10*ROW('Sanitation Data'!F112))),'Data Summary'!CX118="Yes"),OFFSET('Sanitation Data'!$F$11,0,10*ROW('Sanitation Data'!F112)),NA())</f>
        <v>#N/A</v>
      </c>
      <c r="AJ118" s="507" t="e">
        <f ca="1">+IF(AND(ISNUMBER(OFFSET('Sanitation Data'!$F$12,0,10*ROW('Sanitation Data'!F112))),'Data Summary'!CY118="Yes"),OFFSET('Sanitation Data'!$F$12,0,10*ROW('Sanitation Data'!F112)),NA())</f>
        <v>#N/A</v>
      </c>
      <c r="AK118" s="507" t="e">
        <f ca="1">+IF(AND(ISNUMBER(OFFSET('Sanitation Data'!$G$4,0,10*ROW('Sanitation Data'!G112))),'Data Summary'!CZ118="Yes"),100-OFFSET('Sanitation Data'!$G$4,0,10*ROW('Sanitation Data'!G112)),NA())</f>
        <v>#N/A</v>
      </c>
      <c r="AL118" s="507" t="e">
        <f ca="1">+IF(AND(ISNUMBER(OFFSET('Sanitation Data'!$G$6,0,10*ROW('Sanitation Data'!G112))),'Data Summary'!DA118="Yes"),OFFSET('Sanitation Data'!$G$6,0,10*ROW('Sanitation Data'!G112)),NA())</f>
        <v>#N/A</v>
      </c>
      <c r="AM118" s="507" t="e">
        <f ca="1">+IF(AND(ISNUMBER(OFFSET('Sanitation Data'!$G$10,0,10*ROW('Sanitation Data'!G112))),'Data Summary'!DB118="Yes"),OFFSET('Sanitation Data'!$G$10,0,10*ROW('Sanitation Data'!G112)),NA())</f>
        <v>#N/A</v>
      </c>
      <c r="AN118" s="507" t="e">
        <f ca="1">+IF(AND(ISNUMBER(OFFSET('Sanitation Data'!$G$11,0,10*ROW('Sanitation Data'!G112))),'Data Summary'!DC118="Yes"),OFFSET('Sanitation Data'!$G$11,0,10*ROW('Sanitation Data'!G112)),NA())</f>
        <v>#N/A</v>
      </c>
      <c r="AO118" s="507" t="e">
        <f ca="1">+IF(AND(ISNUMBER(OFFSET('Sanitation Data'!$G$12,0,10*ROW('Sanitation Data'!G112))),'Data Summary'!DD118="Yes"),OFFSET('Sanitation Data'!$G$12,0,10*ROW('Sanitation Data'!G112)),NA())</f>
        <v>#N/A</v>
      </c>
      <c r="AP118" s="507" t="e">
        <f ca="1">+IF(AND(ISNUMBER(OFFSET('Sanitation Data'!$H$4,0,10*ROW('Sanitation Data'!H112))),'Data Summary'!DE118="Yes"),100-OFFSET('Sanitation Data'!$H$4,0,10*ROW('Sanitation Data'!H112)),NA())</f>
        <v>#N/A</v>
      </c>
      <c r="AQ118" s="507" t="e">
        <f ca="1">+IF(AND(ISNUMBER(OFFSET('Sanitation Data'!$H$6,0,10*ROW('Sanitation Data'!H112))),'Data Summary'!DF118="Yes"),OFFSET('Sanitation Data'!$H$6,0,10*ROW('Sanitation Data'!H112)),NA())</f>
        <v>#N/A</v>
      </c>
      <c r="AR118" s="507" t="e">
        <f ca="1">+IF(AND(ISNUMBER(OFFSET('Sanitation Data'!$H$10,0,10*ROW('Sanitation Data'!H112))),'Data Summary'!DG118="Yes"),OFFSET('Sanitation Data'!$H$10,0,10*ROW('Sanitation Data'!H112)),NA())</f>
        <v>#N/A</v>
      </c>
      <c r="AS118" s="507" t="e">
        <f ca="1">+IF(AND(ISNUMBER(OFFSET('Sanitation Data'!$H$11,0,10*ROW('Sanitation Data'!H112))),'Data Summary'!DH118="Yes"),OFFSET('Sanitation Data'!$H$11,0,10*ROW('Sanitation Data'!H112)),NA())</f>
        <v>#N/A</v>
      </c>
      <c r="AT118" s="507" t="e">
        <f ca="1">+IF(AND(ISNUMBER(OFFSET('Sanitation Data'!$H$12,0,10*ROW('Sanitation Data'!H112))),'Data Summary'!DI118="Yes"),OFFSET('Sanitation Data'!$H$12,0,10*ROW('Sanitation Data'!H112)),NA())</f>
        <v>#N/A</v>
      </c>
      <c r="AU118" s="507" t="e">
        <f ca="1">+IF(AND(ISNUMBER(OFFSET('Sanitation Data'!$I$4,0,10*ROW('Sanitation Data'!I112))),'Data Summary'!DJ118="Yes"),100-OFFSET('Sanitation Data'!$I$4,0,10*ROW('Sanitation Data'!I112)),NA())</f>
        <v>#N/A</v>
      </c>
      <c r="AV118" s="507" t="e">
        <f ca="1">+IF(AND(ISNUMBER(OFFSET('Sanitation Data'!$I$6,0,10*ROW('Sanitation Data'!I112))),'Data Summary'!DK118="Yes"),OFFSET('Sanitation Data'!$I$6,0,10*ROW('Sanitation Data'!I112)),NA())</f>
        <v>#N/A</v>
      </c>
      <c r="AW118" s="507" t="e">
        <f ca="1">+IF(AND(ISNUMBER(OFFSET('Sanitation Data'!$I$10,0,10*ROW('Sanitation Data'!I112))),'Data Summary'!DL118="Yes"),OFFSET('Sanitation Data'!$I$10,0,10*ROW('Sanitation Data'!I112)),NA())</f>
        <v>#N/A</v>
      </c>
      <c r="AX118" s="507" t="e">
        <f ca="1">+IF(AND(ISNUMBER(OFFSET('Sanitation Data'!$I$11,0,10*ROW('Sanitation Data'!I112))),'Data Summary'!DM118="Yes"),OFFSET('Sanitation Data'!$I$11,0,10*ROW('Sanitation Data'!I112)),NA())</f>
        <v>#N/A</v>
      </c>
      <c r="AY118" s="507" t="e">
        <f ca="1">+IF(AND(ISNUMBER(OFFSET('Sanitation Data'!$I$12,0,10*ROW('Sanitation Data'!I112))),'Data Summary'!DN118="Yes"),OFFSET('Sanitation Data'!$I$12,0,10*ROW('Sanitation Data'!I112)),NA())</f>
        <v>#N/A</v>
      </c>
      <c r="AZ118" s="508" t="e">
        <f ca="1">+IF(AND(ISNUMBER(OFFSET('Hygiene Data'!$D$5,0,10*ROW('Hygiene Data'!D112))),'Data Summary'!DO118="Yes"),OFFSET('Hygiene Data'!$D$5,0,10*ROW('Hygiene Data'!D112)),NA())</f>
        <v>#N/A</v>
      </c>
      <c r="BA118" s="508" t="e">
        <f ca="1">+IF(AND(ISNUMBER(OFFSET('Hygiene Data'!$D$7,0,10*ROW('Hygiene Data'!D112))),'Data Summary'!DP118="Yes"),OFFSET('Hygiene Data'!$D$7,0,10*ROW('Hygiene Data'!D112)),NA())</f>
        <v>#N/A</v>
      </c>
      <c r="BB118" s="508" t="e">
        <f ca="1">+IF(AND(ISNUMBER(OFFSET('Hygiene Data'!$D$9,0,10*ROW('Hygiene Data'!D112))),'Data Summary'!DQ118="Yes"),OFFSET('Hygiene Data'!$D$9,0,10*ROW('Hygiene Data'!D112)),NA())</f>
        <v>#N/A</v>
      </c>
      <c r="BC118" s="508" t="e">
        <f ca="1">+IF(AND(ISNUMBER(OFFSET('Hygiene Data'!$E$5,0,10*ROW('Hygiene Data'!E112))),'Data Summary'!DR118="Yes"),OFFSET('Hygiene Data'!$E$5,0,10*ROW('Hygiene Data'!E112)),NA())</f>
        <v>#N/A</v>
      </c>
      <c r="BD118" s="508" t="e">
        <f ca="1">+IF(AND(ISNUMBER(OFFSET('Hygiene Data'!$E$7,0,10*ROW('Hygiene Data'!E112))),'Data Summary'!DS118="Yes"),OFFSET('Hygiene Data'!$E$7,0,10*ROW('Hygiene Data'!E112)),NA())</f>
        <v>#N/A</v>
      </c>
      <c r="BE118" s="508" t="e">
        <f ca="1">+IF(AND(ISNUMBER(OFFSET('Hygiene Data'!$E$9,0,10*ROW('Hygiene Data'!E112))),'Data Summary'!DT118="Yes"),OFFSET('Hygiene Data'!$E$9,0,10*ROW('Hygiene Data'!E112)),NA())</f>
        <v>#N/A</v>
      </c>
      <c r="BF118" s="508" t="e">
        <f ca="1">+IF(AND(ISNUMBER(OFFSET('Hygiene Data'!$F$5,0,10*ROW('Hygiene Data'!F112))),'Data Summary'!DU118="Yes"),OFFSET('Hygiene Data'!$F$5,0,10*ROW('Hygiene Data'!F112)),NA())</f>
        <v>#N/A</v>
      </c>
      <c r="BG118" s="508" t="e">
        <f ca="1">+IF(AND(ISNUMBER(OFFSET('Hygiene Data'!$F$7,0,10*ROW('Hygiene Data'!F112))),'Data Summary'!DV118="Yes"),OFFSET('Hygiene Data'!$F$7,0,10*ROW('Hygiene Data'!F112)),NA())</f>
        <v>#N/A</v>
      </c>
      <c r="BH118" s="508" t="e">
        <f ca="1">+IF(AND(ISNUMBER(OFFSET('Hygiene Data'!$F$9,0,10*ROW('Hygiene Data'!F112))),'Data Summary'!DW118="Yes"),OFFSET('Hygiene Data'!$F$9,0,10*ROW('Hygiene Data'!F112)),NA())</f>
        <v>#N/A</v>
      </c>
      <c r="BI118" s="508" t="e">
        <f ca="1">+IF(AND(ISNUMBER(OFFSET('Hygiene Data'!$G$5,0,10*ROW('Hygiene Data'!G112))),'Data Summary'!DX118="Yes"),OFFSET('Hygiene Data'!$G$5,0,10*ROW('Hygiene Data'!G112)),NA())</f>
        <v>#N/A</v>
      </c>
      <c r="BJ118" s="508" t="e">
        <f ca="1">+IF(AND(ISNUMBER(OFFSET('Hygiene Data'!$G$7,0,10*ROW('Hygiene Data'!G112))),'Data Summary'!DY118="Yes"),OFFSET('Hygiene Data'!$G$7,0,10*ROW('Hygiene Data'!G112)),NA())</f>
        <v>#N/A</v>
      </c>
      <c r="BK118" s="508" t="e">
        <f ca="1">+IF(AND(ISNUMBER(OFFSET('Hygiene Data'!$G$9,0,10*ROW('Hygiene Data'!G112))),'Data Summary'!DZ118="Yes"),OFFSET('Hygiene Data'!$G$9,0,10*ROW('Hygiene Data'!G112)),NA())</f>
        <v>#N/A</v>
      </c>
      <c r="BL118" s="508" t="e">
        <f ca="1">+IF(AND(ISNUMBER(OFFSET('Hygiene Data'!$H$5,0,10*ROW('Hygiene Data'!H112))),'Data Summary'!EA118="Yes"),OFFSET('Hygiene Data'!$H$5,0,10*ROW('Hygiene Data'!H112)),NA())</f>
        <v>#N/A</v>
      </c>
      <c r="BM118" s="508" t="e">
        <f ca="1">+IF(AND(ISNUMBER(OFFSET('Hygiene Data'!$H$7,0,10*ROW('Hygiene Data'!H112))),'Data Summary'!EB118="Yes"),OFFSET('Hygiene Data'!$H$7,0,10*ROW('Hygiene Data'!H112)),NA())</f>
        <v>#N/A</v>
      </c>
      <c r="BN118" s="508" t="e">
        <f ca="1">+IF(AND(ISNUMBER(OFFSET('Hygiene Data'!$H$9,0,10*ROW('Hygiene Data'!H112))),'Data Summary'!EC118="Yes"),OFFSET('Hygiene Data'!$H$9,0,10*ROW('Hygiene Data'!H112)),NA())</f>
        <v>#N/A</v>
      </c>
      <c r="BO118" s="508" t="e">
        <f ca="1">+IF(AND(ISNUMBER(OFFSET('Hygiene Data'!$I$5,0,10*ROW('Hygiene Data'!I112))),'Data Summary'!ED118="Yes"),OFFSET('Hygiene Data'!$I$5,0,10*ROW('Hygiene Data'!I112)),NA())</f>
        <v>#N/A</v>
      </c>
      <c r="BP118" s="508" t="e">
        <f ca="1">+IF(AND(ISNUMBER(OFFSET('Hygiene Data'!$I$7,0,10*ROW('Hygiene Data'!I112))),'Data Summary'!EE118="Yes"),OFFSET('Hygiene Data'!$I$7,0,10*ROW('Hygiene Data'!I112)),NA())</f>
        <v>#N/A</v>
      </c>
      <c r="BQ118" s="508" t="e">
        <f ca="1">+IF(AND(ISNUMBER(OFFSET('Hygiene Data'!$I$9,0,10*ROW('Hygiene Data'!I112))),'Data Summary'!EF118="Yes"),OFFSET('Hygiene Data'!$I$9,0,10*ROW('Hygiene Data'!I112)),NA())</f>
        <v>#N/A</v>
      </c>
    </row>
    <row r="119" spans="1:69" x14ac:dyDescent="0.25">
      <c r="A119" s="504" t="e">
        <f ca="1">+RIGHT('Data Summary'!A119,LEN('Data Summary'!A119)-9)</f>
        <v>#VALUE!</v>
      </c>
      <c r="B119" s="478" t="str">
        <f ca="1">+IF(ISTEXT('Data Summary'!B119),'Data Summary'!B119,"")</f>
        <v/>
      </c>
      <c r="C119" s="505" t="e">
        <f ca="1">+VALUE('Data Summary'!C119)</f>
        <v>#VALUE!</v>
      </c>
      <c r="D119" s="506" t="e">
        <f ca="1">+IF(AND(ISNUMBER(OFFSET('Water Data'!$D$4,0,10*ROW('Water Data'!D113))),'Data Summary'!BS119="Yes"),100-OFFSET('Water Data'!$D$4,0,10*ROW('Water Data'!D113)),NA())</f>
        <v>#N/A</v>
      </c>
      <c r="E119" s="506" t="e">
        <f ca="1">+IF(AND(ISNUMBER(OFFSET('Water Data'!$D$6,0,10*ROW('Water Data'!D113))),'Data Summary'!BT119="Yes"),OFFSET('Water Data'!$D$6,0,10*ROW('Water Data'!D113)),NA())</f>
        <v>#N/A</v>
      </c>
      <c r="F119" s="506" t="e">
        <f ca="1">+IF(AND(ISNUMBER(OFFSET('Water Data'!$D$9,0,10*ROW('Water Data'!D113))),'Data Summary'!BU119="Yes"),OFFSET('Water Data'!$D$9,0,10*ROW('Water Data'!D113)),NA())</f>
        <v>#N/A</v>
      </c>
      <c r="G119" s="506" t="e">
        <f ca="1">+IF(AND(ISNUMBER(OFFSET('Water Data'!$E$4,0,10*ROW('Water Data'!E113))),'Data Summary'!BV119="Yes"),100-OFFSET('Water Data'!$E$4,0,10*ROW('Water Data'!E113)),NA())</f>
        <v>#N/A</v>
      </c>
      <c r="H119" s="506" t="e">
        <f ca="1">+IF(AND(ISNUMBER(OFFSET('Water Data'!$E$6,0,10*ROW('Water Data'!E113))),'Data Summary'!BW119="Yes"),OFFSET('Water Data'!$E$6,0,10*ROW('Water Data'!E113)),NA())</f>
        <v>#N/A</v>
      </c>
      <c r="I119" s="506" t="e">
        <f ca="1">+IF(AND(ISNUMBER(OFFSET('Water Data'!$E$9,0,10*ROW('Water Data'!E113))),'Data Summary'!BX119="Yes"),OFFSET('Water Data'!$E$9,0,10*ROW('Water Data'!E113)),NA())</f>
        <v>#N/A</v>
      </c>
      <c r="J119" s="506" t="e">
        <f ca="1">+IF(AND(ISNUMBER(OFFSET('Water Data'!$F$4,0,10*ROW('Water Data'!F113))),'Data Summary'!BY119="Yes"),100-OFFSET('Water Data'!$F$4,0,10*ROW('Water Data'!F113)),NA())</f>
        <v>#N/A</v>
      </c>
      <c r="K119" s="506" t="e">
        <f ca="1">+IF(AND(ISNUMBER(OFFSET('Water Data'!$F$6,0,10*ROW('Water Data'!F113))),'Data Summary'!BZ119="Yes"),OFFSET('Water Data'!$F$6,0,10*ROW('Water Data'!F113)),NA())</f>
        <v>#N/A</v>
      </c>
      <c r="L119" s="506" t="e">
        <f ca="1">+IF(AND(ISNUMBER(OFFSET('Water Data'!$F$9,0,10*ROW('Water Data'!F113))),'Data Summary'!CA119="Yes"),OFFSET('Water Data'!$F$9,0,10*ROW('Water Data'!F113)),NA())</f>
        <v>#N/A</v>
      </c>
      <c r="M119" s="506" t="e">
        <f ca="1">+IF(AND(ISNUMBER(OFFSET('Water Data'!$G$4,0,10*ROW('Water Data'!G113))),'Data Summary'!CB119="Yes"),100-OFFSET('Water Data'!$G$4,0,10*ROW('Water Data'!G113)),NA())</f>
        <v>#N/A</v>
      </c>
      <c r="N119" s="506" t="e">
        <f ca="1">+IF(AND(ISNUMBER(OFFSET('Water Data'!$G$6,0,10*ROW('Water Data'!G113))),'Data Summary'!CC119="Yes"),OFFSET('Water Data'!$G$6,0,10*ROW('Water Data'!G113)),NA())</f>
        <v>#N/A</v>
      </c>
      <c r="O119" s="506" t="e">
        <f ca="1">+IF(AND(ISNUMBER(OFFSET('Water Data'!$G$9,0,10*ROW('Water Data'!G113))),'Data Summary'!CD119="Yes"),OFFSET('Water Data'!$G$9,0,10*ROW('Water Data'!G113)),NA())</f>
        <v>#N/A</v>
      </c>
      <c r="P119" s="506" t="e">
        <f ca="1">+IF(AND(ISNUMBER(OFFSET('Water Data'!$H$4,0,10*ROW('Water Data'!H113))),'Data Summary'!CE119="Yes"),100-OFFSET('Water Data'!$H$4,0,10*ROW('Water Data'!H113)),NA())</f>
        <v>#N/A</v>
      </c>
      <c r="Q119" s="506" t="e">
        <f ca="1">+IF(AND(ISNUMBER(OFFSET('Water Data'!$H$6,0,10*ROW('Water Data'!H113))),'Data Summary'!CF119="Yes"),OFFSET('Water Data'!$H$6,0,10*ROW('Water Data'!H113)),NA())</f>
        <v>#N/A</v>
      </c>
      <c r="R119" s="506" t="e">
        <f ca="1">+IF(AND(ISNUMBER(OFFSET('Water Data'!$H$9,0,10*ROW('Water Data'!H113))),'Data Summary'!CG119="Yes"),OFFSET('Water Data'!$H$9,0,10*ROW('Water Data'!H113)),NA())</f>
        <v>#N/A</v>
      </c>
      <c r="S119" s="506" t="e">
        <f ca="1">+IF(AND(ISNUMBER(OFFSET('Water Data'!$I$4,0,10*ROW('Water Data'!I113))),'Data Summary'!CH119="Yes"),100-OFFSET('Water Data'!$I$4,0,10*ROW('Water Data'!I113)),NA())</f>
        <v>#N/A</v>
      </c>
      <c r="T119" s="506" t="e">
        <f ca="1">+IF(AND(ISNUMBER(OFFSET('Water Data'!$I$6,0,10*ROW('Water Data'!I113))),'Data Summary'!CI119="Yes"),OFFSET('Water Data'!$I$6,0,10*ROW('Water Data'!I113)),NA())</f>
        <v>#N/A</v>
      </c>
      <c r="U119" s="506" t="e">
        <f ca="1">+IF(AND(ISNUMBER(OFFSET('Water Data'!$I$9,0,10*ROW('Water Data'!I113))),'Data Summary'!CJ119="Yes"),OFFSET('Water Data'!$I$9,0,10*ROW('Water Data'!I113)),NA())</f>
        <v>#N/A</v>
      </c>
      <c r="V119" s="507" t="e">
        <f ca="1">+IF(AND(ISNUMBER(OFFSET('Sanitation Data'!$D$4,0,10*ROW('Sanitation Data'!D113))),'Data Summary'!CK119="Yes"),100-OFFSET('Sanitation Data'!$D$4,0,10*ROW('Sanitation Data'!D113)),NA())</f>
        <v>#N/A</v>
      </c>
      <c r="W119" s="507" t="e">
        <f ca="1">+IF(AND(ISNUMBER(OFFSET('Sanitation Data'!$D$6,0,10*ROW('Sanitation Data'!D113))),'Data Summary'!CL119="Yes"),OFFSET('Sanitation Data'!$D$6,0,10*ROW('Sanitation Data'!D113)),NA())</f>
        <v>#N/A</v>
      </c>
      <c r="X119" s="507" t="e">
        <f ca="1">+IF(AND(ISNUMBER(OFFSET('Sanitation Data'!$D$10,0,10*ROW('Sanitation Data'!D113))),'Data Summary'!CM119="Yes"),OFFSET('Sanitation Data'!$D$10,0,10*ROW('Sanitation Data'!D113)),NA())</f>
        <v>#N/A</v>
      </c>
      <c r="Y119" s="507" t="e">
        <f ca="1">+IF(AND(ISNUMBER(OFFSET('Sanitation Data'!$D$11,0,10*ROW('Sanitation Data'!D113))),'Data Summary'!CN119="Yes"),OFFSET('Sanitation Data'!$D$11,0,10*ROW('Sanitation Data'!D113)),NA())</f>
        <v>#N/A</v>
      </c>
      <c r="Z119" s="507" t="e">
        <f ca="1">+IF(AND(ISNUMBER(OFFSET('Sanitation Data'!$D$12,0,10*ROW('Sanitation Data'!D113))),'Data Summary'!CO119="Yes"),OFFSET('Sanitation Data'!$D$12,0,10*ROW('Sanitation Data'!D113)),NA())</f>
        <v>#N/A</v>
      </c>
      <c r="AA119" s="507" t="e">
        <f ca="1">+IF(AND(ISNUMBER(OFFSET('Sanitation Data'!$E$4,0,10*ROW('Sanitation Data'!E113))),'Data Summary'!CP119="Yes"),100-OFFSET('Sanitation Data'!$E$4,0,10*ROW('Sanitation Data'!E113)),NA())</f>
        <v>#N/A</v>
      </c>
      <c r="AB119" s="507" t="e">
        <f ca="1">+IF(AND(ISNUMBER(OFFSET('Sanitation Data'!$E$6,0,10*ROW('Sanitation Data'!E113))),'Data Summary'!CQ119="Yes"),OFFSET('Sanitation Data'!$E$6,0,10*ROW('Sanitation Data'!E113)),NA())</f>
        <v>#N/A</v>
      </c>
      <c r="AC119" s="507" t="e">
        <f ca="1">+IF(AND(ISNUMBER(OFFSET('Sanitation Data'!$E$10,0,10*ROW('Sanitation Data'!E113))),'Data Summary'!CR119="Yes"),OFFSET('Sanitation Data'!$E$10,0,10*ROW('Sanitation Data'!E113)),NA())</f>
        <v>#N/A</v>
      </c>
      <c r="AD119" s="507" t="e">
        <f ca="1">+IF(AND(ISNUMBER(OFFSET('Sanitation Data'!$E$11,0,10*ROW('Sanitation Data'!E113))),'Data Summary'!CS119="Yes"),OFFSET('Sanitation Data'!$E$11,0,10*ROW('Sanitation Data'!E113)),NA())</f>
        <v>#N/A</v>
      </c>
      <c r="AE119" s="507" t="e">
        <f ca="1">+IF(AND(ISNUMBER(OFFSET('Sanitation Data'!$E$12,0,10*ROW('Sanitation Data'!E113))),'Data Summary'!CT119="Yes"),OFFSET('Sanitation Data'!$E$12,0,10*ROW('Sanitation Data'!E113)),NA())</f>
        <v>#N/A</v>
      </c>
      <c r="AF119" s="507" t="e">
        <f ca="1">+IF(AND(ISNUMBER(OFFSET('Sanitation Data'!$F$4,0,10*ROW('Sanitation Data'!F113))),'Data Summary'!CU119="Yes"),100-OFFSET('Sanitation Data'!$F$4,0,10*ROW('Sanitation Data'!F113)),NA())</f>
        <v>#N/A</v>
      </c>
      <c r="AG119" s="507" t="e">
        <f ca="1">+IF(AND(ISNUMBER(OFFSET('Sanitation Data'!$F$6,0,10*ROW('Sanitation Data'!F113))),'Data Summary'!CV119="Yes"),OFFSET('Sanitation Data'!$F$6,0,10*ROW('Sanitation Data'!F113)),NA())</f>
        <v>#N/A</v>
      </c>
      <c r="AH119" s="507" t="e">
        <f ca="1">+IF(AND(ISNUMBER(OFFSET('Sanitation Data'!$F$10,0,10*ROW('Sanitation Data'!F113))),'Data Summary'!CW119="Yes"),OFFSET('Sanitation Data'!$F$10,0,10*ROW('Sanitation Data'!F113)),NA())</f>
        <v>#N/A</v>
      </c>
      <c r="AI119" s="507" t="e">
        <f ca="1">+IF(AND(ISNUMBER(OFFSET('Sanitation Data'!$F$11,0,10*ROW('Sanitation Data'!F113))),'Data Summary'!CX119="Yes"),OFFSET('Sanitation Data'!$F$11,0,10*ROW('Sanitation Data'!F113)),NA())</f>
        <v>#N/A</v>
      </c>
      <c r="AJ119" s="507" t="e">
        <f ca="1">+IF(AND(ISNUMBER(OFFSET('Sanitation Data'!$F$12,0,10*ROW('Sanitation Data'!F113))),'Data Summary'!CY119="Yes"),OFFSET('Sanitation Data'!$F$12,0,10*ROW('Sanitation Data'!F113)),NA())</f>
        <v>#N/A</v>
      </c>
      <c r="AK119" s="507" t="e">
        <f ca="1">+IF(AND(ISNUMBER(OFFSET('Sanitation Data'!$G$4,0,10*ROW('Sanitation Data'!G113))),'Data Summary'!CZ119="Yes"),100-OFFSET('Sanitation Data'!$G$4,0,10*ROW('Sanitation Data'!G113)),NA())</f>
        <v>#N/A</v>
      </c>
      <c r="AL119" s="507" t="e">
        <f ca="1">+IF(AND(ISNUMBER(OFFSET('Sanitation Data'!$G$6,0,10*ROW('Sanitation Data'!G113))),'Data Summary'!DA119="Yes"),OFFSET('Sanitation Data'!$G$6,0,10*ROW('Sanitation Data'!G113)),NA())</f>
        <v>#N/A</v>
      </c>
      <c r="AM119" s="507" t="e">
        <f ca="1">+IF(AND(ISNUMBER(OFFSET('Sanitation Data'!$G$10,0,10*ROW('Sanitation Data'!G113))),'Data Summary'!DB119="Yes"),OFFSET('Sanitation Data'!$G$10,0,10*ROW('Sanitation Data'!G113)),NA())</f>
        <v>#N/A</v>
      </c>
      <c r="AN119" s="507" t="e">
        <f ca="1">+IF(AND(ISNUMBER(OFFSET('Sanitation Data'!$G$11,0,10*ROW('Sanitation Data'!G113))),'Data Summary'!DC119="Yes"),OFFSET('Sanitation Data'!$G$11,0,10*ROW('Sanitation Data'!G113)),NA())</f>
        <v>#N/A</v>
      </c>
      <c r="AO119" s="507" t="e">
        <f ca="1">+IF(AND(ISNUMBER(OFFSET('Sanitation Data'!$G$12,0,10*ROW('Sanitation Data'!G113))),'Data Summary'!DD119="Yes"),OFFSET('Sanitation Data'!$G$12,0,10*ROW('Sanitation Data'!G113)),NA())</f>
        <v>#N/A</v>
      </c>
      <c r="AP119" s="507" t="e">
        <f ca="1">+IF(AND(ISNUMBER(OFFSET('Sanitation Data'!$H$4,0,10*ROW('Sanitation Data'!H113))),'Data Summary'!DE119="Yes"),100-OFFSET('Sanitation Data'!$H$4,0,10*ROW('Sanitation Data'!H113)),NA())</f>
        <v>#N/A</v>
      </c>
      <c r="AQ119" s="507" t="e">
        <f ca="1">+IF(AND(ISNUMBER(OFFSET('Sanitation Data'!$H$6,0,10*ROW('Sanitation Data'!H113))),'Data Summary'!DF119="Yes"),OFFSET('Sanitation Data'!$H$6,0,10*ROW('Sanitation Data'!H113)),NA())</f>
        <v>#N/A</v>
      </c>
      <c r="AR119" s="507" t="e">
        <f ca="1">+IF(AND(ISNUMBER(OFFSET('Sanitation Data'!$H$10,0,10*ROW('Sanitation Data'!H113))),'Data Summary'!DG119="Yes"),OFFSET('Sanitation Data'!$H$10,0,10*ROW('Sanitation Data'!H113)),NA())</f>
        <v>#N/A</v>
      </c>
      <c r="AS119" s="507" t="e">
        <f ca="1">+IF(AND(ISNUMBER(OFFSET('Sanitation Data'!$H$11,0,10*ROW('Sanitation Data'!H113))),'Data Summary'!DH119="Yes"),OFFSET('Sanitation Data'!$H$11,0,10*ROW('Sanitation Data'!H113)),NA())</f>
        <v>#N/A</v>
      </c>
      <c r="AT119" s="507" t="e">
        <f ca="1">+IF(AND(ISNUMBER(OFFSET('Sanitation Data'!$H$12,0,10*ROW('Sanitation Data'!H113))),'Data Summary'!DI119="Yes"),OFFSET('Sanitation Data'!$H$12,0,10*ROW('Sanitation Data'!H113)),NA())</f>
        <v>#N/A</v>
      </c>
      <c r="AU119" s="507" t="e">
        <f ca="1">+IF(AND(ISNUMBER(OFFSET('Sanitation Data'!$I$4,0,10*ROW('Sanitation Data'!I113))),'Data Summary'!DJ119="Yes"),100-OFFSET('Sanitation Data'!$I$4,0,10*ROW('Sanitation Data'!I113)),NA())</f>
        <v>#N/A</v>
      </c>
      <c r="AV119" s="507" t="e">
        <f ca="1">+IF(AND(ISNUMBER(OFFSET('Sanitation Data'!$I$6,0,10*ROW('Sanitation Data'!I113))),'Data Summary'!DK119="Yes"),OFFSET('Sanitation Data'!$I$6,0,10*ROW('Sanitation Data'!I113)),NA())</f>
        <v>#N/A</v>
      </c>
      <c r="AW119" s="507" t="e">
        <f ca="1">+IF(AND(ISNUMBER(OFFSET('Sanitation Data'!$I$10,0,10*ROW('Sanitation Data'!I113))),'Data Summary'!DL119="Yes"),OFFSET('Sanitation Data'!$I$10,0,10*ROW('Sanitation Data'!I113)),NA())</f>
        <v>#N/A</v>
      </c>
      <c r="AX119" s="507" t="e">
        <f ca="1">+IF(AND(ISNUMBER(OFFSET('Sanitation Data'!$I$11,0,10*ROW('Sanitation Data'!I113))),'Data Summary'!DM119="Yes"),OFFSET('Sanitation Data'!$I$11,0,10*ROW('Sanitation Data'!I113)),NA())</f>
        <v>#N/A</v>
      </c>
      <c r="AY119" s="507" t="e">
        <f ca="1">+IF(AND(ISNUMBER(OFFSET('Sanitation Data'!$I$12,0,10*ROW('Sanitation Data'!I113))),'Data Summary'!DN119="Yes"),OFFSET('Sanitation Data'!$I$12,0,10*ROW('Sanitation Data'!I113)),NA())</f>
        <v>#N/A</v>
      </c>
      <c r="AZ119" s="508" t="e">
        <f ca="1">+IF(AND(ISNUMBER(OFFSET('Hygiene Data'!$D$5,0,10*ROW('Hygiene Data'!D113))),'Data Summary'!DO119="Yes"),OFFSET('Hygiene Data'!$D$5,0,10*ROW('Hygiene Data'!D113)),NA())</f>
        <v>#N/A</v>
      </c>
      <c r="BA119" s="508" t="e">
        <f ca="1">+IF(AND(ISNUMBER(OFFSET('Hygiene Data'!$D$7,0,10*ROW('Hygiene Data'!D113))),'Data Summary'!DP119="Yes"),OFFSET('Hygiene Data'!$D$7,0,10*ROW('Hygiene Data'!D113)),NA())</f>
        <v>#N/A</v>
      </c>
      <c r="BB119" s="508" t="e">
        <f ca="1">+IF(AND(ISNUMBER(OFFSET('Hygiene Data'!$D$9,0,10*ROW('Hygiene Data'!D113))),'Data Summary'!DQ119="Yes"),OFFSET('Hygiene Data'!$D$9,0,10*ROW('Hygiene Data'!D113)),NA())</f>
        <v>#N/A</v>
      </c>
      <c r="BC119" s="508" t="e">
        <f ca="1">+IF(AND(ISNUMBER(OFFSET('Hygiene Data'!$E$5,0,10*ROW('Hygiene Data'!E113))),'Data Summary'!DR119="Yes"),OFFSET('Hygiene Data'!$E$5,0,10*ROW('Hygiene Data'!E113)),NA())</f>
        <v>#N/A</v>
      </c>
      <c r="BD119" s="508" t="e">
        <f ca="1">+IF(AND(ISNUMBER(OFFSET('Hygiene Data'!$E$7,0,10*ROW('Hygiene Data'!E113))),'Data Summary'!DS119="Yes"),OFFSET('Hygiene Data'!$E$7,0,10*ROW('Hygiene Data'!E113)),NA())</f>
        <v>#N/A</v>
      </c>
      <c r="BE119" s="508" t="e">
        <f ca="1">+IF(AND(ISNUMBER(OFFSET('Hygiene Data'!$E$9,0,10*ROW('Hygiene Data'!E113))),'Data Summary'!DT119="Yes"),OFFSET('Hygiene Data'!$E$9,0,10*ROW('Hygiene Data'!E113)),NA())</f>
        <v>#N/A</v>
      </c>
      <c r="BF119" s="508" t="e">
        <f ca="1">+IF(AND(ISNUMBER(OFFSET('Hygiene Data'!$F$5,0,10*ROW('Hygiene Data'!F113))),'Data Summary'!DU119="Yes"),OFFSET('Hygiene Data'!$F$5,0,10*ROW('Hygiene Data'!F113)),NA())</f>
        <v>#N/A</v>
      </c>
      <c r="BG119" s="508" t="e">
        <f ca="1">+IF(AND(ISNUMBER(OFFSET('Hygiene Data'!$F$7,0,10*ROW('Hygiene Data'!F113))),'Data Summary'!DV119="Yes"),OFFSET('Hygiene Data'!$F$7,0,10*ROW('Hygiene Data'!F113)),NA())</f>
        <v>#N/A</v>
      </c>
      <c r="BH119" s="508" t="e">
        <f ca="1">+IF(AND(ISNUMBER(OFFSET('Hygiene Data'!$F$9,0,10*ROW('Hygiene Data'!F113))),'Data Summary'!DW119="Yes"),OFFSET('Hygiene Data'!$F$9,0,10*ROW('Hygiene Data'!F113)),NA())</f>
        <v>#N/A</v>
      </c>
      <c r="BI119" s="508" t="e">
        <f ca="1">+IF(AND(ISNUMBER(OFFSET('Hygiene Data'!$G$5,0,10*ROW('Hygiene Data'!G113))),'Data Summary'!DX119="Yes"),OFFSET('Hygiene Data'!$G$5,0,10*ROW('Hygiene Data'!G113)),NA())</f>
        <v>#N/A</v>
      </c>
      <c r="BJ119" s="508" t="e">
        <f ca="1">+IF(AND(ISNUMBER(OFFSET('Hygiene Data'!$G$7,0,10*ROW('Hygiene Data'!G113))),'Data Summary'!DY119="Yes"),OFFSET('Hygiene Data'!$G$7,0,10*ROW('Hygiene Data'!G113)),NA())</f>
        <v>#N/A</v>
      </c>
      <c r="BK119" s="508" t="e">
        <f ca="1">+IF(AND(ISNUMBER(OFFSET('Hygiene Data'!$G$9,0,10*ROW('Hygiene Data'!G113))),'Data Summary'!DZ119="Yes"),OFFSET('Hygiene Data'!$G$9,0,10*ROW('Hygiene Data'!G113)),NA())</f>
        <v>#N/A</v>
      </c>
      <c r="BL119" s="508" t="e">
        <f ca="1">+IF(AND(ISNUMBER(OFFSET('Hygiene Data'!$H$5,0,10*ROW('Hygiene Data'!H113))),'Data Summary'!EA119="Yes"),OFFSET('Hygiene Data'!$H$5,0,10*ROW('Hygiene Data'!H113)),NA())</f>
        <v>#N/A</v>
      </c>
      <c r="BM119" s="508" t="e">
        <f ca="1">+IF(AND(ISNUMBER(OFFSET('Hygiene Data'!$H$7,0,10*ROW('Hygiene Data'!H113))),'Data Summary'!EB119="Yes"),OFFSET('Hygiene Data'!$H$7,0,10*ROW('Hygiene Data'!H113)),NA())</f>
        <v>#N/A</v>
      </c>
      <c r="BN119" s="508" t="e">
        <f ca="1">+IF(AND(ISNUMBER(OFFSET('Hygiene Data'!$H$9,0,10*ROW('Hygiene Data'!H113))),'Data Summary'!EC119="Yes"),OFFSET('Hygiene Data'!$H$9,0,10*ROW('Hygiene Data'!H113)),NA())</f>
        <v>#N/A</v>
      </c>
      <c r="BO119" s="508" t="e">
        <f ca="1">+IF(AND(ISNUMBER(OFFSET('Hygiene Data'!$I$5,0,10*ROW('Hygiene Data'!I113))),'Data Summary'!ED119="Yes"),OFFSET('Hygiene Data'!$I$5,0,10*ROW('Hygiene Data'!I113)),NA())</f>
        <v>#N/A</v>
      </c>
      <c r="BP119" s="508" t="e">
        <f ca="1">+IF(AND(ISNUMBER(OFFSET('Hygiene Data'!$I$7,0,10*ROW('Hygiene Data'!I113))),'Data Summary'!EE119="Yes"),OFFSET('Hygiene Data'!$I$7,0,10*ROW('Hygiene Data'!I113)),NA())</f>
        <v>#N/A</v>
      </c>
      <c r="BQ119" s="508" t="e">
        <f ca="1">+IF(AND(ISNUMBER(OFFSET('Hygiene Data'!$I$9,0,10*ROW('Hygiene Data'!I113))),'Data Summary'!EF119="Yes"),OFFSET('Hygiene Data'!$I$9,0,10*ROW('Hygiene Data'!I113)),NA())</f>
        <v>#N/A</v>
      </c>
    </row>
    <row r="120" spans="1:69" x14ac:dyDescent="0.25">
      <c r="A120" s="504" t="e">
        <f ca="1">+RIGHT('Data Summary'!A120,LEN('Data Summary'!A120)-9)</f>
        <v>#VALUE!</v>
      </c>
      <c r="B120" s="478" t="str">
        <f ca="1">+IF(ISTEXT('Data Summary'!B120),'Data Summary'!B120,"")</f>
        <v/>
      </c>
      <c r="C120" s="505" t="e">
        <f ca="1">+VALUE('Data Summary'!C120)</f>
        <v>#VALUE!</v>
      </c>
      <c r="D120" s="506" t="e">
        <f ca="1">+IF(AND(ISNUMBER(OFFSET('Water Data'!$D$4,0,10*ROW('Water Data'!D114))),'Data Summary'!BS120="Yes"),100-OFFSET('Water Data'!$D$4,0,10*ROW('Water Data'!D114)),NA())</f>
        <v>#N/A</v>
      </c>
      <c r="E120" s="506" t="e">
        <f ca="1">+IF(AND(ISNUMBER(OFFSET('Water Data'!$D$6,0,10*ROW('Water Data'!D114))),'Data Summary'!BT120="Yes"),OFFSET('Water Data'!$D$6,0,10*ROW('Water Data'!D114)),NA())</f>
        <v>#N/A</v>
      </c>
      <c r="F120" s="506" t="e">
        <f ca="1">+IF(AND(ISNUMBER(OFFSET('Water Data'!$D$9,0,10*ROW('Water Data'!D114))),'Data Summary'!BU120="Yes"),OFFSET('Water Data'!$D$9,0,10*ROW('Water Data'!D114)),NA())</f>
        <v>#N/A</v>
      </c>
      <c r="G120" s="506" t="e">
        <f ca="1">+IF(AND(ISNUMBER(OFFSET('Water Data'!$E$4,0,10*ROW('Water Data'!E114))),'Data Summary'!BV120="Yes"),100-OFFSET('Water Data'!$E$4,0,10*ROW('Water Data'!E114)),NA())</f>
        <v>#N/A</v>
      </c>
      <c r="H120" s="506" t="e">
        <f ca="1">+IF(AND(ISNUMBER(OFFSET('Water Data'!$E$6,0,10*ROW('Water Data'!E114))),'Data Summary'!BW120="Yes"),OFFSET('Water Data'!$E$6,0,10*ROW('Water Data'!E114)),NA())</f>
        <v>#N/A</v>
      </c>
      <c r="I120" s="506" t="e">
        <f ca="1">+IF(AND(ISNUMBER(OFFSET('Water Data'!$E$9,0,10*ROW('Water Data'!E114))),'Data Summary'!BX120="Yes"),OFFSET('Water Data'!$E$9,0,10*ROW('Water Data'!E114)),NA())</f>
        <v>#N/A</v>
      </c>
      <c r="J120" s="506" t="e">
        <f ca="1">+IF(AND(ISNUMBER(OFFSET('Water Data'!$F$4,0,10*ROW('Water Data'!F114))),'Data Summary'!BY120="Yes"),100-OFFSET('Water Data'!$F$4,0,10*ROW('Water Data'!F114)),NA())</f>
        <v>#N/A</v>
      </c>
      <c r="K120" s="506" t="e">
        <f ca="1">+IF(AND(ISNUMBER(OFFSET('Water Data'!$F$6,0,10*ROW('Water Data'!F114))),'Data Summary'!BZ120="Yes"),OFFSET('Water Data'!$F$6,0,10*ROW('Water Data'!F114)),NA())</f>
        <v>#N/A</v>
      </c>
      <c r="L120" s="506" t="e">
        <f ca="1">+IF(AND(ISNUMBER(OFFSET('Water Data'!$F$9,0,10*ROW('Water Data'!F114))),'Data Summary'!CA120="Yes"),OFFSET('Water Data'!$F$9,0,10*ROW('Water Data'!F114)),NA())</f>
        <v>#N/A</v>
      </c>
      <c r="M120" s="506" t="e">
        <f ca="1">+IF(AND(ISNUMBER(OFFSET('Water Data'!$G$4,0,10*ROW('Water Data'!G114))),'Data Summary'!CB120="Yes"),100-OFFSET('Water Data'!$G$4,0,10*ROW('Water Data'!G114)),NA())</f>
        <v>#N/A</v>
      </c>
      <c r="N120" s="506" t="e">
        <f ca="1">+IF(AND(ISNUMBER(OFFSET('Water Data'!$G$6,0,10*ROW('Water Data'!G114))),'Data Summary'!CC120="Yes"),OFFSET('Water Data'!$G$6,0,10*ROW('Water Data'!G114)),NA())</f>
        <v>#N/A</v>
      </c>
      <c r="O120" s="506" t="e">
        <f ca="1">+IF(AND(ISNUMBER(OFFSET('Water Data'!$G$9,0,10*ROW('Water Data'!G114))),'Data Summary'!CD120="Yes"),OFFSET('Water Data'!$G$9,0,10*ROW('Water Data'!G114)),NA())</f>
        <v>#N/A</v>
      </c>
      <c r="P120" s="506" t="e">
        <f ca="1">+IF(AND(ISNUMBER(OFFSET('Water Data'!$H$4,0,10*ROW('Water Data'!H114))),'Data Summary'!CE120="Yes"),100-OFFSET('Water Data'!$H$4,0,10*ROW('Water Data'!H114)),NA())</f>
        <v>#N/A</v>
      </c>
      <c r="Q120" s="506" t="e">
        <f ca="1">+IF(AND(ISNUMBER(OFFSET('Water Data'!$H$6,0,10*ROW('Water Data'!H114))),'Data Summary'!CF120="Yes"),OFFSET('Water Data'!$H$6,0,10*ROW('Water Data'!H114)),NA())</f>
        <v>#N/A</v>
      </c>
      <c r="R120" s="506" t="e">
        <f ca="1">+IF(AND(ISNUMBER(OFFSET('Water Data'!$H$9,0,10*ROW('Water Data'!H114))),'Data Summary'!CG120="Yes"),OFFSET('Water Data'!$H$9,0,10*ROW('Water Data'!H114)),NA())</f>
        <v>#N/A</v>
      </c>
      <c r="S120" s="506" t="e">
        <f ca="1">+IF(AND(ISNUMBER(OFFSET('Water Data'!$I$4,0,10*ROW('Water Data'!I114))),'Data Summary'!CH120="Yes"),100-OFFSET('Water Data'!$I$4,0,10*ROW('Water Data'!I114)),NA())</f>
        <v>#N/A</v>
      </c>
      <c r="T120" s="506" t="e">
        <f ca="1">+IF(AND(ISNUMBER(OFFSET('Water Data'!$I$6,0,10*ROW('Water Data'!I114))),'Data Summary'!CI120="Yes"),OFFSET('Water Data'!$I$6,0,10*ROW('Water Data'!I114)),NA())</f>
        <v>#N/A</v>
      </c>
      <c r="U120" s="506" t="e">
        <f ca="1">+IF(AND(ISNUMBER(OFFSET('Water Data'!$I$9,0,10*ROW('Water Data'!I114))),'Data Summary'!CJ120="Yes"),OFFSET('Water Data'!$I$9,0,10*ROW('Water Data'!I114)),NA())</f>
        <v>#N/A</v>
      </c>
      <c r="V120" s="507" t="e">
        <f ca="1">+IF(AND(ISNUMBER(OFFSET('Sanitation Data'!$D$4,0,10*ROW('Sanitation Data'!D114))),'Data Summary'!CK120="Yes"),100-OFFSET('Sanitation Data'!$D$4,0,10*ROW('Sanitation Data'!D114)),NA())</f>
        <v>#N/A</v>
      </c>
      <c r="W120" s="507" t="e">
        <f ca="1">+IF(AND(ISNUMBER(OFFSET('Sanitation Data'!$D$6,0,10*ROW('Sanitation Data'!D114))),'Data Summary'!CL120="Yes"),OFFSET('Sanitation Data'!$D$6,0,10*ROW('Sanitation Data'!D114)),NA())</f>
        <v>#N/A</v>
      </c>
      <c r="X120" s="507" t="e">
        <f ca="1">+IF(AND(ISNUMBER(OFFSET('Sanitation Data'!$D$10,0,10*ROW('Sanitation Data'!D114))),'Data Summary'!CM120="Yes"),OFFSET('Sanitation Data'!$D$10,0,10*ROW('Sanitation Data'!D114)),NA())</f>
        <v>#N/A</v>
      </c>
      <c r="Y120" s="507" t="e">
        <f ca="1">+IF(AND(ISNUMBER(OFFSET('Sanitation Data'!$D$11,0,10*ROW('Sanitation Data'!D114))),'Data Summary'!CN120="Yes"),OFFSET('Sanitation Data'!$D$11,0,10*ROW('Sanitation Data'!D114)),NA())</f>
        <v>#N/A</v>
      </c>
      <c r="Z120" s="507" t="e">
        <f ca="1">+IF(AND(ISNUMBER(OFFSET('Sanitation Data'!$D$12,0,10*ROW('Sanitation Data'!D114))),'Data Summary'!CO120="Yes"),OFFSET('Sanitation Data'!$D$12,0,10*ROW('Sanitation Data'!D114)),NA())</f>
        <v>#N/A</v>
      </c>
      <c r="AA120" s="507" t="e">
        <f ca="1">+IF(AND(ISNUMBER(OFFSET('Sanitation Data'!$E$4,0,10*ROW('Sanitation Data'!E114))),'Data Summary'!CP120="Yes"),100-OFFSET('Sanitation Data'!$E$4,0,10*ROW('Sanitation Data'!E114)),NA())</f>
        <v>#N/A</v>
      </c>
      <c r="AB120" s="507" t="e">
        <f ca="1">+IF(AND(ISNUMBER(OFFSET('Sanitation Data'!$E$6,0,10*ROW('Sanitation Data'!E114))),'Data Summary'!CQ120="Yes"),OFFSET('Sanitation Data'!$E$6,0,10*ROW('Sanitation Data'!E114)),NA())</f>
        <v>#N/A</v>
      </c>
      <c r="AC120" s="507" t="e">
        <f ca="1">+IF(AND(ISNUMBER(OFFSET('Sanitation Data'!$E$10,0,10*ROW('Sanitation Data'!E114))),'Data Summary'!CR120="Yes"),OFFSET('Sanitation Data'!$E$10,0,10*ROW('Sanitation Data'!E114)),NA())</f>
        <v>#N/A</v>
      </c>
      <c r="AD120" s="507" t="e">
        <f ca="1">+IF(AND(ISNUMBER(OFFSET('Sanitation Data'!$E$11,0,10*ROW('Sanitation Data'!E114))),'Data Summary'!CS120="Yes"),OFFSET('Sanitation Data'!$E$11,0,10*ROW('Sanitation Data'!E114)),NA())</f>
        <v>#N/A</v>
      </c>
      <c r="AE120" s="507" t="e">
        <f ca="1">+IF(AND(ISNUMBER(OFFSET('Sanitation Data'!$E$12,0,10*ROW('Sanitation Data'!E114))),'Data Summary'!CT120="Yes"),OFFSET('Sanitation Data'!$E$12,0,10*ROW('Sanitation Data'!E114)),NA())</f>
        <v>#N/A</v>
      </c>
      <c r="AF120" s="507" t="e">
        <f ca="1">+IF(AND(ISNUMBER(OFFSET('Sanitation Data'!$F$4,0,10*ROW('Sanitation Data'!F114))),'Data Summary'!CU120="Yes"),100-OFFSET('Sanitation Data'!$F$4,0,10*ROW('Sanitation Data'!F114)),NA())</f>
        <v>#N/A</v>
      </c>
      <c r="AG120" s="507" t="e">
        <f ca="1">+IF(AND(ISNUMBER(OFFSET('Sanitation Data'!$F$6,0,10*ROW('Sanitation Data'!F114))),'Data Summary'!CV120="Yes"),OFFSET('Sanitation Data'!$F$6,0,10*ROW('Sanitation Data'!F114)),NA())</f>
        <v>#N/A</v>
      </c>
      <c r="AH120" s="507" t="e">
        <f ca="1">+IF(AND(ISNUMBER(OFFSET('Sanitation Data'!$F$10,0,10*ROW('Sanitation Data'!F114))),'Data Summary'!CW120="Yes"),OFFSET('Sanitation Data'!$F$10,0,10*ROW('Sanitation Data'!F114)),NA())</f>
        <v>#N/A</v>
      </c>
      <c r="AI120" s="507" t="e">
        <f ca="1">+IF(AND(ISNUMBER(OFFSET('Sanitation Data'!$F$11,0,10*ROW('Sanitation Data'!F114))),'Data Summary'!CX120="Yes"),OFFSET('Sanitation Data'!$F$11,0,10*ROW('Sanitation Data'!F114)),NA())</f>
        <v>#N/A</v>
      </c>
      <c r="AJ120" s="507" t="e">
        <f ca="1">+IF(AND(ISNUMBER(OFFSET('Sanitation Data'!$F$12,0,10*ROW('Sanitation Data'!F114))),'Data Summary'!CY120="Yes"),OFFSET('Sanitation Data'!$F$12,0,10*ROW('Sanitation Data'!F114)),NA())</f>
        <v>#N/A</v>
      </c>
      <c r="AK120" s="507" t="e">
        <f ca="1">+IF(AND(ISNUMBER(OFFSET('Sanitation Data'!$G$4,0,10*ROW('Sanitation Data'!G114))),'Data Summary'!CZ120="Yes"),100-OFFSET('Sanitation Data'!$G$4,0,10*ROW('Sanitation Data'!G114)),NA())</f>
        <v>#N/A</v>
      </c>
      <c r="AL120" s="507" t="e">
        <f ca="1">+IF(AND(ISNUMBER(OFFSET('Sanitation Data'!$G$6,0,10*ROW('Sanitation Data'!G114))),'Data Summary'!DA120="Yes"),OFFSET('Sanitation Data'!$G$6,0,10*ROW('Sanitation Data'!G114)),NA())</f>
        <v>#N/A</v>
      </c>
      <c r="AM120" s="507" t="e">
        <f ca="1">+IF(AND(ISNUMBER(OFFSET('Sanitation Data'!$G$10,0,10*ROW('Sanitation Data'!G114))),'Data Summary'!DB120="Yes"),OFFSET('Sanitation Data'!$G$10,0,10*ROW('Sanitation Data'!G114)),NA())</f>
        <v>#N/A</v>
      </c>
      <c r="AN120" s="507" t="e">
        <f ca="1">+IF(AND(ISNUMBER(OFFSET('Sanitation Data'!$G$11,0,10*ROW('Sanitation Data'!G114))),'Data Summary'!DC120="Yes"),OFFSET('Sanitation Data'!$G$11,0,10*ROW('Sanitation Data'!G114)),NA())</f>
        <v>#N/A</v>
      </c>
      <c r="AO120" s="507" t="e">
        <f ca="1">+IF(AND(ISNUMBER(OFFSET('Sanitation Data'!$G$12,0,10*ROW('Sanitation Data'!G114))),'Data Summary'!DD120="Yes"),OFFSET('Sanitation Data'!$G$12,0,10*ROW('Sanitation Data'!G114)),NA())</f>
        <v>#N/A</v>
      </c>
      <c r="AP120" s="507" t="e">
        <f ca="1">+IF(AND(ISNUMBER(OFFSET('Sanitation Data'!$H$4,0,10*ROW('Sanitation Data'!H114))),'Data Summary'!DE120="Yes"),100-OFFSET('Sanitation Data'!$H$4,0,10*ROW('Sanitation Data'!H114)),NA())</f>
        <v>#N/A</v>
      </c>
      <c r="AQ120" s="507" t="e">
        <f ca="1">+IF(AND(ISNUMBER(OFFSET('Sanitation Data'!$H$6,0,10*ROW('Sanitation Data'!H114))),'Data Summary'!DF120="Yes"),OFFSET('Sanitation Data'!$H$6,0,10*ROW('Sanitation Data'!H114)),NA())</f>
        <v>#N/A</v>
      </c>
      <c r="AR120" s="507" t="e">
        <f ca="1">+IF(AND(ISNUMBER(OFFSET('Sanitation Data'!$H$10,0,10*ROW('Sanitation Data'!H114))),'Data Summary'!DG120="Yes"),OFFSET('Sanitation Data'!$H$10,0,10*ROW('Sanitation Data'!H114)),NA())</f>
        <v>#N/A</v>
      </c>
      <c r="AS120" s="507" t="e">
        <f ca="1">+IF(AND(ISNUMBER(OFFSET('Sanitation Data'!$H$11,0,10*ROW('Sanitation Data'!H114))),'Data Summary'!DH120="Yes"),OFFSET('Sanitation Data'!$H$11,0,10*ROW('Sanitation Data'!H114)),NA())</f>
        <v>#N/A</v>
      </c>
      <c r="AT120" s="507" t="e">
        <f ca="1">+IF(AND(ISNUMBER(OFFSET('Sanitation Data'!$H$12,0,10*ROW('Sanitation Data'!H114))),'Data Summary'!DI120="Yes"),OFFSET('Sanitation Data'!$H$12,0,10*ROW('Sanitation Data'!H114)),NA())</f>
        <v>#N/A</v>
      </c>
      <c r="AU120" s="507" t="e">
        <f ca="1">+IF(AND(ISNUMBER(OFFSET('Sanitation Data'!$I$4,0,10*ROW('Sanitation Data'!I114))),'Data Summary'!DJ120="Yes"),100-OFFSET('Sanitation Data'!$I$4,0,10*ROW('Sanitation Data'!I114)),NA())</f>
        <v>#N/A</v>
      </c>
      <c r="AV120" s="507" t="e">
        <f ca="1">+IF(AND(ISNUMBER(OFFSET('Sanitation Data'!$I$6,0,10*ROW('Sanitation Data'!I114))),'Data Summary'!DK120="Yes"),OFFSET('Sanitation Data'!$I$6,0,10*ROW('Sanitation Data'!I114)),NA())</f>
        <v>#N/A</v>
      </c>
      <c r="AW120" s="507" t="e">
        <f ca="1">+IF(AND(ISNUMBER(OFFSET('Sanitation Data'!$I$10,0,10*ROW('Sanitation Data'!I114))),'Data Summary'!DL120="Yes"),OFFSET('Sanitation Data'!$I$10,0,10*ROW('Sanitation Data'!I114)),NA())</f>
        <v>#N/A</v>
      </c>
      <c r="AX120" s="507" t="e">
        <f ca="1">+IF(AND(ISNUMBER(OFFSET('Sanitation Data'!$I$11,0,10*ROW('Sanitation Data'!I114))),'Data Summary'!DM120="Yes"),OFFSET('Sanitation Data'!$I$11,0,10*ROW('Sanitation Data'!I114)),NA())</f>
        <v>#N/A</v>
      </c>
      <c r="AY120" s="507" t="e">
        <f ca="1">+IF(AND(ISNUMBER(OFFSET('Sanitation Data'!$I$12,0,10*ROW('Sanitation Data'!I114))),'Data Summary'!DN120="Yes"),OFFSET('Sanitation Data'!$I$12,0,10*ROW('Sanitation Data'!I114)),NA())</f>
        <v>#N/A</v>
      </c>
      <c r="AZ120" s="508" t="e">
        <f ca="1">+IF(AND(ISNUMBER(OFFSET('Hygiene Data'!$D$5,0,10*ROW('Hygiene Data'!D114))),'Data Summary'!DO120="Yes"),OFFSET('Hygiene Data'!$D$5,0,10*ROW('Hygiene Data'!D114)),NA())</f>
        <v>#N/A</v>
      </c>
      <c r="BA120" s="508" t="e">
        <f ca="1">+IF(AND(ISNUMBER(OFFSET('Hygiene Data'!$D$7,0,10*ROW('Hygiene Data'!D114))),'Data Summary'!DP120="Yes"),OFFSET('Hygiene Data'!$D$7,0,10*ROW('Hygiene Data'!D114)),NA())</f>
        <v>#N/A</v>
      </c>
      <c r="BB120" s="508" t="e">
        <f ca="1">+IF(AND(ISNUMBER(OFFSET('Hygiene Data'!$D$9,0,10*ROW('Hygiene Data'!D114))),'Data Summary'!DQ120="Yes"),OFFSET('Hygiene Data'!$D$9,0,10*ROW('Hygiene Data'!D114)),NA())</f>
        <v>#N/A</v>
      </c>
      <c r="BC120" s="508" t="e">
        <f ca="1">+IF(AND(ISNUMBER(OFFSET('Hygiene Data'!$E$5,0,10*ROW('Hygiene Data'!E114))),'Data Summary'!DR120="Yes"),OFFSET('Hygiene Data'!$E$5,0,10*ROW('Hygiene Data'!E114)),NA())</f>
        <v>#N/A</v>
      </c>
      <c r="BD120" s="508" t="e">
        <f ca="1">+IF(AND(ISNUMBER(OFFSET('Hygiene Data'!$E$7,0,10*ROW('Hygiene Data'!E114))),'Data Summary'!DS120="Yes"),OFFSET('Hygiene Data'!$E$7,0,10*ROW('Hygiene Data'!E114)),NA())</f>
        <v>#N/A</v>
      </c>
      <c r="BE120" s="508" t="e">
        <f ca="1">+IF(AND(ISNUMBER(OFFSET('Hygiene Data'!$E$9,0,10*ROW('Hygiene Data'!E114))),'Data Summary'!DT120="Yes"),OFFSET('Hygiene Data'!$E$9,0,10*ROW('Hygiene Data'!E114)),NA())</f>
        <v>#N/A</v>
      </c>
      <c r="BF120" s="508" t="e">
        <f ca="1">+IF(AND(ISNUMBER(OFFSET('Hygiene Data'!$F$5,0,10*ROW('Hygiene Data'!F114))),'Data Summary'!DU120="Yes"),OFFSET('Hygiene Data'!$F$5,0,10*ROW('Hygiene Data'!F114)),NA())</f>
        <v>#N/A</v>
      </c>
      <c r="BG120" s="508" t="e">
        <f ca="1">+IF(AND(ISNUMBER(OFFSET('Hygiene Data'!$F$7,0,10*ROW('Hygiene Data'!F114))),'Data Summary'!DV120="Yes"),OFFSET('Hygiene Data'!$F$7,0,10*ROW('Hygiene Data'!F114)),NA())</f>
        <v>#N/A</v>
      </c>
      <c r="BH120" s="508" t="e">
        <f ca="1">+IF(AND(ISNUMBER(OFFSET('Hygiene Data'!$F$9,0,10*ROW('Hygiene Data'!F114))),'Data Summary'!DW120="Yes"),OFFSET('Hygiene Data'!$F$9,0,10*ROW('Hygiene Data'!F114)),NA())</f>
        <v>#N/A</v>
      </c>
      <c r="BI120" s="508" t="e">
        <f ca="1">+IF(AND(ISNUMBER(OFFSET('Hygiene Data'!$G$5,0,10*ROW('Hygiene Data'!G114))),'Data Summary'!DX120="Yes"),OFFSET('Hygiene Data'!$G$5,0,10*ROW('Hygiene Data'!G114)),NA())</f>
        <v>#N/A</v>
      </c>
      <c r="BJ120" s="508" t="e">
        <f ca="1">+IF(AND(ISNUMBER(OFFSET('Hygiene Data'!$G$7,0,10*ROW('Hygiene Data'!G114))),'Data Summary'!DY120="Yes"),OFFSET('Hygiene Data'!$G$7,0,10*ROW('Hygiene Data'!G114)),NA())</f>
        <v>#N/A</v>
      </c>
      <c r="BK120" s="508" t="e">
        <f ca="1">+IF(AND(ISNUMBER(OFFSET('Hygiene Data'!$G$9,0,10*ROW('Hygiene Data'!G114))),'Data Summary'!DZ120="Yes"),OFFSET('Hygiene Data'!$G$9,0,10*ROW('Hygiene Data'!G114)),NA())</f>
        <v>#N/A</v>
      </c>
      <c r="BL120" s="508" t="e">
        <f ca="1">+IF(AND(ISNUMBER(OFFSET('Hygiene Data'!$H$5,0,10*ROW('Hygiene Data'!H114))),'Data Summary'!EA120="Yes"),OFFSET('Hygiene Data'!$H$5,0,10*ROW('Hygiene Data'!H114)),NA())</f>
        <v>#N/A</v>
      </c>
      <c r="BM120" s="508" t="e">
        <f ca="1">+IF(AND(ISNUMBER(OFFSET('Hygiene Data'!$H$7,0,10*ROW('Hygiene Data'!H114))),'Data Summary'!EB120="Yes"),OFFSET('Hygiene Data'!$H$7,0,10*ROW('Hygiene Data'!H114)),NA())</f>
        <v>#N/A</v>
      </c>
      <c r="BN120" s="508" t="e">
        <f ca="1">+IF(AND(ISNUMBER(OFFSET('Hygiene Data'!$H$9,0,10*ROW('Hygiene Data'!H114))),'Data Summary'!EC120="Yes"),OFFSET('Hygiene Data'!$H$9,0,10*ROW('Hygiene Data'!H114)),NA())</f>
        <v>#N/A</v>
      </c>
      <c r="BO120" s="508" t="e">
        <f ca="1">+IF(AND(ISNUMBER(OFFSET('Hygiene Data'!$I$5,0,10*ROW('Hygiene Data'!I114))),'Data Summary'!ED120="Yes"),OFFSET('Hygiene Data'!$I$5,0,10*ROW('Hygiene Data'!I114)),NA())</f>
        <v>#N/A</v>
      </c>
      <c r="BP120" s="508" t="e">
        <f ca="1">+IF(AND(ISNUMBER(OFFSET('Hygiene Data'!$I$7,0,10*ROW('Hygiene Data'!I114))),'Data Summary'!EE120="Yes"),OFFSET('Hygiene Data'!$I$7,0,10*ROW('Hygiene Data'!I114)),NA())</f>
        <v>#N/A</v>
      </c>
      <c r="BQ120" s="508" t="e">
        <f ca="1">+IF(AND(ISNUMBER(OFFSET('Hygiene Data'!$I$9,0,10*ROW('Hygiene Data'!I114))),'Data Summary'!EF120="Yes"),OFFSET('Hygiene Data'!$I$9,0,10*ROW('Hygiene Data'!I114)),NA())</f>
        <v>#N/A</v>
      </c>
    </row>
    <row r="121" spans="1:69" x14ac:dyDescent="0.25">
      <c r="A121" s="504" t="e">
        <f ca="1">+RIGHT('Data Summary'!A121,LEN('Data Summary'!A121)-9)</f>
        <v>#VALUE!</v>
      </c>
      <c r="B121" s="478" t="str">
        <f ca="1">+IF(ISTEXT('Data Summary'!B121),'Data Summary'!B121,"")</f>
        <v/>
      </c>
      <c r="C121" s="505" t="e">
        <f ca="1">+VALUE('Data Summary'!C121)</f>
        <v>#VALUE!</v>
      </c>
      <c r="D121" s="506" t="e">
        <f ca="1">+IF(AND(ISNUMBER(OFFSET('Water Data'!$D$4,0,10*ROW('Water Data'!D115))),'Data Summary'!BS121="Yes"),100-OFFSET('Water Data'!$D$4,0,10*ROW('Water Data'!D115)),NA())</f>
        <v>#N/A</v>
      </c>
      <c r="E121" s="506" t="e">
        <f ca="1">+IF(AND(ISNUMBER(OFFSET('Water Data'!$D$6,0,10*ROW('Water Data'!D115))),'Data Summary'!BT121="Yes"),OFFSET('Water Data'!$D$6,0,10*ROW('Water Data'!D115)),NA())</f>
        <v>#N/A</v>
      </c>
      <c r="F121" s="506" t="e">
        <f ca="1">+IF(AND(ISNUMBER(OFFSET('Water Data'!$D$9,0,10*ROW('Water Data'!D115))),'Data Summary'!BU121="Yes"),OFFSET('Water Data'!$D$9,0,10*ROW('Water Data'!D115)),NA())</f>
        <v>#N/A</v>
      </c>
      <c r="G121" s="506" t="e">
        <f ca="1">+IF(AND(ISNUMBER(OFFSET('Water Data'!$E$4,0,10*ROW('Water Data'!E115))),'Data Summary'!BV121="Yes"),100-OFFSET('Water Data'!$E$4,0,10*ROW('Water Data'!E115)),NA())</f>
        <v>#N/A</v>
      </c>
      <c r="H121" s="506" t="e">
        <f ca="1">+IF(AND(ISNUMBER(OFFSET('Water Data'!$E$6,0,10*ROW('Water Data'!E115))),'Data Summary'!BW121="Yes"),OFFSET('Water Data'!$E$6,0,10*ROW('Water Data'!E115)),NA())</f>
        <v>#N/A</v>
      </c>
      <c r="I121" s="506" t="e">
        <f ca="1">+IF(AND(ISNUMBER(OFFSET('Water Data'!$E$9,0,10*ROW('Water Data'!E115))),'Data Summary'!BX121="Yes"),OFFSET('Water Data'!$E$9,0,10*ROW('Water Data'!E115)),NA())</f>
        <v>#N/A</v>
      </c>
      <c r="J121" s="506" t="e">
        <f ca="1">+IF(AND(ISNUMBER(OFFSET('Water Data'!$F$4,0,10*ROW('Water Data'!F115))),'Data Summary'!BY121="Yes"),100-OFFSET('Water Data'!$F$4,0,10*ROW('Water Data'!F115)),NA())</f>
        <v>#N/A</v>
      </c>
      <c r="K121" s="506" t="e">
        <f ca="1">+IF(AND(ISNUMBER(OFFSET('Water Data'!$F$6,0,10*ROW('Water Data'!F115))),'Data Summary'!BZ121="Yes"),OFFSET('Water Data'!$F$6,0,10*ROW('Water Data'!F115)),NA())</f>
        <v>#N/A</v>
      </c>
      <c r="L121" s="506" t="e">
        <f ca="1">+IF(AND(ISNUMBER(OFFSET('Water Data'!$F$9,0,10*ROW('Water Data'!F115))),'Data Summary'!CA121="Yes"),OFFSET('Water Data'!$F$9,0,10*ROW('Water Data'!F115)),NA())</f>
        <v>#N/A</v>
      </c>
      <c r="M121" s="506" t="e">
        <f ca="1">+IF(AND(ISNUMBER(OFFSET('Water Data'!$G$4,0,10*ROW('Water Data'!G115))),'Data Summary'!CB121="Yes"),100-OFFSET('Water Data'!$G$4,0,10*ROW('Water Data'!G115)),NA())</f>
        <v>#N/A</v>
      </c>
      <c r="N121" s="506" t="e">
        <f ca="1">+IF(AND(ISNUMBER(OFFSET('Water Data'!$G$6,0,10*ROW('Water Data'!G115))),'Data Summary'!CC121="Yes"),OFFSET('Water Data'!$G$6,0,10*ROW('Water Data'!G115)),NA())</f>
        <v>#N/A</v>
      </c>
      <c r="O121" s="506" t="e">
        <f ca="1">+IF(AND(ISNUMBER(OFFSET('Water Data'!$G$9,0,10*ROW('Water Data'!G115))),'Data Summary'!CD121="Yes"),OFFSET('Water Data'!$G$9,0,10*ROW('Water Data'!G115)),NA())</f>
        <v>#N/A</v>
      </c>
      <c r="P121" s="506" t="e">
        <f ca="1">+IF(AND(ISNUMBER(OFFSET('Water Data'!$H$4,0,10*ROW('Water Data'!H115))),'Data Summary'!CE121="Yes"),100-OFFSET('Water Data'!$H$4,0,10*ROW('Water Data'!H115)),NA())</f>
        <v>#N/A</v>
      </c>
      <c r="Q121" s="506" t="e">
        <f ca="1">+IF(AND(ISNUMBER(OFFSET('Water Data'!$H$6,0,10*ROW('Water Data'!H115))),'Data Summary'!CF121="Yes"),OFFSET('Water Data'!$H$6,0,10*ROW('Water Data'!H115)),NA())</f>
        <v>#N/A</v>
      </c>
      <c r="R121" s="506" t="e">
        <f ca="1">+IF(AND(ISNUMBER(OFFSET('Water Data'!$H$9,0,10*ROW('Water Data'!H115))),'Data Summary'!CG121="Yes"),OFFSET('Water Data'!$H$9,0,10*ROW('Water Data'!H115)),NA())</f>
        <v>#N/A</v>
      </c>
      <c r="S121" s="506" t="e">
        <f ca="1">+IF(AND(ISNUMBER(OFFSET('Water Data'!$I$4,0,10*ROW('Water Data'!I115))),'Data Summary'!CH121="Yes"),100-OFFSET('Water Data'!$I$4,0,10*ROW('Water Data'!I115)),NA())</f>
        <v>#N/A</v>
      </c>
      <c r="T121" s="506" t="e">
        <f ca="1">+IF(AND(ISNUMBER(OFFSET('Water Data'!$I$6,0,10*ROW('Water Data'!I115))),'Data Summary'!CI121="Yes"),OFFSET('Water Data'!$I$6,0,10*ROW('Water Data'!I115)),NA())</f>
        <v>#N/A</v>
      </c>
      <c r="U121" s="506" t="e">
        <f ca="1">+IF(AND(ISNUMBER(OFFSET('Water Data'!$I$9,0,10*ROW('Water Data'!I115))),'Data Summary'!CJ121="Yes"),OFFSET('Water Data'!$I$9,0,10*ROW('Water Data'!I115)),NA())</f>
        <v>#N/A</v>
      </c>
      <c r="V121" s="507" t="e">
        <f ca="1">+IF(AND(ISNUMBER(OFFSET('Sanitation Data'!$D$4,0,10*ROW('Sanitation Data'!D115))),'Data Summary'!CK121="Yes"),100-OFFSET('Sanitation Data'!$D$4,0,10*ROW('Sanitation Data'!D115)),NA())</f>
        <v>#N/A</v>
      </c>
      <c r="W121" s="507" t="e">
        <f ca="1">+IF(AND(ISNUMBER(OFFSET('Sanitation Data'!$D$6,0,10*ROW('Sanitation Data'!D115))),'Data Summary'!CL121="Yes"),OFFSET('Sanitation Data'!$D$6,0,10*ROW('Sanitation Data'!D115)),NA())</f>
        <v>#N/A</v>
      </c>
      <c r="X121" s="507" t="e">
        <f ca="1">+IF(AND(ISNUMBER(OFFSET('Sanitation Data'!$D$10,0,10*ROW('Sanitation Data'!D115))),'Data Summary'!CM121="Yes"),OFFSET('Sanitation Data'!$D$10,0,10*ROW('Sanitation Data'!D115)),NA())</f>
        <v>#N/A</v>
      </c>
      <c r="Y121" s="507" t="e">
        <f ca="1">+IF(AND(ISNUMBER(OFFSET('Sanitation Data'!$D$11,0,10*ROW('Sanitation Data'!D115))),'Data Summary'!CN121="Yes"),OFFSET('Sanitation Data'!$D$11,0,10*ROW('Sanitation Data'!D115)),NA())</f>
        <v>#N/A</v>
      </c>
      <c r="Z121" s="507" t="e">
        <f ca="1">+IF(AND(ISNUMBER(OFFSET('Sanitation Data'!$D$12,0,10*ROW('Sanitation Data'!D115))),'Data Summary'!CO121="Yes"),OFFSET('Sanitation Data'!$D$12,0,10*ROW('Sanitation Data'!D115)),NA())</f>
        <v>#N/A</v>
      </c>
      <c r="AA121" s="507" t="e">
        <f ca="1">+IF(AND(ISNUMBER(OFFSET('Sanitation Data'!$E$4,0,10*ROW('Sanitation Data'!E115))),'Data Summary'!CP121="Yes"),100-OFFSET('Sanitation Data'!$E$4,0,10*ROW('Sanitation Data'!E115)),NA())</f>
        <v>#N/A</v>
      </c>
      <c r="AB121" s="507" t="e">
        <f ca="1">+IF(AND(ISNUMBER(OFFSET('Sanitation Data'!$E$6,0,10*ROW('Sanitation Data'!E115))),'Data Summary'!CQ121="Yes"),OFFSET('Sanitation Data'!$E$6,0,10*ROW('Sanitation Data'!E115)),NA())</f>
        <v>#N/A</v>
      </c>
      <c r="AC121" s="507" t="e">
        <f ca="1">+IF(AND(ISNUMBER(OFFSET('Sanitation Data'!$E$10,0,10*ROW('Sanitation Data'!E115))),'Data Summary'!CR121="Yes"),OFFSET('Sanitation Data'!$E$10,0,10*ROW('Sanitation Data'!E115)),NA())</f>
        <v>#N/A</v>
      </c>
      <c r="AD121" s="507" t="e">
        <f ca="1">+IF(AND(ISNUMBER(OFFSET('Sanitation Data'!$E$11,0,10*ROW('Sanitation Data'!E115))),'Data Summary'!CS121="Yes"),OFFSET('Sanitation Data'!$E$11,0,10*ROW('Sanitation Data'!E115)),NA())</f>
        <v>#N/A</v>
      </c>
      <c r="AE121" s="507" t="e">
        <f ca="1">+IF(AND(ISNUMBER(OFFSET('Sanitation Data'!$E$12,0,10*ROW('Sanitation Data'!E115))),'Data Summary'!CT121="Yes"),OFFSET('Sanitation Data'!$E$12,0,10*ROW('Sanitation Data'!E115)),NA())</f>
        <v>#N/A</v>
      </c>
      <c r="AF121" s="507" t="e">
        <f ca="1">+IF(AND(ISNUMBER(OFFSET('Sanitation Data'!$F$4,0,10*ROW('Sanitation Data'!F115))),'Data Summary'!CU121="Yes"),100-OFFSET('Sanitation Data'!$F$4,0,10*ROW('Sanitation Data'!F115)),NA())</f>
        <v>#N/A</v>
      </c>
      <c r="AG121" s="507" t="e">
        <f ca="1">+IF(AND(ISNUMBER(OFFSET('Sanitation Data'!$F$6,0,10*ROW('Sanitation Data'!F115))),'Data Summary'!CV121="Yes"),OFFSET('Sanitation Data'!$F$6,0,10*ROW('Sanitation Data'!F115)),NA())</f>
        <v>#N/A</v>
      </c>
      <c r="AH121" s="507" t="e">
        <f ca="1">+IF(AND(ISNUMBER(OFFSET('Sanitation Data'!$F$10,0,10*ROW('Sanitation Data'!F115))),'Data Summary'!CW121="Yes"),OFFSET('Sanitation Data'!$F$10,0,10*ROW('Sanitation Data'!F115)),NA())</f>
        <v>#N/A</v>
      </c>
      <c r="AI121" s="507" t="e">
        <f ca="1">+IF(AND(ISNUMBER(OFFSET('Sanitation Data'!$F$11,0,10*ROW('Sanitation Data'!F115))),'Data Summary'!CX121="Yes"),OFFSET('Sanitation Data'!$F$11,0,10*ROW('Sanitation Data'!F115)),NA())</f>
        <v>#N/A</v>
      </c>
      <c r="AJ121" s="507" t="e">
        <f ca="1">+IF(AND(ISNUMBER(OFFSET('Sanitation Data'!$F$12,0,10*ROW('Sanitation Data'!F115))),'Data Summary'!CY121="Yes"),OFFSET('Sanitation Data'!$F$12,0,10*ROW('Sanitation Data'!F115)),NA())</f>
        <v>#N/A</v>
      </c>
      <c r="AK121" s="507" t="e">
        <f ca="1">+IF(AND(ISNUMBER(OFFSET('Sanitation Data'!$G$4,0,10*ROW('Sanitation Data'!G115))),'Data Summary'!CZ121="Yes"),100-OFFSET('Sanitation Data'!$G$4,0,10*ROW('Sanitation Data'!G115)),NA())</f>
        <v>#N/A</v>
      </c>
      <c r="AL121" s="507" t="e">
        <f ca="1">+IF(AND(ISNUMBER(OFFSET('Sanitation Data'!$G$6,0,10*ROW('Sanitation Data'!G115))),'Data Summary'!DA121="Yes"),OFFSET('Sanitation Data'!$G$6,0,10*ROW('Sanitation Data'!G115)),NA())</f>
        <v>#N/A</v>
      </c>
      <c r="AM121" s="507" t="e">
        <f ca="1">+IF(AND(ISNUMBER(OFFSET('Sanitation Data'!$G$10,0,10*ROW('Sanitation Data'!G115))),'Data Summary'!DB121="Yes"),OFFSET('Sanitation Data'!$G$10,0,10*ROW('Sanitation Data'!G115)),NA())</f>
        <v>#N/A</v>
      </c>
      <c r="AN121" s="507" t="e">
        <f ca="1">+IF(AND(ISNUMBER(OFFSET('Sanitation Data'!$G$11,0,10*ROW('Sanitation Data'!G115))),'Data Summary'!DC121="Yes"),OFFSET('Sanitation Data'!$G$11,0,10*ROW('Sanitation Data'!G115)),NA())</f>
        <v>#N/A</v>
      </c>
      <c r="AO121" s="507" t="e">
        <f ca="1">+IF(AND(ISNUMBER(OFFSET('Sanitation Data'!$G$12,0,10*ROW('Sanitation Data'!G115))),'Data Summary'!DD121="Yes"),OFFSET('Sanitation Data'!$G$12,0,10*ROW('Sanitation Data'!G115)),NA())</f>
        <v>#N/A</v>
      </c>
      <c r="AP121" s="507" t="e">
        <f ca="1">+IF(AND(ISNUMBER(OFFSET('Sanitation Data'!$H$4,0,10*ROW('Sanitation Data'!H115))),'Data Summary'!DE121="Yes"),100-OFFSET('Sanitation Data'!$H$4,0,10*ROW('Sanitation Data'!H115)),NA())</f>
        <v>#N/A</v>
      </c>
      <c r="AQ121" s="507" t="e">
        <f ca="1">+IF(AND(ISNUMBER(OFFSET('Sanitation Data'!$H$6,0,10*ROW('Sanitation Data'!H115))),'Data Summary'!DF121="Yes"),OFFSET('Sanitation Data'!$H$6,0,10*ROW('Sanitation Data'!H115)),NA())</f>
        <v>#N/A</v>
      </c>
      <c r="AR121" s="507" t="e">
        <f ca="1">+IF(AND(ISNUMBER(OFFSET('Sanitation Data'!$H$10,0,10*ROW('Sanitation Data'!H115))),'Data Summary'!DG121="Yes"),OFFSET('Sanitation Data'!$H$10,0,10*ROW('Sanitation Data'!H115)),NA())</f>
        <v>#N/A</v>
      </c>
      <c r="AS121" s="507" t="e">
        <f ca="1">+IF(AND(ISNUMBER(OFFSET('Sanitation Data'!$H$11,0,10*ROW('Sanitation Data'!H115))),'Data Summary'!DH121="Yes"),OFFSET('Sanitation Data'!$H$11,0,10*ROW('Sanitation Data'!H115)),NA())</f>
        <v>#N/A</v>
      </c>
      <c r="AT121" s="507" t="e">
        <f ca="1">+IF(AND(ISNUMBER(OFFSET('Sanitation Data'!$H$12,0,10*ROW('Sanitation Data'!H115))),'Data Summary'!DI121="Yes"),OFFSET('Sanitation Data'!$H$12,0,10*ROW('Sanitation Data'!H115)),NA())</f>
        <v>#N/A</v>
      </c>
      <c r="AU121" s="507" t="e">
        <f ca="1">+IF(AND(ISNUMBER(OFFSET('Sanitation Data'!$I$4,0,10*ROW('Sanitation Data'!I115))),'Data Summary'!DJ121="Yes"),100-OFFSET('Sanitation Data'!$I$4,0,10*ROW('Sanitation Data'!I115)),NA())</f>
        <v>#N/A</v>
      </c>
      <c r="AV121" s="507" t="e">
        <f ca="1">+IF(AND(ISNUMBER(OFFSET('Sanitation Data'!$I$6,0,10*ROW('Sanitation Data'!I115))),'Data Summary'!DK121="Yes"),OFFSET('Sanitation Data'!$I$6,0,10*ROW('Sanitation Data'!I115)),NA())</f>
        <v>#N/A</v>
      </c>
      <c r="AW121" s="507" t="e">
        <f ca="1">+IF(AND(ISNUMBER(OFFSET('Sanitation Data'!$I$10,0,10*ROW('Sanitation Data'!I115))),'Data Summary'!DL121="Yes"),OFFSET('Sanitation Data'!$I$10,0,10*ROW('Sanitation Data'!I115)),NA())</f>
        <v>#N/A</v>
      </c>
      <c r="AX121" s="507" t="e">
        <f ca="1">+IF(AND(ISNUMBER(OFFSET('Sanitation Data'!$I$11,0,10*ROW('Sanitation Data'!I115))),'Data Summary'!DM121="Yes"),OFFSET('Sanitation Data'!$I$11,0,10*ROW('Sanitation Data'!I115)),NA())</f>
        <v>#N/A</v>
      </c>
      <c r="AY121" s="507" t="e">
        <f ca="1">+IF(AND(ISNUMBER(OFFSET('Sanitation Data'!$I$12,0,10*ROW('Sanitation Data'!I115))),'Data Summary'!DN121="Yes"),OFFSET('Sanitation Data'!$I$12,0,10*ROW('Sanitation Data'!I115)),NA())</f>
        <v>#N/A</v>
      </c>
      <c r="AZ121" s="508" t="e">
        <f ca="1">+IF(AND(ISNUMBER(OFFSET('Hygiene Data'!$D$5,0,10*ROW('Hygiene Data'!D115))),'Data Summary'!DO121="Yes"),OFFSET('Hygiene Data'!$D$5,0,10*ROW('Hygiene Data'!D115)),NA())</f>
        <v>#N/A</v>
      </c>
      <c r="BA121" s="508" t="e">
        <f ca="1">+IF(AND(ISNUMBER(OFFSET('Hygiene Data'!$D$7,0,10*ROW('Hygiene Data'!D115))),'Data Summary'!DP121="Yes"),OFFSET('Hygiene Data'!$D$7,0,10*ROW('Hygiene Data'!D115)),NA())</f>
        <v>#N/A</v>
      </c>
      <c r="BB121" s="508" t="e">
        <f ca="1">+IF(AND(ISNUMBER(OFFSET('Hygiene Data'!$D$9,0,10*ROW('Hygiene Data'!D115))),'Data Summary'!DQ121="Yes"),OFFSET('Hygiene Data'!$D$9,0,10*ROW('Hygiene Data'!D115)),NA())</f>
        <v>#N/A</v>
      </c>
      <c r="BC121" s="508" t="e">
        <f ca="1">+IF(AND(ISNUMBER(OFFSET('Hygiene Data'!$E$5,0,10*ROW('Hygiene Data'!E115))),'Data Summary'!DR121="Yes"),OFFSET('Hygiene Data'!$E$5,0,10*ROW('Hygiene Data'!E115)),NA())</f>
        <v>#N/A</v>
      </c>
      <c r="BD121" s="508" t="e">
        <f ca="1">+IF(AND(ISNUMBER(OFFSET('Hygiene Data'!$E$7,0,10*ROW('Hygiene Data'!E115))),'Data Summary'!DS121="Yes"),OFFSET('Hygiene Data'!$E$7,0,10*ROW('Hygiene Data'!E115)),NA())</f>
        <v>#N/A</v>
      </c>
      <c r="BE121" s="508" t="e">
        <f ca="1">+IF(AND(ISNUMBER(OFFSET('Hygiene Data'!$E$9,0,10*ROW('Hygiene Data'!E115))),'Data Summary'!DT121="Yes"),OFFSET('Hygiene Data'!$E$9,0,10*ROW('Hygiene Data'!E115)),NA())</f>
        <v>#N/A</v>
      </c>
      <c r="BF121" s="508" t="e">
        <f ca="1">+IF(AND(ISNUMBER(OFFSET('Hygiene Data'!$F$5,0,10*ROW('Hygiene Data'!F115))),'Data Summary'!DU121="Yes"),OFFSET('Hygiene Data'!$F$5,0,10*ROW('Hygiene Data'!F115)),NA())</f>
        <v>#N/A</v>
      </c>
      <c r="BG121" s="508" t="e">
        <f ca="1">+IF(AND(ISNUMBER(OFFSET('Hygiene Data'!$F$7,0,10*ROW('Hygiene Data'!F115))),'Data Summary'!DV121="Yes"),OFFSET('Hygiene Data'!$F$7,0,10*ROW('Hygiene Data'!F115)),NA())</f>
        <v>#N/A</v>
      </c>
      <c r="BH121" s="508" t="e">
        <f ca="1">+IF(AND(ISNUMBER(OFFSET('Hygiene Data'!$F$9,0,10*ROW('Hygiene Data'!F115))),'Data Summary'!DW121="Yes"),OFFSET('Hygiene Data'!$F$9,0,10*ROW('Hygiene Data'!F115)),NA())</f>
        <v>#N/A</v>
      </c>
      <c r="BI121" s="508" t="e">
        <f ca="1">+IF(AND(ISNUMBER(OFFSET('Hygiene Data'!$G$5,0,10*ROW('Hygiene Data'!G115))),'Data Summary'!DX121="Yes"),OFFSET('Hygiene Data'!$G$5,0,10*ROW('Hygiene Data'!G115)),NA())</f>
        <v>#N/A</v>
      </c>
      <c r="BJ121" s="508" t="e">
        <f ca="1">+IF(AND(ISNUMBER(OFFSET('Hygiene Data'!$G$7,0,10*ROW('Hygiene Data'!G115))),'Data Summary'!DY121="Yes"),OFFSET('Hygiene Data'!$G$7,0,10*ROW('Hygiene Data'!G115)),NA())</f>
        <v>#N/A</v>
      </c>
      <c r="BK121" s="508" t="e">
        <f ca="1">+IF(AND(ISNUMBER(OFFSET('Hygiene Data'!$G$9,0,10*ROW('Hygiene Data'!G115))),'Data Summary'!DZ121="Yes"),OFFSET('Hygiene Data'!$G$9,0,10*ROW('Hygiene Data'!G115)),NA())</f>
        <v>#N/A</v>
      </c>
      <c r="BL121" s="508" t="e">
        <f ca="1">+IF(AND(ISNUMBER(OFFSET('Hygiene Data'!$H$5,0,10*ROW('Hygiene Data'!H115))),'Data Summary'!EA121="Yes"),OFFSET('Hygiene Data'!$H$5,0,10*ROW('Hygiene Data'!H115)),NA())</f>
        <v>#N/A</v>
      </c>
      <c r="BM121" s="508" t="e">
        <f ca="1">+IF(AND(ISNUMBER(OFFSET('Hygiene Data'!$H$7,0,10*ROW('Hygiene Data'!H115))),'Data Summary'!EB121="Yes"),OFFSET('Hygiene Data'!$H$7,0,10*ROW('Hygiene Data'!H115)),NA())</f>
        <v>#N/A</v>
      </c>
      <c r="BN121" s="508" t="e">
        <f ca="1">+IF(AND(ISNUMBER(OFFSET('Hygiene Data'!$H$9,0,10*ROW('Hygiene Data'!H115))),'Data Summary'!EC121="Yes"),OFFSET('Hygiene Data'!$H$9,0,10*ROW('Hygiene Data'!H115)),NA())</f>
        <v>#N/A</v>
      </c>
      <c r="BO121" s="508" t="e">
        <f ca="1">+IF(AND(ISNUMBER(OFFSET('Hygiene Data'!$I$5,0,10*ROW('Hygiene Data'!I115))),'Data Summary'!ED121="Yes"),OFFSET('Hygiene Data'!$I$5,0,10*ROW('Hygiene Data'!I115)),NA())</f>
        <v>#N/A</v>
      </c>
      <c r="BP121" s="508" t="e">
        <f ca="1">+IF(AND(ISNUMBER(OFFSET('Hygiene Data'!$I$7,0,10*ROW('Hygiene Data'!I115))),'Data Summary'!EE121="Yes"),OFFSET('Hygiene Data'!$I$7,0,10*ROW('Hygiene Data'!I115)),NA())</f>
        <v>#N/A</v>
      </c>
      <c r="BQ121" s="508" t="e">
        <f ca="1">+IF(AND(ISNUMBER(OFFSET('Hygiene Data'!$I$9,0,10*ROW('Hygiene Data'!I115))),'Data Summary'!EF121="Yes"),OFFSET('Hygiene Data'!$I$9,0,10*ROW('Hygiene Data'!I115)),NA())</f>
        <v>#N/A</v>
      </c>
    </row>
    <row r="122" spans="1:69" x14ac:dyDescent="0.25">
      <c r="A122" s="504" t="e">
        <f ca="1">+RIGHT('Data Summary'!A122,LEN('Data Summary'!A122)-9)</f>
        <v>#VALUE!</v>
      </c>
      <c r="B122" s="478" t="str">
        <f ca="1">+IF(ISTEXT('Data Summary'!B122),'Data Summary'!B122,"")</f>
        <v/>
      </c>
      <c r="C122" s="505" t="e">
        <f ca="1">+VALUE('Data Summary'!C122)</f>
        <v>#VALUE!</v>
      </c>
      <c r="D122" s="506" t="e">
        <f ca="1">+IF(AND(ISNUMBER(OFFSET('Water Data'!$D$4,0,10*ROW('Water Data'!D116))),'Data Summary'!BS122="Yes"),100-OFFSET('Water Data'!$D$4,0,10*ROW('Water Data'!D116)),NA())</f>
        <v>#N/A</v>
      </c>
      <c r="E122" s="506" t="e">
        <f ca="1">+IF(AND(ISNUMBER(OFFSET('Water Data'!$D$6,0,10*ROW('Water Data'!D116))),'Data Summary'!BT122="Yes"),OFFSET('Water Data'!$D$6,0,10*ROW('Water Data'!D116)),NA())</f>
        <v>#N/A</v>
      </c>
      <c r="F122" s="506" t="e">
        <f ca="1">+IF(AND(ISNUMBER(OFFSET('Water Data'!$D$9,0,10*ROW('Water Data'!D116))),'Data Summary'!BU122="Yes"),OFFSET('Water Data'!$D$9,0,10*ROW('Water Data'!D116)),NA())</f>
        <v>#N/A</v>
      </c>
      <c r="G122" s="506" t="e">
        <f ca="1">+IF(AND(ISNUMBER(OFFSET('Water Data'!$E$4,0,10*ROW('Water Data'!E116))),'Data Summary'!BV122="Yes"),100-OFFSET('Water Data'!$E$4,0,10*ROW('Water Data'!E116)),NA())</f>
        <v>#N/A</v>
      </c>
      <c r="H122" s="506" t="e">
        <f ca="1">+IF(AND(ISNUMBER(OFFSET('Water Data'!$E$6,0,10*ROW('Water Data'!E116))),'Data Summary'!BW122="Yes"),OFFSET('Water Data'!$E$6,0,10*ROW('Water Data'!E116)),NA())</f>
        <v>#N/A</v>
      </c>
      <c r="I122" s="506" t="e">
        <f ca="1">+IF(AND(ISNUMBER(OFFSET('Water Data'!$E$9,0,10*ROW('Water Data'!E116))),'Data Summary'!BX122="Yes"),OFFSET('Water Data'!$E$9,0,10*ROW('Water Data'!E116)),NA())</f>
        <v>#N/A</v>
      </c>
      <c r="J122" s="506" t="e">
        <f ca="1">+IF(AND(ISNUMBER(OFFSET('Water Data'!$F$4,0,10*ROW('Water Data'!F116))),'Data Summary'!BY122="Yes"),100-OFFSET('Water Data'!$F$4,0,10*ROW('Water Data'!F116)),NA())</f>
        <v>#N/A</v>
      </c>
      <c r="K122" s="506" t="e">
        <f ca="1">+IF(AND(ISNUMBER(OFFSET('Water Data'!$F$6,0,10*ROW('Water Data'!F116))),'Data Summary'!BZ122="Yes"),OFFSET('Water Data'!$F$6,0,10*ROW('Water Data'!F116)),NA())</f>
        <v>#N/A</v>
      </c>
      <c r="L122" s="506" t="e">
        <f ca="1">+IF(AND(ISNUMBER(OFFSET('Water Data'!$F$9,0,10*ROW('Water Data'!F116))),'Data Summary'!CA122="Yes"),OFFSET('Water Data'!$F$9,0,10*ROW('Water Data'!F116)),NA())</f>
        <v>#N/A</v>
      </c>
      <c r="M122" s="506" t="e">
        <f ca="1">+IF(AND(ISNUMBER(OFFSET('Water Data'!$G$4,0,10*ROW('Water Data'!G116))),'Data Summary'!CB122="Yes"),100-OFFSET('Water Data'!$G$4,0,10*ROW('Water Data'!G116)),NA())</f>
        <v>#N/A</v>
      </c>
      <c r="N122" s="506" t="e">
        <f ca="1">+IF(AND(ISNUMBER(OFFSET('Water Data'!$G$6,0,10*ROW('Water Data'!G116))),'Data Summary'!CC122="Yes"),OFFSET('Water Data'!$G$6,0,10*ROW('Water Data'!G116)),NA())</f>
        <v>#N/A</v>
      </c>
      <c r="O122" s="506" t="e">
        <f ca="1">+IF(AND(ISNUMBER(OFFSET('Water Data'!$G$9,0,10*ROW('Water Data'!G116))),'Data Summary'!CD122="Yes"),OFFSET('Water Data'!$G$9,0,10*ROW('Water Data'!G116)),NA())</f>
        <v>#N/A</v>
      </c>
      <c r="P122" s="506" t="e">
        <f ca="1">+IF(AND(ISNUMBER(OFFSET('Water Data'!$H$4,0,10*ROW('Water Data'!H116))),'Data Summary'!CE122="Yes"),100-OFFSET('Water Data'!$H$4,0,10*ROW('Water Data'!H116)),NA())</f>
        <v>#N/A</v>
      </c>
      <c r="Q122" s="506" t="e">
        <f ca="1">+IF(AND(ISNUMBER(OFFSET('Water Data'!$H$6,0,10*ROW('Water Data'!H116))),'Data Summary'!CF122="Yes"),OFFSET('Water Data'!$H$6,0,10*ROW('Water Data'!H116)),NA())</f>
        <v>#N/A</v>
      </c>
      <c r="R122" s="506" t="e">
        <f ca="1">+IF(AND(ISNUMBER(OFFSET('Water Data'!$H$9,0,10*ROW('Water Data'!H116))),'Data Summary'!CG122="Yes"),OFFSET('Water Data'!$H$9,0,10*ROW('Water Data'!H116)),NA())</f>
        <v>#N/A</v>
      </c>
      <c r="S122" s="506" t="e">
        <f ca="1">+IF(AND(ISNUMBER(OFFSET('Water Data'!$I$4,0,10*ROW('Water Data'!I116))),'Data Summary'!CH122="Yes"),100-OFFSET('Water Data'!$I$4,0,10*ROW('Water Data'!I116)),NA())</f>
        <v>#N/A</v>
      </c>
      <c r="T122" s="506" t="e">
        <f ca="1">+IF(AND(ISNUMBER(OFFSET('Water Data'!$I$6,0,10*ROW('Water Data'!I116))),'Data Summary'!CI122="Yes"),OFFSET('Water Data'!$I$6,0,10*ROW('Water Data'!I116)),NA())</f>
        <v>#N/A</v>
      </c>
      <c r="U122" s="506" t="e">
        <f ca="1">+IF(AND(ISNUMBER(OFFSET('Water Data'!$I$9,0,10*ROW('Water Data'!I116))),'Data Summary'!CJ122="Yes"),OFFSET('Water Data'!$I$9,0,10*ROW('Water Data'!I116)),NA())</f>
        <v>#N/A</v>
      </c>
      <c r="V122" s="507" t="e">
        <f ca="1">+IF(AND(ISNUMBER(OFFSET('Sanitation Data'!$D$4,0,10*ROW('Sanitation Data'!D116))),'Data Summary'!CK122="Yes"),100-OFFSET('Sanitation Data'!$D$4,0,10*ROW('Sanitation Data'!D116)),NA())</f>
        <v>#N/A</v>
      </c>
      <c r="W122" s="507" t="e">
        <f ca="1">+IF(AND(ISNUMBER(OFFSET('Sanitation Data'!$D$6,0,10*ROW('Sanitation Data'!D116))),'Data Summary'!CL122="Yes"),OFFSET('Sanitation Data'!$D$6,0,10*ROW('Sanitation Data'!D116)),NA())</f>
        <v>#N/A</v>
      </c>
      <c r="X122" s="507" t="e">
        <f ca="1">+IF(AND(ISNUMBER(OFFSET('Sanitation Data'!$D$10,0,10*ROW('Sanitation Data'!D116))),'Data Summary'!CM122="Yes"),OFFSET('Sanitation Data'!$D$10,0,10*ROW('Sanitation Data'!D116)),NA())</f>
        <v>#N/A</v>
      </c>
      <c r="Y122" s="507" t="e">
        <f ca="1">+IF(AND(ISNUMBER(OFFSET('Sanitation Data'!$D$11,0,10*ROW('Sanitation Data'!D116))),'Data Summary'!CN122="Yes"),OFFSET('Sanitation Data'!$D$11,0,10*ROW('Sanitation Data'!D116)),NA())</f>
        <v>#N/A</v>
      </c>
      <c r="Z122" s="507" t="e">
        <f ca="1">+IF(AND(ISNUMBER(OFFSET('Sanitation Data'!$D$12,0,10*ROW('Sanitation Data'!D116))),'Data Summary'!CO122="Yes"),OFFSET('Sanitation Data'!$D$12,0,10*ROW('Sanitation Data'!D116)),NA())</f>
        <v>#N/A</v>
      </c>
      <c r="AA122" s="507" t="e">
        <f ca="1">+IF(AND(ISNUMBER(OFFSET('Sanitation Data'!$E$4,0,10*ROW('Sanitation Data'!E116))),'Data Summary'!CP122="Yes"),100-OFFSET('Sanitation Data'!$E$4,0,10*ROW('Sanitation Data'!E116)),NA())</f>
        <v>#N/A</v>
      </c>
      <c r="AB122" s="507" t="e">
        <f ca="1">+IF(AND(ISNUMBER(OFFSET('Sanitation Data'!$E$6,0,10*ROW('Sanitation Data'!E116))),'Data Summary'!CQ122="Yes"),OFFSET('Sanitation Data'!$E$6,0,10*ROW('Sanitation Data'!E116)),NA())</f>
        <v>#N/A</v>
      </c>
      <c r="AC122" s="507" t="e">
        <f ca="1">+IF(AND(ISNUMBER(OFFSET('Sanitation Data'!$E$10,0,10*ROW('Sanitation Data'!E116))),'Data Summary'!CR122="Yes"),OFFSET('Sanitation Data'!$E$10,0,10*ROW('Sanitation Data'!E116)),NA())</f>
        <v>#N/A</v>
      </c>
      <c r="AD122" s="507" t="e">
        <f ca="1">+IF(AND(ISNUMBER(OFFSET('Sanitation Data'!$E$11,0,10*ROW('Sanitation Data'!E116))),'Data Summary'!CS122="Yes"),OFFSET('Sanitation Data'!$E$11,0,10*ROW('Sanitation Data'!E116)),NA())</f>
        <v>#N/A</v>
      </c>
      <c r="AE122" s="507" t="e">
        <f ca="1">+IF(AND(ISNUMBER(OFFSET('Sanitation Data'!$E$12,0,10*ROW('Sanitation Data'!E116))),'Data Summary'!CT122="Yes"),OFFSET('Sanitation Data'!$E$12,0,10*ROW('Sanitation Data'!E116)),NA())</f>
        <v>#N/A</v>
      </c>
      <c r="AF122" s="507" t="e">
        <f ca="1">+IF(AND(ISNUMBER(OFFSET('Sanitation Data'!$F$4,0,10*ROW('Sanitation Data'!F116))),'Data Summary'!CU122="Yes"),100-OFFSET('Sanitation Data'!$F$4,0,10*ROW('Sanitation Data'!F116)),NA())</f>
        <v>#N/A</v>
      </c>
      <c r="AG122" s="507" t="e">
        <f ca="1">+IF(AND(ISNUMBER(OFFSET('Sanitation Data'!$F$6,0,10*ROW('Sanitation Data'!F116))),'Data Summary'!CV122="Yes"),OFFSET('Sanitation Data'!$F$6,0,10*ROW('Sanitation Data'!F116)),NA())</f>
        <v>#N/A</v>
      </c>
      <c r="AH122" s="507" t="e">
        <f ca="1">+IF(AND(ISNUMBER(OFFSET('Sanitation Data'!$F$10,0,10*ROW('Sanitation Data'!F116))),'Data Summary'!CW122="Yes"),OFFSET('Sanitation Data'!$F$10,0,10*ROW('Sanitation Data'!F116)),NA())</f>
        <v>#N/A</v>
      </c>
      <c r="AI122" s="507" t="e">
        <f ca="1">+IF(AND(ISNUMBER(OFFSET('Sanitation Data'!$F$11,0,10*ROW('Sanitation Data'!F116))),'Data Summary'!CX122="Yes"),OFFSET('Sanitation Data'!$F$11,0,10*ROW('Sanitation Data'!F116)),NA())</f>
        <v>#N/A</v>
      </c>
      <c r="AJ122" s="507" t="e">
        <f ca="1">+IF(AND(ISNUMBER(OFFSET('Sanitation Data'!$F$12,0,10*ROW('Sanitation Data'!F116))),'Data Summary'!CY122="Yes"),OFFSET('Sanitation Data'!$F$12,0,10*ROW('Sanitation Data'!F116)),NA())</f>
        <v>#N/A</v>
      </c>
      <c r="AK122" s="507" t="e">
        <f ca="1">+IF(AND(ISNUMBER(OFFSET('Sanitation Data'!$G$4,0,10*ROW('Sanitation Data'!G116))),'Data Summary'!CZ122="Yes"),100-OFFSET('Sanitation Data'!$G$4,0,10*ROW('Sanitation Data'!G116)),NA())</f>
        <v>#N/A</v>
      </c>
      <c r="AL122" s="507" t="e">
        <f ca="1">+IF(AND(ISNUMBER(OFFSET('Sanitation Data'!$G$6,0,10*ROW('Sanitation Data'!G116))),'Data Summary'!DA122="Yes"),OFFSET('Sanitation Data'!$G$6,0,10*ROW('Sanitation Data'!G116)),NA())</f>
        <v>#N/A</v>
      </c>
      <c r="AM122" s="507" t="e">
        <f ca="1">+IF(AND(ISNUMBER(OFFSET('Sanitation Data'!$G$10,0,10*ROW('Sanitation Data'!G116))),'Data Summary'!DB122="Yes"),OFFSET('Sanitation Data'!$G$10,0,10*ROW('Sanitation Data'!G116)),NA())</f>
        <v>#N/A</v>
      </c>
      <c r="AN122" s="507" t="e">
        <f ca="1">+IF(AND(ISNUMBER(OFFSET('Sanitation Data'!$G$11,0,10*ROW('Sanitation Data'!G116))),'Data Summary'!DC122="Yes"),OFFSET('Sanitation Data'!$G$11,0,10*ROW('Sanitation Data'!G116)),NA())</f>
        <v>#N/A</v>
      </c>
      <c r="AO122" s="507" t="e">
        <f ca="1">+IF(AND(ISNUMBER(OFFSET('Sanitation Data'!$G$12,0,10*ROW('Sanitation Data'!G116))),'Data Summary'!DD122="Yes"),OFFSET('Sanitation Data'!$G$12,0,10*ROW('Sanitation Data'!G116)),NA())</f>
        <v>#N/A</v>
      </c>
      <c r="AP122" s="507" t="e">
        <f ca="1">+IF(AND(ISNUMBER(OFFSET('Sanitation Data'!$H$4,0,10*ROW('Sanitation Data'!H116))),'Data Summary'!DE122="Yes"),100-OFFSET('Sanitation Data'!$H$4,0,10*ROW('Sanitation Data'!H116)),NA())</f>
        <v>#N/A</v>
      </c>
      <c r="AQ122" s="507" t="e">
        <f ca="1">+IF(AND(ISNUMBER(OFFSET('Sanitation Data'!$H$6,0,10*ROW('Sanitation Data'!H116))),'Data Summary'!DF122="Yes"),OFFSET('Sanitation Data'!$H$6,0,10*ROW('Sanitation Data'!H116)),NA())</f>
        <v>#N/A</v>
      </c>
      <c r="AR122" s="507" t="e">
        <f ca="1">+IF(AND(ISNUMBER(OFFSET('Sanitation Data'!$H$10,0,10*ROW('Sanitation Data'!H116))),'Data Summary'!DG122="Yes"),OFFSET('Sanitation Data'!$H$10,0,10*ROW('Sanitation Data'!H116)),NA())</f>
        <v>#N/A</v>
      </c>
      <c r="AS122" s="507" t="e">
        <f ca="1">+IF(AND(ISNUMBER(OFFSET('Sanitation Data'!$H$11,0,10*ROW('Sanitation Data'!H116))),'Data Summary'!DH122="Yes"),OFFSET('Sanitation Data'!$H$11,0,10*ROW('Sanitation Data'!H116)),NA())</f>
        <v>#N/A</v>
      </c>
      <c r="AT122" s="507" t="e">
        <f ca="1">+IF(AND(ISNUMBER(OFFSET('Sanitation Data'!$H$12,0,10*ROW('Sanitation Data'!H116))),'Data Summary'!DI122="Yes"),OFFSET('Sanitation Data'!$H$12,0,10*ROW('Sanitation Data'!H116)),NA())</f>
        <v>#N/A</v>
      </c>
      <c r="AU122" s="507" t="e">
        <f ca="1">+IF(AND(ISNUMBER(OFFSET('Sanitation Data'!$I$4,0,10*ROW('Sanitation Data'!I116))),'Data Summary'!DJ122="Yes"),100-OFFSET('Sanitation Data'!$I$4,0,10*ROW('Sanitation Data'!I116)),NA())</f>
        <v>#N/A</v>
      </c>
      <c r="AV122" s="507" t="e">
        <f ca="1">+IF(AND(ISNUMBER(OFFSET('Sanitation Data'!$I$6,0,10*ROW('Sanitation Data'!I116))),'Data Summary'!DK122="Yes"),OFFSET('Sanitation Data'!$I$6,0,10*ROW('Sanitation Data'!I116)),NA())</f>
        <v>#N/A</v>
      </c>
      <c r="AW122" s="507" t="e">
        <f ca="1">+IF(AND(ISNUMBER(OFFSET('Sanitation Data'!$I$10,0,10*ROW('Sanitation Data'!I116))),'Data Summary'!DL122="Yes"),OFFSET('Sanitation Data'!$I$10,0,10*ROW('Sanitation Data'!I116)),NA())</f>
        <v>#N/A</v>
      </c>
      <c r="AX122" s="507" t="e">
        <f ca="1">+IF(AND(ISNUMBER(OFFSET('Sanitation Data'!$I$11,0,10*ROW('Sanitation Data'!I116))),'Data Summary'!DM122="Yes"),OFFSET('Sanitation Data'!$I$11,0,10*ROW('Sanitation Data'!I116)),NA())</f>
        <v>#N/A</v>
      </c>
      <c r="AY122" s="507" t="e">
        <f ca="1">+IF(AND(ISNUMBER(OFFSET('Sanitation Data'!$I$12,0,10*ROW('Sanitation Data'!I116))),'Data Summary'!DN122="Yes"),OFFSET('Sanitation Data'!$I$12,0,10*ROW('Sanitation Data'!I116)),NA())</f>
        <v>#N/A</v>
      </c>
      <c r="AZ122" s="508" t="e">
        <f ca="1">+IF(AND(ISNUMBER(OFFSET('Hygiene Data'!$D$5,0,10*ROW('Hygiene Data'!D116))),'Data Summary'!DO122="Yes"),OFFSET('Hygiene Data'!$D$5,0,10*ROW('Hygiene Data'!D116)),NA())</f>
        <v>#N/A</v>
      </c>
      <c r="BA122" s="508" t="e">
        <f ca="1">+IF(AND(ISNUMBER(OFFSET('Hygiene Data'!$D$7,0,10*ROW('Hygiene Data'!D116))),'Data Summary'!DP122="Yes"),OFFSET('Hygiene Data'!$D$7,0,10*ROW('Hygiene Data'!D116)),NA())</f>
        <v>#N/A</v>
      </c>
      <c r="BB122" s="508" t="e">
        <f ca="1">+IF(AND(ISNUMBER(OFFSET('Hygiene Data'!$D$9,0,10*ROW('Hygiene Data'!D116))),'Data Summary'!DQ122="Yes"),OFFSET('Hygiene Data'!$D$9,0,10*ROW('Hygiene Data'!D116)),NA())</f>
        <v>#N/A</v>
      </c>
      <c r="BC122" s="508" t="e">
        <f ca="1">+IF(AND(ISNUMBER(OFFSET('Hygiene Data'!$E$5,0,10*ROW('Hygiene Data'!E116))),'Data Summary'!DR122="Yes"),OFFSET('Hygiene Data'!$E$5,0,10*ROW('Hygiene Data'!E116)),NA())</f>
        <v>#N/A</v>
      </c>
      <c r="BD122" s="508" t="e">
        <f ca="1">+IF(AND(ISNUMBER(OFFSET('Hygiene Data'!$E$7,0,10*ROW('Hygiene Data'!E116))),'Data Summary'!DS122="Yes"),OFFSET('Hygiene Data'!$E$7,0,10*ROW('Hygiene Data'!E116)),NA())</f>
        <v>#N/A</v>
      </c>
      <c r="BE122" s="508" t="e">
        <f ca="1">+IF(AND(ISNUMBER(OFFSET('Hygiene Data'!$E$9,0,10*ROW('Hygiene Data'!E116))),'Data Summary'!DT122="Yes"),OFFSET('Hygiene Data'!$E$9,0,10*ROW('Hygiene Data'!E116)),NA())</f>
        <v>#N/A</v>
      </c>
      <c r="BF122" s="508" t="e">
        <f ca="1">+IF(AND(ISNUMBER(OFFSET('Hygiene Data'!$F$5,0,10*ROW('Hygiene Data'!F116))),'Data Summary'!DU122="Yes"),OFFSET('Hygiene Data'!$F$5,0,10*ROW('Hygiene Data'!F116)),NA())</f>
        <v>#N/A</v>
      </c>
      <c r="BG122" s="508" t="e">
        <f ca="1">+IF(AND(ISNUMBER(OFFSET('Hygiene Data'!$F$7,0,10*ROW('Hygiene Data'!F116))),'Data Summary'!DV122="Yes"),OFFSET('Hygiene Data'!$F$7,0,10*ROW('Hygiene Data'!F116)),NA())</f>
        <v>#N/A</v>
      </c>
      <c r="BH122" s="508" t="e">
        <f ca="1">+IF(AND(ISNUMBER(OFFSET('Hygiene Data'!$F$9,0,10*ROW('Hygiene Data'!F116))),'Data Summary'!DW122="Yes"),OFFSET('Hygiene Data'!$F$9,0,10*ROW('Hygiene Data'!F116)),NA())</f>
        <v>#N/A</v>
      </c>
      <c r="BI122" s="508" t="e">
        <f ca="1">+IF(AND(ISNUMBER(OFFSET('Hygiene Data'!$G$5,0,10*ROW('Hygiene Data'!G116))),'Data Summary'!DX122="Yes"),OFFSET('Hygiene Data'!$G$5,0,10*ROW('Hygiene Data'!G116)),NA())</f>
        <v>#N/A</v>
      </c>
      <c r="BJ122" s="508" t="e">
        <f ca="1">+IF(AND(ISNUMBER(OFFSET('Hygiene Data'!$G$7,0,10*ROW('Hygiene Data'!G116))),'Data Summary'!DY122="Yes"),OFFSET('Hygiene Data'!$G$7,0,10*ROW('Hygiene Data'!G116)),NA())</f>
        <v>#N/A</v>
      </c>
      <c r="BK122" s="508" t="e">
        <f ca="1">+IF(AND(ISNUMBER(OFFSET('Hygiene Data'!$G$9,0,10*ROW('Hygiene Data'!G116))),'Data Summary'!DZ122="Yes"),OFFSET('Hygiene Data'!$G$9,0,10*ROW('Hygiene Data'!G116)),NA())</f>
        <v>#N/A</v>
      </c>
      <c r="BL122" s="508" t="e">
        <f ca="1">+IF(AND(ISNUMBER(OFFSET('Hygiene Data'!$H$5,0,10*ROW('Hygiene Data'!H116))),'Data Summary'!EA122="Yes"),OFFSET('Hygiene Data'!$H$5,0,10*ROW('Hygiene Data'!H116)),NA())</f>
        <v>#N/A</v>
      </c>
      <c r="BM122" s="508" t="e">
        <f ca="1">+IF(AND(ISNUMBER(OFFSET('Hygiene Data'!$H$7,0,10*ROW('Hygiene Data'!H116))),'Data Summary'!EB122="Yes"),OFFSET('Hygiene Data'!$H$7,0,10*ROW('Hygiene Data'!H116)),NA())</f>
        <v>#N/A</v>
      </c>
      <c r="BN122" s="508" t="e">
        <f ca="1">+IF(AND(ISNUMBER(OFFSET('Hygiene Data'!$H$9,0,10*ROW('Hygiene Data'!H116))),'Data Summary'!EC122="Yes"),OFFSET('Hygiene Data'!$H$9,0,10*ROW('Hygiene Data'!H116)),NA())</f>
        <v>#N/A</v>
      </c>
      <c r="BO122" s="508" t="e">
        <f ca="1">+IF(AND(ISNUMBER(OFFSET('Hygiene Data'!$I$5,0,10*ROW('Hygiene Data'!I116))),'Data Summary'!ED122="Yes"),OFFSET('Hygiene Data'!$I$5,0,10*ROW('Hygiene Data'!I116)),NA())</f>
        <v>#N/A</v>
      </c>
      <c r="BP122" s="508" t="e">
        <f ca="1">+IF(AND(ISNUMBER(OFFSET('Hygiene Data'!$I$7,0,10*ROW('Hygiene Data'!I116))),'Data Summary'!EE122="Yes"),OFFSET('Hygiene Data'!$I$7,0,10*ROW('Hygiene Data'!I116)),NA())</f>
        <v>#N/A</v>
      </c>
      <c r="BQ122" s="508" t="e">
        <f ca="1">+IF(AND(ISNUMBER(OFFSET('Hygiene Data'!$I$9,0,10*ROW('Hygiene Data'!I116))),'Data Summary'!EF122="Yes"),OFFSET('Hygiene Data'!$I$9,0,10*ROW('Hygiene Data'!I116)),NA())</f>
        <v>#N/A</v>
      </c>
    </row>
    <row r="123" spans="1:69" x14ac:dyDescent="0.25">
      <c r="A123" s="504" t="e">
        <f ca="1">+RIGHT('Data Summary'!A123,LEN('Data Summary'!A123)-9)</f>
        <v>#VALUE!</v>
      </c>
      <c r="B123" s="478" t="str">
        <f ca="1">+IF(ISTEXT('Data Summary'!B123),'Data Summary'!B123,"")</f>
        <v/>
      </c>
      <c r="C123" s="505" t="e">
        <f ca="1">+VALUE('Data Summary'!C123)</f>
        <v>#VALUE!</v>
      </c>
      <c r="D123" s="506" t="e">
        <f ca="1">+IF(AND(ISNUMBER(OFFSET('Water Data'!$D$4,0,10*ROW('Water Data'!D117))),'Data Summary'!BS123="Yes"),100-OFFSET('Water Data'!$D$4,0,10*ROW('Water Data'!D117)),NA())</f>
        <v>#N/A</v>
      </c>
      <c r="E123" s="506" t="e">
        <f ca="1">+IF(AND(ISNUMBER(OFFSET('Water Data'!$D$6,0,10*ROW('Water Data'!D117))),'Data Summary'!BT123="Yes"),OFFSET('Water Data'!$D$6,0,10*ROW('Water Data'!D117)),NA())</f>
        <v>#N/A</v>
      </c>
      <c r="F123" s="506" t="e">
        <f ca="1">+IF(AND(ISNUMBER(OFFSET('Water Data'!$D$9,0,10*ROW('Water Data'!D117))),'Data Summary'!BU123="Yes"),OFFSET('Water Data'!$D$9,0,10*ROW('Water Data'!D117)),NA())</f>
        <v>#N/A</v>
      </c>
      <c r="G123" s="506" t="e">
        <f ca="1">+IF(AND(ISNUMBER(OFFSET('Water Data'!$E$4,0,10*ROW('Water Data'!E117))),'Data Summary'!BV123="Yes"),100-OFFSET('Water Data'!$E$4,0,10*ROW('Water Data'!E117)),NA())</f>
        <v>#N/A</v>
      </c>
      <c r="H123" s="506" t="e">
        <f ca="1">+IF(AND(ISNUMBER(OFFSET('Water Data'!$E$6,0,10*ROW('Water Data'!E117))),'Data Summary'!BW123="Yes"),OFFSET('Water Data'!$E$6,0,10*ROW('Water Data'!E117)),NA())</f>
        <v>#N/A</v>
      </c>
      <c r="I123" s="506" t="e">
        <f ca="1">+IF(AND(ISNUMBER(OFFSET('Water Data'!$E$9,0,10*ROW('Water Data'!E117))),'Data Summary'!BX123="Yes"),OFFSET('Water Data'!$E$9,0,10*ROW('Water Data'!E117)),NA())</f>
        <v>#N/A</v>
      </c>
      <c r="J123" s="506" t="e">
        <f ca="1">+IF(AND(ISNUMBER(OFFSET('Water Data'!$F$4,0,10*ROW('Water Data'!F117))),'Data Summary'!BY123="Yes"),100-OFFSET('Water Data'!$F$4,0,10*ROW('Water Data'!F117)),NA())</f>
        <v>#N/A</v>
      </c>
      <c r="K123" s="506" t="e">
        <f ca="1">+IF(AND(ISNUMBER(OFFSET('Water Data'!$F$6,0,10*ROW('Water Data'!F117))),'Data Summary'!BZ123="Yes"),OFFSET('Water Data'!$F$6,0,10*ROW('Water Data'!F117)),NA())</f>
        <v>#N/A</v>
      </c>
      <c r="L123" s="506" t="e">
        <f ca="1">+IF(AND(ISNUMBER(OFFSET('Water Data'!$F$9,0,10*ROW('Water Data'!F117))),'Data Summary'!CA123="Yes"),OFFSET('Water Data'!$F$9,0,10*ROW('Water Data'!F117)),NA())</f>
        <v>#N/A</v>
      </c>
      <c r="M123" s="506" t="e">
        <f ca="1">+IF(AND(ISNUMBER(OFFSET('Water Data'!$G$4,0,10*ROW('Water Data'!G117))),'Data Summary'!CB123="Yes"),100-OFFSET('Water Data'!$G$4,0,10*ROW('Water Data'!G117)),NA())</f>
        <v>#N/A</v>
      </c>
      <c r="N123" s="506" t="e">
        <f ca="1">+IF(AND(ISNUMBER(OFFSET('Water Data'!$G$6,0,10*ROW('Water Data'!G117))),'Data Summary'!CC123="Yes"),OFFSET('Water Data'!$G$6,0,10*ROW('Water Data'!G117)),NA())</f>
        <v>#N/A</v>
      </c>
      <c r="O123" s="506" t="e">
        <f ca="1">+IF(AND(ISNUMBER(OFFSET('Water Data'!$G$9,0,10*ROW('Water Data'!G117))),'Data Summary'!CD123="Yes"),OFFSET('Water Data'!$G$9,0,10*ROW('Water Data'!G117)),NA())</f>
        <v>#N/A</v>
      </c>
      <c r="P123" s="506" t="e">
        <f ca="1">+IF(AND(ISNUMBER(OFFSET('Water Data'!$H$4,0,10*ROW('Water Data'!H117))),'Data Summary'!CE123="Yes"),100-OFFSET('Water Data'!$H$4,0,10*ROW('Water Data'!H117)),NA())</f>
        <v>#N/A</v>
      </c>
      <c r="Q123" s="506" t="e">
        <f ca="1">+IF(AND(ISNUMBER(OFFSET('Water Data'!$H$6,0,10*ROW('Water Data'!H117))),'Data Summary'!CF123="Yes"),OFFSET('Water Data'!$H$6,0,10*ROW('Water Data'!H117)),NA())</f>
        <v>#N/A</v>
      </c>
      <c r="R123" s="506" t="e">
        <f ca="1">+IF(AND(ISNUMBER(OFFSET('Water Data'!$H$9,0,10*ROW('Water Data'!H117))),'Data Summary'!CG123="Yes"),OFFSET('Water Data'!$H$9,0,10*ROW('Water Data'!H117)),NA())</f>
        <v>#N/A</v>
      </c>
      <c r="S123" s="506" t="e">
        <f ca="1">+IF(AND(ISNUMBER(OFFSET('Water Data'!$I$4,0,10*ROW('Water Data'!I117))),'Data Summary'!CH123="Yes"),100-OFFSET('Water Data'!$I$4,0,10*ROW('Water Data'!I117)),NA())</f>
        <v>#N/A</v>
      </c>
      <c r="T123" s="506" t="e">
        <f ca="1">+IF(AND(ISNUMBER(OFFSET('Water Data'!$I$6,0,10*ROW('Water Data'!I117))),'Data Summary'!CI123="Yes"),OFFSET('Water Data'!$I$6,0,10*ROW('Water Data'!I117)),NA())</f>
        <v>#N/A</v>
      </c>
      <c r="U123" s="506" t="e">
        <f ca="1">+IF(AND(ISNUMBER(OFFSET('Water Data'!$I$9,0,10*ROW('Water Data'!I117))),'Data Summary'!CJ123="Yes"),OFFSET('Water Data'!$I$9,0,10*ROW('Water Data'!I117)),NA())</f>
        <v>#N/A</v>
      </c>
      <c r="V123" s="507" t="e">
        <f ca="1">+IF(AND(ISNUMBER(OFFSET('Sanitation Data'!$D$4,0,10*ROW('Sanitation Data'!D117))),'Data Summary'!CK123="Yes"),100-OFFSET('Sanitation Data'!$D$4,0,10*ROW('Sanitation Data'!D117)),NA())</f>
        <v>#N/A</v>
      </c>
      <c r="W123" s="507" t="e">
        <f ca="1">+IF(AND(ISNUMBER(OFFSET('Sanitation Data'!$D$6,0,10*ROW('Sanitation Data'!D117))),'Data Summary'!CL123="Yes"),OFFSET('Sanitation Data'!$D$6,0,10*ROW('Sanitation Data'!D117)),NA())</f>
        <v>#N/A</v>
      </c>
      <c r="X123" s="507" t="e">
        <f ca="1">+IF(AND(ISNUMBER(OFFSET('Sanitation Data'!$D$10,0,10*ROW('Sanitation Data'!D117))),'Data Summary'!CM123="Yes"),OFFSET('Sanitation Data'!$D$10,0,10*ROW('Sanitation Data'!D117)),NA())</f>
        <v>#N/A</v>
      </c>
      <c r="Y123" s="507" t="e">
        <f ca="1">+IF(AND(ISNUMBER(OFFSET('Sanitation Data'!$D$11,0,10*ROW('Sanitation Data'!D117))),'Data Summary'!CN123="Yes"),OFFSET('Sanitation Data'!$D$11,0,10*ROW('Sanitation Data'!D117)),NA())</f>
        <v>#N/A</v>
      </c>
      <c r="Z123" s="507" t="e">
        <f ca="1">+IF(AND(ISNUMBER(OFFSET('Sanitation Data'!$D$12,0,10*ROW('Sanitation Data'!D117))),'Data Summary'!CO123="Yes"),OFFSET('Sanitation Data'!$D$12,0,10*ROW('Sanitation Data'!D117)),NA())</f>
        <v>#N/A</v>
      </c>
      <c r="AA123" s="507" t="e">
        <f ca="1">+IF(AND(ISNUMBER(OFFSET('Sanitation Data'!$E$4,0,10*ROW('Sanitation Data'!E117))),'Data Summary'!CP123="Yes"),100-OFFSET('Sanitation Data'!$E$4,0,10*ROW('Sanitation Data'!E117)),NA())</f>
        <v>#N/A</v>
      </c>
      <c r="AB123" s="507" t="e">
        <f ca="1">+IF(AND(ISNUMBER(OFFSET('Sanitation Data'!$E$6,0,10*ROW('Sanitation Data'!E117))),'Data Summary'!CQ123="Yes"),OFFSET('Sanitation Data'!$E$6,0,10*ROW('Sanitation Data'!E117)),NA())</f>
        <v>#N/A</v>
      </c>
      <c r="AC123" s="507" t="e">
        <f ca="1">+IF(AND(ISNUMBER(OFFSET('Sanitation Data'!$E$10,0,10*ROW('Sanitation Data'!E117))),'Data Summary'!CR123="Yes"),OFFSET('Sanitation Data'!$E$10,0,10*ROW('Sanitation Data'!E117)),NA())</f>
        <v>#N/A</v>
      </c>
      <c r="AD123" s="507" t="e">
        <f ca="1">+IF(AND(ISNUMBER(OFFSET('Sanitation Data'!$E$11,0,10*ROW('Sanitation Data'!E117))),'Data Summary'!CS123="Yes"),OFFSET('Sanitation Data'!$E$11,0,10*ROW('Sanitation Data'!E117)),NA())</f>
        <v>#N/A</v>
      </c>
      <c r="AE123" s="507" t="e">
        <f ca="1">+IF(AND(ISNUMBER(OFFSET('Sanitation Data'!$E$12,0,10*ROW('Sanitation Data'!E117))),'Data Summary'!CT123="Yes"),OFFSET('Sanitation Data'!$E$12,0,10*ROW('Sanitation Data'!E117)),NA())</f>
        <v>#N/A</v>
      </c>
      <c r="AF123" s="507" t="e">
        <f ca="1">+IF(AND(ISNUMBER(OFFSET('Sanitation Data'!$F$4,0,10*ROW('Sanitation Data'!F117))),'Data Summary'!CU123="Yes"),100-OFFSET('Sanitation Data'!$F$4,0,10*ROW('Sanitation Data'!F117)),NA())</f>
        <v>#N/A</v>
      </c>
      <c r="AG123" s="507" t="e">
        <f ca="1">+IF(AND(ISNUMBER(OFFSET('Sanitation Data'!$F$6,0,10*ROW('Sanitation Data'!F117))),'Data Summary'!CV123="Yes"),OFFSET('Sanitation Data'!$F$6,0,10*ROW('Sanitation Data'!F117)),NA())</f>
        <v>#N/A</v>
      </c>
      <c r="AH123" s="507" t="e">
        <f ca="1">+IF(AND(ISNUMBER(OFFSET('Sanitation Data'!$F$10,0,10*ROW('Sanitation Data'!F117))),'Data Summary'!CW123="Yes"),OFFSET('Sanitation Data'!$F$10,0,10*ROW('Sanitation Data'!F117)),NA())</f>
        <v>#N/A</v>
      </c>
      <c r="AI123" s="507" t="e">
        <f ca="1">+IF(AND(ISNUMBER(OFFSET('Sanitation Data'!$F$11,0,10*ROW('Sanitation Data'!F117))),'Data Summary'!CX123="Yes"),OFFSET('Sanitation Data'!$F$11,0,10*ROW('Sanitation Data'!F117)),NA())</f>
        <v>#N/A</v>
      </c>
      <c r="AJ123" s="507" t="e">
        <f ca="1">+IF(AND(ISNUMBER(OFFSET('Sanitation Data'!$F$12,0,10*ROW('Sanitation Data'!F117))),'Data Summary'!CY123="Yes"),OFFSET('Sanitation Data'!$F$12,0,10*ROW('Sanitation Data'!F117)),NA())</f>
        <v>#N/A</v>
      </c>
      <c r="AK123" s="507" t="e">
        <f ca="1">+IF(AND(ISNUMBER(OFFSET('Sanitation Data'!$G$4,0,10*ROW('Sanitation Data'!G117))),'Data Summary'!CZ123="Yes"),100-OFFSET('Sanitation Data'!$G$4,0,10*ROW('Sanitation Data'!G117)),NA())</f>
        <v>#N/A</v>
      </c>
      <c r="AL123" s="507" t="e">
        <f ca="1">+IF(AND(ISNUMBER(OFFSET('Sanitation Data'!$G$6,0,10*ROW('Sanitation Data'!G117))),'Data Summary'!DA123="Yes"),OFFSET('Sanitation Data'!$G$6,0,10*ROW('Sanitation Data'!G117)),NA())</f>
        <v>#N/A</v>
      </c>
      <c r="AM123" s="507" t="e">
        <f ca="1">+IF(AND(ISNUMBER(OFFSET('Sanitation Data'!$G$10,0,10*ROW('Sanitation Data'!G117))),'Data Summary'!DB123="Yes"),OFFSET('Sanitation Data'!$G$10,0,10*ROW('Sanitation Data'!G117)),NA())</f>
        <v>#N/A</v>
      </c>
      <c r="AN123" s="507" t="e">
        <f ca="1">+IF(AND(ISNUMBER(OFFSET('Sanitation Data'!$G$11,0,10*ROW('Sanitation Data'!G117))),'Data Summary'!DC123="Yes"),OFFSET('Sanitation Data'!$G$11,0,10*ROW('Sanitation Data'!G117)),NA())</f>
        <v>#N/A</v>
      </c>
      <c r="AO123" s="507" t="e">
        <f ca="1">+IF(AND(ISNUMBER(OFFSET('Sanitation Data'!$G$12,0,10*ROW('Sanitation Data'!G117))),'Data Summary'!DD123="Yes"),OFFSET('Sanitation Data'!$G$12,0,10*ROW('Sanitation Data'!G117)),NA())</f>
        <v>#N/A</v>
      </c>
      <c r="AP123" s="507" t="e">
        <f ca="1">+IF(AND(ISNUMBER(OFFSET('Sanitation Data'!$H$4,0,10*ROW('Sanitation Data'!H117))),'Data Summary'!DE123="Yes"),100-OFFSET('Sanitation Data'!$H$4,0,10*ROW('Sanitation Data'!H117)),NA())</f>
        <v>#N/A</v>
      </c>
      <c r="AQ123" s="507" t="e">
        <f ca="1">+IF(AND(ISNUMBER(OFFSET('Sanitation Data'!$H$6,0,10*ROW('Sanitation Data'!H117))),'Data Summary'!DF123="Yes"),OFFSET('Sanitation Data'!$H$6,0,10*ROW('Sanitation Data'!H117)),NA())</f>
        <v>#N/A</v>
      </c>
      <c r="AR123" s="507" t="e">
        <f ca="1">+IF(AND(ISNUMBER(OFFSET('Sanitation Data'!$H$10,0,10*ROW('Sanitation Data'!H117))),'Data Summary'!DG123="Yes"),OFFSET('Sanitation Data'!$H$10,0,10*ROW('Sanitation Data'!H117)),NA())</f>
        <v>#N/A</v>
      </c>
      <c r="AS123" s="507" t="e">
        <f ca="1">+IF(AND(ISNUMBER(OFFSET('Sanitation Data'!$H$11,0,10*ROW('Sanitation Data'!H117))),'Data Summary'!DH123="Yes"),OFFSET('Sanitation Data'!$H$11,0,10*ROW('Sanitation Data'!H117)),NA())</f>
        <v>#N/A</v>
      </c>
      <c r="AT123" s="507" t="e">
        <f ca="1">+IF(AND(ISNUMBER(OFFSET('Sanitation Data'!$H$12,0,10*ROW('Sanitation Data'!H117))),'Data Summary'!DI123="Yes"),OFFSET('Sanitation Data'!$H$12,0,10*ROW('Sanitation Data'!H117)),NA())</f>
        <v>#N/A</v>
      </c>
      <c r="AU123" s="507" t="e">
        <f ca="1">+IF(AND(ISNUMBER(OFFSET('Sanitation Data'!$I$4,0,10*ROW('Sanitation Data'!I117))),'Data Summary'!DJ123="Yes"),100-OFFSET('Sanitation Data'!$I$4,0,10*ROW('Sanitation Data'!I117)),NA())</f>
        <v>#N/A</v>
      </c>
      <c r="AV123" s="507" t="e">
        <f ca="1">+IF(AND(ISNUMBER(OFFSET('Sanitation Data'!$I$6,0,10*ROW('Sanitation Data'!I117))),'Data Summary'!DK123="Yes"),OFFSET('Sanitation Data'!$I$6,0,10*ROW('Sanitation Data'!I117)),NA())</f>
        <v>#N/A</v>
      </c>
      <c r="AW123" s="507" t="e">
        <f ca="1">+IF(AND(ISNUMBER(OFFSET('Sanitation Data'!$I$10,0,10*ROW('Sanitation Data'!I117))),'Data Summary'!DL123="Yes"),OFFSET('Sanitation Data'!$I$10,0,10*ROW('Sanitation Data'!I117)),NA())</f>
        <v>#N/A</v>
      </c>
      <c r="AX123" s="507" t="e">
        <f ca="1">+IF(AND(ISNUMBER(OFFSET('Sanitation Data'!$I$11,0,10*ROW('Sanitation Data'!I117))),'Data Summary'!DM123="Yes"),OFFSET('Sanitation Data'!$I$11,0,10*ROW('Sanitation Data'!I117)),NA())</f>
        <v>#N/A</v>
      </c>
      <c r="AY123" s="507" t="e">
        <f ca="1">+IF(AND(ISNUMBER(OFFSET('Sanitation Data'!$I$12,0,10*ROW('Sanitation Data'!I117))),'Data Summary'!DN123="Yes"),OFFSET('Sanitation Data'!$I$12,0,10*ROW('Sanitation Data'!I117)),NA())</f>
        <v>#N/A</v>
      </c>
      <c r="AZ123" s="508" t="e">
        <f ca="1">+IF(AND(ISNUMBER(OFFSET('Hygiene Data'!$D$5,0,10*ROW('Hygiene Data'!D117))),'Data Summary'!DO123="Yes"),OFFSET('Hygiene Data'!$D$5,0,10*ROW('Hygiene Data'!D117)),NA())</f>
        <v>#N/A</v>
      </c>
      <c r="BA123" s="508" t="e">
        <f ca="1">+IF(AND(ISNUMBER(OFFSET('Hygiene Data'!$D$7,0,10*ROW('Hygiene Data'!D117))),'Data Summary'!DP123="Yes"),OFFSET('Hygiene Data'!$D$7,0,10*ROW('Hygiene Data'!D117)),NA())</f>
        <v>#N/A</v>
      </c>
      <c r="BB123" s="508" t="e">
        <f ca="1">+IF(AND(ISNUMBER(OFFSET('Hygiene Data'!$D$9,0,10*ROW('Hygiene Data'!D117))),'Data Summary'!DQ123="Yes"),OFFSET('Hygiene Data'!$D$9,0,10*ROW('Hygiene Data'!D117)),NA())</f>
        <v>#N/A</v>
      </c>
      <c r="BC123" s="508" t="e">
        <f ca="1">+IF(AND(ISNUMBER(OFFSET('Hygiene Data'!$E$5,0,10*ROW('Hygiene Data'!E117))),'Data Summary'!DR123="Yes"),OFFSET('Hygiene Data'!$E$5,0,10*ROW('Hygiene Data'!E117)),NA())</f>
        <v>#N/A</v>
      </c>
      <c r="BD123" s="508" t="e">
        <f ca="1">+IF(AND(ISNUMBER(OFFSET('Hygiene Data'!$E$7,0,10*ROW('Hygiene Data'!E117))),'Data Summary'!DS123="Yes"),OFFSET('Hygiene Data'!$E$7,0,10*ROW('Hygiene Data'!E117)),NA())</f>
        <v>#N/A</v>
      </c>
      <c r="BE123" s="508" t="e">
        <f ca="1">+IF(AND(ISNUMBER(OFFSET('Hygiene Data'!$E$9,0,10*ROW('Hygiene Data'!E117))),'Data Summary'!DT123="Yes"),OFFSET('Hygiene Data'!$E$9,0,10*ROW('Hygiene Data'!E117)),NA())</f>
        <v>#N/A</v>
      </c>
      <c r="BF123" s="508" t="e">
        <f ca="1">+IF(AND(ISNUMBER(OFFSET('Hygiene Data'!$F$5,0,10*ROW('Hygiene Data'!F117))),'Data Summary'!DU123="Yes"),OFFSET('Hygiene Data'!$F$5,0,10*ROW('Hygiene Data'!F117)),NA())</f>
        <v>#N/A</v>
      </c>
      <c r="BG123" s="508" t="e">
        <f ca="1">+IF(AND(ISNUMBER(OFFSET('Hygiene Data'!$F$7,0,10*ROW('Hygiene Data'!F117))),'Data Summary'!DV123="Yes"),OFFSET('Hygiene Data'!$F$7,0,10*ROW('Hygiene Data'!F117)),NA())</f>
        <v>#N/A</v>
      </c>
      <c r="BH123" s="508" t="e">
        <f ca="1">+IF(AND(ISNUMBER(OFFSET('Hygiene Data'!$F$9,0,10*ROW('Hygiene Data'!F117))),'Data Summary'!DW123="Yes"),OFFSET('Hygiene Data'!$F$9,0,10*ROW('Hygiene Data'!F117)),NA())</f>
        <v>#N/A</v>
      </c>
      <c r="BI123" s="508" t="e">
        <f ca="1">+IF(AND(ISNUMBER(OFFSET('Hygiene Data'!$G$5,0,10*ROW('Hygiene Data'!G117))),'Data Summary'!DX123="Yes"),OFFSET('Hygiene Data'!$G$5,0,10*ROW('Hygiene Data'!G117)),NA())</f>
        <v>#N/A</v>
      </c>
      <c r="BJ123" s="508" t="e">
        <f ca="1">+IF(AND(ISNUMBER(OFFSET('Hygiene Data'!$G$7,0,10*ROW('Hygiene Data'!G117))),'Data Summary'!DY123="Yes"),OFFSET('Hygiene Data'!$G$7,0,10*ROW('Hygiene Data'!G117)),NA())</f>
        <v>#N/A</v>
      </c>
      <c r="BK123" s="508" t="e">
        <f ca="1">+IF(AND(ISNUMBER(OFFSET('Hygiene Data'!$G$9,0,10*ROW('Hygiene Data'!G117))),'Data Summary'!DZ123="Yes"),OFFSET('Hygiene Data'!$G$9,0,10*ROW('Hygiene Data'!G117)),NA())</f>
        <v>#N/A</v>
      </c>
      <c r="BL123" s="508" t="e">
        <f ca="1">+IF(AND(ISNUMBER(OFFSET('Hygiene Data'!$H$5,0,10*ROW('Hygiene Data'!H117))),'Data Summary'!EA123="Yes"),OFFSET('Hygiene Data'!$H$5,0,10*ROW('Hygiene Data'!H117)),NA())</f>
        <v>#N/A</v>
      </c>
      <c r="BM123" s="508" t="e">
        <f ca="1">+IF(AND(ISNUMBER(OFFSET('Hygiene Data'!$H$7,0,10*ROW('Hygiene Data'!H117))),'Data Summary'!EB123="Yes"),OFFSET('Hygiene Data'!$H$7,0,10*ROW('Hygiene Data'!H117)),NA())</f>
        <v>#N/A</v>
      </c>
      <c r="BN123" s="508" t="e">
        <f ca="1">+IF(AND(ISNUMBER(OFFSET('Hygiene Data'!$H$9,0,10*ROW('Hygiene Data'!H117))),'Data Summary'!EC123="Yes"),OFFSET('Hygiene Data'!$H$9,0,10*ROW('Hygiene Data'!H117)),NA())</f>
        <v>#N/A</v>
      </c>
      <c r="BO123" s="508" t="e">
        <f ca="1">+IF(AND(ISNUMBER(OFFSET('Hygiene Data'!$I$5,0,10*ROW('Hygiene Data'!I117))),'Data Summary'!ED123="Yes"),OFFSET('Hygiene Data'!$I$5,0,10*ROW('Hygiene Data'!I117)),NA())</f>
        <v>#N/A</v>
      </c>
      <c r="BP123" s="508" t="e">
        <f ca="1">+IF(AND(ISNUMBER(OFFSET('Hygiene Data'!$I$7,0,10*ROW('Hygiene Data'!I117))),'Data Summary'!EE123="Yes"),OFFSET('Hygiene Data'!$I$7,0,10*ROW('Hygiene Data'!I117)),NA())</f>
        <v>#N/A</v>
      </c>
      <c r="BQ123" s="508" t="e">
        <f ca="1">+IF(AND(ISNUMBER(OFFSET('Hygiene Data'!$I$9,0,10*ROW('Hygiene Data'!I117))),'Data Summary'!EF123="Yes"),OFFSET('Hygiene Data'!$I$9,0,10*ROW('Hygiene Data'!I117)),NA())</f>
        <v>#N/A</v>
      </c>
    </row>
    <row r="124" spans="1:69" x14ac:dyDescent="0.25">
      <c r="A124" s="504" t="e">
        <f ca="1">+RIGHT('Data Summary'!A124,LEN('Data Summary'!A124)-9)</f>
        <v>#VALUE!</v>
      </c>
      <c r="B124" s="478" t="str">
        <f ca="1">+IF(ISTEXT('Data Summary'!B124),'Data Summary'!B124,"")</f>
        <v/>
      </c>
      <c r="C124" s="505" t="e">
        <f ca="1">+VALUE('Data Summary'!C124)</f>
        <v>#VALUE!</v>
      </c>
      <c r="D124" s="506" t="e">
        <f ca="1">+IF(AND(ISNUMBER(OFFSET('Water Data'!$D$4,0,10*ROW('Water Data'!D118))),'Data Summary'!BS124="Yes"),100-OFFSET('Water Data'!$D$4,0,10*ROW('Water Data'!D118)),NA())</f>
        <v>#N/A</v>
      </c>
      <c r="E124" s="506" t="e">
        <f ca="1">+IF(AND(ISNUMBER(OFFSET('Water Data'!$D$6,0,10*ROW('Water Data'!D118))),'Data Summary'!BT124="Yes"),OFFSET('Water Data'!$D$6,0,10*ROW('Water Data'!D118)),NA())</f>
        <v>#N/A</v>
      </c>
      <c r="F124" s="506" t="e">
        <f ca="1">+IF(AND(ISNUMBER(OFFSET('Water Data'!$D$9,0,10*ROW('Water Data'!D118))),'Data Summary'!BU124="Yes"),OFFSET('Water Data'!$D$9,0,10*ROW('Water Data'!D118)),NA())</f>
        <v>#N/A</v>
      </c>
      <c r="G124" s="506" t="e">
        <f ca="1">+IF(AND(ISNUMBER(OFFSET('Water Data'!$E$4,0,10*ROW('Water Data'!E118))),'Data Summary'!BV124="Yes"),100-OFFSET('Water Data'!$E$4,0,10*ROW('Water Data'!E118)),NA())</f>
        <v>#N/A</v>
      </c>
      <c r="H124" s="506" t="e">
        <f ca="1">+IF(AND(ISNUMBER(OFFSET('Water Data'!$E$6,0,10*ROW('Water Data'!E118))),'Data Summary'!BW124="Yes"),OFFSET('Water Data'!$E$6,0,10*ROW('Water Data'!E118)),NA())</f>
        <v>#N/A</v>
      </c>
      <c r="I124" s="506" t="e">
        <f ca="1">+IF(AND(ISNUMBER(OFFSET('Water Data'!$E$9,0,10*ROW('Water Data'!E118))),'Data Summary'!BX124="Yes"),OFFSET('Water Data'!$E$9,0,10*ROW('Water Data'!E118)),NA())</f>
        <v>#N/A</v>
      </c>
      <c r="J124" s="506" t="e">
        <f ca="1">+IF(AND(ISNUMBER(OFFSET('Water Data'!$F$4,0,10*ROW('Water Data'!F118))),'Data Summary'!BY124="Yes"),100-OFFSET('Water Data'!$F$4,0,10*ROW('Water Data'!F118)),NA())</f>
        <v>#N/A</v>
      </c>
      <c r="K124" s="506" t="e">
        <f ca="1">+IF(AND(ISNUMBER(OFFSET('Water Data'!$F$6,0,10*ROW('Water Data'!F118))),'Data Summary'!BZ124="Yes"),OFFSET('Water Data'!$F$6,0,10*ROW('Water Data'!F118)),NA())</f>
        <v>#N/A</v>
      </c>
      <c r="L124" s="506" t="e">
        <f ca="1">+IF(AND(ISNUMBER(OFFSET('Water Data'!$F$9,0,10*ROW('Water Data'!F118))),'Data Summary'!CA124="Yes"),OFFSET('Water Data'!$F$9,0,10*ROW('Water Data'!F118)),NA())</f>
        <v>#N/A</v>
      </c>
      <c r="M124" s="506" t="e">
        <f ca="1">+IF(AND(ISNUMBER(OFFSET('Water Data'!$G$4,0,10*ROW('Water Data'!G118))),'Data Summary'!CB124="Yes"),100-OFFSET('Water Data'!$G$4,0,10*ROW('Water Data'!G118)),NA())</f>
        <v>#N/A</v>
      </c>
      <c r="N124" s="506" t="e">
        <f ca="1">+IF(AND(ISNUMBER(OFFSET('Water Data'!$G$6,0,10*ROW('Water Data'!G118))),'Data Summary'!CC124="Yes"),OFFSET('Water Data'!$G$6,0,10*ROW('Water Data'!G118)),NA())</f>
        <v>#N/A</v>
      </c>
      <c r="O124" s="506" t="e">
        <f ca="1">+IF(AND(ISNUMBER(OFFSET('Water Data'!$G$9,0,10*ROW('Water Data'!G118))),'Data Summary'!CD124="Yes"),OFFSET('Water Data'!$G$9,0,10*ROW('Water Data'!G118)),NA())</f>
        <v>#N/A</v>
      </c>
      <c r="P124" s="506" t="e">
        <f ca="1">+IF(AND(ISNUMBER(OFFSET('Water Data'!$H$4,0,10*ROW('Water Data'!H118))),'Data Summary'!CE124="Yes"),100-OFFSET('Water Data'!$H$4,0,10*ROW('Water Data'!H118)),NA())</f>
        <v>#N/A</v>
      </c>
      <c r="Q124" s="506" t="e">
        <f ca="1">+IF(AND(ISNUMBER(OFFSET('Water Data'!$H$6,0,10*ROW('Water Data'!H118))),'Data Summary'!CF124="Yes"),OFFSET('Water Data'!$H$6,0,10*ROW('Water Data'!H118)),NA())</f>
        <v>#N/A</v>
      </c>
      <c r="R124" s="506" t="e">
        <f ca="1">+IF(AND(ISNUMBER(OFFSET('Water Data'!$H$9,0,10*ROW('Water Data'!H118))),'Data Summary'!CG124="Yes"),OFFSET('Water Data'!$H$9,0,10*ROW('Water Data'!H118)),NA())</f>
        <v>#N/A</v>
      </c>
      <c r="S124" s="506" t="e">
        <f ca="1">+IF(AND(ISNUMBER(OFFSET('Water Data'!$I$4,0,10*ROW('Water Data'!I118))),'Data Summary'!CH124="Yes"),100-OFFSET('Water Data'!$I$4,0,10*ROW('Water Data'!I118)),NA())</f>
        <v>#N/A</v>
      </c>
      <c r="T124" s="506" t="e">
        <f ca="1">+IF(AND(ISNUMBER(OFFSET('Water Data'!$I$6,0,10*ROW('Water Data'!I118))),'Data Summary'!CI124="Yes"),OFFSET('Water Data'!$I$6,0,10*ROW('Water Data'!I118)),NA())</f>
        <v>#N/A</v>
      </c>
      <c r="U124" s="506" t="e">
        <f ca="1">+IF(AND(ISNUMBER(OFFSET('Water Data'!$I$9,0,10*ROW('Water Data'!I118))),'Data Summary'!CJ124="Yes"),OFFSET('Water Data'!$I$9,0,10*ROW('Water Data'!I118)),NA())</f>
        <v>#N/A</v>
      </c>
      <c r="V124" s="507" t="e">
        <f ca="1">+IF(AND(ISNUMBER(OFFSET('Sanitation Data'!$D$4,0,10*ROW('Sanitation Data'!D118))),'Data Summary'!CK124="Yes"),100-OFFSET('Sanitation Data'!$D$4,0,10*ROW('Sanitation Data'!D118)),NA())</f>
        <v>#N/A</v>
      </c>
      <c r="W124" s="507" t="e">
        <f ca="1">+IF(AND(ISNUMBER(OFFSET('Sanitation Data'!$D$6,0,10*ROW('Sanitation Data'!D118))),'Data Summary'!CL124="Yes"),OFFSET('Sanitation Data'!$D$6,0,10*ROW('Sanitation Data'!D118)),NA())</f>
        <v>#N/A</v>
      </c>
      <c r="X124" s="507" t="e">
        <f ca="1">+IF(AND(ISNUMBER(OFFSET('Sanitation Data'!$D$10,0,10*ROW('Sanitation Data'!D118))),'Data Summary'!CM124="Yes"),OFFSET('Sanitation Data'!$D$10,0,10*ROW('Sanitation Data'!D118)),NA())</f>
        <v>#N/A</v>
      </c>
      <c r="Y124" s="507" t="e">
        <f ca="1">+IF(AND(ISNUMBER(OFFSET('Sanitation Data'!$D$11,0,10*ROW('Sanitation Data'!D118))),'Data Summary'!CN124="Yes"),OFFSET('Sanitation Data'!$D$11,0,10*ROW('Sanitation Data'!D118)),NA())</f>
        <v>#N/A</v>
      </c>
      <c r="Z124" s="507" t="e">
        <f ca="1">+IF(AND(ISNUMBER(OFFSET('Sanitation Data'!$D$12,0,10*ROW('Sanitation Data'!D118))),'Data Summary'!CO124="Yes"),OFFSET('Sanitation Data'!$D$12,0,10*ROW('Sanitation Data'!D118)),NA())</f>
        <v>#N/A</v>
      </c>
      <c r="AA124" s="507" t="e">
        <f ca="1">+IF(AND(ISNUMBER(OFFSET('Sanitation Data'!$E$4,0,10*ROW('Sanitation Data'!E118))),'Data Summary'!CP124="Yes"),100-OFFSET('Sanitation Data'!$E$4,0,10*ROW('Sanitation Data'!E118)),NA())</f>
        <v>#N/A</v>
      </c>
      <c r="AB124" s="507" t="e">
        <f ca="1">+IF(AND(ISNUMBER(OFFSET('Sanitation Data'!$E$6,0,10*ROW('Sanitation Data'!E118))),'Data Summary'!CQ124="Yes"),OFFSET('Sanitation Data'!$E$6,0,10*ROW('Sanitation Data'!E118)),NA())</f>
        <v>#N/A</v>
      </c>
      <c r="AC124" s="507" t="e">
        <f ca="1">+IF(AND(ISNUMBER(OFFSET('Sanitation Data'!$E$10,0,10*ROW('Sanitation Data'!E118))),'Data Summary'!CR124="Yes"),OFFSET('Sanitation Data'!$E$10,0,10*ROW('Sanitation Data'!E118)),NA())</f>
        <v>#N/A</v>
      </c>
      <c r="AD124" s="507" t="e">
        <f ca="1">+IF(AND(ISNUMBER(OFFSET('Sanitation Data'!$E$11,0,10*ROW('Sanitation Data'!E118))),'Data Summary'!CS124="Yes"),OFFSET('Sanitation Data'!$E$11,0,10*ROW('Sanitation Data'!E118)),NA())</f>
        <v>#N/A</v>
      </c>
      <c r="AE124" s="507" t="e">
        <f ca="1">+IF(AND(ISNUMBER(OFFSET('Sanitation Data'!$E$12,0,10*ROW('Sanitation Data'!E118))),'Data Summary'!CT124="Yes"),OFFSET('Sanitation Data'!$E$12,0,10*ROW('Sanitation Data'!E118)),NA())</f>
        <v>#N/A</v>
      </c>
      <c r="AF124" s="507" t="e">
        <f ca="1">+IF(AND(ISNUMBER(OFFSET('Sanitation Data'!$F$4,0,10*ROW('Sanitation Data'!F118))),'Data Summary'!CU124="Yes"),100-OFFSET('Sanitation Data'!$F$4,0,10*ROW('Sanitation Data'!F118)),NA())</f>
        <v>#N/A</v>
      </c>
      <c r="AG124" s="507" t="e">
        <f ca="1">+IF(AND(ISNUMBER(OFFSET('Sanitation Data'!$F$6,0,10*ROW('Sanitation Data'!F118))),'Data Summary'!CV124="Yes"),OFFSET('Sanitation Data'!$F$6,0,10*ROW('Sanitation Data'!F118)),NA())</f>
        <v>#N/A</v>
      </c>
      <c r="AH124" s="507" t="e">
        <f ca="1">+IF(AND(ISNUMBER(OFFSET('Sanitation Data'!$F$10,0,10*ROW('Sanitation Data'!F118))),'Data Summary'!CW124="Yes"),OFFSET('Sanitation Data'!$F$10,0,10*ROW('Sanitation Data'!F118)),NA())</f>
        <v>#N/A</v>
      </c>
      <c r="AI124" s="507" t="e">
        <f ca="1">+IF(AND(ISNUMBER(OFFSET('Sanitation Data'!$F$11,0,10*ROW('Sanitation Data'!F118))),'Data Summary'!CX124="Yes"),OFFSET('Sanitation Data'!$F$11,0,10*ROW('Sanitation Data'!F118)),NA())</f>
        <v>#N/A</v>
      </c>
      <c r="AJ124" s="507" t="e">
        <f ca="1">+IF(AND(ISNUMBER(OFFSET('Sanitation Data'!$F$12,0,10*ROW('Sanitation Data'!F118))),'Data Summary'!CY124="Yes"),OFFSET('Sanitation Data'!$F$12,0,10*ROW('Sanitation Data'!F118)),NA())</f>
        <v>#N/A</v>
      </c>
      <c r="AK124" s="507" t="e">
        <f ca="1">+IF(AND(ISNUMBER(OFFSET('Sanitation Data'!$G$4,0,10*ROW('Sanitation Data'!G118))),'Data Summary'!CZ124="Yes"),100-OFFSET('Sanitation Data'!$G$4,0,10*ROW('Sanitation Data'!G118)),NA())</f>
        <v>#N/A</v>
      </c>
      <c r="AL124" s="507" t="e">
        <f ca="1">+IF(AND(ISNUMBER(OFFSET('Sanitation Data'!$G$6,0,10*ROW('Sanitation Data'!G118))),'Data Summary'!DA124="Yes"),OFFSET('Sanitation Data'!$G$6,0,10*ROW('Sanitation Data'!G118)),NA())</f>
        <v>#N/A</v>
      </c>
      <c r="AM124" s="507" t="e">
        <f ca="1">+IF(AND(ISNUMBER(OFFSET('Sanitation Data'!$G$10,0,10*ROW('Sanitation Data'!G118))),'Data Summary'!DB124="Yes"),OFFSET('Sanitation Data'!$G$10,0,10*ROW('Sanitation Data'!G118)),NA())</f>
        <v>#N/A</v>
      </c>
      <c r="AN124" s="507" t="e">
        <f ca="1">+IF(AND(ISNUMBER(OFFSET('Sanitation Data'!$G$11,0,10*ROW('Sanitation Data'!G118))),'Data Summary'!DC124="Yes"),OFFSET('Sanitation Data'!$G$11,0,10*ROW('Sanitation Data'!G118)),NA())</f>
        <v>#N/A</v>
      </c>
      <c r="AO124" s="507" t="e">
        <f ca="1">+IF(AND(ISNUMBER(OFFSET('Sanitation Data'!$G$12,0,10*ROW('Sanitation Data'!G118))),'Data Summary'!DD124="Yes"),OFFSET('Sanitation Data'!$G$12,0,10*ROW('Sanitation Data'!G118)),NA())</f>
        <v>#N/A</v>
      </c>
      <c r="AP124" s="507" t="e">
        <f ca="1">+IF(AND(ISNUMBER(OFFSET('Sanitation Data'!$H$4,0,10*ROW('Sanitation Data'!H118))),'Data Summary'!DE124="Yes"),100-OFFSET('Sanitation Data'!$H$4,0,10*ROW('Sanitation Data'!H118)),NA())</f>
        <v>#N/A</v>
      </c>
      <c r="AQ124" s="507" t="e">
        <f ca="1">+IF(AND(ISNUMBER(OFFSET('Sanitation Data'!$H$6,0,10*ROW('Sanitation Data'!H118))),'Data Summary'!DF124="Yes"),OFFSET('Sanitation Data'!$H$6,0,10*ROW('Sanitation Data'!H118)),NA())</f>
        <v>#N/A</v>
      </c>
      <c r="AR124" s="507" t="e">
        <f ca="1">+IF(AND(ISNUMBER(OFFSET('Sanitation Data'!$H$10,0,10*ROW('Sanitation Data'!H118))),'Data Summary'!DG124="Yes"),OFFSET('Sanitation Data'!$H$10,0,10*ROW('Sanitation Data'!H118)),NA())</f>
        <v>#N/A</v>
      </c>
      <c r="AS124" s="507" t="e">
        <f ca="1">+IF(AND(ISNUMBER(OFFSET('Sanitation Data'!$H$11,0,10*ROW('Sanitation Data'!H118))),'Data Summary'!DH124="Yes"),OFFSET('Sanitation Data'!$H$11,0,10*ROW('Sanitation Data'!H118)),NA())</f>
        <v>#N/A</v>
      </c>
      <c r="AT124" s="507" t="e">
        <f ca="1">+IF(AND(ISNUMBER(OFFSET('Sanitation Data'!$H$12,0,10*ROW('Sanitation Data'!H118))),'Data Summary'!DI124="Yes"),OFFSET('Sanitation Data'!$H$12,0,10*ROW('Sanitation Data'!H118)),NA())</f>
        <v>#N/A</v>
      </c>
      <c r="AU124" s="507" t="e">
        <f ca="1">+IF(AND(ISNUMBER(OFFSET('Sanitation Data'!$I$4,0,10*ROW('Sanitation Data'!I118))),'Data Summary'!DJ124="Yes"),100-OFFSET('Sanitation Data'!$I$4,0,10*ROW('Sanitation Data'!I118)),NA())</f>
        <v>#N/A</v>
      </c>
      <c r="AV124" s="507" t="e">
        <f ca="1">+IF(AND(ISNUMBER(OFFSET('Sanitation Data'!$I$6,0,10*ROW('Sanitation Data'!I118))),'Data Summary'!DK124="Yes"),OFFSET('Sanitation Data'!$I$6,0,10*ROW('Sanitation Data'!I118)),NA())</f>
        <v>#N/A</v>
      </c>
      <c r="AW124" s="507" t="e">
        <f ca="1">+IF(AND(ISNUMBER(OFFSET('Sanitation Data'!$I$10,0,10*ROW('Sanitation Data'!I118))),'Data Summary'!DL124="Yes"),OFFSET('Sanitation Data'!$I$10,0,10*ROW('Sanitation Data'!I118)),NA())</f>
        <v>#N/A</v>
      </c>
      <c r="AX124" s="507" t="e">
        <f ca="1">+IF(AND(ISNUMBER(OFFSET('Sanitation Data'!$I$11,0,10*ROW('Sanitation Data'!I118))),'Data Summary'!DM124="Yes"),OFFSET('Sanitation Data'!$I$11,0,10*ROW('Sanitation Data'!I118)),NA())</f>
        <v>#N/A</v>
      </c>
      <c r="AY124" s="507" t="e">
        <f ca="1">+IF(AND(ISNUMBER(OFFSET('Sanitation Data'!$I$12,0,10*ROW('Sanitation Data'!I118))),'Data Summary'!DN124="Yes"),OFFSET('Sanitation Data'!$I$12,0,10*ROW('Sanitation Data'!I118)),NA())</f>
        <v>#N/A</v>
      </c>
      <c r="AZ124" s="508" t="e">
        <f ca="1">+IF(AND(ISNUMBER(OFFSET('Hygiene Data'!$D$5,0,10*ROW('Hygiene Data'!D118))),'Data Summary'!DO124="Yes"),OFFSET('Hygiene Data'!$D$5,0,10*ROW('Hygiene Data'!D118)),NA())</f>
        <v>#N/A</v>
      </c>
      <c r="BA124" s="508" t="e">
        <f ca="1">+IF(AND(ISNUMBER(OFFSET('Hygiene Data'!$D$7,0,10*ROW('Hygiene Data'!D118))),'Data Summary'!DP124="Yes"),OFFSET('Hygiene Data'!$D$7,0,10*ROW('Hygiene Data'!D118)),NA())</f>
        <v>#N/A</v>
      </c>
      <c r="BB124" s="508" t="e">
        <f ca="1">+IF(AND(ISNUMBER(OFFSET('Hygiene Data'!$D$9,0,10*ROW('Hygiene Data'!D118))),'Data Summary'!DQ124="Yes"),OFFSET('Hygiene Data'!$D$9,0,10*ROW('Hygiene Data'!D118)),NA())</f>
        <v>#N/A</v>
      </c>
      <c r="BC124" s="508" t="e">
        <f ca="1">+IF(AND(ISNUMBER(OFFSET('Hygiene Data'!$E$5,0,10*ROW('Hygiene Data'!E118))),'Data Summary'!DR124="Yes"),OFFSET('Hygiene Data'!$E$5,0,10*ROW('Hygiene Data'!E118)),NA())</f>
        <v>#N/A</v>
      </c>
      <c r="BD124" s="508" t="e">
        <f ca="1">+IF(AND(ISNUMBER(OFFSET('Hygiene Data'!$E$7,0,10*ROW('Hygiene Data'!E118))),'Data Summary'!DS124="Yes"),OFFSET('Hygiene Data'!$E$7,0,10*ROW('Hygiene Data'!E118)),NA())</f>
        <v>#N/A</v>
      </c>
      <c r="BE124" s="508" t="e">
        <f ca="1">+IF(AND(ISNUMBER(OFFSET('Hygiene Data'!$E$9,0,10*ROW('Hygiene Data'!E118))),'Data Summary'!DT124="Yes"),OFFSET('Hygiene Data'!$E$9,0,10*ROW('Hygiene Data'!E118)),NA())</f>
        <v>#N/A</v>
      </c>
      <c r="BF124" s="508" t="e">
        <f ca="1">+IF(AND(ISNUMBER(OFFSET('Hygiene Data'!$F$5,0,10*ROW('Hygiene Data'!F118))),'Data Summary'!DU124="Yes"),OFFSET('Hygiene Data'!$F$5,0,10*ROW('Hygiene Data'!F118)),NA())</f>
        <v>#N/A</v>
      </c>
      <c r="BG124" s="508" t="e">
        <f ca="1">+IF(AND(ISNUMBER(OFFSET('Hygiene Data'!$F$7,0,10*ROW('Hygiene Data'!F118))),'Data Summary'!DV124="Yes"),OFFSET('Hygiene Data'!$F$7,0,10*ROW('Hygiene Data'!F118)),NA())</f>
        <v>#N/A</v>
      </c>
      <c r="BH124" s="508" t="e">
        <f ca="1">+IF(AND(ISNUMBER(OFFSET('Hygiene Data'!$F$9,0,10*ROW('Hygiene Data'!F118))),'Data Summary'!DW124="Yes"),OFFSET('Hygiene Data'!$F$9,0,10*ROW('Hygiene Data'!F118)),NA())</f>
        <v>#N/A</v>
      </c>
      <c r="BI124" s="508" t="e">
        <f ca="1">+IF(AND(ISNUMBER(OFFSET('Hygiene Data'!$G$5,0,10*ROW('Hygiene Data'!G118))),'Data Summary'!DX124="Yes"),OFFSET('Hygiene Data'!$G$5,0,10*ROW('Hygiene Data'!G118)),NA())</f>
        <v>#N/A</v>
      </c>
      <c r="BJ124" s="508" t="e">
        <f ca="1">+IF(AND(ISNUMBER(OFFSET('Hygiene Data'!$G$7,0,10*ROW('Hygiene Data'!G118))),'Data Summary'!DY124="Yes"),OFFSET('Hygiene Data'!$G$7,0,10*ROW('Hygiene Data'!G118)),NA())</f>
        <v>#N/A</v>
      </c>
      <c r="BK124" s="508" t="e">
        <f ca="1">+IF(AND(ISNUMBER(OFFSET('Hygiene Data'!$G$9,0,10*ROW('Hygiene Data'!G118))),'Data Summary'!DZ124="Yes"),OFFSET('Hygiene Data'!$G$9,0,10*ROW('Hygiene Data'!G118)),NA())</f>
        <v>#N/A</v>
      </c>
      <c r="BL124" s="508" t="e">
        <f ca="1">+IF(AND(ISNUMBER(OFFSET('Hygiene Data'!$H$5,0,10*ROW('Hygiene Data'!H118))),'Data Summary'!EA124="Yes"),OFFSET('Hygiene Data'!$H$5,0,10*ROW('Hygiene Data'!H118)),NA())</f>
        <v>#N/A</v>
      </c>
      <c r="BM124" s="508" t="e">
        <f ca="1">+IF(AND(ISNUMBER(OFFSET('Hygiene Data'!$H$7,0,10*ROW('Hygiene Data'!H118))),'Data Summary'!EB124="Yes"),OFFSET('Hygiene Data'!$H$7,0,10*ROW('Hygiene Data'!H118)),NA())</f>
        <v>#N/A</v>
      </c>
      <c r="BN124" s="508" t="e">
        <f ca="1">+IF(AND(ISNUMBER(OFFSET('Hygiene Data'!$H$9,0,10*ROW('Hygiene Data'!H118))),'Data Summary'!EC124="Yes"),OFFSET('Hygiene Data'!$H$9,0,10*ROW('Hygiene Data'!H118)),NA())</f>
        <v>#N/A</v>
      </c>
      <c r="BO124" s="508" t="e">
        <f ca="1">+IF(AND(ISNUMBER(OFFSET('Hygiene Data'!$I$5,0,10*ROW('Hygiene Data'!I118))),'Data Summary'!ED124="Yes"),OFFSET('Hygiene Data'!$I$5,0,10*ROW('Hygiene Data'!I118)),NA())</f>
        <v>#N/A</v>
      </c>
      <c r="BP124" s="508" t="e">
        <f ca="1">+IF(AND(ISNUMBER(OFFSET('Hygiene Data'!$I$7,0,10*ROW('Hygiene Data'!I118))),'Data Summary'!EE124="Yes"),OFFSET('Hygiene Data'!$I$7,0,10*ROW('Hygiene Data'!I118)),NA())</f>
        <v>#N/A</v>
      </c>
      <c r="BQ124" s="508" t="e">
        <f ca="1">+IF(AND(ISNUMBER(OFFSET('Hygiene Data'!$I$9,0,10*ROW('Hygiene Data'!I118))),'Data Summary'!EF124="Yes"),OFFSET('Hygiene Data'!$I$9,0,10*ROW('Hygiene Data'!I118)),NA())</f>
        <v>#N/A</v>
      </c>
    </row>
    <row r="125" spans="1:69" x14ac:dyDescent="0.25">
      <c r="A125" s="504" t="e">
        <f ca="1">+RIGHT('Data Summary'!A125,LEN('Data Summary'!A125)-9)</f>
        <v>#VALUE!</v>
      </c>
      <c r="B125" s="478" t="str">
        <f ca="1">+IF(ISTEXT('Data Summary'!B125),'Data Summary'!B125,"")</f>
        <v/>
      </c>
      <c r="C125" s="505" t="e">
        <f ca="1">+VALUE('Data Summary'!C125)</f>
        <v>#VALUE!</v>
      </c>
      <c r="D125" s="506" t="e">
        <f ca="1">+IF(AND(ISNUMBER(OFFSET('Water Data'!$D$4,0,10*ROW('Water Data'!D119))),'Data Summary'!BS125="Yes"),100-OFFSET('Water Data'!$D$4,0,10*ROW('Water Data'!D119)),NA())</f>
        <v>#N/A</v>
      </c>
      <c r="E125" s="506" t="e">
        <f ca="1">+IF(AND(ISNUMBER(OFFSET('Water Data'!$D$6,0,10*ROW('Water Data'!D119))),'Data Summary'!BT125="Yes"),OFFSET('Water Data'!$D$6,0,10*ROW('Water Data'!D119)),NA())</f>
        <v>#N/A</v>
      </c>
      <c r="F125" s="506" t="e">
        <f ca="1">+IF(AND(ISNUMBER(OFFSET('Water Data'!$D$9,0,10*ROW('Water Data'!D119))),'Data Summary'!BU125="Yes"),OFFSET('Water Data'!$D$9,0,10*ROW('Water Data'!D119)),NA())</f>
        <v>#N/A</v>
      </c>
      <c r="G125" s="506" t="e">
        <f ca="1">+IF(AND(ISNUMBER(OFFSET('Water Data'!$E$4,0,10*ROW('Water Data'!E119))),'Data Summary'!BV125="Yes"),100-OFFSET('Water Data'!$E$4,0,10*ROW('Water Data'!E119)),NA())</f>
        <v>#N/A</v>
      </c>
      <c r="H125" s="506" t="e">
        <f ca="1">+IF(AND(ISNUMBER(OFFSET('Water Data'!$E$6,0,10*ROW('Water Data'!E119))),'Data Summary'!BW125="Yes"),OFFSET('Water Data'!$E$6,0,10*ROW('Water Data'!E119)),NA())</f>
        <v>#N/A</v>
      </c>
      <c r="I125" s="506" t="e">
        <f ca="1">+IF(AND(ISNUMBER(OFFSET('Water Data'!$E$9,0,10*ROW('Water Data'!E119))),'Data Summary'!BX125="Yes"),OFFSET('Water Data'!$E$9,0,10*ROW('Water Data'!E119)),NA())</f>
        <v>#N/A</v>
      </c>
      <c r="J125" s="506" t="e">
        <f ca="1">+IF(AND(ISNUMBER(OFFSET('Water Data'!$F$4,0,10*ROW('Water Data'!F119))),'Data Summary'!BY125="Yes"),100-OFFSET('Water Data'!$F$4,0,10*ROW('Water Data'!F119)),NA())</f>
        <v>#N/A</v>
      </c>
      <c r="K125" s="506" t="e">
        <f ca="1">+IF(AND(ISNUMBER(OFFSET('Water Data'!$F$6,0,10*ROW('Water Data'!F119))),'Data Summary'!BZ125="Yes"),OFFSET('Water Data'!$F$6,0,10*ROW('Water Data'!F119)),NA())</f>
        <v>#N/A</v>
      </c>
      <c r="L125" s="506" t="e">
        <f ca="1">+IF(AND(ISNUMBER(OFFSET('Water Data'!$F$9,0,10*ROW('Water Data'!F119))),'Data Summary'!CA125="Yes"),OFFSET('Water Data'!$F$9,0,10*ROW('Water Data'!F119)),NA())</f>
        <v>#N/A</v>
      </c>
      <c r="M125" s="506" t="e">
        <f ca="1">+IF(AND(ISNUMBER(OFFSET('Water Data'!$G$4,0,10*ROW('Water Data'!G119))),'Data Summary'!CB125="Yes"),100-OFFSET('Water Data'!$G$4,0,10*ROW('Water Data'!G119)),NA())</f>
        <v>#N/A</v>
      </c>
      <c r="N125" s="506" t="e">
        <f ca="1">+IF(AND(ISNUMBER(OFFSET('Water Data'!$G$6,0,10*ROW('Water Data'!G119))),'Data Summary'!CC125="Yes"),OFFSET('Water Data'!$G$6,0,10*ROW('Water Data'!G119)),NA())</f>
        <v>#N/A</v>
      </c>
      <c r="O125" s="506" t="e">
        <f ca="1">+IF(AND(ISNUMBER(OFFSET('Water Data'!$G$9,0,10*ROW('Water Data'!G119))),'Data Summary'!CD125="Yes"),OFFSET('Water Data'!$G$9,0,10*ROW('Water Data'!G119)),NA())</f>
        <v>#N/A</v>
      </c>
      <c r="P125" s="506" t="e">
        <f ca="1">+IF(AND(ISNUMBER(OFFSET('Water Data'!$H$4,0,10*ROW('Water Data'!H119))),'Data Summary'!CE125="Yes"),100-OFFSET('Water Data'!$H$4,0,10*ROW('Water Data'!H119)),NA())</f>
        <v>#N/A</v>
      </c>
      <c r="Q125" s="506" t="e">
        <f ca="1">+IF(AND(ISNUMBER(OFFSET('Water Data'!$H$6,0,10*ROW('Water Data'!H119))),'Data Summary'!CF125="Yes"),OFFSET('Water Data'!$H$6,0,10*ROW('Water Data'!H119)),NA())</f>
        <v>#N/A</v>
      </c>
      <c r="R125" s="506" t="e">
        <f ca="1">+IF(AND(ISNUMBER(OFFSET('Water Data'!$H$9,0,10*ROW('Water Data'!H119))),'Data Summary'!CG125="Yes"),OFFSET('Water Data'!$H$9,0,10*ROW('Water Data'!H119)),NA())</f>
        <v>#N/A</v>
      </c>
      <c r="S125" s="506" t="e">
        <f ca="1">+IF(AND(ISNUMBER(OFFSET('Water Data'!$I$4,0,10*ROW('Water Data'!I119))),'Data Summary'!CH125="Yes"),100-OFFSET('Water Data'!$I$4,0,10*ROW('Water Data'!I119)),NA())</f>
        <v>#N/A</v>
      </c>
      <c r="T125" s="506" t="e">
        <f ca="1">+IF(AND(ISNUMBER(OFFSET('Water Data'!$I$6,0,10*ROW('Water Data'!I119))),'Data Summary'!CI125="Yes"),OFFSET('Water Data'!$I$6,0,10*ROW('Water Data'!I119)),NA())</f>
        <v>#N/A</v>
      </c>
      <c r="U125" s="506" t="e">
        <f ca="1">+IF(AND(ISNUMBER(OFFSET('Water Data'!$I$9,0,10*ROW('Water Data'!I119))),'Data Summary'!CJ125="Yes"),OFFSET('Water Data'!$I$9,0,10*ROW('Water Data'!I119)),NA())</f>
        <v>#N/A</v>
      </c>
      <c r="V125" s="507" t="e">
        <f ca="1">+IF(AND(ISNUMBER(OFFSET('Sanitation Data'!$D$4,0,10*ROW('Sanitation Data'!D119))),'Data Summary'!CK125="Yes"),100-OFFSET('Sanitation Data'!$D$4,0,10*ROW('Sanitation Data'!D119)),NA())</f>
        <v>#N/A</v>
      </c>
      <c r="W125" s="507" t="e">
        <f ca="1">+IF(AND(ISNUMBER(OFFSET('Sanitation Data'!$D$6,0,10*ROW('Sanitation Data'!D119))),'Data Summary'!CL125="Yes"),OFFSET('Sanitation Data'!$D$6,0,10*ROW('Sanitation Data'!D119)),NA())</f>
        <v>#N/A</v>
      </c>
      <c r="X125" s="507" t="e">
        <f ca="1">+IF(AND(ISNUMBER(OFFSET('Sanitation Data'!$D$10,0,10*ROW('Sanitation Data'!D119))),'Data Summary'!CM125="Yes"),OFFSET('Sanitation Data'!$D$10,0,10*ROW('Sanitation Data'!D119)),NA())</f>
        <v>#N/A</v>
      </c>
      <c r="Y125" s="507" t="e">
        <f ca="1">+IF(AND(ISNUMBER(OFFSET('Sanitation Data'!$D$11,0,10*ROW('Sanitation Data'!D119))),'Data Summary'!CN125="Yes"),OFFSET('Sanitation Data'!$D$11,0,10*ROW('Sanitation Data'!D119)),NA())</f>
        <v>#N/A</v>
      </c>
      <c r="Z125" s="507" t="e">
        <f ca="1">+IF(AND(ISNUMBER(OFFSET('Sanitation Data'!$D$12,0,10*ROW('Sanitation Data'!D119))),'Data Summary'!CO125="Yes"),OFFSET('Sanitation Data'!$D$12,0,10*ROW('Sanitation Data'!D119)),NA())</f>
        <v>#N/A</v>
      </c>
      <c r="AA125" s="507" t="e">
        <f ca="1">+IF(AND(ISNUMBER(OFFSET('Sanitation Data'!$E$4,0,10*ROW('Sanitation Data'!E119))),'Data Summary'!CP125="Yes"),100-OFFSET('Sanitation Data'!$E$4,0,10*ROW('Sanitation Data'!E119)),NA())</f>
        <v>#N/A</v>
      </c>
      <c r="AB125" s="507" t="e">
        <f ca="1">+IF(AND(ISNUMBER(OFFSET('Sanitation Data'!$E$6,0,10*ROW('Sanitation Data'!E119))),'Data Summary'!CQ125="Yes"),OFFSET('Sanitation Data'!$E$6,0,10*ROW('Sanitation Data'!E119)),NA())</f>
        <v>#N/A</v>
      </c>
      <c r="AC125" s="507" t="e">
        <f ca="1">+IF(AND(ISNUMBER(OFFSET('Sanitation Data'!$E$10,0,10*ROW('Sanitation Data'!E119))),'Data Summary'!CR125="Yes"),OFFSET('Sanitation Data'!$E$10,0,10*ROW('Sanitation Data'!E119)),NA())</f>
        <v>#N/A</v>
      </c>
      <c r="AD125" s="507" t="e">
        <f ca="1">+IF(AND(ISNUMBER(OFFSET('Sanitation Data'!$E$11,0,10*ROW('Sanitation Data'!E119))),'Data Summary'!CS125="Yes"),OFFSET('Sanitation Data'!$E$11,0,10*ROW('Sanitation Data'!E119)),NA())</f>
        <v>#N/A</v>
      </c>
      <c r="AE125" s="507" t="e">
        <f ca="1">+IF(AND(ISNUMBER(OFFSET('Sanitation Data'!$E$12,0,10*ROW('Sanitation Data'!E119))),'Data Summary'!CT125="Yes"),OFFSET('Sanitation Data'!$E$12,0,10*ROW('Sanitation Data'!E119)),NA())</f>
        <v>#N/A</v>
      </c>
      <c r="AF125" s="507" t="e">
        <f ca="1">+IF(AND(ISNUMBER(OFFSET('Sanitation Data'!$F$4,0,10*ROW('Sanitation Data'!F119))),'Data Summary'!CU125="Yes"),100-OFFSET('Sanitation Data'!$F$4,0,10*ROW('Sanitation Data'!F119)),NA())</f>
        <v>#N/A</v>
      </c>
      <c r="AG125" s="507" t="e">
        <f ca="1">+IF(AND(ISNUMBER(OFFSET('Sanitation Data'!$F$6,0,10*ROW('Sanitation Data'!F119))),'Data Summary'!CV125="Yes"),OFFSET('Sanitation Data'!$F$6,0,10*ROW('Sanitation Data'!F119)),NA())</f>
        <v>#N/A</v>
      </c>
      <c r="AH125" s="507" t="e">
        <f ca="1">+IF(AND(ISNUMBER(OFFSET('Sanitation Data'!$F$10,0,10*ROW('Sanitation Data'!F119))),'Data Summary'!CW125="Yes"),OFFSET('Sanitation Data'!$F$10,0,10*ROW('Sanitation Data'!F119)),NA())</f>
        <v>#N/A</v>
      </c>
      <c r="AI125" s="507" t="e">
        <f ca="1">+IF(AND(ISNUMBER(OFFSET('Sanitation Data'!$F$11,0,10*ROW('Sanitation Data'!F119))),'Data Summary'!CX125="Yes"),OFFSET('Sanitation Data'!$F$11,0,10*ROW('Sanitation Data'!F119)),NA())</f>
        <v>#N/A</v>
      </c>
      <c r="AJ125" s="507" t="e">
        <f ca="1">+IF(AND(ISNUMBER(OFFSET('Sanitation Data'!$F$12,0,10*ROW('Sanitation Data'!F119))),'Data Summary'!CY125="Yes"),OFFSET('Sanitation Data'!$F$12,0,10*ROW('Sanitation Data'!F119)),NA())</f>
        <v>#N/A</v>
      </c>
      <c r="AK125" s="507" t="e">
        <f ca="1">+IF(AND(ISNUMBER(OFFSET('Sanitation Data'!$G$4,0,10*ROW('Sanitation Data'!G119))),'Data Summary'!CZ125="Yes"),100-OFFSET('Sanitation Data'!$G$4,0,10*ROW('Sanitation Data'!G119)),NA())</f>
        <v>#N/A</v>
      </c>
      <c r="AL125" s="507" t="e">
        <f ca="1">+IF(AND(ISNUMBER(OFFSET('Sanitation Data'!$G$6,0,10*ROW('Sanitation Data'!G119))),'Data Summary'!DA125="Yes"),OFFSET('Sanitation Data'!$G$6,0,10*ROW('Sanitation Data'!G119)),NA())</f>
        <v>#N/A</v>
      </c>
      <c r="AM125" s="507" t="e">
        <f ca="1">+IF(AND(ISNUMBER(OFFSET('Sanitation Data'!$G$10,0,10*ROW('Sanitation Data'!G119))),'Data Summary'!DB125="Yes"),OFFSET('Sanitation Data'!$G$10,0,10*ROW('Sanitation Data'!G119)),NA())</f>
        <v>#N/A</v>
      </c>
      <c r="AN125" s="507" t="e">
        <f ca="1">+IF(AND(ISNUMBER(OFFSET('Sanitation Data'!$G$11,0,10*ROW('Sanitation Data'!G119))),'Data Summary'!DC125="Yes"),OFFSET('Sanitation Data'!$G$11,0,10*ROW('Sanitation Data'!G119)),NA())</f>
        <v>#N/A</v>
      </c>
      <c r="AO125" s="507" t="e">
        <f ca="1">+IF(AND(ISNUMBER(OFFSET('Sanitation Data'!$G$12,0,10*ROW('Sanitation Data'!G119))),'Data Summary'!DD125="Yes"),OFFSET('Sanitation Data'!$G$12,0,10*ROW('Sanitation Data'!G119)),NA())</f>
        <v>#N/A</v>
      </c>
      <c r="AP125" s="507" t="e">
        <f ca="1">+IF(AND(ISNUMBER(OFFSET('Sanitation Data'!$H$4,0,10*ROW('Sanitation Data'!H119))),'Data Summary'!DE125="Yes"),100-OFFSET('Sanitation Data'!$H$4,0,10*ROW('Sanitation Data'!H119)),NA())</f>
        <v>#N/A</v>
      </c>
      <c r="AQ125" s="507" t="e">
        <f ca="1">+IF(AND(ISNUMBER(OFFSET('Sanitation Data'!$H$6,0,10*ROW('Sanitation Data'!H119))),'Data Summary'!DF125="Yes"),OFFSET('Sanitation Data'!$H$6,0,10*ROW('Sanitation Data'!H119)),NA())</f>
        <v>#N/A</v>
      </c>
      <c r="AR125" s="507" t="e">
        <f ca="1">+IF(AND(ISNUMBER(OFFSET('Sanitation Data'!$H$10,0,10*ROW('Sanitation Data'!H119))),'Data Summary'!DG125="Yes"),OFFSET('Sanitation Data'!$H$10,0,10*ROW('Sanitation Data'!H119)),NA())</f>
        <v>#N/A</v>
      </c>
      <c r="AS125" s="507" t="e">
        <f ca="1">+IF(AND(ISNUMBER(OFFSET('Sanitation Data'!$H$11,0,10*ROW('Sanitation Data'!H119))),'Data Summary'!DH125="Yes"),OFFSET('Sanitation Data'!$H$11,0,10*ROW('Sanitation Data'!H119)),NA())</f>
        <v>#N/A</v>
      </c>
      <c r="AT125" s="507" t="e">
        <f ca="1">+IF(AND(ISNUMBER(OFFSET('Sanitation Data'!$H$12,0,10*ROW('Sanitation Data'!H119))),'Data Summary'!DI125="Yes"),OFFSET('Sanitation Data'!$H$12,0,10*ROW('Sanitation Data'!H119)),NA())</f>
        <v>#N/A</v>
      </c>
      <c r="AU125" s="507" t="e">
        <f ca="1">+IF(AND(ISNUMBER(OFFSET('Sanitation Data'!$I$4,0,10*ROW('Sanitation Data'!I119))),'Data Summary'!DJ125="Yes"),100-OFFSET('Sanitation Data'!$I$4,0,10*ROW('Sanitation Data'!I119)),NA())</f>
        <v>#N/A</v>
      </c>
      <c r="AV125" s="507" t="e">
        <f ca="1">+IF(AND(ISNUMBER(OFFSET('Sanitation Data'!$I$6,0,10*ROW('Sanitation Data'!I119))),'Data Summary'!DK125="Yes"),OFFSET('Sanitation Data'!$I$6,0,10*ROW('Sanitation Data'!I119)),NA())</f>
        <v>#N/A</v>
      </c>
      <c r="AW125" s="507" t="e">
        <f ca="1">+IF(AND(ISNUMBER(OFFSET('Sanitation Data'!$I$10,0,10*ROW('Sanitation Data'!I119))),'Data Summary'!DL125="Yes"),OFFSET('Sanitation Data'!$I$10,0,10*ROW('Sanitation Data'!I119)),NA())</f>
        <v>#N/A</v>
      </c>
      <c r="AX125" s="507" t="e">
        <f ca="1">+IF(AND(ISNUMBER(OFFSET('Sanitation Data'!$I$11,0,10*ROW('Sanitation Data'!I119))),'Data Summary'!DM125="Yes"),OFFSET('Sanitation Data'!$I$11,0,10*ROW('Sanitation Data'!I119)),NA())</f>
        <v>#N/A</v>
      </c>
      <c r="AY125" s="507" t="e">
        <f ca="1">+IF(AND(ISNUMBER(OFFSET('Sanitation Data'!$I$12,0,10*ROW('Sanitation Data'!I119))),'Data Summary'!DN125="Yes"),OFFSET('Sanitation Data'!$I$12,0,10*ROW('Sanitation Data'!I119)),NA())</f>
        <v>#N/A</v>
      </c>
      <c r="AZ125" s="508" t="e">
        <f ca="1">+IF(AND(ISNUMBER(OFFSET('Hygiene Data'!$D$5,0,10*ROW('Hygiene Data'!D119))),'Data Summary'!DO125="Yes"),OFFSET('Hygiene Data'!$D$5,0,10*ROW('Hygiene Data'!D119)),NA())</f>
        <v>#N/A</v>
      </c>
      <c r="BA125" s="508" t="e">
        <f ca="1">+IF(AND(ISNUMBER(OFFSET('Hygiene Data'!$D$7,0,10*ROW('Hygiene Data'!D119))),'Data Summary'!DP125="Yes"),OFFSET('Hygiene Data'!$D$7,0,10*ROW('Hygiene Data'!D119)),NA())</f>
        <v>#N/A</v>
      </c>
      <c r="BB125" s="508" t="e">
        <f ca="1">+IF(AND(ISNUMBER(OFFSET('Hygiene Data'!$D$9,0,10*ROW('Hygiene Data'!D119))),'Data Summary'!DQ125="Yes"),OFFSET('Hygiene Data'!$D$9,0,10*ROW('Hygiene Data'!D119)),NA())</f>
        <v>#N/A</v>
      </c>
      <c r="BC125" s="508" t="e">
        <f ca="1">+IF(AND(ISNUMBER(OFFSET('Hygiene Data'!$E$5,0,10*ROW('Hygiene Data'!E119))),'Data Summary'!DR125="Yes"),OFFSET('Hygiene Data'!$E$5,0,10*ROW('Hygiene Data'!E119)),NA())</f>
        <v>#N/A</v>
      </c>
      <c r="BD125" s="508" t="e">
        <f ca="1">+IF(AND(ISNUMBER(OFFSET('Hygiene Data'!$E$7,0,10*ROW('Hygiene Data'!E119))),'Data Summary'!DS125="Yes"),OFFSET('Hygiene Data'!$E$7,0,10*ROW('Hygiene Data'!E119)),NA())</f>
        <v>#N/A</v>
      </c>
      <c r="BE125" s="508" t="e">
        <f ca="1">+IF(AND(ISNUMBER(OFFSET('Hygiene Data'!$E$9,0,10*ROW('Hygiene Data'!E119))),'Data Summary'!DT125="Yes"),OFFSET('Hygiene Data'!$E$9,0,10*ROW('Hygiene Data'!E119)),NA())</f>
        <v>#N/A</v>
      </c>
      <c r="BF125" s="508" t="e">
        <f ca="1">+IF(AND(ISNUMBER(OFFSET('Hygiene Data'!$F$5,0,10*ROW('Hygiene Data'!F119))),'Data Summary'!DU125="Yes"),OFFSET('Hygiene Data'!$F$5,0,10*ROW('Hygiene Data'!F119)),NA())</f>
        <v>#N/A</v>
      </c>
      <c r="BG125" s="508" t="e">
        <f ca="1">+IF(AND(ISNUMBER(OFFSET('Hygiene Data'!$F$7,0,10*ROW('Hygiene Data'!F119))),'Data Summary'!DV125="Yes"),OFFSET('Hygiene Data'!$F$7,0,10*ROW('Hygiene Data'!F119)),NA())</f>
        <v>#N/A</v>
      </c>
      <c r="BH125" s="508" t="e">
        <f ca="1">+IF(AND(ISNUMBER(OFFSET('Hygiene Data'!$F$9,0,10*ROW('Hygiene Data'!F119))),'Data Summary'!DW125="Yes"),OFFSET('Hygiene Data'!$F$9,0,10*ROW('Hygiene Data'!F119)),NA())</f>
        <v>#N/A</v>
      </c>
      <c r="BI125" s="508" t="e">
        <f ca="1">+IF(AND(ISNUMBER(OFFSET('Hygiene Data'!$G$5,0,10*ROW('Hygiene Data'!G119))),'Data Summary'!DX125="Yes"),OFFSET('Hygiene Data'!$G$5,0,10*ROW('Hygiene Data'!G119)),NA())</f>
        <v>#N/A</v>
      </c>
      <c r="BJ125" s="508" t="e">
        <f ca="1">+IF(AND(ISNUMBER(OFFSET('Hygiene Data'!$G$7,0,10*ROW('Hygiene Data'!G119))),'Data Summary'!DY125="Yes"),OFFSET('Hygiene Data'!$G$7,0,10*ROW('Hygiene Data'!G119)),NA())</f>
        <v>#N/A</v>
      </c>
      <c r="BK125" s="508" t="e">
        <f ca="1">+IF(AND(ISNUMBER(OFFSET('Hygiene Data'!$G$9,0,10*ROW('Hygiene Data'!G119))),'Data Summary'!DZ125="Yes"),OFFSET('Hygiene Data'!$G$9,0,10*ROW('Hygiene Data'!G119)),NA())</f>
        <v>#N/A</v>
      </c>
      <c r="BL125" s="508" t="e">
        <f ca="1">+IF(AND(ISNUMBER(OFFSET('Hygiene Data'!$H$5,0,10*ROW('Hygiene Data'!H119))),'Data Summary'!EA125="Yes"),OFFSET('Hygiene Data'!$H$5,0,10*ROW('Hygiene Data'!H119)),NA())</f>
        <v>#N/A</v>
      </c>
      <c r="BM125" s="508" t="e">
        <f ca="1">+IF(AND(ISNUMBER(OFFSET('Hygiene Data'!$H$7,0,10*ROW('Hygiene Data'!H119))),'Data Summary'!EB125="Yes"),OFFSET('Hygiene Data'!$H$7,0,10*ROW('Hygiene Data'!H119)),NA())</f>
        <v>#N/A</v>
      </c>
      <c r="BN125" s="508" t="e">
        <f ca="1">+IF(AND(ISNUMBER(OFFSET('Hygiene Data'!$H$9,0,10*ROW('Hygiene Data'!H119))),'Data Summary'!EC125="Yes"),OFFSET('Hygiene Data'!$H$9,0,10*ROW('Hygiene Data'!H119)),NA())</f>
        <v>#N/A</v>
      </c>
      <c r="BO125" s="508" t="e">
        <f ca="1">+IF(AND(ISNUMBER(OFFSET('Hygiene Data'!$I$5,0,10*ROW('Hygiene Data'!I119))),'Data Summary'!ED125="Yes"),OFFSET('Hygiene Data'!$I$5,0,10*ROW('Hygiene Data'!I119)),NA())</f>
        <v>#N/A</v>
      </c>
      <c r="BP125" s="508" t="e">
        <f ca="1">+IF(AND(ISNUMBER(OFFSET('Hygiene Data'!$I$7,0,10*ROW('Hygiene Data'!I119))),'Data Summary'!EE125="Yes"),OFFSET('Hygiene Data'!$I$7,0,10*ROW('Hygiene Data'!I119)),NA())</f>
        <v>#N/A</v>
      </c>
      <c r="BQ125" s="508" t="e">
        <f ca="1">+IF(AND(ISNUMBER(OFFSET('Hygiene Data'!$I$9,0,10*ROW('Hygiene Data'!I119))),'Data Summary'!EF125="Yes"),OFFSET('Hygiene Data'!$I$9,0,10*ROW('Hygiene Data'!I119)),NA())</f>
        <v>#N/A</v>
      </c>
    </row>
    <row r="126" spans="1:69" x14ac:dyDescent="0.25">
      <c r="A126" s="504" t="e">
        <f ca="1">+RIGHT('Data Summary'!A126,LEN('Data Summary'!A126)-9)</f>
        <v>#VALUE!</v>
      </c>
      <c r="B126" s="478" t="str">
        <f ca="1">+IF(ISTEXT('Data Summary'!B126),'Data Summary'!B126,"")</f>
        <v/>
      </c>
      <c r="C126" s="505" t="e">
        <f ca="1">+VALUE('Data Summary'!C126)</f>
        <v>#VALUE!</v>
      </c>
      <c r="D126" s="506" t="e">
        <f ca="1">+IF(AND(ISNUMBER(OFFSET('Water Data'!$D$4,0,10*ROW('Water Data'!D120))),'Data Summary'!BS126="Yes"),100-OFFSET('Water Data'!$D$4,0,10*ROW('Water Data'!D120)),NA())</f>
        <v>#N/A</v>
      </c>
      <c r="E126" s="506" t="e">
        <f ca="1">+IF(AND(ISNUMBER(OFFSET('Water Data'!$D$6,0,10*ROW('Water Data'!D120))),'Data Summary'!BT126="Yes"),OFFSET('Water Data'!$D$6,0,10*ROW('Water Data'!D120)),NA())</f>
        <v>#N/A</v>
      </c>
      <c r="F126" s="506" t="e">
        <f ca="1">+IF(AND(ISNUMBER(OFFSET('Water Data'!$D$9,0,10*ROW('Water Data'!D120))),'Data Summary'!BU126="Yes"),OFFSET('Water Data'!$D$9,0,10*ROW('Water Data'!D120)),NA())</f>
        <v>#N/A</v>
      </c>
      <c r="G126" s="506" t="e">
        <f ca="1">+IF(AND(ISNUMBER(OFFSET('Water Data'!$E$4,0,10*ROW('Water Data'!E120))),'Data Summary'!BV126="Yes"),100-OFFSET('Water Data'!$E$4,0,10*ROW('Water Data'!E120)),NA())</f>
        <v>#N/A</v>
      </c>
      <c r="H126" s="506" t="e">
        <f ca="1">+IF(AND(ISNUMBER(OFFSET('Water Data'!$E$6,0,10*ROW('Water Data'!E120))),'Data Summary'!BW126="Yes"),OFFSET('Water Data'!$E$6,0,10*ROW('Water Data'!E120)),NA())</f>
        <v>#N/A</v>
      </c>
      <c r="I126" s="506" t="e">
        <f ca="1">+IF(AND(ISNUMBER(OFFSET('Water Data'!$E$9,0,10*ROW('Water Data'!E120))),'Data Summary'!BX126="Yes"),OFFSET('Water Data'!$E$9,0,10*ROW('Water Data'!E120)),NA())</f>
        <v>#N/A</v>
      </c>
      <c r="J126" s="506" t="e">
        <f ca="1">+IF(AND(ISNUMBER(OFFSET('Water Data'!$F$4,0,10*ROW('Water Data'!F120))),'Data Summary'!BY126="Yes"),100-OFFSET('Water Data'!$F$4,0,10*ROW('Water Data'!F120)),NA())</f>
        <v>#N/A</v>
      </c>
      <c r="K126" s="506" t="e">
        <f ca="1">+IF(AND(ISNUMBER(OFFSET('Water Data'!$F$6,0,10*ROW('Water Data'!F120))),'Data Summary'!BZ126="Yes"),OFFSET('Water Data'!$F$6,0,10*ROW('Water Data'!F120)),NA())</f>
        <v>#N/A</v>
      </c>
      <c r="L126" s="506" t="e">
        <f ca="1">+IF(AND(ISNUMBER(OFFSET('Water Data'!$F$9,0,10*ROW('Water Data'!F120))),'Data Summary'!CA126="Yes"),OFFSET('Water Data'!$F$9,0,10*ROW('Water Data'!F120)),NA())</f>
        <v>#N/A</v>
      </c>
      <c r="M126" s="506" t="e">
        <f ca="1">+IF(AND(ISNUMBER(OFFSET('Water Data'!$G$4,0,10*ROW('Water Data'!G120))),'Data Summary'!CB126="Yes"),100-OFFSET('Water Data'!$G$4,0,10*ROW('Water Data'!G120)),NA())</f>
        <v>#N/A</v>
      </c>
      <c r="N126" s="506" t="e">
        <f ca="1">+IF(AND(ISNUMBER(OFFSET('Water Data'!$G$6,0,10*ROW('Water Data'!G120))),'Data Summary'!CC126="Yes"),OFFSET('Water Data'!$G$6,0,10*ROW('Water Data'!G120)),NA())</f>
        <v>#N/A</v>
      </c>
      <c r="O126" s="506" t="e">
        <f ca="1">+IF(AND(ISNUMBER(OFFSET('Water Data'!$G$9,0,10*ROW('Water Data'!G120))),'Data Summary'!CD126="Yes"),OFFSET('Water Data'!$G$9,0,10*ROW('Water Data'!G120)),NA())</f>
        <v>#N/A</v>
      </c>
      <c r="P126" s="506" t="e">
        <f ca="1">+IF(AND(ISNUMBER(OFFSET('Water Data'!$H$4,0,10*ROW('Water Data'!H120))),'Data Summary'!CE126="Yes"),100-OFFSET('Water Data'!$H$4,0,10*ROW('Water Data'!H120)),NA())</f>
        <v>#N/A</v>
      </c>
      <c r="Q126" s="506" t="e">
        <f ca="1">+IF(AND(ISNUMBER(OFFSET('Water Data'!$H$6,0,10*ROW('Water Data'!H120))),'Data Summary'!CF126="Yes"),OFFSET('Water Data'!$H$6,0,10*ROW('Water Data'!H120)),NA())</f>
        <v>#N/A</v>
      </c>
      <c r="R126" s="506" t="e">
        <f ca="1">+IF(AND(ISNUMBER(OFFSET('Water Data'!$H$9,0,10*ROW('Water Data'!H120))),'Data Summary'!CG126="Yes"),OFFSET('Water Data'!$H$9,0,10*ROW('Water Data'!H120)),NA())</f>
        <v>#N/A</v>
      </c>
      <c r="S126" s="506" t="e">
        <f ca="1">+IF(AND(ISNUMBER(OFFSET('Water Data'!$I$4,0,10*ROW('Water Data'!I120))),'Data Summary'!CH126="Yes"),100-OFFSET('Water Data'!$I$4,0,10*ROW('Water Data'!I120)),NA())</f>
        <v>#N/A</v>
      </c>
      <c r="T126" s="506" t="e">
        <f ca="1">+IF(AND(ISNUMBER(OFFSET('Water Data'!$I$6,0,10*ROW('Water Data'!I120))),'Data Summary'!CI126="Yes"),OFFSET('Water Data'!$I$6,0,10*ROW('Water Data'!I120)),NA())</f>
        <v>#N/A</v>
      </c>
      <c r="U126" s="506" t="e">
        <f ca="1">+IF(AND(ISNUMBER(OFFSET('Water Data'!$I$9,0,10*ROW('Water Data'!I120))),'Data Summary'!CJ126="Yes"),OFFSET('Water Data'!$I$9,0,10*ROW('Water Data'!I120)),NA())</f>
        <v>#N/A</v>
      </c>
      <c r="V126" s="507" t="e">
        <f ca="1">+IF(AND(ISNUMBER(OFFSET('Sanitation Data'!$D$4,0,10*ROW('Sanitation Data'!D120))),'Data Summary'!CK126="Yes"),100-OFFSET('Sanitation Data'!$D$4,0,10*ROW('Sanitation Data'!D120)),NA())</f>
        <v>#N/A</v>
      </c>
      <c r="W126" s="507" t="e">
        <f ca="1">+IF(AND(ISNUMBER(OFFSET('Sanitation Data'!$D$6,0,10*ROW('Sanitation Data'!D120))),'Data Summary'!CL126="Yes"),OFFSET('Sanitation Data'!$D$6,0,10*ROW('Sanitation Data'!D120)),NA())</f>
        <v>#N/A</v>
      </c>
      <c r="X126" s="507" t="e">
        <f ca="1">+IF(AND(ISNUMBER(OFFSET('Sanitation Data'!$D$10,0,10*ROW('Sanitation Data'!D120))),'Data Summary'!CM126="Yes"),OFFSET('Sanitation Data'!$D$10,0,10*ROW('Sanitation Data'!D120)),NA())</f>
        <v>#N/A</v>
      </c>
      <c r="Y126" s="507" t="e">
        <f ca="1">+IF(AND(ISNUMBER(OFFSET('Sanitation Data'!$D$11,0,10*ROW('Sanitation Data'!D120))),'Data Summary'!CN126="Yes"),OFFSET('Sanitation Data'!$D$11,0,10*ROW('Sanitation Data'!D120)),NA())</f>
        <v>#N/A</v>
      </c>
      <c r="Z126" s="507" t="e">
        <f ca="1">+IF(AND(ISNUMBER(OFFSET('Sanitation Data'!$D$12,0,10*ROW('Sanitation Data'!D120))),'Data Summary'!CO126="Yes"),OFFSET('Sanitation Data'!$D$12,0,10*ROW('Sanitation Data'!D120)),NA())</f>
        <v>#N/A</v>
      </c>
      <c r="AA126" s="507" t="e">
        <f ca="1">+IF(AND(ISNUMBER(OFFSET('Sanitation Data'!$E$4,0,10*ROW('Sanitation Data'!E120))),'Data Summary'!CP126="Yes"),100-OFFSET('Sanitation Data'!$E$4,0,10*ROW('Sanitation Data'!E120)),NA())</f>
        <v>#N/A</v>
      </c>
      <c r="AB126" s="507" t="e">
        <f ca="1">+IF(AND(ISNUMBER(OFFSET('Sanitation Data'!$E$6,0,10*ROW('Sanitation Data'!E120))),'Data Summary'!CQ126="Yes"),OFFSET('Sanitation Data'!$E$6,0,10*ROW('Sanitation Data'!E120)),NA())</f>
        <v>#N/A</v>
      </c>
      <c r="AC126" s="507" t="e">
        <f ca="1">+IF(AND(ISNUMBER(OFFSET('Sanitation Data'!$E$10,0,10*ROW('Sanitation Data'!E120))),'Data Summary'!CR126="Yes"),OFFSET('Sanitation Data'!$E$10,0,10*ROW('Sanitation Data'!E120)),NA())</f>
        <v>#N/A</v>
      </c>
      <c r="AD126" s="507" t="e">
        <f ca="1">+IF(AND(ISNUMBER(OFFSET('Sanitation Data'!$E$11,0,10*ROW('Sanitation Data'!E120))),'Data Summary'!CS126="Yes"),OFFSET('Sanitation Data'!$E$11,0,10*ROW('Sanitation Data'!E120)),NA())</f>
        <v>#N/A</v>
      </c>
      <c r="AE126" s="507" t="e">
        <f ca="1">+IF(AND(ISNUMBER(OFFSET('Sanitation Data'!$E$12,0,10*ROW('Sanitation Data'!E120))),'Data Summary'!CT126="Yes"),OFFSET('Sanitation Data'!$E$12,0,10*ROW('Sanitation Data'!E120)),NA())</f>
        <v>#N/A</v>
      </c>
      <c r="AF126" s="507" t="e">
        <f ca="1">+IF(AND(ISNUMBER(OFFSET('Sanitation Data'!$F$4,0,10*ROW('Sanitation Data'!F120))),'Data Summary'!CU126="Yes"),100-OFFSET('Sanitation Data'!$F$4,0,10*ROW('Sanitation Data'!F120)),NA())</f>
        <v>#N/A</v>
      </c>
      <c r="AG126" s="507" t="e">
        <f ca="1">+IF(AND(ISNUMBER(OFFSET('Sanitation Data'!$F$6,0,10*ROW('Sanitation Data'!F120))),'Data Summary'!CV126="Yes"),OFFSET('Sanitation Data'!$F$6,0,10*ROW('Sanitation Data'!F120)),NA())</f>
        <v>#N/A</v>
      </c>
      <c r="AH126" s="507" t="e">
        <f ca="1">+IF(AND(ISNUMBER(OFFSET('Sanitation Data'!$F$10,0,10*ROW('Sanitation Data'!F120))),'Data Summary'!CW126="Yes"),OFFSET('Sanitation Data'!$F$10,0,10*ROW('Sanitation Data'!F120)),NA())</f>
        <v>#N/A</v>
      </c>
      <c r="AI126" s="507" t="e">
        <f ca="1">+IF(AND(ISNUMBER(OFFSET('Sanitation Data'!$F$11,0,10*ROW('Sanitation Data'!F120))),'Data Summary'!CX126="Yes"),OFFSET('Sanitation Data'!$F$11,0,10*ROW('Sanitation Data'!F120)),NA())</f>
        <v>#N/A</v>
      </c>
      <c r="AJ126" s="507" t="e">
        <f ca="1">+IF(AND(ISNUMBER(OFFSET('Sanitation Data'!$F$12,0,10*ROW('Sanitation Data'!F120))),'Data Summary'!CY126="Yes"),OFFSET('Sanitation Data'!$F$12,0,10*ROW('Sanitation Data'!F120)),NA())</f>
        <v>#N/A</v>
      </c>
      <c r="AK126" s="507" t="e">
        <f ca="1">+IF(AND(ISNUMBER(OFFSET('Sanitation Data'!$G$4,0,10*ROW('Sanitation Data'!G120))),'Data Summary'!CZ126="Yes"),100-OFFSET('Sanitation Data'!$G$4,0,10*ROW('Sanitation Data'!G120)),NA())</f>
        <v>#N/A</v>
      </c>
      <c r="AL126" s="507" t="e">
        <f ca="1">+IF(AND(ISNUMBER(OFFSET('Sanitation Data'!$G$6,0,10*ROW('Sanitation Data'!G120))),'Data Summary'!DA126="Yes"),OFFSET('Sanitation Data'!$G$6,0,10*ROW('Sanitation Data'!G120)),NA())</f>
        <v>#N/A</v>
      </c>
      <c r="AM126" s="507" t="e">
        <f ca="1">+IF(AND(ISNUMBER(OFFSET('Sanitation Data'!$G$10,0,10*ROW('Sanitation Data'!G120))),'Data Summary'!DB126="Yes"),OFFSET('Sanitation Data'!$G$10,0,10*ROW('Sanitation Data'!G120)),NA())</f>
        <v>#N/A</v>
      </c>
      <c r="AN126" s="507" t="e">
        <f ca="1">+IF(AND(ISNUMBER(OFFSET('Sanitation Data'!$G$11,0,10*ROW('Sanitation Data'!G120))),'Data Summary'!DC126="Yes"),OFFSET('Sanitation Data'!$G$11,0,10*ROW('Sanitation Data'!G120)),NA())</f>
        <v>#N/A</v>
      </c>
      <c r="AO126" s="507" t="e">
        <f ca="1">+IF(AND(ISNUMBER(OFFSET('Sanitation Data'!$G$12,0,10*ROW('Sanitation Data'!G120))),'Data Summary'!DD126="Yes"),OFFSET('Sanitation Data'!$G$12,0,10*ROW('Sanitation Data'!G120)),NA())</f>
        <v>#N/A</v>
      </c>
      <c r="AP126" s="507" t="e">
        <f ca="1">+IF(AND(ISNUMBER(OFFSET('Sanitation Data'!$H$4,0,10*ROW('Sanitation Data'!H120))),'Data Summary'!DE126="Yes"),100-OFFSET('Sanitation Data'!$H$4,0,10*ROW('Sanitation Data'!H120)),NA())</f>
        <v>#N/A</v>
      </c>
      <c r="AQ126" s="507" t="e">
        <f ca="1">+IF(AND(ISNUMBER(OFFSET('Sanitation Data'!$H$6,0,10*ROW('Sanitation Data'!H120))),'Data Summary'!DF126="Yes"),OFFSET('Sanitation Data'!$H$6,0,10*ROW('Sanitation Data'!H120)),NA())</f>
        <v>#N/A</v>
      </c>
      <c r="AR126" s="507" t="e">
        <f ca="1">+IF(AND(ISNUMBER(OFFSET('Sanitation Data'!$H$10,0,10*ROW('Sanitation Data'!H120))),'Data Summary'!DG126="Yes"),OFFSET('Sanitation Data'!$H$10,0,10*ROW('Sanitation Data'!H120)),NA())</f>
        <v>#N/A</v>
      </c>
      <c r="AS126" s="507" t="e">
        <f ca="1">+IF(AND(ISNUMBER(OFFSET('Sanitation Data'!$H$11,0,10*ROW('Sanitation Data'!H120))),'Data Summary'!DH126="Yes"),OFFSET('Sanitation Data'!$H$11,0,10*ROW('Sanitation Data'!H120)),NA())</f>
        <v>#N/A</v>
      </c>
      <c r="AT126" s="507" t="e">
        <f ca="1">+IF(AND(ISNUMBER(OFFSET('Sanitation Data'!$H$12,0,10*ROW('Sanitation Data'!H120))),'Data Summary'!DI126="Yes"),OFFSET('Sanitation Data'!$H$12,0,10*ROW('Sanitation Data'!H120)),NA())</f>
        <v>#N/A</v>
      </c>
      <c r="AU126" s="507" t="e">
        <f ca="1">+IF(AND(ISNUMBER(OFFSET('Sanitation Data'!$I$4,0,10*ROW('Sanitation Data'!I120))),'Data Summary'!DJ126="Yes"),100-OFFSET('Sanitation Data'!$I$4,0,10*ROW('Sanitation Data'!I120)),NA())</f>
        <v>#N/A</v>
      </c>
      <c r="AV126" s="507" t="e">
        <f ca="1">+IF(AND(ISNUMBER(OFFSET('Sanitation Data'!$I$6,0,10*ROW('Sanitation Data'!I120))),'Data Summary'!DK126="Yes"),OFFSET('Sanitation Data'!$I$6,0,10*ROW('Sanitation Data'!I120)),NA())</f>
        <v>#N/A</v>
      </c>
      <c r="AW126" s="507" t="e">
        <f ca="1">+IF(AND(ISNUMBER(OFFSET('Sanitation Data'!$I$10,0,10*ROW('Sanitation Data'!I120))),'Data Summary'!DL126="Yes"),OFFSET('Sanitation Data'!$I$10,0,10*ROW('Sanitation Data'!I120)),NA())</f>
        <v>#N/A</v>
      </c>
      <c r="AX126" s="507" t="e">
        <f ca="1">+IF(AND(ISNUMBER(OFFSET('Sanitation Data'!$I$11,0,10*ROW('Sanitation Data'!I120))),'Data Summary'!DM126="Yes"),OFFSET('Sanitation Data'!$I$11,0,10*ROW('Sanitation Data'!I120)),NA())</f>
        <v>#N/A</v>
      </c>
      <c r="AY126" s="507" t="e">
        <f ca="1">+IF(AND(ISNUMBER(OFFSET('Sanitation Data'!$I$12,0,10*ROW('Sanitation Data'!I120))),'Data Summary'!DN126="Yes"),OFFSET('Sanitation Data'!$I$12,0,10*ROW('Sanitation Data'!I120)),NA())</f>
        <v>#N/A</v>
      </c>
      <c r="AZ126" s="508" t="e">
        <f ca="1">+IF(AND(ISNUMBER(OFFSET('Hygiene Data'!$D$5,0,10*ROW('Hygiene Data'!D120))),'Data Summary'!DO126="Yes"),OFFSET('Hygiene Data'!$D$5,0,10*ROW('Hygiene Data'!D120)),NA())</f>
        <v>#N/A</v>
      </c>
      <c r="BA126" s="508" t="e">
        <f ca="1">+IF(AND(ISNUMBER(OFFSET('Hygiene Data'!$D$7,0,10*ROW('Hygiene Data'!D120))),'Data Summary'!DP126="Yes"),OFFSET('Hygiene Data'!$D$7,0,10*ROW('Hygiene Data'!D120)),NA())</f>
        <v>#N/A</v>
      </c>
      <c r="BB126" s="508" t="e">
        <f ca="1">+IF(AND(ISNUMBER(OFFSET('Hygiene Data'!$D$9,0,10*ROW('Hygiene Data'!D120))),'Data Summary'!DQ126="Yes"),OFFSET('Hygiene Data'!$D$9,0,10*ROW('Hygiene Data'!D120)),NA())</f>
        <v>#N/A</v>
      </c>
      <c r="BC126" s="508" t="e">
        <f ca="1">+IF(AND(ISNUMBER(OFFSET('Hygiene Data'!$E$5,0,10*ROW('Hygiene Data'!E120))),'Data Summary'!DR126="Yes"),OFFSET('Hygiene Data'!$E$5,0,10*ROW('Hygiene Data'!E120)),NA())</f>
        <v>#N/A</v>
      </c>
      <c r="BD126" s="508" t="e">
        <f ca="1">+IF(AND(ISNUMBER(OFFSET('Hygiene Data'!$E$7,0,10*ROW('Hygiene Data'!E120))),'Data Summary'!DS126="Yes"),OFFSET('Hygiene Data'!$E$7,0,10*ROW('Hygiene Data'!E120)),NA())</f>
        <v>#N/A</v>
      </c>
      <c r="BE126" s="508" t="e">
        <f ca="1">+IF(AND(ISNUMBER(OFFSET('Hygiene Data'!$E$9,0,10*ROW('Hygiene Data'!E120))),'Data Summary'!DT126="Yes"),OFFSET('Hygiene Data'!$E$9,0,10*ROW('Hygiene Data'!E120)),NA())</f>
        <v>#N/A</v>
      </c>
      <c r="BF126" s="508" t="e">
        <f ca="1">+IF(AND(ISNUMBER(OFFSET('Hygiene Data'!$F$5,0,10*ROW('Hygiene Data'!F120))),'Data Summary'!DU126="Yes"),OFFSET('Hygiene Data'!$F$5,0,10*ROW('Hygiene Data'!F120)),NA())</f>
        <v>#N/A</v>
      </c>
      <c r="BG126" s="508" t="e">
        <f ca="1">+IF(AND(ISNUMBER(OFFSET('Hygiene Data'!$F$7,0,10*ROW('Hygiene Data'!F120))),'Data Summary'!DV126="Yes"),OFFSET('Hygiene Data'!$F$7,0,10*ROW('Hygiene Data'!F120)),NA())</f>
        <v>#N/A</v>
      </c>
      <c r="BH126" s="508" t="e">
        <f ca="1">+IF(AND(ISNUMBER(OFFSET('Hygiene Data'!$F$9,0,10*ROW('Hygiene Data'!F120))),'Data Summary'!DW126="Yes"),OFFSET('Hygiene Data'!$F$9,0,10*ROW('Hygiene Data'!F120)),NA())</f>
        <v>#N/A</v>
      </c>
      <c r="BI126" s="508" t="e">
        <f ca="1">+IF(AND(ISNUMBER(OFFSET('Hygiene Data'!$G$5,0,10*ROW('Hygiene Data'!G120))),'Data Summary'!DX126="Yes"),OFFSET('Hygiene Data'!$G$5,0,10*ROW('Hygiene Data'!G120)),NA())</f>
        <v>#N/A</v>
      </c>
      <c r="BJ126" s="508" t="e">
        <f ca="1">+IF(AND(ISNUMBER(OFFSET('Hygiene Data'!$G$7,0,10*ROW('Hygiene Data'!G120))),'Data Summary'!DY126="Yes"),OFFSET('Hygiene Data'!$G$7,0,10*ROW('Hygiene Data'!G120)),NA())</f>
        <v>#N/A</v>
      </c>
      <c r="BK126" s="508" t="e">
        <f ca="1">+IF(AND(ISNUMBER(OFFSET('Hygiene Data'!$G$9,0,10*ROW('Hygiene Data'!G120))),'Data Summary'!DZ126="Yes"),OFFSET('Hygiene Data'!$G$9,0,10*ROW('Hygiene Data'!G120)),NA())</f>
        <v>#N/A</v>
      </c>
      <c r="BL126" s="508" t="e">
        <f ca="1">+IF(AND(ISNUMBER(OFFSET('Hygiene Data'!$H$5,0,10*ROW('Hygiene Data'!H120))),'Data Summary'!EA126="Yes"),OFFSET('Hygiene Data'!$H$5,0,10*ROW('Hygiene Data'!H120)),NA())</f>
        <v>#N/A</v>
      </c>
      <c r="BM126" s="508" t="e">
        <f ca="1">+IF(AND(ISNUMBER(OFFSET('Hygiene Data'!$H$7,0,10*ROW('Hygiene Data'!H120))),'Data Summary'!EB126="Yes"),OFFSET('Hygiene Data'!$H$7,0,10*ROW('Hygiene Data'!H120)),NA())</f>
        <v>#N/A</v>
      </c>
      <c r="BN126" s="508" t="e">
        <f ca="1">+IF(AND(ISNUMBER(OFFSET('Hygiene Data'!$H$9,0,10*ROW('Hygiene Data'!H120))),'Data Summary'!EC126="Yes"),OFFSET('Hygiene Data'!$H$9,0,10*ROW('Hygiene Data'!H120)),NA())</f>
        <v>#N/A</v>
      </c>
      <c r="BO126" s="508" t="e">
        <f ca="1">+IF(AND(ISNUMBER(OFFSET('Hygiene Data'!$I$5,0,10*ROW('Hygiene Data'!I120))),'Data Summary'!ED126="Yes"),OFFSET('Hygiene Data'!$I$5,0,10*ROW('Hygiene Data'!I120)),NA())</f>
        <v>#N/A</v>
      </c>
      <c r="BP126" s="508" t="e">
        <f ca="1">+IF(AND(ISNUMBER(OFFSET('Hygiene Data'!$I$7,0,10*ROW('Hygiene Data'!I120))),'Data Summary'!EE126="Yes"),OFFSET('Hygiene Data'!$I$7,0,10*ROW('Hygiene Data'!I120)),NA())</f>
        <v>#N/A</v>
      </c>
      <c r="BQ126" s="508" t="e">
        <f ca="1">+IF(AND(ISNUMBER(OFFSET('Hygiene Data'!$I$9,0,10*ROW('Hygiene Data'!I120))),'Data Summary'!EF126="Yes"),OFFSET('Hygiene Data'!$I$9,0,10*ROW('Hygiene Data'!I120)),NA())</f>
        <v>#N/A</v>
      </c>
    </row>
    <row r="127" spans="1:69" x14ac:dyDescent="0.25">
      <c r="A127" s="504" t="e">
        <f ca="1">+RIGHT('Data Summary'!A127,LEN('Data Summary'!A127)-9)</f>
        <v>#VALUE!</v>
      </c>
      <c r="B127" s="478" t="str">
        <f ca="1">+IF(ISTEXT('Data Summary'!B127),'Data Summary'!B127,"")</f>
        <v/>
      </c>
      <c r="C127" s="505" t="e">
        <f ca="1">+VALUE('Data Summary'!C127)</f>
        <v>#VALUE!</v>
      </c>
      <c r="D127" s="506" t="e">
        <f ca="1">+IF(AND(ISNUMBER(OFFSET('Water Data'!$D$4,0,10*ROW('Water Data'!D121))),'Data Summary'!BS127="Yes"),100-OFFSET('Water Data'!$D$4,0,10*ROW('Water Data'!D121)),NA())</f>
        <v>#N/A</v>
      </c>
      <c r="E127" s="506" t="e">
        <f ca="1">+IF(AND(ISNUMBER(OFFSET('Water Data'!$D$6,0,10*ROW('Water Data'!D121))),'Data Summary'!BT127="Yes"),OFFSET('Water Data'!$D$6,0,10*ROW('Water Data'!D121)),NA())</f>
        <v>#N/A</v>
      </c>
      <c r="F127" s="506" t="e">
        <f ca="1">+IF(AND(ISNUMBER(OFFSET('Water Data'!$D$9,0,10*ROW('Water Data'!D121))),'Data Summary'!BU127="Yes"),OFFSET('Water Data'!$D$9,0,10*ROW('Water Data'!D121)),NA())</f>
        <v>#N/A</v>
      </c>
      <c r="G127" s="506" t="e">
        <f ca="1">+IF(AND(ISNUMBER(OFFSET('Water Data'!$E$4,0,10*ROW('Water Data'!E121))),'Data Summary'!BV127="Yes"),100-OFFSET('Water Data'!$E$4,0,10*ROW('Water Data'!E121)),NA())</f>
        <v>#N/A</v>
      </c>
      <c r="H127" s="506" t="e">
        <f ca="1">+IF(AND(ISNUMBER(OFFSET('Water Data'!$E$6,0,10*ROW('Water Data'!E121))),'Data Summary'!BW127="Yes"),OFFSET('Water Data'!$E$6,0,10*ROW('Water Data'!E121)),NA())</f>
        <v>#N/A</v>
      </c>
      <c r="I127" s="506" t="e">
        <f ca="1">+IF(AND(ISNUMBER(OFFSET('Water Data'!$E$9,0,10*ROW('Water Data'!E121))),'Data Summary'!BX127="Yes"),OFFSET('Water Data'!$E$9,0,10*ROW('Water Data'!E121)),NA())</f>
        <v>#N/A</v>
      </c>
      <c r="J127" s="506" t="e">
        <f ca="1">+IF(AND(ISNUMBER(OFFSET('Water Data'!$F$4,0,10*ROW('Water Data'!F121))),'Data Summary'!BY127="Yes"),100-OFFSET('Water Data'!$F$4,0,10*ROW('Water Data'!F121)),NA())</f>
        <v>#N/A</v>
      </c>
      <c r="K127" s="506" t="e">
        <f ca="1">+IF(AND(ISNUMBER(OFFSET('Water Data'!$F$6,0,10*ROW('Water Data'!F121))),'Data Summary'!BZ127="Yes"),OFFSET('Water Data'!$F$6,0,10*ROW('Water Data'!F121)),NA())</f>
        <v>#N/A</v>
      </c>
      <c r="L127" s="506" t="e">
        <f ca="1">+IF(AND(ISNUMBER(OFFSET('Water Data'!$F$9,0,10*ROW('Water Data'!F121))),'Data Summary'!CA127="Yes"),OFFSET('Water Data'!$F$9,0,10*ROW('Water Data'!F121)),NA())</f>
        <v>#N/A</v>
      </c>
      <c r="M127" s="506" t="e">
        <f ca="1">+IF(AND(ISNUMBER(OFFSET('Water Data'!$G$4,0,10*ROW('Water Data'!G121))),'Data Summary'!CB127="Yes"),100-OFFSET('Water Data'!$G$4,0,10*ROW('Water Data'!G121)),NA())</f>
        <v>#N/A</v>
      </c>
      <c r="N127" s="506" t="e">
        <f ca="1">+IF(AND(ISNUMBER(OFFSET('Water Data'!$G$6,0,10*ROW('Water Data'!G121))),'Data Summary'!CC127="Yes"),OFFSET('Water Data'!$G$6,0,10*ROW('Water Data'!G121)),NA())</f>
        <v>#N/A</v>
      </c>
      <c r="O127" s="506" t="e">
        <f ca="1">+IF(AND(ISNUMBER(OFFSET('Water Data'!$G$9,0,10*ROW('Water Data'!G121))),'Data Summary'!CD127="Yes"),OFFSET('Water Data'!$G$9,0,10*ROW('Water Data'!G121)),NA())</f>
        <v>#N/A</v>
      </c>
      <c r="P127" s="506" t="e">
        <f ca="1">+IF(AND(ISNUMBER(OFFSET('Water Data'!$H$4,0,10*ROW('Water Data'!H121))),'Data Summary'!CE127="Yes"),100-OFFSET('Water Data'!$H$4,0,10*ROW('Water Data'!H121)),NA())</f>
        <v>#N/A</v>
      </c>
      <c r="Q127" s="506" t="e">
        <f ca="1">+IF(AND(ISNUMBER(OFFSET('Water Data'!$H$6,0,10*ROW('Water Data'!H121))),'Data Summary'!CF127="Yes"),OFFSET('Water Data'!$H$6,0,10*ROW('Water Data'!H121)),NA())</f>
        <v>#N/A</v>
      </c>
      <c r="R127" s="506" t="e">
        <f ca="1">+IF(AND(ISNUMBER(OFFSET('Water Data'!$H$9,0,10*ROW('Water Data'!H121))),'Data Summary'!CG127="Yes"),OFFSET('Water Data'!$H$9,0,10*ROW('Water Data'!H121)),NA())</f>
        <v>#N/A</v>
      </c>
      <c r="S127" s="506" t="e">
        <f ca="1">+IF(AND(ISNUMBER(OFFSET('Water Data'!$I$4,0,10*ROW('Water Data'!I121))),'Data Summary'!CH127="Yes"),100-OFFSET('Water Data'!$I$4,0,10*ROW('Water Data'!I121)),NA())</f>
        <v>#N/A</v>
      </c>
      <c r="T127" s="506" t="e">
        <f ca="1">+IF(AND(ISNUMBER(OFFSET('Water Data'!$I$6,0,10*ROW('Water Data'!I121))),'Data Summary'!CI127="Yes"),OFFSET('Water Data'!$I$6,0,10*ROW('Water Data'!I121)),NA())</f>
        <v>#N/A</v>
      </c>
      <c r="U127" s="506" t="e">
        <f ca="1">+IF(AND(ISNUMBER(OFFSET('Water Data'!$I$9,0,10*ROW('Water Data'!I121))),'Data Summary'!CJ127="Yes"),OFFSET('Water Data'!$I$9,0,10*ROW('Water Data'!I121)),NA())</f>
        <v>#N/A</v>
      </c>
      <c r="V127" s="507" t="e">
        <f ca="1">+IF(AND(ISNUMBER(OFFSET('Sanitation Data'!$D$4,0,10*ROW('Sanitation Data'!D121))),'Data Summary'!CK127="Yes"),100-OFFSET('Sanitation Data'!$D$4,0,10*ROW('Sanitation Data'!D121)),NA())</f>
        <v>#N/A</v>
      </c>
      <c r="W127" s="507" t="e">
        <f ca="1">+IF(AND(ISNUMBER(OFFSET('Sanitation Data'!$D$6,0,10*ROW('Sanitation Data'!D121))),'Data Summary'!CL127="Yes"),OFFSET('Sanitation Data'!$D$6,0,10*ROW('Sanitation Data'!D121)),NA())</f>
        <v>#N/A</v>
      </c>
      <c r="X127" s="507" t="e">
        <f ca="1">+IF(AND(ISNUMBER(OFFSET('Sanitation Data'!$D$10,0,10*ROW('Sanitation Data'!D121))),'Data Summary'!CM127="Yes"),OFFSET('Sanitation Data'!$D$10,0,10*ROW('Sanitation Data'!D121)),NA())</f>
        <v>#N/A</v>
      </c>
      <c r="Y127" s="507" t="e">
        <f ca="1">+IF(AND(ISNUMBER(OFFSET('Sanitation Data'!$D$11,0,10*ROW('Sanitation Data'!D121))),'Data Summary'!CN127="Yes"),OFFSET('Sanitation Data'!$D$11,0,10*ROW('Sanitation Data'!D121)),NA())</f>
        <v>#N/A</v>
      </c>
      <c r="Z127" s="507" t="e">
        <f ca="1">+IF(AND(ISNUMBER(OFFSET('Sanitation Data'!$D$12,0,10*ROW('Sanitation Data'!D121))),'Data Summary'!CO127="Yes"),OFFSET('Sanitation Data'!$D$12,0,10*ROW('Sanitation Data'!D121)),NA())</f>
        <v>#N/A</v>
      </c>
      <c r="AA127" s="507" t="e">
        <f ca="1">+IF(AND(ISNUMBER(OFFSET('Sanitation Data'!$E$4,0,10*ROW('Sanitation Data'!E121))),'Data Summary'!CP127="Yes"),100-OFFSET('Sanitation Data'!$E$4,0,10*ROW('Sanitation Data'!E121)),NA())</f>
        <v>#N/A</v>
      </c>
      <c r="AB127" s="507" t="e">
        <f ca="1">+IF(AND(ISNUMBER(OFFSET('Sanitation Data'!$E$6,0,10*ROW('Sanitation Data'!E121))),'Data Summary'!CQ127="Yes"),OFFSET('Sanitation Data'!$E$6,0,10*ROW('Sanitation Data'!E121)),NA())</f>
        <v>#N/A</v>
      </c>
      <c r="AC127" s="507" t="e">
        <f ca="1">+IF(AND(ISNUMBER(OFFSET('Sanitation Data'!$E$10,0,10*ROW('Sanitation Data'!E121))),'Data Summary'!CR127="Yes"),OFFSET('Sanitation Data'!$E$10,0,10*ROW('Sanitation Data'!E121)),NA())</f>
        <v>#N/A</v>
      </c>
      <c r="AD127" s="507" t="e">
        <f ca="1">+IF(AND(ISNUMBER(OFFSET('Sanitation Data'!$E$11,0,10*ROW('Sanitation Data'!E121))),'Data Summary'!CS127="Yes"),OFFSET('Sanitation Data'!$E$11,0,10*ROW('Sanitation Data'!E121)),NA())</f>
        <v>#N/A</v>
      </c>
      <c r="AE127" s="507" t="e">
        <f ca="1">+IF(AND(ISNUMBER(OFFSET('Sanitation Data'!$E$12,0,10*ROW('Sanitation Data'!E121))),'Data Summary'!CT127="Yes"),OFFSET('Sanitation Data'!$E$12,0,10*ROW('Sanitation Data'!E121)),NA())</f>
        <v>#N/A</v>
      </c>
      <c r="AF127" s="507" t="e">
        <f ca="1">+IF(AND(ISNUMBER(OFFSET('Sanitation Data'!$F$4,0,10*ROW('Sanitation Data'!F121))),'Data Summary'!CU127="Yes"),100-OFFSET('Sanitation Data'!$F$4,0,10*ROW('Sanitation Data'!F121)),NA())</f>
        <v>#N/A</v>
      </c>
      <c r="AG127" s="507" t="e">
        <f ca="1">+IF(AND(ISNUMBER(OFFSET('Sanitation Data'!$F$6,0,10*ROW('Sanitation Data'!F121))),'Data Summary'!CV127="Yes"),OFFSET('Sanitation Data'!$F$6,0,10*ROW('Sanitation Data'!F121)),NA())</f>
        <v>#N/A</v>
      </c>
      <c r="AH127" s="507" t="e">
        <f ca="1">+IF(AND(ISNUMBER(OFFSET('Sanitation Data'!$F$10,0,10*ROW('Sanitation Data'!F121))),'Data Summary'!CW127="Yes"),OFFSET('Sanitation Data'!$F$10,0,10*ROW('Sanitation Data'!F121)),NA())</f>
        <v>#N/A</v>
      </c>
      <c r="AI127" s="507" t="e">
        <f ca="1">+IF(AND(ISNUMBER(OFFSET('Sanitation Data'!$F$11,0,10*ROW('Sanitation Data'!F121))),'Data Summary'!CX127="Yes"),OFFSET('Sanitation Data'!$F$11,0,10*ROW('Sanitation Data'!F121)),NA())</f>
        <v>#N/A</v>
      </c>
      <c r="AJ127" s="507" t="e">
        <f ca="1">+IF(AND(ISNUMBER(OFFSET('Sanitation Data'!$F$12,0,10*ROW('Sanitation Data'!F121))),'Data Summary'!CY127="Yes"),OFFSET('Sanitation Data'!$F$12,0,10*ROW('Sanitation Data'!F121)),NA())</f>
        <v>#N/A</v>
      </c>
      <c r="AK127" s="507" t="e">
        <f ca="1">+IF(AND(ISNUMBER(OFFSET('Sanitation Data'!$G$4,0,10*ROW('Sanitation Data'!G121))),'Data Summary'!CZ127="Yes"),100-OFFSET('Sanitation Data'!$G$4,0,10*ROW('Sanitation Data'!G121)),NA())</f>
        <v>#N/A</v>
      </c>
      <c r="AL127" s="507" t="e">
        <f ca="1">+IF(AND(ISNUMBER(OFFSET('Sanitation Data'!$G$6,0,10*ROW('Sanitation Data'!G121))),'Data Summary'!DA127="Yes"),OFFSET('Sanitation Data'!$G$6,0,10*ROW('Sanitation Data'!G121)),NA())</f>
        <v>#N/A</v>
      </c>
      <c r="AM127" s="507" t="e">
        <f ca="1">+IF(AND(ISNUMBER(OFFSET('Sanitation Data'!$G$10,0,10*ROW('Sanitation Data'!G121))),'Data Summary'!DB127="Yes"),OFFSET('Sanitation Data'!$G$10,0,10*ROW('Sanitation Data'!G121)),NA())</f>
        <v>#N/A</v>
      </c>
      <c r="AN127" s="507" t="e">
        <f ca="1">+IF(AND(ISNUMBER(OFFSET('Sanitation Data'!$G$11,0,10*ROW('Sanitation Data'!G121))),'Data Summary'!DC127="Yes"),OFFSET('Sanitation Data'!$G$11,0,10*ROW('Sanitation Data'!G121)),NA())</f>
        <v>#N/A</v>
      </c>
      <c r="AO127" s="507" t="e">
        <f ca="1">+IF(AND(ISNUMBER(OFFSET('Sanitation Data'!$G$12,0,10*ROW('Sanitation Data'!G121))),'Data Summary'!DD127="Yes"),OFFSET('Sanitation Data'!$G$12,0,10*ROW('Sanitation Data'!G121)),NA())</f>
        <v>#N/A</v>
      </c>
      <c r="AP127" s="507" t="e">
        <f ca="1">+IF(AND(ISNUMBER(OFFSET('Sanitation Data'!$H$4,0,10*ROW('Sanitation Data'!H121))),'Data Summary'!DE127="Yes"),100-OFFSET('Sanitation Data'!$H$4,0,10*ROW('Sanitation Data'!H121)),NA())</f>
        <v>#N/A</v>
      </c>
      <c r="AQ127" s="507" t="e">
        <f ca="1">+IF(AND(ISNUMBER(OFFSET('Sanitation Data'!$H$6,0,10*ROW('Sanitation Data'!H121))),'Data Summary'!DF127="Yes"),OFFSET('Sanitation Data'!$H$6,0,10*ROW('Sanitation Data'!H121)),NA())</f>
        <v>#N/A</v>
      </c>
      <c r="AR127" s="507" t="e">
        <f ca="1">+IF(AND(ISNUMBER(OFFSET('Sanitation Data'!$H$10,0,10*ROW('Sanitation Data'!H121))),'Data Summary'!DG127="Yes"),OFFSET('Sanitation Data'!$H$10,0,10*ROW('Sanitation Data'!H121)),NA())</f>
        <v>#N/A</v>
      </c>
      <c r="AS127" s="507" t="e">
        <f ca="1">+IF(AND(ISNUMBER(OFFSET('Sanitation Data'!$H$11,0,10*ROW('Sanitation Data'!H121))),'Data Summary'!DH127="Yes"),OFFSET('Sanitation Data'!$H$11,0,10*ROW('Sanitation Data'!H121)),NA())</f>
        <v>#N/A</v>
      </c>
      <c r="AT127" s="507" t="e">
        <f ca="1">+IF(AND(ISNUMBER(OFFSET('Sanitation Data'!$H$12,0,10*ROW('Sanitation Data'!H121))),'Data Summary'!DI127="Yes"),OFFSET('Sanitation Data'!$H$12,0,10*ROW('Sanitation Data'!H121)),NA())</f>
        <v>#N/A</v>
      </c>
      <c r="AU127" s="507" t="e">
        <f ca="1">+IF(AND(ISNUMBER(OFFSET('Sanitation Data'!$I$4,0,10*ROW('Sanitation Data'!I121))),'Data Summary'!DJ127="Yes"),100-OFFSET('Sanitation Data'!$I$4,0,10*ROW('Sanitation Data'!I121)),NA())</f>
        <v>#N/A</v>
      </c>
      <c r="AV127" s="507" t="e">
        <f ca="1">+IF(AND(ISNUMBER(OFFSET('Sanitation Data'!$I$6,0,10*ROW('Sanitation Data'!I121))),'Data Summary'!DK127="Yes"),OFFSET('Sanitation Data'!$I$6,0,10*ROW('Sanitation Data'!I121)),NA())</f>
        <v>#N/A</v>
      </c>
      <c r="AW127" s="507" t="e">
        <f ca="1">+IF(AND(ISNUMBER(OFFSET('Sanitation Data'!$I$10,0,10*ROW('Sanitation Data'!I121))),'Data Summary'!DL127="Yes"),OFFSET('Sanitation Data'!$I$10,0,10*ROW('Sanitation Data'!I121)),NA())</f>
        <v>#N/A</v>
      </c>
      <c r="AX127" s="507" t="e">
        <f ca="1">+IF(AND(ISNUMBER(OFFSET('Sanitation Data'!$I$11,0,10*ROW('Sanitation Data'!I121))),'Data Summary'!DM127="Yes"),OFFSET('Sanitation Data'!$I$11,0,10*ROW('Sanitation Data'!I121)),NA())</f>
        <v>#N/A</v>
      </c>
      <c r="AY127" s="507" t="e">
        <f ca="1">+IF(AND(ISNUMBER(OFFSET('Sanitation Data'!$I$12,0,10*ROW('Sanitation Data'!I121))),'Data Summary'!DN127="Yes"),OFFSET('Sanitation Data'!$I$12,0,10*ROW('Sanitation Data'!I121)),NA())</f>
        <v>#N/A</v>
      </c>
      <c r="AZ127" s="508" t="e">
        <f ca="1">+IF(AND(ISNUMBER(OFFSET('Hygiene Data'!$D$5,0,10*ROW('Hygiene Data'!D121))),'Data Summary'!DO127="Yes"),OFFSET('Hygiene Data'!$D$5,0,10*ROW('Hygiene Data'!D121)),NA())</f>
        <v>#N/A</v>
      </c>
      <c r="BA127" s="508" t="e">
        <f ca="1">+IF(AND(ISNUMBER(OFFSET('Hygiene Data'!$D$7,0,10*ROW('Hygiene Data'!D121))),'Data Summary'!DP127="Yes"),OFFSET('Hygiene Data'!$D$7,0,10*ROW('Hygiene Data'!D121)),NA())</f>
        <v>#N/A</v>
      </c>
      <c r="BB127" s="508" t="e">
        <f ca="1">+IF(AND(ISNUMBER(OFFSET('Hygiene Data'!$D$9,0,10*ROW('Hygiene Data'!D121))),'Data Summary'!DQ127="Yes"),OFFSET('Hygiene Data'!$D$9,0,10*ROW('Hygiene Data'!D121)),NA())</f>
        <v>#N/A</v>
      </c>
      <c r="BC127" s="508" t="e">
        <f ca="1">+IF(AND(ISNUMBER(OFFSET('Hygiene Data'!$E$5,0,10*ROW('Hygiene Data'!E121))),'Data Summary'!DR127="Yes"),OFFSET('Hygiene Data'!$E$5,0,10*ROW('Hygiene Data'!E121)),NA())</f>
        <v>#N/A</v>
      </c>
      <c r="BD127" s="508" t="e">
        <f ca="1">+IF(AND(ISNUMBER(OFFSET('Hygiene Data'!$E$7,0,10*ROW('Hygiene Data'!E121))),'Data Summary'!DS127="Yes"),OFFSET('Hygiene Data'!$E$7,0,10*ROW('Hygiene Data'!E121)),NA())</f>
        <v>#N/A</v>
      </c>
      <c r="BE127" s="508" t="e">
        <f ca="1">+IF(AND(ISNUMBER(OFFSET('Hygiene Data'!$E$9,0,10*ROW('Hygiene Data'!E121))),'Data Summary'!DT127="Yes"),OFFSET('Hygiene Data'!$E$9,0,10*ROW('Hygiene Data'!E121)),NA())</f>
        <v>#N/A</v>
      </c>
      <c r="BF127" s="508" t="e">
        <f ca="1">+IF(AND(ISNUMBER(OFFSET('Hygiene Data'!$F$5,0,10*ROW('Hygiene Data'!F121))),'Data Summary'!DU127="Yes"),OFFSET('Hygiene Data'!$F$5,0,10*ROW('Hygiene Data'!F121)),NA())</f>
        <v>#N/A</v>
      </c>
      <c r="BG127" s="508" t="e">
        <f ca="1">+IF(AND(ISNUMBER(OFFSET('Hygiene Data'!$F$7,0,10*ROW('Hygiene Data'!F121))),'Data Summary'!DV127="Yes"),OFFSET('Hygiene Data'!$F$7,0,10*ROW('Hygiene Data'!F121)),NA())</f>
        <v>#N/A</v>
      </c>
      <c r="BH127" s="508" t="e">
        <f ca="1">+IF(AND(ISNUMBER(OFFSET('Hygiene Data'!$F$9,0,10*ROW('Hygiene Data'!F121))),'Data Summary'!DW127="Yes"),OFFSET('Hygiene Data'!$F$9,0,10*ROW('Hygiene Data'!F121)),NA())</f>
        <v>#N/A</v>
      </c>
      <c r="BI127" s="508" t="e">
        <f ca="1">+IF(AND(ISNUMBER(OFFSET('Hygiene Data'!$G$5,0,10*ROW('Hygiene Data'!G121))),'Data Summary'!DX127="Yes"),OFFSET('Hygiene Data'!$G$5,0,10*ROW('Hygiene Data'!G121)),NA())</f>
        <v>#N/A</v>
      </c>
      <c r="BJ127" s="508" t="e">
        <f ca="1">+IF(AND(ISNUMBER(OFFSET('Hygiene Data'!$G$7,0,10*ROW('Hygiene Data'!G121))),'Data Summary'!DY127="Yes"),OFFSET('Hygiene Data'!$G$7,0,10*ROW('Hygiene Data'!G121)),NA())</f>
        <v>#N/A</v>
      </c>
      <c r="BK127" s="508" t="e">
        <f ca="1">+IF(AND(ISNUMBER(OFFSET('Hygiene Data'!$G$9,0,10*ROW('Hygiene Data'!G121))),'Data Summary'!DZ127="Yes"),OFFSET('Hygiene Data'!$G$9,0,10*ROW('Hygiene Data'!G121)),NA())</f>
        <v>#N/A</v>
      </c>
      <c r="BL127" s="508" t="e">
        <f ca="1">+IF(AND(ISNUMBER(OFFSET('Hygiene Data'!$H$5,0,10*ROW('Hygiene Data'!H121))),'Data Summary'!EA127="Yes"),OFFSET('Hygiene Data'!$H$5,0,10*ROW('Hygiene Data'!H121)),NA())</f>
        <v>#N/A</v>
      </c>
      <c r="BM127" s="508" t="e">
        <f ca="1">+IF(AND(ISNUMBER(OFFSET('Hygiene Data'!$H$7,0,10*ROW('Hygiene Data'!H121))),'Data Summary'!EB127="Yes"),OFFSET('Hygiene Data'!$H$7,0,10*ROW('Hygiene Data'!H121)),NA())</f>
        <v>#N/A</v>
      </c>
      <c r="BN127" s="508" t="e">
        <f ca="1">+IF(AND(ISNUMBER(OFFSET('Hygiene Data'!$H$9,0,10*ROW('Hygiene Data'!H121))),'Data Summary'!EC127="Yes"),OFFSET('Hygiene Data'!$H$9,0,10*ROW('Hygiene Data'!H121)),NA())</f>
        <v>#N/A</v>
      </c>
      <c r="BO127" s="508" t="e">
        <f ca="1">+IF(AND(ISNUMBER(OFFSET('Hygiene Data'!$I$5,0,10*ROW('Hygiene Data'!I121))),'Data Summary'!ED127="Yes"),OFFSET('Hygiene Data'!$I$5,0,10*ROW('Hygiene Data'!I121)),NA())</f>
        <v>#N/A</v>
      </c>
      <c r="BP127" s="508" t="e">
        <f ca="1">+IF(AND(ISNUMBER(OFFSET('Hygiene Data'!$I$7,0,10*ROW('Hygiene Data'!I121))),'Data Summary'!EE127="Yes"),OFFSET('Hygiene Data'!$I$7,0,10*ROW('Hygiene Data'!I121)),NA())</f>
        <v>#N/A</v>
      </c>
      <c r="BQ127" s="508" t="e">
        <f ca="1">+IF(AND(ISNUMBER(OFFSET('Hygiene Data'!$I$9,0,10*ROW('Hygiene Data'!I121))),'Data Summary'!EF127="Yes"),OFFSET('Hygiene Data'!$I$9,0,10*ROW('Hygiene Data'!I121)),NA())</f>
        <v>#N/A</v>
      </c>
    </row>
    <row r="128" spans="1:69" x14ac:dyDescent="0.25">
      <c r="A128" s="504" t="e">
        <f ca="1">+RIGHT('Data Summary'!A128,LEN('Data Summary'!A128)-9)</f>
        <v>#VALUE!</v>
      </c>
      <c r="B128" s="478" t="str">
        <f ca="1">+IF(ISTEXT('Data Summary'!B128),'Data Summary'!B128,"")</f>
        <v/>
      </c>
      <c r="C128" s="505" t="e">
        <f ca="1">+VALUE('Data Summary'!C128)</f>
        <v>#VALUE!</v>
      </c>
      <c r="D128" s="506" t="e">
        <f ca="1">+IF(AND(ISNUMBER(OFFSET('Water Data'!$D$4,0,10*ROW('Water Data'!D122))),'Data Summary'!BS128="Yes"),100-OFFSET('Water Data'!$D$4,0,10*ROW('Water Data'!D122)),NA())</f>
        <v>#N/A</v>
      </c>
      <c r="E128" s="506" t="e">
        <f ca="1">+IF(AND(ISNUMBER(OFFSET('Water Data'!$D$6,0,10*ROW('Water Data'!D122))),'Data Summary'!BT128="Yes"),OFFSET('Water Data'!$D$6,0,10*ROW('Water Data'!D122)),NA())</f>
        <v>#N/A</v>
      </c>
      <c r="F128" s="506" t="e">
        <f ca="1">+IF(AND(ISNUMBER(OFFSET('Water Data'!$D$9,0,10*ROW('Water Data'!D122))),'Data Summary'!BU128="Yes"),OFFSET('Water Data'!$D$9,0,10*ROW('Water Data'!D122)),NA())</f>
        <v>#N/A</v>
      </c>
      <c r="G128" s="506" t="e">
        <f ca="1">+IF(AND(ISNUMBER(OFFSET('Water Data'!$E$4,0,10*ROW('Water Data'!E122))),'Data Summary'!BV128="Yes"),100-OFFSET('Water Data'!$E$4,0,10*ROW('Water Data'!E122)),NA())</f>
        <v>#N/A</v>
      </c>
      <c r="H128" s="506" t="e">
        <f ca="1">+IF(AND(ISNUMBER(OFFSET('Water Data'!$E$6,0,10*ROW('Water Data'!E122))),'Data Summary'!BW128="Yes"),OFFSET('Water Data'!$E$6,0,10*ROW('Water Data'!E122)),NA())</f>
        <v>#N/A</v>
      </c>
      <c r="I128" s="506" t="e">
        <f ca="1">+IF(AND(ISNUMBER(OFFSET('Water Data'!$E$9,0,10*ROW('Water Data'!E122))),'Data Summary'!BX128="Yes"),OFFSET('Water Data'!$E$9,0,10*ROW('Water Data'!E122)),NA())</f>
        <v>#N/A</v>
      </c>
      <c r="J128" s="506" t="e">
        <f ca="1">+IF(AND(ISNUMBER(OFFSET('Water Data'!$F$4,0,10*ROW('Water Data'!F122))),'Data Summary'!BY128="Yes"),100-OFFSET('Water Data'!$F$4,0,10*ROW('Water Data'!F122)),NA())</f>
        <v>#N/A</v>
      </c>
      <c r="K128" s="506" t="e">
        <f ca="1">+IF(AND(ISNUMBER(OFFSET('Water Data'!$F$6,0,10*ROW('Water Data'!F122))),'Data Summary'!BZ128="Yes"),OFFSET('Water Data'!$F$6,0,10*ROW('Water Data'!F122)),NA())</f>
        <v>#N/A</v>
      </c>
      <c r="L128" s="506" t="e">
        <f ca="1">+IF(AND(ISNUMBER(OFFSET('Water Data'!$F$9,0,10*ROW('Water Data'!F122))),'Data Summary'!CA128="Yes"),OFFSET('Water Data'!$F$9,0,10*ROW('Water Data'!F122)),NA())</f>
        <v>#N/A</v>
      </c>
      <c r="M128" s="506" t="e">
        <f ca="1">+IF(AND(ISNUMBER(OFFSET('Water Data'!$G$4,0,10*ROW('Water Data'!G122))),'Data Summary'!CB128="Yes"),100-OFFSET('Water Data'!$G$4,0,10*ROW('Water Data'!G122)),NA())</f>
        <v>#N/A</v>
      </c>
      <c r="N128" s="506" t="e">
        <f ca="1">+IF(AND(ISNUMBER(OFFSET('Water Data'!$G$6,0,10*ROW('Water Data'!G122))),'Data Summary'!CC128="Yes"),OFFSET('Water Data'!$G$6,0,10*ROW('Water Data'!G122)),NA())</f>
        <v>#N/A</v>
      </c>
      <c r="O128" s="506" t="e">
        <f ca="1">+IF(AND(ISNUMBER(OFFSET('Water Data'!$G$9,0,10*ROW('Water Data'!G122))),'Data Summary'!CD128="Yes"),OFFSET('Water Data'!$G$9,0,10*ROW('Water Data'!G122)),NA())</f>
        <v>#N/A</v>
      </c>
      <c r="P128" s="506" t="e">
        <f ca="1">+IF(AND(ISNUMBER(OFFSET('Water Data'!$H$4,0,10*ROW('Water Data'!H122))),'Data Summary'!CE128="Yes"),100-OFFSET('Water Data'!$H$4,0,10*ROW('Water Data'!H122)),NA())</f>
        <v>#N/A</v>
      </c>
      <c r="Q128" s="506" t="e">
        <f ca="1">+IF(AND(ISNUMBER(OFFSET('Water Data'!$H$6,0,10*ROW('Water Data'!H122))),'Data Summary'!CF128="Yes"),OFFSET('Water Data'!$H$6,0,10*ROW('Water Data'!H122)),NA())</f>
        <v>#N/A</v>
      </c>
      <c r="R128" s="506" t="e">
        <f ca="1">+IF(AND(ISNUMBER(OFFSET('Water Data'!$H$9,0,10*ROW('Water Data'!H122))),'Data Summary'!CG128="Yes"),OFFSET('Water Data'!$H$9,0,10*ROW('Water Data'!H122)),NA())</f>
        <v>#N/A</v>
      </c>
      <c r="S128" s="506" t="e">
        <f ca="1">+IF(AND(ISNUMBER(OFFSET('Water Data'!$I$4,0,10*ROW('Water Data'!I122))),'Data Summary'!CH128="Yes"),100-OFFSET('Water Data'!$I$4,0,10*ROW('Water Data'!I122)),NA())</f>
        <v>#N/A</v>
      </c>
      <c r="T128" s="506" t="e">
        <f ca="1">+IF(AND(ISNUMBER(OFFSET('Water Data'!$I$6,0,10*ROW('Water Data'!I122))),'Data Summary'!CI128="Yes"),OFFSET('Water Data'!$I$6,0,10*ROW('Water Data'!I122)),NA())</f>
        <v>#N/A</v>
      </c>
      <c r="U128" s="506" t="e">
        <f ca="1">+IF(AND(ISNUMBER(OFFSET('Water Data'!$I$9,0,10*ROW('Water Data'!I122))),'Data Summary'!CJ128="Yes"),OFFSET('Water Data'!$I$9,0,10*ROW('Water Data'!I122)),NA())</f>
        <v>#N/A</v>
      </c>
      <c r="V128" s="507" t="e">
        <f ca="1">+IF(AND(ISNUMBER(OFFSET('Sanitation Data'!$D$4,0,10*ROW('Sanitation Data'!D122))),'Data Summary'!CK128="Yes"),100-OFFSET('Sanitation Data'!$D$4,0,10*ROW('Sanitation Data'!D122)),NA())</f>
        <v>#N/A</v>
      </c>
      <c r="W128" s="507" t="e">
        <f ca="1">+IF(AND(ISNUMBER(OFFSET('Sanitation Data'!$D$6,0,10*ROW('Sanitation Data'!D122))),'Data Summary'!CL128="Yes"),OFFSET('Sanitation Data'!$D$6,0,10*ROW('Sanitation Data'!D122)),NA())</f>
        <v>#N/A</v>
      </c>
      <c r="X128" s="507" t="e">
        <f ca="1">+IF(AND(ISNUMBER(OFFSET('Sanitation Data'!$D$10,0,10*ROW('Sanitation Data'!D122))),'Data Summary'!CM128="Yes"),OFFSET('Sanitation Data'!$D$10,0,10*ROW('Sanitation Data'!D122)),NA())</f>
        <v>#N/A</v>
      </c>
      <c r="Y128" s="507" t="e">
        <f ca="1">+IF(AND(ISNUMBER(OFFSET('Sanitation Data'!$D$11,0,10*ROW('Sanitation Data'!D122))),'Data Summary'!CN128="Yes"),OFFSET('Sanitation Data'!$D$11,0,10*ROW('Sanitation Data'!D122)),NA())</f>
        <v>#N/A</v>
      </c>
      <c r="Z128" s="507" t="e">
        <f ca="1">+IF(AND(ISNUMBER(OFFSET('Sanitation Data'!$D$12,0,10*ROW('Sanitation Data'!D122))),'Data Summary'!CO128="Yes"),OFFSET('Sanitation Data'!$D$12,0,10*ROW('Sanitation Data'!D122)),NA())</f>
        <v>#N/A</v>
      </c>
      <c r="AA128" s="507" t="e">
        <f ca="1">+IF(AND(ISNUMBER(OFFSET('Sanitation Data'!$E$4,0,10*ROW('Sanitation Data'!E122))),'Data Summary'!CP128="Yes"),100-OFFSET('Sanitation Data'!$E$4,0,10*ROW('Sanitation Data'!E122)),NA())</f>
        <v>#N/A</v>
      </c>
      <c r="AB128" s="507" t="e">
        <f ca="1">+IF(AND(ISNUMBER(OFFSET('Sanitation Data'!$E$6,0,10*ROW('Sanitation Data'!E122))),'Data Summary'!CQ128="Yes"),OFFSET('Sanitation Data'!$E$6,0,10*ROW('Sanitation Data'!E122)),NA())</f>
        <v>#N/A</v>
      </c>
      <c r="AC128" s="507" t="e">
        <f ca="1">+IF(AND(ISNUMBER(OFFSET('Sanitation Data'!$E$10,0,10*ROW('Sanitation Data'!E122))),'Data Summary'!CR128="Yes"),OFFSET('Sanitation Data'!$E$10,0,10*ROW('Sanitation Data'!E122)),NA())</f>
        <v>#N/A</v>
      </c>
      <c r="AD128" s="507" t="e">
        <f ca="1">+IF(AND(ISNUMBER(OFFSET('Sanitation Data'!$E$11,0,10*ROW('Sanitation Data'!E122))),'Data Summary'!CS128="Yes"),OFFSET('Sanitation Data'!$E$11,0,10*ROW('Sanitation Data'!E122)),NA())</f>
        <v>#N/A</v>
      </c>
      <c r="AE128" s="507" t="e">
        <f ca="1">+IF(AND(ISNUMBER(OFFSET('Sanitation Data'!$E$12,0,10*ROW('Sanitation Data'!E122))),'Data Summary'!CT128="Yes"),OFFSET('Sanitation Data'!$E$12,0,10*ROW('Sanitation Data'!E122)),NA())</f>
        <v>#N/A</v>
      </c>
      <c r="AF128" s="507" t="e">
        <f ca="1">+IF(AND(ISNUMBER(OFFSET('Sanitation Data'!$F$4,0,10*ROW('Sanitation Data'!F122))),'Data Summary'!CU128="Yes"),100-OFFSET('Sanitation Data'!$F$4,0,10*ROW('Sanitation Data'!F122)),NA())</f>
        <v>#N/A</v>
      </c>
      <c r="AG128" s="507" t="e">
        <f ca="1">+IF(AND(ISNUMBER(OFFSET('Sanitation Data'!$F$6,0,10*ROW('Sanitation Data'!F122))),'Data Summary'!CV128="Yes"),OFFSET('Sanitation Data'!$F$6,0,10*ROW('Sanitation Data'!F122)),NA())</f>
        <v>#N/A</v>
      </c>
      <c r="AH128" s="507" t="e">
        <f ca="1">+IF(AND(ISNUMBER(OFFSET('Sanitation Data'!$F$10,0,10*ROW('Sanitation Data'!F122))),'Data Summary'!CW128="Yes"),OFFSET('Sanitation Data'!$F$10,0,10*ROW('Sanitation Data'!F122)),NA())</f>
        <v>#N/A</v>
      </c>
      <c r="AI128" s="507" t="e">
        <f ca="1">+IF(AND(ISNUMBER(OFFSET('Sanitation Data'!$F$11,0,10*ROW('Sanitation Data'!F122))),'Data Summary'!CX128="Yes"),OFFSET('Sanitation Data'!$F$11,0,10*ROW('Sanitation Data'!F122)),NA())</f>
        <v>#N/A</v>
      </c>
      <c r="AJ128" s="507" t="e">
        <f ca="1">+IF(AND(ISNUMBER(OFFSET('Sanitation Data'!$F$12,0,10*ROW('Sanitation Data'!F122))),'Data Summary'!CY128="Yes"),OFFSET('Sanitation Data'!$F$12,0,10*ROW('Sanitation Data'!F122)),NA())</f>
        <v>#N/A</v>
      </c>
      <c r="AK128" s="507" t="e">
        <f ca="1">+IF(AND(ISNUMBER(OFFSET('Sanitation Data'!$G$4,0,10*ROW('Sanitation Data'!G122))),'Data Summary'!CZ128="Yes"),100-OFFSET('Sanitation Data'!$G$4,0,10*ROW('Sanitation Data'!G122)),NA())</f>
        <v>#N/A</v>
      </c>
      <c r="AL128" s="507" t="e">
        <f ca="1">+IF(AND(ISNUMBER(OFFSET('Sanitation Data'!$G$6,0,10*ROW('Sanitation Data'!G122))),'Data Summary'!DA128="Yes"),OFFSET('Sanitation Data'!$G$6,0,10*ROW('Sanitation Data'!G122)),NA())</f>
        <v>#N/A</v>
      </c>
      <c r="AM128" s="507" t="e">
        <f ca="1">+IF(AND(ISNUMBER(OFFSET('Sanitation Data'!$G$10,0,10*ROW('Sanitation Data'!G122))),'Data Summary'!DB128="Yes"),OFFSET('Sanitation Data'!$G$10,0,10*ROW('Sanitation Data'!G122)),NA())</f>
        <v>#N/A</v>
      </c>
      <c r="AN128" s="507" t="e">
        <f ca="1">+IF(AND(ISNUMBER(OFFSET('Sanitation Data'!$G$11,0,10*ROW('Sanitation Data'!G122))),'Data Summary'!DC128="Yes"),OFFSET('Sanitation Data'!$G$11,0,10*ROW('Sanitation Data'!G122)),NA())</f>
        <v>#N/A</v>
      </c>
      <c r="AO128" s="507" t="e">
        <f ca="1">+IF(AND(ISNUMBER(OFFSET('Sanitation Data'!$G$12,0,10*ROW('Sanitation Data'!G122))),'Data Summary'!DD128="Yes"),OFFSET('Sanitation Data'!$G$12,0,10*ROW('Sanitation Data'!G122)),NA())</f>
        <v>#N/A</v>
      </c>
      <c r="AP128" s="507" t="e">
        <f ca="1">+IF(AND(ISNUMBER(OFFSET('Sanitation Data'!$H$4,0,10*ROW('Sanitation Data'!H122))),'Data Summary'!DE128="Yes"),100-OFFSET('Sanitation Data'!$H$4,0,10*ROW('Sanitation Data'!H122)),NA())</f>
        <v>#N/A</v>
      </c>
      <c r="AQ128" s="507" t="e">
        <f ca="1">+IF(AND(ISNUMBER(OFFSET('Sanitation Data'!$H$6,0,10*ROW('Sanitation Data'!H122))),'Data Summary'!DF128="Yes"),OFFSET('Sanitation Data'!$H$6,0,10*ROW('Sanitation Data'!H122)),NA())</f>
        <v>#N/A</v>
      </c>
      <c r="AR128" s="507" t="e">
        <f ca="1">+IF(AND(ISNUMBER(OFFSET('Sanitation Data'!$H$10,0,10*ROW('Sanitation Data'!H122))),'Data Summary'!DG128="Yes"),OFFSET('Sanitation Data'!$H$10,0,10*ROW('Sanitation Data'!H122)),NA())</f>
        <v>#N/A</v>
      </c>
      <c r="AS128" s="507" t="e">
        <f ca="1">+IF(AND(ISNUMBER(OFFSET('Sanitation Data'!$H$11,0,10*ROW('Sanitation Data'!H122))),'Data Summary'!DH128="Yes"),OFFSET('Sanitation Data'!$H$11,0,10*ROW('Sanitation Data'!H122)),NA())</f>
        <v>#N/A</v>
      </c>
      <c r="AT128" s="507" t="e">
        <f ca="1">+IF(AND(ISNUMBER(OFFSET('Sanitation Data'!$H$12,0,10*ROW('Sanitation Data'!H122))),'Data Summary'!DI128="Yes"),OFFSET('Sanitation Data'!$H$12,0,10*ROW('Sanitation Data'!H122)),NA())</f>
        <v>#N/A</v>
      </c>
      <c r="AU128" s="507" t="e">
        <f ca="1">+IF(AND(ISNUMBER(OFFSET('Sanitation Data'!$I$4,0,10*ROW('Sanitation Data'!I122))),'Data Summary'!DJ128="Yes"),100-OFFSET('Sanitation Data'!$I$4,0,10*ROW('Sanitation Data'!I122)),NA())</f>
        <v>#N/A</v>
      </c>
      <c r="AV128" s="507" t="e">
        <f ca="1">+IF(AND(ISNUMBER(OFFSET('Sanitation Data'!$I$6,0,10*ROW('Sanitation Data'!I122))),'Data Summary'!DK128="Yes"),OFFSET('Sanitation Data'!$I$6,0,10*ROW('Sanitation Data'!I122)),NA())</f>
        <v>#N/A</v>
      </c>
      <c r="AW128" s="507" t="e">
        <f ca="1">+IF(AND(ISNUMBER(OFFSET('Sanitation Data'!$I$10,0,10*ROW('Sanitation Data'!I122))),'Data Summary'!DL128="Yes"),OFFSET('Sanitation Data'!$I$10,0,10*ROW('Sanitation Data'!I122)),NA())</f>
        <v>#N/A</v>
      </c>
      <c r="AX128" s="507" t="e">
        <f ca="1">+IF(AND(ISNUMBER(OFFSET('Sanitation Data'!$I$11,0,10*ROW('Sanitation Data'!I122))),'Data Summary'!DM128="Yes"),OFFSET('Sanitation Data'!$I$11,0,10*ROW('Sanitation Data'!I122)),NA())</f>
        <v>#N/A</v>
      </c>
      <c r="AY128" s="507" t="e">
        <f ca="1">+IF(AND(ISNUMBER(OFFSET('Sanitation Data'!$I$12,0,10*ROW('Sanitation Data'!I122))),'Data Summary'!DN128="Yes"),OFFSET('Sanitation Data'!$I$12,0,10*ROW('Sanitation Data'!I122)),NA())</f>
        <v>#N/A</v>
      </c>
      <c r="AZ128" s="508" t="e">
        <f ca="1">+IF(AND(ISNUMBER(OFFSET('Hygiene Data'!$D$5,0,10*ROW('Hygiene Data'!D122))),'Data Summary'!DO128="Yes"),OFFSET('Hygiene Data'!$D$5,0,10*ROW('Hygiene Data'!D122)),NA())</f>
        <v>#N/A</v>
      </c>
      <c r="BA128" s="508" t="e">
        <f ca="1">+IF(AND(ISNUMBER(OFFSET('Hygiene Data'!$D$7,0,10*ROW('Hygiene Data'!D122))),'Data Summary'!DP128="Yes"),OFFSET('Hygiene Data'!$D$7,0,10*ROW('Hygiene Data'!D122)),NA())</f>
        <v>#N/A</v>
      </c>
      <c r="BB128" s="508" t="e">
        <f ca="1">+IF(AND(ISNUMBER(OFFSET('Hygiene Data'!$D$9,0,10*ROW('Hygiene Data'!D122))),'Data Summary'!DQ128="Yes"),OFFSET('Hygiene Data'!$D$9,0,10*ROW('Hygiene Data'!D122)),NA())</f>
        <v>#N/A</v>
      </c>
      <c r="BC128" s="508" t="e">
        <f ca="1">+IF(AND(ISNUMBER(OFFSET('Hygiene Data'!$E$5,0,10*ROW('Hygiene Data'!E122))),'Data Summary'!DR128="Yes"),OFFSET('Hygiene Data'!$E$5,0,10*ROW('Hygiene Data'!E122)),NA())</f>
        <v>#N/A</v>
      </c>
      <c r="BD128" s="508" t="e">
        <f ca="1">+IF(AND(ISNUMBER(OFFSET('Hygiene Data'!$E$7,0,10*ROW('Hygiene Data'!E122))),'Data Summary'!DS128="Yes"),OFFSET('Hygiene Data'!$E$7,0,10*ROW('Hygiene Data'!E122)),NA())</f>
        <v>#N/A</v>
      </c>
      <c r="BE128" s="508" t="e">
        <f ca="1">+IF(AND(ISNUMBER(OFFSET('Hygiene Data'!$E$9,0,10*ROW('Hygiene Data'!E122))),'Data Summary'!DT128="Yes"),OFFSET('Hygiene Data'!$E$9,0,10*ROW('Hygiene Data'!E122)),NA())</f>
        <v>#N/A</v>
      </c>
      <c r="BF128" s="508" t="e">
        <f ca="1">+IF(AND(ISNUMBER(OFFSET('Hygiene Data'!$F$5,0,10*ROW('Hygiene Data'!F122))),'Data Summary'!DU128="Yes"),OFFSET('Hygiene Data'!$F$5,0,10*ROW('Hygiene Data'!F122)),NA())</f>
        <v>#N/A</v>
      </c>
      <c r="BG128" s="508" t="e">
        <f ca="1">+IF(AND(ISNUMBER(OFFSET('Hygiene Data'!$F$7,0,10*ROW('Hygiene Data'!F122))),'Data Summary'!DV128="Yes"),OFFSET('Hygiene Data'!$F$7,0,10*ROW('Hygiene Data'!F122)),NA())</f>
        <v>#N/A</v>
      </c>
      <c r="BH128" s="508" t="e">
        <f ca="1">+IF(AND(ISNUMBER(OFFSET('Hygiene Data'!$F$9,0,10*ROW('Hygiene Data'!F122))),'Data Summary'!DW128="Yes"),OFFSET('Hygiene Data'!$F$9,0,10*ROW('Hygiene Data'!F122)),NA())</f>
        <v>#N/A</v>
      </c>
      <c r="BI128" s="508" t="e">
        <f ca="1">+IF(AND(ISNUMBER(OFFSET('Hygiene Data'!$G$5,0,10*ROW('Hygiene Data'!G122))),'Data Summary'!DX128="Yes"),OFFSET('Hygiene Data'!$G$5,0,10*ROW('Hygiene Data'!G122)),NA())</f>
        <v>#N/A</v>
      </c>
      <c r="BJ128" s="508" t="e">
        <f ca="1">+IF(AND(ISNUMBER(OFFSET('Hygiene Data'!$G$7,0,10*ROW('Hygiene Data'!G122))),'Data Summary'!DY128="Yes"),OFFSET('Hygiene Data'!$G$7,0,10*ROW('Hygiene Data'!G122)),NA())</f>
        <v>#N/A</v>
      </c>
      <c r="BK128" s="508" t="e">
        <f ca="1">+IF(AND(ISNUMBER(OFFSET('Hygiene Data'!$G$9,0,10*ROW('Hygiene Data'!G122))),'Data Summary'!DZ128="Yes"),OFFSET('Hygiene Data'!$G$9,0,10*ROW('Hygiene Data'!G122)),NA())</f>
        <v>#N/A</v>
      </c>
      <c r="BL128" s="508" t="e">
        <f ca="1">+IF(AND(ISNUMBER(OFFSET('Hygiene Data'!$H$5,0,10*ROW('Hygiene Data'!H122))),'Data Summary'!EA128="Yes"),OFFSET('Hygiene Data'!$H$5,0,10*ROW('Hygiene Data'!H122)),NA())</f>
        <v>#N/A</v>
      </c>
      <c r="BM128" s="508" t="e">
        <f ca="1">+IF(AND(ISNUMBER(OFFSET('Hygiene Data'!$H$7,0,10*ROW('Hygiene Data'!H122))),'Data Summary'!EB128="Yes"),OFFSET('Hygiene Data'!$H$7,0,10*ROW('Hygiene Data'!H122)),NA())</f>
        <v>#N/A</v>
      </c>
      <c r="BN128" s="508" t="e">
        <f ca="1">+IF(AND(ISNUMBER(OFFSET('Hygiene Data'!$H$9,0,10*ROW('Hygiene Data'!H122))),'Data Summary'!EC128="Yes"),OFFSET('Hygiene Data'!$H$9,0,10*ROW('Hygiene Data'!H122)),NA())</f>
        <v>#N/A</v>
      </c>
      <c r="BO128" s="508" t="e">
        <f ca="1">+IF(AND(ISNUMBER(OFFSET('Hygiene Data'!$I$5,0,10*ROW('Hygiene Data'!I122))),'Data Summary'!ED128="Yes"),OFFSET('Hygiene Data'!$I$5,0,10*ROW('Hygiene Data'!I122)),NA())</f>
        <v>#N/A</v>
      </c>
      <c r="BP128" s="508" t="e">
        <f ca="1">+IF(AND(ISNUMBER(OFFSET('Hygiene Data'!$I$7,0,10*ROW('Hygiene Data'!I122))),'Data Summary'!EE128="Yes"),OFFSET('Hygiene Data'!$I$7,0,10*ROW('Hygiene Data'!I122)),NA())</f>
        <v>#N/A</v>
      </c>
      <c r="BQ128" s="508" t="e">
        <f ca="1">+IF(AND(ISNUMBER(OFFSET('Hygiene Data'!$I$9,0,10*ROW('Hygiene Data'!I122))),'Data Summary'!EF128="Yes"),OFFSET('Hygiene Data'!$I$9,0,10*ROW('Hygiene Data'!I122)),NA())</f>
        <v>#N/A</v>
      </c>
    </row>
    <row r="129" spans="1:69" x14ac:dyDescent="0.25">
      <c r="A129" s="504" t="e">
        <f ca="1">+RIGHT('Data Summary'!A129,LEN('Data Summary'!A129)-9)</f>
        <v>#VALUE!</v>
      </c>
      <c r="B129" s="478" t="str">
        <f ca="1">+IF(ISTEXT('Data Summary'!B129),'Data Summary'!B129,"")</f>
        <v/>
      </c>
      <c r="C129" s="505" t="e">
        <f ca="1">+VALUE('Data Summary'!C129)</f>
        <v>#VALUE!</v>
      </c>
      <c r="D129" s="506" t="e">
        <f ca="1">+IF(AND(ISNUMBER(OFFSET('Water Data'!$D$4,0,10*ROW('Water Data'!D123))),'Data Summary'!BS129="Yes"),100-OFFSET('Water Data'!$D$4,0,10*ROW('Water Data'!D123)),NA())</f>
        <v>#N/A</v>
      </c>
      <c r="E129" s="506" t="e">
        <f ca="1">+IF(AND(ISNUMBER(OFFSET('Water Data'!$D$6,0,10*ROW('Water Data'!D123))),'Data Summary'!BT129="Yes"),OFFSET('Water Data'!$D$6,0,10*ROW('Water Data'!D123)),NA())</f>
        <v>#N/A</v>
      </c>
      <c r="F129" s="506" t="e">
        <f ca="1">+IF(AND(ISNUMBER(OFFSET('Water Data'!$D$9,0,10*ROW('Water Data'!D123))),'Data Summary'!BU129="Yes"),OFFSET('Water Data'!$D$9,0,10*ROW('Water Data'!D123)),NA())</f>
        <v>#N/A</v>
      </c>
      <c r="G129" s="506" t="e">
        <f ca="1">+IF(AND(ISNUMBER(OFFSET('Water Data'!$E$4,0,10*ROW('Water Data'!E123))),'Data Summary'!BV129="Yes"),100-OFFSET('Water Data'!$E$4,0,10*ROW('Water Data'!E123)),NA())</f>
        <v>#N/A</v>
      </c>
      <c r="H129" s="506" t="e">
        <f ca="1">+IF(AND(ISNUMBER(OFFSET('Water Data'!$E$6,0,10*ROW('Water Data'!E123))),'Data Summary'!BW129="Yes"),OFFSET('Water Data'!$E$6,0,10*ROW('Water Data'!E123)),NA())</f>
        <v>#N/A</v>
      </c>
      <c r="I129" s="506" t="e">
        <f ca="1">+IF(AND(ISNUMBER(OFFSET('Water Data'!$E$9,0,10*ROW('Water Data'!E123))),'Data Summary'!BX129="Yes"),OFFSET('Water Data'!$E$9,0,10*ROW('Water Data'!E123)),NA())</f>
        <v>#N/A</v>
      </c>
      <c r="J129" s="506" t="e">
        <f ca="1">+IF(AND(ISNUMBER(OFFSET('Water Data'!$F$4,0,10*ROW('Water Data'!F123))),'Data Summary'!BY129="Yes"),100-OFFSET('Water Data'!$F$4,0,10*ROW('Water Data'!F123)),NA())</f>
        <v>#N/A</v>
      </c>
      <c r="K129" s="506" t="e">
        <f ca="1">+IF(AND(ISNUMBER(OFFSET('Water Data'!$F$6,0,10*ROW('Water Data'!F123))),'Data Summary'!BZ129="Yes"),OFFSET('Water Data'!$F$6,0,10*ROW('Water Data'!F123)),NA())</f>
        <v>#N/A</v>
      </c>
      <c r="L129" s="506" t="e">
        <f ca="1">+IF(AND(ISNUMBER(OFFSET('Water Data'!$F$9,0,10*ROW('Water Data'!F123))),'Data Summary'!CA129="Yes"),OFFSET('Water Data'!$F$9,0,10*ROW('Water Data'!F123)),NA())</f>
        <v>#N/A</v>
      </c>
      <c r="M129" s="506" t="e">
        <f ca="1">+IF(AND(ISNUMBER(OFFSET('Water Data'!$G$4,0,10*ROW('Water Data'!G123))),'Data Summary'!CB129="Yes"),100-OFFSET('Water Data'!$G$4,0,10*ROW('Water Data'!G123)),NA())</f>
        <v>#N/A</v>
      </c>
      <c r="N129" s="506" t="e">
        <f ca="1">+IF(AND(ISNUMBER(OFFSET('Water Data'!$G$6,0,10*ROW('Water Data'!G123))),'Data Summary'!CC129="Yes"),OFFSET('Water Data'!$G$6,0,10*ROW('Water Data'!G123)),NA())</f>
        <v>#N/A</v>
      </c>
      <c r="O129" s="506" t="e">
        <f ca="1">+IF(AND(ISNUMBER(OFFSET('Water Data'!$G$9,0,10*ROW('Water Data'!G123))),'Data Summary'!CD129="Yes"),OFFSET('Water Data'!$G$9,0,10*ROW('Water Data'!G123)),NA())</f>
        <v>#N/A</v>
      </c>
      <c r="P129" s="506" t="e">
        <f ca="1">+IF(AND(ISNUMBER(OFFSET('Water Data'!$H$4,0,10*ROW('Water Data'!H123))),'Data Summary'!CE129="Yes"),100-OFFSET('Water Data'!$H$4,0,10*ROW('Water Data'!H123)),NA())</f>
        <v>#N/A</v>
      </c>
      <c r="Q129" s="506" t="e">
        <f ca="1">+IF(AND(ISNUMBER(OFFSET('Water Data'!$H$6,0,10*ROW('Water Data'!H123))),'Data Summary'!CF129="Yes"),OFFSET('Water Data'!$H$6,0,10*ROW('Water Data'!H123)),NA())</f>
        <v>#N/A</v>
      </c>
      <c r="R129" s="506" t="e">
        <f ca="1">+IF(AND(ISNUMBER(OFFSET('Water Data'!$H$9,0,10*ROW('Water Data'!H123))),'Data Summary'!CG129="Yes"),OFFSET('Water Data'!$H$9,0,10*ROW('Water Data'!H123)),NA())</f>
        <v>#N/A</v>
      </c>
      <c r="S129" s="506" t="e">
        <f ca="1">+IF(AND(ISNUMBER(OFFSET('Water Data'!$I$4,0,10*ROW('Water Data'!I123))),'Data Summary'!CH129="Yes"),100-OFFSET('Water Data'!$I$4,0,10*ROW('Water Data'!I123)),NA())</f>
        <v>#N/A</v>
      </c>
      <c r="T129" s="506" t="e">
        <f ca="1">+IF(AND(ISNUMBER(OFFSET('Water Data'!$I$6,0,10*ROW('Water Data'!I123))),'Data Summary'!CI129="Yes"),OFFSET('Water Data'!$I$6,0,10*ROW('Water Data'!I123)),NA())</f>
        <v>#N/A</v>
      </c>
      <c r="U129" s="506" t="e">
        <f ca="1">+IF(AND(ISNUMBER(OFFSET('Water Data'!$I$9,0,10*ROW('Water Data'!I123))),'Data Summary'!CJ129="Yes"),OFFSET('Water Data'!$I$9,0,10*ROW('Water Data'!I123)),NA())</f>
        <v>#N/A</v>
      </c>
      <c r="V129" s="507" t="e">
        <f ca="1">+IF(AND(ISNUMBER(OFFSET('Sanitation Data'!$D$4,0,10*ROW('Sanitation Data'!D123))),'Data Summary'!CK129="Yes"),100-OFFSET('Sanitation Data'!$D$4,0,10*ROW('Sanitation Data'!D123)),NA())</f>
        <v>#N/A</v>
      </c>
      <c r="W129" s="507" t="e">
        <f ca="1">+IF(AND(ISNUMBER(OFFSET('Sanitation Data'!$D$6,0,10*ROW('Sanitation Data'!D123))),'Data Summary'!CL129="Yes"),OFFSET('Sanitation Data'!$D$6,0,10*ROW('Sanitation Data'!D123)),NA())</f>
        <v>#N/A</v>
      </c>
      <c r="X129" s="507" t="e">
        <f ca="1">+IF(AND(ISNUMBER(OFFSET('Sanitation Data'!$D$10,0,10*ROW('Sanitation Data'!D123))),'Data Summary'!CM129="Yes"),OFFSET('Sanitation Data'!$D$10,0,10*ROW('Sanitation Data'!D123)),NA())</f>
        <v>#N/A</v>
      </c>
      <c r="Y129" s="507" t="e">
        <f ca="1">+IF(AND(ISNUMBER(OFFSET('Sanitation Data'!$D$11,0,10*ROW('Sanitation Data'!D123))),'Data Summary'!CN129="Yes"),OFFSET('Sanitation Data'!$D$11,0,10*ROW('Sanitation Data'!D123)),NA())</f>
        <v>#N/A</v>
      </c>
      <c r="Z129" s="507" t="e">
        <f ca="1">+IF(AND(ISNUMBER(OFFSET('Sanitation Data'!$D$12,0,10*ROW('Sanitation Data'!D123))),'Data Summary'!CO129="Yes"),OFFSET('Sanitation Data'!$D$12,0,10*ROW('Sanitation Data'!D123)),NA())</f>
        <v>#N/A</v>
      </c>
      <c r="AA129" s="507" t="e">
        <f ca="1">+IF(AND(ISNUMBER(OFFSET('Sanitation Data'!$E$4,0,10*ROW('Sanitation Data'!E123))),'Data Summary'!CP129="Yes"),100-OFFSET('Sanitation Data'!$E$4,0,10*ROW('Sanitation Data'!E123)),NA())</f>
        <v>#N/A</v>
      </c>
      <c r="AB129" s="507" t="e">
        <f ca="1">+IF(AND(ISNUMBER(OFFSET('Sanitation Data'!$E$6,0,10*ROW('Sanitation Data'!E123))),'Data Summary'!CQ129="Yes"),OFFSET('Sanitation Data'!$E$6,0,10*ROW('Sanitation Data'!E123)),NA())</f>
        <v>#N/A</v>
      </c>
      <c r="AC129" s="507" t="e">
        <f ca="1">+IF(AND(ISNUMBER(OFFSET('Sanitation Data'!$E$10,0,10*ROW('Sanitation Data'!E123))),'Data Summary'!CR129="Yes"),OFFSET('Sanitation Data'!$E$10,0,10*ROW('Sanitation Data'!E123)),NA())</f>
        <v>#N/A</v>
      </c>
      <c r="AD129" s="507" t="e">
        <f ca="1">+IF(AND(ISNUMBER(OFFSET('Sanitation Data'!$E$11,0,10*ROW('Sanitation Data'!E123))),'Data Summary'!CS129="Yes"),OFFSET('Sanitation Data'!$E$11,0,10*ROW('Sanitation Data'!E123)),NA())</f>
        <v>#N/A</v>
      </c>
      <c r="AE129" s="507" t="e">
        <f ca="1">+IF(AND(ISNUMBER(OFFSET('Sanitation Data'!$E$12,0,10*ROW('Sanitation Data'!E123))),'Data Summary'!CT129="Yes"),OFFSET('Sanitation Data'!$E$12,0,10*ROW('Sanitation Data'!E123)),NA())</f>
        <v>#N/A</v>
      </c>
      <c r="AF129" s="507" t="e">
        <f ca="1">+IF(AND(ISNUMBER(OFFSET('Sanitation Data'!$F$4,0,10*ROW('Sanitation Data'!F123))),'Data Summary'!CU129="Yes"),100-OFFSET('Sanitation Data'!$F$4,0,10*ROW('Sanitation Data'!F123)),NA())</f>
        <v>#N/A</v>
      </c>
      <c r="AG129" s="507" t="e">
        <f ca="1">+IF(AND(ISNUMBER(OFFSET('Sanitation Data'!$F$6,0,10*ROW('Sanitation Data'!F123))),'Data Summary'!CV129="Yes"),OFFSET('Sanitation Data'!$F$6,0,10*ROW('Sanitation Data'!F123)),NA())</f>
        <v>#N/A</v>
      </c>
      <c r="AH129" s="507" t="e">
        <f ca="1">+IF(AND(ISNUMBER(OFFSET('Sanitation Data'!$F$10,0,10*ROW('Sanitation Data'!F123))),'Data Summary'!CW129="Yes"),OFFSET('Sanitation Data'!$F$10,0,10*ROW('Sanitation Data'!F123)),NA())</f>
        <v>#N/A</v>
      </c>
      <c r="AI129" s="507" t="e">
        <f ca="1">+IF(AND(ISNUMBER(OFFSET('Sanitation Data'!$F$11,0,10*ROW('Sanitation Data'!F123))),'Data Summary'!CX129="Yes"),OFFSET('Sanitation Data'!$F$11,0,10*ROW('Sanitation Data'!F123)),NA())</f>
        <v>#N/A</v>
      </c>
      <c r="AJ129" s="507" t="e">
        <f ca="1">+IF(AND(ISNUMBER(OFFSET('Sanitation Data'!$F$12,0,10*ROW('Sanitation Data'!F123))),'Data Summary'!CY129="Yes"),OFFSET('Sanitation Data'!$F$12,0,10*ROW('Sanitation Data'!F123)),NA())</f>
        <v>#N/A</v>
      </c>
      <c r="AK129" s="507" t="e">
        <f ca="1">+IF(AND(ISNUMBER(OFFSET('Sanitation Data'!$G$4,0,10*ROW('Sanitation Data'!G123))),'Data Summary'!CZ129="Yes"),100-OFFSET('Sanitation Data'!$G$4,0,10*ROW('Sanitation Data'!G123)),NA())</f>
        <v>#N/A</v>
      </c>
      <c r="AL129" s="507" t="e">
        <f ca="1">+IF(AND(ISNUMBER(OFFSET('Sanitation Data'!$G$6,0,10*ROW('Sanitation Data'!G123))),'Data Summary'!DA129="Yes"),OFFSET('Sanitation Data'!$G$6,0,10*ROW('Sanitation Data'!G123)),NA())</f>
        <v>#N/A</v>
      </c>
      <c r="AM129" s="507" t="e">
        <f ca="1">+IF(AND(ISNUMBER(OFFSET('Sanitation Data'!$G$10,0,10*ROW('Sanitation Data'!G123))),'Data Summary'!DB129="Yes"),OFFSET('Sanitation Data'!$G$10,0,10*ROW('Sanitation Data'!G123)),NA())</f>
        <v>#N/A</v>
      </c>
      <c r="AN129" s="507" t="e">
        <f ca="1">+IF(AND(ISNUMBER(OFFSET('Sanitation Data'!$G$11,0,10*ROW('Sanitation Data'!G123))),'Data Summary'!DC129="Yes"),OFFSET('Sanitation Data'!$G$11,0,10*ROW('Sanitation Data'!G123)),NA())</f>
        <v>#N/A</v>
      </c>
      <c r="AO129" s="507" t="e">
        <f ca="1">+IF(AND(ISNUMBER(OFFSET('Sanitation Data'!$G$12,0,10*ROW('Sanitation Data'!G123))),'Data Summary'!DD129="Yes"),OFFSET('Sanitation Data'!$G$12,0,10*ROW('Sanitation Data'!G123)),NA())</f>
        <v>#N/A</v>
      </c>
      <c r="AP129" s="507" t="e">
        <f ca="1">+IF(AND(ISNUMBER(OFFSET('Sanitation Data'!$H$4,0,10*ROW('Sanitation Data'!H123))),'Data Summary'!DE129="Yes"),100-OFFSET('Sanitation Data'!$H$4,0,10*ROW('Sanitation Data'!H123)),NA())</f>
        <v>#N/A</v>
      </c>
      <c r="AQ129" s="507" t="e">
        <f ca="1">+IF(AND(ISNUMBER(OFFSET('Sanitation Data'!$H$6,0,10*ROW('Sanitation Data'!H123))),'Data Summary'!DF129="Yes"),OFFSET('Sanitation Data'!$H$6,0,10*ROW('Sanitation Data'!H123)),NA())</f>
        <v>#N/A</v>
      </c>
      <c r="AR129" s="507" t="e">
        <f ca="1">+IF(AND(ISNUMBER(OFFSET('Sanitation Data'!$H$10,0,10*ROW('Sanitation Data'!H123))),'Data Summary'!DG129="Yes"),OFFSET('Sanitation Data'!$H$10,0,10*ROW('Sanitation Data'!H123)),NA())</f>
        <v>#N/A</v>
      </c>
      <c r="AS129" s="507" t="e">
        <f ca="1">+IF(AND(ISNUMBER(OFFSET('Sanitation Data'!$H$11,0,10*ROW('Sanitation Data'!H123))),'Data Summary'!DH129="Yes"),OFFSET('Sanitation Data'!$H$11,0,10*ROW('Sanitation Data'!H123)),NA())</f>
        <v>#N/A</v>
      </c>
      <c r="AT129" s="507" t="e">
        <f ca="1">+IF(AND(ISNUMBER(OFFSET('Sanitation Data'!$H$12,0,10*ROW('Sanitation Data'!H123))),'Data Summary'!DI129="Yes"),OFFSET('Sanitation Data'!$H$12,0,10*ROW('Sanitation Data'!H123)),NA())</f>
        <v>#N/A</v>
      </c>
      <c r="AU129" s="507" t="e">
        <f ca="1">+IF(AND(ISNUMBER(OFFSET('Sanitation Data'!$I$4,0,10*ROW('Sanitation Data'!I123))),'Data Summary'!DJ129="Yes"),100-OFFSET('Sanitation Data'!$I$4,0,10*ROW('Sanitation Data'!I123)),NA())</f>
        <v>#N/A</v>
      </c>
      <c r="AV129" s="507" t="e">
        <f ca="1">+IF(AND(ISNUMBER(OFFSET('Sanitation Data'!$I$6,0,10*ROW('Sanitation Data'!I123))),'Data Summary'!DK129="Yes"),OFFSET('Sanitation Data'!$I$6,0,10*ROW('Sanitation Data'!I123)),NA())</f>
        <v>#N/A</v>
      </c>
      <c r="AW129" s="507" t="e">
        <f ca="1">+IF(AND(ISNUMBER(OFFSET('Sanitation Data'!$I$10,0,10*ROW('Sanitation Data'!I123))),'Data Summary'!DL129="Yes"),OFFSET('Sanitation Data'!$I$10,0,10*ROW('Sanitation Data'!I123)),NA())</f>
        <v>#N/A</v>
      </c>
      <c r="AX129" s="507" t="e">
        <f ca="1">+IF(AND(ISNUMBER(OFFSET('Sanitation Data'!$I$11,0,10*ROW('Sanitation Data'!I123))),'Data Summary'!DM129="Yes"),OFFSET('Sanitation Data'!$I$11,0,10*ROW('Sanitation Data'!I123)),NA())</f>
        <v>#N/A</v>
      </c>
      <c r="AY129" s="507" t="e">
        <f ca="1">+IF(AND(ISNUMBER(OFFSET('Sanitation Data'!$I$12,0,10*ROW('Sanitation Data'!I123))),'Data Summary'!DN129="Yes"),OFFSET('Sanitation Data'!$I$12,0,10*ROW('Sanitation Data'!I123)),NA())</f>
        <v>#N/A</v>
      </c>
      <c r="AZ129" s="508" t="e">
        <f ca="1">+IF(AND(ISNUMBER(OFFSET('Hygiene Data'!$D$5,0,10*ROW('Hygiene Data'!D123))),'Data Summary'!DO129="Yes"),OFFSET('Hygiene Data'!$D$5,0,10*ROW('Hygiene Data'!D123)),NA())</f>
        <v>#N/A</v>
      </c>
      <c r="BA129" s="508" t="e">
        <f ca="1">+IF(AND(ISNUMBER(OFFSET('Hygiene Data'!$D$7,0,10*ROW('Hygiene Data'!D123))),'Data Summary'!DP129="Yes"),OFFSET('Hygiene Data'!$D$7,0,10*ROW('Hygiene Data'!D123)),NA())</f>
        <v>#N/A</v>
      </c>
      <c r="BB129" s="508" t="e">
        <f ca="1">+IF(AND(ISNUMBER(OFFSET('Hygiene Data'!$D$9,0,10*ROW('Hygiene Data'!D123))),'Data Summary'!DQ129="Yes"),OFFSET('Hygiene Data'!$D$9,0,10*ROW('Hygiene Data'!D123)),NA())</f>
        <v>#N/A</v>
      </c>
      <c r="BC129" s="508" t="e">
        <f ca="1">+IF(AND(ISNUMBER(OFFSET('Hygiene Data'!$E$5,0,10*ROW('Hygiene Data'!E123))),'Data Summary'!DR129="Yes"),OFFSET('Hygiene Data'!$E$5,0,10*ROW('Hygiene Data'!E123)),NA())</f>
        <v>#N/A</v>
      </c>
      <c r="BD129" s="508" t="e">
        <f ca="1">+IF(AND(ISNUMBER(OFFSET('Hygiene Data'!$E$7,0,10*ROW('Hygiene Data'!E123))),'Data Summary'!DS129="Yes"),OFFSET('Hygiene Data'!$E$7,0,10*ROW('Hygiene Data'!E123)),NA())</f>
        <v>#N/A</v>
      </c>
      <c r="BE129" s="508" t="e">
        <f ca="1">+IF(AND(ISNUMBER(OFFSET('Hygiene Data'!$E$9,0,10*ROW('Hygiene Data'!E123))),'Data Summary'!DT129="Yes"),OFFSET('Hygiene Data'!$E$9,0,10*ROW('Hygiene Data'!E123)),NA())</f>
        <v>#N/A</v>
      </c>
      <c r="BF129" s="508" t="e">
        <f ca="1">+IF(AND(ISNUMBER(OFFSET('Hygiene Data'!$F$5,0,10*ROW('Hygiene Data'!F123))),'Data Summary'!DU129="Yes"),OFFSET('Hygiene Data'!$F$5,0,10*ROW('Hygiene Data'!F123)),NA())</f>
        <v>#N/A</v>
      </c>
      <c r="BG129" s="508" t="e">
        <f ca="1">+IF(AND(ISNUMBER(OFFSET('Hygiene Data'!$F$7,0,10*ROW('Hygiene Data'!F123))),'Data Summary'!DV129="Yes"),OFFSET('Hygiene Data'!$F$7,0,10*ROW('Hygiene Data'!F123)),NA())</f>
        <v>#N/A</v>
      </c>
      <c r="BH129" s="508" t="e">
        <f ca="1">+IF(AND(ISNUMBER(OFFSET('Hygiene Data'!$F$9,0,10*ROW('Hygiene Data'!F123))),'Data Summary'!DW129="Yes"),OFFSET('Hygiene Data'!$F$9,0,10*ROW('Hygiene Data'!F123)),NA())</f>
        <v>#N/A</v>
      </c>
      <c r="BI129" s="508" t="e">
        <f ca="1">+IF(AND(ISNUMBER(OFFSET('Hygiene Data'!$G$5,0,10*ROW('Hygiene Data'!G123))),'Data Summary'!DX129="Yes"),OFFSET('Hygiene Data'!$G$5,0,10*ROW('Hygiene Data'!G123)),NA())</f>
        <v>#N/A</v>
      </c>
      <c r="BJ129" s="508" t="e">
        <f ca="1">+IF(AND(ISNUMBER(OFFSET('Hygiene Data'!$G$7,0,10*ROW('Hygiene Data'!G123))),'Data Summary'!DY129="Yes"),OFFSET('Hygiene Data'!$G$7,0,10*ROW('Hygiene Data'!G123)),NA())</f>
        <v>#N/A</v>
      </c>
      <c r="BK129" s="508" t="e">
        <f ca="1">+IF(AND(ISNUMBER(OFFSET('Hygiene Data'!$G$9,0,10*ROW('Hygiene Data'!G123))),'Data Summary'!DZ129="Yes"),OFFSET('Hygiene Data'!$G$9,0,10*ROW('Hygiene Data'!G123)),NA())</f>
        <v>#N/A</v>
      </c>
      <c r="BL129" s="508" t="e">
        <f ca="1">+IF(AND(ISNUMBER(OFFSET('Hygiene Data'!$H$5,0,10*ROW('Hygiene Data'!H123))),'Data Summary'!EA129="Yes"),OFFSET('Hygiene Data'!$H$5,0,10*ROW('Hygiene Data'!H123)),NA())</f>
        <v>#N/A</v>
      </c>
      <c r="BM129" s="508" t="e">
        <f ca="1">+IF(AND(ISNUMBER(OFFSET('Hygiene Data'!$H$7,0,10*ROW('Hygiene Data'!H123))),'Data Summary'!EB129="Yes"),OFFSET('Hygiene Data'!$H$7,0,10*ROW('Hygiene Data'!H123)),NA())</f>
        <v>#N/A</v>
      </c>
      <c r="BN129" s="508" t="e">
        <f ca="1">+IF(AND(ISNUMBER(OFFSET('Hygiene Data'!$H$9,0,10*ROW('Hygiene Data'!H123))),'Data Summary'!EC129="Yes"),OFFSET('Hygiene Data'!$H$9,0,10*ROW('Hygiene Data'!H123)),NA())</f>
        <v>#N/A</v>
      </c>
      <c r="BO129" s="508" t="e">
        <f ca="1">+IF(AND(ISNUMBER(OFFSET('Hygiene Data'!$I$5,0,10*ROW('Hygiene Data'!I123))),'Data Summary'!ED129="Yes"),OFFSET('Hygiene Data'!$I$5,0,10*ROW('Hygiene Data'!I123)),NA())</f>
        <v>#N/A</v>
      </c>
      <c r="BP129" s="508" t="e">
        <f ca="1">+IF(AND(ISNUMBER(OFFSET('Hygiene Data'!$I$7,0,10*ROW('Hygiene Data'!I123))),'Data Summary'!EE129="Yes"),OFFSET('Hygiene Data'!$I$7,0,10*ROW('Hygiene Data'!I123)),NA())</f>
        <v>#N/A</v>
      </c>
      <c r="BQ129" s="508" t="e">
        <f ca="1">+IF(AND(ISNUMBER(OFFSET('Hygiene Data'!$I$9,0,10*ROW('Hygiene Data'!I123))),'Data Summary'!EF129="Yes"),OFFSET('Hygiene Data'!$I$9,0,10*ROW('Hygiene Data'!I123)),NA())</f>
        <v>#N/A</v>
      </c>
    </row>
    <row r="130" spans="1:69" x14ac:dyDescent="0.25">
      <c r="A130" s="504" t="e">
        <f ca="1">+RIGHT('Data Summary'!A130,LEN('Data Summary'!A130)-9)</f>
        <v>#VALUE!</v>
      </c>
      <c r="B130" s="478" t="str">
        <f ca="1">+IF(ISTEXT('Data Summary'!B130),'Data Summary'!B130,"")</f>
        <v/>
      </c>
      <c r="C130" s="505" t="e">
        <f ca="1">+VALUE('Data Summary'!C130)</f>
        <v>#VALUE!</v>
      </c>
      <c r="D130" s="506" t="e">
        <f ca="1">+IF(AND(ISNUMBER(OFFSET('Water Data'!$D$4,0,10*ROW('Water Data'!D124))),'Data Summary'!BS130="Yes"),100-OFFSET('Water Data'!$D$4,0,10*ROW('Water Data'!D124)),NA())</f>
        <v>#N/A</v>
      </c>
      <c r="E130" s="506" t="e">
        <f ca="1">+IF(AND(ISNUMBER(OFFSET('Water Data'!$D$6,0,10*ROW('Water Data'!D124))),'Data Summary'!BT130="Yes"),OFFSET('Water Data'!$D$6,0,10*ROW('Water Data'!D124)),NA())</f>
        <v>#N/A</v>
      </c>
      <c r="F130" s="506" t="e">
        <f ca="1">+IF(AND(ISNUMBER(OFFSET('Water Data'!$D$9,0,10*ROW('Water Data'!D124))),'Data Summary'!BU130="Yes"),OFFSET('Water Data'!$D$9,0,10*ROW('Water Data'!D124)),NA())</f>
        <v>#N/A</v>
      </c>
      <c r="G130" s="506" t="e">
        <f ca="1">+IF(AND(ISNUMBER(OFFSET('Water Data'!$E$4,0,10*ROW('Water Data'!E124))),'Data Summary'!BV130="Yes"),100-OFFSET('Water Data'!$E$4,0,10*ROW('Water Data'!E124)),NA())</f>
        <v>#N/A</v>
      </c>
      <c r="H130" s="506" t="e">
        <f ca="1">+IF(AND(ISNUMBER(OFFSET('Water Data'!$E$6,0,10*ROW('Water Data'!E124))),'Data Summary'!BW130="Yes"),OFFSET('Water Data'!$E$6,0,10*ROW('Water Data'!E124)),NA())</f>
        <v>#N/A</v>
      </c>
      <c r="I130" s="506" t="e">
        <f ca="1">+IF(AND(ISNUMBER(OFFSET('Water Data'!$E$9,0,10*ROW('Water Data'!E124))),'Data Summary'!BX130="Yes"),OFFSET('Water Data'!$E$9,0,10*ROW('Water Data'!E124)),NA())</f>
        <v>#N/A</v>
      </c>
      <c r="J130" s="506" t="e">
        <f ca="1">+IF(AND(ISNUMBER(OFFSET('Water Data'!$F$4,0,10*ROW('Water Data'!F124))),'Data Summary'!BY130="Yes"),100-OFFSET('Water Data'!$F$4,0,10*ROW('Water Data'!F124)),NA())</f>
        <v>#N/A</v>
      </c>
      <c r="K130" s="506" t="e">
        <f ca="1">+IF(AND(ISNUMBER(OFFSET('Water Data'!$F$6,0,10*ROW('Water Data'!F124))),'Data Summary'!BZ130="Yes"),OFFSET('Water Data'!$F$6,0,10*ROW('Water Data'!F124)),NA())</f>
        <v>#N/A</v>
      </c>
      <c r="L130" s="506" t="e">
        <f ca="1">+IF(AND(ISNUMBER(OFFSET('Water Data'!$F$9,0,10*ROW('Water Data'!F124))),'Data Summary'!CA130="Yes"),OFFSET('Water Data'!$F$9,0,10*ROW('Water Data'!F124)),NA())</f>
        <v>#N/A</v>
      </c>
      <c r="M130" s="506" t="e">
        <f ca="1">+IF(AND(ISNUMBER(OFFSET('Water Data'!$G$4,0,10*ROW('Water Data'!G124))),'Data Summary'!CB130="Yes"),100-OFFSET('Water Data'!$G$4,0,10*ROW('Water Data'!G124)),NA())</f>
        <v>#N/A</v>
      </c>
      <c r="N130" s="506" t="e">
        <f ca="1">+IF(AND(ISNUMBER(OFFSET('Water Data'!$G$6,0,10*ROW('Water Data'!G124))),'Data Summary'!CC130="Yes"),OFFSET('Water Data'!$G$6,0,10*ROW('Water Data'!G124)),NA())</f>
        <v>#N/A</v>
      </c>
      <c r="O130" s="506" t="e">
        <f ca="1">+IF(AND(ISNUMBER(OFFSET('Water Data'!$G$9,0,10*ROW('Water Data'!G124))),'Data Summary'!CD130="Yes"),OFFSET('Water Data'!$G$9,0,10*ROW('Water Data'!G124)),NA())</f>
        <v>#N/A</v>
      </c>
      <c r="P130" s="506" t="e">
        <f ca="1">+IF(AND(ISNUMBER(OFFSET('Water Data'!$H$4,0,10*ROW('Water Data'!H124))),'Data Summary'!CE130="Yes"),100-OFFSET('Water Data'!$H$4,0,10*ROW('Water Data'!H124)),NA())</f>
        <v>#N/A</v>
      </c>
      <c r="Q130" s="506" t="e">
        <f ca="1">+IF(AND(ISNUMBER(OFFSET('Water Data'!$H$6,0,10*ROW('Water Data'!H124))),'Data Summary'!CF130="Yes"),OFFSET('Water Data'!$H$6,0,10*ROW('Water Data'!H124)),NA())</f>
        <v>#N/A</v>
      </c>
      <c r="R130" s="506" t="e">
        <f ca="1">+IF(AND(ISNUMBER(OFFSET('Water Data'!$H$9,0,10*ROW('Water Data'!H124))),'Data Summary'!CG130="Yes"),OFFSET('Water Data'!$H$9,0,10*ROW('Water Data'!H124)),NA())</f>
        <v>#N/A</v>
      </c>
      <c r="S130" s="506" t="e">
        <f ca="1">+IF(AND(ISNUMBER(OFFSET('Water Data'!$I$4,0,10*ROW('Water Data'!I124))),'Data Summary'!CH130="Yes"),100-OFFSET('Water Data'!$I$4,0,10*ROW('Water Data'!I124)),NA())</f>
        <v>#N/A</v>
      </c>
      <c r="T130" s="506" t="e">
        <f ca="1">+IF(AND(ISNUMBER(OFFSET('Water Data'!$I$6,0,10*ROW('Water Data'!I124))),'Data Summary'!CI130="Yes"),OFFSET('Water Data'!$I$6,0,10*ROW('Water Data'!I124)),NA())</f>
        <v>#N/A</v>
      </c>
      <c r="U130" s="506" t="e">
        <f ca="1">+IF(AND(ISNUMBER(OFFSET('Water Data'!$I$9,0,10*ROW('Water Data'!I124))),'Data Summary'!CJ130="Yes"),OFFSET('Water Data'!$I$9,0,10*ROW('Water Data'!I124)),NA())</f>
        <v>#N/A</v>
      </c>
      <c r="V130" s="507" t="e">
        <f ca="1">+IF(AND(ISNUMBER(OFFSET('Sanitation Data'!$D$4,0,10*ROW('Sanitation Data'!D124))),'Data Summary'!CK130="Yes"),100-OFFSET('Sanitation Data'!$D$4,0,10*ROW('Sanitation Data'!D124)),NA())</f>
        <v>#N/A</v>
      </c>
      <c r="W130" s="507" t="e">
        <f ca="1">+IF(AND(ISNUMBER(OFFSET('Sanitation Data'!$D$6,0,10*ROW('Sanitation Data'!D124))),'Data Summary'!CL130="Yes"),OFFSET('Sanitation Data'!$D$6,0,10*ROW('Sanitation Data'!D124)),NA())</f>
        <v>#N/A</v>
      </c>
      <c r="X130" s="507" t="e">
        <f ca="1">+IF(AND(ISNUMBER(OFFSET('Sanitation Data'!$D$10,0,10*ROW('Sanitation Data'!D124))),'Data Summary'!CM130="Yes"),OFFSET('Sanitation Data'!$D$10,0,10*ROW('Sanitation Data'!D124)),NA())</f>
        <v>#N/A</v>
      </c>
      <c r="Y130" s="507" t="e">
        <f ca="1">+IF(AND(ISNUMBER(OFFSET('Sanitation Data'!$D$11,0,10*ROW('Sanitation Data'!D124))),'Data Summary'!CN130="Yes"),OFFSET('Sanitation Data'!$D$11,0,10*ROW('Sanitation Data'!D124)),NA())</f>
        <v>#N/A</v>
      </c>
      <c r="Z130" s="507" t="e">
        <f ca="1">+IF(AND(ISNUMBER(OFFSET('Sanitation Data'!$D$12,0,10*ROW('Sanitation Data'!D124))),'Data Summary'!CO130="Yes"),OFFSET('Sanitation Data'!$D$12,0,10*ROW('Sanitation Data'!D124)),NA())</f>
        <v>#N/A</v>
      </c>
      <c r="AA130" s="507" t="e">
        <f ca="1">+IF(AND(ISNUMBER(OFFSET('Sanitation Data'!$E$4,0,10*ROW('Sanitation Data'!E124))),'Data Summary'!CP130="Yes"),100-OFFSET('Sanitation Data'!$E$4,0,10*ROW('Sanitation Data'!E124)),NA())</f>
        <v>#N/A</v>
      </c>
      <c r="AB130" s="507" t="e">
        <f ca="1">+IF(AND(ISNUMBER(OFFSET('Sanitation Data'!$E$6,0,10*ROW('Sanitation Data'!E124))),'Data Summary'!CQ130="Yes"),OFFSET('Sanitation Data'!$E$6,0,10*ROW('Sanitation Data'!E124)),NA())</f>
        <v>#N/A</v>
      </c>
      <c r="AC130" s="507" t="e">
        <f ca="1">+IF(AND(ISNUMBER(OFFSET('Sanitation Data'!$E$10,0,10*ROW('Sanitation Data'!E124))),'Data Summary'!CR130="Yes"),OFFSET('Sanitation Data'!$E$10,0,10*ROW('Sanitation Data'!E124)),NA())</f>
        <v>#N/A</v>
      </c>
      <c r="AD130" s="507" t="e">
        <f ca="1">+IF(AND(ISNUMBER(OFFSET('Sanitation Data'!$E$11,0,10*ROW('Sanitation Data'!E124))),'Data Summary'!CS130="Yes"),OFFSET('Sanitation Data'!$E$11,0,10*ROW('Sanitation Data'!E124)),NA())</f>
        <v>#N/A</v>
      </c>
      <c r="AE130" s="507" t="e">
        <f ca="1">+IF(AND(ISNUMBER(OFFSET('Sanitation Data'!$E$12,0,10*ROW('Sanitation Data'!E124))),'Data Summary'!CT130="Yes"),OFFSET('Sanitation Data'!$E$12,0,10*ROW('Sanitation Data'!E124)),NA())</f>
        <v>#N/A</v>
      </c>
      <c r="AF130" s="507" t="e">
        <f ca="1">+IF(AND(ISNUMBER(OFFSET('Sanitation Data'!$F$4,0,10*ROW('Sanitation Data'!F124))),'Data Summary'!CU130="Yes"),100-OFFSET('Sanitation Data'!$F$4,0,10*ROW('Sanitation Data'!F124)),NA())</f>
        <v>#N/A</v>
      </c>
      <c r="AG130" s="507" t="e">
        <f ca="1">+IF(AND(ISNUMBER(OFFSET('Sanitation Data'!$F$6,0,10*ROW('Sanitation Data'!F124))),'Data Summary'!CV130="Yes"),OFFSET('Sanitation Data'!$F$6,0,10*ROW('Sanitation Data'!F124)),NA())</f>
        <v>#N/A</v>
      </c>
      <c r="AH130" s="507" t="e">
        <f ca="1">+IF(AND(ISNUMBER(OFFSET('Sanitation Data'!$F$10,0,10*ROW('Sanitation Data'!F124))),'Data Summary'!CW130="Yes"),OFFSET('Sanitation Data'!$F$10,0,10*ROW('Sanitation Data'!F124)),NA())</f>
        <v>#N/A</v>
      </c>
      <c r="AI130" s="507" t="e">
        <f ca="1">+IF(AND(ISNUMBER(OFFSET('Sanitation Data'!$F$11,0,10*ROW('Sanitation Data'!F124))),'Data Summary'!CX130="Yes"),OFFSET('Sanitation Data'!$F$11,0,10*ROW('Sanitation Data'!F124)),NA())</f>
        <v>#N/A</v>
      </c>
      <c r="AJ130" s="507" t="e">
        <f ca="1">+IF(AND(ISNUMBER(OFFSET('Sanitation Data'!$F$12,0,10*ROW('Sanitation Data'!F124))),'Data Summary'!CY130="Yes"),OFFSET('Sanitation Data'!$F$12,0,10*ROW('Sanitation Data'!F124)),NA())</f>
        <v>#N/A</v>
      </c>
      <c r="AK130" s="507" t="e">
        <f ca="1">+IF(AND(ISNUMBER(OFFSET('Sanitation Data'!$G$4,0,10*ROW('Sanitation Data'!G124))),'Data Summary'!CZ130="Yes"),100-OFFSET('Sanitation Data'!$G$4,0,10*ROW('Sanitation Data'!G124)),NA())</f>
        <v>#N/A</v>
      </c>
      <c r="AL130" s="507" t="e">
        <f ca="1">+IF(AND(ISNUMBER(OFFSET('Sanitation Data'!$G$6,0,10*ROW('Sanitation Data'!G124))),'Data Summary'!DA130="Yes"),OFFSET('Sanitation Data'!$G$6,0,10*ROW('Sanitation Data'!G124)),NA())</f>
        <v>#N/A</v>
      </c>
      <c r="AM130" s="507" t="e">
        <f ca="1">+IF(AND(ISNUMBER(OFFSET('Sanitation Data'!$G$10,0,10*ROW('Sanitation Data'!G124))),'Data Summary'!DB130="Yes"),OFFSET('Sanitation Data'!$G$10,0,10*ROW('Sanitation Data'!G124)),NA())</f>
        <v>#N/A</v>
      </c>
      <c r="AN130" s="507" t="e">
        <f ca="1">+IF(AND(ISNUMBER(OFFSET('Sanitation Data'!$G$11,0,10*ROW('Sanitation Data'!G124))),'Data Summary'!DC130="Yes"),OFFSET('Sanitation Data'!$G$11,0,10*ROW('Sanitation Data'!G124)),NA())</f>
        <v>#N/A</v>
      </c>
      <c r="AO130" s="507" t="e">
        <f ca="1">+IF(AND(ISNUMBER(OFFSET('Sanitation Data'!$G$12,0,10*ROW('Sanitation Data'!G124))),'Data Summary'!DD130="Yes"),OFFSET('Sanitation Data'!$G$12,0,10*ROW('Sanitation Data'!G124)),NA())</f>
        <v>#N/A</v>
      </c>
      <c r="AP130" s="507" t="e">
        <f ca="1">+IF(AND(ISNUMBER(OFFSET('Sanitation Data'!$H$4,0,10*ROW('Sanitation Data'!H124))),'Data Summary'!DE130="Yes"),100-OFFSET('Sanitation Data'!$H$4,0,10*ROW('Sanitation Data'!H124)),NA())</f>
        <v>#N/A</v>
      </c>
      <c r="AQ130" s="507" t="e">
        <f ca="1">+IF(AND(ISNUMBER(OFFSET('Sanitation Data'!$H$6,0,10*ROW('Sanitation Data'!H124))),'Data Summary'!DF130="Yes"),OFFSET('Sanitation Data'!$H$6,0,10*ROW('Sanitation Data'!H124)),NA())</f>
        <v>#N/A</v>
      </c>
      <c r="AR130" s="507" t="e">
        <f ca="1">+IF(AND(ISNUMBER(OFFSET('Sanitation Data'!$H$10,0,10*ROW('Sanitation Data'!H124))),'Data Summary'!DG130="Yes"),OFFSET('Sanitation Data'!$H$10,0,10*ROW('Sanitation Data'!H124)),NA())</f>
        <v>#N/A</v>
      </c>
      <c r="AS130" s="507" t="e">
        <f ca="1">+IF(AND(ISNUMBER(OFFSET('Sanitation Data'!$H$11,0,10*ROW('Sanitation Data'!H124))),'Data Summary'!DH130="Yes"),OFFSET('Sanitation Data'!$H$11,0,10*ROW('Sanitation Data'!H124)),NA())</f>
        <v>#N/A</v>
      </c>
      <c r="AT130" s="507" t="e">
        <f ca="1">+IF(AND(ISNUMBER(OFFSET('Sanitation Data'!$H$12,0,10*ROW('Sanitation Data'!H124))),'Data Summary'!DI130="Yes"),OFFSET('Sanitation Data'!$H$12,0,10*ROW('Sanitation Data'!H124)),NA())</f>
        <v>#N/A</v>
      </c>
      <c r="AU130" s="507" t="e">
        <f ca="1">+IF(AND(ISNUMBER(OFFSET('Sanitation Data'!$I$4,0,10*ROW('Sanitation Data'!I124))),'Data Summary'!DJ130="Yes"),100-OFFSET('Sanitation Data'!$I$4,0,10*ROW('Sanitation Data'!I124)),NA())</f>
        <v>#N/A</v>
      </c>
      <c r="AV130" s="507" t="e">
        <f ca="1">+IF(AND(ISNUMBER(OFFSET('Sanitation Data'!$I$6,0,10*ROW('Sanitation Data'!I124))),'Data Summary'!DK130="Yes"),OFFSET('Sanitation Data'!$I$6,0,10*ROW('Sanitation Data'!I124)),NA())</f>
        <v>#N/A</v>
      </c>
      <c r="AW130" s="507" t="e">
        <f ca="1">+IF(AND(ISNUMBER(OFFSET('Sanitation Data'!$I$10,0,10*ROW('Sanitation Data'!I124))),'Data Summary'!DL130="Yes"),OFFSET('Sanitation Data'!$I$10,0,10*ROW('Sanitation Data'!I124)),NA())</f>
        <v>#N/A</v>
      </c>
      <c r="AX130" s="507" t="e">
        <f ca="1">+IF(AND(ISNUMBER(OFFSET('Sanitation Data'!$I$11,0,10*ROW('Sanitation Data'!I124))),'Data Summary'!DM130="Yes"),OFFSET('Sanitation Data'!$I$11,0,10*ROW('Sanitation Data'!I124)),NA())</f>
        <v>#N/A</v>
      </c>
      <c r="AY130" s="507" t="e">
        <f ca="1">+IF(AND(ISNUMBER(OFFSET('Sanitation Data'!$I$12,0,10*ROW('Sanitation Data'!I124))),'Data Summary'!DN130="Yes"),OFFSET('Sanitation Data'!$I$12,0,10*ROW('Sanitation Data'!I124)),NA())</f>
        <v>#N/A</v>
      </c>
      <c r="AZ130" s="508" t="e">
        <f ca="1">+IF(AND(ISNUMBER(OFFSET('Hygiene Data'!$D$5,0,10*ROW('Hygiene Data'!D124))),'Data Summary'!DO130="Yes"),OFFSET('Hygiene Data'!$D$5,0,10*ROW('Hygiene Data'!D124)),NA())</f>
        <v>#N/A</v>
      </c>
      <c r="BA130" s="508" t="e">
        <f ca="1">+IF(AND(ISNUMBER(OFFSET('Hygiene Data'!$D$7,0,10*ROW('Hygiene Data'!D124))),'Data Summary'!DP130="Yes"),OFFSET('Hygiene Data'!$D$7,0,10*ROW('Hygiene Data'!D124)),NA())</f>
        <v>#N/A</v>
      </c>
      <c r="BB130" s="508" t="e">
        <f ca="1">+IF(AND(ISNUMBER(OFFSET('Hygiene Data'!$D$9,0,10*ROW('Hygiene Data'!D124))),'Data Summary'!DQ130="Yes"),OFFSET('Hygiene Data'!$D$9,0,10*ROW('Hygiene Data'!D124)),NA())</f>
        <v>#N/A</v>
      </c>
      <c r="BC130" s="508" t="e">
        <f ca="1">+IF(AND(ISNUMBER(OFFSET('Hygiene Data'!$E$5,0,10*ROW('Hygiene Data'!E124))),'Data Summary'!DR130="Yes"),OFFSET('Hygiene Data'!$E$5,0,10*ROW('Hygiene Data'!E124)),NA())</f>
        <v>#N/A</v>
      </c>
      <c r="BD130" s="508" t="e">
        <f ca="1">+IF(AND(ISNUMBER(OFFSET('Hygiene Data'!$E$7,0,10*ROW('Hygiene Data'!E124))),'Data Summary'!DS130="Yes"),OFFSET('Hygiene Data'!$E$7,0,10*ROW('Hygiene Data'!E124)),NA())</f>
        <v>#N/A</v>
      </c>
      <c r="BE130" s="508" t="e">
        <f ca="1">+IF(AND(ISNUMBER(OFFSET('Hygiene Data'!$E$9,0,10*ROW('Hygiene Data'!E124))),'Data Summary'!DT130="Yes"),OFFSET('Hygiene Data'!$E$9,0,10*ROW('Hygiene Data'!E124)),NA())</f>
        <v>#N/A</v>
      </c>
      <c r="BF130" s="508" t="e">
        <f ca="1">+IF(AND(ISNUMBER(OFFSET('Hygiene Data'!$F$5,0,10*ROW('Hygiene Data'!F124))),'Data Summary'!DU130="Yes"),OFFSET('Hygiene Data'!$F$5,0,10*ROW('Hygiene Data'!F124)),NA())</f>
        <v>#N/A</v>
      </c>
      <c r="BG130" s="508" t="e">
        <f ca="1">+IF(AND(ISNUMBER(OFFSET('Hygiene Data'!$F$7,0,10*ROW('Hygiene Data'!F124))),'Data Summary'!DV130="Yes"),OFFSET('Hygiene Data'!$F$7,0,10*ROW('Hygiene Data'!F124)),NA())</f>
        <v>#N/A</v>
      </c>
      <c r="BH130" s="508" t="e">
        <f ca="1">+IF(AND(ISNUMBER(OFFSET('Hygiene Data'!$F$9,0,10*ROW('Hygiene Data'!F124))),'Data Summary'!DW130="Yes"),OFFSET('Hygiene Data'!$F$9,0,10*ROW('Hygiene Data'!F124)),NA())</f>
        <v>#N/A</v>
      </c>
      <c r="BI130" s="508" t="e">
        <f ca="1">+IF(AND(ISNUMBER(OFFSET('Hygiene Data'!$G$5,0,10*ROW('Hygiene Data'!G124))),'Data Summary'!DX130="Yes"),OFFSET('Hygiene Data'!$G$5,0,10*ROW('Hygiene Data'!G124)),NA())</f>
        <v>#N/A</v>
      </c>
      <c r="BJ130" s="508" t="e">
        <f ca="1">+IF(AND(ISNUMBER(OFFSET('Hygiene Data'!$G$7,0,10*ROW('Hygiene Data'!G124))),'Data Summary'!DY130="Yes"),OFFSET('Hygiene Data'!$G$7,0,10*ROW('Hygiene Data'!G124)),NA())</f>
        <v>#N/A</v>
      </c>
      <c r="BK130" s="508" t="e">
        <f ca="1">+IF(AND(ISNUMBER(OFFSET('Hygiene Data'!$G$9,0,10*ROW('Hygiene Data'!G124))),'Data Summary'!DZ130="Yes"),OFFSET('Hygiene Data'!$G$9,0,10*ROW('Hygiene Data'!G124)),NA())</f>
        <v>#N/A</v>
      </c>
      <c r="BL130" s="508" t="e">
        <f ca="1">+IF(AND(ISNUMBER(OFFSET('Hygiene Data'!$H$5,0,10*ROW('Hygiene Data'!H124))),'Data Summary'!EA130="Yes"),OFFSET('Hygiene Data'!$H$5,0,10*ROW('Hygiene Data'!H124)),NA())</f>
        <v>#N/A</v>
      </c>
      <c r="BM130" s="508" t="e">
        <f ca="1">+IF(AND(ISNUMBER(OFFSET('Hygiene Data'!$H$7,0,10*ROW('Hygiene Data'!H124))),'Data Summary'!EB130="Yes"),OFFSET('Hygiene Data'!$H$7,0,10*ROW('Hygiene Data'!H124)),NA())</f>
        <v>#N/A</v>
      </c>
      <c r="BN130" s="508" t="e">
        <f ca="1">+IF(AND(ISNUMBER(OFFSET('Hygiene Data'!$H$9,0,10*ROW('Hygiene Data'!H124))),'Data Summary'!EC130="Yes"),OFFSET('Hygiene Data'!$H$9,0,10*ROW('Hygiene Data'!H124)),NA())</f>
        <v>#N/A</v>
      </c>
      <c r="BO130" s="508" t="e">
        <f ca="1">+IF(AND(ISNUMBER(OFFSET('Hygiene Data'!$I$5,0,10*ROW('Hygiene Data'!I124))),'Data Summary'!ED130="Yes"),OFFSET('Hygiene Data'!$I$5,0,10*ROW('Hygiene Data'!I124)),NA())</f>
        <v>#N/A</v>
      </c>
      <c r="BP130" s="508" t="e">
        <f ca="1">+IF(AND(ISNUMBER(OFFSET('Hygiene Data'!$I$7,0,10*ROW('Hygiene Data'!I124))),'Data Summary'!EE130="Yes"),OFFSET('Hygiene Data'!$I$7,0,10*ROW('Hygiene Data'!I124)),NA())</f>
        <v>#N/A</v>
      </c>
      <c r="BQ130" s="508" t="e">
        <f ca="1">+IF(AND(ISNUMBER(OFFSET('Hygiene Data'!$I$9,0,10*ROW('Hygiene Data'!I124))),'Data Summary'!EF130="Yes"),OFFSET('Hygiene Data'!$I$9,0,10*ROW('Hygiene Data'!I124)),NA())</f>
        <v>#N/A</v>
      </c>
    </row>
    <row r="131" spans="1:69" x14ac:dyDescent="0.25">
      <c r="A131" s="504" t="e">
        <f ca="1">+RIGHT('Data Summary'!A131,LEN('Data Summary'!A131)-9)</f>
        <v>#VALUE!</v>
      </c>
      <c r="B131" s="478" t="str">
        <f ca="1">+IF(ISTEXT('Data Summary'!B131),'Data Summary'!B131,"")</f>
        <v/>
      </c>
      <c r="C131" s="505" t="e">
        <f ca="1">+VALUE('Data Summary'!C131)</f>
        <v>#VALUE!</v>
      </c>
      <c r="D131" s="506" t="e">
        <f ca="1">+IF(AND(ISNUMBER(OFFSET('Water Data'!$D$4,0,10*ROW('Water Data'!D125))),'Data Summary'!BS131="Yes"),100-OFFSET('Water Data'!$D$4,0,10*ROW('Water Data'!D125)),NA())</f>
        <v>#N/A</v>
      </c>
      <c r="E131" s="506" t="e">
        <f ca="1">+IF(AND(ISNUMBER(OFFSET('Water Data'!$D$6,0,10*ROW('Water Data'!D125))),'Data Summary'!BT131="Yes"),OFFSET('Water Data'!$D$6,0,10*ROW('Water Data'!D125)),NA())</f>
        <v>#N/A</v>
      </c>
      <c r="F131" s="506" t="e">
        <f ca="1">+IF(AND(ISNUMBER(OFFSET('Water Data'!$D$9,0,10*ROW('Water Data'!D125))),'Data Summary'!BU131="Yes"),OFFSET('Water Data'!$D$9,0,10*ROW('Water Data'!D125)),NA())</f>
        <v>#N/A</v>
      </c>
      <c r="G131" s="506" t="e">
        <f ca="1">+IF(AND(ISNUMBER(OFFSET('Water Data'!$E$4,0,10*ROW('Water Data'!E125))),'Data Summary'!BV131="Yes"),100-OFFSET('Water Data'!$E$4,0,10*ROW('Water Data'!E125)),NA())</f>
        <v>#N/A</v>
      </c>
      <c r="H131" s="506" t="e">
        <f ca="1">+IF(AND(ISNUMBER(OFFSET('Water Data'!$E$6,0,10*ROW('Water Data'!E125))),'Data Summary'!BW131="Yes"),OFFSET('Water Data'!$E$6,0,10*ROW('Water Data'!E125)),NA())</f>
        <v>#N/A</v>
      </c>
      <c r="I131" s="506" t="e">
        <f ca="1">+IF(AND(ISNUMBER(OFFSET('Water Data'!$E$9,0,10*ROW('Water Data'!E125))),'Data Summary'!BX131="Yes"),OFFSET('Water Data'!$E$9,0,10*ROW('Water Data'!E125)),NA())</f>
        <v>#N/A</v>
      </c>
      <c r="J131" s="506" t="e">
        <f ca="1">+IF(AND(ISNUMBER(OFFSET('Water Data'!$F$4,0,10*ROW('Water Data'!F125))),'Data Summary'!BY131="Yes"),100-OFFSET('Water Data'!$F$4,0,10*ROW('Water Data'!F125)),NA())</f>
        <v>#N/A</v>
      </c>
      <c r="K131" s="506" t="e">
        <f ca="1">+IF(AND(ISNUMBER(OFFSET('Water Data'!$F$6,0,10*ROW('Water Data'!F125))),'Data Summary'!BZ131="Yes"),OFFSET('Water Data'!$F$6,0,10*ROW('Water Data'!F125)),NA())</f>
        <v>#N/A</v>
      </c>
      <c r="L131" s="506" t="e">
        <f ca="1">+IF(AND(ISNUMBER(OFFSET('Water Data'!$F$9,0,10*ROW('Water Data'!F125))),'Data Summary'!CA131="Yes"),OFFSET('Water Data'!$F$9,0,10*ROW('Water Data'!F125)),NA())</f>
        <v>#N/A</v>
      </c>
      <c r="M131" s="506" t="e">
        <f ca="1">+IF(AND(ISNUMBER(OFFSET('Water Data'!$G$4,0,10*ROW('Water Data'!G125))),'Data Summary'!CB131="Yes"),100-OFFSET('Water Data'!$G$4,0,10*ROW('Water Data'!G125)),NA())</f>
        <v>#N/A</v>
      </c>
      <c r="N131" s="506" t="e">
        <f ca="1">+IF(AND(ISNUMBER(OFFSET('Water Data'!$G$6,0,10*ROW('Water Data'!G125))),'Data Summary'!CC131="Yes"),OFFSET('Water Data'!$G$6,0,10*ROW('Water Data'!G125)),NA())</f>
        <v>#N/A</v>
      </c>
      <c r="O131" s="506" t="e">
        <f ca="1">+IF(AND(ISNUMBER(OFFSET('Water Data'!$G$9,0,10*ROW('Water Data'!G125))),'Data Summary'!CD131="Yes"),OFFSET('Water Data'!$G$9,0,10*ROW('Water Data'!G125)),NA())</f>
        <v>#N/A</v>
      </c>
      <c r="P131" s="506" t="e">
        <f ca="1">+IF(AND(ISNUMBER(OFFSET('Water Data'!$H$4,0,10*ROW('Water Data'!H125))),'Data Summary'!CE131="Yes"),100-OFFSET('Water Data'!$H$4,0,10*ROW('Water Data'!H125)),NA())</f>
        <v>#N/A</v>
      </c>
      <c r="Q131" s="506" t="e">
        <f ca="1">+IF(AND(ISNUMBER(OFFSET('Water Data'!$H$6,0,10*ROW('Water Data'!H125))),'Data Summary'!CF131="Yes"),OFFSET('Water Data'!$H$6,0,10*ROW('Water Data'!H125)),NA())</f>
        <v>#N/A</v>
      </c>
      <c r="R131" s="506" t="e">
        <f ca="1">+IF(AND(ISNUMBER(OFFSET('Water Data'!$H$9,0,10*ROW('Water Data'!H125))),'Data Summary'!CG131="Yes"),OFFSET('Water Data'!$H$9,0,10*ROW('Water Data'!H125)),NA())</f>
        <v>#N/A</v>
      </c>
      <c r="S131" s="506" t="e">
        <f ca="1">+IF(AND(ISNUMBER(OFFSET('Water Data'!$I$4,0,10*ROW('Water Data'!I125))),'Data Summary'!CH131="Yes"),100-OFFSET('Water Data'!$I$4,0,10*ROW('Water Data'!I125)),NA())</f>
        <v>#N/A</v>
      </c>
      <c r="T131" s="506" t="e">
        <f ca="1">+IF(AND(ISNUMBER(OFFSET('Water Data'!$I$6,0,10*ROW('Water Data'!I125))),'Data Summary'!CI131="Yes"),OFFSET('Water Data'!$I$6,0,10*ROW('Water Data'!I125)),NA())</f>
        <v>#N/A</v>
      </c>
      <c r="U131" s="506" t="e">
        <f ca="1">+IF(AND(ISNUMBER(OFFSET('Water Data'!$I$9,0,10*ROW('Water Data'!I125))),'Data Summary'!CJ131="Yes"),OFFSET('Water Data'!$I$9,0,10*ROW('Water Data'!I125)),NA())</f>
        <v>#N/A</v>
      </c>
      <c r="V131" s="507" t="e">
        <f ca="1">+IF(AND(ISNUMBER(OFFSET('Sanitation Data'!$D$4,0,10*ROW('Sanitation Data'!D125))),'Data Summary'!CK131="Yes"),100-OFFSET('Sanitation Data'!$D$4,0,10*ROW('Sanitation Data'!D125)),NA())</f>
        <v>#N/A</v>
      </c>
      <c r="W131" s="507" t="e">
        <f ca="1">+IF(AND(ISNUMBER(OFFSET('Sanitation Data'!$D$6,0,10*ROW('Sanitation Data'!D125))),'Data Summary'!CL131="Yes"),OFFSET('Sanitation Data'!$D$6,0,10*ROW('Sanitation Data'!D125)),NA())</f>
        <v>#N/A</v>
      </c>
      <c r="X131" s="507" t="e">
        <f ca="1">+IF(AND(ISNUMBER(OFFSET('Sanitation Data'!$D$10,0,10*ROW('Sanitation Data'!D125))),'Data Summary'!CM131="Yes"),OFFSET('Sanitation Data'!$D$10,0,10*ROW('Sanitation Data'!D125)),NA())</f>
        <v>#N/A</v>
      </c>
      <c r="Y131" s="507" t="e">
        <f ca="1">+IF(AND(ISNUMBER(OFFSET('Sanitation Data'!$D$11,0,10*ROW('Sanitation Data'!D125))),'Data Summary'!CN131="Yes"),OFFSET('Sanitation Data'!$D$11,0,10*ROW('Sanitation Data'!D125)),NA())</f>
        <v>#N/A</v>
      </c>
      <c r="Z131" s="507" t="e">
        <f ca="1">+IF(AND(ISNUMBER(OFFSET('Sanitation Data'!$D$12,0,10*ROW('Sanitation Data'!D125))),'Data Summary'!CO131="Yes"),OFFSET('Sanitation Data'!$D$12,0,10*ROW('Sanitation Data'!D125)),NA())</f>
        <v>#N/A</v>
      </c>
      <c r="AA131" s="507" t="e">
        <f ca="1">+IF(AND(ISNUMBER(OFFSET('Sanitation Data'!$E$4,0,10*ROW('Sanitation Data'!E125))),'Data Summary'!CP131="Yes"),100-OFFSET('Sanitation Data'!$E$4,0,10*ROW('Sanitation Data'!E125)),NA())</f>
        <v>#N/A</v>
      </c>
      <c r="AB131" s="507" t="e">
        <f ca="1">+IF(AND(ISNUMBER(OFFSET('Sanitation Data'!$E$6,0,10*ROW('Sanitation Data'!E125))),'Data Summary'!CQ131="Yes"),OFFSET('Sanitation Data'!$E$6,0,10*ROW('Sanitation Data'!E125)),NA())</f>
        <v>#N/A</v>
      </c>
      <c r="AC131" s="507" t="e">
        <f ca="1">+IF(AND(ISNUMBER(OFFSET('Sanitation Data'!$E$10,0,10*ROW('Sanitation Data'!E125))),'Data Summary'!CR131="Yes"),OFFSET('Sanitation Data'!$E$10,0,10*ROW('Sanitation Data'!E125)),NA())</f>
        <v>#N/A</v>
      </c>
      <c r="AD131" s="507" t="e">
        <f ca="1">+IF(AND(ISNUMBER(OFFSET('Sanitation Data'!$E$11,0,10*ROW('Sanitation Data'!E125))),'Data Summary'!CS131="Yes"),OFFSET('Sanitation Data'!$E$11,0,10*ROW('Sanitation Data'!E125)),NA())</f>
        <v>#N/A</v>
      </c>
      <c r="AE131" s="507" t="e">
        <f ca="1">+IF(AND(ISNUMBER(OFFSET('Sanitation Data'!$E$12,0,10*ROW('Sanitation Data'!E125))),'Data Summary'!CT131="Yes"),OFFSET('Sanitation Data'!$E$12,0,10*ROW('Sanitation Data'!E125)),NA())</f>
        <v>#N/A</v>
      </c>
      <c r="AF131" s="507" t="e">
        <f ca="1">+IF(AND(ISNUMBER(OFFSET('Sanitation Data'!$F$4,0,10*ROW('Sanitation Data'!F125))),'Data Summary'!CU131="Yes"),100-OFFSET('Sanitation Data'!$F$4,0,10*ROW('Sanitation Data'!F125)),NA())</f>
        <v>#N/A</v>
      </c>
      <c r="AG131" s="507" t="e">
        <f ca="1">+IF(AND(ISNUMBER(OFFSET('Sanitation Data'!$F$6,0,10*ROW('Sanitation Data'!F125))),'Data Summary'!CV131="Yes"),OFFSET('Sanitation Data'!$F$6,0,10*ROW('Sanitation Data'!F125)),NA())</f>
        <v>#N/A</v>
      </c>
      <c r="AH131" s="507" t="e">
        <f ca="1">+IF(AND(ISNUMBER(OFFSET('Sanitation Data'!$F$10,0,10*ROW('Sanitation Data'!F125))),'Data Summary'!CW131="Yes"),OFFSET('Sanitation Data'!$F$10,0,10*ROW('Sanitation Data'!F125)),NA())</f>
        <v>#N/A</v>
      </c>
      <c r="AI131" s="507" t="e">
        <f ca="1">+IF(AND(ISNUMBER(OFFSET('Sanitation Data'!$F$11,0,10*ROW('Sanitation Data'!F125))),'Data Summary'!CX131="Yes"),OFFSET('Sanitation Data'!$F$11,0,10*ROW('Sanitation Data'!F125)),NA())</f>
        <v>#N/A</v>
      </c>
      <c r="AJ131" s="507" t="e">
        <f ca="1">+IF(AND(ISNUMBER(OFFSET('Sanitation Data'!$F$12,0,10*ROW('Sanitation Data'!F125))),'Data Summary'!CY131="Yes"),OFFSET('Sanitation Data'!$F$12,0,10*ROW('Sanitation Data'!F125)),NA())</f>
        <v>#N/A</v>
      </c>
      <c r="AK131" s="507" t="e">
        <f ca="1">+IF(AND(ISNUMBER(OFFSET('Sanitation Data'!$G$4,0,10*ROW('Sanitation Data'!G125))),'Data Summary'!CZ131="Yes"),100-OFFSET('Sanitation Data'!$G$4,0,10*ROW('Sanitation Data'!G125)),NA())</f>
        <v>#N/A</v>
      </c>
      <c r="AL131" s="507" t="e">
        <f ca="1">+IF(AND(ISNUMBER(OFFSET('Sanitation Data'!$G$6,0,10*ROW('Sanitation Data'!G125))),'Data Summary'!DA131="Yes"),OFFSET('Sanitation Data'!$G$6,0,10*ROW('Sanitation Data'!G125)),NA())</f>
        <v>#N/A</v>
      </c>
      <c r="AM131" s="507" t="e">
        <f ca="1">+IF(AND(ISNUMBER(OFFSET('Sanitation Data'!$G$10,0,10*ROW('Sanitation Data'!G125))),'Data Summary'!DB131="Yes"),OFFSET('Sanitation Data'!$G$10,0,10*ROW('Sanitation Data'!G125)),NA())</f>
        <v>#N/A</v>
      </c>
      <c r="AN131" s="507" t="e">
        <f ca="1">+IF(AND(ISNUMBER(OFFSET('Sanitation Data'!$G$11,0,10*ROW('Sanitation Data'!G125))),'Data Summary'!DC131="Yes"),OFFSET('Sanitation Data'!$G$11,0,10*ROW('Sanitation Data'!G125)),NA())</f>
        <v>#N/A</v>
      </c>
      <c r="AO131" s="507" t="e">
        <f ca="1">+IF(AND(ISNUMBER(OFFSET('Sanitation Data'!$G$12,0,10*ROW('Sanitation Data'!G125))),'Data Summary'!DD131="Yes"),OFFSET('Sanitation Data'!$G$12,0,10*ROW('Sanitation Data'!G125)),NA())</f>
        <v>#N/A</v>
      </c>
      <c r="AP131" s="507" t="e">
        <f ca="1">+IF(AND(ISNUMBER(OFFSET('Sanitation Data'!$H$4,0,10*ROW('Sanitation Data'!H125))),'Data Summary'!DE131="Yes"),100-OFFSET('Sanitation Data'!$H$4,0,10*ROW('Sanitation Data'!H125)),NA())</f>
        <v>#N/A</v>
      </c>
      <c r="AQ131" s="507" t="e">
        <f ca="1">+IF(AND(ISNUMBER(OFFSET('Sanitation Data'!$H$6,0,10*ROW('Sanitation Data'!H125))),'Data Summary'!DF131="Yes"),OFFSET('Sanitation Data'!$H$6,0,10*ROW('Sanitation Data'!H125)),NA())</f>
        <v>#N/A</v>
      </c>
      <c r="AR131" s="507" t="e">
        <f ca="1">+IF(AND(ISNUMBER(OFFSET('Sanitation Data'!$H$10,0,10*ROW('Sanitation Data'!H125))),'Data Summary'!DG131="Yes"),OFFSET('Sanitation Data'!$H$10,0,10*ROW('Sanitation Data'!H125)),NA())</f>
        <v>#N/A</v>
      </c>
      <c r="AS131" s="507" t="e">
        <f ca="1">+IF(AND(ISNUMBER(OFFSET('Sanitation Data'!$H$11,0,10*ROW('Sanitation Data'!H125))),'Data Summary'!DH131="Yes"),OFFSET('Sanitation Data'!$H$11,0,10*ROW('Sanitation Data'!H125)),NA())</f>
        <v>#N/A</v>
      </c>
      <c r="AT131" s="507" t="e">
        <f ca="1">+IF(AND(ISNUMBER(OFFSET('Sanitation Data'!$H$12,0,10*ROW('Sanitation Data'!H125))),'Data Summary'!DI131="Yes"),OFFSET('Sanitation Data'!$H$12,0,10*ROW('Sanitation Data'!H125)),NA())</f>
        <v>#N/A</v>
      </c>
      <c r="AU131" s="507" t="e">
        <f ca="1">+IF(AND(ISNUMBER(OFFSET('Sanitation Data'!$I$4,0,10*ROW('Sanitation Data'!I125))),'Data Summary'!DJ131="Yes"),100-OFFSET('Sanitation Data'!$I$4,0,10*ROW('Sanitation Data'!I125)),NA())</f>
        <v>#N/A</v>
      </c>
      <c r="AV131" s="507" t="e">
        <f ca="1">+IF(AND(ISNUMBER(OFFSET('Sanitation Data'!$I$6,0,10*ROW('Sanitation Data'!I125))),'Data Summary'!DK131="Yes"),OFFSET('Sanitation Data'!$I$6,0,10*ROW('Sanitation Data'!I125)),NA())</f>
        <v>#N/A</v>
      </c>
      <c r="AW131" s="507" t="e">
        <f ca="1">+IF(AND(ISNUMBER(OFFSET('Sanitation Data'!$I$10,0,10*ROW('Sanitation Data'!I125))),'Data Summary'!DL131="Yes"),OFFSET('Sanitation Data'!$I$10,0,10*ROW('Sanitation Data'!I125)),NA())</f>
        <v>#N/A</v>
      </c>
      <c r="AX131" s="507" t="e">
        <f ca="1">+IF(AND(ISNUMBER(OFFSET('Sanitation Data'!$I$11,0,10*ROW('Sanitation Data'!I125))),'Data Summary'!DM131="Yes"),OFFSET('Sanitation Data'!$I$11,0,10*ROW('Sanitation Data'!I125)),NA())</f>
        <v>#N/A</v>
      </c>
      <c r="AY131" s="507" t="e">
        <f ca="1">+IF(AND(ISNUMBER(OFFSET('Sanitation Data'!$I$12,0,10*ROW('Sanitation Data'!I125))),'Data Summary'!DN131="Yes"),OFFSET('Sanitation Data'!$I$12,0,10*ROW('Sanitation Data'!I125)),NA())</f>
        <v>#N/A</v>
      </c>
      <c r="AZ131" s="508" t="e">
        <f ca="1">+IF(AND(ISNUMBER(OFFSET('Hygiene Data'!$D$5,0,10*ROW('Hygiene Data'!D125))),'Data Summary'!DO131="Yes"),OFFSET('Hygiene Data'!$D$5,0,10*ROW('Hygiene Data'!D125)),NA())</f>
        <v>#N/A</v>
      </c>
      <c r="BA131" s="508" t="e">
        <f ca="1">+IF(AND(ISNUMBER(OFFSET('Hygiene Data'!$D$7,0,10*ROW('Hygiene Data'!D125))),'Data Summary'!DP131="Yes"),OFFSET('Hygiene Data'!$D$7,0,10*ROW('Hygiene Data'!D125)),NA())</f>
        <v>#N/A</v>
      </c>
      <c r="BB131" s="508" t="e">
        <f ca="1">+IF(AND(ISNUMBER(OFFSET('Hygiene Data'!$D$9,0,10*ROW('Hygiene Data'!D125))),'Data Summary'!DQ131="Yes"),OFFSET('Hygiene Data'!$D$9,0,10*ROW('Hygiene Data'!D125)),NA())</f>
        <v>#N/A</v>
      </c>
      <c r="BC131" s="508" t="e">
        <f ca="1">+IF(AND(ISNUMBER(OFFSET('Hygiene Data'!$E$5,0,10*ROW('Hygiene Data'!E125))),'Data Summary'!DR131="Yes"),OFFSET('Hygiene Data'!$E$5,0,10*ROW('Hygiene Data'!E125)),NA())</f>
        <v>#N/A</v>
      </c>
      <c r="BD131" s="508" t="e">
        <f ca="1">+IF(AND(ISNUMBER(OFFSET('Hygiene Data'!$E$7,0,10*ROW('Hygiene Data'!E125))),'Data Summary'!DS131="Yes"),OFFSET('Hygiene Data'!$E$7,0,10*ROW('Hygiene Data'!E125)),NA())</f>
        <v>#N/A</v>
      </c>
      <c r="BE131" s="508" t="e">
        <f ca="1">+IF(AND(ISNUMBER(OFFSET('Hygiene Data'!$E$9,0,10*ROW('Hygiene Data'!E125))),'Data Summary'!DT131="Yes"),OFFSET('Hygiene Data'!$E$9,0,10*ROW('Hygiene Data'!E125)),NA())</f>
        <v>#N/A</v>
      </c>
      <c r="BF131" s="508" t="e">
        <f ca="1">+IF(AND(ISNUMBER(OFFSET('Hygiene Data'!$F$5,0,10*ROW('Hygiene Data'!F125))),'Data Summary'!DU131="Yes"),OFFSET('Hygiene Data'!$F$5,0,10*ROW('Hygiene Data'!F125)),NA())</f>
        <v>#N/A</v>
      </c>
      <c r="BG131" s="508" t="e">
        <f ca="1">+IF(AND(ISNUMBER(OFFSET('Hygiene Data'!$F$7,0,10*ROW('Hygiene Data'!F125))),'Data Summary'!DV131="Yes"),OFFSET('Hygiene Data'!$F$7,0,10*ROW('Hygiene Data'!F125)),NA())</f>
        <v>#N/A</v>
      </c>
      <c r="BH131" s="508" t="e">
        <f ca="1">+IF(AND(ISNUMBER(OFFSET('Hygiene Data'!$F$9,0,10*ROW('Hygiene Data'!F125))),'Data Summary'!DW131="Yes"),OFFSET('Hygiene Data'!$F$9,0,10*ROW('Hygiene Data'!F125)),NA())</f>
        <v>#N/A</v>
      </c>
      <c r="BI131" s="508" t="e">
        <f ca="1">+IF(AND(ISNUMBER(OFFSET('Hygiene Data'!$G$5,0,10*ROW('Hygiene Data'!G125))),'Data Summary'!DX131="Yes"),OFFSET('Hygiene Data'!$G$5,0,10*ROW('Hygiene Data'!G125)),NA())</f>
        <v>#N/A</v>
      </c>
      <c r="BJ131" s="508" t="e">
        <f ca="1">+IF(AND(ISNUMBER(OFFSET('Hygiene Data'!$G$7,0,10*ROW('Hygiene Data'!G125))),'Data Summary'!DY131="Yes"),OFFSET('Hygiene Data'!$G$7,0,10*ROW('Hygiene Data'!G125)),NA())</f>
        <v>#N/A</v>
      </c>
      <c r="BK131" s="508" t="e">
        <f ca="1">+IF(AND(ISNUMBER(OFFSET('Hygiene Data'!$G$9,0,10*ROW('Hygiene Data'!G125))),'Data Summary'!DZ131="Yes"),OFFSET('Hygiene Data'!$G$9,0,10*ROW('Hygiene Data'!G125)),NA())</f>
        <v>#N/A</v>
      </c>
      <c r="BL131" s="508" t="e">
        <f ca="1">+IF(AND(ISNUMBER(OFFSET('Hygiene Data'!$H$5,0,10*ROW('Hygiene Data'!H125))),'Data Summary'!EA131="Yes"),OFFSET('Hygiene Data'!$H$5,0,10*ROW('Hygiene Data'!H125)),NA())</f>
        <v>#N/A</v>
      </c>
      <c r="BM131" s="508" t="e">
        <f ca="1">+IF(AND(ISNUMBER(OFFSET('Hygiene Data'!$H$7,0,10*ROW('Hygiene Data'!H125))),'Data Summary'!EB131="Yes"),OFFSET('Hygiene Data'!$H$7,0,10*ROW('Hygiene Data'!H125)),NA())</f>
        <v>#N/A</v>
      </c>
      <c r="BN131" s="508" t="e">
        <f ca="1">+IF(AND(ISNUMBER(OFFSET('Hygiene Data'!$H$9,0,10*ROW('Hygiene Data'!H125))),'Data Summary'!EC131="Yes"),OFFSET('Hygiene Data'!$H$9,0,10*ROW('Hygiene Data'!H125)),NA())</f>
        <v>#N/A</v>
      </c>
      <c r="BO131" s="508" t="e">
        <f ca="1">+IF(AND(ISNUMBER(OFFSET('Hygiene Data'!$I$5,0,10*ROW('Hygiene Data'!I125))),'Data Summary'!ED131="Yes"),OFFSET('Hygiene Data'!$I$5,0,10*ROW('Hygiene Data'!I125)),NA())</f>
        <v>#N/A</v>
      </c>
      <c r="BP131" s="508" t="e">
        <f ca="1">+IF(AND(ISNUMBER(OFFSET('Hygiene Data'!$I$7,0,10*ROW('Hygiene Data'!I125))),'Data Summary'!EE131="Yes"),OFFSET('Hygiene Data'!$I$7,0,10*ROW('Hygiene Data'!I125)),NA())</f>
        <v>#N/A</v>
      </c>
      <c r="BQ131" s="508" t="e">
        <f ca="1">+IF(AND(ISNUMBER(OFFSET('Hygiene Data'!$I$9,0,10*ROW('Hygiene Data'!I125))),'Data Summary'!EF131="Yes"),OFFSET('Hygiene Data'!$I$9,0,10*ROW('Hygiene Data'!I125)),NA())</f>
        <v>#N/A</v>
      </c>
    </row>
    <row r="132" spans="1:69" x14ac:dyDescent="0.25">
      <c r="A132" s="504" t="e">
        <f ca="1">+RIGHT('Data Summary'!A132,LEN('Data Summary'!A132)-9)</f>
        <v>#VALUE!</v>
      </c>
      <c r="B132" s="478" t="str">
        <f ca="1">+IF(ISTEXT('Data Summary'!B132),'Data Summary'!B132,"")</f>
        <v/>
      </c>
      <c r="C132" s="505" t="e">
        <f ca="1">+VALUE('Data Summary'!C132)</f>
        <v>#VALUE!</v>
      </c>
      <c r="D132" s="506" t="e">
        <f ca="1">+IF(AND(ISNUMBER(OFFSET('Water Data'!$D$4,0,10*ROW('Water Data'!D126))),'Data Summary'!BS132="Yes"),100-OFFSET('Water Data'!$D$4,0,10*ROW('Water Data'!D126)),NA())</f>
        <v>#N/A</v>
      </c>
      <c r="E132" s="506" t="e">
        <f ca="1">+IF(AND(ISNUMBER(OFFSET('Water Data'!$D$6,0,10*ROW('Water Data'!D126))),'Data Summary'!BT132="Yes"),OFFSET('Water Data'!$D$6,0,10*ROW('Water Data'!D126)),NA())</f>
        <v>#N/A</v>
      </c>
      <c r="F132" s="506" t="e">
        <f ca="1">+IF(AND(ISNUMBER(OFFSET('Water Data'!$D$9,0,10*ROW('Water Data'!D126))),'Data Summary'!BU132="Yes"),OFFSET('Water Data'!$D$9,0,10*ROW('Water Data'!D126)),NA())</f>
        <v>#N/A</v>
      </c>
      <c r="G132" s="506" t="e">
        <f ca="1">+IF(AND(ISNUMBER(OFFSET('Water Data'!$E$4,0,10*ROW('Water Data'!E126))),'Data Summary'!BV132="Yes"),100-OFFSET('Water Data'!$E$4,0,10*ROW('Water Data'!E126)),NA())</f>
        <v>#N/A</v>
      </c>
      <c r="H132" s="506" t="e">
        <f ca="1">+IF(AND(ISNUMBER(OFFSET('Water Data'!$E$6,0,10*ROW('Water Data'!E126))),'Data Summary'!BW132="Yes"),OFFSET('Water Data'!$E$6,0,10*ROW('Water Data'!E126)),NA())</f>
        <v>#N/A</v>
      </c>
      <c r="I132" s="506" t="e">
        <f ca="1">+IF(AND(ISNUMBER(OFFSET('Water Data'!$E$9,0,10*ROW('Water Data'!E126))),'Data Summary'!BX132="Yes"),OFFSET('Water Data'!$E$9,0,10*ROW('Water Data'!E126)),NA())</f>
        <v>#N/A</v>
      </c>
      <c r="J132" s="506" t="e">
        <f ca="1">+IF(AND(ISNUMBER(OFFSET('Water Data'!$F$4,0,10*ROW('Water Data'!F126))),'Data Summary'!BY132="Yes"),100-OFFSET('Water Data'!$F$4,0,10*ROW('Water Data'!F126)),NA())</f>
        <v>#N/A</v>
      </c>
      <c r="K132" s="506" t="e">
        <f ca="1">+IF(AND(ISNUMBER(OFFSET('Water Data'!$F$6,0,10*ROW('Water Data'!F126))),'Data Summary'!BZ132="Yes"),OFFSET('Water Data'!$F$6,0,10*ROW('Water Data'!F126)),NA())</f>
        <v>#N/A</v>
      </c>
      <c r="L132" s="506" t="e">
        <f ca="1">+IF(AND(ISNUMBER(OFFSET('Water Data'!$F$9,0,10*ROW('Water Data'!F126))),'Data Summary'!CA132="Yes"),OFFSET('Water Data'!$F$9,0,10*ROW('Water Data'!F126)),NA())</f>
        <v>#N/A</v>
      </c>
      <c r="M132" s="506" t="e">
        <f ca="1">+IF(AND(ISNUMBER(OFFSET('Water Data'!$G$4,0,10*ROW('Water Data'!G126))),'Data Summary'!CB132="Yes"),100-OFFSET('Water Data'!$G$4,0,10*ROW('Water Data'!G126)),NA())</f>
        <v>#N/A</v>
      </c>
      <c r="N132" s="506" t="e">
        <f ca="1">+IF(AND(ISNUMBER(OFFSET('Water Data'!$G$6,0,10*ROW('Water Data'!G126))),'Data Summary'!CC132="Yes"),OFFSET('Water Data'!$G$6,0,10*ROW('Water Data'!G126)),NA())</f>
        <v>#N/A</v>
      </c>
      <c r="O132" s="506" t="e">
        <f ca="1">+IF(AND(ISNUMBER(OFFSET('Water Data'!$G$9,0,10*ROW('Water Data'!G126))),'Data Summary'!CD132="Yes"),OFFSET('Water Data'!$G$9,0,10*ROW('Water Data'!G126)),NA())</f>
        <v>#N/A</v>
      </c>
      <c r="P132" s="506" t="e">
        <f ca="1">+IF(AND(ISNUMBER(OFFSET('Water Data'!$H$4,0,10*ROW('Water Data'!H126))),'Data Summary'!CE132="Yes"),100-OFFSET('Water Data'!$H$4,0,10*ROW('Water Data'!H126)),NA())</f>
        <v>#N/A</v>
      </c>
      <c r="Q132" s="506" t="e">
        <f ca="1">+IF(AND(ISNUMBER(OFFSET('Water Data'!$H$6,0,10*ROW('Water Data'!H126))),'Data Summary'!CF132="Yes"),OFFSET('Water Data'!$H$6,0,10*ROW('Water Data'!H126)),NA())</f>
        <v>#N/A</v>
      </c>
      <c r="R132" s="506" t="e">
        <f ca="1">+IF(AND(ISNUMBER(OFFSET('Water Data'!$H$9,0,10*ROW('Water Data'!H126))),'Data Summary'!CG132="Yes"),OFFSET('Water Data'!$H$9,0,10*ROW('Water Data'!H126)),NA())</f>
        <v>#N/A</v>
      </c>
      <c r="S132" s="506" t="e">
        <f ca="1">+IF(AND(ISNUMBER(OFFSET('Water Data'!$I$4,0,10*ROW('Water Data'!I126))),'Data Summary'!CH132="Yes"),100-OFFSET('Water Data'!$I$4,0,10*ROW('Water Data'!I126)),NA())</f>
        <v>#N/A</v>
      </c>
      <c r="T132" s="506" t="e">
        <f ca="1">+IF(AND(ISNUMBER(OFFSET('Water Data'!$I$6,0,10*ROW('Water Data'!I126))),'Data Summary'!CI132="Yes"),OFFSET('Water Data'!$I$6,0,10*ROW('Water Data'!I126)),NA())</f>
        <v>#N/A</v>
      </c>
      <c r="U132" s="506" t="e">
        <f ca="1">+IF(AND(ISNUMBER(OFFSET('Water Data'!$I$9,0,10*ROW('Water Data'!I126))),'Data Summary'!CJ132="Yes"),OFFSET('Water Data'!$I$9,0,10*ROW('Water Data'!I126)),NA())</f>
        <v>#N/A</v>
      </c>
      <c r="V132" s="507" t="e">
        <f ca="1">+IF(AND(ISNUMBER(OFFSET('Sanitation Data'!$D$4,0,10*ROW('Sanitation Data'!D126))),'Data Summary'!CK132="Yes"),100-OFFSET('Sanitation Data'!$D$4,0,10*ROW('Sanitation Data'!D126)),NA())</f>
        <v>#N/A</v>
      </c>
      <c r="W132" s="507" t="e">
        <f ca="1">+IF(AND(ISNUMBER(OFFSET('Sanitation Data'!$D$6,0,10*ROW('Sanitation Data'!D126))),'Data Summary'!CL132="Yes"),OFFSET('Sanitation Data'!$D$6,0,10*ROW('Sanitation Data'!D126)),NA())</f>
        <v>#N/A</v>
      </c>
      <c r="X132" s="507" t="e">
        <f ca="1">+IF(AND(ISNUMBER(OFFSET('Sanitation Data'!$D$10,0,10*ROW('Sanitation Data'!D126))),'Data Summary'!CM132="Yes"),OFFSET('Sanitation Data'!$D$10,0,10*ROW('Sanitation Data'!D126)),NA())</f>
        <v>#N/A</v>
      </c>
      <c r="Y132" s="507" t="e">
        <f ca="1">+IF(AND(ISNUMBER(OFFSET('Sanitation Data'!$D$11,0,10*ROW('Sanitation Data'!D126))),'Data Summary'!CN132="Yes"),OFFSET('Sanitation Data'!$D$11,0,10*ROW('Sanitation Data'!D126)),NA())</f>
        <v>#N/A</v>
      </c>
      <c r="Z132" s="507" t="e">
        <f ca="1">+IF(AND(ISNUMBER(OFFSET('Sanitation Data'!$D$12,0,10*ROW('Sanitation Data'!D126))),'Data Summary'!CO132="Yes"),OFFSET('Sanitation Data'!$D$12,0,10*ROW('Sanitation Data'!D126)),NA())</f>
        <v>#N/A</v>
      </c>
      <c r="AA132" s="507" t="e">
        <f ca="1">+IF(AND(ISNUMBER(OFFSET('Sanitation Data'!$E$4,0,10*ROW('Sanitation Data'!E126))),'Data Summary'!CP132="Yes"),100-OFFSET('Sanitation Data'!$E$4,0,10*ROW('Sanitation Data'!E126)),NA())</f>
        <v>#N/A</v>
      </c>
      <c r="AB132" s="507" t="e">
        <f ca="1">+IF(AND(ISNUMBER(OFFSET('Sanitation Data'!$E$6,0,10*ROW('Sanitation Data'!E126))),'Data Summary'!CQ132="Yes"),OFFSET('Sanitation Data'!$E$6,0,10*ROW('Sanitation Data'!E126)),NA())</f>
        <v>#N/A</v>
      </c>
      <c r="AC132" s="507" t="e">
        <f ca="1">+IF(AND(ISNUMBER(OFFSET('Sanitation Data'!$E$10,0,10*ROW('Sanitation Data'!E126))),'Data Summary'!CR132="Yes"),OFFSET('Sanitation Data'!$E$10,0,10*ROW('Sanitation Data'!E126)),NA())</f>
        <v>#N/A</v>
      </c>
      <c r="AD132" s="507" t="e">
        <f ca="1">+IF(AND(ISNUMBER(OFFSET('Sanitation Data'!$E$11,0,10*ROW('Sanitation Data'!E126))),'Data Summary'!CS132="Yes"),OFFSET('Sanitation Data'!$E$11,0,10*ROW('Sanitation Data'!E126)),NA())</f>
        <v>#N/A</v>
      </c>
      <c r="AE132" s="507" t="e">
        <f ca="1">+IF(AND(ISNUMBER(OFFSET('Sanitation Data'!$E$12,0,10*ROW('Sanitation Data'!E126))),'Data Summary'!CT132="Yes"),OFFSET('Sanitation Data'!$E$12,0,10*ROW('Sanitation Data'!E126)),NA())</f>
        <v>#N/A</v>
      </c>
      <c r="AF132" s="507" t="e">
        <f ca="1">+IF(AND(ISNUMBER(OFFSET('Sanitation Data'!$F$4,0,10*ROW('Sanitation Data'!F126))),'Data Summary'!CU132="Yes"),100-OFFSET('Sanitation Data'!$F$4,0,10*ROW('Sanitation Data'!F126)),NA())</f>
        <v>#N/A</v>
      </c>
      <c r="AG132" s="507" t="e">
        <f ca="1">+IF(AND(ISNUMBER(OFFSET('Sanitation Data'!$F$6,0,10*ROW('Sanitation Data'!F126))),'Data Summary'!CV132="Yes"),OFFSET('Sanitation Data'!$F$6,0,10*ROW('Sanitation Data'!F126)),NA())</f>
        <v>#N/A</v>
      </c>
      <c r="AH132" s="507" t="e">
        <f ca="1">+IF(AND(ISNUMBER(OFFSET('Sanitation Data'!$F$10,0,10*ROW('Sanitation Data'!F126))),'Data Summary'!CW132="Yes"),OFFSET('Sanitation Data'!$F$10,0,10*ROW('Sanitation Data'!F126)),NA())</f>
        <v>#N/A</v>
      </c>
      <c r="AI132" s="507" t="e">
        <f ca="1">+IF(AND(ISNUMBER(OFFSET('Sanitation Data'!$F$11,0,10*ROW('Sanitation Data'!F126))),'Data Summary'!CX132="Yes"),OFFSET('Sanitation Data'!$F$11,0,10*ROW('Sanitation Data'!F126)),NA())</f>
        <v>#N/A</v>
      </c>
      <c r="AJ132" s="507" t="e">
        <f ca="1">+IF(AND(ISNUMBER(OFFSET('Sanitation Data'!$F$12,0,10*ROW('Sanitation Data'!F126))),'Data Summary'!CY132="Yes"),OFFSET('Sanitation Data'!$F$12,0,10*ROW('Sanitation Data'!F126)),NA())</f>
        <v>#N/A</v>
      </c>
      <c r="AK132" s="507" t="e">
        <f ca="1">+IF(AND(ISNUMBER(OFFSET('Sanitation Data'!$G$4,0,10*ROW('Sanitation Data'!G126))),'Data Summary'!CZ132="Yes"),100-OFFSET('Sanitation Data'!$G$4,0,10*ROW('Sanitation Data'!G126)),NA())</f>
        <v>#N/A</v>
      </c>
      <c r="AL132" s="507" t="e">
        <f ca="1">+IF(AND(ISNUMBER(OFFSET('Sanitation Data'!$G$6,0,10*ROW('Sanitation Data'!G126))),'Data Summary'!DA132="Yes"),OFFSET('Sanitation Data'!$G$6,0,10*ROW('Sanitation Data'!G126)),NA())</f>
        <v>#N/A</v>
      </c>
      <c r="AM132" s="507" t="e">
        <f ca="1">+IF(AND(ISNUMBER(OFFSET('Sanitation Data'!$G$10,0,10*ROW('Sanitation Data'!G126))),'Data Summary'!DB132="Yes"),OFFSET('Sanitation Data'!$G$10,0,10*ROW('Sanitation Data'!G126)),NA())</f>
        <v>#N/A</v>
      </c>
      <c r="AN132" s="507" t="e">
        <f ca="1">+IF(AND(ISNUMBER(OFFSET('Sanitation Data'!$G$11,0,10*ROW('Sanitation Data'!G126))),'Data Summary'!DC132="Yes"),OFFSET('Sanitation Data'!$G$11,0,10*ROW('Sanitation Data'!G126)),NA())</f>
        <v>#N/A</v>
      </c>
      <c r="AO132" s="507" t="e">
        <f ca="1">+IF(AND(ISNUMBER(OFFSET('Sanitation Data'!$G$12,0,10*ROW('Sanitation Data'!G126))),'Data Summary'!DD132="Yes"),OFFSET('Sanitation Data'!$G$12,0,10*ROW('Sanitation Data'!G126)),NA())</f>
        <v>#N/A</v>
      </c>
      <c r="AP132" s="507" t="e">
        <f ca="1">+IF(AND(ISNUMBER(OFFSET('Sanitation Data'!$H$4,0,10*ROW('Sanitation Data'!H126))),'Data Summary'!DE132="Yes"),100-OFFSET('Sanitation Data'!$H$4,0,10*ROW('Sanitation Data'!H126)),NA())</f>
        <v>#N/A</v>
      </c>
      <c r="AQ132" s="507" t="e">
        <f ca="1">+IF(AND(ISNUMBER(OFFSET('Sanitation Data'!$H$6,0,10*ROW('Sanitation Data'!H126))),'Data Summary'!DF132="Yes"),OFFSET('Sanitation Data'!$H$6,0,10*ROW('Sanitation Data'!H126)),NA())</f>
        <v>#N/A</v>
      </c>
      <c r="AR132" s="507" t="e">
        <f ca="1">+IF(AND(ISNUMBER(OFFSET('Sanitation Data'!$H$10,0,10*ROW('Sanitation Data'!H126))),'Data Summary'!DG132="Yes"),OFFSET('Sanitation Data'!$H$10,0,10*ROW('Sanitation Data'!H126)),NA())</f>
        <v>#N/A</v>
      </c>
      <c r="AS132" s="507" t="e">
        <f ca="1">+IF(AND(ISNUMBER(OFFSET('Sanitation Data'!$H$11,0,10*ROW('Sanitation Data'!H126))),'Data Summary'!DH132="Yes"),OFFSET('Sanitation Data'!$H$11,0,10*ROW('Sanitation Data'!H126)),NA())</f>
        <v>#N/A</v>
      </c>
      <c r="AT132" s="507" t="e">
        <f ca="1">+IF(AND(ISNUMBER(OFFSET('Sanitation Data'!$H$12,0,10*ROW('Sanitation Data'!H126))),'Data Summary'!DI132="Yes"),OFFSET('Sanitation Data'!$H$12,0,10*ROW('Sanitation Data'!H126)),NA())</f>
        <v>#N/A</v>
      </c>
      <c r="AU132" s="507" t="e">
        <f ca="1">+IF(AND(ISNUMBER(OFFSET('Sanitation Data'!$I$4,0,10*ROW('Sanitation Data'!I126))),'Data Summary'!DJ132="Yes"),100-OFFSET('Sanitation Data'!$I$4,0,10*ROW('Sanitation Data'!I126)),NA())</f>
        <v>#N/A</v>
      </c>
      <c r="AV132" s="507" t="e">
        <f ca="1">+IF(AND(ISNUMBER(OFFSET('Sanitation Data'!$I$6,0,10*ROW('Sanitation Data'!I126))),'Data Summary'!DK132="Yes"),OFFSET('Sanitation Data'!$I$6,0,10*ROW('Sanitation Data'!I126)),NA())</f>
        <v>#N/A</v>
      </c>
      <c r="AW132" s="507" t="e">
        <f ca="1">+IF(AND(ISNUMBER(OFFSET('Sanitation Data'!$I$10,0,10*ROW('Sanitation Data'!I126))),'Data Summary'!DL132="Yes"),OFFSET('Sanitation Data'!$I$10,0,10*ROW('Sanitation Data'!I126)),NA())</f>
        <v>#N/A</v>
      </c>
      <c r="AX132" s="507" t="e">
        <f ca="1">+IF(AND(ISNUMBER(OFFSET('Sanitation Data'!$I$11,0,10*ROW('Sanitation Data'!I126))),'Data Summary'!DM132="Yes"),OFFSET('Sanitation Data'!$I$11,0,10*ROW('Sanitation Data'!I126)),NA())</f>
        <v>#N/A</v>
      </c>
      <c r="AY132" s="507" t="e">
        <f ca="1">+IF(AND(ISNUMBER(OFFSET('Sanitation Data'!$I$12,0,10*ROW('Sanitation Data'!I126))),'Data Summary'!DN132="Yes"),OFFSET('Sanitation Data'!$I$12,0,10*ROW('Sanitation Data'!I126)),NA())</f>
        <v>#N/A</v>
      </c>
      <c r="AZ132" s="508" t="e">
        <f ca="1">+IF(AND(ISNUMBER(OFFSET('Hygiene Data'!$D$5,0,10*ROW('Hygiene Data'!D126))),'Data Summary'!DO132="Yes"),OFFSET('Hygiene Data'!$D$5,0,10*ROW('Hygiene Data'!D126)),NA())</f>
        <v>#N/A</v>
      </c>
      <c r="BA132" s="508" t="e">
        <f ca="1">+IF(AND(ISNUMBER(OFFSET('Hygiene Data'!$D$7,0,10*ROW('Hygiene Data'!D126))),'Data Summary'!DP132="Yes"),OFFSET('Hygiene Data'!$D$7,0,10*ROW('Hygiene Data'!D126)),NA())</f>
        <v>#N/A</v>
      </c>
      <c r="BB132" s="508" t="e">
        <f ca="1">+IF(AND(ISNUMBER(OFFSET('Hygiene Data'!$D$9,0,10*ROW('Hygiene Data'!D126))),'Data Summary'!DQ132="Yes"),OFFSET('Hygiene Data'!$D$9,0,10*ROW('Hygiene Data'!D126)),NA())</f>
        <v>#N/A</v>
      </c>
      <c r="BC132" s="508" t="e">
        <f ca="1">+IF(AND(ISNUMBER(OFFSET('Hygiene Data'!$E$5,0,10*ROW('Hygiene Data'!E126))),'Data Summary'!DR132="Yes"),OFFSET('Hygiene Data'!$E$5,0,10*ROW('Hygiene Data'!E126)),NA())</f>
        <v>#N/A</v>
      </c>
      <c r="BD132" s="508" t="e">
        <f ca="1">+IF(AND(ISNUMBER(OFFSET('Hygiene Data'!$E$7,0,10*ROW('Hygiene Data'!E126))),'Data Summary'!DS132="Yes"),OFFSET('Hygiene Data'!$E$7,0,10*ROW('Hygiene Data'!E126)),NA())</f>
        <v>#N/A</v>
      </c>
      <c r="BE132" s="508" t="e">
        <f ca="1">+IF(AND(ISNUMBER(OFFSET('Hygiene Data'!$E$9,0,10*ROW('Hygiene Data'!E126))),'Data Summary'!DT132="Yes"),OFFSET('Hygiene Data'!$E$9,0,10*ROW('Hygiene Data'!E126)),NA())</f>
        <v>#N/A</v>
      </c>
      <c r="BF132" s="508" t="e">
        <f ca="1">+IF(AND(ISNUMBER(OFFSET('Hygiene Data'!$F$5,0,10*ROW('Hygiene Data'!F126))),'Data Summary'!DU132="Yes"),OFFSET('Hygiene Data'!$F$5,0,10*ROW('Hygiene Data'!F126)),NA())</f>
        <v>#N/A</v>
      </c>
      <c r="BG132" s="508" t="e">
        <f ca="1">+IF(AND(ISNUMBER(OFFSET('Hygiene Data'!$F$7,0,10*ROW('Hygiene Data'!F126))),'Data Summary'!DV132="Yes"),OFFSET('Hygiene Data'!$F$7,0,10*ROW('Hygiene Data'!F126)),NA())</f>
        <v>#N/A</v>
      </c>
      <c r="BH132" s="508" t="e">
        <f ca="1">+IF(AND(ISNUMBER(OFFSET('Hygiene Data'!$F$9,0,10*ROW('Hygiene Data'!F126))),'Data Summary'!DW132="Yes"),OFFSET('Hygiene Data'!$F$9,0,10*ROW('Hygiene Data'!F126)),NA())</f>
        <v>#N/A</v>
      </c>
      <c r="BI132" s="508" t="e">
        <f ca="1">+IF(AND(ISNUMBER(OFFSET('Hygiene Data'!$G$5,0,10*ROW('Hygiene Data'!G126))),'Data Summary'!DX132="Yes"),OFFSET('Hygiene Data'!$G$5,0,10*ROW('Hygiene Data'!G126)),NA())</f>
        <v>#N/A</v>
      </c>
      <c r="BJ132" s="508" t="e">
        <f ca="1">+IF(AND(ISNUMBER(OFFSET('Hygiene Data'!$G$7,0,10*ROW('Hygiene Data'!G126))),'Data Summary'!DY132="Yes"),OFFSET('Hygiene Data'!$G$7,0,10*ROW('Hygiene Data'!G126)),NA())</f>
        <v>#N/A</v>
      </c>
      <c r="BK132" s="508" t="e">
        <f ca="1">+IF(AND(ISNUMBER(OFFSET('Hygiene Data'!$G$9,0,10*ROW('Hygiene Data'!G126))),'Data Summary'!DZ132="Yes"),OFFSET('Hygiene Data'!$G$9,0,10*ROW('Hygiene Data'!G126)),NA())</f>
        <v>#N/A</v>
      </c>
      <c r="BL132" s="508" t="e">
        <f ca="1">+IF(AND(ISNUMBER(OFFSET('Hygiene Data'!$H$5,0,10*ROW('Hygiene Data'!H126))),'Data Summary'!EA132="Yes"),OFFSET('Hygiene Data'!$H$5,0,10*ROW('Hygiene Data'!H126)),NA())</f>
        <v>#N/A</v>
      </c>
      <c r="BM132" s="508" t="e">
        <f ca="1">+IF(AND(ISNUMBER(OFFSET('Hygiene Data'!$H$7,0,10*ROW('Hygiene Data'!H126))),'Data Summary'!EB132="Yes"),OFFSET('Hygiene Data'!$H$7,0,10*ROW('Hygiene Data'!H126)),NA())</f>
        <v>#N/A</v>
      </c>
      <c r="BN132" s="508" t="e">
        <f ca="1">+IF(AND(ISNUMBER(OFFSET('Hygiene Data'!$H$9,0,10*ROW('Hygiene Data'!H126))),'Data Summary'!EC132="Yes"),OFFSET('Hygiene Data'!$H$9,0,10*ROW('Hygiene Data'!H126)),NA())</f>
        <v>#N/A</v>
      </c>
      <c r="BO132" s="508" t="e">
        <f ca="1">+IF(AND(ISNUMBER(OFFSET('Hygiene Data'!$I$5,0,10*ROW('Hygiene Data'!I126))),'Data Summary'!ED132="Yes"),OFFSET('Hygiene Data'!$I$5,0,10*ROW('Hygiene Data'!I126)),NA())</f>
        <v>#N/A</v>
      </c>
      <c r="BP132" s="508" t="e">
        <f ca="1">+IF(AND(ISNUMBER(OFFSET('Hygiene Data'!$I$7,0,10*ROW('Hygiene Data'!I126))),'Data Summary'!EE132="Yes"),OFFSET('Hygiene Data'!$I$7,0,10*ROW('Hygiene Data'!I126)),NA())</f>
        <v>#N/A</v>
      </c>
      <c r="BQ132" s="508" t="e">
        <f ca="1">+IF(AND(ISNUMBER(OFFSET('Hygiene Data'!$I$9,0,10*ROW('Hygiene Data'!I126))),'Data Summary'!EF132="Yes"),OFFSET('Hygiene Data'!$I$9,0,10*ROW('Hygiene Data'!I126)),NA())</f>
        <v>#N/A</v>
      </c>
    </row>
    <row r="133" spans="1:69" x14ac:dyDescent="0.25">
      <c r="A133" s="504" t="e">
        <f ca="1">+RIGHT('Data Summary'!A133,LEN('Data Summary'!A133)-9)</f>
        <v>#VALUE!</v>
      </c>
      <c r="B133" s="478" t="str">
        <f ca="1">+IF(ISTEXT('Data Summary'!B133),'Data Summary'!B133,"")</f>
        <v/>
      </c>
      <c r="C133" s="505" t="e">
        <f ca="1">+VALUE('Data Summary'!C133)</f>
        <v>#VALUE!</v>
      </c>
      <c r="D133" s="506" t="e">
        <f ca="1">+IF(AND(ISNUMBER(OFFSET('Water Data'!$D$4,0,10*ROW('Water Data'!D127))),'Data Summary'!BS133="Yes"),100-OFFSET('Water Data'!$D$4,0,10*ROW('Water Data'!D127)),NA())</f>
        <v>#N/A</v>
      </c>
      <c r="E133" s="506" t="e">
        <f ca="1">+IF(AND(ISNUMBER(OFFSET('Water Data'!$D$6,0,10*ROW('Water Data'!D127))),'Data Summary'!BT133="Yes"),OFFSET('Water Data'!$D$6,0,10*ROW('Water Data'!D127)),NA())</f>
        <v>#N/A</v>
      </c>
      <c r="F133" s="506" t="e">
        <f ca="1">+IF(AND(ISNUMBER(OFFSET('Water Data'!$D$9,0,10*ROW('Water Data'!D127))),'Data Summary'!BU133="Yes"),OFFSET('Water Data'!$D$9,0,10*ROW('Water Data'!D127)),NA())</f>
        <v>#N/A</v>
      </c>
      <c r="G133" s="506" t="e">
        <f ca="1">+IF(AND(ISNUMBER(OFFSET('Water Data'!$E$4,0,10*ROW('Water Data'!E127))),'Data Summary'!BV133="Yes"),100-OFFSET('Water Data'!$E$4,0,10*ROW('Water Data'!E127)),NA())</f>
        <v>#N/A</v>
      </c>
      <c r="H133" s="506" t="e">
        <f ca="1">+IF(AND(ISNUMBER(OFFSET('Water Data'!$E$6,0,10*ROW('Water Data'!E127))),'Data Summary'!BW133="Yes"),OFFSET('Water Data'!$E$6,0,10*ROW('Water Data'!E127)),NA())</f>
        <v>#N/A</v>
      </c>
      <c r="I133" s="506" t="e">
        <f ca="1">+IF(AND(ISNUMBER(OFFSET('Water Data'!$E$9,0,10*ROW('Water Data'!E127))),'Data Summary'!BX133="Yes"),OFFSET('Water Data'!$E$9,0,10*ROW('Water Data'!E127)),NA())</f>
        <v>#N/A</v>
      </c>
      <c r="J133" s="506" t="e">
        <f ca="1">+IF(AND(ISNUMBER(OFFSET('Water Data'!$F$4,0,10*ROW('Water Data'!F127))),'Data Summary'!BY133="Yes"),100-OFFSET('Water Data'!$F$4,0,10*ROW('Water Data'!F127)),NA())</f>
        <v>#N/A</v>
      </c>
      <c r="K133" s="506" t="e">
        <f ca="1">+IF(AND(ISNUMBER(OFFSET('Water Data'!$F$6,0,10*ROW('Water Data'!F127))),'Data Summary'!BZ133="Yes"),OFFSET('Water Data'!$F$6,0,10*ROW('Water Data'!F127)),NA())</f>
        <v>#N/A</v>
      </c>
      <c r="L133" s="506" t="e">
        <f ca="1">+IF(AND(ISNUMBER(OFFSET('Water Data'!$F$9,0,10*ROW('Water Data'!F127))),'Data Summary'!CA133="Yes"),OFFSET('Water Data'!$F$9,0,10*ROW('Water Data'!F127)),NA())</f>
        <v>#N/A</v>
      </c>
      <c r="M133" s="506" t="e">
        <f ca="1">+IF(AND(ISNUMBER(OFFSET('Water Data'!$G$4,0,10*ROW('Water Data'!G127))),'Data Summary'!CB133="Yes"),100-OFFSET('Water Data'!$G$4,0,10*ROW('Water Data'!G127)),NA())</f>
        <v>#N/A</v>
      </c>
      <c r="N133" s="506" t="e">
        <f ca="1">+IF(AND(ISNUMBER(OFFSET('Water Data'!$G$6,0,10*ROW('Water Data'!G127))),'Data Summary'!CC133="Yes"),OFFSET('Water Data'!$G$6,0,10*ROW('Water Data'!G127)),NA())</f>
        <v>#N/A</v>
      </c>
      <c r="O133" s="506" t="e">
        <f ca="1">+IF(AND(ISNUMBER(OFFSET('Water Data'!$G$9,0,10*ROW('Water Data'!G127))),'Data Summary'!CD133="Yes"),OFFSET('Water Data'!$G$9,0,10*ROW('Water Data'!G127)),NA())</f>
        <v>#N/A</v>
      </c>
      <c r="P133" s="506" t="e">
        <f ca="1">+IF(AND(ISNUMBER(OFFSET('Water Data'!$H$4,0,10*ROW('Water Data'!H127))),'Data Summary'!CE133="Yes"),100-OFFSET('Water Data'!$H$4,0,10*ROW('Water Data'!H127)),NA())</f>
        <v>#N/A</v>
      </c>
      <c r="Q133" s="506" t="e">
        <f ca="1">+IF(AND(ISNUMBER(OFFSET('Water Data'!$H$6,0,10*ROW('Water Data'!H127))),'Data Summary'!CF133="Yes"),OFFSET('Water Data'!$H$6,0,10*ROW('Water Data'!H127)),NA())</f>
        <v>#N/A</v>
      </c>
      <c r="R133" s="506" t="e">
        <f ca="1">+IF(AND(ISNUMBER(OFFSET('Water Data'!$H$9,0,10*ROW('Water Data'!H127))),'Data Summary'!CG133="Yes"),OFFSET('Water Data'!$H$9,0,10*ROW('Water Data'!H127)),NA())</f>
        <v>#N/A</v>
      </c>
      <c r="S133" s="506" t="e">
        <f ca="1">+IF(AND(ISNUMBER(OFFSET('Water Data'!$I$4,0,10*ROW('Water Data'!I127))),'Data Summary'!CH133="Yes"),100-OFFSET('Water Data'!$I$4,0,10*ROW('Water Data'!I127)),NA())</f>
        <v>#N/A</v>
      </c>
      <c r="T133" s="506" t="e">
        <f ca="1">+IF(AND(ISNUMBER(OFFSET('Water Data'!$I$6,0,10*ROW('Water Data'!I127))),'Data Summary'!CI133="Yes"),OFFSET('Water Data'!$I$6,0,10*ROW('Water Data'!I127)),NA())</f>
        <v>#N/A</v>
      </c>
      <c r="U133" s="506" t="e">
        <f ca="1">+IF(AND(ISNUMBER(OFFSET('Water Data'!$I$9,0,10*ROW('Water Data'!I127))),'Data Summary'!CJ133="Yes"),OFFSET('Water Data'!$I$9,0,10*ROW('Water Data'!I127)),NA())</f>
        <v>#N/A</v>
      </c>
      <c r="V133" s="507" t="e">
        <f ca="1">+IF(AND(ISNUMBER(OFFSET('Sanitation Data'!$D$4,0,10*ROW('Sanitation Data'!D127))),'Data Summary'!CK133="Yes"),100-OFFSET('Sanitation Data'!$D$4,0,10*ROW('Sanitation Data'!D127)),NA())</f>
        <v>#N/A</v>
      </c>
      <c r="W133" s="507" t="e">
        <f ca="1">+IF(AND(ISNUMBER(OFFSET('Sanitation Data'!$D$6,0,10*ROW('Sanitation Data'!D127))),'Data Summary'!CL133="Yes"),OFFSET('Sanitation Data'!$D$6,0,10*ROW('Sanitation Data'!D127)),NA())</f>
        <v>#N/A</v>
      </c>
      <c r="X133" s="507" t="e">
        <f ca="1">+IF(AND(ISNUMBER(OFFSET('Sanitation Data'!$D$10,0,10*ROW('Sanitation Data'!D127))),'Data Summary'!CM133="Yes"),OFFSET('Sanitation Data'!$D$10,0,10*ROW('Sanitation Data'!D127)),NA())</f>
        <v>#N/A</v>
      </c>
      <c r="Y133" s="507" t="e">
        <f ca="1">+IF(AND(ISNUMBER(OFFSET('Sanitation Data'!$D$11,0,10*ROW('Sanitation Data'!D127))),'Data Summary'!CN133="Yes"),OFFSET('Sanitation Data'!$D$11,0,10*ROW('Sanitation Data'!D127)),NA())</f>
        <v>#N/A</v>
      </c>
      <c r="Z133" s="507" t="e">
        <f ca="1">+IF(AND(ISNUMBER(OFFSET('Sanitation Data'!$D$12,0,10*ROW('Sanitation Data'!D127))),'Data Summary'!CO133="Yes"),OFFSET('Sanitation Data'!$D$12,0,10*ROW('Sanitation Data'!D127)),NA())</f>
        <v>#N/A</v>
      </c>
      <c r="AA133" s="507" t="e">
        <f ca="1">+IF(AND(ISNUMBER(OFFSET('Sanitation Data'!$E$4,0,10*ROW('Sanitation Data'!E127))),'Data Summary'!CP133="Yes"),100-OFFSET('Sanitation Data'!$E$4,0,10*ROW('Sanitation Data'!E127)),NA())</f>
        <v>#N/A</v>
      </c>
      <c r="AB133" s="507" t="e">
        <f ca="1">+IF(AND(ISNUMBER(OFFSET('Sanitation Data'!$E$6,0,10*ROW('Sanitation Data'!E127))),'Data Summary'!CQ133="Yes"),OFFSET('Sanitation Data'!$E$6,0,10*ROW('Sanitation Data'!E127)),NA())</f>
        <v>#N/A</v>
      </c>
      <c r="AC133" s="507" t="e">
        <f ca="1">+IF(AND(ISNUMBER(OFFSET('Sanitation Data'!$E$10,0,10*ROW('Sanitation Data'!E127))),'Data Summary'!CR133="Yes"),OFFSET('Sanitation Data'!$E$10,0,10*ROW('Sanitation Data'!E127)),NA())</f>
        <v>#N/A</v>
      </c>
      <c r="AD133" s="507" t="e">
        <f ca="1">+IF(AND(ISNUMBER(OFFSET('Sanitation Data'!$E$11,0,10*ROW('Sanitation Data'!E127))),'Data Summary'!CS133="Yes"),OFFSET('Sanitation Data'!$E$11,0,10*ROW('Sanitation Data'!E127)),NA())</f>
        <v>#N/A</v>
      </c>
      <c r="AE133" s="507" t="e">
        <f ca="1">+IF(AND(ISNUMBER(OFFSET('Sanitation Data'!$E$12,0,10*ROW('Sanitation Data'!E127))),'Data Summary'!CT133="Yes"),OFFSET('Sanitation Data'!$E$12,0,10*ROW('Sanitation Data'!E127)),NA())</f>
        <v>#N/A</v>
      </c>
      <c r="AF133" s="507" t="e">
        <f ca="1">+IF(AND(ISNUMBER(OFFSET('Sanitation Data'!$F$4,0,10*ROW('Sanitation Data'!F127))),'Data Summary'!CU133="Yes"),100-OFFSET('Sanitation Data'!$F$4,0,10*ROW('Sanitation Data'!F127)),NA())</f>
        <v>#N/A</v>
      </c>
      <c r="AG133" s="507" t="e">
        <f ca="1">+IF(AND(ISNUMBER(OFFSET('Sanitation Data'!$F$6,0,10*ROW('Sanitation Data'!F127))),'Data Summary'!CV133="Yes"),OFFSET('Sanitation Data'!$F$6,0,10*ROW('Sanitation Data'!F127)),NA())</f>
        <v>#N/A</v>
      </c>
      <c r="AH133" s="507" t="e">
        <f ca="1">+IF(AND(ISNUMBER(OFFSET('Sanitation Data'!$F$10,0,10*ROW('Sanitation Data'!F127))),'Data Summary'!CW133="Yes"),OFFSET('Sanitation Data'!$F$10,0,10*ROW('Sanitation Data'!F127)),NA())</f>
        <v>#N/A</v>
      </c>
      <c r="AI133" s="507" t="e">
        <f ca="1">+IF(AND(ISNUMBER(OFFSET('Sanitation Data'!$F$11,0,10*ROW('Sanitation Data'!F127))),'Data Summary'!CX133="Yes"),OFFSET('Sanitation Data'!$F$11,0,10*ROW('Sanitation Data'!F127)),NA())</f>
        <v>#N/A</v>
      </c>
      <c r="AJ133" s="507" t="e">
        <f ca="1">+IF(AND(ISNUMBER(OFFSET('Sanitation Data'!$F$12,0,10*ROW('Sanitation Data'!F127))),'Data Summary'!CY133="Yes"),OFFSET('Sanitation Data'!$F$12,0,10*ROW('Sanitation Data'!F127)),NA())</f>
        <v>#N/A</v>
      </c>
      <c r="AK133" s="507" t="e">
        <f ca="1">+IF(AND(ISNUMBER(OFFSET('Sanitation Data'!$G$4,0,10*ROW('Sanitation Data'!G127))),'Data Summary'!CZ133="Yes"),100-OFFSET('Sanitation Data'!$G$4,0,10*ROW('Sanitation Data'!G127)),NA())</f>
        <v>#N/A</v>
      </c>
      <c r="AL133" s="507" t="e">
        <f ca="1">+IF(AND(ISNUMBER(OFFSET('Sanitation Data'!$G$6,0,10*ROW('Sanitation Data'!G127))),'Data Summary'!DA133="Yes"),OFFSET('Sanitation Data'!$G$6,0,10*ROW('Sanitation Data'!G127)),NA())</f>
        <v>#N/A</v>
      </c>
      <c r="AM133" s="507" t="e">
        <f ca="1">+IF(AND(ISNUMBER(OFFSET('Sanitation Data'!$G$10,0,10*ROW('Sanitation Data'!G127))),'Data Summary'!DB133="Yes"),OFFSET('Sanitation Data'!$G$10,0,10*ROW('Sanitation Data'!G127)),NA())</f>
        <v>#N/A</v>
      </c>
      <c r="AN133" s="507" t="e">
        <f ca="1">+IF(AND(ISNUMBER(OFFSET('Sanitation Data'!$G$11,0,10*ROW('Sanitation Data'!G127))),'Data Summary'!DC133="Yes"),OFFSET('Sanitation Data'!$G$11,0,10*ROW('Sanitation Data'!G127)),NA())</f>
        <v>#N/A</v>
      </c>
      <c r="AO133" s="507" t="e">
        <f ca="1">+IF(AND(ISNUMBER(OFFSET('Sanitation Data'!$G$12,0,10*ROW('Sanitation Data'!G127))),'Data Summary'!DD133="Yes"),OFFSET('Sanitation Data'!$G$12,0,10*ROW('Sanitation Data'!G127)),NA())</f>
        <v>#N/A</v>
      </c>
      <c r="AP133" s="507" t="e">
        <f ca="1">+IF(AND(ISNUMBER(OFFSET('Sanitation Data'!$H$4,0,10*ROW('Sanitation Data'!H127))),'Data Summary'!DE133="Yes"),100-OFFSET('Sanitation Data'!$H$4,0,10*ROW('Sanitation Data'!H127)),NA())</f>
        <v>#N/A</v>
      </c>
      <c r="AQ133" s="507" t="e">
        <f ca="1">+IF(AND(ISNUMBER(OFFSET('Sanitation Data'!$H$6,0,10*ROW('Sanitation Data'!H127))),'Data Summary'!DF133="Yes"),OFFSET('Sanitation Data'!$H$6,0,10*ROW('Sanitation Data'!H127)),NA())</f>
        <v>#N/A</v>
      </c>
      <c r="AR133" s="507" t="e">
        <f ca="1">+IF(AND(ISNUMBER(OFFSET('Sanitation Data'!$H$10,0,10*ROW('Sanitation Data'!H127))),'Data Summary'!DG133="Yes"),OFFSET('Sanitation Data'!$H$10,0,10*ROW('Sanitation Data'!H127)),NA())</f>
        <v>#N/A</v>
      </c>
      <c r="AS133" s="507" t="e">
        <f ca="1">+IF(AND(ISNUMBER(OFFSET('Sanitation Data'!$H$11,0,10*ROW('Sanitation Data'!H127))),'Data Summary'!DH133="Yes"),OFFSET('Sanitation Data'!$H$11,0,10*ROW('Sanitation Data'!H127)),NA())</f>
        <v>#N/A</v>
      </c>
      <c r="AT133" s="507" t="e">
        <f ca="1">+IF(AND(ISNUMBER(OFFSET('Sanitation Data'!$H$12,0,10*ROW('Sanitation Data'!H127))),'Data Summary'!DI133="Yes"),OFFSET('Sanitation Data'!$H$12,0,10*ROW('Sanitation Data'!H127)),NA())</f>
        <v>#N/A</v>
      </c>
      <c r="AU133" s="507" t="e">
        <f ca="1">+IF(AND(ISNUMBER(OFFSET('Sanitation Data'!$I$4,0,10*ROW('Sanitation Data'!I127))),'Data Summary'!DJ133="Yes"),100-OFFSET('Sanitation Data'!$I$4,0,10*ROW('Sanitation Data'!I127)),NA())</f>
        <v>#N/A</v>
      </c>
      <c r="AV133" s="507" t="e">
        <f ca="1">+IF(AND(ISNUMBER(OFFSET('Sanitation Data'!$I$6,0,10*ROW('Sanitation Data'!I127))),'Data Summary'!DK133="Yes"),OFFSET('Sanitation Data'!$I$6,0,10*ROW('Sanitation Data'!I127)),NA())</f>
        <v>#N/A</v>
      </c>
      <c r="AW133" s="507" t="e">
        <f ca="1">+IF(AND(ISNUMBER(OFFSET('Sanitation Data'!$I$10,0,10*ROW('Sanitation Data'!I127))),'Data Summary'!DL133="Yes"),OFFSET('Sanitation Data'!$I$10,0,10*ROW('Sanitation Data'!I127)),NA())</f>
        <v>#N/A</v>
      </c>
      <c r="AX133" s="507" t="e">
        <f ca="1">+IF(AND(ISNUMBER(OFFSET('Sanitation Data'!$I$11,0,10*ROW('Sanitation Data'!I127))),'Data Summary'!DM133="Yes"),OFFSET('Sanitation Data'!$I$11,0,10*ROW('Sanitation Data'!I127)),NA())</f>
        <v>#N/A</v>
      </c>
      <c r="AY133" s="507" t="e">
        <f ca="1">+IF(AND(ISNUMBER(OFFSET('Sanitation Data'!$I$12,0,10*ROW('Sanitation Data'!I127))),'Data Summary'!DN133="Yes"),OFFSET('Sanitation Data'!$I$12,0,10*ROW('Sanitation Data'!I127)),NA())</f>
        <v>#N/A</v>
      </c>
      <c r="AZ133" s="508" t="e">
        <f ca="1">+IF(AND(ISNUMBER(OFFSET('Hygiene Data'!$D$5,0,10*ROW('Hygiene Data'!D127))),'Data Summary'!DO133="Yes"),OFFSET('Hygiene Data'!$D$5,0,10*ROW('Hygiene Data'!D127)),NA())</f>
        <v>#N/A</v>
      </c>
      <c r="BA133" s="508" t="e">
        <f ca="1">+IF(AND(ISNUMBER(OFFSET('Hygiene Data'!$D$7,0,10*ROW('Hygiene Data'!D127))),'Data Summary'!DP133="Yes"),OFFSET('Hygiene Data'!$D$7,0,10*ROW('Hygiene Data'!D127)),NA())</f>
        <v>#N/A</v>
      </c>
      <c r="BB133" s="508" t="e">
        <f ca="1">+IF(AND(ISNUMBER(OFFSET('Hygiene Data'!$D$9,0,10*ROW('Hygiene Data'!D127))),'Data Summary'!DQ133="Yes"),OFFSET('Hygiene Data'!$D$9,0,10*ROW('Hygiene Data'!D127)),NA())</f>
        <v>#N/A</v>
      </c>
      <c r="BC133" s="508" t="e">
        <f ca="1">+IF(AND(ISNUMBER(OFFSET('Hygiene Data'!$E$5,0,10*ROW('Hygiene Data'!E127))),'Data Summary'!DR133="Yes"),OFFSET('Hygiene Data'!$E$5,0,10*ROW('Hygiene Data'!E127)),NA())</f>
        <v>#N/A</v>
      </c>
      <c r="BD133" s="508" t="e">
        <f ca="1">+IF(AND(ISNUMBER(OFFSET('Hygiene Data'!$E$7,0,10*ROW('Hygiene Data'!E127))),'Data Summary'!DS133="Yes"),OFFSET('Hygiene Data'!$E$7,0,10*ROW('Hygiene Data'!E127)),NA())</f>
        <v>#N/A</v>
      </c>
      <c r="BE133" s="508" t="e">
        <f ca="1">+IF(AND(ISNUMBER(OFFSET('Hygiene Data'!$E$9,0,10*ROW('Hygiene Data'!E127))),'Data Summary'!DT133="Yes"),OFFSET('Hygiene Data'!$E$9,0,10*ROW('Hygiene Data'!E127)),NA())</f>
        <v>#N/A</v>
      </c>
      <c r="BF133" s="508" t="e">
        <f ca="1">+IF(AND(ISNUMBER(OFFSET('Hygiene Data'!$F$5,0,10*ROW('Hygiene Data'!F127))),'Data Summary'!DU133="Yes"),OFFSET('Hygiene Data'!$F$5,0,10*ROW('Hygiene Data'!F127)),NA())</f>
        <v>#N/A</v>
      </c>
      <c r="BG133" s="508" t="e">
        <f ca="1">+IF(AND(ISNUMBER(OFFSET('Hygiene Data'!$F$7,0,10*ROW('Hygiene Data'!F127))),'Data Summary'!DV133="Yes"),OFFSET('Hygiene Data'!$F$7,0,10*ROW('Hygiene Data'!F127)),NA())</f>
        <v>#N/A</v>
      </c>
      <c r="BH133" s="508" t="e">
        <f ca="1">+IF(AND(ISNUMBER(OFFSET('Hygiene Data'!$F$9,0,10*ROW('Hygiene Data'!F127))),'Data Summary'!DW133="Yes"),OFFSET('Hygiene Data'!$F$9,0,10*ROW('Hygiene Data'!F127)),NA())</f>
        <v>#N/A</v>
      </c>
      <c r="BI133" s="508" t="e">
        <f ca="1">+IF(AND(ISNUMBER(OFFSET('Hygiene Data'!$G$5,0,10*ROW('Hygiene Data'!G127))),'Data Summary'!DX133="Yes"),OFFSET('Hygiene Data'!$G$5,0,10*ROW('Hygiene Data'!G127)),NA())</f>
        <v>#N/A</v>
      </c>
      <c r="BJ133" s="508" t="e">
        <f ca="1">+IF(AND(ISNUMBER(OFFSET('Hygiene Data'!$G$7,0,10*ROW('Hygiene Data'!G127))),'Data Summary'!DY133="Yes"),OFFSET('Hygiene Data'!$G$7,0,10*ROW('Hygiene Data'!G127)),NA())</f>
        <v>#N/A</v>
      </c>
      <c r="BK133" s="508" t="e">
        <f ca="1">+IF(AND(ISNUMBER(OFFSET('Hygiene Data'!$G$9,0,10*ROW('Hygiene Data'!G127))),'Data Summary'!DZ133="Yes"),OFFSET('Hygiene Data'!$G$9,0,10*ROW('Hygiene Data'!G127)),NA())</f>
        <v>#N/A</v>
      </c>
      <c r="BL133" s="508" t="e">
        <f ca="1">+IF(AND(ISNUMBER(OFFSET('Hygiene Data'!$H$5,0,10*ROW('Hygiene Data'!H127))),'Data Summary'!EA133="Yes"),OFFSET('Hygiene Data'!$H$5,0,10*ROW('Hygiene Data'!H127)),NA())</f>
        <v>#N/A</v>
      </c>
      <c r="BM133" s="508" t="e">
        <f ca="1">+IF(AND(ISNUMBER(OFFSET('Hygiene Data'!$H$7,0,10*ROW('Hygiene Data'!H127))),'Data Summary'!EB133="Yes"),OFFSET('Hygiene Data'!$H$7,0,10*ROW('Hygiene Data'!H127)),NA())</f>
        <v>#N/A</v>
      </c>
      <c r="BN133" s="508" t="e">
        <f ca="1">+IF(AND(ISNUMBER(OFFSET('Hygiene Data'!$H$9,0,10*ROW('Hygiene Data'!H127))),'Data Summary'!EC133="Yes"),OFFSET('Hygiene Data'!$H$9,0,10*ROW('Hygiene Data'!H127)),NA())</f>
        <v>#N/A</v>
      </c>
      <c r="BO133" s="508" t="e">
        <f ca="1">+IF(AND(ISNUMBER(OFFSET('Hygiene Data'!$I$5,0,10*ROW('Hygiene Data'!I127))),'Data Summary'!ED133="Yes"),OFFSET('Hygiene Data'!$I$5,0,10*ROW('Hygiene Data'!I127)),NA())</f>
        <v>#N/A</v>
      </c>
      <c r="BP133" s="508" t="e">
        <f ca="1">+IF(AND(ISNUMBER(OFFSET('Hygiene Data'!$I$7,0,10*ROW('Hygiene Data'!I127))),'Data Summary'!EE133="Yes"),OFFSET('Hygiene Data'!$I$7,0,10*ROW('Hygiene Data'!I127)),NA())</f>
        <v>#N/A</v>
      </c>
      <c r="BQ133" s="508" t="e">
        <f ca="1">+IF(AND(ISNUMBER(OFFSET('Hygiene Data'!$I$9,0,10*ROW('Hygiene Data'!I127))),'Data Summary'!EF133="Yes"),OFFSET('Hygiene Data'!$I$9,0,10*ROW('Hygiene Data'!I127)),NA())</f>
        <v>#N/A</v>
      </c>
    </row>
    <row r="134" spans="1:69" x14ac:dyDescent="0.25">
      <c r="A134" s="504" t="e">
        <f ca="1">+RIGHT('Data Summary'!A134,LEN('Data Summary'!A134)-9)</f>
        <v>#VALUE!</v>
      </c>
      <c r="B134" s="478" t="str">
        <f ca="1">+IF(ISTEXT('Data Summary'!B134),'Data Summary'!B134,"")</f>
        <v/>
      </c>
      <c r="C134" s="505" t="e">
        <f ca="1">+VALUE('Data Summary'!C134)</f>
        <v>#VALUE!</v>
      </c>
      <c r="D134" s="506" t="e">
        <f ca="1">+IF(AND(ISNUMBER(OFFSET('Water Data'!$D$4,0,10*ROW('Water Data'!D128))),'Data Summary'!BS134="Yes"),100-OFFSET('Water Data'!$D$4,0,10*ROW('Water Data'!D128)),NA())</f>
        <v>#N/A</v>
      </c>
      <c r="E134" s="506" t="e">
        <f ca="1">+IF(AND(ISNUMBER(OFFSET('Water Data'!$D$6,0,10*ROW('Water Data'!D128))),'Data Summary'!BT134="Yes"),OFFSET('Water Data'!$D$6,0,10*ROW('Water Data'!D128)),NA())</f>
        <v>#N/A</v>
      </c>
      <c r="F134" s="506" t="e">
        <f ca="1">+IF(AND(ISNUMBER(OFFSET('Water Data'!$D$9,0,10*ROW('Water Data'!D128))),'Data Summary'!BU134="Yes"),OFFSET('Water Data'!$D$9,0,10*ROW('Water Data'!D128)),NA())</f>
        <v>#N/A</v>
      </c>
      <c r="G134" s="506" t="e">
        <f ca="1">+IF(AND(ISNUMBER(OFFSET('Water Data'!$E$4,0,10*ROW('Water Data'!E128))),'Data Summary'!BV134="Yes"),100-OFFSET('Water Data'!$E$4,0,10*ROW('Water Data'!E128)),NA())</f>
        <v>#N/A</v>
      </c>
      <c r="H134" s="506" t="e">
        <f ca="1">+IF(AND(ISNUMBER(OFFSET('Water Data'!$E$6,0,10*ROW('Water Data'!E128))),'Data Summary'!BW134="Yes"),OFFSET('Water Data'!$E$6,0,10*ROW('Water Data'!E128)),NA())</f>
        <v>#N/A</v>
      </c>
      <c r="I134" s="506" t="e">
        <f ca="1">+IF(AND(ISNUMBER(OFFSET('Water Data'!$E$9,0,10*ROW('Water Data'!E128))),'Data Summary'!BX134="Yes"),OFFSET('Water Data'!$E$9,0,10*ROW('Water Data'!E128)),NA())</f>
        <v>#N/A</v>
      </c>
      <c r="J134" s="506" t="e">
        <f ca="1">+IF(AND(ISNUMBER(OFFSET('Water Data'!$F$4,0,10*ROW('Water Data'!F128))),'Data Summary'!BY134="Yes"),100-OFFSET('Water Data'!$F$4,0,10*ROW('Water Data'!F128)),NA())</f>
        <v>#N/A</v>
      </c>
      <c r="K134" s="506" t="e">
        <f ca="1">+IF(AND(ISNUMBER(OFFSET('Water Data'!$F$6,0,10*ROW('Water Data'!F128))),'Data Summary'!BZ134="Yes"),OFFSET('Water Data'!$F$6,0,10*ROW('Water Data'!F128)),NA())</f>
        <v>#N/A</v>
      </c>
      <c r="L134" s="506" t="e">
        <f ca="1">+IF(AND(ISNUMBER(OFFSET('Water Data'!$F$9,0,10*ROW('Water Data'!F128))),'Data Summary'!CA134="Yes"),OFFSET('Water Data'!$F$9,0,10*ROW('Water Data'!F128)),NA())</f>
        <v>#N/A</v>
      </c>
      <c r="M134" s="506" t="e">
        <f ca="1">+IF(AND(ISNUMBER(OFFSET('Water Data'!$G$4,0,10*ROW('Water Data'!G128))),'Data Summary'!CB134="Yes"),100-OFFSET('Water Data'!$G$4,0,10*ROW('Water Data'!G128)),NA())</f>
        <v>#N/A</v>
      </c>
      <c r="N134" s="506" t="e">
        <f ca="1">+IF(AND(ISNUMBER(OFFSET('Water Data'!$G$6,0,10*ROW('Water Data'!G128))),'Data Summary'!CC134="Yes"),OFFSET('Water Data'!$G$6,0,10*ROW('Water Data'!G128)),NA())</f>
        <v>#N/A</v>
      </c>
      <c r="O134" s="506" t="e">
        <f ca="1">+IF(AND(ISNUMBER(OFFSET('Water Data'!$G$9,0,10*ROW('Water Data'!G128))),'Data Summary'!CD134="Yes"),OFFSET('Water Data'!$G$9,0,10*ROW('Water Data'!G128)),NA())</f>
        <v>#N/A</v>
      </c>
      <c r="P134" s="506" t="e">
        <f ca="1">+IF(AND(ISNUMBER(OFFSET('Water Data'!$H$4,0,10*ROW('Water Data'!H128))),'Data Summary'!CE134="Yes"),100-OFFSET('Water Data'!$H$4,0,10*ROW('Water Data'!H128)),NA())</f>
        <v>#N/A</v>
      </c>
      <c r="Q134" s="506" t="e">
        <f ca="1">+IF(AND(ISNUMBER(OFFSET('Water Data'!$H$6,0,10*ROW('Water Data'!H128))),'Data Summary'!CF134="Yes"),OFFSET('Water Data'!$H$6,0,10*ROW('Water Data'!H128)),NA())</f>
        <v>#N/A</v>
      </c>
      <c r="R134" s="506" t="e">
        <f ca="1">+IF(AND(ISNUMBER(OFFSET('Water Data'!$H$9,0,10*ROW('Water Data'!H128))),'Data Summary'!CG134="Yes"),OFFSET('Water Data'!$H$9,0,10*ROW('Water Data'!H128)),NA())</f>
        <v>#N/A</v>
      </c>
      <c r="S134" s="506" t="e">
        <f ca="1">+IF(AND(ISNUMBER(OFFSET('Water Data'!$I$4,0,10*ROW('Water Data'!I128))),'Data Summary'!CH134="Yes"),100-OFFSET('Water Data'!$I$4,0,10*ROW('Water Data'!I128)),NA())</f>
        <v>#N/A</v>
      </c>
      <c r="T134" s="506" t="e">
        <f ca="1">+IF(AND(ISNUMBER(OFFSET('Water Data'!$I$6,0,10*ROW('Water Data'!I128))),'Data Summary'!CI134="Yes"),OFFSET('Water Data'!$I$6,0,10*ROW('Water Data'!I128)),NA())</f>
        <v>#N/A</v>
      </c>
      <c r="U134" s="506" t="e">
        <f ca="1">+IF(AND(ISNUMBER(OFFSET('Water Data'!$I$9,0,10*ROW('Water Data'!I128))),'Data Summary'!CJ134="Yes"),OFFSET('Water Data'!$I$9,0,10*ROW('Water Data'!I128)),NA())</f>
        <v>#N/A</v>
      </c>
      <c r="V134" s="507" t="e">
        <f ca="1">+IF(AND(ISNUMBER(OFFSET('Sanitation Data'!$D$4,0,10*ROW('Sanitation Data'!D128))),'Data Summary'!CK134="Yes"),100-OFFSET('Sanitation Data'!$D$4,0,10*ROW('Sanitation Data'!D128)),NA())</f>
        <v>#N/A</v>
      </c>
      <c r="W134" s="507" t="e">
        <f ca="1">+IF(AND(ISNUMBER(OFFSET('Sanitation Data'!$D$6,0,10*ROW('Sanitation Data'!D128))),'Data Summary'!CL134="Yes"),OFFSET('Sanitation Data'!$D$6,0,10*ROW('Sanitation Data'!D128)),NA())</f>
        <v>#N/A</v>
      </c>
      <c r="X134" s="507" t="e">
        <f ca="1">+IF(AND(ISNUMBER(OFFSET('Sanitation Data'!$D$10,0,10*ROW('Sanitation Data'!D128))),'Data Summary'!CM134="Yes"),OFFSET('Sanitation Data'!$D$10,0,10*ROW('Sanitation Data'!D128)),NA())</f>
        <v>#N/A</v>
      </c>
      <c r="Y134" s="507" t="e">
        <f ca="1">+IF(AND(ISNUMBER(OFFSET('Sanitation Data'!$D$11,0,10*ROW('Sanitation Data'!D128))),'Data Summary'!CN134="Yes"),OFFSET('Sanitation Data'!$D$11,0,10*ROW('Sanitation Data'!D128)),NA())</f>
        <v>#N/A</v>
      </c>
      <c r="Z134" s="507" t="e">
        <f ca="1">+IF(AND(ISNUMBER(OFFSET('Sanitation Data'!$D$12,0,10*ROW('Sanitation Data'!D128))),'Data Summary'!CO134="Yes"),OFFSET('Sanitation Data'!$D$12,0,10*ROW('Sanitation Data'!D128)),NA())</f>
        <v>#N/A</v>
      </c>
      <c r="AA134" s="507" t="e">
        <f ca="1">+IF(AND(ISNUMBER(OFFSET('Sanitation Data'!$E$4,0,10*ROW('Sanitation Data'!E128))),'Data Summary'!CP134="Yes"),100-OFFSET('Sanitation Data'!$E$4,0,10*ROW('Sanitation Data'!E128)),NA())</f>
        <v>#N/A</v>
      </c>
      <c r="AB134" s="507" t="e">
        <f ca="1">+IF(AND(ISNUMBER(OFFSET('Sanitation Data'!$E$6,0,10*ROW('Sanitation Data'!E128))),'Data Summary'!CQ134="Yes"),OFFSET('Sanitation Data'!$E$6,0,10*ROW('Sanitation Data'!E128)),NA())</f>
        <v>#N/A</v>
      </c>
      <c r="AC134" s="507" t="e">
        <f ca="1">+IF(AND(ISNUMBER(OFFSET('Sanitation Data'!$E$10,0,10*ROW('Sanitation Data'!E128))),'Data Summary'!CR134="Yes"),OFFSET('Sanitation Data'!$E$10,0,10*ROW('Sanitation Data'!E128)),NA())</f>
        <v>#N/A</v>
      </c>
      <c r="AD134" s="507" t="e">
        <f ca="1">+IF(AND(ISNUMBER(OFFSET('Sanitation Data'!$E$11,0,10*ROW('Sanitation Data'!E128))),'Data Summary'!CS134="Yes"),OFFSET('Sanitation Data'!$E$11,0,10*ROW('Sanitation Data'!E128)),NA())</f>
        <v>#N/A</v>
      </c>
      <c r="AE134" s="507" t="e">
        <f ca="1">+IF(AND(ISNUMBER(OFFSET('Sanitation Data'!$E$12,0,10*ROW('Sanitation Data'!E128))),'Data Summary'!CT134="Yes"),OFFSET('Sanitation Data'!$E$12,0,10*ROW('Sanitation Data'!E128)),NA())</f>
        <v>#N/A</v>
      </c>
      <c r="AF134" s="507" t="e">
        <f ca="1">+IF(AND(ISNUMBER(OFFSET('Sanitation Data'!$F$4,0,10*ROW('Sanitation Data'!F128))),'Data Summary'!CU134="Yes"),100-OFFSET('Sanitation Data'!$F$4,0,10*ROW('Sanitation Data'!F128)),NA())</f>
        <v>#N/A</v>
      </c>
      <c r="AG134" s="507" t="e">
        <f ca="1">+IF(AND(ISNUMBER(OFFSET('Sanitation Data'!$F$6,0,10*ROW('Sanitation Data'!F128))),'Data Summary'!CV134="Yes"),OFFSET('Sanitation Data'!$F$6,0,10*ROW('Sanitation Data'!F128)),NA())</f>
        <v>#N/A</v>
      </c>
      <c r="AH134" s="507" t="e">
        <f ca="1">+IF(AND(ISNUMBER(OFFSET('Sanitation Data'!$F$10,0,10*ROW('Sanitation Data'!F128))),'Data Summary'!CW134="Yes"),OFFSET('Sanitation Data'!$F$10,0,10*ROW('Sanitation Data'!F128)),NA())</f>
        <v>#N/A</v>
      </c>
      <c r="AI134" s="507" t="e">
        <f ca="1">+IF(AND(ISNUMBER(OFFSET('Sanitation Data'!$F$11,0,10*ROW('Sanitation Data'!F128))),'Data Summary'!CX134="Yes"),OFFSET('Sanitation Data'!$F$11,0,10*ROW('Sanitation Data'!F128)),NA())</f>
        <v>#N/A</v>
      </c>
      <c r="AJ134" s="507" t="e">
        <f ca="1">+IF(AND(ISNUMBER(OFFSET('Sanitation Data'!$F$12,0,10*ROW('Sanitation Data'!F128))),'Data Summary'!CY134="Yes"),OFFSET('Sanitation Data'!$F$12,0,10*ROW('Sanitation Data'!F128)),NA())</f>
        <v>#N/A</v>
      </c>
      <c r="AK134" s="507" t="e">
        <f ca="1">+IF(AND(ISNUMBER(OFFSET('Sanitation Data'!$G$4,0,10*ROW('Sanitation Data'!G128))),'Data Summary'!CZ134="Yes"),100-OFFSET('Sanitation Data'!$G$4,0,10*ROW('Sanitation Data'!G128)),NA())</f>
        <v>#N/A</v>
      </c>
      <c r="AL134" s="507" t="e">
        <f ca="1">+IF(AND(ISNUMBER(OFFSET('Sanitation Data'!$G$6,0,10*ROW('Sanitation Data'!G128))),'Data Summary'!DA134="Yes"),OFFSET('Sanitation Data'!$G$6,0,10*ROW('Sanitation Data'!G128)),NA())</f>
        <v>#N/A</v>
      </c>
      <c r="AM134" s="507" t="e">
        <f ca="1">+IF(AND(ISNUMBER(OFFSET('Sanitation Data'!$G$10,0,10*ROW('Sanitation Data'!G128))),'Data Summary'!DB134="Yes"),OFFSET('Sanitation Data'!$G$10,0,10*ROW('Sanitation Data'!G128)),NA())</f>
        <v>#N/A</v>
      </c>
      <c r="AN134" s="507" t="e">
        <f ca="1">+IF(AND(ISNUMBER(OFFSET('Sanitation Data'!$G$11,0,10*ROW('Sanitation Data'!G128))),'Data Summary'!DC134="Yes"),OFFSET('Sanitation Data'!$G$11,0,10*ROW('Sanitation Data'!G128)),NA())</f>
        <v>#N/A</v>
      </c>
      <c r="AO134" s="507" t="e">
        <f ca="1">+IF(AND(ISNUMBER(OFFSET('Sanitation Data'!$G$12,0,10*ROW('Sanitation Data'!G128))),'Data Summary'!DD134="Yes"),OFFSET('Sanitation Data'!$G$12,0,10*ROW('Sanitation Data'!G128)),NA())</f>
        <v>#N/A</v>
      </c>
      <c r="AP134" s="507" t="e">
        <f ca="1">+IF(AND(ISNUMBER(OFFSET('Sanitation Data'!$H$4,0,10*ROW('Sanitation Data'!H128))),'Data Summary'!DE134="Yes"),100-OFFSET('Sanitation Data'!$H$4,0,10*ROW('Sanitation Data'!H128)),NA())</f>
        <v>#N/A</v>
      </c>
      <c r="AQ134" s="507" t="e">
        <f ca="1">+IF(AND(ISNUMBER(OFFSET('Sanitation Data'!$H$6,0,10*ROW('Sanitation Data'!H128))),'Data Summary'!DF134="Yes"),OFFSET('Sanitation Data'!$H$6,0,10*ROW('Sanitation Data'!H128)),NA())</f>
        <v>#N/A</v>
      </c>
      <c r="AR134" s="507" t="e">
        <f ca="1">+IF(AND(ISNUMBER(OFFSET('Sanitation Data'!$H$10,0,10*ROW('Sanitation Data'!H128))),'Data Summary'!DG134="Yes"),OFFSET('Sanitation Data'!$H$10,0,10*ROW('Sanitation Data'!H128)),NA())</f>
        <v>#N/A</v>
      </c>
      <c r="AS134" s="507" t="e">
        <f ca="1">+IF(AND(ISNUMBER(OFFSET('Sanitation Data'!$H$11,0,10*ROW('Sanitation Data'!H128))),'Data Summary'!DH134="Yes"),OFFSET('Sanitation Data'!$H$11,0,10*ROW('Sanitation Data'!H128)),NA())</f>
        <v>#N/A</v>
      </c>
      <c r="AT134" s="507" t="e">
        <f ca="1">+IF(AND(ISNUMBER(OFFSET('Sanitation Data'!$H$12,0,10*ROW('Sanitation Data'!H128))),'Data Summary'!DI134="Yes"),OFFSET('Sanitation Data'!$H$12,0,10*ROW('Sanitation Data'!H128)),NA())</f>
        <v>#N/A</v>
      </c>
      <c r="AU134" s="507" t="e">
        <f ca="1">+IF(AND(ISNUMBER(OFFSET('Sanitation Data'!$I$4,0,10*ROW('Sanitation Data'!I128))),'Data Summary'!DJ134="Yes"),100-OFFSET('Sanitation Data'!$I$4,0,10*ROW('Sanitation Data'!I128)),NA())</f>
        <v>#N/A</v>
      </c>
      <c r="AV134" s="507" t="e">
        <f ca="1">+IF(AND(ISNUMBER(OFFSET('Sanitation Data'!$I$6,0,10*ROW('Sanitation Data'!I128))),'Data Summary'!DK134="Yes"),OFFSET('Sanitation Data'!$I$6,0,10*ROW('Sanitation Data'!I128)),NA())</f>
        <v>#N/A</v>
      </c>
      <c r="AW134" s="507" t="e">
        <f ca="1">+IF(AND(ISNUMBER(OFFSET('Sanitation Data'!$I$10,0,10*ROW('Sanitation Data'!I128))),'Data Summary'!DL134="Yes"),OFFSET('Sanitation Data'!$I$10,0,10*ROW('Sanitation Data'!I128)),NA())</f>
        <v>#N/A</v>
      </c>
      <c r="AX134" s="507" t="e">
        <f ca="1">+IF(AND(ISNUMBER(OFFSET('Sanitation Data'!$I$11,0,10*ROW('Sanitation Data'!I128))),'Data Summary'!DM134="Yes"),OFFSET('Sanitation Data'!$I$11,0,10*ROW('Sanitation Data'!I128)),NA())</f>
        <v>#N/A</v>
      </c>
      <c r="AY134" s="507" t="e">
        <f ca="1">+IF(AND(ISNUMBER(OFFSET('Sanitation Data'!$I$12,0,10*ROW('Sanitation Data'!I128))),'Data Summary'!DN134="Yes"),OFFSET('Sanitation Data'!$I$12,0,10*ROW('Sanitation Data'!I128)),NA())</f>
        <v>#N/A</v>
      </c>
      <c r="AZ134" s="508" t="e">
        <f ca="1">+IF(AND(ISNUMBER(OFFSET('Hygiene Data'!$D$5,0,10*ROW('Hygiene Data'!D128))),'Data Summary'!DO134="Yes"),OFFSET('Hygiene Data'!$D$5,0,10*ROW('Hygiene Data'!D128)),NA())</f>
        <v>#N/A</v>
      </c>
      <c r="BA134" s="508" t="e">
        <f ca="1">+IF(AND(ISNUMBER(OFFSET('Hygiene Data'!$D$7,0,10*ROW('Hygiene Data'!D128))),'Data Summary'!DP134="Yes"),OFFSET('Hygiene Data'!$D$7,0,10*ROW('Hygiene Data'!D128)),NA())</f>
        <v>#N/A</v>
      </c>
      <c r="BB134" s="508" t="e">
        <f ca="1">+IF(AND(ISNUMBER(OFFSET('Hygiene Data'!$D$9,0,10*ROW('Hygiene Data'!D128))),'Data Summary'!DQ134="Yes"),OFFSET('Hygiene Data'!$D$9,0,10*ROW('Hygiene Data'!D128)),NA())</f>
        <v>#N/A</v>
      </c>
      <c r="BC134" s="508" t="e">
        <f ca="1">+IF(AND(ISNUMBER(OFFSET('Hygiene Data'!$E$5,0,10*ROW('Hygiene Data'!E128))),'Data Summary'!DR134="Yes"),OFFSET('Hygiene Data'!$E$5,0,10*ROW('Hygiene Data'!E128)),NA())</f>
        <v>#N/A</v>
      </c>
      <c r="BD134" s="508" t="e">
        <f ca="1">+IF(AND(ISNUMBER(OFFSET('Hygiene Data'!$E$7,0,10*ROW('Hygiene Data'!E128))),'Data Summary'!DS134="Yes"),OFFSET('Hygiene Data'!$E$7,0,10*ROW('Hygiene Data'!E128)),NA())</f>
        <v>#N/A</v>
      </c>
      <c r="BE134" s="508" t="e">
        <f ca="1">+IF(AND(ISNUMBER(OFFSET('Hygiene Data'!$E$9,0,10*ROW('Hygiene Data'!E128))),'Data Summary'!DT134="Yes"),OFFSET('Hygiene Data'!$E$9,0,10*ROW('Hygiene Data'!E128)),NA())</f>
        <v>#N/A</v>
      </c>
      <c r="BF134" s="508" t="e">
        <f ca="1">+IF(AND(ISNUMBER(OFFSET('Hygiene Data'!$F$5,0,10*ROW('Hygiene Data'!F128))),'Data Summary'!DU134="Yes"),OFFSET('Hygiene Data'!$F$5,0,10*ROW('Hygiene Data'!F128)),NA())</f>
        <v>#N/A</v>
      </c>
      <c r="BG134" s="508" t="e">
        <f ca="1">+IF(AND(ISNUMBER(OFFSET('Hygiene Data'!$F$7,0,10*ROW('Hygiene Data'!F128))),'Data Summary'!DV134="Yes"),OFFSET('Hygiene Data'!$F$7,0,10*ROW('Hygiene Data'!F128)),NA())</f>
        <v>#N/A</v>
      </c>
      <c r="BH134" s="508" t="e">
        <f ca="1">+IF(AND(ISNUMBER(OFFSET('Hygiene Data'!$F$9,0,10*ROW('Hygiene Data'!F128))),'Data Summary'!DW134="Yes"),OFFSET('Hygiene Data'!$F$9,0,10*ROW('Hygiene Data'!F128)),NA())</f>
        <v>#N/A</v>
      </c>
      <c r="BI134" s="508" t="e">
        <f ca="1">+IF(AND(ISNUMBER(OFFSET('Hygiene Data'!$G$5,0,10*ROW('Hygiene Data'!G128))),'Data Summary'!DX134="Yes"),OFFSET('Hygiene Data'!$G$5,0,10*ROW('Hygiene Data'!G128)),NA())</f>
        <v>#N/A</v>
      </c>
      <c r="BJ134" s="508" t="e">
        <f ca="1">+IF(AND(ISNUMBER(OFFSET('Hygiene Data'!$G$7,0,10*ROW('Hygiene Data'!G128))),'Data Summary'!DY134="Yes"),OFFSET('Hygiene Data'!$G$7,0,10*ROW('Hygiene Data'!G128)),NA())</f>
        <v>#N/A</v>
      </c>
      <c r="BK134" s="508" t="e">
        <f ca="1">+IF(AND(ISNUMBER(OFFSET('Hygiene Data'!$G$9,0,10*ROW('Hygiene Data'!G128))),'Data Summary'!DZ134="Yes"),OFFSET('Hygiene Data'!$G$9,0,10*ROW('Hygiene Data'!G128)),NA())</f>
        <v>#N/A</v>
      </c>
      <c r="BL134" s="508" t="e">
        <f ca="1">+IF(AND(ISNUMBER(OFFSET('Hygiene Data'!$H$5,0,10*ROW('Hygiene Data'!H128))),'Data Summary'!EA134="Yes"),OFFSET('Hygiene Data'!$H$5,0,10*ROW('Hygiene Data'!H128)),NA())</f>
        <v>#N/A</v>
      </c>
      <c r="BM134" s="508" t="e">
        <f ca="1">+IF(AND(ISNUMBER(OFFSET('Hygiene Data'!$H$7,0,10*ROW('Hygiene Data'!H128))),'Data Summary'!EB134="Yes"),OFFSET('Hygiene Data'!$H$7,0,10*ROW('Hygiene Data'!H128)),NA())</f>
        <v>#N/A</v>
      </c>
      <c r="BN134" s="508" t="e">
        <f ca="1">+IF(AND(ISNUMBER(OFFSET('Hygiene Data'!$H$9,0,10*ROW('Hygiene Data'!H128))),'Data Summary'!EC134="Yes"),OFFSET('Hygiene Data'!$H$9,0,10*ROW('Hygiene Data'!H128)),NA())</f>
        <v>#N/A</v>
      </c>
      <c r="BO134" s="508" t="e">
        <f ca="1">+IF(AND(ISNUMBER(OFFSET('Hygiene Data'!$I$5,0,10*ROW('Hygiene Data'!I128))),'Data Summary'!ED134="Yes"),OFFSET('Hygiene Data'!$I$5,0,10*ROW('Hygiene Data'!I128)),NA())</f>
        <v>#N/A</v>
      </c>
      <c r="BP134" s="508" t="e">
        <f ca="1">+IF(AND(ISNUMBER(OFFSET('Hygiene Data'!$I$7,0,10*ROW('Hygiene Data'!I128))),'Data Summary'!EE134="Yes"),OFFSET('Hygiene Data'!$I$7,0,10*ROW('Hygiene Data'!I128)),NA())</f>
        <v>#N/A</v>
      </c>
      <c r="BQ134" s="508" t="e">
        <f ca="1">+IF(AND(ISNUMBER(OFFSET('Hygiene Data'!$I$9,0,10*ROW('Hygiene Data'!I128))),'Data Summary'!EF134="Yes"),OFFSET('Hygiene Data'!$I$9,0,10*ROW('Hygiene Data'!I128)),NA())</f>
        <v>#N/A</v>
      </c>
    </row>
    <row r="135" spans="1:69" x14ac:dyDescent="0.25">
      <c r="A135" s="504" t="e">
        <f ca="1">+RIGHT('Data Summary'!A135,LEN('Data Summary'!A135)-9)</f>
        <v>#VALUE!</v>
      </c>
      <c r="B135" s="478" t="str">
        <f ca="1">+IF(ISTEXT('Data Summary'!B135),'Data Summary'!B135,"")</f>
        <v/>
      </c>
      <c r="C135" s="505" t="e">
        <f ca="1">+VALUE('Data Summary'!C135)</f>
        <v>#VALUE!</v>
      </c>
      <c r="D135" s="506" t="e">
        <f ca="1">+IF(AND(ISNUMBER(OFFSET('Water Data'!$D$4,0,10*ROW('Water Data'!D129))),'Data Summary'!BS135="Yes"),100-OFFSET('Water Data'!$D$4,0,10*ROW('Water Data'!D129)),NA())</f>
        <v>#N/A</v>
      </c>
      <c r="E135" s="506" t="e">
        <f ca="1">+IF(AND(ISNUMBER(OFFSET('Water Data'!$D$6,0,10*ROW('Water Data'!D129))),'Data Summary'!BT135="Yes"),OFFSET('Water Data'!$D$6,0,10*ROW('Water Data'!D129)),NA())</f>
        <v>#N/A</v>
      </c>
      <c r="F135" s="506" t="e">
        <f ca="1">+IF(AND(ISNUMBER(OFFSET('Water Data'!$D$9,0,10*ROW('Water Data'!D129))),'Data Summary'!BU135="Yes"),OFFSET('Water Data'!$D$9,0,10*ROW('Water Data'!D129)),NA())</f>
        <v>#N/A</v>
      </c>
      <c r="G135" s="506" t="e">
        <f ca="1">+IF(AND(ISNUMBER(OFFSET('Water Data'!$E$4,0,10*ROW('Water Data'!E129))),'Data Summary'!BV135="Yes"),100-OFFSET('Water Data'!$E$4,0,10*ROW('Water Data'!E129)),NA())</f>
        <v>#N/A</v>
      </c>
      <c r="H135" s="506" t="e">
        <f ca="1">+IF(AND(ISNUMBER(OFFSET('Water Data'!$E$6,0,10*ROW('Water Data'!E129))),'Data Summary'!BW135="Yes"),OFFSET('Water Data'!$E$6,0,10*ROW('Water Data'!E129)),NA())</f>
        <v>#N/A</v>
      </c>
      <c r="I135" s="506" t="e">
        <f ca="1">+IF(AND(ISNUMBER(OFFSET('Water Data'!$E$9,0,10*ROW('Water Data'!E129))),'Data Summary'!BX135="Yes"),OFFSET('Water Data'!$E$9,0,10*ROW('Water Data'!E129)),NA())</f>
        <v>#N/A</v>
      </c>
      <c r="J135" s="506" t="e">
        <f ca="1">+IF(AND(ISNUMBER(OFFSET('Water Data'!$F$4,0,10*ROW('Water Data'!F129))),'Data Summary'!BY135="Yes"),100-OFFSET('Water Data'!$F$4,0,10*ROW('Water Data'!F129)),NA())</f>
        <v>#N/A</v>
      </c>
      <c r="K135" s="506" t="e">
        <f ca="1">+IF(AND(ISNUMBER(OFFSET('Water Data'!$F$6,0,10*ROW('Water Data'!F129))),'Data Summary'!BZ135="Yes"),OFFSET('Water Data'!$F$6,0,10*ROW('Water Data'!F129)),NA())</f>
        <v>#N/A</v>
      </c>
      <c r="L135" s="506" t="e">
        <f ca="1">+IF(AND(ISNUMBER(OFFSET('Water Data'!$F$9,0,10*ROW('Water Data'!F129))),'Data Summary'!CA135="Yes"),OFFSET('Water Data'!$F$9,0,10*ROW('Water Data'!F129)),NA())</f>
        <v>#N/A</v>
      </c>
      <c r="M135" s="506" t="e">
        <f ca="1">+IF(AND(ISNUMBER(OFFSET('Water Data'!$G$4,0,10*ROW('Water Data'!G129))),'Data Summary'!CB135="Yes"),100-OFFSET('Water Data'!$G$4,0,10*ROW('Water Data'!G129)),NA())</f>
        <v>#N/A</v>
      </c>
      <c r="N135" s="506" t="e">
        <f ca="1">+IF(AND(ISNUMBER(OFFSET('Water Data'!$G$6,0,10*ROW('Water Data'!G129))),'Data Summary'!CC135="Yes"),OFFSET('Water Data'!$G$6,0,10*ROW('Water Data'!G129)),NA())</f>
        <v>#N/A</v>
      </c>
      <c r="O135" s="506" t="e">
        <f ca="1">+IF(AND(ISNUMBER(OFFSET('Water Data'!$G$9,0,10*ROW('Water Data'!G129))),'Data Summary'!CD135="Yes"),OFFSET('Water Data'!$G$9,0,10*ROW('Water Data'!G129)),NA())</f>
        <v>#N/A</v>
      </c>
      <c r="P135" s="506" t="e">
        <f ca="1">+IF(AND(ISNUMBER(OFFSET('Water Data'!$H$4,0,10*ROW('Water Data'!H129))),'Data Summary'!CE135="Yes"),100-OFFSET('Water Data'!$H$4,0,10*ROW('Water Data'!H129)),NA())</f>
        <v>#N/A</v>
      </c>
      <c r="Q135" s="506" t="e">
        <f ca="1">+IF(AND(ISNUMBER(OFFSET('Water Data'!$H$6,0,10*ROW('Water Data'!H129))),'Data Summary'!CF135="Yes"),OFFSET('Water Data'!$H$6,0,10*ROW('Water Data'!H129)),NA())</f>
        <v>#N/A</v>
      </c>
      <c r="R135" s="506" t="e">
        <f ca="1">+IF(AND(ISNUMBER(OFFSET('Water Data'!$H$9,0,10*ROW('Water Data'!H129))),'Data Summary'!CG135="Yes"),OFFSET('Water Data'!$H$9,0,10*ROW('Water Data'!H129)),NA())</f>
        <v>#N/A</v>
      </c>
      <c r="S135" s="506" t="e">
        <f ca="1">+IF(AND(ISNUMBER(OFFSET('Water Data'!$I$4,0,10*ROW('Water Data'!I129))),'Data Summary'!CH135="Yes"),100-OFFSET('Water Data'!$I$4,0,10*ROW('Water Data'!I129)),NA())</f>
        <v>#N/A</v>
      </c>
      <c r="T135" s="506" t="e">
        <f ca="1">+IF(AND(ISNUMBER(OFFSET('Water Data'!$I$6,0,10*ROW('Water Data'!I129))),'Data Summary'!CI135="Yes"),OFFSET('Water Data'!$I$6,0,10*ROW('Water Data'!I129)),NA())</f>
        <v>#N/A</v>
      </c>
      <c r="U135" s="506" t="e">
        <f ca="1">+IF(AND(ISNUMBER(OFFSET('Water Data'!$I$9,0,10*ROW('Water Data'!I129))),'Data Summary'!CJ135="Yes"),OFFSET('Water Data'!$I$9,0,10*ROW('Water Data'!I129)),NA())</f>
        <v>#N/A</v>
      </c>
      <c r="V135" s="507" t="e">
        <f ca="1">+IF(AND(ISNUMBER(OFFSET('Sanitation Data'!$D$4,0,10*ROW('Sanitation Data'!D129))),'Data Summary'!CK135="Yes"),100-OFFSET('Sanitation Data'!$D$4,0,10*ROW('Sanitation Data'!D129)),NA())</f>
        <v>#N/A</v>
      </c>
      <c r="W135" s="507" t="e">
        <f ca="1">+IF(AND(ISNUMBER(OFFSET('Sanitation Data'!$D$6,0,10*ROW('Sanitation Data'!D129))),'Data Summary'!CL135="Yes"),OFFSET('Sanitation Data'!$D$6,0,10*ROW('Sanitation Data'!D129)),NA())</f>
        <v>#N/A</v>
      </c>
      <c r="X135" s="507" t="e">
        <f ca="1">+IF(AND(ISNUMBER(OFFSET('Sanitation Data'!$D$10,0,10*ROW('Sanitation Data'!D129))),'Data Summary'!CM135="Yes"),OFFSET('Sanitation Data'!$D$10,0,10*ROW('Sanitation Data'!D129)),NA())</f>
        <v>#N/A</v>
      </c>
      <c r="Y135" s="507" t="e">
        <f ca="1">+IF(AND(ISNUMBER(OFFSET('Sanitation Data'!$D$11,0,10*ROW('Sanitation Data'!D129))),'Data Summary'!CN135="Yes"),OFFSET('Sanitation Data'!$D$11,0,10*ROW('Sanitation Data'!D129)),NA())</f>
        <v>#N/A</v>
      </c>
      <c r="Z135" s="507" t="e">
        <f ca="1">+IF(AND(ISNUMBER(OFFSET('Sanitation Data'!$D$12,0,10*ROW('Sanitation Data'!D129))),'Data Summary'!CO135="Yes"),OFFSET('Sanitation Data'!$D$12,0,10*ROW('Sanitation Data'!D129)),NA())</f>
        <v>#N/A</v>
      </c>
      <c r="AA135" s="507" t="e">
        <f ca="1">+IF(AND(ISNUMBER(OFFSET('Sanitation Data'!$E$4,0,10*ROW('Sanitation Data'!E129))),'Data Summary'!CP135="Yes"),100-OFFSET('Sanitation Data'!$E$4,0,10*ROW('Sanitation Data'!E129)),NA())</f>
        <v>#N/A</v>
      </c>
      <c r="AB135" s="507" t="e">
        <f ca="1">+IF(AND(ISNUMBER(OFFSET('Sanitation Data'!$E$6,0,10*ROW('Sanitation Data'!E129))),'Data Summary'!CQ135="Yes"),OFFSET('Sanitation Data'!$E$6,0,10*ROW('Sanitation Data'!E129)),NA())</f>
        <v>#N/A</v>
      </c>
      <c r="AC135" s="507" t="e">
        <f ca="1">+IF(AND(ISNUMBER(OFFSET('Sanitation Data'!$E$10,0,10*ROW('Sanitation Data'!E129))),'Data Summary'!CR135="Yes"),OFFSET('Sanitation Data'!$E$10,0,10*ROW('Sanitation Data'!E129)),NA())</f>
        <v>#N/A</v>
      </c>
      <c r="AD135" s="507" t="e">
        <f ca="1">+IF(AND(ISNUMBER(OFFSET('Sanitation Data'!$E$11,0,10*ROW('Sanitation Data'!E129))),'Data Summary'!CS135="Yes"),OFFSET('Sanitation Data'!$E$11,0,10*ROW('Sanitation Data'!E129)),NA())</f>
        <v>#N/A</v>
      </c>
      <c r="AE135" s="507" t="e">
        <f ca="1">+IF(AND(ISNUMBER(OFFSET('Sanitation Data'!$E$12,0,10*ROW('Sanitation Data'!E129))),'Data Summary'!CT135="Yes"),OFFSET('Sanitation Data'!$E$12,0,10*ROW('Sanitation Data'!E129)),NA())</f>
        <v>#N/A</v>
      </c>
      <c r="AF135" s="507" t="e">
        <f ca="1">+IF(AND(ISNUMBER(OFFSET('Sanitation Data'!$F$4,0,10*ROW('Sanitation Data'!F129))),'Data Summary'!CU135="Yes"),100-OFFSET('Sanitation Data'!$F$4,0,10*ROW('Sanitation Data'!F129)),NA())</f>
        <v>#N/A</v>
      </c>
      <c r="AG135" s="507" t="e">
        <f ca="1">+IF(AND(ISNUMBER(OFFSET('Sanitation Data'!$F$6,0,10*ROW('Sanitation Data'!F129))),'Data Summary'!CV135="Yes"),OFFSET('Sanitation Data'!$F$6,0,10*ROW('Sanitation Data'!F129)),NA())</f>
        <v>#N/A</v>
      </c>
      <c r="AH135" s="507" t="e">
        <f ca="1">+IF(AND(ISNUMBER(OFFSET('Sanitation Data'!$F$10,0,10*ROW('Sanitation Data'!F129))),'Data Summary'!CW135="Yes"),OFFSET('Sanitation Data'!$F$10,0,10*ROW('Sanitation Data'!F129)),NA())</f>
        <v>#N/A</v>
      </c>
      <c r="AI135" s="507" t="e">
        <f ca="1">+IF(AND(ISNUMBER(OFFSET('Sanitation Data'!$F$11,0,10*ROW('Sanitation Data'!F129))),'Data Summary'!CX135="Yes"),OFFSET('Sanitation Data'!$F$11,0,10*ROW('Sanitation Data'!F129)),NA())</f>
        <v>#N/A</v>
      </c>
      <c r="AJ135" s="507" t="e">
        <f ca="1">+IF(AND(ISNUMBER(OFFSET('Sanitation Data'!$F$12,0,10*ROW('Sanitation Data'!F129))),'Data Summary'!CY135="Yes"),OFFSET('Sanitation Data'!$F$12,0,10*ROW('Sanitation Data'!F129)),NA())</f>
        <v>#N/A</v>
      </c>
      <c r="AK135" s="507" t="e">
        <f ca="1">+IF(AND(ISNUMBER(OFFSET('Sanitation Data'!$G$4,0,10*ROW('Sanitation Data'!G129))),'Data Summary'!CZ135="Yes"),100-OFFSET('Sanitation Data'!$G$4,0,10*ROW('Sanitation Data'!G129)),NA())</f>
        <v>#N/A</v>
      </c>
      <c r="AL135" s="507" t="e">
        <f ca="1">+IF(AND(ISNUMBER(OFFSET('Sanitation Data'!$G$6,0,10*ROW('Sanitation Data'!G129))),'Data Summary'!DA135="Yes"),OFFSET('Sanitation Data'!$G$6,0,10*ROW('Sanitation Data'!G129)),NA())</f>
        <v>#N/A</v>
      </c>
      <c r="AM135" s="507" t="e">
        <f ca="1">+IF(AND(ISNUMBER(OFFSET('Sanitation Data'!$G$10,0,10*ROW('Sanitation Data'!G129))),'Data Summary'!DB135="Yes"),OFFSET('Sanitation Data'!$G$10,0,10*ROW('Sanitation Data'!G129)),NA())</f>
        <v>#N/A</v>
      </c>
      <c r="AN135" s="507" t="e">
        <f ca="1">+IF(AND(ISNUMBER(OFFSET('Sanitation Data'!$G$11,0,10*ROW('Sanitation Data'!G129))),'Data Summary'!DC135="Yes"),OFFSET('Sanitation Data'!$G$11,0,10*ROW('Sanitation Data'!G129)),NA())</f>
        <v>#N/A</v>
      </c>
      <c r="AO135" s="507" t="e">
        <f ca="1">+IF(AND(ISNUMBER(OFFSET('Sanitation Data'!$G$12,0,10*ROW('Sanitation Data'!G129))),'Data Summary'!DD135="Yes"),OFFSET('Sanitation Data'!$G$12,0,10*ROW('Sanitation Data'!G129)),NA())</f>
        <v>#N/A</v>
      </c>
      <c r="AP135" s="507" t="e">
        <f ca="1">+IF(AND(ISNUMBER(OFFSET('Sanitation Data'!$H$4,0,10*ROW('Sanitation Data'!H129))),'Data Summary'!DE135="Yes"),100-OFFSET('Sanitation Data'!$H$4,0,10*ROW('Sanitation Data'!H129)),NA())</f>
        <v>#N/A</v>
      </c>
      <c r="AQ135" s="507" t="e">
        <f ca="1">+IF(AND(ISNUMBER(OFFSET('Sanitation Data'!$H$6,0,10*ROW('Sanitation Data'!H129))),'Data Summary'!DF135="Yes"),OFFSET('Sanitation Data'!$H$6,0,10*ROW('Sanitation Data'!H129)),NA())</f>
        <v>#N/A</v>
      </c>
      <c r="AR135" s="507" t="e">
        <f ca="1">+IF(AND(ISNUMBER(OFFSET('Sanitation Data'!$H$10,0,10*ROW('Sanitation Data'!H129))),'Data Summary'!DG135="Yes"),OFFSET('Sanitation Data'!$H$10,0,10*ROW('Sanitation Data'!H129)),NA())</f>
        <v>#N/A</v>
      </c>
      <c r="AS135" s="507" t="e">
        <f ca="1">+IF(AND(ISNUMBER(OFFSET('Sanitation Data'!$H$11,0,10*ROW('Sanitation Data'!H129))),'Data Summary'!DH135="Yes"),OFFSET('Sanitation Data'!$H$11,0,10*ROW('Sanitation Data'!H129)),NA())</f>
        <v>#N/A</v>
      </c>
      <c r="AT135" s="507" t="e">
        <f ca="1">+IF(AND(ISNUMBER(OFFSET('Sanitation Data'!$H$12,0,10*ROW('Sanitation Data'!H129))),'Data Summary'!DI135="Yes"),OFFSET('Sanitation Data'!$H$12,0,10*ROW('Sanitation Data'!H129)),NA())</f>
        <v>#N/A</v>
      </c>
      <c r="AU135" s="507" t="e">
        <f ca="1">+IF(AND(ISNUMBER(OFFSET('Sanitation Data'!$I$4,0,10*ROW('Sanitation Data'!I129))),'Data Summary'!DJ135="Yes"),100-OFFSET('Sanitation Data'!$I$4,0,10*ROW('Sanitation Data'!I129)),NA())</f>
        <v>#N/A</v>
      </c>
      <c r="AV135" s="507" t="e">
        <f ca="1">+IF(AND(ISNUMBER(OFFSET('Sanitation Data'!$I$6,0,10*ROW('Sanitation Data'!I129))),'Data Summary'!DK135="Yes"),OFFSET('Sanitation Data'!$I$6,0,10*ROW('Sanitation Data'!I129)),NA())</f>
        <v>#N/A</v>
      </c>
      <c r="AW135" s="507" t="e">
        <f ca="1">+IF(AND(ISNUMBER(OFFSET('Sanitation Data'!$I$10,0,10*ROW('Sanitation Data'!I129))),'Data Summary'!DL135="Yes"),OFFSET('Sanitation Data'!$I$10,0,10*ROW('Sanitation Data'!I129)),NA())</f>
        <v>#N/A</v>
      </c>
      <c r="AX135" s="507" t="e">
        <f ca="1">+IF(AND(ISNUMBER(OFFSET('Sanitation Data'!$I$11,0,10*ROW('Sanitation Data'!I129))),'Data Summary'!DM135="Yes"),OFFSET('Sanitation Data'!$I$11,0,10*ROW('Sanitation Data'!I129)),NA())</f>
        <v>#N/A</v>
      </c>
      <c r="AY135" s="507" t="e">
        <f ca="1">+IF(AND(ISNUMBER(OFFSET('Sanitation Data'!$I$12,0,10*ROW('Sanitation Data'!I129))),'Data Summary'!DN135="Yes"),OFFSET('Sanitation Data'!$I$12,0,10*ROW('Sanitation Data'!I129)),NA())</f>
        <v>#N/A</v>
      </c>
      <c r="AZ135" s="508" t="e">
        <f ca="1">+IF(AND(ISNUMBER(OFFSET('Hygiene Data'!$D$5,0,10*ROW('Hygiene Data'!D129))),'Data Summary'!DO135="Yes"),OFFSET('Hygiene Data'!$D$5,0,10*ROW('Hygiene Data'!D129)),NA())</f>
        <v>#N/A</v>
      </c>
      <c r="BA135" s="508" t="e">
        <f ca="1">+IF(AND(ISNUMBER(OFFSET('Hygiene Data'!$D$7,0,10*ROW('Hygiene Data'!D129))),'Data Summary'!DP135="Yes"),OFFSET('Hygiene Data'!$D$7,0,10*ROW('Hygiene Data'!D129)),NA())</f>
        <v>#N/A</v>
      </c>
      <c r="BB135" s="508" t="e">
        <f ca="1">+IF(AND(ISNUMBER(OFFSET('Hygiene Data'!$D$9,0,10*ROW('Hygiene Data'!D129))),'Data Summary'!DQ135="Yes"),OFFSET('Hygiene Data'!$D$9,0,10*ROW('Hygiene Data'!D129)),NA())</f>
        <v>#N/A</v>
      </c>
      <c r="BC135" s="508" t="e">
        <f ca="1">+IF(AND(ISNUMBER(OFFSET('Hygiene Data'!$E$5,0,10*ROW('Hygiene Data'!E129))),'Data Summary'!DR135="Yes"),OFFSET('Hygiene Data'!$E$5,0,10*ROW('Hygiene Data'!E129)),NA())</f>
        <v>#N/A</v>
      </c>
      <c r="BD135" s="508" t="e">
        <f ca="1">+IF(AND(ISNUMBER(OFFSET('Hygiene Data'!$E$7,0,10*ROW('Hygiene Data'!E129))),'Data Summary'!DS135="Yes"),OFFSET('Hygiene Data'!$E$7,0,10*ROW('Hygiene Data'!E129)),NA())</f>
        <v>#N/A</v>
      </c>
      <c r="BE135" s="508" t="e">
        <f ca="1">+IF(AND(ISNUMBER(OFFSET('Hygiene Data'!$E$9,0,10*ROW('Hygiene Data'!E129))),'Data Summary'!DT135="Yes"),OFFSET('Hygiene Data'!$E$9,0,10*ROW('Hygiene Data'!E129)),NA())</f>
        <v>#N/A</v>
      </c>
      <c r="BF135" s="508" t="e">
        <f ca="1">+IF(AND(ISNUMBER(OFFSET('Hygiene Data'!$F$5,0,10*ROW('Hygiene Data'!F129))),'Data Summary'!DU135="Yes"),OFFSET('Hygiene Data'!$F$5,0,10*ROW('Hygiene Data'!F129)),NA())</f>
        <v>#N/A</v>
      </c>
      <c r="BG135" s="508" t="e">
        <f ca="1">+IF(AND(ISNUMBER(OFFSET('Hygiene Data'!$F$7,0,10*ROW('Hygiene Data'!F129))),'Data Summary'!DV135="Yes"),OFFSET('Hygiene Data'!$F$7,0,10*ROW('Hygiene Data'!F129)),NA())</f>
        <v>#N/A</v>
      </c>
      <c r="BH135" s="508" t="e">
        <f ca="1">+IF(AND(ISNUMBER(OFFSET('Hygiene Data'!$F$9,0,10*ROW('Hygiene Data'!F129))),'Data Summary'!DW135="Yes"),OFFSET('Hygiene Data'!$F$9,0,10*ROW('Hygiene Data'!F129)),NA())</f>
        <v>#N/A</v>
      </c>
      <c r="BI135" s="508" t="e">
        <f ca="1">+IF(AND(ISNUMBER(OFFSET('Hygiene Data'!$G$5,0,10*ROW('Hygiene Data'!G129))),'Data Summary'!DX135="Yes"),OFFSET('Hygiene Data'!$G$5,0,10*ROW('Hygiene Data'!G129)),NA())</f>
        <v>#N/A</v>
      </c>
      <c r="BJ135" s="508" t="e">
        <f ca="1">+IF(AND(ISNUMBER(OFFSET('Hygiene Data'!$G$7,0,10*ROW('Hygiene Data'!G129))),'Data Summary'!DY135="Yes"),OFFSET('Hygiene Data'!$G$7,0,10*ROW('Hygiene Data'!G129)),NA())</f>
        <v>#N/A</v>
      </c>
      <c r="BK135" s="508" t="e">
        <f ca="1">+IF(AND(ISNUMBER(OFFSET('Hygiene Data'!$G$9,0,10*ROW('Hygiene Data'!G129))),'Data Summary'!DZ135="Yes"),OFFSET('Hygiene Data'!$G$9,0,10*ROW('Hygiene Data'!G129)),NA())</f>
        <v>#N/A</v>
      </c>
      <c r="BL135" s="508" t="e">
        <f ca="1">+IF(AND(ISNUMBER(OFFSET('Hygiene Data'!$H$5,0,10*ROW('Hygiene Data'!H129))),'Data Summary'!EA135="Yes"),OFFSET('Hygiene Data'!$H$5,0,10*ROW('Hygiene Data'!H129)),NA())</f>
        <v>#N/A</v>
      </c>
      <c r="BM135" s="508" t="e">
        <f ca="1">+IF(AND(ISNUMBER(OFFSET('Hygiene Data'!$H$7,0,10*ROW('Hygiene Data'!H129))),'Data Summary'!EB135="Yes"),OFFSET('Hygiene Data'!$H$7,0,10*ROW('Hygiene Data'!H129)),NA())</f>
        <v>#N/A</v>
      </c>
      <c r="BN135" s="508" t="e">
        <f ca="1">+IF(AND(ISNUMBER(OFFSET('Hygiene Data'!$H$9,0,10*ROW('Hygiene Data'!H129))),'Data Summary'!EC135="Yes"),OFFSET('Hygiene Data'!$H$9,0,10*ROW('Hygiene Data'!H129)),NA())</f>
        <v>#N/A</v>
      </c>
      <c r="BO135" s="508" t="e">
        <f ca="1">+IF(AND(ISNUMBER(OFFSET('Hygiene Data'!$I$5,0,10*ROW('Hygiene Data'!I129))),'Data Summary'!ED135="Yes"),OFFSET('Hygiene Data'!$I$5,0,10*ROW('Hygiene Data'!I129)),NA())</f>
        <v>#N/A</v>
      </c>
      <c r="BP135" s="508" t="e">
        <f ca="1">+IF(AND(ISNUMBER(OFFSET('Hygiene Data'!$I$7,0,10*ROW('Hygiene Data'!I129))),'Data Summary'!EE135="Yes"),OFFSET('Hygiene Data'!$I$7,0,10*ROW('Hygiene Data'!I129)),NA())</f>
        <v>#N/A</v>
      </c>
      <c r="BQ135" s="508" t="e">
        <f ca="1">+IF(AND(ISNUMBER(OFFSET('Hygiene Data'!$I$9,0,10*ROW('Hygiene Data'!I129))),'Data Summary'!EF135="Yes"),OFFSET('Hygiene Data'!$I$9,0,10*ROW('Hygiene Data'!I129)),NA())</f>
        <v>#N/A</v>
      </c>
    </row>
    <row r="136" spans="1:69" x14ac:dyDescent="0.25">
      <c r="A136" s="504" t="e">
        <f ca="1">+RIGHT('Data Summary'!A136,LEN('Data Summary'!A136)-9)</f>
        <v>#VALUE!</v>
      </c>
      <c r="B136" s="478" t="str">
        <f ca="1">+IF(ISTEXT('Data Summary'!B136),'Data Summary'!B136,"")</f>
        <v/>
      </c>
      <c r="C136" s="505" t="e">
        <f ca="1">+VALUE('Data Summary'!C136)</f>
        <v>#VALUE!</v>
      </c>
      <c r="D136" s="506" t="e">
        <f ca="1">+IF(AND(ISNUMBER(OFFSET('Water Data'!$D$4,0,10*ROW('Water Data'!D130))),'Data Summary'!BS136="Yes"),100-OFFSET('Water Data'!$D$4,0,10*ROW('Water Data'!D130)),NA())</f>
        <v>#N/A</v>
      </c>
      <c r="E136" s="506" t="e">
        <f ca="1">+IF(AND(ISNUMBER(OFFSET('Water Data'!$D$6,0,10*ROW('Water Data'!D130))),'Data Summary'!BT136="Yes"),OFFSET('Water Data'!$D$6,0,10*ROW('Water Data'!D130)),NA())</f>
        <v>#N/A</v>
      </c>
      <c r="F136" s="506" t="e">
        <f ca="1">+IF(AND(ISNUMBER(OFFSET('Water Data'!$D$9,0,10*ROW('Water Data'!D130))),'Data Summary'!BU136="Yes"),OFFSET('Water Data'!$D$9,0,10*ROW('Water Data'!D130)),NA())</f>
        <v>#N/A</v>
      </c>
      <c r="G136" s="506" t="e">
        <f ca="1">+IF(AND(ISNUMBER(OFFSET('Water Data'!$E$4,0,10*ROW('Water Data'!E130))),'Data Summary'!BV136="Yes"),100-OFFSET('Water Data'!$E$4,0,10*ROW('Water Data'!E130)),NA())</f>
        <v>#N/A</v>
      </c>
      <c r="H136" s="506" t="e">
        <f ca="1">+IF(AND(ISNUMBER(OFFSET('Water Data'!$E$6,0,10*ROW('Water Data'!E130))),'Data Summary'!BW136="Yes"),OFFSET('Water Data'!$E$6,0,10*ROW('Water Data'!E130)),NA())</f>
        <v>#N/A</v>
      </c>
      <c r="I136" s="506" t="e">
        <f ca="1">+IF(AND(ISNUMBER(OFFSET('Water Data'!$E$9,0,10*ROW('Water Data'!E130))),'Data Summary'!BX136="Yes"),OFFSET('Water Data'!$E$9,0,10*ROW('Water Data'!E130)),NA())</f>
        <v>#N/A</v>
      </c>
      <c r="J136" s="506" t="e">
        <f ca="1">+IF(AND(ISNUMBER(OFFSET('Water Data'!$F$4,0,10*ROW('Water Data'!F130))),'Data Summary'!BY136="Yes"),100-OFFSET('Water Data'!$F$4,0,10*ROW('Water Data'!F130)),NA())</f>
        <v>#N/A</v>
      </c>
      <c r="K136" s="506" t="e">
        <f ca="1">+IF(AND(ISNUMBER(OFFSET('Water Data'!$F$6,0,10*ROW('Water Data'!F130))),'Data Summary'!BZ136="Yes"),OFFSET('Water Data'!$F$6,0,10*ROW('Water Data'!F130)),NA())</f>
        <v>#N/A</v>
      </c>
      <c r="L136" s="506" t="e">
        <f ca="1">+IF(AND(ISNUMBER(OFFSET('Water Data'!$F$9,0,10*ROW('Water Data'!F130))),'Data Summary'!CA136="Yes"),OFFSET('Water Data'!$F$9,0,10*ROW('Water Data'!F130)),NA())</f>
        <v>#N/A</v>
      </c>
      <c r="M136" s="506" t="e">
        <f ca="1">+IF(AND(ISNUMBER(OFFSET('Water Data'!$G$4,0,10*ROW('Water Data'!G130))),'Data Summary'!CB136="Yes"),100-OFFSET('Water Data'!$G$4,0,10*ROW('Water Data'!G130)),NA())</f>
        <v>#N/A</v>
      </c>
      <c r="N136" s="506" t="e">
        <f ca="1">+IF(AND(ISNUMBER(OFFSET('Water Data'!$G$6,0,10*ROW('Water Data'!G130))),'Data Summary'!CC136="Yes"),OFFSET('Water Data'!$G$6,0,10*ROW('Water Data'!G130)),NA())</f>
        <v>#N/A</v>
      </c>
      <c r="O136" s="506" t="e">
        <f ca="1">+IF(AND(ISNUMBER(OFFSET('Water Data'!$G$9,0,10*ROW('Water Data'!G130))),'Data Summary'!CD136="Yes"),OFFSET('Water Data'!$G$9,0,10*ROW('Water Data'!G130)),NA())</f>
        <v>#N/A</v>
      </c>
      <c r="P136" s="506" t="e">
        <f ca="1">+IF(AND(ISNUMBER(OFFSET('Water Data'!$H$4,0,10*ROW('Water Data'!H130))),'Data Summary'!CE136="Yes"),100-OFFSET('Water Data'!$H$4,0,10*ROW('Water Data'!H130)),NA())</f>
        <v>#N/A</v>
      </c>
      <c r="Q136" s="506" t="e">
        <f ca="1">+IF(AND(ISNUMBER(OFFSET('Water Data'!$H$6,0,10*ROW('Water Data'!H130))),'Data Summary'!CF136="Yes"),OFFSET('Water Data'!$H$6,0,10*ROW('Water Data'!H130)),NA())</f>
        <v>#N/A</v>
      </c>
      <c r="R136" s="506" t="e">
        <f ca="1">+IF(AND(ISNUMBER(OFFSET('Water Data'!$H$9,0,10*ROW('Water Data'!H130))),'Data Summary'!CG136="Yes"),OFFSET('Water Data'!$H$9,0,10*ROW('Water Data'!H130)),NA())</f>
        <v>#N/A</v>
      </c>
      <c r="S136" s="506" t="e">
        <f ca="1">+IF(AND(ISNUMBER(OFFSET('Water Data'!$I$4,0,10*ROW('Water Data'!I130))),'Data Summary'!CH136="Yes"),100-OFFSET('Water Data'!$I$4,0,10*ROW('Water Data'!I130)),NA())</f>
        <v>#N/A</v>
      </c>
      <c r="T136" s="506" t="e">
        <f ca="1">+IF(AND(ISNUMBER(OFFSET('Water Data'!$I$6,0,10*ROW('Water Data'!I130))),'Data Summary'!CI136="Yes"),OFFSET('Water Data'!$I$6,0,10*ROW('Water Data'!I130)),NA())</f>
        <v>#N/A</v>
      </c>
      <c r="U136" s="506" t="e">
        <f ca="1">+IF(AND(ISNUMBER(OFFSET('Water Data'!$I$9,0,10*ROW('Water Data'!I130))),'Data Summary'!CJ136="Yes"),OFFSET('Water Data'!$I$9,0,10*ROW('Water Data'!I130)),NA())</f>
        <v>#N/A</v>
      </c>
      <c r="V136" s="507" t="e">
        <f ca="1">+IF(AND(ISNUMBER(OFFSET('Sanitation Data'!$D$4,0,10*ROW('Sanitation Data'!D130))),'Data Summary'!CK136="Yes"),100-OFFSET('Sanitation Data'!$D$4,0,10*ROW('Sanitation Data'!D130)),NA())</f>
        <v>#N/A</v>
      </c>
      <c r="W136" s="507" t="e">
        <f ca="1">+IF(AND(ISNUMBER(OFFSET('Sanitation Data'!$D$6,0,10*ROW('Sanitation Data'!D130))),'Data Summary'!CL136="Yes"),OFFSET('Sanitation Data'!$D$6,0,10*ROW('Sanitation Data'!D130)),NA())</f>
        <v>#N/A</v>
      </c>
      <c r="X136" s="507" t="e">
        <f ca="1">+IF(AND(ISNUMBER(OFFSET('Sanitation Data'!$D$10,0,10*ROW('Sanitation Data'!D130))),'Data Summary'!CM136="Yes"),OFFSET('Sanitation Data'!$D$10,0,10*ROW('Sanitation Data'!D130)),NA())</f>
        <v>#N/A</v>
      </c>
      <c r="Y136" s="507" t="e">
        <f ca="1">+IF(AND(ISNUMBER(OFFSET('Sanitation Data'!$D$11,0,10*ROW('Sanitation Data'!D130))),'Data Summary'!CN136="Yes"),OFFSET('Sanitation Data'!$D$11,0,10*ROW('Sanitation Data'!D130)),NA())</f>
        <v>#N/A</v>
      </c>
      <c r="Z136" s="507" t="e">
        <f ca="1">+IF(AND(ISNUMBER(OFFSET('Sanitation Data'!$D$12,0,10*ROW('Sanitation Data'!D130))),'Data Summary'!CO136="Yes"),OFFSET('Sanitation Data'!$D$12,0,10*ROW('Sanitation Data'!D130)),NA())</f>
        <v>#N/A</v>
      </c>
      <c r="AA136" s="507" t="e">
        <f ca="1">+IF(AND(ISNUMBER(OFFSET('Sanitation Data'!$E$4,0,10*ROW('Sanitation Data'!E130))),'Data Summary'!CP136="Yes"),100-OFFSET('Sanitation Data'!$E$4,0,10*ROW('Sanitation Data'!E130)),NA())</f>
        <v>#N/A</v>
      </c>
      <c r="AB136" s="507" t="e">
        <f ca="1">+IF(AND(ISNUMBER(OFFSET('Sanitation Data'!$E$6,0,10*ROW('Sanitation Data'!E130))),'Data Summary'!CQ136="Yes"),OFFSET('Sanitation Data'!$E$6,0,10*ROW('Sanitation Data'!E130)),NA())</f>
        <v>#N/A</v>
      </c>
      <c r="AC136" s="507" t="e">
        <f ca="1">+IF(AND(ISNUMBER(OFFSET('Sanitation Data'!$E$10,0,10*ROW('Sanitation Data'!E130))),'Data Summary'!CR136="Yes"),OFFSET('Sanitation Data'!$E$10,0,10*ROW('Sanitation Data'!E130)),NA())</f>
        <v>#N/A</v>
      </c>
      <c r="AD136" s="507" t="e">
        <f ca="1">+IF(AND(ISNUMBER(OFFSET('Sanitation Data'!$E$11,0,10*ROW('Sanitation Data'!E130))),'Data Summary'!CS136="Yes"),OFFSET('Sanitation Data'!$E$11,0,10*ROW('Sanitation Data'!E130)),NA())</f>
        <v>#N/A</v>
      </c>
      <c r="AE136" s="507" t="e">
        <f ca="1">+IF(AND(ISNUMBER(OFFSET('Sanitation Data'!$E$12,0,10*ROW('Sanitation Data'!E130))),'Data Summary'!CT136="Yes"),OFFSET('Sanitation Data'!$E$12,0,10*ROW('Sanitation Data'!E130)),NA())</f>
        <v>#N/A</v>
      </c>
      <c r="AF136" s="507" t="e">
        <f ca="1">+IF(AND(ISNUMBER(OFFSET('Sanitation Data'!$F$4,0,10*ROW('Sanitation Data'!F130))),'Data Summary'!CU136="Yes"),100-OFFSET('Sanitation Data'!$F$4,0,10*ROW('Sanitation Data'!F130)),NA())</f>
        <v>#N/A</v>
      </c>
      <c r="AG136" s="507" t="e">
        <f ca="1">+IF(AND(ISNUMBER(OFFSET('Sanitation Data'!$F$6,0,10*ROW('Sanitation Data'!F130))),'Data Summary'!CV136="Yes"),OFFSET('Sanitation Data'!$F$6,0,10*ROW('Sanitation Data'!F130)),NA())</f>
        <v>#N/A</v>
      </c>
      <c r="AH136" s="507" t="e">
        <f ca="1">+IF(AND(ISNUMBER(OFFSET('Sanitation Data'!$F$10,0,10*ROW('Sanitation Data'!F130))),'Data Summary'!CW136="Yes"),OFFSET('Sanitation Data'!$F$10,0,10*ROW('Sanitation Data'!F130)),NA())</f>
        <v>#N/A</v>
      </c>
      <c r="AI136" s="507" t="e">
        <f ca="1">+IF(AND(ISNUMBER(OFFSET('Sanitation Data'!$F$11,0,10*ROW('Sanitation Data'!F130))),'Data Summary'!CX136="Yes"),OFFSET('Sanitation Data'!$F$11,0,10*ROW('Sanitation Data'!F130)),NA())</f>
        <v>#N/A</v>
      </c>
      <c r="AJ136" s="507" t="e">
        <f ca="1">+IF(AND(ISNUMBER(OFFSET('Sanitation Data'!$F$12,0,10*ROW('Sanitation Data'!F130))),'Data Summary'!CY136="Yes"),OFFSET('Sanitation Data'!$F$12,0,10*ROW('Sanitation Data'!F130)),NA())</f>
        <v>#N/A</v>
      </c>
      <c r="AK136" s="507" t="e">
        <f ca="1">+IF(AND(ISNUMBER(OFFSET('Sanitation Data'!$G$4,0,10*ROW('Sanitation Data'!G130))),'Data Summary'!CZ136="Yes"),100-OFFSET('Sanitation Data'!$G$4,0,10*ROW('Sanitation Data'!G130)),NA())</f>
        <v>#N/A</v>
      </c>
      <c r="AL136" s="507" t="e">
        <f ca="1">+IF(AND(ISNUMBER(OFFSET('Sanitation Data'!$G$6,0,10*ROW('Sanitation Data'!G130))),'Data Summary'!DA136="Yes"),OFFSET('Sanitation Data'!$G$6,0,10*ROW('Sanitation Data'!G130)),NA())</f>
        <v>#N/A</v>
      </c>
      <c r="AM136" s="507" t="e">
        <f ca="1">+IF(AND(ISNUMBER(OFFSET('Sanitation Data'!$G$10,0,10*ROW('Sanitation Data'!G130))),'Data Summary'!DB136="Yes"),OFFSET('Sanitation Data'!$G$10,0,10*ROW('Sanitation Data'!G130)),NA())</f>
        <v>#N/A</v>
      </c>
      <c r="AN136" s="507" t="e">
        <f ca="1">+IF(AND(ISNUMBER(OFFSET('Sanitation Data'!$G$11,0,10*ROW('Sanitation Data'!G130))),'Data Summary'!DC136="Yes"),OFFSET('Sanitation Data'!$G$11,0,10*ROW('Sanitation Data'!G130)),NA())</f>
        <v>#N/A</v>
      </c>
      <c r="AO136" s="507" t="e">
        <f ca="1">+IF(AND(ISNUMBER(OFFSET('Sanitation Data'!$G$12,0,10*ROW('Sanitation Data'!G130))),'Data Summary'!DD136="Yes"),OFFSET('Sanitation Data'!$G$12,0,10*ROW('Sanitation Data'!G130)),NA())</f>
        <v>#N/A</v>
      </c>
      <c r="AP136" s="507" t="e">
        <f ca="1">+IF(AND(ISNUMBER(OFFSET('Sanitation Data'!$H$4,0,10*ROW('Sanitation Data'!H130))),'Data Summary'!DE136="Yes"),100-OFFSET('Sanitation Data'!$H$4,0,10*ROW('Sanitation Data'!H130)),NA())</f>
        <v>#N/A</v>
      </c>
      <c r="AQ136" s="507" t="e">
        <f ca="1">+IF(AND(ISNUMBER(OFFSET('Sanitation Data'!$H$6,0,10*ROW('Sanitation Data'!H130))),'Data Summary'!DF136="Yes"),OFFSET('Sanitation Data'!$H$6,0,10*ROW('Sanitation Data'!H130)),NA())</f>
        <v>#N/A</v>
      </c>
      <c r="AR136" s="507" t="e">
        <f ca="1">+IF(AND(ISNUMBER(OFFSET('Sanitation Data'!$H$10,0,10*ROW('Sanitation Data'!H130))),'Data Summary'!DG136="Yes"),OFFSET('Sanitation Data'!$H$10,0,10*ROW('Sanitation Data'!H130)),NA())</f>
        <v>#N/A</v>
      </c>
      <c r="AS136" s="507" t="e">
        <f ca="1">+IF(AND(ISNUMBER(OFFSET('Sanitation Data'!$H$11,0,10*ROW('Sanitation Data'!H130))),'Data Summary'!DH136="Yes"),OFFSET('Sanitation Data'!$H$11,0,10*ROW('Sanitation Data'!H130)),NA())</f>
        <v>#N/A</v>
      </c>
      <c r="AT136" s="507" t="e">
        <f ca="1">+IF(AND(ISNUMBER(OFFSET('Sanitation Data'!$H$12,0,10*ROW('Sanitation Data'!H130))),'Data Summary'!DI136="Yes"),OFFSET('Sanitation Data'!$H$12,0,10*ROW('Sanitation Data'!H130)),NA())</f>
        <v>#N/A</v>
      </c>
      <c r="AU136" s="507" t="e">
        <f ca="1">+IF(AND(ISNUMBER(OFFSET('Sanitation Data'!$I$4,0,10*ROW('Sanitation Data'!I130))),'Data Summary'!DJ136="Yes"),100-OFFSET('Sanitation Data'!$I$4,0,10*ROW('Sanitation Data'!I130)),NA())</f>
        <v>#N/A</v>
      </c>
      <c r="AV136" s="507" t="e">
        <f ca="1">+IF(AND(ISNUMBER(OFFSET('Sanitation Data'!$I$6,0,10*ROW('Sanitation Data'!I130))),'Data Summary'!DK136="Yes"),OFFSET('Sanitation Data'!$I$6,0,10*ROW('Sanitation Data'!I130)),NA())</f>
        <v>#N/A</v>
      </c>
      <c r="AW136" s="507" t="e">
        <f ca="1">+IF(AND(ISNUMBER(OFFSET('Sanitation Data'!$I$10,0,10*ROW('Sanitation Data'!I130))),'Data Summary'!DL136="Yes"),OFFSET('Sanitation Data'!$I$10,0,10*ROW('Sanitation Data'!I130)),NA())</f>
        <v>#N/A</v>
      </c>
      <c r="AX136" s="507" t="e">
        <f ca="1">+IF(AND(ISNUMBER(OFFSET('Sanitation Data'!$I$11,0,10*ROW('Sanitation Data'!I130))),'Data Summary'!DM136="Yes"),OFFSET('Sanitation Data'!$I$11,0,10*ROW('Sanitation Data'!I130)),NA())</f>
        <v>#N/A</v>
      </c>
      <c r="AY136" s="507" t="e">
        <f ca="1">+IF(AND(ISNUMBER(OFFSET('Sanitation Data'!$I$12,0,10*ROW('Sanitation Data'!I130))),'Data Summary'!DN136="Yes"),OFFSET('Sanitation Data'!$I$12,0,10*ROW('Sanitation Data'!I130)),NA())</f>
        <v>#N/A</v>
      </c>
      <c r="AZ136" s="508" t="e">
        <f ca="1">+IF(AND(ISNUMBER(OFFSET('Hygiene Data'!$D$5,0,10*ROW('Hygiene Data'!D130))),'Data Summary'!DO136="Yes"),OFFSET('Hygiene Data'!$D$5,0,10*ROW('Hygiene Data'!D130)),NA())</f>
        <v>#N/A</v>
      </c>
      <c r="BA136" s="508" t="e">
        <f ca="1">+IF(AND(ISNUMBER(OFFSET('Hygiene Data'!$D$7,0,10*ROW('Hygiene Data'!D130))),'Data Summary'!DP136="Yes"),OFFSET('Hygiene Data'!$D$7,0,10*ROW('Hygiene Data'!D130)),NA())</f>
        <v>#N/A</v>
      </c>
      <c r="BB136" s="508" t="e">
        <f ca="1">+IF(AND(ISNUMBER(OFFSET('Hygiene Data'!$D$9,0,10*ROW('Hygiene Data'!D130))),'Data Summary'!DQ136="Yes"),OFFSET('Hygiene Data'!$D$9,0,10*ROW('Hygiene Data'!D130)),NA())</f>
        <v>#N/A</v>
      </c>
      <c r="BC136" s="508" t="e">
        <f ca="1">+IF(AND(ISNUMBER(OFFSET('Hygiene Data'!$E$5,0,10*ROW('Hygiene Data'!E130))),'Data Summary'!DR136="Yes"),OFFSET('Hygiene Data'!$E$5,0,10*ROW('Hygiene Data'!E130)),NA())</f>
        <v>#N/A</v>
      </c>
      <c r="BD136" s="508" t="e">
        <f ca="1">+IF(AND(ISNUMBER(OFFSET('Hygiene Data'!$E$7,0,10*ROW('Hygiene Data'!E130))),'Data Summary'!DS136="Yes"),OFFSET('Hygiene Data'!$E$7,0,10*ROW('Hygiene Data'!E130)),NA())</f>
        <v>#N/A</v>
      </c>
      <c r="BE136" s="508" t="e">
        <f ca="1">+IF(AND(ISNUMBER(OFFSET('Hygiene Data'!$E$9,0,10*ROW('Hygiene Data'!E130))),'Data Summary'!DT136="Yes"),OFFSET('Hygiene Data'!$E$9,0,10*ROW('Hygiene Data'!E130)),NA())</f>
        <v>#N/A</v>
      </c>
      <c r="BF136" s="508" t="e">
        <f ca="1">+IF(AND(ISNUMBER(OFFSET('Hygiene Data'!$F$5,0,10*ROW('Hygiene Data'!F130))),'Data Summary'!DU136="Yes"),OFFSET('Hygiene Data'!$F$5,0,10*ROW('Hygiene Data'!F130)),NA())</f>
        <v>#N/A</v>
      </c>
      <c r="BG136" s="508" t="e">
        <f ca="1">+IF(AND(ISNUMBER(OFFSET('Hygiene Data'!$F$7,0,10*ROW('Hygiene Data'!F130))),'Data Summary'!DV136="Yes"),OFFSET('Hygiene Data'!$F$7,0,10*ROW('Hygiene Data'!F130)),NA())</f>
        <v>#N/A</v>
      </c>
      <c r="BH136" s="508" t="e">
        <f ca="1">+IF(AND(ISNUMBER(OFFSET('Hygiene Data'!$F$9,0,10*ROW('Hygiene Data'!F130))),'Data Summary'!DW136="Yes"),OFFSET('Hygiene Data'!$F$9,0,10*ROW('Hygiene Data'!F130)),NA())</f>
        <v>#N/A</v>
      </c>
      <c r="BI136" s="508" t="e">
        <f ca="1">+IF(AND(ISNUMBER(OFFSET('Hygiene Data'!$G$5,0,10*ROW('Hygiene Data'!G130))),'Data Summary'!DX136="Yes"),OFFSET('Hygiene Data'!$G$5,0,10*ROW('Hygiene Data'!G130)),NA())</f>
        <v>#N/A</v>
      </c>
      <c r="BJ136" s="508" t="e">
        <f ca="1">+IF(AND(ISNUMBER(OFFSET('Hygiene Data'!$G$7,0,10*ROW('Hygiene Data'!G130))),'Data Summary'!DY136="Yes"),OFFSET('Hygiene Data'!$G$7,0,10*ROW('Hygiene Data'!G130)),NA())</f>
        <v>#N/A</v>
      </c>
      <c r="BK136" s="508" t="e">
        <f ca="1">+IF(AND(ISNUMBER(OFFSET('Hygiene Data'!$G$9,0,10*ROW('Hygiene Data'!G130))),'Data Summary'!DZ136="Yes"),OFFSET('Hygiene Data'!$G$9,0,10*ROW('Hygiene Data'!G130)),NA())</f>
        <v>#N/A</v>
      </c>
      <c r="BL136" s="508" t="e">
        <f ca="1">+IF(AND(ISNUMBER(OFFSET('Hygiene Data'!$H$5,0,10*ROW('Hygiene Data'!H130))),'Data Summary'!EA136="Yes"),OFFSET('Hygiene Data'!$H$5,0,10*ROW('Hygiene Data'!H130)),NA())</f>
        <v>#N/A</v>
      </c>
      <c r="BM136" s="508" t="e">
        <f ca="1">+IF(AND(ISNUMBER(OFFSET('Hygiene Data'!$H$7,0,10*ROW('Hygiene Data'!H130))),'Data Summary'!EB136="Yes"),OFFSET('Hygiene Data'!$H$7,0,10*ROW('Hygiene Data'!H130)),NA())</f>
        <v>#N/A</v>
      </c>
      <c r="BN136" s="508" t="e">
        <f ca="1">+IF(AND(ISNUMBER(OFFSET('Hygiene Data'!$H$9,0,10*ROW('Hygiene Data'!H130))),'Data Summary'!EC136="Yes"),OFFSET('Hygiene Data'!$H$9,0,10*ROW('Hygiene Data'!H130)),NA())</f>
        <v>#N/A</v>
      </c>
      <c r="BO136" s="508" t="e">
        <f ca="1">+IF(AND(ISNUMBER(OFFSET('Hygiene Data'!$I$5,0,10*ROW('Hygiene Data'!I130))),'Data Summary'!ED136="Yes"),OFFSET('Hygiene Data'!$I$5,0,10*ROW('Hygiene Data'!I130)),NA())</f>
        <v>#N/A</v>
      </c>
      <c r="BP136" s="508" t="e">
        <f ca="1">+IF(AND(ISNUMBER(OFFSET('Hygiene Data'!$I$7,0,10*ROW('Hygiene Data'!I130))),'Data Summary'!EE136="Yes"),OFFSET('Hygiene Data'!$I$7,0,10*ROW('Hygiene Data'!I130)),NA())</f>
        <v>#N/A</v>
      </c>
      <c r="BQ136" s="508" t="e">
        <f ca="1">+IF(AND(ISNUMBER(OFFSET('Hygiene Data'!$I$9,0,10*ROW('Hygiene Data'!I130))),'Data Summary'!EF136="Yes"),OFFSET('Hygiene Data'!$I$9,0,10*ROW('Hygiene Data'!I130)),NA())</f>
        <v>#N/A</v>
      </c>
    </row>
    <row r="137" spans="1:69" x14ac:dyDescent="0.25">
      <c r="A137" s="504" t="e">
        <f ca="1">+RIGHT('Data Summary'!A137,LEN('Data Summary'!A137)-9)</f>
        <v>#VALUE!</v>
      </c>
      <c r="B137" s="478" t="str">
        <f ca="1">+IF(ISTEXT('Data Summary'!B137),'Data Summary'!B137,"")</f>
        <v/>
      </c>
      <c r="C137" s="505" t="e">
        <f ca="1">+VALUE('Data Summary'!C137)</f>
        <v>#VALUE!</v>
      </c>
      <c r="D137" s="506" t="e">
        <f ca="1">+IF(AND(ISNUMBER(OFFSET('Water Data'!$D$4,0,10*ROW('Water Data'!D131))),'Data Summary'!BS137="Yes"),100-OFFSET('Water Data'!$D$4,0,10*ROW('Water Data'!D131)),NA())</f>
        <v>#N/A</v>
      </c>
      <c r="E137" s="506" t="e">
        <f ca="1">+IF(AND(ISNUMBER(OFFSET('Water Data'!$D$6,0,10*ROW('Water Data'!D131))),'Data Summary'!BT137="Yes"),OFFSET('Water Data'!$D$6,0,10*ROW('Water Data'!D131)),NA())</f>
        <v>#N/A</v>
      </c>
      <c r="F137" s="506" t="e">
        <f ca="1">+IF(AND(ISNUMBER(OFFSET('Water Data'!$D$9,0,10*ROW('Water Data'!D131))),'Data Summary'!BU137="Yes"),OFFSET('Water Data'!$D$9,0,10*ROW('Water Data'!D131)),NA())</f>
        <v>#N/A</v>
      </c>
      <c r="G137" s="506" t="e">
        <f ca="1">+IF(AND(ISNUMBER(OFFSET('Water Data'!$E$4,0,10*ROW('Water Data'!E131))),'Data Summary'!BV137="Yes"),100-OFFSET('Water Data'!$E$4,0,10*ROW('Water Data'!E131)),NA())</f>
        <v>#N/A</v>
      </c>
      <c r="H137" s="506" t="e">
        <f ca="1">+IF(AND(ISNUMBER(OFFSET('Water Data'!$E$6,0,10*ROW('Water Data'!E131))),'Data Summary'!BW137="Yes"),OFFSET('Water Data'!$E$6,0,10*ROW('Water Data'!E131)),NA())</f>
        <v>#N/A</v>
      </c>
      <c r="I137" s="506" t="e">
        <f ca="1">+IF(AND(ISNUMBER(OFFSET('Water Data'!$E$9,0,10*ROW('Water Data'!E131))),'Data Summary'!BX137="Yes"),OFFSET('Water Data'!$E$9,0,10*ROW('Water Data'!E131)),NA())</f>
        <v>#N/A</v>
      </c>
      <c r="J137" s="506" t="e">
        <f ca="1">+IF(AND(ISNUMBER(OFFSET('Water Data'!$F$4,0,10*ROW('Water Data'!F131))),'Data Summary'!BY137="Yes"),100-OFFSET('Water Data'!$F$4,0,10*ROW('Water Data'!F131)),NA())</f>
        <v>#N/A</v>
      </c>
      <c r="K137" s="506" t="e">
        <f ca="1">+IF(AND(ISNUMBER(OFFSET('Water Data'!$F$6,0,10*ROW('Water Data'!F131))),'Data Summary'!BZ137="Yes"),OFFSET('Water Data'!$F$6,0,10*ROW('Water Data'!F131)),NA())</f>
        <v>#N/A</v>
      </c>
      <c r="L137" s="506" t="e">
        <f ca="1">+IF(AND(ISNUMBER(OFFSET('Water Data'!$F$9,0,10*ROW('Water Data'!F131))),'Data Summary'!CA137="Yes"),OFFSET('Water Data'!$F$9,0,10*ROW('Water Data'!F131)),NA())</f>
        <v>#N/A</v>
      </c>
      <c r="M137" s="506" t="e">
        <f ca="1">+IF(AND(ISNUMBER(OFFSET('Water Data'!$G$4,0,10*ROW('Water Data'!G131))),'Data Summary'!CB137="Yes"),100-OFFSET('Water Data'!$G$4,0,10*ROW('Water Data'!G131)),NA())</f>
        <v>#N/A</v>
      </c>
      <c r="N137" s="506" t="e">
        <f ca="1">+IF(AND(ISNUMBER(OFFSET('Water Data'!$G$6,0,10*ROW('Water Data'!G131))),'Data Summary'!CC137="Yes"),OFFSET('Water Data'!$G$6,0,10*ROW('Water Data'!G131)),NA())</f>
        <v>#N/A</v>
      </c>
      <c r="O137" s="506" t="e">
        <f ca="1">+IF(AND(ISNUMBER(OFFSET('Water Data'!$G$9,0,10*ROW('Water Data'!G131))),'Data Summary'!CD137="Yes"),OFFSET('Water Data'!$G$9,0,10*ROW('Water Data'!G131)),NA())</f>
        <v>#N/A</v>
      </c>
      <c r="P137" s="506" t="e">
        <f ca="1">+IF(AND(ISNUMBER(OFFSET('Water Data'!$H$4,0,10*ROW('Water Data'!H131))),'Data Summary'!CE137="Yes"),100-OFFSET('Water Data'!$H$4,0,10*ROW('Water Data'!H131)),NA())</f>
        <v>#N/A</v>
      </c>
      <c r="Q137" s="506" t="e">
        <f ca="1">+IF(AND(ISNUMBER(OFFSET('Water Data'!$H$6,0,10*ROW('Water Data'!H131))),'Data Summary'!CF137="Yes"),OFFSET('Water Data'!$H$6,0,10*ROW('Water Data'!H131)),NA())</f>
        <v>#N/A</v>
      </c>
      <c r="R137" s="506" t="e">
        <f ca="1">+IF(AND(ISNUMBER(OFFSET('Water Data'!$H$9,0,10*ROW('Water Data'!H131))),'Data Summary'!CG137="Yes"),OFFSET('Water Data'!$H$9,0,10*ROW('Water Data'!H131)),NA())</f>
        <v>#N/A</v>
      </c>
      <c r="S137" s="506" t="e">
        <f ca="1">+IF(AND(ISNUMBER(OFFSET('Water Data'!$I$4,0,10*ROW('Water Data'!I131))),'Data Summary'!CH137="Yes"),100-OFFSET('Water Data'!$I$4,0,10*ROW('Water Data'!I131)),NA())</f>
        <v>#N/A</v>
      </c>
      <c r="T137" s="506" t="e">
        <f ca="1">+IF(AND(ISNUMBER(OFFSET('Water Data'!$I$6,0,10*ROW('Water Data'!I131))),'Data Summary'!CI137="Yes"),OFFSET('Water Data'!$I$6,0,10*ROW('Water Data'!I131)),NA())</f>
        <v>#N/A</v>
      </c>
      <c r="U137" s="506" t="e">
        <f ca="1">+IF(AND(ISNUMBER(OFFSET('Water Data'!$I$9,0,10*ROW('Water Data'!I131))),'Data Summary'!CJ137="Yes"),OFFSET('Water Data'!$I$9,0,10*ROW('Water Data'!I131)),NA())</f>
        <v>#N/A</v>
      </c>
      <c r="V137" s="507" t="e">
        <f ca="1">+IF(AND(ISNUMBER(OFFSET('Sanitation Data'!$D$4,0,10*ROW('Sanitation Data'!D131))),'Data Summary'!CK137="Yes"),100-OFFSET('Sanitation Data'!$D$4,0,10*ROW('Sanitation Data'!D131)),NA())</f>
        <v>#N/A</v>
      </c>
      <c r="W137" s="507" t="e">
        <f ca="1">+IF(AND(ISNUMBER(OFFSET('Sanitation Data'!$D$6,0,10*ROW('Sanitation Data'!D131))),'Data Summary'!CL137="Yes"),OFFSET('Sanitation Data'!$D$6,0,10*ROW('Sanitation Data'!D131)),NA())</f>
        <v>#N/A</v>
      </c>
      <c r="X137" s="507" t="e">
        <f ca="1">+IF(AND(ISNUMBER(OFFSET('Sanitation Data'!$D$10,0,10*ROW('Sanitation Data'!D131))),'Data Summary'!CM137="Yes"),OFFSET('Sanitation Data'!$D$10,0,10*ROW('Sanitation Data'!D131)),NA())</f>
        <v>#N/A</v>
      </c>
      <c r="Y137" s="507" t="e">
        <f ca="1">+IF(AND(ISNUMBER(OFFSET('Sanitation Data'!$D$11,0,10*ROW('Sanitation Data'!D131))),'Data Summary'!CN137="Yes"),OFFSET('Sanitation Data'!$D$11,0,10*ROW('Sanitation Data'!D131)),NA())</f>
        <v>#N/A</v>
      </c>
      <c r="Z137" s="507" t="e">
        <f ca="1">+IF(AND(ISNUMBER(OFFSET('Sanitation Data'!$D$12,0,10*ROW('Sanitation Data'!D131))),'Data Summary'!CO137="Yes"),OFFSET('Sanitation Data'!$D$12,0,10*ROW('Sanitation Data'!D131)),NA())</f>
        <v>#N/A</v>
      </c>
      <c r="AA137" s="507" t="e">
        <f ca="1">+IF(AND(ISNUMBER(OFFSET('Sanitation Data'!$E$4,0,10*ROW('Sanitation Data'!E131))),'Data Summary'!CP137="Yes"),100-OFFSET('Sanitation Data'!$E$4,0,10*ROW('Sanitation Data'!E131)),NA())</f>
        <v>#N/A</v>
      </c>
      <c r="AB137" s="507" t="e">
        <f ca="1">+IF(AND(ISNUMBER(OFFSET('Sanitation Data'!$E$6,0,10*ROW('Sanitation Data'!E131))),'Data Summary'!CQ137="Yes"),OFFSET('Sanitation Data'!$E$6,0,10*ROW('Sanitation Data'!E131)),NA())</f>
        <v>#N/A</v>
      </c>
      <c r="AC137" s="507" t="e">
        <f ca="1">+IF(AND(ISNUMBER(OFFSET('Sanitation Data'!$E$10,0,10*ROW('Sanitation Data'!E131))),'Data Summary'!CR137="Yes"),OFFSET('Sanitation Data'!$E$10,0,10*ROW('Sanitation Data'!E131)),NA())</f>
        <v>#N/A</v>
      </c>
      <c r="AD137" s="507" t="e">
        <f ca="1">+IF(AND(ISNUMBER(OFFSET('Sanitation Data'!$E$11,0,10*ROW('Sanitation Data'!E131))),'Data Summary'!CS137="Yes"),OFFSET('Sanitation Data'!$E$11,0,10*ROW('Sanitation Data'!E131)),NA())</f>
        <v>#N/A</v>
      </c>
      <c r="AE137" s="507" t="e">
        <f ca="1">+IF(AND(ISNUMBER(OFFSET('Sanitation Data'!$E$12,0,10*ROW('Sanitation Data'!E131))),'Data Summary'!CT137="Yes"),OFFSET('Sanitation Data'!$E$12,0,10*ROW('Sanitation Data'!E131)),NA())</f>
        <v>#N/A</v>
      </c>
      <c r="AF137" s="507" t="e">
        <f ca="1">+IF(AND(ISNUMBER(OFFSET('Sanitation Data'!$F$4,0,10*ROW('Sanitation Data'!F131))),'Data Summary'!CU137="Yes"),100-OFFSET('Sanitation Data'!$F$4,0,10*ROW('Sanitation Data'!F131)),NA())</f>
        <v>#N/A</v>
      </c>
      <c r="AG137" s="507" t="e">
        <f ca="1">+IF(AND(ISNUMBER(OFFSET('Sanitation Data'!$F$6,0,10*ROW('Sanitation Data'!F131))),'Data Summary'!CV137="Yes"),OFFSET('Sanitation Data'!$F$6,0,10*ROW('Sanitation Data'!F131)),NA())</f>
        <v>#N/A</v>
      </c>
      <c r="AH137" s="507" t="e">
        <f ca="1">+IF(AND(ISNUMBER(OFFSET('Sanitation Data'!$F$10,0,10*ROW('Sanitation Data'!F131))),'Data Summary'!CW137="Yes"),OFFSET('Sanitation Data'!$F$10,0,10*ROW('Sanitation Data'!F131)),NA())</f>
        <v>#N/A</v>
      </c>
      <c r="AI137" s="507" t="e">
        <f ca="1">+IF(AND(ISNUMBER(OFFSET('Sanitation Data'!$F$11,0,10*ROW('Sanitation Data'!F131))),'Data Summary'!CX137="Yes"),OFFSET('Sanitation Data'!$F$11,0,10*ROW('Sanitation Data'!F131)),NA())</f>
        <v>#N/A</v>
      </c>
      <c r="AJ137" s="507" t="e">
        <f ca="1">+IF(AND(ISNUMBER(OFFSET('Sanitation Data'!$F$12,0,10*ROW('Sanitation Data'!F131))),'Data Summary'!CY137="Yes"),OFFSET('Sanitation Data'!$F$12,0,10*ROW('Sanitation Data'!F131)),NA())</f>
        <v>#N/A</v>
      </c>
      <c r="AK137" s="507" t="e">
        <f ca="1">+IF(AND(ISNUMBER(OFFSET('Sanitation Data'!$G$4,0,10*ROW('Sanitation Data'!G131))),'Data Summary'!CZ137="Yes"),100-OFFSET('Sanitation Data'!$G$4,0,10*ROW('Sanitation Data'!G131)),NA())</f>
        <v>#N/A</v>
      </c>
      <c r="AL137" s="507" t="e">
        <f ca="1">+IF(AND(ISNUMBER(OFFSET('Sanitation Data'!$G$6,0,10*ROW('Sanitation Data'!G131))),'Data Summary'!DA137="Yes"),OFFSET('Sanitation Data'!$G$6,0,10*ROW('Sanitation Data'!G131)),NA())</f>
        <v>#N/A</v>
      </c>
      <c r="AM137" s="507" t="e">
        <f ca="1">+IF(AND(ISNUMBER(OFFSET('Sanitation Data'!$G$10,0,10*ROW('Sanitation Data'!G131))),'Data Summary'!DB137="Yes"),OFFSET('Sanitation Data'!$G$10,0,10*ROW('Sanitation Data'!G131)),NA())</f>
        <v>#N/A</v>
      </c>
      <c r="AN137" s="507" t="e">
        <f ca="1">+IF(AND(ISNUMBER(OFFSET('Sanitation Data'!$G$11,0,10*ROW('Sanitation Data'!G131))),'Data Summary'!DC137="Yes"),OFFSET('Sanitation Data'!$G$11,0,10*ROW('Sanitation Data'!G131)),NA())</f>
        <v>#N/A</v>
      </c>
      <c r="AO137" s="507" t="e">
        <f ca="1">+IF(AND(ISNUMBER(OFFSET('Sanitation Data'!$G$12,0,10*ROW('Sanitation Data'!G131))),'Data Summary'!DD137="Yes"),OFFSET('Sanitation Data'!$G$12,0,10*ROW('Sanitation Data'!G131)),NA())</f>
        <v>#N/A</v>
      </c>
      <c r="AP137" s="507" t="e">
        <f ca="1">+IF(AND(ISNUMBER(OFFSET('Sanitation Data'!$H$4,0,10*ROW('Sanitation Data'!H131))),'Data Summary'!DE137="Yes"),100-OFFSET('Sanitation Data'!$H$4,0,10*ROW('Sanitation Data'!H131)),NA())</f>
        <v>#N/A</v>
      </c>
      <c r="AQ137" s="507" t="e">
        <f ca="1">+IF(AND(ISNUMBER(OFFSET('Sanitation Data'!$H$6,0,10*ROW('Sanitation Data'!H131))),'Data Summary'!DF137="Yes"),OFFSET('Sanitation Data'!$H$6,0,10*ROW('Sanitation Data'!H131)),NA())</f>
        <v>#N/A</v>
      </c>
      <c r="AR137" s="507" t="e">
        <f ca="1">+IF(AND(ISNUMBER(OFFSET('Sanitation Data'!$H$10,0,10*ROW('Sanitation Data'!H131))),'Data Summary'!DG137="Yes"),OFFSET('Sanitation Data'!$H$10,0,10*ROW('Sanitation Data'!H131)),NA())</f>
        <v>#N/A</v>
      </c>
      <c r="AS137" s="507" t="e">
        <f ca="1">+IF(AND(ISNUMBER(OFFSET('Sanitation Data'!$H$11,0,10*ROW('Sanitation Data'!H131))),'Data Summary'!DH137="Yes"),OFFSET('Sanitation Data'!$H$11,0,10*ROW('Sanitation Data'!H131)),NA())</f>
        <v>#N/A</v>
      </c>
      <c r="AT137" s="507" t="e">
        <f ca="1">+IF(AND(ISNUMBER(OFFSET('Sanitation Data'!$H$12,0,10*ROW('Sanitation Data'!H131))),'Data Summary'!DI137="Yes"),OFFSET('Sanitation Data'!$H$12,0,10*ROW('Sanitation Data'!H131)),NA())</f>
        <v>#N/A</v>
      </c>
      <c r="AU137" s="507" t="e">
        <f ca="1">+IF(AND(ISNUMBER(OFFSET('Sanitation Data'!$I$4,0,10*ROW('Sanitation Data'!I131))),'Data Summary'!DJ137="Yes"),100-OFFSET('Sanitation Data'!$I$4,0,10*ROW('Sanitation Data'!I131)),NA())</f>
        <v>#N/A</v>
      </c>
      <c r="AV137" s="507" t="e">
        <f ca="1">+IF(AND(ISNUMBER(OFFSET('Sanitation Data'!$I$6,0,10*ROW('Sanitation Data'!I131))),'Data Summary'!DK137="Yes"),OFFSET('Sanitation Data'!$I$6,0,10*ROW('Sanitation Data'!I131)),NA())</f>
        <v>#N/A</v>
      </c>
      <c r="AW137" s="507" t="e">
        <f ca="1">+IF(AND(ISNUMBER(OFFSET('Sanitation Data'!$I$10,0,10*ROW('Sanitation Data'!I131))),'Data Summary'!DL137="Yes"),OFFSET('Sanitation Data'!$I$10,0,10*ROW('Sanitation Data'!I131)),NA())</f>
        <v>#N/A</v>
      </c>
      <c r="AX137" s="507" t="e">
        <f ca="1">+IF(AND(ISNUMBER(OFFSET('Sanitation Data'!$I$11,0,10*ROW('Sanitation Data'!I131))),'Data Summary'!DM137="Yes"),OFFSET('Sanitation Data'!$I$11,0,10*ROW('Sanitation Data'!I131)),NA())</f>
        <v>#N/A</v>
      </c>
      <c r="AY137" s="507" t="e">
        <f ca="1">+IF(AND(ISNUMBER(OFFSET('Sanitation Data'!$I$12,0,10*ROW('Sanitation Data'!I131))),'Data Summary'!DN137="Yes"),OFFSET('Sanitation Data'!$I$12,0,10*ROW('Sanitation Data'!I131)),NA())</f>
        <v>#N/A</v>
      </c>
      <c r="AZ137" s="508" t="e">
        <f ca="1">+IF(AND(ISNUMBER(OFFSET('Hygiene Data'!$D$5,0,10*ROW('Hygiene Data'!D131))),'Data Summary'!DO137="Yes"),OFFSET('Hygiene Data'!$D$5,0,10*ROW('Hygiene Data'!D131)),NA())</f>
        <v>#N/A</v>
      </c>
      <c r="BA137" s="508" t="e">
        <f ca="1">+IF(AND(ISNUMBER(OFFSET('Hygiene Data'!$D$7,0,10*ROW('Hygiene Data'!D131))),'Data Summary'!DP137="Yes"),OFFSET('Hygiene Data'!$D$7,0,10*ROW('Hygiene Data'!D131)),NA())</f>
        <v>#N/A</v>
      </c>
      <c r="BB137" s="508" t="e">
        <f ca="1">+IF(AND(ISNUMBER(OFFSET('Hygiene Data'!$D$9,0,10*ROW('Hygiene Data'!D131))),'Data Summary'!DQ137="Yes"),OFFSET('Hygiene Data'!$D$9,0,10*ROW('Hygiene Data'!D131)),NA())</f>
        <v>#N/A</v>
      </c>
      <c r="BC137" s="508" t="e">
        <f ca="1">+IF(AND(ISNUMBER(OFFSET('Hygiene Data'!$E$5,0,10*ROW('Hygiene Data'!E131))),'Data Summary'!DR137="Yes"),OFFSET('Hygiene Data'!$E$5,0,10*ROW('Hygiene Data'!E131)),NA())</f>
        <v>#N/A</v>
      </c>
      <c r="BD137" s="508" t="e">
        <f ca="1">+IF(AND(ISNUMBER(OFFSET('Hygiene Data'!$E$7,0,10*ROW('Hygiene Data'!E131))),'Data Summary'!DS137="Yes"),OFFSET('Hygiene Data'!$E$7,0,10*ROW('Hygiene Data'!E131)),NA())</f>
        <v>#N/A</v>
      </c>
      <c r="BE137" s="508" t="e">
        <f ca="1">+IF(AND(ISNUMBER(OFFSET('Hygiene Data'!$E$9,0,10*ROW('Hygiene Data'!E131))),'Data Summary'!DT137="Yes"),OFFSET('Hygiene Data'!$E$9,0,10*ROW('Hygiene Data'!E131)),NA())</f>
        <v>#N/A</v>
      </c>
      <c r="BF137" s="508" t="e">
        <f ca="1">+IF(AND(ISNUMBER(OFFSET('Hygiene Data'!$F$5,0,10*ROW('Hygiene Data'!F131))),'Data Summary'!DU137="Yes"),OFFSET('Hygiene Data'!$F$5,0,10*ROW('Hygiene Data'!F131)),NA())</f>
        <v>#N/A</v>
      </c>
      <c r="BG137" s="508" t="e">
        <f ca="1">+IF(AND(ISNUMBER(OFFSET('Hygiene Data'!$F$7,0,10*ROW('Hygiene Data'!F131))),'Data Summary'!DV137="Yes"),OFFSET('Hygiene Data'!$F$7,0,10*ROW('Hygiene Data'!F131)),NA())</f>
        <v>#N/A</v>
      </c>
      <c r="BH137" s="508" t="e">
        <f ca="1">+IF(AND(ISNUMBER(OFFSET('Hygiene Data'!$F$9,0,10*ROW('Hygiene Data'!F131))),'Data Summary'!DW137="Yes"),OFFSET('Hygiene Data'!$F$9,0,10*ROW('Hygiene Data'!F131)),NA())</f>
        <v>#N/A</v>
      </c>
      <c r="BI137" s="508" t="e">
        <f ca="1">+IF(AND(ISNUMBER(OFFSET('Hygiene Data'!$G$5,0,10*ROW('Hygiene Data'!G131))),'Data Summary'!DX137="Yes"),OFFSET('Hygiene Data'!$G$5,0,10*ROW('Hygiene Data'!G131)),NA())</f>
        <v>#N/A</v>
      </c>
      <c r="BJ137" s="508" t="e">
        <f ca="1">+IF(AND(ISNUMBER(OFFSET('Hygiene Data'!$G$7,0,10*ROW('Hygiene Data'!G131))),'Data Summary'!DY137="Yes"),OFFSET('Hygiene Data'!$G$7,0,10*ROW('Hygiene Data'!G131)),NA())</f>
        <v>#N/A</v>
      </c>
      <c r="BK137" s="508" t="e">
        <f ca="1">+IF(AND(ISNUMBER(OFFSET('Hygiene Data'!$G$9,0,10*ROW('Hygiene Data'!G131))),'Data Summary'!DZ137="Yes"),OFFSET('Hygiene Data'!$G$9,0,10*ROW('Hygiene Data'!G131)),NA())</f>
        <v>#N/A</v>
      </c>
      <c r="BL137" s="508" t="e">
        <f ca="1">+IF(AND(ISNUMBER(OFFSET('Hygiene Data'!$H$5,0,10*ROW('Hygiene Data'!H131))),'Data Summary'!EA137="Yes"),OFFSET('Hygiene Data'!$H$5,0,10*ROW('Hygiene Data'!H131)),NA())</f>
        <v>#N/A</v>
      </c>
      <c r="BM137" s="508" t="e">
        <f ca="1">+IF(AND(ISNUMBER(OFFSET('Hygiene Data'!$H$7,0,10*ROW('Hygiene Data'!H131))),'Data Summary'!EB137="Yes"),OFFSET('Hygiene Data'!$H$7,0,10*ROW('Hygiene Data'!H131)),NA())</f>
        <v>#N/A</v>
      </c>
      <c r="BN137" s="508" t="e">
        <f ca="1">+IF(AND(ISNUMBER(OFFSET('Hygiene Data'!$H$9,0,10*ROW('Hygiene Data'!H131))),'Data Summary'!EC137="Yes"),OFFSET('Hygiene Data'!$H$9,0,10*ROW('Hygiene Data'!H131)),NA())</f>
        <v>#N/A</v>
      </c>
      <c r="BO137" s="508" t="e">
        <f ca="1">+IF(AND(ISNUMBER(OFFSET('Hygiene Data'!$I$5,0,10*ROW('Hygiene Data'!I131))),'Data Summary'!ED137="Yes"),OFFSET('Hygiene Data'!$I$5,0,10*ROW('Hygiene Data'!I131)),NA())</f>
        <v>#N/A</v>
      </c>
      <c r="BP137" s="508" t="e">
        <f ca="1">+IF(AND(ISNUMBER(OFFSET('Hygiene Data'!$I$7,0,10*ROW('Hygiene Data'!I131))),'Data Summary'!EE137="Yes"),OFFSET('Hygiene Data'!$I$7,0,10*ROW('Hygiene Data'!I131)),NA())</f>
        <v>#N/A</v>
      </c>
      <c r="BQ137" s="508" t="e">
        <f ca="1">+IF(AND(ISNUMBER(OFFSET('Hygiene Data'!$I$9,0,10*ROW('Hygiene Data'!I131))),'Data Summary'!EF137="Yes"),OFFSET('Hygiene Data'!$I$9,0,10*ROW('Hygiene Data'!I131)),NA())</f>
        <v>#N/A</v>
      </c>
    </row>
    <row r="138" spans="1:69" x14ac:dyDescent="0.25">
      <c r="A138" s="504" t="e">
        <f ca="1">+RIGHT('Data Summary'!A138,LEN('Data Summary'!A138)-9)</f>
        <v>#VALUE!</v>
      </c>
      <c r="B138" s="478" t="str">
        <f ca="1">+IF(ISTEXT('Data Summary'!B138),'Data Summary'!B138,"")</f>
        <v/>
      </c>
      <c r="C138" s="505" t="e">
        <f ca="1">+VALUE('Data Summary'!C138)</f>
        <v>#VALUE!</v>
      </c>
      <c r="D138" s="506" t="e">
        <f ca="1">+IF(AND(ISNUMBER(OFFSET('Water Data'!$D$4,0,10*ROW('Water Data'!D132))),'Data Summary'!BS138="Yes"),100-OFFSET('Water Data'!$D$4,0,10*ROW('Water Data'!D132)),NA())</f>
        <v>#N/A</v>
      </c>
      <c r="E138" s="506" t="e">
        <f ca="1">+IF(AND(ISNUMBER(OFFSET('Water Data'!$D$6,0,10*ROW('Water Data'!D132))),'Data Summary'!BT138="Yes"),OFFSET('Water Data'!$D$6,0,10*ROW('Water Data'!D132)),NA())</f>
        <v>#N/A</v>
      </c>
      <c r="F138" s="506" t="e">
        <f ca="1">+IF(AND(ISNUMBER(OFFSET('Water Data'!$D$9,0,10*ROW('Water Data'!D132))),'Data Summary'!BU138="Yes"),OFFSET('Water Data'!$D$9,0,10*ROW('Water Data'!D132)),NA())</f>
        <v>#N/A</v>
      </c>
      <c r="G138" s="506" t="e">
        <f ca="1">+IF(AND(ISNUMBER(OFFSET('Water Data'!$E$4,0,10*ROW('Water Data'!E132))),'Data Summary'!BV138="Yes"),100-OFFSET('Water Data'!$E$4,0,10*ROW('Water Data'!E132)),NA())</f>
        <v>#N/A</v>
      </c>
      <c r="H138" s="506" t="e">
        <f ca="1">+IF(AND(ISNUMBER(OFFSET('Water Data'!$E$6,0,10*ROW('Water Data'!E132))),'Data Summary'!BW138="Yes"),OFFSET('Water Data'!$E$6,0,10*ROW('Water Data'!E132)),NA())</f>
        <v>#N/A</v>
      </c>
      <c r="I138" s="506" t="e">
        <f ca="1">+IF(AND(ISNUMBER(OFFSET('Water Data'!$E$9,0,10*ROW('Water Data'!E132))),'Data Summary'!BX138="Yes"),OFFSET('Water Data'!$E$9,0,10*ROW('Water Data'!E132)),NA())</f>
        <v>#N/A</v>
      </c>
      <c r="J138" s="506" t="e">
        <f ca="1">+IF(AND(ISNUMBER(OFFSET('Water Data'!$F$4,0,10*ROW('Water Data'!F132))),'Data Summary'!BY138="Yes"),100-OFFSET('Water Data'!$F$4,0,10*ROW('Water Data'!F132)),NA())</f>
        <v>#N/A</v>
      </c>
      <c r="K138" s="506" t="e">
        <f ca="1">+IF(AND(ISNUMBER(OFFSET('Water Data'!$F$6,0,10*ROW('Water Data'!F132))),'Data Summary'!BZ138="Yes"),OFFSET('Water Data'!$F$6,0,10*ROW('Water Data'!F132)),NA())</f>
        <v>#N/A</v>
      </c>
      <c r="L138" s="506" t="e">
        <f ca="1">+IF(AND(ISNUMBER(OFFSET('Water Data'!$F$9,0,10*ROW('Water Data'!F132))),'Data Summary'!CA138="Yes"),OFFSET('Water Data'!$F$9,0,10*ROW('Water Data'!F132)),NA())</f>
        <v>#N/A</v>
      </c>
      <c r="M138" s="506" t="e">
        <f ca="1">+IF(AND(ISNUMBER(OFFSET('Water Data'!$G$4,0,10*ROW('Water Data'!G132))),'Data Summary'!CB138="Yes"),100-OFFSET('Water Data'!$G$4,0,10*ROW('Water Data'!G132)),NA())</f>
        <v>#N/A</v>
      </c>
      <c r="N138" s="506" t="e">
        <f ca="1">+IF(AND(ISNUMBER(OFFSET('Water Data'!$G$6,0,10*ROW('Water Data'!G132))),'Data Summary'!CC138="Yes"),OFFSET('Water Data'!$G$6,0,10*ROW('Water Data'!G132)),NA())</f>
        <v>#N/A</v>
      </c>
      <c r="O138" s="506" t="e">
        <f ca="1">+IF(AND(ISNUMBER(OFFSET('Water Data'!$G$9,0,10*ROW('Water Data'!G132))),'Data Summary'!CD138="Yes"),OFFSET('Water Data'!$G$9,0,10*ROW('Water Data'!G132)),NA())</f>
        <v>#N/A</v>
      </c>
      <c r="P138" s="506" t="e">
        <f ca="1">+IF(AND(ISNUMBER(OFFSET('Water Data'!$H$4,0,10*ROW('Water Data'!H132))),'Data Summary'!CE138="Yes"),100-OFFSET('Water Data'!$H$4,0,10*ROW('Water Data'!H132)),NA())</f>
        <v>#N/A</v>
      </c>
      <c r="Q138" s="506" t="e">
        <f ca="1">+IF(AND(ISNUMBER(OFFSET('Water Data'!$H$6,0,10*ROW('Water Data'!H132))),'Data Summary'!CF138="Yes"),OFFSET('Water Data'!$H$6,0,10*ROW('Water Data'!H132)),NA())</f>
        <v>#N/A</v>
      </c>
      <c r="R138" s="506" t="e">
        <f ca="1">+IF(AND(ISNUMBER(OFFSET('Water Data'!$H$9,0,10*ROW('Water Data'!H132))),'Data Summary'!CG138="Yes"),OFFSET('Water Data'!$H$9,0,10*ROW('Water Data'!H132)),NA())</f>
        <v>#N/A</v>
      </c>
      <c r="S138" s="506" t="e">
        <f ca="1">+IF(AND(ISNUMBER(OFFSET('Water Data'!$I$4,0,10*ROW('Water Data'!I132))),'Data Summary'!CH138="Yes"),100-OFFSET('Water Data'!$I$4,0,10*ROW('Water Data'!I132)),NA())</f>
        <v>#N/A</v>
      </c>
      <c r="T138" s="506" t="e">
        <f ca="1">+IF(AND(ISNUMBER(OFFSET('Water Data'!$I$6,0,10*ROW('Water Data'!I132))),'Data Summary'!CI138="Yes"),OFFSET('Water Data'!$I$6,0,10*ROW('Water Data'!I132)),NA())</f>
        <v>#N/A</v>
      </c>
      <c r="U138" s="506" t="e">
        <f ca="1">+IF(AND(ISNUMBER(OFFSET('Water Data'!$I$9,0,10*ROW('Water Data'!I132))),'Data Summary'!CJ138="Yes"),OFFSET('Water Data'!$I$9,0,10*ROW('Water Data'!I132)),NA())</f>
        <v>#N/A</v>
      </c>
      <c r="V138" s="507" t="e">
        <f ca="1">+IF(AND(ISNUMBER(OFFSET('Sanitation Data'!$D$4,0,10*ROW('Sanitation Data'!D132))),'Data Summary'!CK138="Yes"),100-OFFSET('Sanitation Data'!$D$4,0,10*ROW('Sanitation Data'!D132)),NA())</f>
        <v>#N/A</v>
      </c>
      <c r="W138" s="507" t="e">
        <f ca="1">+IF(AND(ISNUMBER(OFFSET('Sanitation Data'!$D$6,0,10*ROW('Sanitation Data'!D132))),'Data Summary'!CL138="Yes"),OFFSET('Sanitation Data'!$D$6,0,10*ROW('Sanitation Data'!D132)),NA())</f>
        <v>#N/A</v>
      </c>
      <c r="X138" s="507" t="e">
        <f ca="1">+IF(AND(ISNUMBER(OFFSET('Sanitation Data'!$D$10,0,10*ROW('Sanitation Data'!D132))),'Data Summary'!CM138="Yes"),OFFSET('Sanitation Data'!$D$10,0,10*ROW('Sanitation Data'!D132)),NA())</f>
        <v>#N/A</v>
      </c>
      <c r="Y138" s="507" t="e">
        <f ca="1">+IF(AND(ISNUMBER(OFFSET('Sanitation Data'!$D$11,0,10*ROW('Sanitation Data'!D132))),'Data Summary'!CN138="Yes"),OFFSET('Sanitation Data'!$D$11,0,10*ROW('Sanitation Data'!D132)),NA())</f>
        <v>#N/A</v>
      </c>
      <c r="Z138" s="507" t="e">
        <f ca="1">+IF(AND(ISNUMBER(OFFSET('Sanitation Data'!$D$12,0,10*ROW('Sanitation Data'!D132))),'Data Summary'!CO138="Yes"),OFFSET('Sanitation Data'!$D$12,0,10*ROW('Sanitation Data'!D132)),NA())</f>
        <v>#N/A</v>
      </c>
      <c r="AA138" s="507" t="e">
        <f ca="1">+IF(AND(ISNUMBER(OFFSET('Sanitation Data'!$E$4,0,10*ROW('Sanitation Data'!E132))),'Data Summary'!CP138="Yes"),100-OFFSET('Sanitation Data'!$E$4,0,10*ROW('Sanitation Data'!E132)),NA())</f>
        <v>#N/A</v>
      </c>
      <c r="AB138" s="507" t="e">
        <f ca="1">+IF(AND(ISNUMBER(OFFSET('Sanitation Data'!$E$6,0,10*ROW('Sanitation Data'!E132))),'Data Summary'!CQ138="Yes"),OFFSET('Sanitation Data'!$E$6,0,10*ROW('Sanitation Data'!E132)),NA())</f>
        <v>#N/A</v>
      </c>
      <c r="AC138" s="507" t="e">
        <f ca="1">+IF(AND(ISNUMBER(OFFSET('Sanitation Data'!$E$10,0,10*ROW('Sanitation Data'!E132))),'Data Summary'!CR138="Yes"),OFFSET('Sanitation Data'!$E$10,0,10*ROW('Sanitation Data'!E132)),NA())</f>
        <v>#N/A</v>
      </c>
      <c r="AD138" s="507" t="e">
        <f ca="1">+IF(AND(ISNUMBER(OFFSET('Sanitation Data'!$E$11,0,10*ROW('Sanitation Data'!E132))),'Data Summary'!CS138="Yes"),OFFSET('Sanitation Data'!$E$11,0,10*ROW('Sanitation Data'!E132)),NA())</f>
        <v>#N/A</v>
      </c>
      <c r="AE138" s="507" t="e">
        <f ca="1">+IF(AND(ISNUMBER(OFFSET('Sanitation Data'!$E$12,0,10*ROW('Sanitation Data'!E132))),'Data Summary'!CT138="Yes"),OFFSET('Sanitation Data'!$E$12,0,10*ROW('Sanitation Data'!E132)),NA())</f>
        <v>#N/A</v>
      </c>
      <c r="AF138" s="507" t="e">
        <f ca="1">+IF(AND(ISNUMBER(OFFSET('Sanitation Data'!$F$4,0,10*ROW('Sanitation Data'!F132))),'Data Summary'!CU138="Yes"),100-OFFSET('Sanitation Data'!$F$4,0,10*ROW('Sanitation Data'!F132)),NA())</f>
        <v>#N/A</v>
      </c>
      <c r="AG138" s="507" t="e">
        <f ca="1">+IF(AND(ISNUMBER(OFFSET('Sanitation Data'!$F$6,0,10*ROW('Sanitation Data'!F132))),'Data Summary'!CV138="Yes"),OFFSET('Sanitation Data'!$F$6,0,10*ROW('Sanitation Data'!F132)),NA())</f>
        <v>#N/A</v>
      </c>
      <c r="AH138" s="507" t="e">
        <f ca="1">+IF(AND(ISNUMBER(OFFSET('Sanitation Data'!$F$10,0,10*ROW('Sanitation Data'!F132))),'Data Summary'!CW138="Yes"),OFFSET('Sanitation Data'!$F$10,0,10*ROW('Sanitation Data'!F132)),NA())</f>
        <v>#N/A</v>
      </c>
      <c r="AI138" s="507" t="e">
        <f ca="1">+IF(AND(ISNUMBER(OFFSET('Sanitation Data'!$F$11,0,10*ROW('Sanitation Data'!F132))),'Data Summary'!CX138="Yes"),OFFSET('Sanitation Data'!$F$11,0,10*ROW('Sanitation Data'!F132)),NA())</f>
        <v>#N/A</v>
      </c>
      <c r="AJ138" s="507" t="e">
        <f ca="1">+IF(AND(ISNUMBER(OFFSET('Sanitation Data'!$F$12,0,10*ROW('Sanitation Data'!F132))),'Data Summary'!CY138="Yes"),OFFSET('Sanitation Data'!$F$12,0,10*ROW('Sanitation Data'!F132)),NA())</f>
        <v>#N/A</v>
      </c>
      <c r="AK138" s="507" t="e">
        <f ca="1">+IF(AND(ISNUMBER(OFFSET('Sanitation Data'!$G$4,0,10*ROW('Sanitation Data'!G132))),'Data Summary'!CZ138="Yes"),100-OFFSET('Sanitation Data'!$G$4,0,10*ROW('Sanitation Data'!G132)),NA())</f>
        <v>#N/A</v>
      </c>
      <c r="AL138" s="507" t="e">
        <f ca="1">+IF(AND(ISNUMBER(OFFSET('Sanitation Data'!$G$6,0,10*ROW('Sanitation Data'!G132))),'Data Summary'!DA138="Yes"),OFFSET('Sanitation Data'!$G$6,0,10*ROW('Sanitation Data'!G132)),NA())</f>
        <v>#N/A</v>
      </c>
      <c r="AM138" s="507" t="e">
        <f ca="1">+IF(AND(ISNUMBER(OFFSET('Sanitation Data'!$G$10,0,10*ROW('Sanitation Data'!G132))),'Data Summary'!DB138="Yes"),OFFSET('Sanitation Data'!$G$10,0,10*ROW('Sanitation Data'!G132)),NA())</f>
        <v>#N/A</v>
      </c>
      <c r="AN138" s="507" t="e">
        <f ca="1">+IF(AND(ISNUMBER(OFFSET('Sanitation Data'!$G$11,0,10*ROW('Sanitation Data'!G132))),'Data Summary'!DC138="Yes"),OFFSET('Sanitation Data'!$G$11,0,10*ROW('Sanitation Data'!G132)),NA())</f>
        <v>#N/A</v>
      </c>
      <c r="AO138" s="507" t="e">
        <f ca="1">+IF(AND(ISNUMBER(OFFSET('Sanitation Data'!$G$12,0,10*ROW('Sanitation Data'!G132))),'Data Summary'!DD138="Yes"),OFFSET('Sanitation Data'!$G$12,0,10*ROW('Sanitation Data'!G132)),NA())</f>
        <v>#N/A</v>
      </c>
      <c r="AP138" s="507" t="e">
        <f ca="1">+IF(AND(ISNUMBER(OFFSET('Sanitation Data'!$H$4,0,10*ROW('Sanitation Data'!H132))),'Data Summary'!DE138="Yes"),100-OFFSET('Sanitation Data'!$H$4,0,10*ROW('Sanitation Data'!H132)),NA())</f>
        <v>#N/A</v>
      </c>
      <c r="AQ138" s="507" t="e">
        <f ca="1">+IF(AND(ISNUMBER(OFFSET('Sanitation Data'!$H$6,0,10*ROW('Sanitation Data'!H132))),'Data Summary'!DF138="Yes"),OFFSET('Sanitation Data'!$H$6,0,10*ROW('Sanitation Data'!H132)),NA())</f>
        <v>#N/A</v>
      </c>
      <c r="AR138" s="507" t="e">
        <f ca="1">+IF(AND(ISNUMBER(OFFSET('Sanitation Data'!$H$10,0,10*ROW('Sanitation Data'!H132))),'Data Summary'!DG138="Yes"),OFFSET('Sanitation Data'!$H$10,0,10*ROW('Sanitation Data'!H132)),NA())</f>
        <v>#N/A</v>
      </c>
      <c r="AS138" s="507" t="e">
        <f ca="1">+IF(AND(ISNUMBER(OFFSET('Sanitation Data'!$H$11,0,10*ROW('Sanitation Data'!H132))),'Data Summary'!DH138="Yes"),OFFSET('Sanitation Data'!$H$11,0,10*ROW('Sanitation Data'!H132)),NA())</f>
        <v>#N/A</v>
      </c>
      <c r="AT138" s="507" t="e">
        <f ca="1">+IF(AND(ISNUMBER(OFFSET('Sanitation Data'!$H$12,0,10*ROW('Sanitation Data'!H132))),'Data Summary'!DI138="Yes"),OFFSET('Sanitation Data'!$H$12,0,10*ROW('Sanitation Data'!H132)),NA())</f>
        <v>#N/A</v>
      </c>
      <c r="AU138" s="507" t="e">
        <f ca="1">+IF(AND(ISNUMBER(OFFSET('Sanitation Data'!$I$4,0,10*ROW('Sanitation Data'!I132))),'Data Summary'!DJ138="Yes"),100-OFFSET('Sanitation Data'!$I$4,0,10*ROW('Sanitation Data'!I132)),NA())</f>
        <v>#N/A</v>
      </c>
      <c r="AV138" s="507" t="e">
        <f ca="1">+IF(AND(ISNUMBER(OFFSET('Sanitation Data'!$I$6,0,10*ROW('Sanitation Data'!I132))),'Data Summary'!DK138="Yes"),OFFSET('Sanitation Data'!$I$6,0,10*ROW('Sanitation Data'!I132)),NA())</f>
        <v>#N/A</v>
      </c>
      <c r="AW138" s="507" t="e">
        <f ca="1">+IF(AND(ISNUMBER(OFFSET('Sanitation Data'!$I$10,0,10*ROW('Sanitation Data'!I132))),'Data Summary'!DL138="Yes"),OFFSET('Sanitation Data'!$I$10,0,10*ROW('Sanitation Data'!I132)),NA())</f>
        <v>#N/A</v>
      </c>
      <c r="AX138" s="507" t="e">
        <f ca="1">+IF(AND(ISNUMBER(OFFSET('Sanitation Data'!$I$11,0,10*ROW('Sanitation Data'!I132))),'Data Summary'!DM138="Yes"),OFFSET('Sanitation Data'!$I$11,0,10*ROW('Sanitation Data'!I132)),NA())</f>
        <v>#N/A</v>
      </c>
      <c r="AY138" s="507" t="e">
        <f ca="1">+IF(AND(ISNUMBER(OFFSET('Sanitation Data'!$I$12,0,10*ROW('Sanitation Data'!I132))),'Data Summary'!DN138="Yes"),OFFSET('Sanitation Data'!$I$12,0,10*ROW('Sanitation Data'!I132)),NA())</f>
        <v>#N/A</v>
      </c>
      <c r="AZ138" s="508" t="e">
        <f ca="1">+IF(AND(ISNUMBER(OFFSET('Hygiene Data'!$D$5,0,10*ROW('Hygiene Data'!D132))),'Data Summary'!DO138="Yes"),OFFSET('Hygiene Data'!$D$5,0,10*ROW('Hygiene Data'!D132)),NA())</f>
        <v>#N/A</v>
      </c>
      <c r="BA138" s="508" t="e">
        <f ca="1">+IF(AND(ISNUMBER(OFFSET('Hygiene Data'!$D$7,0,10*ROW('Hygiene Data'!D132))),'Data Summary'!DP138="Yes"),OFFSET('Hygiene Data'!$D$7,0,10*ROW('Hygiene Data'!D132)),NA())</f>
        <v>#N/A</v>
      </c>
      <c r="BB138" s="508" t="e">
        <f ca="1">+IF(AND(ISNUMBER(OFFSET('Hygiene Data'!$D$9,0,10*ROW('Hygiene Data'!D132))),'Data Summary'!DQ138="Yes"),OFFSET('Hygiene Data'!$D$9,0,10*ROW('Hygiene Data'!D132)),NA())</f>
        <v>#N/A</v>
      </c>
      <c r="BC138" s="508" t="e">
        <f ca="1">+IF(AND(ISNUMBER(OFFSET('Hygiene Data'!$E$5,0,10*ROW('Hygiene Data'!E132))),'Data Summary'!DR138="Yes"),OFFSET('Hygiene Data'!$E$5,0,10*ROW('Hygiene Data'!E132)),NA())</f>
        <v>#N/A</v>
      </c>
      <c r="BD138" s="508" t="e">
        <f ca="1">+IF(AND(ISNUMBER(OFFSET('Hygiene Data'!$E$7,0,10*ROW('Hygiene Data'!E132))),'Data Summary'!DS138="Yes"),OFFSET('Hygiene Data'!$E$7,0,10*ROW('Hygiene Data'!E132)),NA())</f>
        <v>#N/A</v>
      </c>
      <c r="BE138" s="508" t="e">
        <f ca="1">+IF(AND(ISNUMBER(OFFSET('Hygiene Data'!$E$9,0,10*ROW('Hygiene Data'!E132))),'Data Summary'!DT138="Yes"),OFFSET('Hygiene Data'!$E$9,0,10*ROW('Hygiene Data'!E132)),NA())</f>
        <v>#N/A</v>
      </c>
      <c r="BF138" s="508" t="e">
        <f ca="1">+IF(AND(ISNUMBER(OFFSET('Hygiene Data'!$F$5,0,10*ROW('Hygiene Data'!F132))),'Data Summary'!DU138="Yes"),OFFSET('Hygiene Data'!$F$5,0,10*ROW('Hygiene Data'!F132)),NA())</f>
        <v>#N/A</v>
      </c>
      <c r="BG138" s="508" t="e">
        <f ca="1">+IF(AND(ISNUMBER(OFFSET('Hygiene Data'!$F$7,0,10*ROW('Hygiene Data'!F132))),'Data Summary'!DV138="Yes"),OFFSET('Hygiene Data'!$F$7,0,10*ROW('Hygiene Data'!F132)),NA())</f>
        <v>#N/A</v>
      </c>
      <c r="BH138" s="508" t="e">
        <f ca="1">+IF(AND(ISNUMBER(OFFSET('Hygiene Data'!$F$9,0,10*ROW('Hygiene Data'!F132))),'Data Summary'!DW138="Yes"),OFFSET('Hygiene Data'!$F$9,0,10*ROW('Hygiene Data'!F132)),NA())</f>
        <v>#N/A</v>
      </c>
      <c r="BI138" s="508" t="e">
        <f ca="1">+IF(AND(ISNUMBER(OFFSET('Hygiene Data'!$G$5,0,10*ROW('Hygiene Data'!G132))),'Data Summary'!DX138="Yes"),OFFSET('Hygiene Data'!$G$5,0,10*ROW('Hygiene Data'!G132)),NA())</f>
        <v>#N/A</v>
      </c>
      <c r="BJ138" s="508" t="e">
        <f ca="1">+IF(AND(ISNUMBER(OFFSET('Hygiene Data'!$G$7,0,10*ROW('Hygiene Data'!G132))),'Data Summary'!DY138="Yes"),OFFSET('Hygiene Data'!$G$7,0,10*ROW('Hygiene Data'!G132)),NA())</f>
        <v>#N/A</v>
      </c>
      <c r="BK138" s="508" t="e">
        <f ca="1">+IF(AND(ISNUMBER(OFFSET('Hygiene Data'!$G$9,0,10*ROW('Hygiene Data'!G132))),'Data Summary'!DZ138="Yes"),OFFSET('Hygiene Data'!$G$9,0,10*ROW('Hygiene Data'!G132)),NA())</f>
        <v>#N/A</v>
      </c>
      <c r="BL138" s="508" t="e">
        <f ca="1">+IF(AND(ISNUMBER(OFFSET('Hygiene Data'!$H$5,0,10*ROW('Hygiene Data'!H132))),'Data Summary'!EA138="Yes"),OFFSET('Hygiene Data'!$H$5,0,10*ROW('Hygiene Data'!H132)),NA())</f>
        <v>#N/A</v>
      </c>
      <c r="BM138" s="508" t="e">
        <f ca="1">+IF(AND(ISNUMBER(OFFSET('Hygiene Data'!$H$7,0,10*ROW('Hygiene Data'!H132))),'Data Summary'!EB138="Yes"),OFFSET('Hygiene Data'!$H$7,0,10*ROW('Hygiene Data'!H132)),NA())</f>
        <v>#N/A</v>
      </c>
      <c r="BN138" s="508" t="e">
        <f ca="1">+IF(AND(ISNUMBER(OFFSET('Hygiene Data'!$H$9,0,10*ROW('Hygiene Data'!H132))),'Data Summary'!EC138="Yes"),OFFSET('Hygiene Data'!$H$9,0,10*ROW('Hygiene Data'!H132)),NA())</f>
        <v>#N/A</v>
      </c>
      <c r="BO138" s="508" t="e">
        <f ca="1">+IF(AND(ISNUMBER(OFFSET('Hygiene Data'!$I$5,0,10*ROW('Hygiene Data'!I132))),'Data Summary'!ED138="Yes"),OFFSET('Hygiene Data'!$I$5,0,10*ROW('Hygiene Data'!I132)),NA())</f>
        <v>#N/A</v>
      </c>
      <c r="BP138" s="508" t="e">
        <f ca="1">+IF(AND(ISNUMBER(OFFSET('Hygiene Data'!$I$7,0,10*ROW('Hygiene Data'!I132))),'Data Summary'!EE138="Yes"),OFFSET('Hygiene Data'!$I$7,0,10*ROW('Hygiene Data'!I132)),NA())</f>
        <v>#N/A</v>
      </c>
      <c r="BQ138" s="508" t="e">
        <f ca="1">+IF(AND(ISNUMBER(OFFSET('Hygiene Data'!$I$9,0,10*ROW('Hygiene Data'!I132))),'Data Summary'!EF138="Yes"),OFFSET('Hygiene Data'!$I$9,0,10*ROW('Hygiene Data'!I132)),NA())</f>
        <v>#N/A</v>
      </c>
    </row>
    <row r="139" spans="1:69" x14ac:dyDescent="0.25">
      <c r="A139" s="504" t="e">
        <f ca="1">+RIGHT('Data Summary'!A139,LEN('Data Summary'!A139)-9)</f>
        <v>#VALUE!</v>
      </c>
      <c r="B139" s="478" t="str">
        <f ca="1">+IF(ISTEXT('Data Summary'!B139),'Data Summary'!B139,"")</f>
        <v/>
      </c>
      <c r="C139" s="505" t="e">
        <f ca="1">+VALUE('Data Summary'!C139)</f>
        <v>#VALUE!</v>
      </c>
      <c r="D139" s="506" t="e">
        <f ca="1">+IF(AND(ISNUMBER(OFFSET('Water Data'!$D$4,0,10*ROW('Water Data'!D133))),'Data Summary'!BS139="Yes"),100-OFFSET('Water Data'!$D$4,0,10*ROW('Water Data'!D133)),NA())</f>
        <v>#N/A</v>
      </c>
      <c r="E139" s="506" t="e">
        <f ca="1">+IF(AND(ISNUMBER(OFFSET('Water Data'!$D$6,0,10*ROW('Water Data'!D133))),'Data Summary'!BT139="Yes"),OFFSET('Water Data'!$D$6,0,10*ROW('Water Data'!D133)),NA())</f>
        <v>#N/A</v>
      </c>
      <c r="F139" s="506" t="e">
        <f ca="1">+IF(AND(ISNUMBER(OFFSET('Water Data'!$D$9,0,10*ROW('Water Data'!D133))),'Data Summary'!BU139="Yes"),OFFSET('Water Data'!$D$9,0,10*ROW('Water Data'!D133)),NA())</f>
        <v>#N/A</v>
      </c>
      <c r="G139" s="506" t="e">
        <f ca="1">+IF(AND(ISNUMBER(OFFSET('Water Data'!$E$4,0,10*ROW('Water Data'!E133))),'Data Summary'!BV139="Yes"),100-OFFSET('Water Data'!$E$4,0,10*ROW('Water Data'!E133)),NA())</f>
        <v>#N/A</v>
      </c>
      <c r="H139" s="506" t="e">
        <f ca="1">+IF(AND(ISNUMBER(OFFSET('Water Data'!$E$6,0,10*ROW('Water Data'!E133))),'Data Summary'!BW139="Yes"),OFFSET('Water Data'!$E$6,0,10*ROW('Water Data'!E133)),NA())</f>
        <v>#N/A</v>
      </c>
      <c r="I139" s="506" t="e">
        <f ca="1">+IF(AND(ISNUMBER(OFFSET('Water Data'!$E$9,0,10*ROW('Water Data'!E133))),'Data Summary'!BX139="Yes"),OFFSET('Water Data'!$E$9,0,10*ROW('Water Data'!E133)),NA())</f>
        <v>#N/A</v>
      </c>
      <c r="J139" s="506" t="e">
        <f ca="1">+IF(AND(ISNUMBER(OFFSET('Water Data'!$F$4,0,10*ROW('Water Data'!F133))),'Data Summary'!BY139="Yes"),100-OFFSET('Water Data'!$F$4,0,10*ROW('Water Data'!F133)),NA())</f>
        <v>#N/A</v>
      </c>
      <c r="K139" s="506" t="e">
        <f ca="1">+IF(AND(ISNUMBER(OFFSET('Water Data'!$F$6,0,10*ROW('Water Data'!F133))),'Data Summary'!BZ139="Yes"),OFFSET('Water Data'!$F$6,0,10*ROW('Water Data'!F133)),NA())</f>
        <v>#N/A</v>
      </c>
      <c r="L139" s="506" t="e">
        <f ca="1">+IF(AND(ISNUMBER(OFFSET('Water Data'!$F$9,0,10*ROW('Water Data'!F133))),'Data Summary'!CA139="Yes"),OFFSET('Water Data'!$F$9,0,10*ROW('Water Data'!F133)),NA())</f>
        <v>#N/A</v>
      </c>
      <c r="M139" s="506" t="e">
        <f ca="1">+IF(AND(ISNUMBER(OFFSET('Water Data'!$G$4,0,10*ROW('Water Data'!G133))),'Data Summary'!CB139="Yes"),100-OFFSET('Water Data'!$G$4,0,10*ROW('Water Data'!G133)),NA())</f>
        <v>#N/A</v>
      </c>
      <c r="N139" s="506" t="e">
        <f ca="1">+IF(AND(ISNUMBER(OFFSET('Water Data'!$G$6,0,10*ROW('Water Data'!G133))),'Data Summary'!CC139="Yes"),OFFSET('Water Data'!$G$6,0,10*ROW('Water Data'!G133)),NA())</f>
        <v>#N/A</v>
      </c>
      <c r="O139" s="506" t="e">
        <f ca="1">+IF(AND(ISNUMBER(OFFSET('Water Data'!$G$9,0,10*ROW('Water Data'!G133))),'Data Summary'!CD139="Yes"),OFFSET('Water Data'!$G$9,0,10*ROW('Water Data'!G133)),NA())</f>
        <v>#N/A</v>
      </c>
      <c r="P139" s="506" t="e">
        <f ca="1">+IF(AND(ISNUMBER(OFFSET('Water Data'!$H$4,0,10*ROW('Water Data'!H133))),'Data Summary'!CE139="Yes"),100-OFFSET('Water Data'!$H$4,0,10*ROW('Water Data'!H133)),NA())</f>
        <v>#N/A</v>
      </c>
      <c r="Q139" s="506" t="e">
        <f ca="1">+IF(AND(ISNUMBER(OFFSET('Water Data'!$H$6,0,10*ROW('Water Data'!H133))),'Data Summary'!CF139="Yes"),OFFSET('Water Data'!$H$6,0,10*ROW('Water Data'!H133)),NA())</f>
        <v>#N/A</v>
      </c>
      <c r="R139" s="506" t="e">
        <f ca="1">+IF(AND(ISNUMBER(OFFSET('Water Data'!$H$9,0,10*ROW('Water Data'!H133))),'Data Summary'!CG139="Yes"),OFFSET('Water Data'!$H$9,0,10*ROW('Water Data'!H133)),NA())</f>
        <v>#N/A</v>
      </c>
      <c r="S139" s="506" t="e">
        <f ca="1">+IF(AND(ISNUMBER(OFFSET('Water Data'!$I$4,0,10*ROW('Water Data'!I133))),'Data Summary'!CH139="Yes"),100-OFFSET('Water Data'!$I$4,0,10*ROW('Water Data'!I133)),NA())</f>
        <v>#N/A</v>
      </c>
      <c r="T139" s="506" t="e">
        <f ca="1">+IF(AND(ISNUMBER(OFFSET('Water Data'!$I$6,0,10*ROW('Water Data'!I133))),'Data Summary'!CI139="Yes"),OFFSET('Water Data'!$I$6,0,10*ROW('Water Data'!I133)),NA())</f>
        <v>#N/A</v>
      </c>
      <c r="U139" s="506" t="e">
        <f ca="1">+IF(AND(ISNUMBER(OFFSET('Water Data'!$I$9,0,10*ROW('Water Data'!I133))),'Data Summary'!CJ139="Yes"),OFFSET('Water Data'!$I$9,0,10*ROW('Water Data'!I133)),NA())</f>
        <v>#N/A</v>
      </c>
      <c r="V139" s="507" t="e">
        <f ca="1">+IF(AND(ISNUMBER(OFFSET('Sanitation Data'!$D$4,0,10*ROW('Sanitation Data'!D133))),'Data Summary'!CK139="Yes"),100-OFFSET('Sanitation Data'!$D$4,0,10*ROW('Sanitation Data'!D133)),NA())</f>
        <v>#N/A</v>
      </c>
      <c r="W139" s="507" t="e">
        <f ca="1">+IF(AND(ISNUMBER(OFFSET('Sanitation Data'!$D$6,0,10*ROW('Sanitation Data'!D133))),'Data Summary'!CL139="Yes"),OFFSET('Sanitation Data'!$D$6,0,10*ROW('Sanitation Data'!D133)),NA())</f>
        <v>#N/A</v>
      </c>
      <c r="X139" s="507" t="e">
        <f ca="1">+IF(AND(ISNUMBER(OFFSET('Sanitation Data'!$D$10,0,10*ROW('Sanitation Data'!D133))),'Data Summary'!CM139="Yes"),OFFSET('Sanitation Data'!$D$10,0,10*ROW('Sanitation Data'!D133)),NA())</f>
        <v>#N/A</v>
      </c>
      <c r="Y139" s="507" t="e">
        <f ca="1">+IF(AND(ISNUMBER(OFFSET('Sanitation Data'!$D$11,0,10*ROW('Sanitation Data'!D133))),'Data Summary'!CN139="Yes"),OFFSET('Sanitation Data'!$D$11,0,10*ROW('Sanitation Data'!D133)),NA())</f>
        <v>#N/A</v>
      </c>
      <c r="Z139" s="507" t="e">
        <f ca="1">+IF(AND(ISNUMBER(OFFSET('Sanitation Data'!$D$12,0,10*ROW('Sanitation Data'!D133))),'Data Summary'!CO139="Yes"),OFFSET('Sanitation Data'!$D$12,0,10*ROW('Sanitation Data'!D133)),NA())</f>
        <v>#N/A</v>
      </c>
      <c r="AA139" s="507" t="e">
        <f ca="1">+IF(AND(ISNUMBER(OFFSET('Sanitation Data'!$E$4,0,10*ROW('Sanitation Data'!E133))),'Data Summary'!CP139="Yes"),100-OFFSET('Sanitation Data'!$E$4,0,10*ROW('Sanitation Data'!E133)),NA())</f>
        <v>#N/A</v>
      </c>
      <c r="AB139" s="507" t="e">
        <f ca="1">+IF(AND(ISNUMBER(OFFSET('Sanitation Data'!$E$6,0,10*ROW('Sanitation Data'!E133))),'Data Summary'!CQ139="Yes"),OFFSET('Sanitation Data'!$E$6,0,10*ROW('Sanitation Data'!E133)),NA())</f>
        <v>#N/A</v>
      </c>
      <c r="AC139" s="507" t="e">
        <f ca="1">+IF(AND(ISNUMBER(OFFSET('Sanitation Data'!$E$10,0,10*ROW('Sanitation Data'!E133))),'Data Summary'!CR139="Yes"),OFFSET('Sanitation Data'!$E$10,0,10*ROW('Sanitation Data'!E133)),NA())</f>
        <v>#N/A</v>
      </c>
      <c r="AD139" s="507" t="e">
        <f ca="1">+IF(AND(ISNUMBER(OFFSET('Sanitation Data'!$E$11,0,10*ROW('Sanitation Data'!E133))),'Data Summary'!CS139="Yes"),OFFSET('Sanitation Data'!$E$11,0,10*ROW('Sanitation Data'!E133)),NA())</f>
        <v>#N/A</v>
      </c>
      <c r="AE139" s="507" t="e">
        <f ca="1">+IF(AND(ISNUMBER(OFFSET('Sanitation Data'!$E$12,0,10*ROW('Sanitation Data'!E133))),'Data Summary'!CT139="Yes"),OFFSET('Sanitation Data'!$E$12,0,10*ROW('Sanitation Data'!E133)),NA())</f>
        <v>#N/A</v>
      </c>
      <c r="AF139" s="507" t="e">
        <f ca="1">+IF(AND(ISNUMBER(OFFSET('Sanitation Data'!$F$4,0,10*ROW('Sanitation Data'!F133))),'Data Summary'!CU139="Yes"),100-OFFSET('Sanitation Data'!$F$4,0,10*ROW('Sanitation Data'!F133)),NA())</f>
        <v>#N/A</v>
      </c>
      <c r="AG139" s="507" t="e">
        <f ca="1">+IF(AND(ISNUMBER(OFFSET('Sanitation Data'!$F$6,0,10*ROW('Sanitation Data'!F133))),'Data Summary'!CV139="Yes"),OFFSET('Sanitation Data'!$F$6,0,10*ROW('Sanitation Data'!F133)),NA())</f>
        <v>#N/A</v>
      </c>
      <c r="AH139" s="507" t="e">
        <f ca="1">+IF(AND(ISNUMBER(OFFSET('Sanitation Data'!$F$10,0,10*ROW('Sanitation Data'!F133))),'Data Summary'!CW139="Yes"),OFFSET('Sanitation Data'!$F$10,0,10*ROW('Sanitation Data'!F133)),NA())</f>
        <v>#N/A</v>
      </c>
      <c r="AI139" s="507" t="e">
        <f ca="1">+IF(AND(ISNUMBER(OFFSET('Sanitation Data'!$F$11,0,10*ROW('Sanitation Data'!F133))),'Data Summary'!CX139="Yes"),OFFSET('Sanitation Data'!$F$11,0,10*ROW('Sanitation Data'!F133)),NA())</f>
        <v>#N/A</v>
      </c>
      <c r="AJ139" s="507" t="e">
        <f ca="1">+IF(AND(ISNUMBER(OFFSET('Sanitation Data'!$F$12,0,10*ROW('Sanitation Data'!F133))),'Data Summary'!CY139="Yes"),OFFSET('Sanitation Data'!$F$12,0,10*ROW('Sanitation Data'!F133)),NA())</f>
        <v>#N/A</v>
      </c>
      <c r="AK139" s="507" t="e">
        <f ca="1">+IF(AND(ISNUMBER(OFFSET('Sanitation Data'!$G$4,0,10*ROW('Sanitation Data'!G133))),'Data Summary'!CZ139="Yes"),100-OFFSET('Sanitation Data'!$G$4,0,10*ROW('Sanitation Data'!G133)),NA())</f>
        <v>#N/A</v>
      </c>
      <c r="AL139" s="507" t="e">
        <f ca="1">+IF(AND(ISNUMBER(OFFSET('Sanitation Data'!$G$6,0,10*ROW('Sanitation Data'!G133))),'Data Summary'!DA139="Yes"),OFFSET('Sanitation Data'!$G$6,0,10*ROW('Sanitation Data'!G133)),NA())</f>
        <v>#N/A</v>
      </c>
      <c r="AM139" s="507" t="e">
        <f ca="1">+IF(AND(ISNUMBER(OFFSET('Sanitation Data'!$G$10,0,10*ROW('Sanitation Data'!G133))),'Data Summary'!DB139="Yes"),OFFSET('Sanitation Data'!$G$10,0,10*ROW('Sanitation Data'!G133)),NA())</f>
        <v>#N/A</v>
      </c>
      <c r="AN139" s="507" t="e">
        <f ca="1">+IF(AND(ISNUMBER(OFFSET('Sanitation Data'!$G$11,0,10*ROW('Sanitation Data'!G133))),'Data Summary'!DC139="Yes"),OFFSET('Sanitation Data'!$G$11,0,10*ROW('Sanitation Data'!G133)),NA())</f>
        <v>#N/A</v>
      </c>
      <c r="AO139" s="507" t="e">
        <f ca="1">+IF(AND(ISNUMBER(OFFSET('Sanitation Data'!$G$12,0,10*ROW('Sanitation Data'!G133))),'Data Summary'!DD139="Yes"),OFFSET('Sanitation Data'!$G$12,0,10*ROW('Sanitation Data'!G133)),NA())</f>
        <v>#N/A</v>
      </c>
      <c r="AP139" s="507" t="e">
        <f ca="1">+IF(AND(ISNUMBER(OFFSET('Sanitation Data'!$H$4,0,10*ROW('Sanitation Data'!H133))),'Data Summary'!DE139="Yes"),100-OFFSET('Sanitation Data'!$H$4,0,10*ROW('Sanitation Data'!H133)),NA())</f>
        <v>#N/A</v>
      </c>
      <c r="AQ139" s="507" t="e">
        <f ca="1">+IF(AND(ISNUMBER(OFFSET('Sanitation Data'!$H$6,0,10*ROW('Sanitation Data'!H133))),'Data Summary'!DF139="Yes"),OFFSET('Sanitation Data'!$H$6,0,10*ROW('Sanitation Data'!H133)),NA())</f>
        <v>#N/A</v>
      </c>
      <c r="AR139" s="507" t="e">
        <f ca="1">+IF(AND(ISNUMBER(OFFSET('Sanitation Data'!$H$10,0,10*ROW('Sanitation Data'!H133))),'Data Summary'!DG139="Yes"),OFFSET('Sanitation Data'!$H$10,0,10*ROW('Sanitation Data'!H133)),NA())</f>
        <v>#N/A</v>
      </c>
      <c r="AS139" s="507" t="e">
        <f ca="1">+IF(AND(ISNUMBER(OFFSET('Sanitation Data'!$H$11,0,10*ROW('Sanitation Data'!H133))),'Data Summary'!DH139="Yes"),OFFSET('Sanitation Data'!$H$11,0,10*ROW('Sanitation Data'!H133)),NA())</f>
        <v>#N/A</v>
      </c>
      <c r="AT139" s="507" t="e">
        <f ca="1">+IF(AND(ISNUMBER(OFFSET('Sanitation Data'!$H$12,0,10*ROW('Sanitation Data'!H133))),'Data Summary'!DI139="Yes"),OFFSET('Sanitation Data'!$H$12,0,10*ROW('Sanitation Data'!H133)),NA())</f>
        <v>#N/A</v>
      </c>
      <c r="AU139" s="507" t="e">
        <f ca="1">+IF(AND(ISNUMBER(OFFSET('Sanitation Data'!$I$4,0,10*ROW('Sanitation Data'!I133))),'Data Summary'!DJ139="Yes"),100-OFFSET('Sanitation Data'!$I$4,0,10*ROW('Sanitation Data'!I133)),NA())</f>
        <v>#N/A</v>
      </c>
      <c r="AV139" s="507" t="e">
        <f ca="1">+IF(AND(ISNUMBER(OFFSET('Sanitation Data'!$I$6,0,10*ROW('Sanitation Data'!I133))),'Data Summary'!DK139="Yes"),OFFSET('Sanitation Data'!$I$6,0,10*ROW('Sanitation Data'!I133)),NA())</f>
        <v>#N/A</v>
      </c>
      <c r="AW139" s="507" t="e">
        <f ca="1">+IF(AND(ISNUMBER(OFFSET('Sanitation Data'!$I$10,0,10*ROW('Sanitation Data'!I133))),'Data Summary'!DL139="Yes"),OFFSET('Sanitation Data'!$I$10,0,10*ROW('Sanitation Data'!I133)),NA())</f>
        <v>#N/A</v>
      </c>
      <c r="AX139" s="507" t="e">
        <f ca="1">+IF(AND(ISNUMBER(OFFSET('Sanitation Data'!$I$11,0,10*ROW('Sanitation Data'!I133))),'Data Summary'!DM139="Yes"),OFFSET('Sanitation Data'!$I$11,0,10*ROW('Sanitation Data'!I133)),NA())</f>
        <v>#N/A</v>
      </c>
      <c r="AY139" s="507" t="e">
        <f ca="1">+IF(AND(ISNUMBER(OFFSET('Sanitation Data'!$I$12,0,10*ROW('Sanitation Data'!I133))),'Data Summary'!DN139="Yes"),OFFSET('Sanitation Data'!$I$12,0,10*ROW('Sanitation Data'!I133)),NA())</f>
        <v>#N/A</v>
      </c>
      <c r="AZ139" s="508" t="e">
        <f ca="1">+IF(AND(ISNUMBER(OFFSET('Hygiene Data'!$D$5,0,10*ROW('Hygiene Data'!D133))),'Data Summary'!DO139="Yes"),OFFSET('Hygiene Data'!$D$5,0,10*ROW('Hygiene Data'!D133)),NA())</f>
        <v>#N/A</v>
      </c>
      <c r="BA139" s="508" t="e">
        <f ca="1">+IF(AND(ISNUMBER(OFFSET('Hygiene Data'!$D$7,0,10*ROW('Hygiene Data'!D133))),'Data Summary'!DP139="Yes"),OFFSET('Hygiene Data'!$D$7,0,10*ROW('Hygiene Data'!D133)),NA())</f>
        <v>#N/A</v>
      </c>
      <c r="BB139" s="508" t="e">
        <f ca="1">+IF(AND(ISNUMBER(OFFSET('Hygiene Data'!$D$9,0,10*ROW('Hygiene Data'!D133))),'Data Summary'!DQ139="Yes"),OFFSET('Hygiene Data'!$D$9,0,10*ROW('Hygiene Data'!D133)),NA())</f>
        <v>#N/A</v>
      </c>
      <c r="BC139" s="508" t="e">
        <f ca="1">+IF(AND(ISNUMBER(OFFSET('Hygiene Data'!$E$5,0,10*ROW('Hygiene Data'!E133))),'Data Summary'!DR139="Yes"),OFFSET('Hygiene Data'!$E$5,0,10*ROW('Hygiene Data'!E133)),NA())</f>
        <v>#N/A</v>
      </c>
      <c r="BD139" s="508" t="e">
        <f ca="1">+IF(AND(ISNUMBER(OFFSET('Hygiene Data'!$E$7,0,10*ROW('Hygiene Data'!E133))),'Data Summary'!DS139="Yes"),OFFSET('Hygiene Data'!$E$7,0,10*ROW('Hygiene Data'!E133)),NA())</f>
        <v>#N/A</v>
      </c>
      <c r="BE139" s="508" t="e">
        <f ca="1">+IF(AND(ISNUMBER(OFFSET('Hygiene Data'!$E$9,0,10*ROW('Hygiene Data'!E133))),'Data Summary'!DT139="Yes"),OFFSET('Hygiene Data'!$E$9,0,10*ROW('Hygiene Data'!E133)),NA())</f>
        <v>#N/A</v>
      </c>
      <c r="BF139" s="508" t="e">
        <f ca="1">+IF(AND(ISNUMBER(OFFSET('Hygiene Data'!$F$5,0,10*ROW('Hygiene Data'!F133))),'Data Summary'!DU139="Yes"),OFFSET('Hygiene Data'!$F$5,0,10*ROW('Hygiene Data'!F133)),NA())</f>
        <v>#N/A</v>
      </c>
      <c r="BG139" s="508" t="e">
        <f ca="1">+IF(AND(ISNUMBER(OFFSET('Hygiene Data'!$F$7,0,10*ROW('Hygiene Data'!F133))),'Data Summary'!DV139="Yes"),OFFSET('Hygiene Data'!$F$7,0,10*ROW('Hygiene Data'!F133)),NA())</f>
        <v>#N/A</v>
      </c>
      <c r="BH139" s="508" t="e">
        <f ca="1">+IF(AND(ISNUMBER(OFFSET('Hygiene Data'!$F$9,0,10*ROW('Hygiene Data'!F133))),'Data Summary'!DW139="Yes"),OFFSET('Hygiene Data'!$F$9,0,10*ROW('Hygiene Data'!F133)),NA())</f>
        <v>#N/A</v>
      </c>
      <c r="BI139" s="508" t="e">
        <f ca="1">+IF(AND(ISNUMBER(OFFSET('Hygiene Data'!$G$5,0,10*ROW('Hygiene Data'!G133))),'Data Summary'!DX139="Yes"),OFFSET('Hygiene Data'!$G$5,0,10*ROW('Hygiene Data'!G133)),NA())</f>
        <v>#N/A</v>
      </c>
      <c r="BJ139" s="508" t="e">
        <f ca="1">+IF(AND(ISNUMBER(OFFSET('Hygiene Data'!$G$7,0,10*ROW('Hygiene Data'!G133))),'Data Summary'!DY139="Yes"),OFFSET('Hygiene Data'!$G$7,0,10*ROW('Hygiene Data'!G133)),NA())</f>
        <v>#N/A</v>
      </c>
      <c r="BK139" s="508" t="e">
        <f ca="1">+IF(AND(ISNUMBER(OFFSET('Hygiene Data'!$G$9,0,10*ROW('Hygiene Data'!G133))),'Data Summary'!DZ139="Yes"),OFFSET('Hygiene Data'!$G$9,0,10*ROW('Hygiene Data'!G133)),NA())</f>
        <v>#N/A</v>
      </c>
      <c r="BL139" s="508" t="e">
        <f ca="1">+IF(AND(ISNUMBER(OFFSET('Hygiene Data'!$H$5,0,10*ROW('Hygiene Data'!H133))),'Data Summary'!EA139="Yes"),OFFSET('Hygiene Data'!$H$5,0,10*ROW('Hygiene Data'!H133)),NA())</f>
        <v>#N/A</v>
      </c>
      <c r="BM139" s="508" t="e">
        <f ca="1">+IF(AND(ISNUMBER(OFFSET('Hygiene Data'!$H$7,0,10*ROW('Hygiene Data'!H133))),'Data Summary'!EB139="Yes"),OFFSET('Hygiene Data'!$H$7,0,10*ROW('Hygiene Data'!H133)),NA())</f>
        <v>#N/A</v>
      </c>
      <c r="BN139" s="508" t="e">
        <f ca="1">+IF(AND(ISNUMBER(OFFSET('Hygiene Data'!$H$9,0,10*ROW('Hygiene Data'!H133))),'Data Summary'!EC139="Yes"),OFFSET('Hygiene Data'!$H$9,0,10*ROW('Hygiene Data'!H133)),NA())</f>
        <v>#N/A</v>
      </c>
      <c r="BO139" s="508" t="e">
        <f ca="1">+IF(AND(ISNUMBER(OFFSET('Hygiene Data'!$I$5,0,10*ROW('Hygiene Data'!I133))),'Data Summary'!ED139="Yes"),OFFSET('Hygiene Data'!$I$5,0,10*ROW('Hygiene Data'!I133)),NA())</f>
        <v>#N/A</v>
      </c>
      <c r="BP139" s="508" t="e">
        <f ca="1">+IF(AND(ISNUMBER(OFFSET('Hygiene Data'!$I$7,0,10*ROW('Hygiene Data'!I133))),'Data Summary'!EE139="Yes"),OFFSET('Hygiene Data'!$I$7,0,10*ROW('Hygiene Data'!I133)),NA())</f>
        <v>#N/A</v>
      </c>
      <c r="BQ139" s="508" t="e">
        <f ca="1">+IF(AND(ISNUMBER(OFFSET('Hygiene Data'!$I$9,0,10*ROW('Hygiene Data'!I133))),'Data Summary'!EF139="Yes"),OFFSET('Hygiene Data'!$I$9,0,10*ROW('Hygiene Data'!I133)),NA())</f>
        <v>#N/A</v>
      </c>
    </row>
    <row r="140" spans="1:69" x14ac:dyDescent="0.25">
      <c r="A140" s="504" t="e">
        <f ca="1">+RIGHT('Data Summary'!A140,LEN('Data Summary'!A140)-9)</f>
        <v>#VALUE!</v>
      </c>
      <c r="B140" s="478" t="str">
        <f ca="1">+IF(ISTEXT('Data Summary'!B140),'Data Summary'!B140,"")</f>
        <v/>
      </c>
      <c r="C140" s="505" t="e">
        <f ca="1">+VALUE('Data Summary'!C140)</f>
        <v>#VALUE!</v>
      </c>
      <c r="D140" s="506" t="e">
        <f ca="1">+IF(AND(ISNUMBER(OFFSET('Water Data'!$D$4,0,10*ROW('Water Data'!D134))),'Data Summary'!BS140="Yes"),100-OFFSET('Water Data'!$D$4,0,10*ROW('Water Data'!D134)),NA())</f>
        <v>#N/A</v>
      </c>
      <c r="E140" s="506" t="e">
        <f ca="1">+IF(AND(ISNUMBER(OFFSET('Water Data'!$D$6,0,10*ROW('Water Data'!D134))),'Data Summary'!BT140="Yes"),OFFSET('Water Data'!$D$6,0,10*ROW('Water Data'!D134)),NA())</f>
        <v>#N/A</v>
      </c>
      <c r="F140" s="506" t="e">
        <f ca="1">+IF(AND(ISNUMBER(OFFSET('Water Data'!$D$9,0,10*ROW('Water Data'!D134))),'Data Summary'!BU140="Yes"),OFFSET('Water Data'!$D$9,0,10*ROW('Water Data'!D134)),NA())</f>
        <v>#N/A</v>
      </c>
      <c r="G140" s="506" t="e">
        <f ca="1">+IF(AND(ISNUMBER(OFFSET('Water Data'!$E$4,0,10*ROW('Water Data'!E134))),'Data Summary'!BV140="Yes"),100-OFFSET('Water Data'!$E$4,0,10*ROW('Water Data'!E134)),NA())</f>
        <v>#N/A</v>
      </c>
      <c r="H140" s="506" t="e">
        <f ca="1">+IF(AND(ISNUMBER(OFFSET('Water Data'!$E$6,0,10*ROW('Water Data'!E134))),'Data Summary'!BW140="Yes"),OFFSET('Water Data'!$E$6,0,10*ROW('Water Data'!E134)),NA())</f>
        <v>#N/A</v>
      </c>
      <c r="I140" s="506" t="e">
        <f ca="1">+IF(AND(ISNUMBER(OFFSET('Water Data'!$E$9,0,10*ROW('Water Data'!E134))),'Data Summary'!BX140="Yes"),OFFSET('Water Data'!$E$9,0,10*ROW('Water Data'!E134)),NA())</f>
        <v>#N/A</v>
      </c>
      <c r="J140" s="506" t="e">
        <f ca="1">+IF(AND(ISNUMBER(OFFSET('Water Data'!$F$4,0,10*ROW('Water Data'!F134))),'Data Summary'!BY140="Yes"),100-OFFSET('Water Data'!$F$4,0,10*ROW('Water Data'!F134)),NA())</f>
        <v>#N/A</v>
      </c>
      <c r="K140" s="506" t="e">
        <f ca="1">+IF(AND(ISNUMBER(OFFSET('Water Data'!$F$6,0,10*ROW('Water Data'!F134))),'Data Summary'!BZ140="Yes"),OFFSET('Water Data'!$F$6,0,10*ROW('Water Data'!F134)),NA())</f>
        <v>#N/A</v>
      </c>
      <c r="L140" s="506" t="e">
        <f ca="1">+IF(AND(ISNUMBER(OFFSET('Water Data'!$F$9,0,10*ROW('Water Data'!F134))),'Data Summary'!CA140="Yes"),OFFSET('Water Data'!$F$9,0,10*ROW('Water Data'!F134)),NA())</f>
        <v>#N/A</v>
      </c>
      <c r="M140" s="506" t="e">
        <f ca="1">+IF(AND(ISNUMBER(OFFSET('Water Data'!$G$4,0,10*ROW('Water Data'!G134))),'Data Summary'!CB140="Yes"),100-OFFSET('Water Data'!$G$4,0,10*ROW('Water Data'!G134)),NA())</f>
        <v>#N/A</v>
      </c>
      <c r="N140" s="506" t="e">
        <f ca="1">+IF(AND(ISNUMBER(OFFSET('Water Data'!$G$6,0,10*ROW('Water Data'!G134))),'Data Summary'!CC140="Yes"),OFFSET('Water Data'!$G$6,0,10*ROW('Water Data'!G134)),NA())</f>
        <v>#N/A</v>
      </c>
      <c r="O140" s="506" t="e">
        <f ca="1">+IF(AND(ISNUMBER(OFFSET('Water Data'!$G$9,0,10*ROW('Water Data'!G134))),'Data Summary'!CD140="Yes"),OFFSET('Water Data'!$G$9,0,10*ROW('Water Data'!G134)),NA())</f>
        <v>#N/A</v>
      </c>
      <c r="P140" s="506" t="e">
        <f ca="1">+IF(AND(ISNUMBER(OFFSET('Water Data'!$H$4,0,10*ROW('Water Data'!H134))),'Data Summary'!CE140="Yes"),100-OFFSET('Water Data'!$H$4,0,10*ROW('Water Data'!H134)),NA())</f>
        <v>#N/A</v>
      </c>
      <c r="Q140" s="506" t="e">
        <f ca="1">+IF(AND(ISNUMBER(OFFSET('Water Data'!$H$6,0,10*ROW('Water Data'!H134))),'Data Summary'!CF140="Yes"),OFFSET('Water Data'!$H$6,0,10*ROW('Water Data'!H134)),NA())</f>
        <v>#N/A</v>
      </c>
      <c r="R140" s="506" t="e">
        <f ca="1">+IF(AND(ISNUMBER(OFFSET('Water Data'!$H$9,0,10*ROW('Water Data'!H134))),'Data Summary'!CG140="Yes"),OFFSET('Water Data'!$H$9,0,10*ROW('Water Data'!H134)),NA())</f>
        <v>#N/A</v>
      </c>
      <c r="S140" s="506" t="e">
        <f ca="1">+IF(AND(ISNUMBER(OFFSET('Water Data'!$I$4,0,10*ROW('Water Data'!I134))),'Data Summary'!CH140="Yes"),100-OFFSET('Water Data'!$I$4,0,10*ROW('Water Data'!I134)),NA())</f>
        <v>#N/A</v>
      </c>
      <c r="T140" s="506" t="e">
        <f ca="1">+IF(AND(ISNUMBER(OFFSET('Water Data'!$I$6,0,10*ROW('Water Data'!I134))),'Data Summary'!CI140="Yes"),OFFSET('Water Data'!$I$6,0,10*ROW('Water Data'!I134)),NA())</f>
        <v>#N/A</v>
      </c>
      <c r="U140" s="506" t="e">
        <f ca="1">+IF(AND(ISNUMBER(OFFSET('Water Data'!$I$9,0,10*ROW('Water Data'!I134))),'Data Summary'!CJ140="Yes"),OFFSET('Water Data'!$I$9,0,10*ROW('Water Data'!I134)),NA())</f>
        <v>#N/A</v>
      </c>
      <c r="V140" s="507" t="e">
        <f ca="1">+IF(AND(ISNUMBER(OFFSET('Sanitation Data'!$D$4,0,10*ROW('Sanitation Data'!D134))),'Data Summary'!CK140="Yes"),100-OFFSET('Sanitation Data'!$D$4,0,10*ROW('Sanitation Data'!D134)),NA())</f>
        <v>#N/A</v>
      </c>
      <c r="W140" s="507" t="e">
        <f ca="1">+IF(AND(ISNUMBER(OFFSET('Sanitation Data'!$D$6,0,10*ROW('Sanitation Data'!D134))),'Data Summary'!CL140="Yes"),OFFSET('Sanitation Data'!$D$6,0,10*ROW('Sanitation Data'!D134)),NA())</f>
        <v>#N/A</v>
      </c>
      <c r="X140" s="507" t="e">
        <f ca="1">+IF(AND(ISNUMBER(OFFSET('Sanitation Data'!$D$10,0,10*ROW('Sanitation Data'!D134))),'Data Summary'!CM140="Yes"),OFFSET('Sanitation Data'!$D$10,0,10*ROW('Sanitation Data'!D134)),NA())</f>
        <v>#N/A</v>
      </c>
      <c r="Y140" s="507" t="e">
        <f ca="1">+IF(AND(ISNUMBER(OFFSET('Sanitation Data'!$D$11,0,10*ROW('Sanitation Data'!D134))),'Data Summary'!CN140="Yes"),OFFSET('Sanitation Data'!$D$11,0,10*ROW('Sanitation Data'!D134)),NA())</f>
        <v>#N/A</v>
      </c>
      <c r="Z140" s="507" t="e">
        <f ca="1">+IF(AND(ISNUMBER(OFFSET('Sanitation Data'!$D$12,0,10*ROW('Sanitation Data'!D134))),'Data Summary'!CO140="Yes"),OFFSET('Sanitation Data'!$D$12,0,10*ROW('Sanitation Data'!D134)),NA())</f>
        <v>#N/A</v>
      </c>
      <c r="AA140" s="507" t="e">
        <f ca="1">+IF(AND(ISNUMBER(OFFSET('Sanitation Data'!$E$4,0,10*ROW('Sanitation Data'!E134))),'Data Summary'!CP140="Yes"),100-OFFSET('Sanitation Data'!$E$4,0,10*ROW('Sanitation Data'!E134)),NA())</f>
        <v>#N/A</v>
      </c>
      <c r="AB140" s="507" t="e">
        <f ca="1">+IF(AND(ISNUMBER(OFFSET('Sanitation Data'!$E$6,0,10*ROW('Sanitation Data'!E134))),'Data Summary'!CQ140="Yes"),OFFSET('Sanitation Data'!$E$6,0,10*ROW('Sanitation Data'!E134)),NA())</f>
        <v>#N/A</v>
      </c>
      <c r="AC140" s="507" t="e">
        <f ca="1">+IF(AND(ISNUMBER(OFFSET('Sanitation Data'!$E$10,0,10*ROW('Sanitation Data'!E134))),'Data Summary'!CR140="Yes"),OFFSET('Sanitation Data'!$E$10,0,10*ROW('Sanitation Data'!E134)),NA())</f>
        <v>#N/A</v>
      </c>
      <c r="AD140" s="507" t="e">
        <f ca="1">+IF(AND(ISNUMBER(OFFSET('Sanitation Data'!$E$11,0,10*ROW('Sanitation Data'!E134))),'Data Summary'!CS140="Yes"),OFFSET('Sanitation Data'!$E$11,0,10*ROW('Sanitation Data'!E134)),NA())</f>
        <v>#N/A</v>
      </c>
      <c r="AE140" s="507" t="e">
        <f ca="1">+IF(AND(ISNUMBER(OFFSET('Sanitation Data'!$E$12,0,10*ROW('Sanitation Data'!E134))),'Data Summary'!CT140="Yes"),OFFSET('Sanitation Data'!$E$12,0,10*ROW('Sanitation Data'!E134)),NA())</f>
        <v>#N/A</v>
      </c>
      <c r="AF140" s="507" t="e">
        <f ca="1">+IF(AND(ISNUMBER(OFFSET('Sanitation Data'!$F$4,0,10*ROW('Sanitation Data'!F134))),'Data Summary'!CU140="Yes"),100-OFFSET('Sanitation Data'!$F$4,0,10*ROW('Sanitation Data'!F134)),NA())</f>
        <v>#N/A</v>
      </c>
      <c r="AG140" s="507" t="e">
        <f ca="1">+IF(AND(ISNUMBER(OFFSET('Sanitation Data'!$F$6,0,10*ROW('Sanitation Data'!F134))),'Data Summary'!CV140="Yes"),OFFSET('Sanitation Data'!$F$6,0,10*ROW('Sanitation Data'!F134)),NA())</f>
        <v>#N/A</v>
      </c>
      <c r="AH140" s="507" t="e">
        <f ca="1">+IF(AND(ISNUMBER(OFFSET('Sanitation Data'!$F$10,0,10*ROW('Sanitation Data'!F134))),'Data Summary'!CW140="Yes"),OFFSET('Sanitation Data'!$F$10,0,10*ROW('Sanitation Data'!F134)),NA())</f>
        <v>#N/A</v>
      </c>
      <c r="AI140" s="507" t="e">
        <f ca="1">+IF(AND(ISNUMBER(OFFSET('Sanitation Data'!$F$11,0,10*ROW('Sanitation Data'!F134))),'Data Summary'!CX140="Yes"),OFFSET('Sanitation Data'!$F$11,0,10*ROW('Sanitation Data'!F134)),NA())</f>
        <v>#N/A</v>
      </c>
      <c r="AJ140" s="507" t="e">
        <f ca="1">+IF(AND(ISNUMBER(OFFSET('Sanitation Data'!$F$12,0,10*ROW('Sanitation Data'!F134))),'Data Summary'!CY140="Yes"),OFFSET('Sanitation Data'!$F$12,0,10*ROW('Sanitation Data'!F134)),NA())</f>
        <v>#N/A</v>
      </c>
      <c r="AK140" s="507" t="e">
        <f ca="1">+IF(AND(ISNUMBER(OFFSET('Sanitation Data'!$G$4,0,10*ROW('Sanitation Data'!G134))),'Data Summary'!CZ140="Yes"),100-OFFSET('Sanitation Data'!$G$4,0,10*ROW('Sanitation Data'!G134)),NA())</f>
        <v>#N/A</v>
      </c>
      <c r="AL140" s="507" t="e">
        <f ca="1">+IF(AND(ISNUMBER(OFFSET('Sanitation Data'!$G$6,0,10*ROW('Sanitation Data'!G134))),'Data Summary'!DA140="Yes"),OFFSET('Sanitation Data'!$G$6,0,10*ROW('Sanitation Data'!G134)),NA())</f>
        <v>#N/A</v>
      </c>
      <c r="AM140" s="507" t="e">
        <f ca="1">+IF(AND(ISNUMBER(OFFSET('Sanitation Data'!$G$10,0,10*ROW('Sanitation Data'!G134))),'Data Summary'!DB140="Yes"),OFFSET('Sanitation Data'!$G$10,0,10*ROW('Sanitation Data'!G134)),NA())</f>
        <v>#N/A</v>
      </c>
      <c r="AN140" s="507" t="e">
        <f ca="1">+IF(AND(ISNUMBER(OFFSET('Sanitation Data'!$G$11,0,10*ROW('Sanitation Data'!G134))),'Data Summary'!DC140="Yes"),OFFSET('Sanitation Data'!$G$11,0,10*ROW('Sanitation Data'!G134)),NA())</f>
        <v>#N/A</v>
      </c>
      <c r="AO140" s="507" t="e">
        <f ca="1">+IF(AND(ISNUMBER(OFFSET('Sanitation Data'!$G$12,0,10*ROW('Sanitation Data'!G134))),'Data Summary'!DD140="Yes"),OFFSET('Sanitation Data'!$G$12,0,10*ROW('Sanitation Data'!G134)),NA())</f>
        <v>#N/A</v>
      </c>
      <c r="AP140" s="507" t="e">
        <f ca="1">+IF(AND(ISNUMBER(OFFSET('Sanitation Data'!$H$4,0,10*ROW('Sanitation Data'!H134))),'Data Summary'!DE140="Yes"),100-OFFSET('Sanitation Data'!$H$4,0,10*ROW('Sanitation Data'!H134)),NA())</f>
        <v>#N/A</v>
      </c>
      <c r="AQ140" s="507" t="e">
        <f ca="1">+IF(AND(ISNUMBER(OFFSET('Sanitation Data'!$H$6,0,10*ROW('Sanitation Data'!H134))),'Data Summary'!DF140="Yes"),OFFSET('Sanitation Data'!$H$6,0,10*ROW('Sanitation Data'!H134)),NA())</f>
        <v>#N/A</v>
      </c>
      <c r="AR140" s="507" t="e">
        <f ca="1">+IF(AND(ISNUMBER(OFFSET('Sanitation Data'!$H$10,0,10*ROW('Sanitation Data'!H134))),'Data Summary'!DG140="Yes"),OFFSET('Sanitation Data'!$H$10,0,10*ROW('Sanitation Data'!H134)),NA())</f>
        <v>#N/A</v>
      </c>
      <c r="AS140" s="507" t="e">
        <f ca="1">+IF(AND(ISNUMBER(OFFSET('Sanitation Data'!$H$11,0,10*ROW('Sanitation Data'!H134))),'Data Summary'!DH140="Yes"),OFFSET('Sanitation Data'!$H$11,0,10*ROW('Sanitation Data'!H134)),NA())</f>
        <v>#N/A</v>
      </c>
      <c r="AT140" s="507" t="e">
        <f ca="1">+IF(AND(ISNUMBER(OFFSET('Sanitation Data'!$H$12,0,10*ROW('Sanitation Data'!H134))),'Data Summary'!DI140="Yes"),OFFSET('Sanitation Data'!$H$12,0,10*ROW('Sanitation Data'!H134)),NA())</f>
        <v>#N/A</v>
      </c>
      <c r="AU140" s="507" t="e">
        <f ca="1">+IF(AND(ISNUMBER(OFFSET('Sanitation Data'!$I$4,0,10*ROW('Sanitation Data'!I134))),'Data Summary'!DJ140="Yes"),100-OFFSET('Sanitation Data'!$I$4,0,10*ROW('Sanitation Data'!I134)),NA())</f>
        <v>#N/A</v>
      </c>
      <c r="AV140" s="507" t="e">
        <f ca="1">+IF(AND(ISNUMBER(OFFSET('Sanitation Data'!$I$6,0,10*ROW('Sanitation Data'!I134))),'Data Summary'!DK140="Yes"),OFFSET('Sanitation Data'!$I$6,0,10*ROW('Sanitation Data'!I134)),NA())</f>
        <v>#N/A</v>
      </c>
      <c r="AW140" s="507" t="e">
        <f ca="1">+IF(AND(ISNUMBER(OFFSET('Sanitation Data'!$I$10,0,10*ROW('Sanitation Data'!I134))),'Data Summary'!DL140="Yes"),OFFSET('Sanitation Data'!$I$10,0,10*ROW('Sanitation Data'!I134)),NA())</f>
        <v>#N/A</v>
      </c>
      <c r="AX140" s="507" t="e">
        <f ca="1">+IF(AND(ISNUMBER(OFFSET('Sanitation Data'!$I$11,0,10*ROW('Sanitation Data'!I134))),'Data Summary'!DM140="Yes"),OFFSET('Sanitation Data'!$I$11,0,10*ROW('Sanitation Data'!I134)),NA())</f>
        <v>#N/A</v>
      </c>
      <c r="AY140" s="507" t="e">
        <f ca="1">+IF(AND(ISNUMBER(OFFSET('Sanitation Data'!$I$12,0,10*ROW('Sanitation Data'!I134))),'Data Summary'!DN140="Yes"),OFFSET('Sanitation Data'!$I$12,0,10*ROW('Sanitation Data'!I134)),NA())</f>
        <v>#N/A</v>
      </c>
      <c r="AZ140" s="508" t="e">
        <f ca="1">+IF(AND(ISNUMBER(OFFSET('Hygiene Data'!$D$5,0,10*ROW('Hygiene Data'!D134))),'Data Summary'!DO140="Yes"),OFFSET('Hygiene Data'!$D$5,0,10*ROW('Hygiene Data'!D134)),NA())</f>
        <v>#N/A</v>
      </c>
      <c r="BA140" s="508" t="e">
        <f ca="1">+IF(AND(ISNUMBER(OFFSET('Hygiene Data'!$D$7,0,10*ROW('Hygiene Data'!D134))),'Data Summary'!DP140="Yes"),OFFSET('Hygiene Data'!$D$7,0,10*ROW('Hygiene Data'!D134)),NA())</f>
        <v>#N/A</v>
      </c>
      <c r="BB140" s="508" t="e">
        <f ca="1">+IF(AND(ISNUMBER(OFFSET('Hygiene Data'!$D$9,0,10*ROW('Hygiene Data'!D134))),'Data Summary'!DQ140="Yes"),OFFSET('Hygiene Data'!$D$9,0,10*ROW('Hygiene Data'!D134)),NA())</f>
        <v>#N/A</v>
      </c>
      <c r="BC140" s="508" t="e">
        <f ca="1">+IF(AND(ISNUMBER(OFFSET('Hygiene Data'!$E$5,0,10*ROW('Hygiene Data'!E134))),'Data Summary'!DR140="Yes"),OFFSET('Hygiene Data'!$E$5,0,10*ROW('Hygiene Data'!E134)),NA())</f>
        <v>#N/A</v>
      </c>
      <c r="BD140" s="508" t="e">
        <f ca="1">+IF(AND(ISNUMBER(OFFSET('Hygiene Data'!$E$7,0,10*ROW('Hygiene Data'!E134))),'Data Summary'!DS140="Yes"),OFFSET('Hygiene Data'!$E$7,0,10*ROW('Hygiene Data'!E134)),NA())</f>
        <v>#N/A</v>
      </c>
      <c r="BE140" s="508" t="e">
        <f ca="1">+IF(AND(ISNUMBER(OFFSET('Hygiene Data'!$E$9,0,10*ROW('Hygiene Data'!E134))),'Data Summary'!DT140="Yes"),OFFSET('Hygiene Data'!$E$9,0,10*ROW('Hygiene Data'!E134)),NA())</f>
        <v>#N/A</v>
      </c>
      <c r="BF140" s="508" t="e">
        <f ca="1">+IF(AND(ISNUMBER(OFFSET('Hygiene Data'!$F$5,0,10*ROW('Hygiene Data'!F134))),'Data Summary'!DU140="Yes"),OFFSET('Hygiene Data'!$F$5,0,10*ROW('Hygiene Data'!F134)),NA())</f>
        <v>#N/A</v>
      </c>
      <c r="BG140" s="508" t="e">
        <f ca="1">+IF(AND(ISNUMBER(OFFSET('Hygiene Data'!$F$7,0,10*ROW('Hygiene Data'!F134))),'Data Summary'!DV140="Yes"),OFFSET('Hygiene Data'!$F$7,0,10*ROW('Hygiene Data'!F134)),NA())</f>
        <v>#N/A</v>
      </c>
      <c r="BH140" s="508" t="e">
        <f ca="1">+IF(AND(ISNUMBER(OFFSET('Hygiene Data'!$F$9,0,10*ROW('Hygiene Data'!F134))),'Data Summary'!DW140="Yes"),OFFSET('Hygiene Data'!$F$9,0,10*ROW('Hygiene Data'!F134)),NA())</f>
        <v>#N/A</v>
      </c>
      <c r="BI140" s="508" t="e">
        <f ca="1">+IF(AND(ISNUMBER(OFFSET('Hygiene Data'!$G$5,0,10*ROW('Hygiene Data'!G134))),'Data Summary'!DX140="Yes"),OFFSET('Hygiene Data'!$G$5,0,10*ROW('Hygiene Data'!G134)),NA())</f>
        <v>#N/A</v>
      </c>
      <c r="BJ140" s="508" t="e">
        <f ca="1">+IF(AND(ISNUMBER(OFFSET('Hygiene Data'!$G$7,0,10*ROW('Hygiene Data'!G134))),'Data Summary'!DY140="Yes"),OFFSET('Hygiene Data'!$G$7,0,10*ROW('Hygiene Data'!G134)),NA())</f>
        <v>#N/A</v>
      </c>
      <c r="BK140" s="508" t="e">
        <f ca="1">+IF(AND(ISNUMBER(OFFSET('Hygiene Data'!$G$9,0,10*ROW('Hygiene Data'!G134))),'Data Summary'!DZ140="Yes"),OFFSET('Hygiene Data'!$G$9,0,10*ROW('Hygiene Data'!G134)),NA())</f>
        <v>#N/A</v>
      </c>
      <c r="BL140" s="508" t="e">
        <f ca="1">+IF(AND(ISNUMBER(OFFSET('Hygiene Data'!$H$5,0,10*ROW('Hygiene Data'!H134))),'Data Summary'!EA140="Yes"),OFFSET('Hygiene Data'!$H$5,0,10*ROW('Hygiene Data'!H134)),NA())</f>
        <v>#N/A</v>
      </c>
      <c r="BM140" s="508" t="e">
        <f ca="1">+IF(AND(ISNUMBER(OFFSET('Hygiene Data'!$H$7,0,10*ROW('Hygiene Data'!H134))),'Data Summary'!EB140="Yes"),OFFSET('Hygiene Data'!$H$7,0,10*ROW('Hygiene Data'!H134)),NA())</f>
        <v>#N/A</v>
      </c>
      <c r="BN140" s="508" t="e">
        <f ca="1">+IF(AND(ISNUMBER(OFFSET('Hygiene Data'!$H$9,0,10*ROW('Hygiene Data'!H134))),'Data Summary'!EC140="Yes"),OFFSET('Hygiene Data'!$H$9,0,10*ROW('Hygiene Data'!H134)),NA())</f>
        <v>#N/A</v>
      </c>
      <c r="BO140" s="508" t="e">
        <f ca="1">+IF(AND(ISNUMBER(OFFSET('Hygiene Data'!$I$5,0,10*ROW('Hygiene Data'!I134))),'Data Summary'!ED140="Yes"),OFFSET('Hygiene Data'!$I$5,0,10*ROW('Hygiene Data'!I134)),NA())</f>
        <v>#N/A</v>
      </c>
      <c r="BP140" s="508" t="e">
        <f ca="1">+IF(AND(ISNUMBER(OFFSET('Hygiene Data'!$I$7,0,10*ROW('Hygiene Data'!I134))),'Data Summary'!EE140="Yes"),OFFSET('Hygiene Data'!$I$7,0,10*ROW('Hygiene Data'!I134)),NA())</f>
        <v>#N/A</v>
      </c>
      <c r="BQ140" s="508" t="e">
        <f ca="1">+IF(AND(ISNUMBER(OFFSET('Hygiene Data'!$I$9,0,10*ROW('Hygiene Data'!I134))),'Data Summary'!EF140="Yes"),OFFSET('Hygiene Data'!$I$9,0,10*ROW('Hygiene Data'!I134)),NA())</f>
        <v>#N/A</v>
      </c>
    </row>
    <row r="141" spans="1:69" x14ac:dyDescent="0.25">
      <c r="A141" s="504" t="e">
        <f ca="1">+RIGHT('Data Summary'!A141,LEN('Data Summary'!A141)-9)</f>
        <v>#VALUE!</v>
      </c>
      <c r="B141" s="478" t="str">
        <f ca="1">+IF(ISTEXT('Data Summary'!B141),'Data Summary'!B141,"")</f>
        <v/>
      </c>
      <c r="C141" s="505" t="e">
        <f ca="1">+VALUE('Data Summary'!C141)</f>
        <v>#VALUE!</v>
      </c>
      <c r="D141" s="506" t="e">
        <f ca="1">+IF(AND(ISNUMBER(OFFSET('Water Data'!$D$4,0,10*ROW('Water Data'!D135))),'Data Summary'!BS141="Yes"),100-OFFSET('Water Data'!$D$4,0,10*ROW('Water Data'!D135)),NA())</f>
        <v>#N/A</v>
      </c>
      <c r="E141" s="506" t="e">
        <f ca="1">+IF(AND(ISNUMBER(OFFSET('Water Data'!$D$6,0,10*ROW('Water Data'!D135))),'Data Summary'!BT141="Yes"),OFFSET('Water Data'!$D$6,0,10*ROW('Water Data'!D135)),NA())</f>
        <v>#N/A</v>
      </c>
      <c r="F141" s="506" t="e">
        <f ca="1">+IF(AND(ISNUMBER(OFFSET('Water Data'!$D$9,0,10*ROW('Water Data'!D135))),'Data Summary'!BU141="Yes"),OFFSET('Water Data'!$D$9,0,10*ROW('Water Data'!D135)),NA())</f>
        <v>#N/A</v>
      </c>
      <c r="G141" s="506" t="e">
        <f ca="1">+IF(AND(ISNUMBER(OFFSET('Water Data'!$E$4,0,10*ROW('Water Data'!E135))),'Data Summary'!BV141="Yes"),100-OFFSET('Water Data'!$E$4,0,10*ROW('Water Data'!E135)),NA())</f>
        <v>#N/A</v>
      </c>
      <c r="H141" s="506" t="e">
        <f ca="1">+IF(AND(ISNUMBER(OFFSET('Water Data'!$E$6,0,10*ROW('Water Data'!E135))),'Data Summary'!BW141="Yes"),OFFSET('Water Data'!$E$6,0,10*ROW('Water Data'!E135)),NA())</f>
        <v>#N/A</v>
      </c>
      <c r="I141" s="506" t="e">
        <f ca="1">+IF(AND(ISNUMBER(OFFSET('Water Data'!$E$9,0,10*ROW('Water Data'!E135))),'Data Summary'!BX141="Yes"),OFFSET('Water Data'!$E$9,0,10*ROW('Water Data'!E135)),NA())</f>
        <v>#N/A</v>
      </c>
      <c r="J141" s="506" t="e">
        <f ca="1">+IF(AND(ISNUMBER(OFFSET('Water Data'!$F$4,0,10*ROW('Water Data'!F135))),'Data Summary'!BY141="Yes"),100-OFFSET('Water Data'!$F$4,0,10*ROW('Water Data'!F135)),NA())</f>
        <v>#N/A</v>
      </c>
      <c r="K141" s="506" t="e">
        <f ca="1">+IF(AND(ISNUMBER(OFFSET('Water Data'!$F$6,0,10*ROW('Water Data'!F135))),'Data Summary'!BZ141="Yes"),OFFSET('Water Data'!$F$6,0,10*ROW('Water Data'!F135)),NA())</f>
        <v>#N/A</v>
      </c>
      <c r="L141" s="506" t="e">
        <f ca="1">+IF(AND(ISNUMBER(OFFSET('Water Data'!$F$9,0,10*ROW('Water Data'!F135))),'Data Summary'!CA141="Yes"),OFFSET('Water Data'!$F$9,0,10*ROW('Water Data'!F135)),NA())</f>
        <v>#N/A</v>
      </c>
      <c r="M141" s="506" t="e">
        <f ca="1">+IF(AND(ISNUMBER(OFFSET('Water Data'!$G$4,0,10*ROW('Water Data'!G135))),'Data Summary'!CB141="Yes"),100-OFFSET('Water Data'!$G$4,0,10*ROW('Water Data'!G135)),NA())</f>
        <v>#N/A</v>
      </c>
      <c r="N141" s="506" t="e">
        <f ca="1">+IF(AND(ISNUMBER(OFFSET('Water Data'!$G$6,0,10*ROW('Water Data'!G135))),'Data Summary'!CC141="Yes"),OFFSET('Water Data'!$G$6,0,10*ROW('Water Data'!G135)),NA())</f>
        <v>#N/A</v>
      </c>
      <c r="O141" s="506" t="e">
        <f ca="1">+IF(AND(ISNUMBER(OFFSET('Water Data'!$G$9,0,10*ROW('Water Data'!G135))),'Data Summary'!CD141="Yes"),OFFSET('Water Data'!$G$9,0,10*ROW('Water Data'!G135)),NA())</f>
        <v>#N/A</v>
      </c>
      <c r="P141" s="506" t="e">
        <f ca="1">+IF(AND(ISNUMBER(OFFSET('Water Data'!$H$4,0,10*ROW('Water Data'!H135))),'Data Summary'!CE141="Yes"),100-OFFSET('Water Data'!$H$4,0,10*ROW('Water Data'!H135)),NA())</f>
        <v>#N/A</v>
      </c>
      <c r="Q141" s="506" t="e">
        <f ca="1">+IF(AND(ISNUMBER(OFFSET('Water Data'!$H$6,0,10*ROW('Water Data'!H135))),'Data Summary'!CF141="Yes"),OFFSET('Water Data'!$H$6,0,10*ROW('Water Data'!H135)),NA())</f>
        <v>#N/A</v>
      </c>
      <c r="R141" s="506" t="e">
        <f ca="1">+IF(AND(ISNUMBER(OFFSET('Water Data'!$H$9,0,10*ROW('Water Data'!H135))),'Data Summary'!CG141="Yes"),OFFSET('Water Data'!$H$9,0,10*ROW('Water Data'!H135)),NA())</f>
        <v>#N/A</v>
      </c>
      <c r="S141" s="506" t="e">
        <f ca="1">+IF(AND(ISNUMBER(OFFSET('Water Data'!$I$4,0,10*ROW('Water Data'!I135))),'Data Summary'!CH141="Yes"),100-OFFSET('Water Data'!$I$4,0,10*ROW('Water Data'!I135)),NA())</f>
        <v>#N/A</v>
      </c>
      <c r="T141" s="506" t="e">
        <f ca="1">+IF(AND(ISNUMBER(OFFSET('Water Data'!$I$6,0,10*ROW('Water Data'!I135))),'Data Summary'!CI141="Yes"),OFFSET('Water Data'!$I$6,0,10*ROW('Water Data'!I135)),NA())</f>
        <v>#N/A</v>
      </c>
      <c r="U141" s="506" t="e">
        <f ca="1">+IF(AND(ISNUMBER(OFFSET('Water Data'!$I$9,0,10*ROW('Water Data'!I135))),'Data Summary'!CJ141="Yes"),OFFSET('Water Data'!$I$9,0,10*ROW('Water Data'!I135)),NA())</f>
        <v>#N/A</v>
      </c>
      <c r="V141" s="507" t="e">
        <f ca="1">+IF(AND(ISNUMBER(OFFSET('Sanitation Data'!$D$4,0,10*ROW('Sanitation Data'!D135))),'Data Summary'!CK141="Yes"),100-OFFSET('Sanitation Data'!$D$4,0,10*ROW('Sanitation Data'!D135)),NA())</f>
        <v>#N/A</v>
      </c>
      <c r="W141" s="507" t="e">
        <f ca="1">+IF(AND(ISNUMBER(OFFSET('Sanitation Data'!$D$6,0,10*ROW('Sanitation Data'!D135))),'Data Summary'!CL141="Yes"),OFFSET('Sanitation Data'!$D$6,0,10*ROW('Sanitation Data'!D135)),NA())</f>
        <v>#N/A</v>
      </c>
      <c r="X141" s="507" t="e">
        <f ca="1">+IF(AND(ISNUMBER(OFFSET('Sanitation Data'!$D$10,0,10*ROW('Sanitation Data'!D135))),'Data Summary'!CM141="Yes"),OFFSET('Sanitation Data'!$D$10,0,10*ROW('Sanitation Data'!D135)),NA())</f>
        <v>#N/A</v>
      </c>
      <c r="Y141" s="507" t="e">
        <f ca="1">+IF(AND(ISNUMBER(OFFSET('Sanitation Data'!$D$11,0,10*ROW('Sanitation Data'!D135))),'Data Summary'!CN141="Yes"),OFFSET('Sanitation Data'!$D$11,0,10*ROW('Sanitation Data'!D135)),NA())</f>
        <v>#N/A</v>
      </c>
      <c r="Z141" s="507" t="e">
        <f ca="1">+IF(AND(ISNUMBER(OFFSET('Sanitation Data'!$D$12,0,10*ROW('Sanitation Data'!D135))),'Data Summary'!CO141="Yes"),OFFSET('Sanitation Data'!$D$12,0,10*ROW('Sanitation Data'!D135)),NA())</f>
        <v>#N/A</v>
      </c>
      <c r="AA141" s="507" t="e">
        <f ca="1">+IF(AND(ISNUMBER(OFFSET('Sanitation Data'!$E$4,0,10*ROW('Sanitation Data'!E135))),'Data Summary'!CP141="Yes"),100-OFFSET('Sanitation Data'!$E$4,0,10*ROW('Sanitation Data'!E135)),NA())</f>
        <v>#N/A</v>
      </c>
      <c r="AB141" s="507" t="e">
        <f ca="1">+IF(AND(ISNUMBER(OFFSET('Sanitation Data'!$E$6,0,10*ROW('Sanitation Data'!E135))),'Data Summary'!CQ141="Yes"),OFFSET('Sanitation Data'!$E$6,0,10*ROW('Sanitation Data'!E135)),NA())</f>
        <v>#N/A</v>
      </c>
      <c r="AC141" s="507" t="e">
        <f ca="1">+IF(AND(ISNUMBER(OFFSET('Sanitation Data'!$E$10,0,10*ROW('Sanitation Data'!E135))),'Data Summary'!CR141="Yes"),OFFSET('Sanitation Data'!$E$10,0,10*ROW('Sanitation Data'!E135)),NA())</f>
        <v>#N/A</v>
      </c>
      <c r="AD141" s="507" t="e">
        <f ca="1">+IF(AND(ISNUMBER(OFFSET('Sanitation Data'!$E$11,0,10*ROW('Sanitation Data'!E135))),'Data Summary'!CS141="Yes"),OFFSET('Sanitation Data'!$E$11,0,10*ROW('Sanitation Data'!E135)),NA())</f>
        <v>#N/A</v>
      </c>
      <c r="AE141" s="507" t="e">
        <f ca="1">+IF(AND(ISNUMBER(OFFSET('Sanitation Data'!$E$12,0,10*ROW('Sanitation Data'!E135))),'Data Summary'!CT141="Yes"),OFFSET('Sanitation Data'!$E$12,0,10*ROW('Sanitation Data'!E135)),NA())</f>
        <v>#N/A</v>
      </c>
      <c r="AF141" s="507" t="e">
        <f ca="1">+IF(AND(ISNUMBER(OFFSET('Sanitation Data'!$F$4,0,10*ROW('Sanitation Data'!F135))),'Data Summary'!CU141="Yes"),100-OFFSET('Sanitation Data'!$F$4,0,10*ROW('Sanitation Data'!F135)),NA())</f>
        <v>#N/A</v>
      </c>
      <c r="AG141" s="507" t="e">
        <f ca="1">+IF(AND(ISNUMBER(OFFSET('Sanitation Data'!$F$6,0,10*ROW('Sanitation Data'!F135))),'Data Summary'!CV141="Yes"),OFFSET('Sanitation Data'!$F$6,0,10*ROW('Sanitation Data'!F135)),NA())</f>
        <v>#N/A</v>
      </c>
      <c r="AH141" s="507" t="e">
        <f ca="1">+IF(AND(ISNUMBER(OFFSET('Sanitation Data'!$F$10,0,10*ROW('Sanitation Data'!F135))),'Data Summary'!CW141="Yes"),OFFSET('Sanitation Data'!$F$10,0,10*ROW('Sanitation Data'!F135)),NA())</f>
        <v>#N/A</v>
      </c>
      <c r="AI141" s="507" t="e">
        <f ca="1">+IF(AND(ISNUMBER(OFFSET('Sanitation Data'!$F$11,0,10*ROW('Sanitation Data'!F135))),'Data Summary'!CX141="Yes"),OFFSET('Sanitation Data'!$F$11,0,10*ROW('Sanitation Data'!F135)),NA())</f>
        <v>#N/A</v>
      </c>
      <c r="AJ141" s="507" t="e">
        <f ca="1">+IF(AND(ISNUMBER(OFFSET('Sanitation Data'!$F$12,0,10*ROW('Sanitation Data'!F135))),'Data Summary'!CY141="Yes"),OFFSET('Sanitation Data'!$F$12,0,10*ROW('Sanitation Data'!F135)),NA())</f>
        <v>#N/A</v>
      </c>
      <c r="AK141" s="507" t="e">
        <f ca="1">+IF(AND(ISNUMBER(OFFSET('Sanitation Data'!$G$4,0,10*ROW('Sanitation Data'!G135))),'Data Summary'!CZ141="Yes"),100-OFFSET('Sanitation Data'!$G$4,0,10*ROW('Sanitation Data'!G135)),NA())</f>
        <v>#N/A</v>
      </c>
      <c r="AL141" s="507" t="e">
        <f ca="1">+IF(AND(ISNUMBER(OFFSET('Sanitation Data'!$G$6,0,10*ROW('Sanitation Data'!G135))),'Data Summary'!DA141="Yes"),OFFSET('Sanitation Data'!$G$6,0,10*ROW('Sanitation Data'!G135)),NA())</f>
        <v>#N/A</v>
      </c>
      <c r="AM141" s="507" t="e">
        <f ca="1">+IF(AND(ISNUMBER(OFFSET('Sanitation Data'!$G$10,0,10*ROW('Sanitation Data'!G135))),'Data Summary'!DB141="Yes"),OFFSET('Sanitation Data'!$G$10,0,10*ROW('Sanitation Data'!G135)),NA())</f>
        <v>#N/A</v>
      </c>
      <c r="AN141" s="507" t="e">
        <f ca="1">+IF(AND(ISNUMBER(OFFSET('Sanitation Data'!$G$11,0,10*ROW('Sanitation Data'!G135))),'Data Summary'!DC141="Yes"),OFFSET('Sanitation Data'!$G$11,0,10*ROW('Sanitation Data'!G135)),NA())</f>
        <v>#N/A</v>
      </c>
      <c r="AO141" s="507" t="e">
        <f ca="1">+IF(AND(ISNUMBER(OFFSET('Sanitation Data'!$G$12,0,10*ROW('Sanitation Data'!G135))),'Data Summary'!DD141="Yes"),OFFSET('Sanitation Data'!$G$12,0,10*ROW('Sanitation Data'!G135)),NA())</f>
        <v>#N/A</v>
      </c>
      <c r="AP141" s="507" t="e">
        <f ca="1">+IF(AND(ISNUMBER(OFFSET('Sanitation Data'!$H$4,0,10*ROW('Sanitation Data'!H135))),'Data Summary'!DE141="Yes"),100-OFFSET('Sanitation Data'!$H$4,0,10*ROW('Sanitation Data'!H135)),NA())</f>
        <v>#N/A</v>
      </c>
      <c r="AQ141" s="507" t="e">
        <f ca="1">+IF(AND(ISNUMBER(OFFSET('Sanitation Data'!$H$6,0,10*ROW('Sanitation Data'!H135))),'Data Summary'!DF141="Yes"),OFFSET('Sanitation Data'!$H$6,0,10*ROW('Sanitation Data'!H135)),NA())</f>
        <v>#N/A</v>
      </c>
      <c r="AR141" s="507" t="e">
        <f ca="1">+IF(AND(ISNUMBER(OFFSET('Sanitation Data'!$H$10,0,10*ROW('Sanitation Data'!H135))),'Data Summary'!DG141="Yes"),OFFSET('Sanitation Data'!$H$10,0,10*ROW('Sanitation Data'!H135)),NA())</f>
        <v>#N/A</v>
      </c>
      <c r="AS141" s="507" t="e">
        <f ca="1">+IF(AND(ISNUMBER(OFFSET('Sanitation Data'!$H$11,0,10*ROW('Sanitation Data'!H135))),'Data Summary'!DH141="Yes"),OFFSET('Sanitation Data'!$H$11,0,10*ROW('Sanitation Data'!H135)),NA())</f>
        <v>#N/A</v>
      </c>
      <c r="AT141" s="507" t="e">
        <f ca="1">+IF(AND(ISNUMBER(OFFSET('Sanitation Data'!$H$12,0,10*ROW('Sanitation Data'!H135))),'Data Summary'!DI141="Yes"),OFFSET('Sanitation Data'!$H$12,0,10*ROW('Sanitation Data'!H135)),NA())</f>
        <v>#N/A</v>
      </c>
      <c r="AU141" s="507" t="e">
        <f ca="1">+IF(AND(ISNUMBER(OFFSET('Sanitation Data'!$I$4,0,10*ROW('Sanitation Data'!I135))),'Data Summary'!DJ141="Yes"),100-OFFSET('Sanitation Data'!$I$4,0,10*ROW('Sanitation Data'!I135)),NA())</f>
        <v>#N/A</v>
      </c>
      <c r="AV141" s="507" t="e">
        <f ca="1">+IF(AND(ISNUMBER(OFFSET('Sanitation Data'!$I$6,0,10*ROW('Sanitation Data'!I135))),'Data Summary'!DK141="Yes"),OFFSET('Sanitation Data'!$I$6,0,10*ROW('Sanitation Data'!I135)),NA())</f>
        <v>#N/A</v>
      </c>
      <c r="AW141" s="507" t="e">
        <f ca="1">+IF(AND(ISNUMBER(OFFSET('Sanitation Data'!$I$10,0,10*ROW('Sanitation Data'!I135))),'Data Summary'!DL141="Yes"),OFFSET('Sanitation Data'!$I$10,0,10*ROW('Sanitation Data'!I135)),NA())</f>
        <v>#N/A</v>
      </c>
      <c r="AX141" s="507" t="e">
        <f ca="1">+IF(AND(ISNUMBER(OFFSET('Sanitation Data'!$I$11,0,10*ROW('Sanitation Data'!I135))),'Data Summary'!DM141="Yes"),OFFSET('Sanitation Data'!$I$11,0,10*ROW('Sanitation Data'!I135)),NA())</f>
        <v>#N/A</v>
      </c>
      <c r="AY141" s="507" t="e">
        <f ca="1">+IF(AND(ISNUMBER(OFFSET('Sanitation Data'!$I$12,0,10*ROW('Sanitation Data'!I135))),'Data Summary'!DN141="Yes"),OFFSET('Sanitation Data'!$I$12,0,10*ROW('Sanitation Data'!I135)),NA())</f>
        <v>#N/A</v>
      </c>
      <c r="AZ141" s="508" t="e">
        <f ca="1">+IF(AND(ISNUMBER(OFFSET('Hygiene Data'!$D$5,0,10*ROW('Hygiene Data'!D135))),'Data Summary'!DO141="Yes"),OFFSET('Hygiene Data'!$D$5,0,10*ROW('Hygiene Data'!D135)),NA())</f>
        <v>#N/A</v>
      </c>
      <c r="BA141" s="508" t="e">
        <f ca="1">+IF(AND(ISNUMBER(OFFSET('Hygiene Data'!$D$7,0,10*ROW('Hygiene Data'!D135))),'Data Summary'!DP141="Yes"),OFFSET('Hygiene Data'!$D$7,0,10*ROW('Hygiene Data'!D135)),NA())</f>
        <v>#N/A</v>
      </c>
      <c r="BB141" s="508" t="e">
        <f ca="1">+IF(AND(ISNUMBER(OFFSET('Hygiene Data'!$D$9,0,10*ROW('Hygiene Data'!D135))),'Data Summary'!DQ141="Yes"),OFFSET('Hygiene Data'!$D$9,0,10*ROW('Hygiene Data'!D135)),NA())</f>
        <v>#N/A</v>
      </c>
      <c r="BC141" s="508" t="e">
        <f ca="1">+IF(AND(ISNUMBER(OFFSET('Hygiene Data'!$E$5,0,10*ROW('Hygiene Data'!E135))),'Data Summary'!DR141="Yes"),OFFSET('Hygiene Data'!$E$5,0,10*ROW('Hygiene Data'!E135)),NA())</f>
        <v>#N/A</v>
      </c>
      <c r="BD141" s="508" t="e">
        <f ca="1">+IF(AND(ISNUMBER(OFFSET('Hygiene Data'!$E$7,0,10*ROW('Hygiene Data'!E135))),'Data Summary'!DS141="Yes"),OFFSET('Hygiene Data'!$E$7,0,10*ROW('Hygiene Data'!E135)),NA())</f>
        <v>#N/A</v>
      </c>
      <c r="BE141" s="508" t="e">
        <f ca="1">+IF(AND(ISNUMBER(OFFSET('Hygiene Data'!$E$9,0,10*ROW('Hygiene Data'!E135))),'Data Summary'!DT141="Yes"),OFFSET('Hygiene Data'!$E$9,0,10*ROW('Hygiene Data'!E135)),NA())</f>
        <v>#N/A</v>
      </c>
      <c r="BF141" s="508" t="e">
        <f ca="1">+IF(AND(ISNUMBER(OFFSET('Hygiene Data'!$F$5,0,10*ROW('Hygiene Data'!F135))),'Data Summary'!DU141="Yes"),OFFSET('Hygiene Data'!$F$5,0,10*ROW('Hygiene Data'!F135)),NA())</f>
        <v>#N/A</v>
      </c>
      <c r="BG141" s="508" t="e">
        <f ca="1">+IF(AND(ISNUMBER(OFFSET('Hygiene Data'!$F$7,0,10*ROW('Hygiene Data'!F135))),'Data Summary'!DV141="Yes"),OFFSET('Hygiene Data'!$F$7,0,10*ROW('Hygiene Data'!F135)),NA())</f>
        <v>#N/A</v>
      </c>
      <c r="BH141" s="508" t="e">
        <f ca="1">+IF(AND(ISNUMBER(OFFSET('Hygiene Data'!$F$9,0,10*ROW('Hygiene Data'!F135))),'Data Summary'!DW141="Yes"),OFFSET('Hygiene Data'!$F$9,0,10*ROW('Hygiene Data'!F135)),NA())</f>
        <v>#N/A</v>
      </c>
      <c r="BI141" s="508" t="e">
        <f ca="1">+IF(AND(ISNUMBER(OFFSET('Hygiene Data'!$G$5,0,10*ROW('Hygiene Data'!G135))),'Data Summary'!DX141="Yes"),OFFSET('Hygiene Data'!$G$5,0,10*ROW('Hygiene Data'!G135)),NA())</f>
        <v>#N/A</v>
      </c>
      <c r="BJ141" s="508" t="e">
        <f ca="1">+IF(AND(ISNUMBER(OFFSET('Hygiene Data'!$G$7,0,10*ROW('Hygiene Data'!G135))),'Data Summary'!DY141="Yes"),OFFSET('Hygiene Data'!$G$7,0,10*ROW('Hygiene Data'!G135)),NA())</f>
        <v>#N/A</v>
      </c>
      <c r="BK141" s="508" t="e">
        <f ca="1">+IF(AND(ISNUMBER(OFFSET('Hygiene Data'!$G$9,0,10*ROW('Hygiene Data'!G135))),'Data Summary'!DZ141="Yes"),OFFSET('Hygiene Data'!$G$9,0,10*ROW('Hygiene Data'!G135)),NA())</f>
        <v>#N/A</v>
      </c>
      <c r="BL141" s="508" t="e">
        <f ca="1">+IF(AND(ISNUMBER(OFFSET('Hygiene Data'!$H$5,0,10*ROW('Hygiene Data'!H135))),'Data Summary'!EA141="Yes"),OFFSET('Hygiene Data'!$H$5,0,10*ROW('Hygiene Data'!H135)),NA())</f>
        <v>#N/A</v>
      </c>
      <c r="BM141" s="508" t="e">
        <f ca="1">+IF(AND(ISNUMBER(OFFSET('Hygiene Data'!$H$7,0,10*ROW('Hygiene Data'!H135))),'Data Summary'!EB141="Yes"),OFFSET('Hygiene Data'!$H$7,0,10*ROW('Hygiene Data'!H135)),NA())</f>
        <v>#N/A</v>
      </c>
      <c r="BN141" s="508" t="e">
        <f ca="1">+IF(AND(ISNUMBER(OFFSET('Hygiene Data'!$H$9,0,10*ROW('Hygiene Data'!H135))),'Data Summary'!EC141="Yes"),OFFSET('Hygiene Data'!$H$9,0,10*ROW('Hygiene Data'!H135)),NA())</f>
        <v>#N/A</v>
      </c>
      <c r="BO141" s="508" t="e">
        <f ca="1">+IF(AND(ISNUMBER(OFFSET('Hygiene Data'!$I$5,0,10*ROW('Hygiene Data'!I135))),'Data Summary'!ED141="Yes"),OFFSET('Hygiene Data'!$I$5,0,10*ROW('Hygiene Data'!I135)),NA())</f>
        <v>#N/A</v>
      </c>
      <c r="BP141" s="508" t="e">
        <f ca="1">+IF(AND(ISNUMBER(OFFSET('Hygiene Data'!$I$7,0,10*ROW('Hygiene Data'!I135))),'Data Summary'!EE141="Yes"),OFFSET('Hygiene Data'!$I$7,0,10*ROW('Hygiene Data'!I135)),NA())</f>
        <v>#N/A</v>
      </c>
      <c r="BQ141" s="508" t="e">
        <f ca="1">+IF(AND(ISNUMBER(OFFSET('Hygiene Data'!$I$9,0,10*ROW('Hygiene Data'!I135))),'Data Summary'!EF141="Yes"),OFFSET('Hygiene Data'!$I$9,0,10*ROW('Hygiene Data'!I135)),NA())</f>
        <v>#N/A</v>
      </c>
    </row>
    <row r="142" spans="1:69" x14ac:dyDescent="0.25">
      <c r="A142" s="504" t="e">
        <f ca="1">+RIGHT('Data Summary'!A142,LEN('Data Summary'!A142)-9)</f>
        <v>#VALUE!</v>
      </c>
      <c r="B142" s="478" t="str">
        <f ca="1">+IF(ISTEXT('Data Summary'!B142),'Data Summary'!B142,"")</f>
        <v/>
      </c>
      <c r="C142" s="505" t="e">
        <f ca="1">+VALUE('Data Summary'!C142)</f>
        <v>#VALUE!</v>
      </c>
      <c r="D142" s="506" t="e">
        <f ca="1">+IF(AND(ISNUMBER(OFFSET('Water Data'!$D$4,0,10*ROW('Water Data'!D136))),'Data Summary'!BS142="Yes"),100-OFFSET('Water Data'!$D$4,0,10*ROW('Water Data'!D136)),NA())</f>
        <v>#N/A</v>
      </c>
      <c r="E142" s="506" t="e">
        <f ca="1">+IF(AND(ISNUMBER(OFFSET('Water Data'!$D$6,0,10*ROW('Water Data'!D136))),'Data Summary'!BT142="Yes"),OFFSET('Water Data'!$D$6,0,10*ROW('Water Data'!D136)),NA())</f>
        <v>#N/A</v>
      </c>
      <c r="F142" s="506" t="e">
        <f ca="1">+IF(AND(ISNUMBER(OFFSET('Water Data'!$D$9,0,10*ROW('Water Data'!D136))),'Data Summary'!BU142="Yes"),OFFSET('Water Data'!$D$9,0,10*ROW('Water Data'!D136)),NA())</f>
        <v>#N/A</v>
      </c>
      <c r="G142" s="506" t="e">
        <f ca="1">+IF(AND(ISNUMBER(OFFSET('Water Data'!$E$4,0,10*ROW('Water Data'!E136))),'Data Summary'!BV142="Yes"),100-OFFSET('Water Data'!$E$4,0,10*ROW('Water Data'!E136)),NA())</f>
        <v>#N/A</v>
      </c>
      <c r="H142" s="506" t="e">
        <f ca="1">+IF(AND(ISNUMBER(OFFSET('Water Data'!$E$6,0,10*ROW('Water Data'!E136))),'Data Summary'!BW142="Yes"),OFFSET('Water Data'!$E$6,0,10*ROW('Water Data'!E136)),NA())</f>
        <v>#N/A</v>
      </c>
      <c r="I142" s="506" t="e">
        <f ca="1">+IF(AND(ISNUMBER(OFFSET('Water Data'!$E$9,0,10*ROW('Water Data'!E136))),'Data Summary'!BX142="Yes"),OFFSET('Water Data'!$E$9,0,10*ROW('Water Data'!E136)),NA())</f>
        <v>#N/A</v>
      </c>
      <c r="J142" s="506" t="e">
        <f ca="1">+IF(AND(ISNUMBER(OFFSET('Water Data'!$F$4,0,10*ROW('Water Data'!F136))),'Data Summary'!BY142="Yes"),100-OFFSET('Water Data'!$F$4,0,10*ROW('Water Data'!F136)),NA())</f>
        <v>#N/A</v>
      </c>
      <c r="K142" s="506" t="e">
        <f ca="1">+IF(AND(ISNUMBER(OFFSET('Water Data'!$F$6,0,10*ROW('Water Data'!F136))),'Data Summary'!BZ142="Yes"),OFFSET('Water Data'!$F$6,0,10*ROW('Water Data'!F136)),NA())</f>
        <v>#N/A</v>
      </c>
      <c r="L142" s="506" t="e">
        <f ca="1">+IF(AND(ISNUMBER(OFFSET('Water Data'!$F$9,0,10*ROW('Water Data'!F136))),'Data Summary'!CA142="Yes"),OFFSET('Water Data'!$F$9,0,10*ROW('Water Data'!F136)),NA())</f>
        <v>#N/A</v>
      </c>
      <c r="M142" s="506" t="e">
        <f ca="1">+IF(AND(ISNUMBER(OFFSET('Water Data'!$G$4,0,10*ROW('Water Data'!G136))),'Data Summary'!CB142="Yes"),100-OFFSET('Water Data'!$G$4,0,10*ROW('Water Data'!G136)),NA())</f>
        <v>#N/A</v>
      </c>
      <c r="N142" s="506" t="e">
        <f ca="1">+IF(AND(ISNUMBER(OFFSET('Water Data'!$G$6,0,10*ROW('Water Data'!G136))),'Data Summary'!CC142="Yes"),OFFSET('Water Data'!$G$6,0,10*ROW('Water Data'!G136)),NA())</f>
        <v>#N/A</v>
      </c>
      <c r="O142" s="506" t="e">
        <f ca="1">+IF(AND(ISNUMBER(OFFSET('Water Data'!$G$9,0,10*ROW('Water Data'!G136))),'Data Summary'!CD142="Yes"),OFFSET('Water Data'!$G$9,0,10*ROW('Water Data'!G136)),NA())</f>
        <v>#N/A</v>
      </c>
      <c r="P142" s="506" t="e">
        <f ca="1">+IF(AND(ISNUMBER(OFFSET('Water Data'!$H$4,0,10*ROW('Water Data'!H136))),'Data Summary'!CE142="Yes"),100-OFFSET('Water Data'!$H$4,0,10*ROW('Water Data'!H136)),NA())</f>
        <v>#N/A</v>
      </c>
      <c r="Q142" s="506" t="e">
        <f ca="1">+IF(AND(ISNUMBER(OFFSET('Water Data'!$H$6,0,10*ROW('Water Data'!H136))),'Data Summary'!CF142="Yes"),OFFSET('Water Data'!$H$6,0,10*ROW('Water Data'!H136)),NA())</f>
        <v>#N/A</v>
      </c>
      <c r="R142" s="506" t="e">
        <f ca="1">+IF(AND(ISNUMBER(OFFSET('Water Data'!$H$9,0,10*ROW('Water Data'!H136))),'Data Summary'!CG142="Yes"),OFFSET('Water Data'!$H$9,0,10*ROW('Water Data'!H136)),NA())</f>
        <v>#N/A</v>
      </c>
      <c r="S142" s="506" t="e">
        <f ca="1">+IF(AND(ISNUMBER(OFFSET('Water Data'!$I$4,0,10*ROW('Water Data'!I136))),'Data Summary'!CH142="Yes"),100-OFFSET('Water Data'!$I$4,0,10*ROW('Water Data'!I136)),NA())</f>
        <v>#N/A</v>
      </c>
      <c r="T142" s="506" t="e">
        <f ca="1">+IF(AND(ISNUMBER(OFFSET('Water Data'!$I$6,0,10*ROW('Water Data'!I136))),'Data Summary'!CI142="Yes"),OFFSET('Water Data'!$I$6,0,10*ROW('Water Data'!I136)),NA())</f>
        <v>#N/A</v>
      </c>
      <c r="U142" s="506" t="e">
        <f ca="1">+IF(AND(ISNUMBER(OFFSET('Water Data'!$I$9,0,10*ROW('Water Data'!I136))),'Data Summary'!CJ142="Yes"),OFFSET('Water Data'!$I$9,0,10*ROW('Water Data'!I136)),NA())</f>
        <v>#N/A</v>
      </c>
      <c r="V142" s="507" t="e">
        <f ca="1">+IF(AND(ISNUMBER(OFFSET('Sanitation Data'!$D$4,0,10*ROW('Sanitation Data'!D136))),'Data Summary'!CK142="Yes"),100-OFFSET('Sanitation Data'!$D$4,0,10*ROW('Sanitation Data'!D136)),NA())</f>
        <v>#N/A</v>
      </c>
      <c r="W142" s="507" t="e">
        <f ca="1">+IF(AND(ISNUMBER(OFFSET('Sanitation Data'!$D$6,0,10*ROW('Sanitation Data'!D136))),'Data Summary'!CL142="Yes"),OFFSET('Sanitation Data'!$D$6,0,10*ROW('Sanitation Data'!D136)),NA())</f>
        <v>#N/A</v>
      </c>
      <c r="X142" s="507" t="e">
        <f ca="1">+IF(AND(ISNUMBER(OFFSET('Sanitation Data'!$D$10,0,10*ROW('Sanitation Data'!D136))),'Data Summary'!CM142="Yes"),OFFSET('Sanitation Data'!$D$10,0,10*ROW('Sanitation Data'!D136)),NA())</f>
        <v>#N/A</v>
      </c>
      <c r="Y142" s="507" t="e">
        <f ca="1">+IF(AND(ISNUMBER(OFFSET('Sanitation Data'!$D$11,0,10*ROW('Sanitation Data'!D136))),'Data Summary'!CN142="Yes"),OFFSET('Sanitation Data'!$D$11,0,10*ROW('Sanitation Data'!D136)),NA())</f>
        <v>#N/A</v>
      </c>
      <c r="Z142" s="507" t="e">
        <f ca="1">+IF(AND(ISNUMBER(OFFSET('Sanitation Data'!$D$12,0,10*ROW('Sanitation Data'!D136))),'Data Summary'!CO142="Yes"),OFFSET('Sanitation Data'!$D$12,0,10*ROW('Sanitation Data'!D136)),NA())</f>
        <v>#N/A</v>
      </c>
      <c r="AA142" s="507" t="e">
        <f ca="1">+IF(AND(ISNUMBER(OFFSET('Sanitation Data'!$E$4,0,10*ROW('Sanitation Data'!E136))),'Data Summary'!CP142="Yes"),100-OFFSET('Sanitation Data'!$E$4,0,10*ROW('Sanitation Data'!E136)),NA())</f>
        <v>#N/A</v>
      </c>
      <c r="AB142" s="507" t="e">
        <f ca="1">+IF(AND(ISNUMBER(OFFSET('Sanitation Data'!$E$6,0,10*ROW('Sanitation Data'!E136))),'Data Summary'!CQ142="Yes"),OFFSET('Sanitation Data'!$E$6,0,10*ROW('Sanitation Data'!E136)),NA())</f>
        <v>#N/A</v>
      </c>
      <c r="AC142" s="507" t="e">
        <f ca="1">+IF(AND(ISNUMBER(OFFSET('Sanitation Data'!$E$10,0,10*ROW('Sanitation Data'!E136))),'Data Summary'!CR142="Yes"),OFFSET('Sanitation Data'!$E$10,0,10*ROW('Sanitation Data'!E136)),NA())</f>
        <v>#N/A</v>
      </c>
      <c r="AD142" s="507" t="e">
        <f ca="1">+IF(AND(ISNUMBER(OFFSET('Sanitation Data'!$E$11,0,10*ROW('Sanitation Data'!E136))),'Data Summary'!CS142="Yes"),OFFSET('Sanitation Data'!$E$11,0,10*ROW('Sanitation Data'!E136)),NA())</f>
        <v>#N/A</v>
      </c>
      <c r="AE142" s="507" t="e">
        <f ca="1">+IF(AND(ISNUMBER(OFFSET('Sanitation Data'!$E$12,0,10*ROW('Sanitation Data'!E136))),'Data Summary'!CT142="Yes"),OFFSET('Sanitation Data'!$E$12,0,10*ROW('Sanitation Data'!E136)),NA())</f>
        <v>#N/A</v>
      </c>
      <c r="AF142" s="507" t="e">
        <f ca="1">+IF(AND(ISNUMBER(OFFSET('Sanitation Data'!$F$4,0,10*ROW('Sanitation Data'!F136))),'Data Summary'!CU142="Yes"),100-OFFSET('Sanitation Data'!$F$4,0,10*ROW('Sanitation Data'!F136)),NA())</f>
        <v>#N/A</v>
      </c>
      <c r="AG142" s="507" t="e">
        <f ca="1">+IF(AND(ISNUMBER(OFFSET('Sanitation Data'!$F$6,0,10*ROW('Sanitation Data'!F136))),'Data Summary'!CV142="Yes"),OFFSET('Sanitation Data'!$F$6,0,10*ROW('Sanitation Data'!F136)),NA())</f>
        <v>#N/A</v>
      </c>
      <c r="AH142" s="507" t="e">
        <f ca="1">+IF(AND(ISNUMBER(OFFSET('Sanitation Data'!$F$10,0,10*ROW('Sanitation Data'!F136))),'Data Summary'!CW142="Yes"),OFFSET('Sanitation Data'!$F$10,0,10*ROW('Sanitation Data'!F136)),NA())</f>
        <v>#N/A</v>
      </c>
      <c r="AI142" s="507" t="e">
        <f ca="1">+IF(AND(ISNUMBER(OFFSET('Sanitation Data'!$F$11,0,10*ROW('Sanitation Data'!F136))),'Data Summary'!CX142="Yes"),OFFSET('Sanitation Data'!$F$11,0,10*ROW('Sanitation Data'!F136)),NA())</f>
        <v>#N/A</v>
      </c>
      <c r="AJ142" s="507" t="e">
        <f ca="1">+IF(AND(ISNUMBER(OFFSET('Sanitation Data'!$F$12,0,10*ROW('Sanitation Data'!F136))),'Data Summary'!CY142="Yes"),OFFSET('Sanitation Data'!$F$12,0,10*ROW('Sanitation Data'!F136)),NA())</f>
        <v>#N/A</v>
      </c>
      <c r="AK142" s="507" t="e">
        <f ca="1">+IF(AND(ISNUMBER(OFFSET('Sanitation Data'!$G$4,0,10*ROW('Sanitation Data'!G136))),'Data Summary'!CZ142="Yes"),100-OFFSET('Sanitation Data'!$G$4,0,10*ROW('Sanitation Data'!G136)),NA())</f>
        <v>#N/A</v>
      </c>
      <c r="AL142" s="507" t="e">
        <f ca="1">+IF(AND(ISNUMBER(OFFSET('Sanitation Data'!$G$6,0,10*ROW('Sanitation Data'!G136))),'Data Summary'!DA142="Yes"),OFFSET('Sanitation Data'!$G$6,0,10*ROW('Sanitation Data'!G136)),NA())</f>
        <v>#N/A</v>
      </c>
      <c r="AM142" s="507" t="e">
        <f ca="1">+IF(AND(ISNUMBER(OFFSET('Sanitation Data'!$G$10,0,10*ROW('Sanitation Data'!G136))),'Data Summary'!DB142="Yes"),OFFSET('Sanitation Data'!$G$10,0,10*ROW('Sanitation Data'!G136)),NA())</f>
        <v>#N/A</v>
      </c>
      <c r="AN142" s="507" t="e">
        <f ca="1">+IF(AND(ISNUMBER(OFFSET('Sanitation Data'!$G$11,0,10*ROW('Sanitation Data'!G136))),'Data Summary'!DC142="Yes"),OFFSET('Sanitation Data'!$G$11,0,10*ROW('Sanitation Data'!G136)),NA())</f>
        <v>#N/A</v>
      </c>
      <c r="AO142" s="507" t="e">
        <f ca="1">+IF(AND(ISNUMBER(OFFSET('Sanitation Data'!$G$12,0,10*ROW('Sanitation Data'!G136))),'Data Summary'!DD142="Yes"),OFFSET('Sanitation Data'!$G$12,0,10*ROW('Sanitation Data'!G136)),NA())</f>
        <v>#N/A</v>
      </c>
      <c r="AP142" s="507" t="e">
        <f ca="1">+IF(AND(ISNUMBER(OFFSET('Sanitation Data'!$H$4,0,10*ROW('Sanitation Data'!H136))),'Data Summary'!DE142="Yes"),100-OFFSET('Sanitation Data'!$H$4,0,10*ROW('Sanitation Data'!H136)),NA())</f>
        <v>#N/A</v>
      </c>
      <c r="AQ142" s="507" t="e">
        <f ca="1">+IF(AND(ISNUMBER(OFFSET('Sanitation Data'!$H$6,0,10*ROW('Sanitation Data'!H136))),'Data Summary'!DF142="Yes"),OFFSET('Sanitation Data'!$H$6,0,10*ROW('Sanitation Data'!H136)),NA())</f>
        <v>#N/A</v>
      </c>
      <c r="AR142" s="507" t="e">
        <f ca="1">+IF(AND(ISNUMBER(OFFSET('Sanitation Data'!$H$10,0,10*ROW('Sanitation Data'!H136))),'Data Summary'!DG142="Yes"),OFFSET('Sanitation Data'!$H$10,0,10*ROW('Sanitation Data'!H136)),NA())</f>
        <v>#N/A</v>
      </c>
      <c r="AS142" s="507" t="e">
        <f ca="1">+IF(AND(ISNUMBER(OFFSET('Sanitation Data'!$H$11,0,10*ROW('Sanitation Data'!H136))),'Data Summary'!DH142="Yes"),OFFSET('Sanitation Data'!$H$11,0,10*ROW('Sanitation Data'!H136)),NA())</f>
        <v>#N/A</v>
      </c>
      <c r="AT142" s="507" t="e">
        <f ca="1">+IF(AND(ISNUMBER(OFFSET('Sanitation Data'!$H$12,0,10*ROW('Sanitation Data'!H136))),'Data Summary'!DI142="Yes"),OFFSET('Sanitation Data'!$H$12,0,10*ROW('Sanitation Data'!H136)),NA())</f>
        <v>#N/A</v>
      </c>
      <c r="AU142" s="507" t="e">
        <f ca="1">+IF(AND(ISNUMBER(OFFSET('Sanitation Data'!$I$4,0,10*ROW('Sanitation Data'!I136))),'Data Summary'!DJ142="Yes"),100-OFFSET('Sanitation Data'!$I$4,0,10*ROW('Sanitation Data'!I136)),NA())</f>
        <v>#N/A</v>
      </c>
      <c r="AV142" s="507" t="e">
        <f ca="1">+IF(AND(ISNUMBER(OFFSET('Sanitation Data'!$I$6,0,10*ROW('Sanitation Data'!I136))),'Data Summary'!DK142="Yes"),OFFSET('Sanitation Data'!$I$6,0,10*ROW('Sanitation Data'!I136)),NA())</f>
        <v>#N/A</v>
      </c>
      <c r="AW142" s="507" t="e">
        <f ca="1">+IF(AND(ISNUMBER(OFFSET('Sanitation Data'!$I$10,0,10*ROW('Sanitation Data'!I136))),'Data Summary'!DL142="Yes"),OFFSET('Sanitation Data'!$I$10,0,10*ROW('Sanitation Data'!I136)),NA())</f>
        <v>#N/A</v>
      </c>
      <c r="AX142" s="507" t="e">
        <f ca="1">+IF(AND(ISNUMBER(OFFSET('Sanitation Data'!$I$11,0,10*ROW('Sanitation Data'!I136))),'Data Summary'!DM142="Yes"),OFFSET('Sanitation Data'!$I$11,0,10*ROW('Sanitation Data'!I136)),NA())</f>
        <v>#N/A</v>
      </c>
      <c r="AY142" s="507" t="e">
        <f ca="1">+IF(AND(ISNUMBER(OFFSET('Sanitation Data'!$I$12,0,10*ROW('Sanitation Data'!I136))),'Data Summary'!DN142="Yes"),OFFSET('Sanitation Data'!$I$12,0,10*ROW('Sanitation Data'!I136)),NA())</f>
        <v>#N/A</v>
      </c>
      <c r="AZ142" s="508" t="e">
        <f ca="1">+IF(AND(ISNUMBER(OFFSET('Hygiene Data'!$D$5,0,10*ROW('Hygiene Data'!D136))),'Data Summary'!DO142="Yes"),OFFSET('Hygiene Data'!$D$5,0,10*ROW('Hygiene Data'!D136)),NA())</f>
        <v>#N/A</v>
      </c>
      <c r="BA142" s="508" t="e">
        <f ca="1">+IF(AND(ISNUMBER(OFFSET('Hygiene Data'!$D$7,0,10*ROW('Hygiene Data'!D136))),'Data Summary'!DP142="Yes"),OFFSET('Hygiene Data'!$D$7,0,10*ROW('Hygiene Data'!D136)),NA())</f>
        <v>#N/A</v>
      </c>
      <c r="BB142" s="508" t="e">
        <f ca="1">+IF(AND(ISNUMBER(OFFSET('Hygiene Data'!$D$9,0,10*ROW('Hygiene Data'!D136))),'Data Summary'!DQ142="Yes"),OFFSET('Hygiene Data'!$D$9,0,10*ROW('Hygiene Data'!D136)),NA())</f>
        <v>#N/A</v>
      </c>
      <c r="BC142" s="508" t="e">
        <f ca="1">+IF(AND(ISNUMBER(OFFSET('Hygiene Data'!$E$5,0,10*ROW('Hygiene Data'!E136))),'Data Summary'!DR142="Yes"),OFFSET('Hygiene Data'!$E$5,0,10*ROW('Hygiene Data'!E136)),NA())</f>
        <v>#N/A</v>
      </c>
      <c r="BD142" s="508" t="e">
        <f ca="1">+IF(AND(ISNUMBER(OFFSET('Hygiene Data'!$E$7,0,10*ROW('Hygiene Data'!E136))),'Data Summary'!DS142="Yes"),OFFSET('Hygiene Data'!$E$7,0,10*ROW('Hygiene Data'!E136)),NA())</f>
        <v>#N/A</v>
      </c>
      <c r="BE142" s="508" t="e">
        <f ca="1">+IF(AND(ISNUMBER(OFFSET('Hygiene Data'!$E$9,0,10*ROW('Hygiene Data'!E136))),'Data Summary'!DT142="Yes"),OFFSET('Hygiene Data'!$E$9,0,10*ROW('Hygiene Data'!E136)),NA())</f>
        <v>#N/A</v>
      </c>
      <c r="BF142" s="508" t="e">
        <f ca="1">+IF(AND(ISNUMBER(OFFSET('Hygiene Data'!$F$5,0,10*ROW('Hygiene Data'!F136))),'Data Summary'!DU142="Yes"),OFFSET('Hygiene Data'!$F$5,0,10*ROW('Hygiene Data'!F136)),NA())</f>
        <v>#N/A</v>
      </c>
      <c r="BG142" s="508" t="e">
        <f ca="1">+IF(AND(ISNUMBER(OFFSET('Hygiene Data'!$F$7,0,10*ROW('Hygiene Data'!F136))),'Data Summary'!DV142="Yes"),OFFSET('Hygiene Data'!$F$7,0,10*ROW('Hygiene Data'!F136)),NA())</f>
        <v>#N/A</v>
      </c>
      <c r="BH142" s="508" t="e">
        <f ca="1">+IF(AND(ISNUMBER(OFFSET('Hygiene Data'!$F$9,0,10*ROW('Hygiene Data'!F136))),'Data Summary'!DW142="Yes"),OFFSET('Hygiene Data'!$F$9,0,10*ROW('Hygiene Data'!F136)),NA())</f>
        <v>#N/A</v>
      </c>
      <c r="BI142" s="508" t="e">
        <f ca="1">+IF(AND(ISNUMBER(OFFSET('Hygiene Data'!$G$5,0,10*ROW('Hygiene Data'!G136))),'Data Summary'!DX142="Yes"),OFFSET('Hygiene Data'!$G$5,0,10*ROW('Hygiene Data'!G136)),NA())</f>
        <v>#N/A</v>
      </c>
      <c r="BJ142" s="508" t="e">
        <f ca="1">+IF(AND(ISNUMBER(OFFSET('Hygiene Data'!$G$7,0,10*ROW('Hygiene Data'!G136))),'Data Summary'!DY142="Yes"),OFFSET('Hygiene Data'!$G$7,0,10*ROW('Hygiene Data'!G136)),NA())</f>
        <v>#N/A</v>
      </c>
      <c r="BK142" s="508" t="e">
        <f ca="1">+IF(AND(ISNUMBER(OFFSET('Hygiene Data'!$G$9,0,10*ROW('Hygiene Data'!G136))),'Data Summary'!DZ142="Yes"),OFFSET('Hygiene Data'!$G$9,0,10*ROW('Hygiene Data'!G136)),NA())</f>
        <v>#N/A</v>
      </c>
      <c r="BL142" s="508" t="e">
        <f ca="1">+IF(AND(ISNUMBER(OFFSET('Hygiene Data'!$H$5,0,10*ROW('Hygiene Data'!H136))),'Data Summary'!EA142="Yes"),OFFSET('Hygiene Data'!$H$5,0,10*ROW('Hygiene Data'!H136)),NA())</f>
        <v>#N/A</v>
      </c>
      <c r="BM142" s="508" t="e">
        <f ca="1">+IF(AND(ISNUMBER(OFFSET('Hygiene Data'!$H$7,0,10*ROW('Hygiene Data'!H136))),'Data Summary'!EB142="Yes"),OFFSET('Hygiene Data'!$H$7,0,10*ROW('Hygiene Data'!H136)),NA())</f>
        <v>#N/A</v>
      </c>
      <c r="BN142" s="508" t="e">
        <f ca="1">+IF(AND(ISNUMBER(OFFSET('Hygiene Data'!$H$9,0,10*ROW('Hygiene Data'!H136))),'Data Summary'!EC142="Yes"),OFFSET('Hygiene Data'!$H$9,0,10*ROW('Hygiene Data'!H136)),NA())</f>
        <v>#N/A</v>
      </c>
      <c r="BO142" s="508" t="e">
        <f ca="1">+IF(AND(ISNUMBER(OFFSET('Hygiene Data'!$I$5,0,10*ROW('Hygiene Data'!I136))),'Data Summary'!ED142="Yes"),OFFSET('Hygiene Data'!$I$5,0,10*ROW('Hygiene Data'!I136)),NA())</f>
        <v>#N/A</v>
      </c>
      <c r="BP142" s="508" t="e">
        <f ca="1">+IF(AND(ISNUMBER(OFFSET('Hygiene Data'!$I$7,0,10*ROW('Hygiene Data'!I136))),'Data Summary'!EE142="Yes"),OFFSET('Hygiene Data'!$I$7,0,10*ROW('Hygiene Data'!I136)),NA())</f>
        <v>#N/A</v>
      </c>
      <c r="BQ142" s="508" t="e">
        <f ca="1">+IF(AND(ISNUMBER(OFFSET('Hygiene Data'!$I$9,0,10*ROW('Hygiene Data'!I136))),'Data Summary'!EF142="Yes"),OFFSET('Hygiene Data'!$I$9,0,10*ROW('Hygiene Data'!I136)),NA())</f>
        <v>#N/A</v>
      </c>
    </row>
    <row r="143" spans="1:69" x14ac:dyDescent="0.25">
      <c r="A143" s="504" t="e">
        <f ca="1">+RIGHT('Data Summary'!A143,LEN('Data Summary'!A143)-9)</f>
        <v>#VALUE!</v>
      </c>
      <c r="B143" s="478" t="str">
        <f ca="1">+IF(ISTEXT('Data Summary'!B143),'Data Summary'!B143,"")</f>
        <v/>
      </c>
      <c r="C143" s="505" t="e">
        <f ca="1">+VALUE('Data Summary'!C143)</f>
        <v>#VALUE!</v>
      </c>
      <c r="D143" s="506" t="e">
        <f ca="1">+IF(AND(ISNUMBER(OFFSET('Water Data'!$D$4,0,10*ROW('Water Data'!D137))),'Data Summary'!BS143="Yes"),100-OFFSET('Water Data'!$D$4,0,10*ROW('Water Data'!D137)),NA())</f>
        <v>#N/A</v>
      </c>
      <c r="E143" s="506" t="e">
        <f ca="1">+IF(AND(ISNUMBER(OFFSET('Water Data'!$D$6,0,10*ROW('Water Data'!D137))),'Data Summary'!BT143="Yes"),OFFSET('Water Data'!$D$6,0,10*ROW('Water Data'!D137)),NA())</f>
        <v>#N/A</v>
      </c>
      <c r="F143" s="506" t="e">
        <f ca="1">+IF(AND(ISNUMBER(OFFSET('Water Data'!$D$9,0,10*ROW('Water Data'!D137))),'Data Summary'!BU143="Yes"),OFFSET('Water Data'!$D$9,0,10*ROW('Water Data'!D137)),NA())</f>
        <v>#N/A</v>
      </c>
      <c r="G143" s="506" t="e">
        <f ca="1">+IF(AND(ISNUMBER(OFFSET('Water Data'!$E$4,0,10*ROW('Water Data'!E137))),'Data Summary'!BV143="Yes"),100-OFFSET('Water Data'!$E$4,0,10*ROW('Water Data'!E137)),NA())</f>
        <v>#N/A</v>
      </c>
      <c r="H143" s="506" t="e">
        <f ca="1">+IF(AND(ISNUMBER(OFFSET('Water Data'!$E$6,0,10*ROW('Water Data'!E137))),'Data Summary'!BW143="Yes"),OFFSET('Water Data'!$E$6,0,10*ROW('Water Data'!E137)),NA())</f>
        <v>#N/A</v>
      </c>
      <c r="I143" s="506" t="e">
        <f ca="1">+IF(AND(ISNUMBER(OFFSET('Water Data'!$E$9,0,10*ROW('Water Data'!E137))),'Data Summary'!BX143="Yes"),OFFSET('Water Data'!$E$9,0,10*ROW('Water Data'!E137)),NA())</f>
        <v>#N/A</v>
      </c>
      <c r="J143" s="506" t="e">
        <f ca="1">+IF(AND(ISNUMBER(OFFSET('Water Data'!$F$4,0,10*ROW('Water Data'!F137))),'Data Summary'!BY143="Yes"),100-OFFSET('Water Data'!$F$4,0,10*ROW('Water Data'!F137)),NA())</f>
        <v>#N/A</v>
      </c>
      <c r="K143" s="506" t="e">
        <f ca="1">+IF(AND(ISNUMBER(OFFSET('Water Data'!$F$6,0,10*ROW('Water Data'!F137))),'Data Summary'!BZ143="Yes"),OFFSET('Water Data'!$F$6,0,10*ROW('Water Data'!F137)),NA())</f>
        <v>#N/A</v>
      </c>
      <c r="L143" s="506" t="e">
        <f ca="1">+IF(AND(ISNUMBER(OFFSET('Water Data'!$F$9,0,10*ROW('Water Data'!F137))),'Data Summary'!CA143="Yes"),OFFSET('Water Data'!$F$9,0,10*ROW('Water Data'!F137)),NA())</f>
        <v>#N/A</v>
      </c>
      <c r="M143" s="506" t="e">
        <f ca="1">+IF(AND(ISNUMBER(OFFSET('Water Data'!$G$4,0,10*ROW('Water Data'!G137))),'Data Summary'!CB143="Yes"),100-OFFSET('Water Data'!$G$4,0,10*ROW('Water Data'!G137)),NA())</f>
        <v>#N/A</v>
      </c>
      <c r="N143" s="506" t="e">
        <f ca="1">+IF(AND(ISNUMBER(OFFSET('Water Data'!$G$6,0,10*ROW('Water Data'!G137))),'Data Summary'!CC143="Yes"),OFFSET('Water Data'!$G$6,0,10*ROW('Water Data'!G137)),NA())</f>
        <v>#N/A</v>
      </c>
      <c r="O143" s="506" t="e">
        <f ca="1">+IF(AND(ISNUMBER(OFFSET('Water Data'!$G$9,0,10*ROW('Water Data'!G137))),'Data Summary'!CD143="Yes"),OFFSET('Water Data'!$G$9,0,10*ROW('Water Data'!G137)),NA())</f>
        <v>#N/A</v>
      </c>
      <c r="P143" s="506" t="e">
        <f ca="1">+IF(AND(ISNUMBER(OFFSET('Water Data'!$H$4,0,10*ROW('Water Data'!H137))),'Data Summary'!CE143="Yes"),100-OFFSET('Water Data'!$H$4,0,10*ROW('Water Data'!H137)),NA())</f>
        <v>#N/A</v>
      </c>
      <c r="Q143" s="506" t="e">
        <f ca="1">+IF(AND(ISNUMBER(OFFSET('Water Data'!$H$6,0,10*ROW('Water Data'!H137))),'Data Summary'!CF143="Yes"),OFFSET('Water Data'!$H$6,0,10*ROW('Water Data'!H137)),NA())</f>
        <v>#N/A</v>
      </c>
      <c r="R143" s="506" t="e">
        <f ca="1">+IF(AND(ISNUMBER(OFFSET('Water Data'!$H$9,0,10*ROW('Water Data'!H137))),'Data Summary'!CG143="Yes"),OFFSET('Water Data'!$H$9,0,10*ROW('Water Data'!H137)),NA())</f>
        <v>#N/A</v>
      </c>
      <c r="S143" s="506" t="e">
        <f ca="1">+IF(AND(ISNUMBER(OFFSET('Water Data'!$I$4,0,10*ROW('Water Data'!I137))),'Data Summary'!CH143="Yes"),100-OFFSET('Water Data'!$I$4,0,10*ROW('Water Data'!I137)),NA())</f>
        <v>#N/A</v>
      </c>
      <c r="T143" s="506" t="e">
        <f ca="1">+IF(AND(ISNUMBER(OFFSET('Water Data'!$I$6,0,10*ROW('Water Data'!I137))),'Data Summary'!CI143="Yes"),OFFSET('Water Data'!$I$6,0,10*ROW('Water Data'!I137)),NA())</f>
        <v>#N/A</v>
      </c>
      <c r="U143" s="506" t="e">
        <f ca="1">+IF(AND(ISNUMBER(OFFSET('Water Data'!$I$9,0,10*ROW('Water Data'!I137))),'Data Summary'!CJ143="Yes"),OFFSET('Water Data'!$I$9,0,10*ROW('Water Data'!I137)),NA())</f>
        <v>#N/A</v>
      </c>
      <c r="V143" s="507" t="e">
        <f ca="1">+IF(AND(ISNUMBER(OFFSET('Sanitation Data'!$D$4,0,10*ROW('Sanitation Data'!D137))),'Data Summary'!CK143="Yes"),100-OFFSET('Sanitation Data'!$D$4,0,10*ROW('Sanitation Data'!D137)),NA())</f>
        <v>#N/A</v>
      </c>
      <c r="W143" s="507" t="e">
        <f ca="1">+IF(AND(ISNUMBER(OFFSET('Sanitation Data'!$D$6,0,10*ROW('Sanitation Data'!D137))),'Data Summary'!CL143="Yes"),OFFSET('Sanitation Data'!$D$6,0,10*ROW('Sanitation Data'!D137)),NA())</f>
        <v>#N/A</v>
      </c>
      <c r="X143" s="507" t="e">
        <f ca="1">+IF(AND(ISNUMBER(OFFSET('Sanitation Data'!$D$10,0,10*ROW('Sanitation Data'!D137))),'Data Summary'!CM143="Yes"),OFFSET('Sanitation Data'!$D$10,0,10*ROW('Sanitation Data'!D137)),NA())</f>
        <v>#N/A</v>
      </c>
      <c r="Y143" s="507" t="e">
        <f ca="1">+IF(AND(ISNUMBER(OFFSET('Sanitation Data'!$D$11,0,10*ROW('Sanitation Data'!D137))),'Data Summary'!CN143="Yes"),OFFSET('Sanitation Data'!$D$11,0,10*ROW('Sanitation Data'!D137)),NA())</f>
        <v>#N/A</v>
      </c>
      <c r="Z143" s="507" t="e">
        <f ca="1">+IF(AND(ISNUMBER(OFFSET('Sanitation Data'!$D$12,0,10*ROW('Sanitation Data'!D137))),'Data Summary'!CO143="Yes"),OFFSET('Sanitation Data'!$D$12,0,10*ROW('Sanitation Data'!D137)),NA())</f>
        <v>#N/A</v>
      </c>
      <c r="AA143" s="507" t="e">
        <f ca="1">+IF(AND(ISNUMBER(OFFSET('Sanitation Data'!$E$4,0,10*ROW('Sanitation Data'!E137))),'Data Summary'!CP143="Yes"),100-OFFSET('Sanitation Data'!$E$4,0,10*ROW('Sanitation Data'!E137)),NA())</f>
        <v>#N/A</v>
      </c>
      <c r="AB143" s="507" t="e">
        <f ca="1">+IF(AND(ISNUMBER(OFFSET('Sanitation Data'!$E$6,0,10*ROW('Sanitation Data'!E137))),'Data Summary'!CQ143="Yes"),OFFSET('Sanitation Data'!$E$6,0,10*ROW('Sanitation Data'!E137)),NA())</f>
        <v>#N/A</v>
      </c>
      <c r="AC143" s="507" t="e">
        <f ca="1">+IF(AND(ISNUMBER(OFFSET('Sanitation Data'!$E$10,0,10*ROW('Sanitation Data'!E137))),'Data Summary'!CR143="Yes"),OFFSET('Sanitation Data'!$E$10,0,10*ROW('Sanitation Data'!E137)),NA())</f>
        <v>#N/A</v>
      </c>
      <c r="AD143" s="507" t="e">
        <f ca="1">+IF(AND(ISNUMBER(OFFSET('Sanitation Data'!$E$11,0,10*ROW('Sanitation Data'!E137))),'Data Summary'!CS143="Yes"),OFFSET('Sanitation Data'!$E$11,0,10*ROW('Sanitation Data'!E137)),NA())</f>
        <v>#N/A</v>
      </c>
      <c r="AE143" s="507" t="e">
        <f ca="1">+IF(AND(ISNUMBER(OFFSET('Sanitation Data'!$E$12,0,10*ROW('Sanitation Data'!E137))),'Data Summary'!CT143="Yes"),OFFSET('Sanitation Data'!$E$12,0,10*ROW('Sanitation Data'!E137)),NA())</f>
        <v>#N/A</v>
      </c>
      <c r="AF143" s="507" t="e">
        <f ca="1">+IF(AND(ISNUMBER(OFFSET('Sanitation Data'!$F$4,0,10*ROW('Sanitation Data'!F137))),'Data Summary'!CU143="Yes"),100-OFFSET('Sanitation Data'!$F$4,0,10*ROW('Sanitation Data'!F137)),NA())</f>
        <v>#N/A</v>
      </c>
      <c r="AG143" s="507" t="e">
        <f ca="1">+IF(AND(ISNUMBER(OFFSET('Sanitation Data'!$F$6,0,10*ROW('Sanitation Data'!F137))),'Data Summary'!CV143="Yes"),OFFSET('Sanitation Data'!$F$6,0,10*ROW('Sanitation Data'!F137)),NA())</f>
        <v>#N/A</v>
      </c>
      <c r="AH143" s="507" t="e">
        <f ca="1">+IF(AND(ISNUMBER(OFFSET('Sanitation Data'!$F$10,0,10*ROW('Sanitation Data'!F137))),'Data Summary'!CW143="Yes"),OFFSET('Sanitation Data'!$F$10,0,10*ROW('Sanitation Data'!F137)),NA())</f>
        <v>#N/A</v>
      </c>
      <c r="AI143" s="507" t="e">
        <f ca="1">+IF(AND(ISNUMBER(OFFSET('Sanitation Data'!$F$11,0,10*ROW('Sanitation Data'!F137))),'Data Summary'!CX143="Yes"),OFFSET('Sanitation Data'!$F$11,0,10*ROW('Sanitation Data'!F137)),NA())</f>
        <v>#N/A</v>
      </c>
      <c r="AJ143" s="507" t="e">
        <f ca="1">+IF(AND(ISNUMBER(OFFSET('Sanitation Data'!$F$12,0,10*ROW('Sanitation Data'!F137))),'Data Summary'!CY143="Yes"),OFFSET('Sanitation Data'!$F$12,0,10*ROW('Sanitation Data'!F137)),NA())</f>
        <v>#N/A</v>
      </c>
      <c r="AK143" s="507" t="e">
        <f ca="1">+IF(AND(ISNUMBER(OFFSET('Sanitation Data'!$G$4,0,10*ROW('Sanitation Data'!G137))),'Data Summary'!CZ143="Yes"),100-OFFSET('Sanitation Data'!$G$4,0,10*ROW('Sanitation Data'!G137)),NA())</f>
        <v>#N/A</v>
      </c>
      <c r="AL143" s="507" t="e">
        <f ca="1">+IF(AND(ISNUMBER(OFFSET('Sanitation Data'!$G$6,0,10*ROW('Sanitation Data'!G137))),'Data Summary'!DA143="Yes"),OFFSET('Sanitation Data'!$G$6,0,10*ROW('Sanitation Data'!G137)),NA())</f>
        <v>#N/A</v>
      </c>
      <c r="AM143" s="507" t="e">
        <f ca="1">+IF(AND(ISNUMBER(OFFSET('Sanitation Data'!$G$10,0,10*ROW('Sanitation Data'!G137))),'Data Summary'!DB143="Yes"),OFFSET('Sanitation Data'!$G$10,0,10*ROW('Sanitation Data'!G137)),NA())</f>
        <v>#N/A</v>
      </c>
      <c r="AN143" s="507" t="e">
        <f ca="1">+IF(AND(ISNUMBER(OFFSET('Sanitation Data'!$G$11,0,10*ROW('Sanitation Data'!G137))),'Data Summary'!DC143="Yes"),OFFSET('Sanitation Data'!$G$11,0,10*ROW('Sanitation Data'!G137)),NA())</f>
        <v>#N/A</v>
      </c>
      <c r="AO143" s="507" t="e">
        <f ca="1">+IF(AND(ISNUMBER(OFFSET('Sanitation Data'!$G$12,0,10*ROW('Sanitation Data'!G137))),'Data Summary'!DD143="Yes"),OFFSET('Sanitation Data'!$G$12,0,10*ROW('Sanitation Data'!G137)),NA())</f>
        <v>#N/A</v>
      </c>
      <c r="AP143" s="507" t="e">
        <f ca="1">+IF(AND(ISNUMBER(OFFSET('Sanitation Data'!$H$4,0,10*ROW('Sanitation Data'!H137))),'Data Summary'!DE143="Yes"),100-OFFSET('Sanitation Data'!$H$4,0,10*ROW('Sanitation Data'!H137)),NA())</f>
        <v>#N/A</v>
      </c>
      <c r="AQ143" s="507" t="e">
        <f ca="1">+IF(AND(ISNUMBER(OFFSET('Sanitation Data'!$H$6,0,10*ROW('Sanitation Data'!H137))),'Data Summary'!DF143="Yes"),OFFSET('Sanitation Data'!$H$6,0,10*ROW('Sanitation Data'!H137)),NA())</f>
        <v>#N/A</v>
      </c>
      <c r="AR143" s="507" t="e">
        <f ca="1">+IF(AND(ISNUMBER(OFFSET('Sanitation Data'!$H$10,0,10*ROW('Sanitation Data'!H137))),'Data Summary'!DG143="Yes"),OFFSET('Sanitation Data'!$H$10,0,10*ROW('Sanitation Data'!H137)),NA())</f>
        <v>#N/A</v>
      </c>
      <c r="AS143" s="507" t="e">
        <f ca="1">+IF(AND(ISNUMBER(OFFSET('Sanitation Data'!$H$11,0,10*ROW('Sanitation Data'!H137))),'Data Summary'!DH143="Yes"),OFFSET('Sanitation Data'!$H$11,0,10*ROW('Sanitation Data'!H137)),NA())</f>
        <v>#N/A</v>
      </c>
      <c r="AT143" s="507" t="e">
        <f ca="1">+IF(AND(ISNUMBER(OFFSET('Sanitation Data'!$H$12,0,10*ROW('Sanitation Data'!H137))),'Data Summary'!DI143="Yes"),OFFSET('Sanitation Data'!$H$12,0,10*ROW('Sanitation Data'!H137)),NA())</f>
        <v>#N/A</v>
      </c>
      <c r="AU143" s="507" t="e">
        <f ca="1">+IF(AND(ISNUMBER(OFFSET('Sanitation Data'!$I$4,0,10*ROW('Sanitation Data'!I137))),'Data Summary'!DJ143="Yes"),100-OFFSET('Sanitation Data'!$I$4,0,10*ROW('Sanitation Data'!I137)),NA())</f>
        <v>#N/A</v>
      </c>
      <c r="AV143" s="507" t="e">
        <f ca="1">+IF(AND(ISNUMBER(OFFSET('Sanitation Data'!$I$6,0,10*ROW('Sanitation Data'!I137))),'Data Summary'!DK143="Yes"),OFFSET('Sanitation Data'!$I$6,0,10*ROW('Sanitation Data'!I137)),NA())</f>
        <v>#N/A</v>
      </c>
      <c r="AW143" s="507" t="e">
        <f ca="1">+IF(AND(ISNUMBER(OFFSET('Sanitation Data'!$I$10,0,10*ROW('Sanitation Data'!I137))),'Data Summary'!DL143="Yes"),OFFSET('Sanitation Data'!$I$10,0,10*ROW('Sanitation Data'!I137)),NA())</f>
        <v>#N/A</v>
      </c>
      <c r="AX143" s="507" t="e">
        <f ca="1">+IF(AND(ISNUMBER(OFFSET('Sanitation Data'!$I$11,0,10*ROW('Sanitation Data'!I137))),'Data Summary'!DM143="Yes"),OFFSET('Sanitation Data'!$I$11,0,10*ROW('Sanitation Data'!I137)),NA())</f>
        <v>#N/A</v>
      </c>
      <c r="AY143" s="507" t="e">
        <f ca="1">+IF(AND(ISNUMBER(OFFSET('Sanitation Data'!$I$12,0,10*ROW('Sanitation Data'!I137))),'Data Summary'!DN143="Yes"),OFFSET('Sanitation Data'!$I$12,0,10*ROW('Sanitation Data'!I137)),NA())</f>
        <v>#N/A</v>
      </c>
      <c r="AZ143" s="508" t="e">
        <f ca="1">+IF(AND(ISNUMBER(OFFSET('Hygiene Data'!$D$5,0,10*ROW('Hygiene Data'!D137))),'Data Summary'!DO143="Yes"),OFFSET('Hygiene Data'!$D$5,0,10*ROW('Hygiene Data'!D137)),NA())</f>
        <v>#N/A</v>
      </c>
      <c r="BA143" s="508" t="e">
        <f ca="1">+IF(AND(ISNUMBER(OFFSET('Hygiene Data'!$D$7,0,10*ROW('Hygiene Data'!D137))),'Data Summary'!DP143="Yes"),OFFSET('Hygiene Data'!$D$7,0,10*ROW('Hygiene Data'!D137)),NA())</f>
        <v>#N/A</v>
      </c>
      <c r="BB143" s="508" t="e">
        <f ca="1">+IF(AND(ISNUMBER(OFFSET('Hygiene Data'!$D$9,0,10*ROW('Hygiene Data'!D137))),'Data Summary'!DQ143="Yes"),OFFSET('Hygiene Data'!$D$9,0,10*ROW('Hygiene Data'!D137)),NA())</f>
        <v>#N/A</v>
      </c>
      <c r="BC143" s="508" t="e">
        <f ca="1">+IF(AND(ISNUMBER(OFFSET('Hygiene Data'!$E$5,0,10*ROW('Hygiene Data'!E137))),'Data Summary'!DR143="Yes"),OFFSET('Hygiene Data'!$E$5,0,10*ROW('Hygiene Data'!E137)),NA())</f>
        <v>#N/A</v>
      </c>
      <c r="BD143" s="508" t="e">
        <f ca="1">+IF(AND(ISNUMBER(OFFSET('Hygiene Data'!$E$7,0,10*ROW('Hygiene Data'!E137))),'Data Summary'!DS143="Yes"),OFFSET('Hygiene Data'!$E$7,0,10*ROW('Hygiene Data'!E137)),NA())</f>
        <v>#N/A</v>
      </c>
      <c r="BE143" s="508" t="e">
        <f ca="1">+IF(AND(ISNUMBER(OFFSET('Hygiene Data'!$E$9,0,10*ROW('Hygiene Data'!E137))),'Data Summary'!DT143="Yes"),OFFSET('Hygiene Data'!$E$9,0,10*ROW('Hygiene Data'!E137)),NA())</f>
        <v>#N/A</v>
      </c>
      <c r="BF143" s="508" t="e">
        <f ca="1">+IF(AND(ISNUMBER(OFFSET('Hygiene Data'!$F$5,0,10*ROW('Hygiene Data'!F137))),'Data Summary'!DU143="Yes"),OFFSET('Hygiene Data'!$F$5,0,10*ROW('Hygiene Data'!F137)),NA())</f>
        <v>#N/A</v>
      </c>
      <c r="BG143" s="508" t="e">
        <f ca="1">+IF(AND(ISNUMBER(OFFSET('Hygiene Data'!$F$7,0,10*ROW('Hygiene Data'!F137))),'Data Summary'!DV143="Yes"),OFFSET('Hygiene Data'!$F$7,0,10*ROW('Hygiene Data'!F137)),NA())</f>
        <v>#N/A</v>
      </c>
      <c r="BH143" s="508" t="e">
        <f ca="1">+IF(AND(ISNUMBER(OFFSET('Hygiene Data'!$F$9,0,10*ROW('Hygiene Data'!F137))),'Data Summary'!DW143="Yes"),OFFSET('Hygiene Data'!$F$9,0,10*ROW('Hygiene Data'!F137)),NA())</f>
        <v>#N/A</v>
      </c>
      <c r="BI143" s="508" t="e">
        <f ca="1">+IF(AND(ISNUMBER(OFFSET('Hygiene Data'!$G$5,0,10*ROW('Hygiene Data'!G137))),'Data Summary'!DX143="Yes"),OFFSET('Hygiene Data'!$G$5,0,10*ROW('Hygiene Data'!G137)),NA())</f>
        <v>#N/A</v>
      </c>
      <c r="BJ143" s="508" t="e">
        <f ca="1">+IF(AND(ISNUMBER(OFFSET('Hygiene Data'!$G$7,0,10*ROW('Hygiene Data'!G137))),'Data Summary'!DY143="Yes"),OFFSET('Hygiene Data'!$G$7,0,10*ROW('Hygiene Data'!G137)),NA())</f>
        <v>#N/A</v>
      </c>
      <c r="BK143" s="508" t="e">
        <f ca="1">+IF(AND(ISNUMBER(OFFSET('Hygiene Data'!$G$9,0,10*ROW('Hygiene Data'!G137))),'Data Summary'!DZ143="Yes"),OFFSET('Hygiene Data'!$G$9,0,10*ROW('Hygiene Data'!G137)),NA())</f>
        <v>#N/A</v>
      </c>
      <c r="BL143" s="508" t="e">
        <f ca="1">+IF(AND(ISNUMBER(OFFSET('Hygiene Data'!$H$5,0,10*ROW('Hygiene Data'!H137))),'Data Summary'!EA143="Yes"),OFFSET('Hygiene Data'!$H$5,0,10*ROW('Hygiene Data'!H137)),NA())</f>
        <v>#N/A</v>
      </c>
      <c r="BM143" s="508" t="e">
        <f ca="1">+IF(AND(ISNUMBER(OFFSET('Hygiene Data'!$H$7,0,10*ROW('Hygiene Data'!H137))),'Data Summary'!EB143="Yes"),OFFSET('Hygiene Data'!$H$7,0,10*ROW('Hygiene Data'!H137)),NA())</f>
        <v>#N/A</v>
      </c>
      <c r="BN143" s="508" t="e">
        <f ca="1">+IF(AND(ISNUMBER(OFFSET('Hygiene Data'!$H$9,0,10*ROW('Hygiene Data'!H137))),'Data Summary'!EC143="Yes"),OFFSET('Hygiene Data'!$H$9,0,10*ROW('Hygiene Data'!H137)),NA())</f>
        <v>#N/A</v>
      </c>
      <c r="BO143" s="508" t="e">
        <f ca="1">+IF(AND(ISNUMBER(OFFSET('Hygiene Data'!$I$5,0,10*ROW('Hygiene Data'!I137))),'Data Summary'!ED143="Yes"),OFFSET('Hygiene Data'!$I$5,0,10*ROW('Hygiene Data'!I137)),NA())</f>
        <v>#N/A</v>
      </c>
      <c r="BP143" s="508" t="e">
        <f ca="1">+IF(AND(ISNUMBER(OFFSET('Hygiene Data'!$I$7,0,10*ROW('Hygiene Data'!I137))),'Data Summary'!EE143="Yes"),OFFSET('Hygiene Data'!$I$7,0,10*ROW('Hygiene Data'!I137)),NA())</f>
        <v>#N/A</v>
      </c>
      <c r="BQ143" s="508" t="e">
        <f ca="1">+IF(AND(ISNUMBER(OFFSET('Hygiene Data'!$I$9,0,10*ROW('Hygiene Data'!I137))),'Data Summary'!EF143="Yes"),OFFSET('Hygiene Data'!$I$9,0,10*ROW('Hygiene Data'!I137)),NA())</f>
        <v>#N/A</v>
      </c>
    </row>
    <row r="144" spans="1:69" x14ac:dyDescent="0.25">
      <c r="A144" s="504" t="e">
        <f ca="1">+RIGHT('Data Summary'!A144,LEN('Data Summary'!A144)-9)</f>
        <v>#VALUE!</v>
      </c>
      <c r="B144" s="478" t="str">
        <f ca="1">+IF(ISTEXT('Data Summary'!B144),'Data Summary'!B144,"")</f>
        <v/>
      </c>
      <c r="C144" s="505" t="e">
        <f ca="1">+VALUE('Data Summary'!C144)</f>
        <v>#VALUE!</v>
      </c>
      <c r="D144" s="506" t="e">
        <f ca="1">+IF(AND(ISNUMBER(OFFSET('Water Data'!$D$4,0,10*ROW('Water Data'!D138))),'Data Summary'!BS144="Yes"),100-OFFSET('Water Data'!$D$4,0,10*ROW('Water Data'!D138)),NA())</f>
        <v>#N/A</v>
      </c>
      <c r="E144" s="506" t="e">
        <f ca="1">+IF(AND(ISNUMBER(OFFSET('Water Data'!$D$6,0,10*ROW('Water Data'!D138))),'Data Summary'!BT144="Yes"),OFFSET('Water Data'!$D$6,0,10*ROW('Water Data'!D138)),NA())</f>
        <v>#N/A</v>
      </c>
      <c r="F144" s="506" t="e">
        <f ca="1">+IF(AND(ISNUMBER(OFFSET('Water Data'!$D$9,0,10*ROW('Water Data'!D138))),'Data Summary'!BU144="Yes"),OFFSET('Water Data'!$D$9,0,10*ROW('Water Data'!D138)),NA())</f>
        <v>#N/A</v>
      </c>
      <c r="G144" s="506" t="e">
        <f ca="1">+IF(AND(ISNUMBER(OFFSET('Water Data'!$E$4,0,10*ROW('Water Data'!E138))),'Data Summary'!BV144="Yes"),100-OFFSET('Water Data'!$E$4,0,10*ROW('Water Data'!E138)),NA())</f>
        <v>#N/A</v>
      </c>
      <c r="H144" s="506" t="e">
        <f ca="1">+IF(AND(ISNUMBER(OFFSET('Water Data'!$E$6,0,10*ROW('Water Data'!E138))),'Data Summary'!BW144="Yes"),OFFSET('Water Data'!$E$6,0,10*ROW('Water Data'!E138)),NA())</f>
        <v>#N/A</v>
      </c>
      <c r="I144" s="506" t="e">
        <f ca="1">+IF(AND(ISNUMBER(OFFSET('Water Data'!$E$9,0,10*ROW('Water Data'!E138))),'Data Summary'!BX144="Yes"),OFFSET('Water Data'!$E$9,0,10*ROW('Water Data'!E138)),NA())</f>
        <v>#N/A</v>
      </c>
      <c r="J144" s="506" t="e">
        <f ca="1">+IF(AND(ISNUMBER(OFFSET('Water Data'!$F$4,0,10*ROW('Water Data'!F138))),'Data Summary'!BY144="Yes"),100-OFFSET('Water Data'!$F$4,0,10*ROW('Water Data'!F138)),NA())</f>
        <v>#N/A</v>
      </c>
      <c r="K144" s="506" t="e">
        <f ca="1">+IF(AND(ISNUMBER(OFFSET('Water Data'!$F$6,0,10*ROW('Water Data'!F138))),'Data Summary'!BZ144="Yes"),OFFSET('Water Data'!$F$6,0,10*ROW('Water Data'!F138)),NA())</f>
        <v>#N/A</v>
      </c>
      <c r="L144" s="506" t="e">
        <f ca="1">+IF(AND(ISNUMBER(OFFSET('Water Data'!$F$9,0,10*ROW('Water Data'!F138))),'Data Summary'!CA144="Yes"),OFFSET('Water Data'!$F$9,0,10*ROW('Water Data'!F138)),NA())</f>
        <v>#N/A</v>
      </c>
      <c r="M144" s="506" t="e">
        <f ca="1">+IF(AND(ISNUMBER(OFFSET('Water Data'!$G$4,0,10*ROW('Water Data'!G138))),'Data Summary'!CB144="Yes"),100-OFFSET('Water Data'!$G$4,0,10*ROW('Water Data'!G138)),NA())</f>
        <v>#N/A</v>
      </c>
      <c r="N144" s="506" t="e">
        <f ca="1">+IF(AND(ISNUMBER(OFFSET('Water Data'!$G$6,0,10*ROW('Water Data'!G138))),'Data Summary'!CC144="Yes"),OFFSET('Water Data'!$G$6,0,10*ROW('Water Data'!G138)),NA())</f>
        <v>#N/A</v>
      </c>
      <c r="O144" s="506" t="e">
        <f ca="1">+IF(AND(ISNUMBER(OFFSET('Water Data'!$G$9,0,10*ROW('Water Data'!G138))),'Data Summary'!CD144="Yes"),OFFSET('Water Data'!$G$9,0,10*ROW('Water Data'!G138)),NA())</f>
        <v>#N/A</v>
      </c>
      <c r="P144" s="506" t="e">
        <f ca="1">+IF(AND(ISNUMBER(OFFSET('Water Data'!$H$4,0,10*ROW('Water Data'!H138))),'Data Summary'!CE144="Yes"),100-OFFSET('Water Data'!$H$4,0,10*ROW('Water Data'!H138)),NA())</f>
        <v>#N/A</v>
      </c>
      <c r="Q144" s="506" t="e">
        <f ca="1">+IF(AND(ISNUMBER(OFFSET('Water Data'!$H$6,0,10*ROW('Water Data'!H138))),'Data Summary'!CF144="Yes"),OFFSET('Water Data'!$H$6,0,10*ROW('Water Data'!H138)),NA())</f>
        <v>#N/A</v>
      </c>
      <c r="R144" s="506" t="e">
        <f ca="1">+IF(AND(ISNUMBER(OFFSET('Water Data'!$H$9,0,10*ROW('Water Data'!H138))),'Data Summary'!CG144="Yes"),OFFSET('Water Data'!$H$9,0,10*ROW('Water Data'!H138)),NA())</f>
        <v>#N/A</v>
      </c>
      <c r="S144" s="506" t="e">
        <f ca="1">+IF(AND(ISNUMBER(OFFSET('Water Data'!$I$4,0,10*ROW('Water Data'!I138))),'Data Summary'!CH144="Yes"),100-OFFSET('Water Data'!$I$4,0,10*ROW('Water Data'!I138)),NA())</f>
        <v>#N/A</v>
      </c>
      <c r="T144" s="506" t="e">
        <f ca="1">+IF(AND(ISNUMBER(OFFSET('Water Data'!$I$6,0,10*ROW('Water Data'!I138))),'Data Summary'!CI144="Yes"),OFFSET('Water Data'!$I$6,0,10*ROW('Water Data'!I138)),NA())</f>
        <v>#N/A</v>
      </c>
      <c r="U144" s="506" t="e">
        <f ca="1">+IF(AND(ISNUMBER(OFFSET('Water Data'!$I$9,0,10*ROW('Water Data'!I138))),'Data Summary'!CJ144="Yes"),OFFSET('Water Data'!$I$9,0,10*ROW('Water Data'!I138)),NA())</f>
        <v>#N/A</v>
      </c>
      <c r="V144" s="507" t="e">
        <f ca="1">+IF(AND(ISNUMBER(OFFSET('Sanitation Data'!$D$4,0,10*ROW('Sanitation Data'!D138))),'Data Summary'!CK144="Yes"),100-OFFSET('Sanitation Data'!$D$4,0,10*ROW('Sanitation Data'!D138)),NA())</f>
        <v>#N/A</v>
      </c>
      <c r="W144" s="507" t="e">
        <f ca="1">+IF(AND(ISNUMBER(OFFSET('Sanitation Data'!$D$6,0,10*ROW('Sanitation Data'!D138))),'Data Summary'!CL144="Yes"),OFFSET('Sanitation Data'!$D$6,0,10*ROW('Sanitation Data'!D138)),NA())</f>
        <v>#N/A</v>
      </c>
      <c r="X144" s="507" t="e">
        <f ca="1">+IF(AND(ISNUMBER(OFFSET('Sanitation Data'!$D$10,0,10*ROW('Sanitation Data'!D138))),'Data Summary'!CM144="Yes"),OFFSET('Sanitation Data'!$D$10,0,10*ROW('Sanitation Data'!D138)),NA())</f>
        <v>#N/A</v>
      </c>
      <c r="Y144" s="507" t="e">
        <f ca="1">+IF(AND(ISNUMBER(OFFSET('Sanitation Data'!$D$11,0,10*ROW('Sanitation Data'!D138))),'Data Summary'!CN144="Yes"),OFFSET('Sanitation Data'!$D$11,0,10*ROW('Sanitation Data'!D138)),NA())</f>
        <v>#N/A</v>
      </c>
      <c r="Z144" s="507" t="e">
        <f ca="1">+IF(AND(ISNUMBER(OFFSET('Sanitation Data'!$D$12,0,10*ROW('Sanitation Data'!D138))),'Data Summary'!CO144="Yes"),OFFSET('Sanitation Data'!$D$12,0,10*ROW('Sanitation Data'!D138)),NA())</f>
        <v>#N/A</v>
      </c>
      <c r="AA144" s="507" t="e">
        <f ca="1">+IF(AND(ISNUMBER(OFFSET('Sanitation Data'!$E$4,0,10*ROW('Sanitation Data'!E138))),'Data Summary'!CP144="Yes"),100-OFFSET('Sanitation Data'!$E$4,0,10*ROW('Sanitation Data'!E138)),NA())</f>
        <v>#N/A</v>
      </c>
      <c r="AB144" s="507" t="e">
        <f ca="1">+IF(AND(ISNUMBER(OFFSET('Sanitation Data'!$E$6,0,10*ROW('Sanitation Data'!E138))),'Data Summary'!CQ144="Yes"),OFFSET('Sanitation Data'!$E$6,0,10*ROW('Sanitation Data'!E138)),NA())</f>
        <v>#N/A</v>
      </c>
      <c r="AC144" s="507" t="e">
        <f ca="1">+IF(AND(ISNUMBER(OFFSET('Sanitation Data'!$E$10,0,10*ROW('Sanitation Data'!E138))),'Data Summary'!CR144="Yes"),OFFSET('Sanitation Data'!$E$10,0,10*ROW('Sanitation Data'!E138)),NA())</f>
        <v>#N/A</v>
      </c>
      <c r="AD144" s="507" t="e">
        <f ca="1">+IF(AND(ISNUMBER(OFFSET('Sanitation Data'!$E$11,0,10*ROW('Sanitation Data'!E138))),'Data Summary'!CS144="Yes"),OFFSET('Sanitation Data'!$E$11,0,10*ROW('Sanitation Data'!E138)),NA())</f>
        <v>#N/A</v>
      </c>
      <c r="AE144" s="507" t="e">
        <f ca="1">+IF(AND(ISNUMBER(OFFSET('Sanitation Data'!$E$12,0,10*ROW('Sanitation Data'!E138))),'Data Summary'!CT144="Yes"),OFFSET('Sanitation Data'!$E$12,0,10*ROW('Sanitation Data'!E138)),NA())</f>
        <v>#N/A</v>
      </c>
      <c r="AF144" s="507" t="e">
        <f ca="1">+IF(AND(ISNUMBER(OFFSET('Sanitation Data'!$F$4,0,10*ROW('Sanitation Data'!F138))),'Data Summary'!CU144="Yes"),100-OFFSET('Sanitation Data'!$F$4,0,10*ROW('Sanitation Data'!F138)),NA())</f>
        <v>#N/A</v>
      </c>
      <c r="AG144" s="507" t="e">
        <f ca="1">+IF(AND(ISNUMBER(OFFSET('Sanitation Data'!$F$6,0,10*ROW('Sanitation Data'!F138))),'Data Summary'!CV144="Yes"),OFFSET('Sanitation Data'!$F$6,0,10*ROW('Sanitation Data'!F138)),NA())</f>
        <v>#N/A</v>
      </c>
      <c r="AH144" s="507" t="e">
        <f ca="1">+IF(AND(ISNUMBER(OFFSET('Sanitation Data'!$F$10,0,10*ROW('Sanitation Data'!F138))),'Data Summary'!CW144="Yes"),OFFSET('Sanitation Data'!$F$10,0,10*ROW('Sanitation Data'!F138)),NA())</f>
        <v>#N/A</v>
      </c>
      <c r="AI144" s="507" t="e">
        <f ca="1">+IF(AND(ISNUMBER(OFFSET('Sanitation Data'!$F$11,0,10*ROW('Sanitation Data'!F138))),'Data Summary'!CX144="Yes"),OFFSET('Sanitation Data'!$F$11,0,10*ROW('Sanitation Data'!F138)),NA())</f>
        <v>#N/A</v>
      </c>
      <c r="AJ144" s="507" t="e">
        <f ca="1">+IF(AND(ISNUMBER(OFFSET('Sanitation Data'!$F$12,0,10*ROW('Sanitation Data'!F138))),'Data Summary'!CY144="Yes"),OFFSET('Sanitation Data'!$F$12,0,10*ROW('Sanitation Data'!F138)),NA())</f>
        <v>#N/A</v>
      </c>
      <c r="AK144" s="507" t="e">
        <f ca="1">+IF(AND(ISNUMBER(OFFSET('Sanitation Data'!$G$4,0,10*ROW('Sanitation Data'!G138))),'Data Summary'!CZ144="Yes"),100-OFFSET('Sanitation Data'!$G$4,0,10*ROW('Sanitation Data'!G138)),NA())</f>
        <v>#N/A</v>
      </c>
      <c r="AL144" s="507" t="e">
        <f ca="1">+IF(AND(ISNUMBER(OFFSET('Sanitation Data'!$G$6,0,10*ROW('Sanitation Data'!G138))),'Data Summary'!DA144="Yes"),OFFSET('Sanitation Data'!$G$6,0,10*ROW('Sanitation Data'!G138)),NA())</f>
        <v>#N/A</v>
      </c>
      <c r="AM144" s="507" t="e">
        <f ca="1">+IF(AND(ISNUMBER(OFFSET('Sanitation Data'!$G$10,0,10*ROW('Sanitation Data'!G138))),'Data Summary'!DB144="Yes"),OFFSET('Sanitation Data'!$G$10,0,10*ROW('Sanitation Data'!G138)),NA())</f>
        <v>#N/A</v>
      </c>
      <c r="AN144" s="507" t="e">
        <f ca="1">+IF(AND(ISNUMBER(OFFSET('Sanitation Data'!$G$11,0,10*ROW('Sanitation Data'!G138))),'Data Summary'!DC144="Yes"),OFFSET('Sanitation Data'!$G$11,0,10*ROW('Sanitation Data'!G138)),NA())</f>
        <v>#N/A</v>
      </c>
      <c r="AO144" s="507" t="e">
        <f ca="1">+IF(AND(ISNUMBER(OFFSET('Sanitation Data'!$G$12,0,10*ROW('Sanitation Data'!G138))),'Data Summary'!DD144="Yes"),OFFSET('Sanitation Data'!$G$12,0,10*ROW('Sanitation Data'!G138)),NA())</f>
        <v>#N/A</v>
      </c>
      <c r="AP144" s="507" t="e">
        <f ca="1">+IF(AND(ISNUMBER(OFFSET('Sanitation Data'!$H$4,0,10*ROW('Sanitation Data'!H138))),'Data Summary'!DE144="Yes"),100-OFFSET('Sanitation Data'!$H$4,0,10*ROW('Sanitation Data'!H138)),NA())</f>
        <v>#N/A</v>
      </c>
      <c r="AQ144" s="507" t="e">
        <f ca="1">+IF(AND(ISNUMBER(OFFSET('Sanitation Data'!$H$6,0,10*ROW('Sanitation Data'!H138))),'Data Summary'!DF144="Yes"),OFFSET('Sanitation Data'!$H$6,0,10*ROW('Sanitation Data'!H138)),NA())</f>
        <v>#N/A</v>
      </c>
      <c r="AR144" s="507" t="e">
        <f ca="1">+IF(AND(ISNUMBER(OFFSET('Sanitation Data'!$H$10,0,10*ROW('Sanitation Data'!H138))),'Data Summary'!DG144="Yes"),OFFSET('Sanitation Data'!$H$10,0,10*ROW('Sanitation Data'!H138)),NA())</f>
        <v>#N/A</v>
      </c>
      <c r="AS144" s="507" t="e">
        <f ca="1">+IF(AND(ISNUMBER(OFFSET('Sanitation Data'!$H$11,0,10*ROW('Sanitation Data'!H138))),'Data Summary'!DH144="Yes"),OFFSET('Sanitation Data'!$H$11,0,10*ROW('Sanitation Data'!H138)),NA())</f>
        <v>#N/A</v>
      </c>
      <c r="AT144" s="507" t="e">
        <f ca="1">+IF(AND(ISNUMBER(OFFSET('Sanitation Data'!$H$12,0,10*ROW('Sanitation Data'!H138))),'Data Summary'!DI144="Yes"),OFFSET('Sanitation Data'!$H$12,0,10*ROW('Sanitation Data'!H138)),NA())</f>
        <v>#N/A</v>
      </c>
      <c r="AU144" s="507" t="e">
        <f ca="1">+IF(AND(ISNUMBER(OFFSET('Sanitation Data'!$I$4,0,10*ROW('Sanitation Data'!I138))),'Data Summary'!DJ144="Yes"),100-OFFSET('Sanitation Data'!$I$4,0,10*ROW('Sanitation Data'!I138)),NA())</f>
        <v>#N/A</v>
      </c>
      <c r="AV144" s="507" t="e">
        <f ca="1">+IF(AND(ISNUMBER(OFFSET('Sanitation Data'!$I$6,0,10*ROW('Sanitation Data'!I138))),'Data Summary'!DK144="Yes"),OFFSET('Sanitation Data'!$I$6,0,10*ROW('Sanitation Data'!I138)),NA())</f>
        <v>#N/A</v>
      </c>
      <c r="AW144" s="507" t="e">
        <f ca="1">+IF(AND(ISNUMBER(OFFSET('Sanitation Data'!$I$10,0,10*ROW('Sanitation Data'!I138))),'Data Summary'!DL144="Yes"),OFFSET('Sanitation Data'!$I$10,0,10*ROW('Sanitation Data'!I138)),NA())</f>
        <v>#N/A</v>
      </c>
      <c r="AX144" s="507" t="e">
        <f ca="1">+IF(AND(ISNUMBER(OFFSET('Sanitation Data'!$I$11,0,10*ROW('Sanitation Data'!I138))),'Data Summary'!DM144="Yes"),OFFSET('Sanitation Data'!$I$11,0,10*ROW('Sanitation Data'!I138)),NA())</f>
        <v>#N/A</v>
      </c>
      <c r="AY144" s="507" t="e">
        <f ca="1">+IF(AND(ISNUMBER(OFFSET('Sanitation Data'!$I$12,0,10*ROW('Sanitation Data'!I138))),'Data Summary'!DN144="Yes"),OFFSET('Sanitation Data'!$I$12,0,10*ROW('Sanitation Data'!I138)),NA())</f>
        <v>#N/A</v>
      </c>
      <c r="AZ144" s="508" t="e">
        <f ca="1">+IF(AND(ISNUMBER(OFFSET('Hygiene Data'!$D$5,0,10*ROW('Hygiene Data'!D138))),'Data Summary'!DO144="Yes"),OFFSET('Hygiene Data'!$D$5,0,10*ROW('Hygiene Data'!D138)),NA())</f>
        <v>#N/A</v>
      </c>
      <c r="BA144" s="508" t="e">
        <f ca="1">+IF(AND(ISNUMBER(OFFSET('Hygiene Data'!$D$7,0,10*ROW('Hygiene Data'!D138))),'Data Summary'!DP144="Yes"),OFFSET('Hygiene Data'!$D$7,0,10*ROW('Hygiene Data'!D138)),NA())</f>
        <v>#N/A</v>
      </c>
      <c r="BB144" s="508" t="e">
        <f ca="1">+IF(AND(ISNUMBER(OFFSET('Hygiene Data'!$D$9,0,10*ROW('Hygiene Data'!D138))),'Data Summary'!DQ144="Yes"),OFFSET('Hygiene Data'!$D$9,0,10*ROW('Hygiene Data'!D138)),NA())</f>
        <v>#N/A</v>
      </c>
      <c r="BC144" s="508" t="e">
        <f ca="1">+IF(AND(ISNUMBER(OFFSET('Hygiene Data'!$E$5,0,10*ROW('Hygiene Data'!E138))),'Data Summary'!DR144="Yes"),OFFSET('Hygiene Data'!$E$5,0,10*ROW('Hygiene Data'!E138)),NA())</f>
        <v>#N/A</v>
      </c>
      <c r="BD144" s="508" t="e">
        <f ca="1">+IF(AND(ISNUMBER(OFFSET('Hygiene Data'!$E$7,0,10*ROW('Hygiene Data'!E138))),'Data Summary'!DS144="Yes"),OFFSET('Hygiene Data'!$E$7,0,10*ROW('Hygiene Data'!E138)),NA())</f>
        <v>#N/A</v>
      </c>
      <c r="BE144" s="508" t="e">
        <f ca="1">+IF(AND(ISNUMBER(OFFSET('Hygiene Data'!$E$9,0,10*ROW('Hygiene Data'!E138))),'Data Summary'!DT144="Yes"),OFFSET('Hygiene Data'!$E$9,0,10*ROW('Hygiene Data'!E138)),NA())</f>
        <v>#N/A</v>
      </c>
      <c r="BF144" s="508" t="e">
        <f ca="1">+IF(AND(ISNUMBER(OFFSET('Hygiene Data'!$F$5,0,10*ROW('Hygiene Data'!F138))),'Data Summary'!DU144="Yes"),OFFSET('Hygiene Data'!$F$5,0,10*ROW('Hygiene Data'!F138)),NA())</f>
        <v>#N/A</v>
      </c>
      <c r="BG144" s="508" t="e">
        <f ca="1">+IF(AND(ISNUMBER(OFFSET('Hygiene Data'!$F$7,0,10*ROW('Hygiene Data'!F138))),'Data Summary'!DV144="Yes"),OFFSET('Hygiene Data'!$F$7,0,10*ROW('Hygiene Data'!F138)),NA())</f>
        <v>#N/A</v>
      </c>
      <c r="BH144" s="508" t="e">
        <f ca="1">+IF(AND(ISNUMBER(OFFSET('Hygiene Data'!$F$9,0,10*ROW('Hygiene Data'!F138))),'Data Summary'!DW144="Yes"),OFFSET('Hygiene Data'!$F$9,0,10*ROW('Hygiene Data'!F138)),NA())</f>
        <v>#N/A</v>
      </c>
      <c r="BI144" s="508" t="e">
        <f ca="1">+IF(AND(ISNUMBER(OFFSET('Hygiene Data'!$G$5,0,10*ROW('Hygiene Data'!G138))),'Data Summary'!DX144="Yes"),OFFSET('Hygiene Data'!$G$5,0,10*ROW('Hygiene Data'!G138)),NA())</f>
        <v>#N/A</v>
      </c>
      <c r="BJ144" s="508" t="e">
        <f ca="1">+IF(AND(ISNUMBER(OFFSET('Hygiene Data'!$G$7,0,10*ROW('Hygiene Data'!G138))),'Data Summary'!DY144="Yes"),OFFSET('Hygiene Data'!$G$7,0,10*ROW('Hygiene Data'!G138)),NA())</f>
        <v>#N/A</v>
      </c>
      <c r="BK144" s="508" t="e">
        <f ca="1">+IF(AND(ISNUMBER(OFFSET('Hygiene Data'!$G$9,0,10*ROW('Hygiene Data'!G138))),'Data Summary'!DZ144="Yes"),OFFSET('Hygiene Data'!$G$9,0,10*ROW('Hygiene Data'!G138)),NA())</f>
        <v>#N/A</v>
      </c>
      <c r="BL144" s="508" t="e">
        <f ca="1">+IF(AND(ISNUMBER(OFFSET('Hygiene Data'!$H$5,0,10*ROW('Hygiene Data'!H138))),'Data Summary'!EA144="Yes"),OFFSET('Hygiene Data'!$H$5,0,10*ROW('Hygiene Data'!H138)),NA())</f>
        <v>#N/A</v>
      </c>
      <c r="BM144" s="508" t="e">
        <f ca="1">+IF(AND(ISNUMBER(OFFSET('Hygiene Data'!$H$7,0,10*ROW('Hygiene Data'!H138))),'Data Summary'!EB144="Yes"),OFFSET('Hygiene Data'!$H$7,0,10*ROW('Hygiene Data'!H138)),NA())</f>
        <v>#N/A</v>
      </c>
      <c r="BN144" s="508" t="e">
        <f ca="1">+IF(AND(ISNUMBER(OFFSET('Hygiene Data'!$H$9,0,10*ROW('Hygiene Data'!H138))),'Data Summary'!EC144="Yes"),OFFSET('Hygiene Data'!$H$9,0,10*ROW('Hygiene Data'!H138)),NA())</f>
        <v>#N/A</v>
      </c>
      <c r="BO144" s="508" t="e">
        <f ca="1">+IF(AND(ISNUMBER(OFFSET('Hygiene Data'!$I$5,0,10*ROW('Hygiene Data'!I138))),'Data Summary'!ED144="Yes"),OFFSET('Hygiene Data'!$I$5,0,10*ROW('Hygiene Data'!I138)),NA())</f>
        <v>#N/A</v>
      </c>
      <c r="BP144" s="508" t="e">
        <f ca="1">+IF(AND(ISNUMBER(OFFSET('Hygiene Data'!$I$7,0,10*ROW('Hygiene Data'!I138))),'Data Summary'!EE144="Yes"),OFFSET('Hygiene Data'!$I$7,0,10*ROW('Hygiene Data'!I138)),NA())</f>
        <v>#N/A</v>
      </c>
      <c r="BQ144" s="508" t="e">
        <f ca="1">+IF(AND(ISNUMBER(OFFSET('Hygiene Data'!$I$9,0,10*ROW('Hygiene Data'!I138))),'Data Summary'!EF144="Yes"),OFFSET('Hygiene Data'!$I$9,0,10*ROW('Hygiene Data'!I138)),NA())</f>
        <v>#N/A</v>
      </c>
    </row>
    <row r="145" spans="1:69" x14ac:dyDescent="0.25">
      <c r="A145" s="504" t="e">
        <f ca="1">+RIGHT('Data Summary'!A145,LEN('Data Summary'!A145)-9)</f>
        <v>#VALUE!</v>
      </c>
      <c r="B145" s="478" t="str">
        <f ca="1">+IF(ISTEXT('Data Summary'!B145),'Data Summary'!B145,"")</f>
        <v/>
      </c>
      <c r="C145" s="505" t="e">
        <f ca="1">+VALUE('Data Summary'!C145)</f>
        <v>#VALUE!</v>
      </c>
      <c r="D145" s="506" t="e">
        <f ca="1">+IF(AND(ISNUMBER(OFFSET('Water Data'!$D$4,0,10*ROW('Water Data'!D139))),'Data Summary'!BS145="Yes"),100-OFFSET('Water Data'!$D$4,0,10*ROW('Water Data'!D139)),NA())</f>
        <v>#N/A</v>
      </c>
      <c r="E145" s="506" t="e">
        <f ca="1">+IF(AND(ISNUMBER(OFFSET('Water Data'!$D$6,0,10*ROW('Water Data'!D139))),'Data Summary'!BT145="Yes"),OFFSET('Water Data'!$D$6,0,10*ROW('Water Data'!D139)),NA())</f>
        <v>#N/A</v>
      </c>
      <c r="F145" s="506" t="e">
        <f ca="1">+IF(AND(ISNUMBER(OFFSET('Water Data'!$D$9,0,10*ROW('Water Data'!D139))),'Data Summary'!BU145="Yes"),OFFSET('Water Data'!$D$9,0,10*ROW('Water Data'!D139)),NA())</f>
        <v>#N/A</v>
      </c>
      <c r="G145" s="506" t="e">
        <f ca="1">+IF(AND(ISNUMBER(OFFSET('Water Data'!$E$4,0,10*ROW('Water Data'!E139))),'Data Summary'!BV145="Yes"),100-OFFSET('Water Data'!$E$4,0,10*ROW('Water Data'!E139)),NA())</f>
        <v>#N/A</v>
      </c>
      <c r="H145" s="506" t="e">
        <f ca="1">+IF(AND(ISNUMBER(OFFSET('Water Data'!$E$6,0,10*ROW('Water Data'!E139))),'Data Summary'!BW145="Yes"),OFFSET('Water Data'!$E$6,0,10*ROW('Water Data'!E139)),NA())</f>
        <v>#N/A</v>
      </c>
      <c r="I145" s="506" t="e">
        <f ca="1">+IF(AND(ISNUMBER(OFFSET('Water Data'!$E$9,0,10*ROW('Water Data'!E139))),'Data Summary'!BX145="Yes"),OFFSET('Water Data'!$E$9,0,10*ROW('Water Data'!E139)),NA())</f>
        <v>#N/A</v>
      </c>
      <c r="J145" s="506" t="e">
        <f ca="1">+IF(AND(ISNUMBER(OFFSET('Water Data'!$F$4,0,10*ROW('Water Data'!F139))),'Data Summary'!BY145="Yes"),100-OFFSET('Water Data'!$F$4,0,10*ROW('Water Data'!F139)),NA())</f>
        <v>#N/A</v>
      </c>
      <c r="K145" s="506" t="e">
        <f ca="1">+IF(AND(ISNUMBER(OFFSET('Water Data'!$F$6,0,10*ROW('Water Data'!F139))),'Data Summary'!BZ145="Yes"),OFFSET('Water Data'!$F$6,0,10*ROW('Water Data'!F139)),NA())</f>
        <v>#N/A</v>
      </c>
      <c r="L145" s="506" t="e">
        <f ca="1">+IF(AND(ISNUMBER(OFFSET('Water Data'!$F$9,0,10*ROW('Water Data'!F139))),'Data Summary'!CA145="Yes"),OFFSET('Water Data'!$F$9,0,10*ROW('Water Data'!F139)),NA())</f>
        <v>#N/A</v>
      </c>
      <c r="M145" s="506" t="e">
        <f ca="1">+IF(AND(ISNUMBER(OFFSET('Water Data'!$G$4,0,10*ROW('Water Data'!G139))),'Data Summary'!CB145="Yes"),100-OFFSET('Water Data'!$G$4,0,10*ROW('Water Data'!G139)),NA())</f>
        <v>#N/A</v>
      </c>
      <c r="N145" s="506" t="e">
        <f ca="1">+IF(AND(ISNUMBER(OFFSET('Water Data'!$G$6,0,10*ROW('Water Data'!G139))),'Data Summary'!CC145="Yes"),OFFSET('Water Data'!$G$6,0,10*ROW('Water Data'!G139)),NA())</f>
        <v>#N/A</v>
      </c>
      <c r="O145" s="506" t="e">
        <f ca="1">+IF(AND(ISNUMBER(OFFSET('Water Data'!$G$9,0,10*ROW('Water Data'!G139))),'Data Summary'!CD145="Yes"),OFFSET('Water Data'!$G$9,0,10*ROW('Water Data'!G139)),NA())</f>
        <v>#N/A</v>
      </c>
      <c r="P145" s="506" t="e">
        <f ca="1">+IF(AND(ISNUMBER(OFFSET('Water Data'!$H$4,0,10*ROW('Water Data'!H139))),'Data Summary'!CE145="Yes"),100-OFFSET('Water Data'!$H$4,0,10*ROW('Water Data'!H139)),NA())</f>
        <v>#N/A</v>
      </c>
      <c r="Q145" s="506" t="e">
        <f ca="1">+IF(AND(ISNUMBER(OFFSET('Water Data'!$H$6,0,10*ROW('Water Data'!H139))),'Data Summary'!CF145="Yes"),OFFSET('Water Data'!$H$6,0,10*ROW('Water Data'!H139)),NA())</f>
        <v>#N/A</v>
      </c>
      <c r="R145" s="506" t="e">
        <f ca="1">+IF(AND(ISNUMBER(OFFSET('Water Data'!$H$9,0,10*ROW('Water Data'!H139))),'Data Summary'!CG145="Yes"),OFFSET('Water Data'!$H$9,0,10*ROW('Water Data'!H139)),NA())</f>
        <v>#N/A</v>
      </c>
      <c r="S145" s="506" t="e">
        <f ca="1">+IF(AND(ISNUMBER(OFFSET('Water Data'!$I$4,0,10*ROW('Water Data'!I139))),'Data Summary'!CH145="Yes"),100-OFFSET('Water Data'!$I$4,0,10*ROW('Water Data'!I139)),NA())</f>
        <v>#N/A</v>
      </c>
      <c r="T145" s="506" t="e">
        <f ca="1">+IF(AND(ISNUMBER(OFFSET('Water Data'!$I$6,0,10*ROW('Water Data'!I139))),'Data Summary'!CI145="Yes"),OFFSET('Water Data'!$I$6,0,10*ROW('Water Data'!I139)),NA())</f>
        <v>#N/A</v>
      </c>
      <c r="U145" s="506" t="e">
        <f ca="1">+IF(AND(ISNUMBER(OFFSET('Water Data'!$I$9,0,10*ROW('Water Data'!I139))),'Data Summary'!CJ145="Yes"),OFFSET('Water Data'!$I$9,0,10*ROW('Water Data'!I139)),NA())</f>
        <v>#N/A</v>
      </c>
      <c r="V145" s="507" t="e">
        <f ca="1">+IF(AND(ISNUMBER(OFFSET('Sanitation Data'!$D$4,0,10*ROW('Sanitation Data'!D139))),'Data Summary'!CK145="Yes"),100-OFFSET('Sanitation Data'!$D$4,0,10*ROW('Sanitation Data'!D139)),NA())</f>
        <v>#N/A</v>
      </c>
      <c r="W145" s="507" t="e">
        <f ca="1">+IF(AND(ISNUMBER(OFFSET('Sanitation Data'!$D$6,0,10*ROW('Sanitation Data'!D139))),'Data Summary'!CL145="Yes"),OFFSET('Sanitation Data'!$D$6,0,10*ROW('Sanitation Data'!D139)),NA())</f>
        <v>#N/A</v>
      </c>
      <c r="X145" s="507" t="e">
        <f ca="1">+IF(AND(ISNUMBER(OFFSET('Sanitation Data'!$D$10,0,10*ROW('Sanitation Data'!D139))),'Data Summary'!CM145="Yes"),OFFSET('Sanitation Data'!$D$10,0,10*ROW('Sanitation Data'!D139)),NA())</f>
        <v>#N/A</v>
      </c>
      <c r="Y145" s="507" t="e">
        <f ca="1">+IF(AND(ISNUMBER(OFFSET('Sanitation Data'!$D$11,0,10*ROW('Sanitation Data'!D139))),'Data Summary'!CN145="Yes"),OFFSET('Sanitation Data'!$D$11,0,10*ROW('Sanitation Data'!D139)),NA())</f>
        <v>#N/A</v>
      </c>
      <c r="Z145" s="507" t="e">
        <f ca="1">+IF(AND(ISNUMBER(OFFSET('Sanitation Data'!$D$12,0,10*ROW('Sanitation Data'!D139))),'Data Summary'!CO145="Yes"),OFFSET('Sanitation Data'!$D$12,0,10*ROW('Sanitation Data'!D139)),NA())</f>
        <v>#N/A</v>
      </c>
      <c r="AA145" s="507" t="e">
        <f ca="1">+IF(AND(ISNUMBER(OFFSET('Sanitation Data'!$E$4,0,10*ROW('Sanitation Data'!E139))),'Data Summary'!CP145="Yes"),100-OFFSET('Sanitation Data'!$E$4,0,10*ROW('Sanitation Data'!E139)),NA())</f>
        <v>#N/A</v>
      </c>
      <c r="AB145" s="507" t="e">
        <f ca="1">+IF(AND(ISNUMBER(OFFSET('Sanitation Data'!$E$6,0,10*ROW('Sanitation Data'!E139))),'Data Summary'!CQ145="Yes"),OFFSET('Sanitation Data'!$E$6,0,10*ROW('Sanitation Data'!E139)),NA())</f>
        <v>#N/A</v>
      </c>
      <c r="AC145" s="507" t="e">
        <f ca="1">+IF(AND(ISNUMBER(OFFSET('Sanitation Data'!$E$10,0,10*ROW('Sanitation Data'!E139))),'Data Summary'!CR145="Yes"),OFFSET('Sanitation Data'!$E$10,0,10*ROW('Sanitation Data'!E139)),NA())</f>
        <v>#N/A</v>
      </c>
      <c r="AD145" s="507" t="e">
        <f ca="1">+IF(AND(ISNUMBER(OFFSET('Sanitation Data'!$E$11,0,10*ROW('Sanitation Data'!E139))),'Data Summary'!CS145="Yes"),OFFSET('Sanitation Data'!$E$11,0,10*ROW('Sanitation Data'!E139)),NA())</f>
        <v>#N/A</v>
      </c>
      <c r="AE145" s="507" t="e">
        <f ca="1">+IF(AND(ISNUMBER(OFFSET('Sanitation Data'!$E$12,0,10*ROW('Sanitation Data'!E139))),'Data Summary'!CT145="Yes"),OFFSET('Sanitation Data'!$E$12,0,10*ROW('Sanitation Data'!E139)),NA())</f>
        <v>#N/A</v>
      </c>
      <c r="AF145" s="507" t="e">
        <f ca="1">+IF(AND(ISNUMBER(OFFSET('Sanitation Data'!$F$4,0,10*ROW('Sanitation Data'!F139))),'Data Summary'!CU145="Yes"),100-OFFSET('Sanitation Data'!$F$4,0,10*ROW('Sanitation Data'!F139)),NA())</f>
        <v>#N/A</v>
      </c>
      <c r="AG145" s="507" t="e">
        <f ca="1">+IF(AND(ISNUMBER(OFFSET('Sanitation Data'!$F$6,0,10*ROW('Sanitation Data'!F139))),'Data Summary'!CV145="Yes"),OFFSET('Sanitation Data'!$F$6,0,10*ROW('Sanitation Data'!F139)),NA())</f>
        <v>#N/A</v>
      </c>
      <c r="AH145" s="507" t="e">
        <f ca="1">+IF(AND(ISNUMBER(OFFSET('Sanitation Data'!$F$10,0,10*ROW('Sanitation Data'!F139))),'Data Summary'!CW145="Yes"),OFFSET('Sanitation Data'!$F$10,0,10*ROW('Sanitation Data'!F139)),NA())</f>
        <v>#N/A</v>
      </c>
      <c r="AI145" s="507" t="e">
        <f ca="1">+IF(AND(ISNUMBER(OFFSET('Sanitation Data'!$F$11,0,10*ROW('Sanitation Data'!F139))),'Data Summary'!CX145="Yes"),OFFSET('Sanitation Data'!$F$11,0,10*ROW('Sanitation Data'!F139)),NA())</f>
        <v>#N/A</v>
      </c>
      <c r="AJ145" s="507" t="e">
        <f ca="1">+IF(AND(ISNUMBER(OFFSET('Sanitation Data'!$F$12,0,10*ROW('Sanitation Data'!F139))),'Data Summary'!CY145="Yes"),OFFSET('Sanitation Data'!$F$12,0,10*ROW('Sanitation Data'!F139)),NA())</f>
        <v>#N/A</v>
      </c>
      <c r="AK145" s="507" t="e">
        <f ca="1">+IF(AND(ISNUMBER(OFFSET('Sanitation Data'!$G$4,0,10*ROW('Sanitation Data'!G139))),'Data Summary'!CZ145="Yes"),100-OFFSET('Sanitation Data'!$G$4,0,10*ROW('Sanitation Data'!G139)),NA())</f>
        <v>#N/A</v>
      </c>
      <c r="AL145" s="507" t="e">
        <f ca="1">+IF(AND(ISNUMBER(OFFSET('Sanitation Data'!$G$6,0,10*ROW('Sanitation Data'!G139))),'Data Summary'!DA145="Yes"),OFFSET('Sanitation Data'!$G$6,0,10*ROW('Sanitation Data'!G139)),NA())</f>
        <v>#N/A</v>
      </c>
      <c r="AM145" s="507" t="e">
        <f ca="1">+IF(AND(ISNUMBER(OFFSET('Sanitation Data'!$G$10,0,10*ROW('Sanitation Data'!G139))),'Data Summary'!DB145="Yes"),OFFSET('Sanitation Data'!$G$10,0,10*ROW('Sanitation Data'!G139)),NA())</f>
        <v>#N/A</v>
      </c>
      <c r="AN145" s="507" t="e">
        <f ca="1">+IF(AND(ISNUMBER(OFFSET('Sanitation Data'!$G$11,0,10*ROW('Sanitation Data'!G139))),'Data Summary'!DC145="Yes"),OFFSET('Sanitation Data'!$G$11,0,10*ROW('Sanitation Data'!G139)),NA())</f>
        <v>#N/A</v>
      </c>
      <c r="AO145" s="507" t="e">
        <f ca="1">+IF(AND(ISNUMBER(OFFSET('Sanitation Data'!$G$12,0,10*ROW('Sanitation Data'!G139))),'Data Summary'!DD145="Yes"),OFFSET('Sanitation Data'!$G$12,0,10*ROW('Sanitation Data'!G139)),NA())</f>
        <v>#N/A</v>
      </c>
      <c r="AP145" s="507" t="e">
        <f ca="1">+IF(AND(ISNUMBER(OFFSET('Sanitation Data'!$H$4,0,10*ROW('Sanitation Data'!H139))),'Data Summary'!DE145="Yes"),100-OFFSET('Sanitation Data'!$H$4,0,10*ROW('Sanitation Data'!H139)),NA())</f>
        <v>#N/A</v>
      </c>
      <c r="AQ145" s="507" t="e">
        <f ca="1">+IF(AND(ISNUMBER(OFFSET('Sanitation Data'!$H$6,0,10*ROW('Sanitation Data'!H139))),'Data Summary'!DF145="Yes"),OFFSET('Sanitation Data'!$H$6,0,10*ROW('Sanitation Data'!H139)),NA())</f>
        <v>#N/A</v>
      </c>
      <c r="AR145" s="507" t="e">
        <f ca="1">+IF(AND(ISNUMBER(OFFSET('Sanitation Data'!$H$10,0,10*ROW('Sanitation Data'!H139))),'Data Summary'!DG145="Yes"),OFFSET('Sanitation Data'!$H$10,0,10*ROW('Sanitation Data'!H139)),NA())</f>
        <v>#N/A</v>
      </c>
      <c r="AS145" s="507" t="e">
        <f ca="1">+IF(AND(ISNUMBER(OFFSET('Sanitation Data'!$H$11,0,10*ROW('Sanitation Data'!H139))),'Data Summary'!DH145="Yes"),OFFSET('Sanitation Data'!$H$11,0,10*ROW('Sanitation Data'!H139)),NA())</f>
        <v>#N/A</v>
      </c>
      <c r="AT145" s="507" t="e">
        <f ca="1">+IF(AND(ISNUMBER(OFFSET('Sanitation Data'!$H$12,0,10*ROW('Sanitation Data'!H139))),'Data Summary'!DI145="Yes"),OFFSET('Sanitation Data'!$H$12,0,10*ROW('Sanitation Data'!H139)),NA())</f>
        <v>#N/A</v>
      </c>
      <c r="AU145" s="507" t="e">
        <f ca="1">+IF(AND(ISNUMBER(OFFSET('Sanitation Data'!$I$4,0,10*ROW('Sanitation Data'!I139))),'Data Summary'!DJ145="Yes"),100-OFFSET('Sanitation Data'!$I$4,0,10*ROW('Sanitation Data'!I139)),NA())</f>
        <v>#N/A</v>
      </c>
      <c r="AV145" s="507" t="e">
        <f ca="1">+IF(AND(ISNUMBER(OFFSET('Sanitation Data'!$I$6,0,10*ROW('Sanitation Data'!I139))),'Data Summary'!DK145="Yes"),OFFSET('Sanitation Data'!$I$6,0,10*ROW('Sanitation Data'!I139)),NA())</f>
        <v>#N/A</v>
      </c>
      <c r="AW145" s="507" t="e">
        <f ca="1">+IF(AND(ISNUMBER(OFFSET('Sanitation Data'!$I$10,0,10*ROW('Sanitation Data'!I139))),'Data Summary'!DL145="Yes"),OFFSET('Sanitation Data'!$I$10,0,10*ROW('Sanitation Data'!I139)),NA())</f>
        <v>#N/A</v>
      </c>
      <c r="AX145" s="507" t="e">
        <f ca="1">+IF(AND(ISNUMBER(OFFSET('Sanitation Data'!$I$11,0,10*ROW('Sanitation Data'!I139))),'Data Summary'!DM145="Yes"),OFFSET('Sanitation Data'!$I$11,0,10*ROW('Sanitation Data'!I139)),NA())</f>
        <v>#N/A</v>
      </c>
      <c r="AY145" s="507" t="e">
        <f ca="1">+IF(AND(ISNUMBER(OFFSET('Sanitation Data'!$I$12,0,10*ROW('Sanitation Data'!I139))),'Data Summary'!DN145="Yes"),OFFSET('Sanitation Data'!$I$12,0,10*ROW('Sanitation Data'!I139)),NA())</f>
        <v>#N/A</v>
      </c>
      <c r="AZ145" s="508" t="e">
        <f ca="1">+IF(AND(ISNUMBER(OFFSET('Hygiene Data'!$D$5,0,10*ROW('Hygiene Data'!D139))),'Data Summary'!DO145="Yes"),OFFSET('Hygiene Data'!$D$5,0,10*ROW('Hygiene Data'!D139)),NA())</f>
        <v>#N/A</v>
      </c>
      <c r="BA145" s="508" t="e">
        <f ca="1">+IF(AND(ISNUMBER(OFFSET('Hygiene Data'!$D$7,0,10*ROW('Hygiene Data'!D139))),'Data Summary'!DP145="Yes"),OFFSET('Hygiene Data'!$D$7,0,10*ROW('Hygiene Data'!D139)),NA())</f>
        <v>#N/A</v>
      </c>
      <c r="BB145" s="508" t="e">
        <f ca="1">+IF(AND(ISNUMBER(OFFSET('Hygiene Data'!$D$9,0,10*ROW('Hygiene Data'!D139))),'Data Summary'!DQ145="Yes"),OFFSET('Hygiene Data'!$D$9,0,10*ROW('Hygiene Data'!D139)),NA())</f>
        <v>#N/A</v>
      </c>
      <c r="BC145" s="508" t="e">
        <f ca="1">+IF(AND(ISNUMBER(OFFSET('Hygiene Data'!$E$5,0,10*ROW('Hygiene Data'!E139))),'Data Summary'!DR145="Yes"),OFFSET('Hygiene Data'!$E$5,0,10*ROW('Hygiene Data'!E139)),NA())</f>
        <v>#N/A</v>
      </c>
      <c r="BD145" s="508" t="e">
        <f ca="1">+IF(AND(ISNUMBER(OFFSET('Hygiene Data'!$E$7,0,10*ROW('Hygiene Data'!E139))),'Data Summary'!DS145="Yes"),OFFSET('Hygiene Data'!$E$7,0,10*ROW('Hygiene Data'!E139)),NA())</f>
        <v>#N/A</v>
      </c>
      <c r="BE145" s="508" t="e">
        <f ca="1">+IF(AND(ISNUMBER(OFFSET('Hygiene Data'!$E$9,0,10*ROW('Hygiene Data'!E139))),'Data Summary'!DT145="Yes"),OFFSET('Hygiene Data'!$E$9,0,10*ROW('Hygiene Data'!E139)),NA())</f>
        <v>#N/A</v>
      </c>
      <c r="BF145" s="508" t="e">
        <f ca="1">+IF(AND(ISNUMBER(OFFSET('Hygiene Data'!$F$5,0,10*ROW('Hygiene Data'!F139))),'Data Summary'!DU145="Yes"),OFFSET('Hygiene Data'!$F$5,0,10*ROW('Hygiene Data'!F139)),NA())</f>
        <v>#N/A</v>
      </c>
      <c r="BG145" s="508" t="e">
        <f ca="1">+IF(AND(ISNUMBER(OFFSET('Hygiene Data'!$F$7,0,10*ROW('Hygiene Data'!F139))),'Data Summary'!DV145="Yes"),OFFSET('Hygiene Data'!$F$7,0,10*ROW('Hygiene Data'!F139)),NA())</f>
        <v>#N/A</v>
      </c>
      <c r="BH145" s="508" t="e">
        <f ca="1">+IF(AND(ISNUMBER(OFFSET('Hygiene Data'!$F$9,0,10*ROW('Hygiene Data'!F139))),'Data Summary'!DW145="Yes"),OFFSET('Hygiene Data'!$F$9,0,10*ROW('Hygiene Data'!F139)),NA())</f>
        <v>#N/A</v>
      </c>
      <c r="BI145" s="508" t="e">
        <f ca="1">+IF(AND(ISNUMBER(OFFSET('Hygiene Data'!$G$5,0,10*ROW('Hygiene Data'!G139))),'Data Summary'!DX145="Yes"),OFFSET('Hygiene Data'!$G$5,0,10*ROW('Hygiene Data'!G139)),NA())</f>
        <v>#N/A</v>
      </c>
      <c r="BJ145" s="508" t="e">
        <f ca="1">+IF(AND(ISNUMBER(OFFSET('Hygiene Data'!$G$7,0,10*ROW('Hygiene Data'!G139))),'Data Summary'!DY145="Yes"),OFFSET('Hygiene Data'!$G$7,0,10*ROW('Hygiene Data'!G139)),NA())</f>
        <v>#N/A</v>
      </c>
      <c r="BK145" s="508" t="e">
        <f ca="1">+IF(AND(ISNUMBER(OFFSET('Hygiene Data'!$G$9,0,10*ROW('Hygiene Data'!G139))),'Data Summary'!DZ145="Yes"),OFFSET('Hygiene Data'!$G$9,0,10*ROW('Hygiene Data'!G139)),NA())</f>
        <v>#N/A</v>
      </c>
      <c r="BL145" s="508" t="e">
        <f ca="1">+IF(AND(ISNUMBER(OFFSET('Hygiene Data'!$H$5,0,10*ROW('Hygiene Data'!H139))),'Data Summary'!EA145="Yes"),OFFSET('Hygiene Data'!$H$5,0,10*ROW('Hygiene Data'!H139)),NA())</f>
        <v>#N/A</v>
      </c>
      <c r="BM145" s="508" t="e">
        <f ca="1">+IF(AND(ISNUMBER(OFFSET('Hygiene Data'!$H$7,0,10*ROW('Hygiene Data'!H139))),'Data Summary'!EB145="Yes"),OFFSET('Hygiene Data'!$H$7,0,10*ROW('Hygiene Data'!H139)),NA())</f>
        <v>#N/A</v>
      </c>
      <c r="BN145" s="508" t="e">
        <f ca="1">+IF(AND(ISNUMBER(OFFSET('Hygiene Data'!$H$9,0,10*ROW('Hygiene Data'!H139))),'Data Summary'!EC145="Yes"),OFFSET('Hygiene Data'!$H$9,0,10*ROW('Hygiene Data'!H139)),NA())</f>
        <v>#N/A</v>
      </c>
      <c r="BO145" s="508" t="e">
        <f ca="1">+IF(AND(ISNUMBER(OFFSET('Hygiene Data'!$I$5,0,10*ROW('Hygiene Data'!I139))),'Data Summary'!ED145="Yes"),OFFSET('Hygiene Data'!$I$5,0,10*ROW('Hygiene Data'!I139)),NA())</f>
        <v>#N/A</v>
      </c>
      <c r="BP145" s="508" t="e">
        <f ca="1">+IF(AND(ISNUMBER(OFFSET('Hygiene Data'!$I$7,0,10*ROW('Hygiene Data'!I139))),'Data Summary'!EE145="Yes"),OFFSET('Hygiene Data'!$I$7,0,10*ROW('Hygiene Data'!I139)),NA())</f>
        <v>#N/A</v>
      </c>
      <c r="BQ145" s="508" t="e">
        <f ca="1">+IF(AND(ISNUMBER(OFFSET('Hygiene Data'!$I$9,0,10*ROW('Hygiene Data'!I139))),'Data Summary'!EF145="Yes"),OFFSET('Hygiene Data'!$I$9,0,10*ROW('Hygiene Data'!I139)),NA())</f>
        <v>#N/A</v>
      </c>
    </row>
    <row r="146" spans="1:69" x14ac:dyDescent="0.25">
      <c r="A146" s="504" t="e">
        <f ca="1">+RIGHT('Data Summary'!A146,LEN('Data Summary'!A146)-9)</f>
        <v>#VALUE!</v>
      </c>
      <c r="B146" s="478" t="str">
        <f ca="1">+IF(ISTEXT('Data Summary'!B146),'Data Summary'!B146,"")</f>
        <v/>
      </c>
      <c r="C146" s="505" t="e">
        <f ca="1">+VALUE('Data Summary'!C146)</f>
        <v>#VALUE!</v>
      </c>
      <c r="D146" s="506" t="e">
        <f ca="1">+IF(AND(ISNUMBER(OFFSET('Water Data'!$D$4,0,10*ROW('Water Data'!D140))),'Data Summary'!BS146="Yes"),100-OFFSET('Water Data'!$D$4,0,10*ROW('Water Data'!D140)),NA())</f>
        <v>#N/A</v>
      </c>
      <c r="E146" s="506" t="e">
        <f ca="1">+IF(AND(ISNUMBER(OFFSET('Water Data'!$D$6,0,10*ROW('Water Data'!D140))),'Data Summary'!BT146="Yes"),OFFSET('Water Data'!$D$6,0,10*ROW('Water Data'!D140)),NA())</f>
        <v>#N/A</v>
      </c>
      <c r="F146" s="506" t="e">
        <f ca="1">+IF(AND(ISNUMBER(OFFSET('Water Data'!$D$9,0,10*ROW('Water Data'!D140))),'Data Summary'!BU146="Yes"),OFFSET('Water Data'!$D$9,0,10*ROW('Water Data'!D140)),NA())</f>
        <v>#N/A</v>
      </c>
      <c r="G146" s="506" t="e">
        <f ca="1">+IF(AND(ISNUMBER(OFFSET('Water Data'!$E$4,0,10*ROW('Water Data'!E140))),'Data Summary'!BV146="Yes"),100-OFFSET('Water Data'!$E$4,0,10*ROW('Water Data'!E140)),NA())</f>
        <v>#N/A</v>
      </c>
      <c r="H146" s="506" t="e">
        <f ca="1">+IF(AND(ISNUMBER(OFFSET('Water Data'!$E$6,0,10*ROW('Water Data'!E140))),'Data Summary'!BW146="Yes"),OFFSET('Water Data'!$E$6,0,10*ROW('Water Data'!E140)),NA())</f>
        <v>#N/A</v>
      </c>
      <c r="I146" s="506" t="e">
        <f ca="1">+IF(AND(ISNUMBER(OFFSET('Water Data'!$E$9,0,10*ROW('Water Data'!E140))),'Data Summary'!BX146="Yes"),OFFSET('Water Data'!$E$9,0,10*ROW('Water Data'!E140)),NA())</f>
        <v>#N/A</v>
      </c>
      <c r="J146" s="506" t="e">
        <f ca="1">+IF(AND(ISNUMBER(OFFSET('Water Data'!$F$4,0,10*ROW('Water Data'!F140))),'Data Summary'!BY146="Yes"),100-OFFSET('Water Data'!$F$4,0,10*ROW('Water Data'!F140)),NA())</f>
        <v>#N/A</v>
      </c>
      <c r="K146" s="506" t="e">
        <f ca="1">+IF(AND(ISNUMBER(OFFSET('Water Data'!$F$6,0,10*ROW('Water Data'!F140))),'Data Summary'!BZ146="Yes"),OFFSET('Water Data'!$F$6,0,10*ROW('Water Data'!F140)),NA())</f>
        <v>#N/A</v>
      </c>
      <c r="L146" s="506" t="e">
        <f ca="1">+IF(AND(ISNUMBER(OFFSET('Water Data'!$F$9,0,10*ROW('Water Data'!F140))),'Data Summary'!CA146="Yes"),OFFSET('Water Data'!$F$9,0,10*ROW('Water Data'!F140)),NA())</f>
        <v>#N/A</v>
      </c>
      <c r="M146" s="506" t="e">
        <f ca="1">+IF(AND(ISNUMBER(OFFSET('Water Data'!$G$4,0,10*ROW('Water Data'!G140))),'Data Summary'!CB146="Yes"),100-OFFSET('Water Data'!$G$4,0,10*ROW('Water Data'!G140)),NA())</f>
        <v>#N/A</v>
      </c>
      <c r="N146" s="506" t="e">
        <f ca="1">+IF(AND(ISNUMBER(OFFSET('Water Data'!$G$6,0,10*ROW('Water Data'!G140))),'Data Summary'!CC146="Yes"),OFFSET('Water Data'!$G$6,0,10*ROW('Water Data'!G140)),NA())</f>
        <v>#N/A</v>
      </c>
      <c r="O146" s="506" t="e">
        <f ca="1">+IF(AND(ISNUMBER(OFFSET('Water Data'!$G$9,0,10*ROW('Water Data'!G140))),'Data Summary'!CD146="Yes"),OFFSET('Water Data'!$G$9,0,10*ROW('Water Data'!G140)),NA())</f>
        <v>#N/A</v>
      </c>
      <c r="P146" s="506" t="e">
        <f ca="1">+IF(AND(ISNUMBER(OFFSET('Water Data'!$H$4,0,10*ROW('Water Data'!H140))),'Data Summary'!CE146="Yes"),100-OFFSET('Water Data'!$H$4,0,10*ROW('Water Data'!H140)),NA())</f>
        <v>#N/A</v>
      </c>
      <c r="Q146" s="506" t="e">
        <f ca="1">+IF(AND(ISNUMBER(OFFSET('Water Data'!$H$6,0,10*ROW('Water Data'!H140))),'Data Summary'!CF146="Yes"),OFFSET('Water Data'!$H$6,0,10*ROW('Water Data'!H140)),NA())</f>
        <v>#N/A</v>
      </c>
      <c r="R146" s="506" t="e">
        <f ca="1">+IF(AND(ISNUMBER(OFFSET('Water Data'!$H$9,0,10*ROW('Water Data'!H140))),'Data Summary'!CG146="Yes"),OFFSET('Water Data'!$H$9,0,10*ROW('Water Data'!H140)),NA())</f>
        <v>#N/A</v>
      </c>
      <c r="S146" s="506" t="e">
        <f ca="1">+IF(AND(ISNUMBER(OFFSET('Water Data'!$I$4,0,10*ROW('Water Data'!I140))),'Data Summary'!CH146="Yes"),100-OFFSET('Water Data'!$I$4,0,10*ROW('Water Data'!I140)),NA())</f>
        <v>#N/A</v>
      </c>
      <c r="T146" s="506" t="e">
        <f ca="1">+IF(AND(ISNUMBER(OFFSET('Water Data'!$I$6,0,10*ROW('Water Data'!I140))),'Data Summary'!CI146="Yes"),OFFSET('Water Data'!$I$6,0,10*ROW('Water Data'!I140)),NA())</f>
        <v>#N/A</v>
      </c>
      <c r="U146" s="506" t="e">
        <f ca="1">+IF(AND(ISNUMBER(OFFSET('Water Data'!$I$9,0,10*ROW('Water Data'!I140))),'Data Summary'!CJ146="Yes"),OFFSET('Water Data'!$I$9,0,10*ROW('Water Data'!I140)),NA())</f>
        <v>#N/A</v>
      </c>
      <c r="V146" s="507" t="e">
        <f ca="1">+IF(AND(ISNUMBER(OFFSET('Sanitation Data'!$D$4,0,10*ROW('Sanitation Data'!D140))),'Data Summary'!CK146="Yes"),100-OFFSET('Sanitation Data'!$D$4,0,10*ROW('Sanitation Data'!D140)),NA())</f>
        <v>#N/A</v>
      </c>
      <c r="W146" s="507" t="e">
        <f ca="1">+IF(AND(ISNUMBER(OFFSET('Sanitation Data'!$D$6,0,10*ROW('Sanitation Data'!D140))),'Data Summary'!CL146="Yes"),OFFSET('Sanitation Data'!$D$6,0,10*ROW('Sanitation Data'!D140)),NA())</f>
        <v>#N/A</v>
      </c>
      <c r="X146" s="507" t="e">
        <f ca="1">+IF(AND(ISNUMBER(OFFSET('Sanitation Data'!$D$10,0,10*ROW('Sanitation Data'!D140))),'Data Summary'!CM146="Yes"),OFFSET('Sanitation Data'!$D$10,0,10*ROW('Sanitation Data'!D140)),NA())</f>
        <v>#N/A</v>
      </c>
      <c r="Y146" s="507" t="e">
        <f ca="1">+IF(AND(ISNUMBER(OFFSET('Sanitation Data'!$D$11,0,10*ROW('Sanitation Data'!D140))),'Data Summary'!CN146="Yes"),OFFSET('Sanitation Data'!$D$11,0,10*ROW('Sanitation Data'!D140)),NA())</f>
        <v>#N/A</v>
      </c>
      <c r="Z146" s="507" t="e">
        <f ca="1">+IF(AND(ISNUMBER(OFFSET('Sanitation Data'!$D$12,0,10*ROW('Sanitation Data'!D140))),'Data Summary'!CO146="Yes"),OFFSET('Sanitation Data'!$D$12,0,10*ROW('Sanitation Data'!D140)),NA())</f>
        <v>#N/A</v>
      </c>
      <c r="AA146" s="507" t="e">
        <f ca="1">+IF(AND(ISNUMBER(OFFSET('Sanitation Data'!$E$4,0,10*ROW('Sanitation Data'!E140))),'Data Summary'!CP146="Yes"),100-OFFSET('Sanitation Data'!$E$4,0,10*ROW('Sanitation Data'!E140)),NA())</f>
        <v>#N/A</v>
      </c>
      <c r="AB146" s="507" t="e">
        <f ca="1">+IF(AND(ISNUMBER(OFFSET('Sanitation Data'!$E$6,0,10*ROW('Sanitation Data'!E140))),'Data Summary'!CQ146="Yes"),OFFSET('Sanitation Data'!$E$6,0,10*ROW('Sanitation Data'!E140)),NA())</f>
        <v>#N/A</v>
      </c>
      <c r="AC146" s="507" t="e">
        <f ca="1">+IF(AND(ISNUMBER(OFFSET('Sanitation Data'!$E$10,0,10*ROW('Sanitation Data'!E140))),'Data Summary'!CR146="Yes"),OFFSET('Sanitation Data'!$E$10,0,10*ROW('Sanitation Data'!E140)),NA())</f>
        <v>#N/A</v>
      </c>
      <c r="AD146" s="507" t="e">
        <f ca="1">+IF(AND(ISNUMBER(OFFSET('Sanitation Data'!$E$11,0,10*ROW('Sanitation Data'!E140))),'Data Summary'!CS146="Yes"),OFFSET('Sanitation Data'!$E$11,0,10*ROW('Sanitation Data'!E140)),NA())</f>
        <v>#N/A</v>
      </c>
      <c r="AE146" s="507" t="e">
        <f ca="1">+IF(AND(ISNUMBER(OFFSET('Sanitation Data'!$E$12,0,10*ROW('Sanitation Data'!E140))),'Data Summary'!CT146="Yes"),OFFSET('Sanitation Data'!$E$12,0,10*ROW('Sanitation Data'!E140)),NA())</f>
        <v>#N/A</v>
      </c>
      <c r="AF146" s="507" t="e">
        <f ca="1">+IF(AND(ISNUMBER(OFFSET('Sanitation Data'!$F$4,0,10*ROW('Sanitation Data'!F140))),'Data Summary'!CU146="Yes"),100-OFFSET('Sanitation Data'!$F$4,0,10*ROW('Sanitation Data'!F140)),NA())</f>
        <v>#N/A</v>
      </c>
      <c r="AG146" s="507" t="e">
        <f ca="1">+IF(AND(ISNUMBER(OFFSET('Sanitation Data'!$F$6,0,10*ROW('Sanitation Data'!F140))),'Data Summary'!CV146="Yes"),OFFSET('Sanitation Data'!$F$6,0,10*ROW('Sanitation Data'!F140)),NA())</f>
        <v>#N/A</v>
      </c>
      <c r="AH146" s="507" t="e">
        <f ca="1">+IF(AND(ISNUMBER(OFFSET('Sanitation Data'!$F$10,0,10*ROW('Sanitation Data'!F140))),'Data Summary'!CW146="Yes"),OFFSET('Sanitation Data'!$F$10,0,10*ROW('Sanitation Data'!F140)),NA())</f>
        <v>#N/A</v>
      </c>
      <c r="AI146" s="507" t="e">
        <f ca="1">+IF(AND(ISNUMBER(OFFSET('Sanitation Data'!$F$11,0,10*ROW('Sanitation Data'!F140))),'Data Summary'!CX146="Yes"),OFFSET('Sanitation Data'!$F$11,0,10*ROW('Sanitation Data'!F140)),NA())</f>
        <v>#N/A</v>
      </c>
      <c r="AJ146" s="507" t="e">
        <f ca="1">+IF(AND(ISNUMBER(OFFSET('Sanitation Data'!$F$12,0,10*ROW('Sanitation Data'!F140))),'Data Summary'!CY146="Yes"),OFFSET('Sanitation Data'!$F$12,0,10*ROW('Sanitation Data'!F140)),NA())</f>
        <v>#N/A</v>
      </c>
      <c r="AK146" s="507" t="e">
        <f ca="1">+IF(AND(ISNUMBER(OFFSET('Sanitation Data'!$G$4,0,10*ROW('Sanitation Data'!G140))),'Data Summary'!CZ146="Yes"),100-OFFSET('Sanitation Data'!$G$4,0,10*ROW('Sanitation Data'!G140)),NA())</f>
        <v>#N/A</v>
      </c>
      <c r="AL146" s="507" t="e">
        <f ca="1">+IF(AND(ISNUMBER(OFFSET('Sanitation Data'!$G$6,0,10*ROW('Sanitation Data'!G140))),'Data Summary'!DA146="Yes"),OFFSET('Sanitation Data'!$G$6,0,10*ROW('Sanitation Data'!G140)),NA())</f>
        <v>#N/A</v>
      </c>
      <c r="AM146" s="507" t="e">
        <f ca="1">+IF(AND(ISNUMBER(OFFSET('Sanitation Data'!$G$10,0,10*ROW('Sanitation Data'!G140))),'Data Summary'!DB146="Yes"),OFFSET('Sanitation Data'!$G$10,0,10*ROW('Sanitation Data'!G140)),NA())</f>
        <v>#N/A</v>
      </c>
      <c r="AN146" s="507" t="e">
        <f ca="1">+IF(AND(ISNUMBER(OFFSET('Sanitation Data'!$G$11,0,10*ROW('Sanitation Data'!G140))),'Data Summary'!DC146="Yes"),OFFSET('Sanitation Data'!$G$11,0,10*ROW('Sanitation Data'!G140)),NA())</f>
        <v>#N/A</v>
      </c>
      <c r="AO146" s="507" t="e">
        <f ca="1">+IF(AND(ISNUMBER(OFFSET('Sanitation Data'!$G$12,0,10*ROW('Sanitation Data'!G140))),'Data Summary'!DD146="Yes"),OFFSET('Sanitation Data'!$G$12,0,10*ROW('Sanitation Data'!G140)),NA())</f>
        <v>#N/A</v>
      </c>
      <c r="AP146" s="507" t="e">
        <f ca="1">+IF(AND(ISNUMBER(OFFSET('Sanitation Data'!$H$4,0,10*ROW('Sanitation Data'!H140))),'Data Summary'!DE146="Yes"),100-OFFSET('Sanitation Data'!$H$4,0,10*ROW('Sanitation Data'!H140)),NA())</f>
        <v>#N/A</v>
      </c>
      <c r="AQ146" s="507" t="e">
        <f ca="1">+IF(AND(ISNUMBER(OFFSET('Sanitation Data'!$H$6,0,10*ROW('Sanitation Data'!H140))),'Data Summary'!DF146="Yes"),OFFSET('Sanitation Data'!$H$6,0,10*ROW('Sanitation Data'!H140)),NA())</f>
        <v>#N/A</v>
      </c>
      <c r="AR146" s="507" t="e">
        <f ca="1">+IF(AND(ISNUMBER(OFFSET('Sanitation Data'!$H$10,0,10*ROW('Sanitation Data'!H140))),'Data Summary'!DG146="Yes"),OFFSET('Sanitation Data'!$H$10,0,10*ROW('Sanitation Data'!H140)),NA())</f>
        <v>#N/A</v>
      </c>
      <c r="AS146" s="507" t="e">
        <f ca="1">+IF(AND(ISNUMBER(OFFSET('Sanitation Data'!$H$11,0,10*ROW('Sanitation Data'!H140))),'Data Summary'!DH146="Yes"),OFFSET('Sanitation Data'!$H$11,0,10*ROW('Sanitation Data'!H140)),NA())</f>
        <v>#N/A</v>
      </c>
      <c r="AT146" s="507" t="e">
        <f ca="1">+IF(AND(ISNUMBER(OFFSET('Sanitation Data'!$H$12,0,10*ROW('Sanitation Data'!H140))),'Data Summary'!DI146="Yes"),OFFSET('Sanitation Data'!$H$12,0,10*ROW('Sanitation Data'!H140)),NA())</f>
        <v>#N/A</v>
      </c>
      <c r="AU146" s="507" t="e">
        <f ca="1">+IF(AND(ISNUMBER(OFFSET('Sanitation Data'!$I$4,0,10*ROW('Sanitation Data'!I140))),'Data Summary'!DJ146="Yes"),100-OFFSET('Sanitation Data'!$I$4,0,10*ROW('Sanitation Data'!I140)),NA())</f>
        <v>#N/A</v>
      </c>
      <c r="AV146" s="507" t="e">
        <f ca="1">+IF(AND(ISNUMBER(OFFSET('Sanitation Data'!$I$6,0,10*ROW('Sanitation Data'!I140))),'Data Summary'!DK146="Yes"),OFFSET('Sanitation Data'!$I$6,0,10*ROW('Sanitation Data'!I140)),NA())</f>
        <v>#N/A</v>
      </c>
      <c r="AW146" s="507" t="e">
        <f ca="1">+IF(AND(ISNUMBER(OFFSET('Sanitation Data'!$I$10,0,10*ROW('Sanitation Data'!I140))),'Data Summary'!DL146="Yes"),OFFSET('Sanitation Data'!$I$10,0,10*ROW('Sanitation Data'!I140)),NA())</f>
        <v>#N/A</v>
      </c>
      <c r="AX146" s="507" t="e">
        <f ca="1">+IF(AND(ISNUMBER(OFFSET('Sanitation Data'!$I$11,0,10*ROW('Sanitation Data'!I140))),'Data Summary'!DM146="Yes"),OFFSET('Sanitation Data'!$I$11,0,10*ROW('Sanitation Data'!I140)),NA())</f>
        <v>#N/A</v>
      </c>
      <c r="AY146" s="507" t="e">
        <f ca="1">+IF(AND(ISNUMBER(OFFSET('Sanitation Data'!$I$12,0,10*ROW('Sanitation Data'!I140))),'Data Summary'!DN146="Yes"),OFFSET('Sanitation Data'!$I$12,0,10*ROW('Sanitation Data'!I140)),NA())</f>
        <v>#N/A</v>
      </c>
      <c r="AZ146" s="508" t="e">
        <f ca="1">+IF(AND(ISNUMBER(OFFSET('Hygiene Data'!$D$5,0,10*ROW('Hygiene Data'!D140))),'Data Summary'!DO146="Yes"),OFFSET('Hygiene Data'!$D$5,0,10*ROW('Hygiene Data'!D140)),NA())</f>
        <v>#N/A</v>
      </c>
      <c r="BA146" s="508" t="e">
        <f ca="1">+IF(AND(ISNUMBER(OFFSET('Hygiene Data'!$D$7,0,10*ROW('Hygiene Data'!D140))),'Data Summary'!DP146="Yes"),OFFSET('Hygiene Data'!$D$7,0,10*ROW('Hygiene Data'!D140)),NA())</f>
        <v>#N/A</v>
      </c>
      <c r="BB146" s="508" t="e">
        <f ca="1">+IF(AND(ISNUMBER(OFFSET('Hygiene Data'!$D$9,0,10*ROW('Hygiene Data'!D140))),'Data Summary'!DQ146="Yes"),OFFSET('Hygiene Data'!$D$9,0,10*ROW('Hygiene Data'!D140)),NA())</f>
        <v>#N/A</v>
      </c>
      <c r="BC146" s="508" t="e">
        <f ca="1">+IF(AND(ISNUMBER(OFFSET('Hygiene Data'!$E$5,0,10*ROW('Hygiene Data'!E140))),'Data Summary'!DR146="Yes"),OFFSET('Hygiene Data'!$E$5,0,10*ROW('Hygiene Data'!E140)),NA())</f>
        <v>#N/A</v>
      </c>
      <c r="BD146" s="508" t="e">
        <f ca="1">+IF(AND(ISNUMBER(OFFSET('Hygiene Data'!$E$7,0,10*ROW('Hygiene Data'!E140))),'Data Summary'!DS146="Yes"),OFFSET('Hygiene Data'!$E$7,0,10*ROW('Hygiene Data'!E140)),NA())</f>
        <v>#N/A</v>
      </c>
      <c r="BE146" s="508" t="e">
        <f ca="1">+IF(AND(ISNUMBER(OFFSET('Hygiene Data'!$E$9,0,10*ROW('Hygiene Data'!E140))),'Data Summary'!DT146="Yes"),OFFSET('Hygiene Data'!$E$9,0,10*ROW('Hygiene Data'!E140)),NA())</f>
        <v>#N/A</v>
      </c>
      <c r="BF146" s="508" t="e">
        <f ca="1">+IF(AND(ISNUMBER(OFFSET('Hygiene Data'!$F$5,0,10*ROW('Hygiene Data'!F140))),'Data Summary'!DU146="Yes"),OFFSET('Hygiene Data'!$F$5,0,10*ROW('Hygiene Data'!F140)),NA())</f>
        <v>#N/A</v>
      </c>
      <c r="BG146" s="508" t="e">
        <f ca="1">+IF(AND(ISNUMBER(OFFSET('Hygiene Data'!$F$7,0,10*ROW('Hygiene Data'!F140))),'Data Summary'!DV146="Yes"),OFFSET('Hygiene Data'!$F$7,0,10*ROW('Hygiene Data'!F140)),NA())</f>
        <v>#N/A</v>
      </c>
      <c r="BH146" s="508" t="e">
        <f ca="1">+IF(AND(ISNUMBER(OFFSET('Hygiene Data'!$F$9,0,10*ROW('Hygiene Data'!F140))),'Data Summary'!DW146="Yes"),OFFSET('Hygiene Data'!$F$9,0,10*ROW('Hygiene Data'!F140)),NA())</f>
        <v>#N/A</v>
      </c>
      <c r="BI146" s="508" t="e">
        <f ca="1">+IF(AND(ISNUMBER(OFFSET('Hygiene Data'!$G$5,0,10*ROW('Hygiene Data'!G140))),'Data Summary'!DX146="Yes"),OFFSET('Hygiene Data'!$G$5,0,10*ROW('Hygiene Data'!G140)),NA())</f>
        <v>#N/A</v>
      </c>
      <c r="BJ146" s="508" t="e">
        <f ca="1">+IF(AND(ISNUMBER(OFFSET('Hygiene Data'!$G$7,0,10*ROW('Hygiene Data'!G140))),'Data Summary'!DY146="Yes"),OFFSET('Hygiene Data'!$G$7,0,10*ROW('Hygiene Data'!G140)),NA())</f>
        <v>#N/A</v>
      </c>
      <c r="BK146" s="508" t="e">
        <f ca="1">+IF(AND(ISNUMBER(OFFSET('Hygiene Data'!$G$9,0,10*ROW('Hygiene Data'!G140))),'Data Summary'!DZ146="Yes"),OFFSET('Hygiene Data'!$G$9,0,10*ROW('Hygiene Data'!G140)),NA())</f>
        <v>#N/A</v>
      </c>
      <c r="BL146" s="508" t="e">
        <f ca="1">+IF(AND(ISNUMBER(OFFSET('Hygiene Data'!$H$5,0,10*ROW('Hygiene Data'!H140))),'Data Summary'!EA146="Yes"),OFFSET('Hygiene Data'!$H$5,0,10*ROW('Hygiene Data'!H140)),NA())</f>
        <v>#N/A</v>
      </c>
      <c r="BM146" s="508" t="e">
        <f ca="1">+IF(AND(ISNUMBER(OFFSET('Hygiene Data'!$H$7,0,10*ROW('Hygiene Data'!H140))),'Data Summary'!EB146="Yes"),OFFSET('Hygiene Data'!$H$7,0,10*ROW('Hygiene Data'!H140)),NA())</f>
        <v>#N/A</v>
      </c>
      <c r="BN146" s="508" t="e">
        <f ca="1">+IF(AND(ISNUMBER(OFFSET('Hygiene Data'!$H$9,0,10*ROW('Hygiene Data'!H140))),'Data Summary'!EC146="Yes"),OFFSET('Hygiene Data'!$H$9,0,10*ROW('Hygiene Data'!H140)),NA())</f>
        <v>#N/A</v>
      </c>
      <c r="BO146" s="508" t="e">
        <f ca="1">+IF(AND(ISNUMBER(OFFSET('Hygiene Data'!$I$5,0,10*ROW('Hygiene Data'!I140))),'Data Summary'!ED146="Yes"),OFFSET('Hygiene Data'!$I$5,0,10*ROW('Hygiene Data'!I140)),NA())</f>
        <v>#N/A</v>
      </c>
      <c r="BP146" s="508" t="e">
        <f ca="1">+IF(AND(ISNUMBER(OFFSET('Hygiene Data'!$I$7,0,10*ROW('Hygiene Data'!I140))),'Data Summary'!EE146="Yes"),OFFSET('Hygiene Data'!$I$7,0,10*ROW('Hygiene Data'!I140)),NA())</f>
        <v>#N/A</v>
      </c>
      <c r="BQ146" s="508" t="e">
        <f ca="1">+IF(AND(ISNUMBER(OFFSET('Hygiene Data'!$I$9,0,10*ROW('Hygiene Data'!I140))),'Data Summary'!EF146="Yes"),OFFSET('Hygiene Data'!$I$9,0,10*ROW('Hygiene Data'!I140)),NA())</f>
        <v>#N/A</v>
      </c>
    </row>
    <row r="147" spans="1:69" x14ac:dyDescent="0.25">
      <c r="A147" s="504" t="e">
        <f ca="1">+RIGHT('Data Summary'!A147,LEN('Data Summary'!A147)-9)</f>
        <v>#VALUE!</v>
      </c>
      <c r="B147" s="478" t="str">
        <f ca="1">+IF(ISTEXT('Data Summary'!B147),'Data Summary'!B147,"")</f>
        <v/>
      </c>
      <c r="C147" s="505" t="e">
        <f ca="1">+VALUE('Data Summary'!C147)</f>
        <v>#VALUE!</v>
      </c>
      <c r="D147" s="506" t="e">
        <f ca="1">+IF(AND(ISNUMBER(OFFSET('Water Data'!$D$4,0,10*ROW('Water Data'!D141))),'Data Summary'!BS147="Yes"),100-OFFSET('Water Data'!$D$4,0,10*ROW('Water Data'!D141)),NA())</f>
        <v>#N/A</v>
      </c>
      <c r="E147" s="506" t="e">
        <f ca="1">+IF(AND(ISNUMBER(OFFSET('Water Data'!$D$6,0,10*ROW('Water Data'!D141))),'Data Summary'!BT147="Yes"),OFFSET('Water Data'!$D$6,0,10*ROW('Water Data'!D141)),NA())</f>
        <v>#N/A</v>
      </c>
      <c r="F147" s="506" t="e">
        <f ca="1">+IF(AND(ISNUMBER(OFFSET('Water Data'!$D$9,0,10*ROW('Water Data'!D141))),'Data Summary'!BU147="Yes"),OFFSET('Water Data'!$D$9,0,10*ROW('Water Data'!D141)),NA())</f>
        <v>#N/A</v>
      </c>
      <c r="G147" s="506" t="e">
        <f ca="1">+IF(AND(ISNUMBER(OFFSET('Water Data'!$E$4,0,10*ROW('Water Data'!E141))),'Data Summary'!BV147="Yes"),100-OFFSET('Water Data'!$E$4,0,10*ROW('Water Data'!E141)),NA())</f>
        <v>#N/A</v>
      </c>
      <c r="H147" s="506" t="e">
        <f ca="1">+IF(AND(ISNUMBER(OFFSET('Water Data'!$E$6,0,10*ROW('Water Data'!E141))),'Data Summary'!BW147="Yes"),OFFSET('Water Data'!$E$6,0,10*ROW('Water Data'!E141)),NA())</f>
        <v>#N/A</v>
      </c>
      <c r="I147" s="506" t="e">
        <f ca="1">+IF(AND(ISNUMBER(OFFSET('Water Data'!$E$9,0,10*ROW('Water Data'!E141))),'Data Summary'!BX147="Yes"),OFFSET('Water Data'!$E$9,0,10*ROW('Water Data'!E141)),NA())</f>
        <v>#N/A</v>
      </c>
      <c r="J147" s="506" t="e">
        <f ca="1">+IF(AND(ISNUMBER(OFFSET('Water Data'!$F$4,0,10*ROW('Water Data'!F141))),'Data Summary'!BY147="Yes"),100-OFFSET('Water Data'!$F$4,0,10*ROW('Water Data'!F141)),NA())</f>
        <v>#N/A</v>
      </c>
      <c r="K147" s="506" t="e">
        <f ca="1">+IF(AND(ISNUMBER(OFFSET('Water Data'!$F$6,0,10*ROW('Water Data'!F141))),'Data Summary'!BZ147="Yes"),OFFSET('Water Data'!$F$6,0,10*ROW('Water Data'!F141)),NA())</f>
        <v>#N/A</v>
      </c>
      <c r="L147" s="506" t="e">
        <f ca="1">+IF(AND(ISNUMBER(OFFSET('Water Data'!$F$9,0,10*ROW('Water Data'!F141))),'Data Summary'!CA147="Yes"),OFFSET('Water Data'!$F$9,0,10*ROW('Water Data'!F141)),NA())</f>
        <v>#N/A</v>
      </c>
      <c r="M147" s="506" t="e">
        <f ca="1">+IF(AND(ISNUMBER(OFFSET('Water Data'!$G$4,0,10*ROW('Water Data'!G141))),'Data Summary'!CB147="Yes"),100-OFFSET('Water Data'!$G$4,0,10*ROW('Water Data'!G141)),NA())</f>
        <v>#N/A</v>
      </c>
      <c r="N147" s="506" t="e">
        <f ca="1">+IF(AND(ISNUMBER(OFFSET('Water Data'!$G$6,0,10*ROW('Water Data'!G141))),'Data Summary'!CC147="Yes"),OFFSET('Water Data'!$G$6,0,10*ROW('Water Data'!G141)),NA())</f>
        <v>#N/A</v>
      </c>
      <c r="O147" s="506" t="e">
        <f ca="1">+IF(AND(ISNUMBER(OFFSET('Water Data'!$G$9,0,10*ROW('Water Data'!G141))),'Data Summary'!CD147="Yes"),OFFSET('Water Data'!$G$9,0,10*ROW('Water Data'!G141)),NA())</f>
        <v>#N/A</v>
      </c>
      <c r="P147" s="506" t="e">
        <f ca="1">+IF(AND(ISNUMBER(OFFSET('Water Data'!$H$4,0,10*ROW('Water Data'!H141))),'Data Summary'!CE147="Yes"),100-OFFSET('Water Data'!$H$4,0,10*ROW('Water Data'!H141)),NA())</f>
        <v>#N/A</v>
      </c>
      <c r="Q147" s="506" t="e">
        <f ca="1">+IF(AND(ISNUMBER(OFFSET('Water Data'!$H$6,0,10*ROW('Water Data'!H141))),'Data Summary'!CF147="Yes"),OFFSET('Water Data'!$H$6,0,10*ROW('Water Data'!H141)),NA())</f>
        <v>#N/A</v>
      </c>
      <c r="R147" s="506" t="e">
        <f ca="1">+IF(AND(ISNUMBER(OFFSET('Water Data'!$H$9,0,10*ROW('Water Data'!H141))),'Data Summary'!CG147="Yes"),OFFSET('Water Data'!$H$9,0,10*ROW('Water Data'!H141)),NA())</f>
        <v>#N/A</v>
      </c>
      <c r="S147" s="506" t="e">
        <f ca="1">+IF(AND(ISNUMBER(OFFSET('Water Data'!$I$4,0,10*ROW('Water Data'!I141))),'Data Summary'!CH147="Yes"),100-OFFSET('Water Data'!$I$4,0,10*ROW('Water Data'!I141)),NA())</f>
        <v>#N/A</v>
      </c>
      <c r="T147" s="506" t="e">
        <f ca="1">+IF(AND(ISNUMBER(OFFSET('Water Data'!$I$6,0,10*ROW('Water Data'!I141))),'Data Summary'!CI147="Yes"),OFFSET('Water Data'!$I$6,0,10*ROW('Water Data'!I141)),NA())</f>
        <v>#N/A</v>
      </c>
      <c r="U147" s="506" t="e">
        <f ca="1">+IF(AND(ISNUMBER(OFFSET('Water Data'!$I$9,0,10*ROW('Water Data'!I141))),'Data Summary'!CJ147="Yes"),OFFSET('Water Data'!$I$9,0,10*ROW('Water Data'!I141)),NA())</f>
        <v>#N/A</v>
      </c>
      <c r="V147" s="507" t="e">
        <f ca="1">+IF(AND(ISNUMBER(OFFSET('Sanitation Data'!$D$4,0,10*ROW('Sanitation Data'!D141))),'Data Summary'!CK147="Yes"),100-OFFSET('Sanitation Data'!$D$4,0,10*ROW('Sanitation Data'!D141)),NA())</f>
        <v>#N/A</v>
      </c>
      <c r="W147" s="507" t="e">
        <f ca="1">+IF(AND(ISNUMBER(OFFSET('Sanitation Data'!$D$6,0,10*ROW('Sanitation Data'!D141))),'Data Summary'!CL147="Yes"),OFFSET('Sanitation Data'!$D$6,0,10*ROW('Sanitation Data'!D141)),NA())</f>
        <v>#N/A</v>
      </c>
      <c r="X147" s="507" t="e">
        <f ca="1">+IF(AND(ISNUMBER(OFFSET('Sanitation Data'!$D$10,0,10*ROW('Sanitation Data'!D141))),'Data Summary'!CM147="Yes"),OFFSET('Sanitation Data'!$D$10,0,10*ROW('Sanitation Data'!D141)),NA())</f>
        <v>#N/A</v>
      </c>
      <c r="Y147" s="507" t="e">
        <f ca="1">+IF(AND(ISNUMBER(OFFSET('Sanitation Data'!$D$11,0,10*ROW('Sanitation Data'!D141))),'Data Summary'!CN147="Yes"),OFFSET('Sanitation Data'!$D$11,0,10*ROW('Sanitation Data'!D141)),NA())</f>
        <v>#N/A</v>
      </c>
      <c r="Z147" s="507" t="e">
        <f ca="1">+IF(AND(ISNUMBER(OFFSET('Sanitation Data'!$D$12,0,10*ROW('Sanitation Data'!D141))),'Data Summary'!CO147="Yes"),OFFSET('Sanitation Data'!$D$12,0,10*ROW('Sanitation Data'!D141)),NA())</f>
        <v>#N/A</v>
      </c>
      <c r="AA147" s="507" t="e">
        <f ca="1">+IF(AND(ISNUMBER(OFFSET('Sanitation Data'!$E$4,0,10*ROW('Sanitation Data'!E141))),'Data Summary'!CP147="Yes"),100-OFFSET('Sanitation Data'!$E$4,0,10*ROW('Sanitation Data'!E141)),NA())</f>
        <v>#N/A</v>
      </c>
      <c r="AB147" s="507" t="e">
        <f ca="1">+IF(AND(ISNUMBER(OFFSET('Sanitation Data'!$E$6,0,10*ROW('Sanitation Data'!E141))),'Data Summary'!CQ147="Yes"),OFFSET('Sanitation Data'!$E$6,0,10*ROW('Sanitation Data'!E141)),NA())</f>
        <v>#N/A</v>
      </c>
      <c r="AC147" s="507" t="e">
        <f ca="1">+IF(AND(ISNUMBER(OFFSET('Sanitation Data'!$E$10,0,10*ROW('Sanitation Data'!E141))),'Data Summary'!CR147="Yes"),OFFSET('Sanitation Data'!$E$10,0,10*ROW('Sanitation Data'!E141)),NA())</f>
        <v>#N/A</v>
      </c>
      <c r="AD147" s="507" t="e">
        <f ca="1">+IF(AND(ISNUMBER(OFFSET('Sanitation Data'!$E$11,0,10*ROW('Sanitation Data'!E141))),'Data Summary'!CS147="Yes"),OFFSET('Sanitation Data'!$E$11,0,10*ROW('Sanitation Data'!E141)),NA())</f>
        <v>#N/A</v>
      </c>
      <c r="AE147" s="507" t="e">
        <f ca="1">+IF(AND(ISNUMBER(OFFSET('Sanitation Data'!$E$12,0,10*ROW('Sanitation Data'!E141))),'Data Summary'!CT147="Yes"),OFFSET('Sanitation Data'!$E$12,0,10*ROW('Sanitation Data'!E141)),NA())</f>
        <v>#N/A</v>
      </c>
      <c r="AF147" s="507" t="e">
        <f ca="1">+IF(AND(ISNUMBER(OFFSET('Sanitation Data'!$F$4,0,10*ROW('Sanitation Data'!F141))),'Data Summary'!CU147="Yes"),100-OFFSET('Sanitation Data'!$F$4,0,10*ROW('Sanitation Data'!F141)),NA())</f>
        <v>#N/A</v>
      </c>
      <c r="AG147" s="507" t="e">
        <f ca="1">+IF(AND(ISNUMBER(OFFSET('Sanitation Data'!$F$6,0,10*ROW('Sanitation Data'!F141))),'Data Summary'!CV147="Yes"),OFFSET('Sanitation Data'!$F$6,0,10*ROW('Sanitation Data'!F141)),NA())</f>
        <v>#N/A</v>
      </c>
      <c r="AH147" s="507" t="e">
        <f ca="1">+IF(AND(ISNUMBER(OFFSET('Sanitation Data'!$F$10,0,10*ROW('Sanitation Data'!F141))),'Data Summary'!CW147="Yes"),OFFSET('Sanitation Data'!$F$10,0,10*ROW('Sanitation Data'!F141)),NA())</f>
        <v>#N/A</v>
      </c>
      <c r="AI147" s="507" t="e">
        <f ca="1">+IF(AND(ISNUMBER(OFFSET('Sanitation Data'!$F$11,0,10*ROW('Sanitation Data'!F141))),'Data Summary'!CX147="Yes"),OFFSET('Sanitation Data'!$F$11,0,10*ROW('Sanitation Data'!F141)),NA())</f>
        <v>#N/A</v>
      </c>
      <c r="AJ147" s="507" t="e">
        <f ca="1">+IF(AND(ISNUMBER(OFFSET('Sanitation Data'!$F$12,0,10*ROW('Sanitation Data'!F141))),'Data Summary'!CY147="Yes"),OFFSET('Sanitation Data'!$F$12,0,10*ROW('Sanitation Data'!F141)),NA())</f>
        <v>#N/A</v>
      </c>
      <c r="AK147" s="507" t="e">
        <f ca="1">+IF(AND(ISNUMBER(OFFSET('Sanitation Data'!$G$4,0,10*ROW('Sanitation Data'!G141))),'Data Summary'!CZ147="Yes"),100-OFFSET('Sanitation Data'!$G$4,0,10*ROW('Sanitation Data'!G141)),NA())</f>
        <v>#N/A</v>
      </c>
      <c r="AL147" s="507" t="e">
        <f ca="1">+IF(AND(ISNUMBER(OFFSET('Sanitation Data'!$G$6,0,10*ROW('Sanitation Data'!G141))),'Data Summary'!DA147="Yes"),OFFSET('Sanitation Data'!$G$6,0,10*ROW('Sanitation Data'!G141)),NA())</f>
        <v>#N/A</v>
      </c>
      <c r="AM147" s="507" t="e">
        <f ca="1">+IF(AND(ISNUMBER(OFFSET('Sanitation Data'!$G$10,0,10*ROW('Sanitation Data'!G141))),'Data Summary'!DB147="Yes"),OFFSET('Sanitation Data'!$G$10,0,10*ROW('Sanitation Data'!G141)),NA())</f>
        <v>#N/A</v>
      </c>
      <c r="AN147" s="507" t="e">
        <f ca="1">+IF(AND(ISNUMBER(OFFSET('Sanitation Data'!$G$11,0,10*ROW('Sanitation Data'!G141))),'Data Summary'!DC147="Yes"),OFFSET('Sanitation Data'!$G$11,0,10*ROW('Sanitation Data'!G141)),NA())</f>
        <v>#N/A</v>
      </c>
      <c r="AO147" s="507" t="e">
        <f ca="1">+IF(AND(ISNUMBER(OFFSET('Sanitation Data'!$G$12,0,10*ROW('Sanitation Data'!G141))),'Data Summary'!DD147="Yes"),OFFSET('Sanitation Data'!$G$12,0,10*ROW('Sanitation Data'!G141)),NA())</f>
        <v>#N/A</v>
      </c>
      <c r="AP147" s="507" t="e">
        <f ca="1">+IF(AND(ISNUMBER(OFFSET('Sanitation Data'!$H$4,0,10*ROW('Sanitation Data'!H141))),'Data Summary'!DE147="Yes"),100-OFFSET('Sanitation Data'!$H$4,0,10*ROW('Sanitation Data'!H141)),NA())</f>
        <v>#N/A</v>
      </c>
      <c r="AQ147" s="507" t="e">
        <f ca="1">+IF(AND(ISNUMBER(OFFSET('Sanitation Data'!$H$6,0,10*ROW('Sanitation Data'!H141))),'Data Summary'!DF147="Yes"),OFFSET('Sanitation Data'!$H$6,0,10*ROW('Sanitation Data'!H141)),NA())</f>
        <v>#N/A</v>
      </c>
      <c r="AR147" s="507" t="e">
        <f ca="1">+IF(AND(ISNUMBER(OFFSET('Sanitation Data'!$H$10,0,10*ROW('Sanitation Data'!H141))),'Data Summary'!DG147="Yes"),OFFSET('Sanitation Data'!$H$10,0,10*ROW('Sanitation Data'!H141)),NA())</f>
        <v>#N/A</v>
      </c>
      <c r="AS147" s="507" t="e">
        <f ca="1">+IF(AND(ISNUMBER(OFFSET('Sanitation Data'!$H$11,0,10*ROW('Sanitation Data'!H141))),'Data Summary'!DH147="Yes"),OFFSET('Sanitation Data'!$H$11,0,10*ROW('Sanitation Data'!H141)),NA())</f>
        <v>#N/A</v>
      </c>
      <c r="AT147" s="507" t="e">
        <f ca="1">+IF(AND(ISNUMBER(OFFSET('Sanitation Data'!$H$12,0,10*ROW('Sanitation Data'!H141))),'Data Summary'!DI147="Yes"),OFFSET('Sanitation Data'!$H$12,0,10*ROW('Sanitation Data'!H141)),NA())</f>
        <v>#N/A</v>
      </c>
      <c r="AU147" s="507" t="e">
        <f ca="1">+IF(AND(ISNUMBER(OFFSET('Sanitation Data'!$I$4,0,10*ROW('Sanitation Data'!I141))),'Data Summary'!DJ147="Yes"),100-OFFSET('Sanitation Data'!$I$4,0,10*ROW('Sanitation Data'!I141)),NA())</f>
        <v>#N/A</v>
      </c>
      <c r="AV147" s="507" t="e">
        <f ca="1">+IF(AND(ISNUMBER(OFFSET('Sanitation Data'!$I$6,0,10*ROW('Sanitation Data'!I141))),'Data Summary'!DK147="Yes"),OFFSET('Sanitation Data'!$I$6,0,10*ROW('Sanitation Data'!I141)),NA())</f>
        <v>#N/A</v>
      </c>
      <c r="AW147" s="507" t="e">
        <f ca="1">+IF(AND(ISNUMBER(OFFSET('Sanitation Data'!$I$10,0,10*ROW('Sanitation Data'!I141))),'Data Summary'!DL147="Yes"),OFFSET('Sanitation Data'!$I$10,0,10*ROW('Sanitation Data'!I141)),NA())</f>
        <v>#N/A</v>
      </c>
      <c r="AX147" s="507" t="e">
        <f ca="1">+IF(AND(ISNUMBER(OFFSET('Sanitation Data'!$I$11,0,10*ROW('Sanitation Data'!I141))),'Data Summary'!DM147="Yes"),OFFSET('Sanitation Data'!$I$11,0,10*ROW('Sanitation Data'!I141)),NA())</f>
        <v>#N/A</v>
      </c>
      <c r="AY147" s="507" t="e">
        <f ca="1">+IF(AND(ISNUMBER(OFFSET('Sanitation Data'!$I$12,0,10*ROW('Sanitation Data'!I141))),'Data Summary'!DN147="Yes"),OFFSET('Sanitation Data'!$I$12,0,10*ROW('Sanitation Data'!I141)),NA())</f>
        <v>#N/A</v>
      </c>
      <c r="AZ147" s="508" t="e">
        <f ca="1">+IF(AND(ISNUMBER(OFFSET('Hygiene Data'!$D$5,0,10*ROW('Hygiene Data'!D141))),'Data Summary'!DO147="Yes"),OFFSET('Hygiene Data'!$D$5,0,10*ROW('Hygiene Data'!D141)),NA())</f>
        <v>#N/A</v>
      </c>
      <c r="BA147" s="508" t="e">
        <f ca="1">+IF(AND(ISNUMBER(OFFSET('Hygiene Data'!$D$7,0,10*ROW('Hygiene Data'!D141))),'Data Summary'!DP147="Yes"),OFFSET('Hygiene Data'!$D$7,0,10*ROW('Hygiene Data'!D141)),NA())</f>
        <v>#N/A</v>
      </c>
      <c r="BB147" s="508" t="e">
        <f ca="1">+IF(AND(ISNUMBER(OFFSET('Hygiene Data'!$D$9,0,10*ROW('Hygiene Data'!D141))),'Data Summary'!DQ147="Yes"),OFFSET('Hygiene Data'!$D$9,0,10*ROW('Hygiene Data'!D141)),NA())</f>
        <v>#N/A</v>
      </c>
      <c r="BC147" s="508" t="e">
        <f ca="1">+IF(AND(ISNUMBER(OFFSET('Hygiene Data'!$E$5,0,10*ROW('Hygiene Data'!E141))),'Data Summary'!DR147="Yes"),OFFSET('Hygiene Data'!$E$5,0,10*ROW('Hygiene Data'!E141)),NA())</f>
        <v>#N/A</v>
      </c>
      <c r="BD147" s="508" t="e">
        <f ca="1">+IF(AND(ISNUMBER(OFFSET('Hygiene Data'!$E$7,0,10*ROW('Hygiene Data'!E141))),'Data Summary'!DS147="Yes"),OFFSET('Hygiene Data'!$E$7,0,10*ROW('Hygiene Data'!E141)),NA())</f>
        <v>#N/A</v>
      </c>
      <c r="BE147" s="508" t="e">
        <f ca="1">+IF(AND(ISNUMBER(OFFSET('Hygiene Data'!$E$9,0,10*ROW('Hygiene Data'!E141))),'Data Summary'!DT147="Yes"),OFFSET('Hygiene Data'!$E$9,0,10*ROW('Hygiene Data'!E141)),NA())</f>
        <v>#N/A</v>
      </c>
      <c r="BF147" s="508" t="e">
        <f ca="1">+IF(AND(ISNUMBER(OFFSET('Hygiene Data'!$F$5,0,10*ROW('Hygiene Data'!F141))),'Data Summary'!DU147="Yes"),OFFSET('Hygiene Data'!$F$5,0,10*ROW('Hygiene Data'!F141)),NA())</f>
        <v>#N/A</v>
      </c>
      <c r="BG147" s="508" t="e">
        <f ca="1">+IF(AND(ISNUMBER(OFFSET('Hygiene Data'!$F$7,0,10*ROW('Hygiene Data'!F141))),'Data Summary'!DV147="Yes"),OFFSET('Hygiene Data'!$F$7,0,10*ROW('Hygiene Data'!F141)),NA())</f>
        <v>#N/A</v>
      </c>
      <c r="BH147" s="508" t="e">
        <f ca="1">+IF(AND(ISNUMBER(OFFSET('Hygiene Data'!$F$9,0,10*ROW('Hygiene Data'!F141))),'Data Summary'!DW147="Yes"),OFFSET('Hygiene Data'!$F$9,0,10*ROW('Hygiene Data'!F141)),NA())</f>
        <v>#N/A</v>
      </c>
      <c r="BI147" s="508" t="e">
        <f ca="1">+IF(AND(ISNUMBER(OFFSET('Hygiene Data'!$G$5,0,10*ROW('Hygiene Data'!G141))),'Data Summary'!DX147="Yes"),OFFSET('Hygiene Data'!$G$5,0,10*ROW('Hygiene Data'!G141)),NA())</f>
        <v>#N/A</v>
      </c>
      <c r="BJ147" s="508" t="e">
        <f ca="1">+IF(AND(ISNUMBER(OFFSET('Hygiene Data'!$G$7,0,10*ROW('Hygiene Data'!G141))),'Data Summary'!DY147="Yes"),OFFSET('Hygiene Data'!$G$7,0,10*ROW('Hygiene Data'!G141)),NA())</f>
        <v>#N/A</v>
      </c>
      <c r="BK147" s="508" t="e">
        <f ca="1">+IF(AND(ISNUMBER(OFFSET('Hygiene Data'!$G$9,0,10*ROW('Hygiene Data'!G141))),'Data Summary'!DZ147="Yes"),OFFSET('Hygiene Data'!$G$9,0,10*ROW('Hygiene Data'!G141)),NA())</f>
        <v>#N/A</v>
      </c>
      <c r="BL147" s="508" t="e">
        <f ca="1">+IF(AND(ISNUMBER(OFFSET('Hygiene Data'!$H$5,0,10*ROW('Hygiene Data'!H141))),'Data Summary'!EA147="Yes"),OFFSET('Hygiene Data'!$H$5,0,10*ROW('Hygiene Data'!H141)),NA())</f>
        <v>#N/A</v>
      </c>
      <c r="BM147" s="508" t="e">
        <f ca="1">+IF(AND(ISNUMBER(OFFSET('Hygiene Data'!$H$7,0,10*ROW('Hygiene Data'!H141))),'Data Summary'!EB147="Yes"),OFFSET('Hygiene Data'!$H$7,0,10*ROW('Hygiene Data'!H141)),NA())</f>
        <v>#N/A</v>
      </c>
      <c r="BN147" s="508" t="e">
        <f ca="1">+IF(AND(ISNUMBER(OFFSET('Hygiene Data'!$H$9,0,10*ROW('Hygiene Data'!H141))),'Data Summary'!EC147="Yes"),OFFSET('Hygiene Data'!$H$9,0,10*ROW('Hygiene Data'!H141)),NA())</f>
        <v>#N/A</v>
      </c>
      <c r="BO147" s="508" t="e">
        <f ca="1">+IF(AND(ISNUMBER(OFFSET('Hygiene Data'!$I$5,0,10*ROW('Hygiene Data'!I141))),'Data Summary'!ED147="Yes"),OFFSET('Hygiene Data'!$I$5,0,10*ROW('Hygiene Data'!I141)),NA())</f>
        <v>#N/A</v>
      </c>
      <c r="BP147" s="508" t="e">
        <f ca="1">+IF(AND(ISNUMBER(OFFSET('Hygiene Data'!$I$7,0,10*ROW('Hygiene Data'!I141))),'Data Summary'!EE147="Yes"),OFFSET('Hygiene Data'!$I$7,0,10*ROW('Hygiene Data'!I141)),NA())</f>
        <v>#N/A</v>
      </c>
      <c r="BQ147" s="508" t="e">
        <f ca="1">+IF(AND(ISNUMBER(OFFSET('Hygiene Data'!$I$9,0,10*ROW('Hygiene Data'!I141))),'Data Summary'!EF147="Yes"),OFFSET('Hygiene Data'!$I$9,0,10*ROW('Hygiene Data'!I141)),NA())</f>
        <v>#N/A</v>
      </c>
    </row>
    <row r="148" spans="1:69" x14ac:dyDescent="0.25">
      <c r="A148" s="504" t="e">
        <f ca="1">+RIGHT('Data Summary'!A148,LEN('Data Summary'!A148)-9)</f>
        <v>#VALUE!</v>
      </c>
      <c r="B148" s="478" t="str">
        <f ca="1">+IF(ISTEXT('Data Summary'!B148),'Data Summary'!B148,"")</f>
        <v/>
      </c>
      <c r="C148" s="505" t="e">
        <f ca="1">+VALUE('Data Summary'!C148)</f>
        <v>#VALUE!</v>
      </c>
      <c r="D148" s="506" t="e">
        <f ca="1">+IF(AND(ISNUMBER(OFFSET('Water Data'!$D$4,0,10*ROW('Water Data'!D142))),'Data Summary'!BS148="Yes"),100-OFFSET('Water Data'!$D$4,0,10*ROW('Water Data'!D142)),NA())</f>
        <v>#N/A</v>
      </c>
      <c r="E148" s="506" t="e">
        <f ca="1">+IF(AND(ISNUMBER(OFFSET('Water Data'!$D$6,0,10*ROW('Water Data'!D142))),'Data Summary'!BT148="Yes"),OFFSET('Water Data'!$D$6,0,10*ROW('Water Data'!D142)),NA())</f>
        <v>#N/A</v>
      </c>
      <c r="F148" s="506" t="e">
        <f ca="1">+IF(AND(ISNUMBER(OFFSET('Water Data'!$D$9,0,10*ROW('Water Data'!D142))),'Data Summary'!BU148="Yes"),OFFSET('Water Data'!$D$9,0,10*ROW('Water Data'!D142)),NA())</f>
        <v>#N/A</v>
      </c>
      <c r="G148" s="506" t="e">
        <f ca="1">+IF(AND(ISNUMBER(OFFSET('Water Data'!$E$4,0,10*ROW('Water Data'!E142))),'Data Summary'!BV148="Yes"),100-OFFSET('Water Data'!$E$4,0,10*ROW('Water Data'!E142)),NA())</f>
        <v>#N/A</v>
      </c>
      <c r="H148" s="506" t="e">
        <f ca="1">+IF(AND(ISNUMBER(OFFSET('Water Data'!$E$6,0,10*ROW('Water Data'!E142))),'Data Summary'!BW148="Yes"),OFFSET('Water Data'!$E$6,0,10*ROW('Water Data'!E142)),NA())</f>
        <v>#N/A</v>
      </c>
      <c r="I148" s="506" t="e">
        <f ca="1">+IF(AND(ISNUMBER(OFFSET('Water Data'!$E$9,0,10*ROW('Water Data'!E142))),'Data Summary'!BX148="Yes"),OFFSET('Water Data'!$E$9,0,10*ROW('Water Data'!E142)),NA())</f>
        <v>#N/A</v>
      </c>
      <c r="J148" s="506" t="e">
        <f ca="1">+IF(AND(ISNUMBER(OFFSET('Water Data'!$F$4,0,10*ROW('Water Data'!F142))),'Data Summary'!BY148="Yes"),100-OFFSET('Water Data'!$F$4,0,10*ROW('Water Data'!F142)),NA())</f>
        <v>#N/A</v>
      </c>
      <c r="K148" s="506" t="e">
        <f ca="1">+IF(AND(ISNUMBER(OFFSET('Water Data'!$F$6,0,10*ROW('Water Data'!F142))),'Data Summary'!BZ148="Yes"),OFFSET('Water Data'!$F$6,0,10*ROW('Water Data'!F142)),NA())</f>
        <v>#N/A</v>
      </c>
      <c r="L148" s="506" t="e">
        <f ca="1">+IF(AND(ISNUMBER(OFFSET('Water Data'!$F$9,0,10*ROW('Water Data'!F142))),'Data Summary'!CA148="Yes"),OFFSET('Water Data'!$F$9,0,10*ROW('Water Data'!F142)),NA())</f>
        <v>#N/A</v>
      </c>
      <c r="M148" s="506" t="e">
        <f ca="1">+IF(AND(ISNUMBER(OFFSET('Water Data'!$G$4,0,10*ROW('Water Data'!G142))),'Data Summary'!CB148="Yes"),100-OFFSET('Water Data'!$G$4,0,10*ROW('Water Data'!G142)),NA())</f>
        <v>#N/A</v>
      </c>
      <c r="N148" s="506" t="e">
        <f ca="1">+IF(AND(ISNUMBER(OFFSET('Water Data'!$G$6,0,10*ROW('Water Data'!G142))),'Data Summary'!CC148="Yes"),OFFSET('Water Data'!$G$6,0,10*ROW('Water Data'!G142)),NA())</f>
        <v>#N/A</v>
      </c>
      <c r="O148" s="506" t="e">
        <f ca="1">+IF(AND(ISNUMBER(OFFSET('Water Data'!$G$9,0,10*ROW('Water Data'!G142))),'Data Summary'!CD148="Yes"),OFFSET('Water Data'!$G$9,0,10*ROW('Water Data'!G142)),NA())</f>
        <v>#N/A</v>
      </c>
      <c r="P148" s="506" t="e">
        <f ca="1">+IF(AND(ISNUMBER(OFFSET('Water Data'!$H$4,0,10*ROW('Water Data'!H142))),'Data Summary'!CE148="Yes"),100-OFFSET('Water Data'!$H$4,0,10*ROW('Water Data'!H142)),NA())</f>
        <v>#N/A</v>
      </c>
      <c r="Q148" s="506" t="e">
        <f ca="1">+IF(AND(ISNUMBER(OFFSET('Water Data'!$H$6,0,10*ROW('Water Data'!H142))),'Data Summary'!CF148="Yes"),OFFSET('Water Data'!$H$6,0,10*ROW('Water Data'!H142)),NA())</f>
        <v>#N/A</v>
      </c>
      <c r="R148" s="506" t="e">
        <f ca="1">+IF(AND(ISNUMBER(OFFSET('Water Data'!$H$9,0,10*ROW('Water Data'!H142))),'Data Summary'!CG148="Yes"),OFFSET('Water Data'!$H$9,0,10*ROW('Water Data'!H142)),NA())</f>
        <v>#N/A</v>
      </c>
      <c r="S148" s="506" t="e">
        <f ca="1">+IF(AND(ISNUMBER(OFFSET('Water Data'!$I$4,0,10*ROW('Water Data'!I142))),'Data Summary'!CH148="Yes"),100-OFFSET('Water Data'!$I$4,0,10*ROW('Water Data'!I142)),NA())</f>
        <v>#N/A</v>
      </c>
      <c r="T148" s="506" t="e">
        <f ca="1">+IF(AND(ISNUMBER(OFFSET('Water Data'!$I$6,0,10*ROW('Water Data'!I142))),'Data Summary'!CI148="Yes"),OFFSET('Water Data'!$I$6,0,10*ROW('Water Data'!I142)),NA())</f>
        <v>#N/A</v>
      </c>
      <c r="U148" s="506" t="e">
        <f ca="1">+IF(AND(ISNUMBER(OFFSET('Water Data'!$I$9,0,10*ROW('Water Data'!I142))),'Data Summary'!CJ148="Yes"),OFFSET('Water Data'!$I$9,0,10*ROW('Water Data'!I142)),NA())</f>
        <v>#N/A</v>
      </c>
      <c r="V148" s="507" t="e">
        <f ca="1">+IF(AND(ISNUMBER(OFFSET('Sanitation Data'!$D$4,0,10*ROW('Sanitation Data'!D142))),'Data Summary'!CK148="Yes"),100-OFFSET('Sanitation Data'!$D$4,0,10*ROW('Sanitation Data'!D142)),NA())</f>
        <v>#N/A</v>
      </c>
      <c r="W148" s="507" t="e">
        <f ca="1">+IF(AND(ISNUMBER(OFFSET('Sanitation Data'!$D$6,0,10*ROW('Sanitation Data'!D142))),'Data Summary'!CL148="Yes"),OFFSET('Sanitation Data'!$D$6,0,10*ROW('Sanitation Data'!D142)),NA())</f>
        <v>#N/A</v>
      </c>
      <c r="X148" s="507" t="e">
        <f ca="1">+IF(AND(ISNUMBER(OFFSET('Sanitation Data'!$D$10,0,10*ROW('Sanitation Data'!D142))),'Data Summary'!CM148="Yes"),OFFSET('Sanitation Data'!$D$10,0,10*ROW('Sanitation Data'!D142)),NA())</f>
        <v>#N/A</v>
      </c>
      <c r="Y148" s="507" t="e">
        <f ca="1">+IF(AND(ISNUMBER(OFFSET('Sanitation Data'!$D$11,0,10*ROW('Sanitation Data'!D142))),'Data Summary'!CN148="Yes"),OFFSET('Sanitation Data'!$D$11,0,10*ROW('Sanitation Data'!D142)),NA())</f>
        <v>#N/A</v>
      </c>
      <c r="Z148" s="507" t="e">
        <f ca="1">+IF(AND(ISNUMBER(OFFSET('Sanitation Data'!$D$12,0,10*ROW('Sanitation Data'!D142))),'Data Summary'!CO148="Yes"),OFFSET('Sanitation Data'!$D$12,0,10*ROW('Sanitation Data'!D142)),NA())</f>
        <v>#N/A</v>
      </c>
      <c r="AA148" s="507" t="e">
        <f ca="1">+IF(AND(ISNUMBER(OFFSET('Sanitation Data'!$E$4,0,10*ROW('Sanitation Data'!E142))),'Data Summary'!CP148="Yes"),100-OFFSET('Sanitation Data'!$E$4,0,10*ROW('Sanitation Data'!E142)),NA())</f>
        <v>#N/A</v>
      </c>
      <c r="AB148" s="507" t="e">
        <f ca="1">+IF(AND(ISNUMBER(OFFSET('Sanitation Data'!$E$6,0,10*ROW('Sanitation Data'!E142))),'Data Summary'!CQ148="Yes"),OFFSET('Sanitation Data'!$E$6,0,10*ROW('Sanitation Data'!E142)),NA())</f>
        <v>#N/A</v>
      </c>
      <c r="AC148" s="507" t="e">
        <f ca="1">+IF(AND(ISNUMBER(OFFSET('Sanitation Data'!$E$10,0,10*ROW('Sanitation Data'!E142))),'Data Summary'!CR148="Yes"),OFFSET('Sanitation Data'!$E$10,0,10*ROW('Sanitation Data'!E142)),NA())</f>
        <v>#N/A</v>
      </c>
      <c r="AD148" s="507" t="e">
        <f ca="1">+IF(AND(ISNUMBER(OFFSET('Sanitation Data'!$E$11,0,10*ROW('Sanitation Data'!E142))),'Data Summary'!CS148="Yes"),OFFSET('Sanitation Data'!$E$11,0,10*ROW('Sanitation Data'!E142)),NA())</f>
        <v>#N/A</v>
      </c>
      <c r="AE148" s="507" t="e">
        <f ca="1">+IF(AND(ISNUMBER(OFFSET('Sanitation Data'!$E$12,0,10*ROW('Sanitation Data'!E142))),'Data Summary'!CT148="Yes"),OFFSET('Sanitation Data'!$E$12,0,10*ROW('Sanitation Data'!E142)),NA())</f>
        <v>#N/A</v>
      </c>
      <c r="AF148" s="507" t="e">
        <f ca="1">+IF(AND(ISNUMBER(OFFSET('Sanitation Data'!$F$4,0,10*ROW('Sanitation Data'!F142))),'Data Summary'!CU148="Yes"),100-OFFSET('Sanitation Data'!$F$4,0,10*ROW('Sanitation Data'!F142)),NA())</f>
        <v>#N/A</v>
      </c>
      <c r="AG148" s="507" t="e">
        <f ca="1">+IF(AND(ISNUMBER(OFFSET('Sanitation Data'!$F$6,0,10*ROW('Sanitation Data'!F142))),'Data Summary'!CV148="Yes"),OFFSET('Sanitation Data'!$F$6,0,10*ROW('Sanitation Data'!F142)),NA())</f>
        <v>#N/A</v>
      </c>
      <c r="AH148" s="507" t="e">
        <f ca="1">+IF(AND(ISNUMBER(OFFSET('Sanitation Data'!$F$10,0,10*ROW('Sanitation Data'!F142))),'Data Summary'!CW148="Yes"),OFFSET('Sanitation Data'!$F$10,0,10*ROW('Sanitation Data'!F142)),NA())</f>
        <v>#N/A</v>
      </c>
      <c r="AI148" s="507" t="e">
        <f ca="1">+IF(AND(ISNUMBER(OFFSET('Sanitation Data'!$F$11,0,10*ROW('Sanitation Data'!F142))),'Data Summary'!CX148="Yes"),OFFSET('Sanitation Data'!$F$11,0,10*ROW('Sanitation Data'!F142)),NA())</f>
        <v>#N/A</v>
      </c>
      <c r="AJ148" s="507" t="e">
        <f ca="1">+IF(AND(ISNUMBER(OFFSET('Sanitation Data'!$F$12,0,10*ROW('Sanitation Data'!F142))),'Data Summary'!CY148="Yes"),OFFSET('Sanitation Data'!$F$12,0,10*ROW('Sanitation Data'!F142)),NA())</f>
        <v>#N/A</v>
      </c>
      <c r="AK148" s="507" t="e">
        <f ca="1">+IF(AND(ISNUMBER(OFFSET('Sanitation Data'!$G$4,0,10*ROW('Sanitation Data'!G142))),'Data Summary'!CZ148="Yes"),100-OFFSET('Sanitation Data'!$G$4,0,10*ROW('Sanitation Data'!G142)),NA())</f>
        <v>#N/A</v>
      </c>
      <c r="AL148" s="507" t="e">
        <f ca="1">+IF(AND(ISNUMBER(OFFSET('Sanitation Data'!$G$6,0,10*ROW('Sanitation Data'!G142))),'Data Summary'!DA148="Yes"),OFFSET('Sanitation Data'!$G$6,0,10*ROW('Sanitation Data'!G142)),NA())</f>
        <v>#N/A</v>
      </c>
      <c r="AM148" s="507" t="e">
        <f ca="1">+IF(AND(ISNUMBER(OFFSET('Sanitation Data'!$G$10,0,10*ROW('Sanitation Data'!G142))),'Data Summary'!DB148="Yes"),OFFSET('Sanitation Data'!$G$10,0,10*ROW('Sanitation Data'!G142)),NA())</f>
        <v>#N/A</v>
      </c>
      <c r="AN148" s="507" t="e">
        <f ca="1">+IF(AND(ISNUMBER(OFFSET('Sanitation Data'!$G$11,0,10*ROW('Sanitation Data'!G142))),'Data Summary'!DC148="Yes"),OFFSET('Sanitation Data'!$G$11,0,10*ROW('Sanitation Data'!G142)),NA())</f>
        <v>#N/A</v>
      </c>
      <c r="AO148" s="507" t="e">
        <f ca="1">+IF(AND(ISNUMBER(OFFSET('Sanitation Data'!$G$12,0,10*ROW('Sanitation Data'!G142))),'Data Summary'!DD148="Yes"),OFFSET('Sanitation Data'!$G$12,0,10*ROW('Sanitation Data'!G142)),NA())</f>
        <v>#N/A</v>
      </c>
      <c r="AP148" s="507" t="e">
        <f ca="1">+IF(AND(ISNUMBER(OFFSET('Sanitation Data'!$H$4,0,10*ROW('Sanitation Data'!H142))),'Data Summary'!DE148="Yes"),100-OFFSET('Sanitation Data'!$H$4,0,10*ROW('Sanitation Data'!H142)),NA())</f>
        <v>#N/A</v>
      </c>
      <c r="AQ148" s="507" t="e">
        <f ca="1">+IF(AND(ISNUMBER(OFFSET('Sanitation Data'!$H$6,0,10*ROW('Sanitation Data'!H142))),'Data Summary'!DF148="Yes"),OFFSET('Sanitation Data'!$H$6,0,10*ROW('Sanitation Data'!H142)),NA())</f>
        <v>#N/A</v>
      </c>
      <c r="AR148" s="507" t="e">
        <f ca="1">+IF(AND(ISNUMBER(OFFSET('Sanitation Data'!$H$10,0,10*ROW('Sanitation Data'!H142))),'Data Summary'!DG148="Yes"),OFFSET('Sanitation Data'!$H$10,0,10*ROW('Sanitation Data'!H142)),NA())</f>
        <v>#N/A</v>
      </c>
      <c r="AS148" s="507" t="e">
        <f ca="1">+IF(AND(ISNUMBER(OFFSET('Sanitation Data'!$H$11,0,10*ROW('Sanitation Data'!H142))),'Data Summary'!DH148="Yes"),OFFSET('Sanitation Data'!$H$11,0,10*ROW('Sanitation Data'!H142)),NA())</f>
        <v>#N/A</v>
      </c>
      <c r="AT148" s="507" t="e">
        <f ca="1">+IF(AND(ISNUMBER(OFFSET('Sanitation Data'!$H$12,0,10*ROW('Sanitation Data'!H142))),'Data Summary'!DI148="Yes"),OFFSET('Sanitation Data'!$H$12,0,10*ROW('Sanitation Data'!H142)),NA())</f>
        <v>#N/A</v>
      </c>
      <c r="AU148" s="507" t="e">
        <f ca="1">+IF(AND(ISNUMBER(OFFSET('Sanitation Data'!$I$4,0,10*ROW('Sanitation Data'!I142))),'Data Summary'!DJ148="Yes"),100-OFFSET('Sanitation Data'!$I$4,0,10*ROW('Sanitation Data'!I142)),NA())</f>
        <v>#N/A</v>
      </c>
      <c r="AV148" s="507" t="e">
        <f ca="1">+IF(AND(ISNUMBER(OFFSET('Sanitation Data'!$I$6,0,10*ROW('Sanitation Data'!I142))),'Data Summary'!DK148="Yes"),OFFSET('Sanitation Data'!$I$6,0,10*ROW('Sanitation Data'!I142)),NA())</f>
        <v>#N/A</v>
      </c>
      <c r="AW148" s="507" t="e">
        <f ca="1">+IF(AND(ISNUMBER(OFFSET('Sanitation Data'!$I$10,0,10*ROW('Sanitation Data'!I142))),'Data Summary'!DL148="Yes"),OFFSET('Sanitation Data'!$I$10,0,10*ROW('Sanitation Data'!I142)),NA())</f>
        <v>#N/A</v>
      </c>
      <c r="AX148" s="507" t="e">
        <f ca="1">+IF(AND(ISNUMBER(OFFSET('Sanitation Data'!$I$11,0,10*ROW('Sanitation Data'!I142))),'Data Summary'!DM148="Yes"),OFFSET('Sanitation Data'!$I$11,0,10*ROW('Sanitation Data'!I142)),NA())</f>
        <v>#N/A</v>
      </c>
      <c r="AY148" s="507" t="e">
        <f ca="1">+IF(AND(ISNUMBER(OFFSET('Sanitation Data'!$I$12,0,10*ROW('Sanitation Data'!I142))),'Data Summary'!DN148="Yes"),OFFSET('Sanitation Data'!$I$12,0,10*ROW('Sanitation Data'!I142)),NA())</f>
        <v>#N/A</v>
      </c>
      <c r="AZ148" s="508" t="e">
        <f ca="1">+IF(AND(ISNUMBER(OFFSET('Hygiene Data'!$D$5,0,10*ROW('Hygiene Data'!D142))),'Data Summary'!DO148="Yes"),OFFSET('Hygiene Data'!$D$5,0,10*ROW('Hygiene Data'!D142)),NA())</f>
        <v>#N/A</v>
      </c>
      <c r="BA148" s="508" t="e">
        <f ca="1">+IF(AND(ISNUMBER(OFFSET('Hygiene Data'!$D$7,0,10*ROW('Hygiene Data'!D142))),'Data Summary'!DP148="Yes"),OFFSET('Hygiene Data'!$D$7,0,10*ROW('Hygiene Data'!D142)),NA())</f>
        <v>#N/A</v>
      </c>
      <c r="BB148" s="508" t="e">
        <f ca="1">+IF(AND(ISNUMBER(OFFSET('Hygiene Data'!$D$9,0,10*ROW('Hygiene Data'!D142))),'Data Summary'!DQ148="Yes"),OFFSET('Hygiene Data'!$D$9,0,10*ROW('Hygiene Data'!D142)),NA())</f>
        <v>#N/A</v>
      </c>
      <c r="BC148" s="508" t="e">
        <f ca="1">+IF(AND(ISNUMBER(OFFSET('Hygiene Data'!$E$5,0,10*ROW('Hygiene Data'!E142))),'Data Summary'!DR148="Yes"),OFFSET('Hygiene Data'!$E$5,0,10*ROW('Hygiene Data'!E142)),NA())</f>
        <v>#N/A</v>
      </c>
      <c r="BD148" s="508" t="e">
        <f ca="1">+IF(AND(ISNUMBER(OFFSET('Hygiene Data'!$E$7,0,10*ROW('Hygiene Data'!E142))),'Data Summary'!DS148="Yes"),OFFSET('Hygiene Data'!$E$7,0,10*ROW('Hygiene Data'!E142)),NA())</f>
        <v>#N/A</v>
      </c>
      <c r="BE148" s="508" t="e">
        <f ca="1">+IF(AND(ISNUMBER(OFFSET('Hygiene Data'!$E$9,0,10*ROW('Hygiene Data'!E142))),'Data Summary'!DT148="Yes"),OFFSET('Hygiene Data'!$E$9,0,10*ROW('Hygiene Data'!E142)),NA())</f>
        <v>#N/A</v>
      </c>
      <c r="BF148" s="508" t="e">
        <f ca="1">+IF(AND(ISNUMBER(OFFSET('Hygiene Data'!$F$5,0,10*ROW('Hygiene Data'!F142))),'Data Summary'!DU148="Yes"),OFFSET('Hygiene Data'!$F$5,0,10*ROW('Hygiene Data'!F142)),NA())</f>
        <v>#N/A</v>
      </c>
      <c r="BG148" s="508" t="e">
        <f ca="1">+IF(AND(ISNUMBER(OFFSET('Hygiene Data'!$F$7,0,10*ROW('Hygiene Data'!F142))),'Data Summary'!DV148="Yes"),OFFSET('Hygiene Data'!$F$7,0,10*ROW('Hygiene Data'!F142)),NA())</f>
        <v>#N/A</v>
      </c>
      <c r="BH148" s="508" t="e">
        <f ca="1">+IF(AND(ISNUMBER(OFFSET('Hygiene Data'!$F$9,0,10*ROW('Hygiene Data'!F142))),'Data Summary'!DW148="Yes"),OFFSET('Hygiene Data'!$F$9,0,10*ROW('Hygiene Data'!F142)),NA())</f>
        <v>#N/A</v>
      </c>
      <c r="BI148" s="508" t="e">
        <f ca="1">+IF(AND(ISNUMBER(OFFSET('Hygiene Data'!$G$5,0,10*ROW('Hygiene Data'!G142))),'Data Summary'!DX148="Yes"),OFFSET('Hygiene Data'!$G$5,0,10*ROW('Hygiene Data'!G142)),NA())</f>
        <v>#N/A</v>
      </c>
      <c r="BJ148" s="508" t="e">
        <f ca="1">+IF(AND(ISNUMBER(OFFSET('Hygiene Data'!$G$7,0,10*ROW('Hygiene Data'!G142))),'Data Summary'!DY148="Yes"),OFFSET('Hygiene Data'!$G$7,0,10*ROW('Hygiene Data'!G142)),NA())</f>
        <v>#N/A</v>
      </c>
      <c r="BK148" s="508" t="e">
        <f ca="1">+IF(AND(ISNUMBER(OFFSET('Hygiene Data'!$G$9,0,10*ROW('Hygiene Data'!G142))),'Data Summary'!DZ148="Yes"),OFFSET('Hygiene Data'!$G$9,0,10*ROW('Hygiene Data'!G142)),NA())</f>
        <v>#N/A</v>
      </c>
      <c r="BL148" s="508" t="e">
        <f ca="1">+IF(AND(ISNUMBER(OFFSET('Hygiene Data'!$H$5,0,10*ROW('Hygiene Data'!H142))),'Data Summary'!EA148="Yes"),OFFSET('Hygiene Data'!$H$5,0,10*ROW('Hygiene Data'!H142)),NA())</f>
        <v>#N/A</v>
      </c>
      <c r="BM148" s="508" t="e">
        <f ca="1">+IF(AND(ISNUMBER(OFFSET('Hygiene Data'!$H$7,0,10*ROW('Hygiene Data'!H142))),'Data Summary'!EB148="Yes"),OFFSET('Hygiene Data'!$H$7,0,10*ROW('Hygiene Data'!H142)),NA())</f>
        <v>#N/A</v>
      </c>
      <c r="BN148" s="508" t="e">
        <f ca="1">+IF(AND(ISNUMBER(OFFSET('Hygiene Data'!$H$9,0,10*ROW('Hygiene Data'!H142))),'Data Summary'!EC148="Yes"),OFFSET('Hygiene Data'!$H$9,0,10*ROW('Hygiene Data'!H142)),NA())</f>
        <v>#N/A</v>
      </c>
      <c r="BO148" s="508" t="e">
        <f ca="1">+IF(AND(ISNUMBER(OFFSET('Hygiene Data'!$I$5,0,10*ROW('Hygiene Data'!I142))),'Data Summary'!ED148="Yes"),OFFSET('Hygiene Data'!$I$5,0,10*ROW('Hygiene Data'!I142)),NA())</f>
        <v>#N/A</v>
      </c>
      <c r="BP148" s="508" t="e">
        <f ca="1">+IF(AND(ISNUMBER(OFFSET('Hygiene Data'!$I$7,0,10*ROW('Hygiene Data'!I142))),'Data Summary'!EE148="Yes"),OFFSET('Hygiene Data'!$I$7,0,10*ROW('Hygiene Data'!I142)),NA())</f>
        <v>#N/A</v>
      </c>
      <c r="BQ148" s="508" t="e">
        <f ca="1">+IF(AND(ISNUMBER(OFFSET('Hygiene Data'!$I$9,0,10*ROW('Hygiene Data'!I142))),'Data Summary'!EF148="Yes"),OFFSET('Hygiene Data'!$I$9,0,10*ROW('Hygiene Data'!I142)),NA())</f>
        <v>#N/A</v>
      </c>
    </row>
    <row r="149" spans="1:69" x14ac:dyDescent="0.25">
      <c r="A149" s="504" t="e">
        <f ca="1">+RIGHT('Data Summary'!A149,LEN('Data Summary'!A149)-9)</f>
        <v>#VALUE!</v>
      </c>
      <c r="B149" s="478" t="str">
        <f ca="1">+IF(ISTEXT('Data Summary'!B149),'Data Summary'!B149,"")</f>
        <v/>
      </c>
      <c r="C149" s="505" t="e">
        <f ca="1">+VALUE('Data Summary'!C149)</f>
        <v>#VALUE!</v>
      </c>
      <c r="D149" s="506" t="e">
        <f ca="1">+IF(AND(ISNUMBER(OFFSET('Water Data'!$D$4,0,10*ROW('Water Data'!D143))),'Data Summary'!BS149="Yes"),100-OFFSET('Water Data'!$D$4,0,10*ROW('Water Data'!D143)),NA())</f>
        <v>#N/A</v>
      </c>
      <c r="E149" s="506" t="e">
        <f ca="1">+IF(AND(ISNUMBER(OFFSET('Water Data'!$D$6,0,10*ROW('Water Data'!D143))),'Data Summary'!BT149="Yes"),OFFSET('Water Data'!$D$6,0,10*ROW('Water Data'!D143)),NA())</f>
        <v>#N/A</v>
      </c>
      <c r="F149" s="506" t="e">
        <f ca="1">+IF(AND(ISNUMBER(OFFSET('Water Data'!$D$9,0,10*ROW('Water Data'!D143))),'Data Summary'!BU149="Yes"),OFFSET('Water Data'!$D$9,0,10*ROW('Water Data'!D143)),NA())</f>
        <v>#N/A</v>
      </c>
      <c r="G149" s="506" t="e">
        <f ca="1">+IF(AND(ISNUMBER(OFFSET('Water Data'!$E$4,0,10*ROW('Water Data'!E143))),'Data Summary'!BV149="Yes"),100-OFFSET('Water Data'!$E$4,0,10*ROW('Water Data'!E143)),NA())</f>
        <v>#N/A</v>
      </c>
      <c r="H149" s="506" t="e">
        <f ca="1">+IF(AND(ISNUMBER(OFFSET('Water Data'!$E$6,0,10*ROW('Water Data'!E143))),'Data Summary'!BW149="Yes"),OFFSET('Water Data'!$E$6,0,10*ROW('Water Data'!E143)),NA())</f>
        <v>#N/A</v>
      </c>
      <c r="I149" s="506" t="e">
        <f ca="1">+IF(AND(ISNUMBER(OFFSET('Water Data'!$E$9,0,10*ROW('Water Data'!E143))),'Data Summary'!BX149="Yes"),OFFSET('Water Data'!$E$9,0,10*ROW('Water Data'!E143)),NA())</f>
        <v>#N/A</v>
      </c>
      <c r="J149" s="506" t="e">
        <f ca="1">+IF(AND(ISNUMBER(OFFSET('Water Data'!$F$4,0,10*ROW('Water Data'!F143))),'Data Summary'!BY149="Yes"),100-OFFSET('Water Data'!$F$4,0,10*ROW('Water Data'!F143)),NA())</f>
        <v>#N/A</v>
      </c>
      <c r="K149" s="506" t="e">
        <f ca="1">+IF(AND(ISNUMBER(OFFSET('Water Data'!$F$6,0,10*ROW('Water Data'!F143))),'Data Summary'!BZ149="Yes"),OFFSET('Water Data'!$F$6,0,10*ROW('Water Data'!F143)),NA())</f>
        <v>#N/A</v>
      </c>
      <c r="L149" s="506" t="e">
        <f ca="1">+IF(AND(ISNUMBER(OFFSET('Water Data'!$F$9,0,10*ROW('Water Data'!F143))),'Data Summary'!CA149="Yes"),OFFSET('Water Data'!$F$9,0,10*ROW('Water Data'!F143)),NA())</f>
        <v>#N/A</v>
      </c>
      <c r="M149" s="506" t="e">
        <f ca="1">+IF(AND(ISNUMBER(OFFSET('Water Data'!$G$4,0,10*ROW('Water Data'!G143))),'Data Summary'!CB149="Yes"),100-OFFSET('Water Data'!$G$4,0,10*ROW('Water Data'!G143)),NA())</f>
        <v>#N/A</v>
      </c>
      <c r="N149" s="506" t="e">
        <f ca="1">+IF(AND(ISNUMBER(OFFSET('Water Data'!$G$6,0,10*ROW('Water Data'!G143))),'Data Summary'!CC149="Yes"),OFFSET('Water Data'!$G$6,0,10*ROW('Water Data'!G143)),NA())</f>
        <v>#N/A</v>
      </c>
      <c r="O149" s="506" t="e">
        <f ca="1">+IF(AND(ISNUMBER(OFFSET('Water Data'!$G$9,0,10*ROW('Water Data'!G143))),'Data Summary'!CD149="Yes"),OFFSET('Water Data'!$G$9,0,10*ROW('Water Data'!G143)),NA())</f>
        <v>#N/A</v>
      </c>
      <c r="P149" s="506" t="e">
        <f ca="1">+IF(AND(ISNUMBER(OFFSET('Water Data'!$H$4,0,10*ROW('Water Data'!H143))),'Data Summary'!CE149="Yes"),100-OFFSET('Water Data'!$H$4,0,10*ROW('Water Data'!H143)),NA())</f>
        <v>#N/A</v>
      </c>
      <c r="Q149" s="506" t="e">
        <f ca="1">+IF(AND(ISNUMBER(OFFSET('Water Data'!$H$6,0,10*ROW('Water Data'!H143))),'Data Summary'!CF149="Yes"),OFFSET('Water Data'!$H$6,0,10*ROW('Water Data'!H143)),NA())</f>
        <v>#N/A</v>
      </c>
      <c r="R149" s="506" t="e">
        <f ca="1">+IF(AND(ISNUMBER(OFFSET('Water Data'!$H$9,0,10*ROW('Water Data'!H143))),'Data Summary'!CG149="Yes"),OFFSET('Water Data'!$H$9,0,10*ROW('Water Data'!H143)),NA())</f>
        <v>#N/A</v>
      </c>
      <c r="S149" s="506" t="e">
        <f ca="1">+IF(AND(ISNUMBER(OFFSET('Water Data'!$I$4,0,10*ROW('Water Data'!I143))),'Data Summary'!CH149="Yes"),100-OFFSET('Water Data'!$I$4,0,10*ROW('Water Data'!I143)),NA())</f>
        <v>#N/A</v>
      </c>
      <c r="T149" s="506" t="e">
        <f ca="1">+IF(AND(ISNUMBER(OFFSET('Water Data'!$I$6,0,10*ROW('Water Data'!I143))),'Data Summary'!CI149="Yes"),OFFSET('Water Data'!$I$6,0,10*ROW('Water Data'!I143)),NA())</f>
        <v>#N/A</v>
      </c>
      <c r="U149" s="506" t="e">
        <f ca="1">+IF(AND(ISNUMBER(OFFSET('Water Data'!$I$9,0,10*ROW('Water Data'!I143))),'Data Summary'!CJ149="Yes"),OFFSET('Water Data'!$I$9,0,10*ROW('Water Data'!I143)),NA())</f>
        <v>#N/A</v>
      </c>
      <c r="V149" s="507" t="e">
        <f ca="1">+IF(AND(ISNUMBER(OFFSET('Sanitation Data'!$D$4,0,10*ROW('Sanitation Data'!D143))),'Data Summary'!CK149="Yes"),100-OFFSET('Sanitation Data'!$D$4,0,10*ROW('Sanitation Data'!D143)),NA())</f>
        <v>#N/A</v>
      </c>
      <c r="W149" s="507" t="e">
        <f ca="1">+IF(AND(ISNUMBER(OFFSET('Sanitation Data'!$D$6,0,10*ROW('Sanitation Data'!D143))),'Data Summary'!CL149="Yes"),OFFSET('Sanitation Data'!$D$6,0,10*ROW('Sanitation Data'!D143)),NA())</f>
        <v>#N/A</v>
      </c>
      <c r="X149" s="507" t="e">
        <f ca="1">+IF(AND(ISNUMBER(OFFSET('Sanitation Data'!$D$10,0,10*ROW('Sanitation Data'!D143))),'Data Summary'!CM149="Yes"),OFFSET('Sanitation Data'!$D$10,0,10*ROW('Sanitation Data'!D143)),NA())</f>
        <v>#N/A</v>
      </c>
      <c r="Y149" s="507" t="e">
        <f ca="1">+IF(AND(ISNUMBER(OFFSET('Sanitation Data'!$D$11,0,10*ROW('Sanitation Data'!D143))),'Data Summary'!CN149="Yes"),OFFSET('Sanitation Data'!$D$11,0,10*ROW('Sanitation Data'!D143)),NA())</f>
        <v>#N/A</v>
      </c>
      <c r="Z149" s="507" t="e">
        <f ca="1">+IF(AND(ISNUMBER(OFFSET('Sanitation Data'!$D$12,0,10*ROW('Sanitation Data'!D143))),'Data Summary'!CO149="Yes"),OFFSET('Sanitation Data'!$D$12,0,10*ROW('Sanitation Data'!D143)),NA())</f>
        <v>#N/A</v>
      </c>
      <c r="AA149" s="507" t="e">
        <f ca="1">+IF(AND(ISNUMBER(OFFSET('Sanitation Data'!$E$4,0,10*ROW('Sanitation Data'!E143))),'Data Summary'!CP149="Yes"),100-OFFSET('Sanitation Data'!$E$4,0,10*ROW('Sanitation Data'!E143)),NA())</f>
        <v>#N/A</v>
      </c>
      <c r="AB149" s="507" t="e">
        <f ca="1">+IF(AND(ISNUMBER(OFFSET('Sanitation Data'!$E$6,0,10*ROW('Sanitation Data'!E143))),'Data Summary'!CQ149="Yes"),OFFSET('Sanitation Data'!$E$6,0,10*ROW('Sanitation Data'!E143)),NA())</f>
        <v>#N/A</v>
      </c>
      <c r="AC149" s="507" t="e">
        <f ca="1">+IF(AND(ISNUMBER(OFFSET('Sanitation Data'!$E$10,0,10*ROW('Sanitation Data'!E143))),'Data Summary'!CR149="Yes"),OFFSET('Sanitation Data'!$E$10,0,10*ROW('Sanitation Data'!E143)),NA())</f>
        <v>#N/A</v>
      </c>
      <c r="AD149" s="507" t="e">
        <f ca="1">+IF(AND(ISNUMBER(OFFSET('Sanitation Data'!$E$11,0,10*ROW('Sanitation Data'!E143))),'Data Summary'!CS149="Yes"),OFFSET('Sanitation Data'!$E$11,0,10*ROW('Sanitation Data'!E143)),NA())</f>
        <v>#N/A</v>
      </c>
      <c r="AE149" s="507" t="e">
        <f ca="1">+IF(AND(ISNUMBER(OFFSET('Sanitation Data'!$E$12,0,10*ROW('Sanitation Data'!E143))),'Data Summary'!CT149="Yes"),OFFSET('Sanitation Data'!$E$12,0,10*ROW('Sanitation Data'!E143)),NA())</f>
        <v>#N/A</v>
      </c>
      <c r="AF149" s="507" t="e">
        <f ca="1">+IF(AND(ISNUMBER(OFFSET('Sanitation Data'!$F$4,0,10*ROW('Sanitation Data'!F143))),'Data Summary'!CU149="Yes"),100-OFFSET('Sanitation Data'!$F$4,0,10*ROW('Sanitation Data'!F143)),NA())</f>
        <v>#N/A</v>
      </c>
      <c r="AG149" s="507" t="e">
        <f ca="1">+IF(AND(ISNUMBER(OFFSET('Sanitation Data'!$F$6,0,10*ROW('Sanitation Data'!F143))),'Data Summary'!CV149="Yes"),OFFSET('Sanitation Data'!$F$6,0,10*ROW('Sanitation Data'!F143)),NA())</f>
        <v>#N/A</v>
      </c>
      <c r="AH149" s="507" t="e">
        <f ca="1">+IF(AND(ISNUMBER(OFFSET('Sanitation Data'!$F$10,0,10*ROW('Sanitation Data'!F143))),'Data Summary'!CW149="Yes"),OFFSET('Sanitation Data'!$F$10,0,10*ROW('Sanitation Data'!F143)),NA())</f>
        <v>#N/A</v>
      </c>
      <c r="AI149" s="507" t="e">
        <f ca="1">+IF(AND(ISNUMBER(OFFSET('Sanitation Data'!$F$11,0,10*ROW('Sanitation Data'!F143))),'Data Summary'!CX149="Yes"),OFFSET('Sanitation Data'!$F$11,0,10*ROW('Sanitation Data'!F143)),NA())</f>
        <v>#N/A</v>
      </c>
      <c r="AJ149" s="507" t="e">
        <f ca="1">+IF(AND(ISNUMBER(OFFSET('Sanitation Data'!$F$12,0,10*ROW('Sanitation Data'!F143))),'Data Summary'!CY149="Yes"),OFFSET('Sanitation Data'!$F$12,0,10*ROW('Sanitation Data'!F143)),NA())</f>
        <v>#N/A</v>
      </c>
      <c r="AK149" s="507" t="e">
        <f ca="1">+IF(AND(ISNUMBER(OFFSET('Sanitation Data'!$G$4,0,10*ROW('Sanitation Data'!G143))),'Data Summary'!CZ149="Yes"),100-OFFSET('Sanitation Data'!$G$4,0,10*ROW('Sanitation Data'!G143)),NA())</f>
        <v>#N/A</v>
      </c>
      <c r="AL149" s="507" t="e">
        <f ca="1">+IF(AND(ISNUMBER(OFFSET('Sanitation Data'!$G$6,0,10*ROW('Sanitation Data'!G143))),'Data Summary'!DA149="Yes"),OFFSET('Sanitation Data'!$G$6,0,10*ROW('Sanitation Data'!G143)),NA())</f>
        <v>#N/A</v>
      </c>
      <c r="AM149" s="507" t="e">
        <f ca="1">+IF(AND(ISNUMBER(OFFSET('Sanitation Data'!$G$10,0,10*ROW('Sanitation Data'!G143))),'Data Summary'!DB149="Yes"),OFFSET('Sanitation Data'!$G$10,0,10*ROW('Sanitation Data'!G143)),NA())</f>
        <v>#N/A</v>
      </c>
      <c r="AN149" s="507" t="e">
        <f ca="1">+IF(AND(ISNUMBER(OFFSET('Sanitation Data'!$G$11,0,10*ROW('Sanitation Data'!G143))),'Data Summary'!DC149="Yes"),OFFSET('Sanitation Data'!$G$11,0,10*ROW('Sanitation Data'!G143)),NA())</f>
        <v>#N/A</v>
      </c>
      <c r="AO149" s="507" t="e">
        <f ca="1">+IF(AND(ISNUMBER(OFFSET('Sanitation Data'!$G$12,0,10*ROW('Sanitation Data'!G143))),'Data Summary'!DD149="Yes"),OFFSET('Sanitation Data'!$G$12,0,10*ROW('Sanitation Data'!G143)),NA())</f>
        <v>#N/A</v>
      </c>
      <c r="AP149" s="507" t="e">
        <f ca="1">+IF(AND(ISNUMBER(OFFSET('Sanitation Data'!$H$4,0,10*ROW('Sanitation Data'!H143))),'Data Summary'!DE149="Yes"),100-OFFSET('Sanitation Data'!$H$4,0,10*ROW('Sanitation Data'!H143)),NA())</f>
        <v>#N/A</v>
      </c>
      <c r="AQ149" s="507" t="e">
        <f ca="1">+IF(AND(ISNUMBER(OFFSET('Sanitation Data'!$H$6,0,10*ROW('Sanitation Data'!H143))),'Data Summary'!DF149="Yes"),OFFSET('Sanitation Data'!$H$6,0,10*ROW('Sanitation Data'!H143)),NA())</f>
        <v>#N/A</v>
      </c>
      <c r="AR149" s="507" t="e">
        <f ca="1">+IF(AND(ISNUMBER(OFFSET('Sanitation Data'!$H$10,0,10*ROW('Sanitation Data'!H143))),'Data Summary'!DG149="Yes"),OFFSET('Sanitation Data'!$H$10,0,10*ROW('Sanitation Data'!H143)),NA())</f>
        <v>#N/A</v>
      </c>
      <c r="AS149" s="507" t="e">
        <f ca="1">+IF(AND(ISNUMBER(OFFSET('Sanitation Data'!$H$11,0,10*ROW('Sanitation Data'!H143))),'Data Summary'!DH149="Yes"),OFFSET('Sanitation Data'!$H$11,0,10*ROW('Sanitation Data'!H143)),NA())</f>
        <v>#N/A</v>
      </c>
      <c r="AT149" s="507" t="e">
        <f ca="1">+IF(AND(ISNUMBER(OFFSET('Sanitation Data'!$H$12,0,10*ROW('Sanitation Data'!H143))),'Data Summary'!DI149="Yes"),OFFSET('Sanitation Data'!$H$12,0,10*ROW('Sanitation Data'!H143)),NA())</f>
        <v>#N/A</v>
      </c>
      <c r="AU149" s="507" t="e">
        <f ca="1">+IF(AND(ISNUMBER(OFFSET('Sanitation Data'!$I$4,0,10*ROW('Sanitation Data'!I143))),'Data Summary'!DJ149="Yes"),100-OFFSET('Sanitation Data'!$I$4,0,10*ROW('Sanitation Data'!I143)),NA())</f>
        <v>#N/A</v>
      </c>
      <c r="AV149" s="507" t="e">
        <f ca="1">+IF(AND(ISNUMBER(OFFSET('Sanitation Data'!$I$6,0,10*ROW('Sanitation Data'!I143))),'Data Summary'!DK149="Yes"),OFFSET('Sanitation Data'!$I$6,0,10*ROW('Sanitation Data'!I143)),NA())</f>
        <v>#N/A</v>
      </c>
      <c r="AW149" s="507" t="e">
        <f ca="1">+IF(AND(ISNUMBER(OFFSET('Sanitation Data'!$I$10,0,10*ROW('Sanitation Data'!I143))),'Data Summary'!DL149="Yes"),OFFSET('Sanitation Data'!$I$10,0,10*ROW('Sanitation Data'!I143)),NA())</f>
        <v>#N/A</v>
      </c>
      <c r="AX149" s="507" t="e">
        <f ca="1">+IF(AND(ISNUMBER(OFFSET('Sanitation Data'!$I$11,0,10*ROW('Sanitation Data'!I143))),'Data Summary'!DM149="Yes"),OFFSET('Sanitation Data'!$I$11,0,10*ROW('Sanitation Data'!I143)),NA())</f>
        <v>#N/A</v>
      </c>
      <c r="AY149" s="507" t="e">
        <f ca="1">+IF(AND(ISNUMBER(OFFSET('Sanitation Data'!$I$12,0,10*ROW('Sanitation Data'!I143))),'Data Summary'!DN149="Yes"),OFFSET('Sanitation Data'!$I$12,0,10*ROW('Sanitation Data'!I143)),NA())</f>
        <v>#N/A</v>
      </c>
      <c r="AZ149" s="508" t="e">
        <f ca="1">+IF(AND(ISNUMBER(OFFSET('Hygiene Data'!$D$5,0,10*ROW('Hygiene Data'!D143))),'Data Summary'!DO149="Yes"),OFFSET('Hygiene Data'!$D$5,0,10*ROW('Hygiene Data'!D143)),NA())</f>
        <v>#N/A</v>
      </c>
      <c r="BA149" s="508" t="e">
        <f ca="1">+IF(AND(ISNUMBER(OFFSET('Hygiene Data'!$D$7,0,10*ROW('Hygiene Data'!D143))),'Data Summary'!DP149="Yes"),OFFSET('Hygiene Data'!$D$7,0,10*ROW('Hygiene Data'!D143)),NA())</f>
        <v>#N/A</v>
      </c>
      <c r="BB149" s="508" t="e">
        <f ca="1">+IF(AND(ISNUMBER(OFFSET('Hygiene Data'!$D$9,0,10*ROW('Hygiene Data'!D143))),'Data Summary'!DQ149="Yes"),OFFSET('Hygiene Data'!$D$9,0,10*ROW('Hygiene Data'!D143)),NA())</f>
        <v>#N/A</v>
      </c>
      <c r="BC149" s="508" t="e">
        <f ca="1">+IF(AND(ISNUMBER(OFFSET('Hygiene Data'!$E$5,0,10*ROW('Hygiene Data'!E143))),'Data Summary'!DR149="Yes"),OFFSET('Hygiene Data'!$E$5,0,10*ROW('Hygiene Data'!E143)),NA())</f>
        <v>#N/A</v>
      </c>
      <c r="BD149" s="508" t="e">
        <f ca="1">+IF(AND(ISNUMBER(OFFSET('Hygiene Data'!$E$7,0,10*ROW('Hygiene Data'!E143))),'Data Summary'!DS149="Yes"),OFFSET('Hygiene Data'!$E$7,0,10*ROW('Hygiene Data'!E143)),NA())</f>
        <v>#N/A</v>
      </c>
      <c r="BE149" s="508" t="e">
        <f ca="1">+IF(AND(ISNUMBER(OFFSET('Hygiene Data'!$E$9,0,10*ROW('Hygiene Data'!E143))),'Data Summary'!DT149="Yes"),OFFSET('Hygiene Data'!$E$9,0,10*ROW('Hygiene Data'!E143)),NA())</f>
        <v>#N/A</v>
      </c>
      <c r="BF149" s="508" t="e">
        <f ca="1">+IF(AND(ISNUMBER(OFFSET('Hygiene Data'!$F$5,0,10*ROW('Hygiene Data'!F143))),'Data Summary'!DU149="Yes"),OFFSET('Hygiene Data'!$F$5,0,10*ROW('Hygiene Data'!F143)),NA())</f>
        <v>#N/A</v>
      </c>
      <c r="BG149" s="508" t="e">
        <f ca="1">+IF(AND(ISNUMBER(OFFSET('Hygiene Data'!$F$7,0,10*ROW('Hygiene Data'!F143))),'Data Summary'!DV149="Yes"),OFFSET('Hygiene Data'!$F$7,0,10*ROW('Hygiene Data'!F143)),NA())</f>
        <v>#N/A</v>
      </c>
      <c r="BH149" s="508" t="e">
        <f ca="1">+IF(AND(ISNUMBER(OFFSET('Hygiene Data'!$F$9,0,10*ROW('Hygiene Data'!F143))),'Data Summary'!DW149="Yes"),OFFSET('Hygiene Data'!$F$9,0,10*ROW('Hygiene Data'!F143)),NA())</f>
        <v>#N/A</v>
      </c>
      <c r="BI149" s="508" t="e">
        <f ca="1">+IF(AND(ISNUMBER(OFFSET('Hygiene Data'!$G$5,0,10*ROW('Hygiene Data'!G143))),'Data Summary'!DX149="Yes"),OFFSET('Hygiene Data'!$G$5,0,10*ROW('Hygiene Data'!G143)),NA())</f>
        <v>#N/A</v>
      </c>
      <c r="BJ149" s="508" t="e">
        <f ca="1">+IF(AND(ISNUMBER(OFFSET('Hygiene Data'!$G$7,0,10*ROW('Hygiene Data'!G143))),'Data Summary'!DY149="Yes"),OFFSET('Hygiene Data'!$G$7,0,10*ROW('Hygiene Data'!G143)),NA())</f>
        <v>#N/A</v>
      </c>
      <c r="BK149" s="508" t="e">
        <f ca="1">+IF(AND(ISNUMBER(OFFSET('Hygiene Data'!$G$9,0,10*ROW('Hygiene Data'!G143))),'Data Summary'!DZ149="Yes"),OFFSET('Hygiene Data'!$G$9,0,10*ROW('Hygiene Data'!G143)),NA())</f>
        <v>#N/A</v>
      </c>
      <c r="BL149" s="508" t="e">
        <f ca="1">+IF(AND(ISNUMBER(OFFSET('Hygiene Data'!$H$5,0,10*ROW('Hygiene Data'!H143))),'Data Summary'!EA149="Yes"),OFFSET('Hygiene Data'!$H$5,0,10*ROW('Hygiene Data'!H143)),NA())</f>
        <v>#N/A</v>
      </c>
      <c r="BM149" s="508" t="e">
        <f ca="1">+IF(AND(ISNUMBER(OFFSET('Hygiene Data'!$H$7,0,10*ROW('Hygiene Data'!H143))),'Data Summary'!EB149="Yes"),OFFSET('Hygiene Data'!$H$7,0,10*ROW('Hygiene Data'!H143)),NA())</f>
        <v>#N/A</v>
      </c>
      <c r="BN149" s="508" t="e">
        <f ca="1">+IF(AND(ISNUMBER(OFFSET('Hygiene Data'!$H$9,0,10*ROW('Hygiene Data'!H143))),'Data Summary'!EC149="Yes"),OFFSET('Hygiene Data'!$H$9,0,10*ROW('Hygiene Data'!H143)),NA())</f>
        <v>#N/A</v>
      </c>
      <c r="BO149" s="508" t="e">
        <f ca="1">+IF(AND(ISNUMBER(OFFSET('Hygiene Data'!$I$5,0,10*ROW('Hygiene Data'!I143))),'Data Summary'!ED149="Yes"),OFFSET('Hygiene Data'!$I$5,0,10*ROW('Hygiene Data'!I143)),NA())</f>
        <v>#N/A</v>
      </c>
      <c r="BP149" s="508" t="e">
        <f ca="1">+IF(AND(ISNUMBER(OFFSET('Hygiene Data'!$I$7,0,10*ROW('Hygiene Data'!I143))),'Data Summary'!EE149="Yes"),OFFSET('Hygiene Data'!$I$7,0,10*ROW('Hygiene Data'!I143)),NA())</f>
        <v>#N/A</v>
      </c>
      <c r="BQ149" s="508" t="e">
        <f ca="1">+IF(AND(ISNUMBER(OFFSET('Hygiene Data'!$I$9,0,10*ROW('Hygiene Data'!I143))),'Data Summary'!EF149="Yes"),OFFSET('Hygiene Data'!$I$9,0,10*ROW('Hygiene Data'!I143)),NA())</f>
        <v>#N/A</v>
      </c>
    </row>
    <row r="150" spans="1:69" x14ac:dyDescent="0.25">
      <c r="A150" s="504" t="e">
        <f ca="1">+RIGHT('Data Summary'!A150,LEN('Data Summary'!A150)-9)</f>
        <v>#VALUE!</v>
      </c>
      <c r="B150" s="478" t="str">
        <f ca="1">+IF(ISTEXT('Data Summary'!B150),'Data Summary'!B150,"")</f>
        <v/>
      </c>
      <c r="C150" s="505" t="e">
        <f ca="1">+VALUE('Data Summary'!C150)</f>
        <v>#VALUE!</v>
      </c>
      <c r="D150" s="506" t="e">
        <f ca="1">+IF(AND(ISNUMBER(OFFSET('Water Data'!$D$4,0,10*ROW('Water Data'!D144))),'Data Summary'!BS150="Yes"),100-OFFSET('Water Data'!$D$4,0,10*ROW('Water Data'!D144)),NA())</f>
        <v>#N/A</v>
      </c>
      <c r="E150" s="506" t="e">
        <f ca="1">+IF(AND(ISNUMBER(OFFSET('Water Data'!$D$6,0,10*ROW('Water Data'!D144))),'Data Summary'!BT150="Yes"),OFFSET('Water Data'!$D$6,0,10*ROW('Water Data'!D144)),NA())</f>
        <v>#N/A</v>
      </c>
      <c r="F150" s="506" t="e">
        <f ca="1">+IF(AND(ISNUMBER(OFFSET('Water Data'!$D$9,0,10*ROW('Water Data'!D144))),'Data Summary'!BU150="Yes"),OFFSET('Water Data'!$D$9,0,10*ROW('Water Data'!D144)),NA())</f>
        <v>#N/A</v>
      </c>
      <c r="G150" s="506" t="e">
        <f ca="1">+IF(AND(ISNUMBER(OFFSET('Water Data'!$E$4,0,10*ROW('Water Data'!E144))),'Data Summary'!BV150="Yes"),100-OFFSET('Water Data'!$E$4,0,10*ROW('Water Data'!E144)),NA())</f>
        <v>#N/A</v>
      </c>
      <c r="H150" s="506" t="e">
        <f ca="1">+IF(AND(ISNUMBER(OFFSET('Water Data'!$E$6,0,10*ROW('Water Data'!E144))),'Data Summary'!BW150="Yes"),OFFSET('Water Data'!$E$6,0,10*ROW('Water Data'!E144)),NA())</f>
        <v>#N/A</v>
      </c>
      <c r="I150" s="506" t="e">
        <f ca="1">+IF(AND(ISNUMBER(OFFSET('Water Data'!$E$9,0,10*ROW('Water Data'!E144))),'Data Summary'!BX150="Yes"),OFFSET('Water Data'!$E$9,0,10*ROW('Water Data'!E144)),NA())</f>
        <v>#N/A</v>
      </c>
      <c r="J150" s="506" t="e">
        <f ca="1">+IF(AND(ISNUMBER(OFFSET('Water Data'!$F$4,0,10*ROW('Water Data'!F144))),'Data Summary'!BY150="Yes"),100-OFFSET('Water Data'!$F$4,0,10*ROW('Water Data'!F144)),NA())</f>
        <v>#N/A</v>
      </c>
      <c r="K150" s="506" t="e">
        <f ca="1">+IF(AND(ISNUMBER(OFFSET('Water Data'!$F$6,0,10*ROW('Water Data'!F144))),'Data Summary'!BZ150="Yes"),OFFSET('Water Data'!$F$6,0,10*ROW('Water Data'!F144)),NA())</f>
        <v>#N/A</v>
      </c>
      <c r="L150" s="506" t="e">
        <f ca="1">+IF(AND(ISNUMBER(OFFSET('Water Data'!$F$9,0,10*ROW('Water Data'!F144))),'Data Summary'!CA150="Yes"),OFFSET('Water Data'!$F$9,0,10*ROW('Water Data'!F144)),NA())</f>
        <v>#N/A</v>
      </c>
      <c r="M150" s="506" t="e">
        <f ca="1">+IF(AND(ISNUMBER(OFFSET('Water Data'!$G$4,0,10*ROW('Water Data'!G144))),'Data Summary'!CB150="Yes"),100-OFFSET('Water Data'!$G$4,0,10*ROW('Water Data'!G144)),NA())</f>
        <v>#N/A</v>
      </c>
      <c r="N150" s="506" t="e">
        <f ca="1">+IF(AND(ISNUMBER(OFFSET('Water Data'!$G$6,0,10*ROW('Water Data'!G144))),'Data Summary'!CC150="Yes"),OFFSET('Water Data'!$G$6,0,10*ROW('Water Data'!G144)),NA())</f>
        <v>#N/A</v>
      </c>
      <c r="O150" s="506" t="e">
        <f ca="1">+IF(AND(ISNUMBER(OFFSET('Water Data'!$G$9,0,10*ROW('Water Data'!G144))),'Data Summary'!CD150="Yes"),OFFSET('Water Data'!$G$9,0,10*ROW('Water Data'!G144)),NA())</f>
        <v>#N/A</v>
      </c>
      <c r="P150" s="506" t="e">
        <f ca="1">+IF(AND(ISNUMBER(OFFSET('Water Data'!$H$4,0,10*ROW('Water Data'!H144))),'Data Summary'!CE150="Yes"),100-OFFSET('Water Data'!$H$4,0,10*ROW('Water Data'!H144)),NA())</f>
        <v>#N/A</v>
      </c>
      <c r="Q150" s="506" t="e">
        <f ca="1">+IF(AND(ISNUMBER(OFFSET('Water Data'!$H$6,0,10*ROW('Water Data'!H144))),'Data Summary'!CF150="Yes"),OFFSET('Water Data'!$H$6,0,10*ROW('Water Data'!H144)),NA())</f>
        <v>#N/A</v>
      </c>
      <c r="R150" s="506" t="e">
        <f ca="1">+IF(AND(ISNUMBER(OFFSET('Water Data'!$H$9,0,10*ROW('Water Data'!H144))),'Data Summary'!CG150="Yes"),OFFSET('Water Data'!$H$9,0,10*ROW('Water Data'!H144)),NA())</f>
        <v>#N/A</v>
      </c>
      <c r="S150" s="506" t="e">
        <f ca="1">+IF(AND(ISNUMBER(OFFSET('Water Data'!$I$4,0,10*ROW('Water Data'!I144))),'Data Summary'!CH150="Yes"),100-OFFSET('Water Data'!$I$4,0,10*ROW('Water Data'!I144)),NA())</f>
        <v>#N/A</v>
      </c>
      <c r="T150" s="506" t="e">
        <f ca="1">+IF(AND(ISNUMBER(OFFSET('Water Data'!$I$6,0,10*ROW('Water Data'!I144))),'Data Summary'!CI150="Yes"),OFFSET('Water Data'!$I$6,0,10*ROW('Water Data'!I144)),NA())</f>
        <v>#N/A</v>
      </c>
      <c r="U150" s="506" t="e">
        <f ca="1">+IF(AND(ISNUMBER(OFFSET('Water Data'!$I$9,0,10*ROW('Water Data'!I144))),'Data Summary'!CJ150="Yes"),OFFSET('Water Data'!$I$9,0,10*ROW('Water Data'!I144)),NA())</f>
        <v>#N/A</v>
      </c>
      <c r="V150" s="507" t="e">
        <f ca="1">+IF(AND(ISNUMBER(OFFSET('Sanitation Data'!$D$4,0,10*ROW('Sanitation Data'!D144))),'Data Summary'!CK150="Yes"),100-OFFSET('Sanitation Data'!$D$4,0,10*ROW('Sanitation Data'!D144)),NA())</f>
        <v>#N/A</v>
      </c>
      <c r="W150" s="507" t="e">
        <f ca="1">+IF(AND(ISNUMBER(OFFSET('Sanitation Data'!$D$6,0,10*ROW('Sanitation Data'!D144))),'Data Summary'!CL150="Yes"),OFFSET('Sanitation Data'!$D$6,0,10*ROW('Sanitation Data'!D144)),NA())</f>
        <v>#N/A</v>
      </c>
      <c r="X150" s="507" t="e">
        <f ca="1">+IF(AND(ISNUMBER(OFFSET('Sanitation Data'!$D$10,0,10*ROW('Sanitation Data'!D144))),'Data Summary'!CM150="Yes"),OFFSET('Sanitation Data'!$D$10,0,10*ROW('Sanitation Data'!D144)),NA())</f>
        <v>#N/A</v>
      </c>
      <c r="Y150" s="507" t="e">
        <f ca="1">+IF(AND(ISNUMBER(OFFSET('Sanitation Data'!$D$11,0,10*ROW('Sanitation Data'!D144))),'Data Summary'!CN150="Yes"),OFFSET('Sanitation Data'!$D$11,0,10*ROW('Sanitation Data'!D144)),NA())</f>
        <v>#N/A</v>
      </c>
      <c r="Z150" s="507" t="e">
        <f ca="1">+IF(AND(ISNUMBER(OFFSET('Sanitation Data'!$D$12,0,10*ROW('Sanitation Data'!D144))),'Data Summary'!CO150="Yes"),OFFSET('Sanitation Data'!$D$12,0,10*ROW('Sanitation Data'!D144)),NA())</f>
        <v>#N/A</v>
      </c>
      <c r="AA150" s="507" t="e">
        <f ca="1">+IF(AND(ISNUMBER(OFFSET('Sanitation Data'!$E$4,0,10*ROW('Sanitation Data'!E144))),'Data Summary'!CP150="Yes"),100-OFFSET('Sanitation Data'!$E$4,0,10*ROW('Sanitation Data'!E144)),NA())</f>
        <v>#N/A</v>
      </c>
      <c r="AB150" s="507" t="e">
        <f ca="1">+IF(AND(ISNUMBER(OFFSET('Sanitation Data'!$E$6,0,10*ROW('Sanitation Data'!E144))),'Data Summary'!CQ150="Yes"),OFFSET('Sanitation Data'!$E$6,0,10*ROW('Sanitation Data'!E144)),NA())</f>
        <v>#N/A</v>
      </c>
      <c r="AC150" s="507" t="e">
        <f ca="1">+IF(AND(ISNUMBER(OFFSET('Sanitation Data'!$E$10,0,10*ROW('Sanitation Data'!E144))),'Data Summary'!CR150="Yes"),OFFSET('Sanitation Data'!$E$10,0,10*ROW('Sanitation Data'!E144)),NA())</f>
        <v>#N/A</v>
      </c>
      <c r="AD150" s="507" t="e">
        <f ca="1">+IF(AND(ISNUMBER(OFFSET('Sanitation Data'!$E$11,0,10*ROW('Sanitation Data'!E144))),'Data Summary'!CS150="Yes"),OFFSET('Sanitation Data'!$E$11,0,10*ROW('Sanitation Data'!E144)),NA())</f>
        <v>#N/A</v>
      </c>
      <c r="AE150" s="507" t="e">
        <f ca="1">+IF(AND(ISNUMBER(OFFSET('Sanitation Data'!$E$12,0,10*ROW('Sanitation Data'!E144))),'Data Summary'!CT150="Yes"),OFFSET('Sanitation Data'!$E$12,0,10*ROW('Sanitation Data'!E144)),NA())</f>
        <v>#N/A</v>
      </c>
      <c r="AF150" s="507" t="e">
        <f ca="1">+IF(AND(ISNUMBER(OFFSET('Sanitation Data'!$F$4,0,10*ROW('Sanitation Data'!F144))),'Data Summary'!CU150="Yes"),100-OFFSET('Sanitation Data'!$F$4,0,10*ROW('Sanitation Data'!F144)),NA())</f>
        <v>#N/A</v>
      </c>
      <c r="AG150" s="507" t="e">
        <f ca="1">+IF(AND(ISNUMBER(OFFSET('Sanitation Data'!$F$6,0,10*ROW('Sanitation Data'!F144))),'Data Summary'!CV150="Yes"),OFFSET('Sanitation Data'!$F$6,0,10*ROW('Sanitation Data'!F144)),NA())</f>
        <v>#N/A</v>
      </c>
      <c r="AH150" s="507" t="e">
        <f ca="1">+IF(AND(ISNUMBER(OFFSET('Sanitation Data'!$F$10,0,10*ROW('Sanitation Data'!F144))),'Data Summary'!CW150="Yes"),OFFSET('Sanitation Data'!$F$10,0,10*ROW('Sanitation Data'!F144)),NA())</f>
        <v>#N/A</v>
      </c>
      <c r="AI150" s="507" t="e">
        <f ca="1">+IF(AND(ISNUMBER(OFFSET('Sanitation Data'!$F$11,0,10*ROW('Sanitation Data'!F144))),'Data Summary'!CX150="Yes"),OFFSET('Sanitation Data'!$F$11,0,10*ROW('Sanitation Data'!F144)),NA())</f>
        <v>#N/A</v>
      </c>
      <c r="AJ150" s="507" t="e">
        <f ca="1">+IF(AND(ISNUMBER(OFFSET('Sanitation Data'!$F$12,0,10*ROW('Sanitation Data'!F144))),'Data Summary'!CY150="Yes"),OFFSET('Sanitation Data'!$F$12,0,10*ROW('Sanitation Data'!F144)),NA())</f>
        <v>#N/A</v>
      </c>
      <c r="AK150" s="507" t="e">
        <f ca="1">+IF(AND(ISNUMBER(OFFSET('Sanitation Data'!$G$4,0,10*ROW('Sanitation Data'!G144))),'Data Summary'!CZ150="Yes"),100-OFFSET('Sanitation Data'!$G$4,0,10*ROW('Sanitation Data'!G144)),NA())</f>
        <v>#N/A</v>
      </c>
      <c r="AL150" s="507" t="e">
        <f ca="1">+IF(AND(ISNUMBER(OFFSET('Sanitation Data'!$G$6,0,10*ROW('Sanitation Data'!G144))),'Data Summary'!DA150="Yes"),OFFSET('Sanitation Data'!$G$6,0,10*ROW('Sanitation Data'!G144)),NA())</f>
        <v>#N/A</v>
      </c>
      <c r="AM150" s="507" t="e">
        <f ca="1">+IF(AND(ISNUMBER(OFFSET('Sanitation Data'!$G$10,0,10*ROW('Sanitation Data'!G144))),'Data Summary'!DB150="Yes"),OFFSET('Sanitation Data'!$G$10,0,10*ROW('Sanitation Data'!G144)),NA())</f>
        <v>#N/A</v>
      </c>
      <c r="AN150" s="507" t="e">
        <f ca="1">+IF(AND(ISNUMBER(OFFSET('Sanitation Data'!$G$11,0,10*ROW('Sanitation Data'!G144))),'Data Summary'!DC150="Yes"),OFFSET('Sanitation Data'!$G$11,0,10*ROW('Sanitation Data'!G144)),NA())</f>
        <v>#N/A</v>
      </c>
      <c r="AO150" s="507" t="e">
        <f ca="1">+IF(AND(ISNUMBER(OFFSET('Sanitation Data'!$G$12,0,10*ROW('Sanitation Data'!G144))),'Data Summary'!DD150="Yes"),OFFSET('Sanitation Data'!$G$12,0,10*ROW('Sanitation Data'!G144)),NA())</f>
        <v>#N/A</v>
      </c>
      <c r="AP150" s="507" t="e">
        <f ca="1">+IF(AND(ISNUMBER(OFFSET('Sanitation Data'!$H$4,0,10*ROW('Sanitation Data'!H144))),'Data Summary'!DE150="Yes"),100-OFFSET('Sanitation Data'!$H$4,0,10*ROW('Sanitation Data'!H144)),NA())</f>
        <v>#N/A</v>
      </c>
      <c r="AQ150" s="507" t="e">
        <f ca="1">+IF(AND(ISNUMBER(OFFSET('Sanitation Data'!$H$6,0,10*ROW('Sanitation Data'!H144))),'Data Summary'!DF150="Yes"),OFFSET('Sanitation Data'!$H$6,0,10*ROW('Sanitation Data'!H144)),NA())</f>
        <v>#N/A</v>
      </c>
      <c r="AR150" s="507" t="e">
        <f ca="1">+IF(AND(ISNUMBER(OFFSET('Sanitation Data'!$H$10,0,10*ROW('Sanitation Data'!H144))),'Data Summary'!DG150="Yes"),OFFSET('Sanitation Data'!$H$10,0,10*ROW('Sanitation Data'!H144)),NA())</f>
        <v>#N/A</v>
      </c>
      <c r="AS150" s="507" t="e">
        <f ca="1">+IF(AND(ISNUMBER(OFFSET('Sanitation Data'!$H$11,0,10*ROW('Sanitation Data'!H144))),'Data Summary'!DH150="Yes"),OFFSET('Sanitation Data'!$H$11,0,10*ROW('Sanitation Data'!H144)),NA())</f>
        <v>#N/A</v>
      </c>
      <c r="AT150" s="507" t="e">
        <f ca="1">+IF(AND(ISNUMBER(OFFSET('Sanitation Data'!$H$12,0,10*ROW('Sanitation Data'!H144))),'Data Summary'!DI150="Yes"),OFFSET('Sanitation Data'!$H$12,0,10*ROW('Sanitation Data'!H144)),NA())</f>
        <v>#N/A</v>
      </c>
      <c r="AU150" s="507" t="e">
        <f ca="1">+IF(AND(ISNUMBER(OFFSET('Sanitation Data'!$I$4,0,10*ROW('Sanitation Data'!I144))),'Data Summary'!DJ150="Yes"),100-OFFSET('Sanitation Data'!$I$4,0,10*ROW('Sanitation Data'!I144)),NA())</f>
        <v>#N/A</v>
      </c>
      <c r="AV150" s="507" t="e">
        <f ca="1">+IF(AND(ISNUMBER(OFFSET('Sanitation Data'!$I$6,0,10*ROW('Sanitation Data'!I144))),'Data Summary'!DK150="Yes"),OFFSET('Sanitation Data'!$I$6,0,10*ROW('Sanitation Data'!I144)),NA())</f>
        <v>#N/A</v>
      </c>
      <c r="AW150" s="507" t="e">
        <f ca="1">+IF(AND(ISNUMBER(OFFSET('Sanitation Data'!$I$10,0,10*ROW('Sanitation Data'!I144))),'Data Summary'!DL150="Yes"),OFFSET('Sanitation Data'!$I$10,0,10*ROW('Sanitation Data'!I144)),NA())</f>
        <v>#N/A</v>
      </c>
      <c r="AX150" s="507" t="e">
        <f ca="1">+IF(AND(ISNUMBER(OFFSET('Sanitation Data'!$I$11,0,10*ROW('Sanitation Data'!I144))),'Data Summary'!DM150="Yes"),OFFSET('Sanitation Data'!$I$11,0,10*ROW('Sanitation Data'!I144)),NA())</f>
        <v>#N/A</v>
      </c>
      <c r="AY150" s="507" t="e">
        <f ca="1">+IF(AND(ISNUMBER(OFFSET('Sanitation Data'!$I$12,0,10*ROW('Sanitation Data'!I144))),'Data Summary'!DN150="Yes"),OFFSET('Sanitation Data'!$I$12,0,10*ROW('Sanitation Data'!I144)),NA())</f>
        <v>#N/A</v>
      </c>
      <c r="AZ150" s="508" t="e">
        <f ca="1">+IF(AND(ISNUMBER(OFFSET('Hygiene Data'!$D$5,0,10*ROW('Hygiene Data'!D144))),'Data Summary'!DO150="Yes"),OFFSET('Hygiene Data'!$D$5,0,10*ROW('Hygiene Data'!D144)),NA())</f>
        <v>#N/A</v>
      </c>
      <c r="BA150" s="508" t="e">
        <f ca="1">+IF(AND(ISNUMBER(OFFSET('Hygiene Data'!$D$7,0,10*ROW('Hygiene Data'!D144))),'Data Summary'!DP150="Yes"),OFFSET('Hygiene Data'!$D$7,0,10*ROW('Hygiene Data'!D144)),NA())</f>
        <v>#N/A</v>
      </c>
      <c r="BB150" s="508" t="e">
        <f ca="1">+IF(AND(ISNUMBER(OFFSET('Hygiene Data'!$D$9,0,10*ROW('Hygiene Data'!D144))),'Data Summary'!DQ150="Yes"),OFFSET('Hygiene Data'!$D$9,0,10*ROW('Hygiene Data'!D144)),NA())</f>
        <v>#N/A</v>
      </c>
      <c r="BC150" s="508" t="e">
        <f ca="1">+IF(AND(ISNUMBER(OFFSET('Hygiene Data'!$E$5,0,10*ROW('Hygiene Data'!E144))),'Data Summary'!DR150="Yes"),OFFSET('Hygiene Data'!$E$5,0,10*ROW('Hygiene Data'!E144)),NA())</f>
        <v>#N/A</v>
      </c>
      <c r="BD150" s="508" t="e">
        <f ca="1">+IF(AND(ISNUMBER(OFFSET('Hygiene Data'!$E$7,0,10*ROW('Hygiene Data'!E144))),'Data Summary'!DS150="Yes"),OFFSET('Hygiene Data'!$E$7,0,10*ROW('Hygiene Data'!E144)),NA())</f>
        <v>#N/A</v>
      </c>
      <c r="BE150" s="508" t="e">
        <f ca="1">+IF(AND(ISNUMBER(OFFSET('Hygiene Data'!$E$9,0,10*ROW('Hygiene Data'!E144))),'Data Summary'!DT150="Yes"),OFFSET('Hygiene Data'!$E$9,0,10*ROW('Hygiene Data'!E144)),NA())</f>
        <v>#N/A</v>
      </c>
      <c r="BF150" s="508" t="e">
        <f ca="1">+IF(AND(ISNUMBER(OFFSET('Hygiene Data'!$F$5,0,10*ROW('Hygiene Data'!F144))),'Data Summary'!DU150="Yes"),OFFSET('Hygiene Data'!$F$5,0,10*ROW('Hygiene Data'!F144)),NA())</f>
        <v>#N/A</v>
      </c>
      <c r="BG150" s="508" t="e">
        <f ca="1">+IF(AND(ISNUMBER(OFFSET('Hygiene Data'!$F$7,0,10*ROW('Hygiene Data'!F144))),'Data Summary'!DV150="Yes"),OFFSET('Hygiene Data'!$F$7,0,10*ROW('Hygiene Data'!F144)),NA())</f>
        <v>#N/A</v>
      </c>
      <c r="BH150" s="508" t="e">
        <f ca="1">+IF(AND(ISNUMBER(OFFSET('Hygiene Data'!$F$9,0,10*ROW('Hygiene Data'!F144))),'Data Summary'!DW150="Yes"),OFFSET('Hygiene Data'!$F$9,0,10*ROW('Hygiene Data'!F144)),NA())</f>
        <v>#N/A</v>
      </c>
      <c r="BI150" s="508" t="e">
        <f ca="1">+IF(AND(ISNUMBER(OFFSET('Hygiene Data'!$G$5,0,10*ROW('Hygiene Data'!G144))),'Data Summary'!DX150="Yes"),OFFSET('Hygiene Data'!$G$5,0,10*ROW('Hygiene Data'!G144)),NA())</f>
        <v>#N/A</v>
      </c>
      <c r="BJ150" s="508" t="e">
        <f ca="1">+IF(AND(ISNUMBER(OFFSET('Hygiene Data'!$G$7,0,10*ROW('Hygiene Data'!G144))),'Data Summary'!DY150="Yes"),OFFSET('Hygiene Data'!$G$7,0,10*ROW('Hygiene Data'!G144)),NA())</f>
        <v>#N/A</v>
      </c>
      <c r="BK150" s="508" t="e">
        <f ca="1">+IF(AND(ISNUMBER(OFFSET('Hygiene Data'!$G$9,0,10*ROW('Hygiene Data'!G144))),'Data Summary'!DZ150="Yes"),OFFSET('Hygiene Data'!$G$9,0,10*ROW('Hygiene Data'!G144)),NA())</f>
        <v>#N/A</v>
      </c>
      <c r="BL150" s="508" t="e">
        <f ca="1">+IF(AND(ISNUMBER(OFFSET('Hygiene Data'!$H$5,0,10*ROW('Hygiene Data'!H144))),'Data Summary'!EA150="Yes"),OFFSET('Hygiene Data'!$H$5,0,10*ROW('Hygiene Data'!H144)),NA())</f>
        <v>#N/A</v>
      </c>
      <c r="BM150" s="508" t="e">
        <f ca="1">+IF(AND(ISNUMBER(OFFSET('Hygiene Data'!$H$7,0,10*ROW('Hygiene Data'!H144))),'Data Summary'!EB150="Yes"),OFFSET('Hygiene Data'!$H$7,0,10*ROW('Hygiene Data'!H144)),NA())</f>
        <v>#N/A</v>
      </c>
      <c r="BN150" s="508" t="e">
        <f ca="1">+IF(AND(ISNUMBER(OFFSET('Hygiene Data'!$H$9,0,10*ROW('Hygiene Data'!H144))),'Data Summary'!EC150="Yes"),OFFSET('Hygiene Data'!$H$9,0,10*ROW('Hygiene Data'!H144)),NA())</f>
        <v>#N/A</v>
      </c>
      <c r="BO150" s="508" t="e">
        <f ca="1">+IF(AND(ISNUMBER(OFFSET('Hygiene Data'!$I$5,0,10*ROW('Hygiene Data'!I144))),'Data Summary'!ED150="Yes"),OFFSET('Hygiene Data'!$I$5,0,10*ROW('Hygiene Data'!I144)),NA())</f>
        <v>#N/A</v>
      </c>
      <c r="BP150" s="508" t="e">
        <f ca="1">+IF(AND(ISNUMBER(OFFSET('Hygiene Data'!$I$7,0,10*ROW('Hygiene Data'!I144))),'Data Summary'!EE150="Yes"),OFFSET('Hygiene Data'!$I$7,0,10*ROW('Hygiene Data'!I144)),NA())</f>
        <v>#N/A</v>
      </c>
      <c r="BQ150" s="508" t="e">
        <f ca="1">+IF(AND(ISNUMBER(OFFSET('Hygiene Data'!$I$9,0,10*ROW('Hygiene Data'!I144))),'Data Summary'!EF150="Yes"),OFFSET('Hygiene Data'!$I$9,0,10*ROW('Hygiene Data'!I144)),NA())</f>
        <v>#N/A</v>
      </c>
    </row>
    <row r="151" spans="1:69" x14ac:dyDescent="0.25">
      <c r="A151" s="504" t="e">
        <f ca="1">+RIGHT('Data Summary'!A151,LEN('Data Summary'!A151)-9)</f>
        <v>#VALUE!</v>
      </c>
      <c r="B151" s="478" t="str">
        <f ca="1">+IF(ISTEXT('Data Summary'!B151),'Data Summary'!B151,"")</f>
        <v/>
      </c>
      <c r="C151" s="505" t="e">
        <f ca="1">+VALUE('Data Summary'!C151)</f>
        <v>#VALUE!</v>
      </c>
      <c r="D151" s="506" t="e">
        <f ca="1">+IF(AND(ISNUMBER(OFFSET('Water Data'!$D$4,0,10*ROW('Water Data'!D145))),'Data Summary'!BS151="Yes"),100-OFFSET('Water Data'!$D$4,0,10*ROW('Water Data'!D145)),NA())</f>
        <v>#N/A</v>
      </c>
      <c r="E151" s="506" t="e">
        <f ca="1">+IF(AND(ISNUMBER(OFFSET('Water Data'!$D$6,0,10*ROW('Water Data'!D145))),'Data Summary'!BT151="Yes"),OFFSET('Water Data'!$D$6,0,10*ROW('Water Data'!D145)),NA())</f>
        <v>#N/A</v>
      </c>
      <c r="F151" s="506" t="e">
        <f ca="1">+IF(AND(ISNUMBER(OFFSET('Water Data'!$D$9,0,10*ROW('Water Data'!D145))),'Data Summary'!BU151="Yes"),OFFSET('Water Data'!$D$9,0,10*ROW('Water Data'!D145)),NA())</f>
        <v>#N/A</v>
      </c>
      <c r="G151" s="506" t="e">
        <f ca="1">+IF(AND(ISNUMBER(OFFSET('Water Data'!$E$4,0,10*ROW('Water Data'!E145))),'Data Summary'!BV151="Yes"),100-OFFSET('Water Data'!$E$4,0,10*ROW('Water Data'!E145)),NA())</f>
        <v>#N/A</v>
      </c>
      <c r="H151" s="506" t="e">
        <f ca="1">+IF(AND(ISNUMBER(OFFSET('Water Data'!$E$6,0,10*ROW('Water Data'!E145))),'Data Summary'!BW151="Yes"),OFFSET('Water Data'!$E$6,0,10*ROW('Water Data'!E145)),NA())</f>
        <v>#N/A</v>
      </c>
      <c r="I151" s="506" t="e">
        <f ca="1">+IF(AND(ISNUMBER(OFFSET('Water Data'!$E$9,0,10*ROW('Water Data'!E145))),'Data Summary'!BX151="Yes"),OFFSET('Water Data'!$E$9,0,10*ROW('Water Data'!E145)),NA())</f>
        <v>#N/A</v>
      </c>
      <c r="J151" s="506" t="e">
        <f ca="1">+IF(AND(ISNUMBER(OFFSET('Water Data'!$F$4,0,10*ROW('Water Data'!F145))),'Data Summary'!BY151="Yes"),100-OFFSET('Water Data'!$F$4,0,10*ROW('Water Data'!F145)),NA())</f>
        <v>#N/A</v>
      </c>
      <c r="K151" s="506" t="e">
        <f ca="1">+IF(AND(ISNUMBER(OFFSET('Water Data'!$F$6,0,10*ROW('Water Data'!F145))),'Data Summary'!BZ151="Yes"),OFFSET('Water Data'!$F$6,0,10*ROW('Water Data'!F145)),NA())</f>
        <v>#N/A</v>
      </c>
      <c r="L151" s="506" t="e">
        <f ca="1">+IF(AND(ISNUMBER(OFFSET('Water Data'!$F$9,0,10*ROW('Water Data'!F145))),'Data Summary'!CA151="Yes"),OFFSET('Water Data'!$F$9,0,10*ROW('Water Data'!F145)),NA())</f>
        <v>#N/A</v>
      </c>
      <c r="M151" s="506" t="e">
        <f ca="1">+IF(AND(ISNUMBER(OFFSET('Water Data'!$G$4,0,10*ROW('Water Data'!G145))),'Data Summary'!CB151="Yes"),100-OFFSET('Water Data'!$G$4,0,10*ROW('Water Data'!G145)),NA())</f>
        <v>#N/A</v>
      </c>
      <c r="N151" s="506" t="e">
        <f ca="1">+IF(AND(ISNUMBER(OFFSET('Water Data'!$G$6,0,10*ROW('Water Data'!G145))),'Data Summary'!CC151="Yes"),OFFSET('Water Data'!$G$6,0,10*ROW('Water Data'!G145)),NA())</f>
        <v>#N/A</v>
      </c>
      <c r="O151" s="506" t="e">
        <f ca="1">+IF(AND(ISNUMBER(OFFSET('Water Data'!$G$9,0,10*ROW('Water Data'!G145))),'Data Summary'!CD151="Yes"),OFFSET('Water Data'!$G$9,0,10*ROW('Water Data'!G145)),NA())</f>
        <v>#N/A</v>
      </c>
      <c r="P151" s="506" t="e">
        <f ca="1">+IF(AND(ISNUMBER(OFFSET('Water Data'!$H$4,0,10*ROW('Water Data'!H145))),'Data Summary'!CE151="Yes"),100-OFFSET('Water Data'!$H$4,0,10*ROW('Water Data'!H145)),NA())</f>
        <v>#N/A</v>
      </c>
      <c r="Q151" s="506" t="e">
        <f ca="1">+IF(AND(ISNUMBER(OFFSET('Water Data'!$H$6,0,10*ROW('Water Data'!H145))),'Data Summary'!CF151="Yes"),OFFSET('Water Data'!$H$6,0,10*ROW('Water Data'!H145)),NA())</f>
        <v>#N/A</v>
      </c>
      <c r="R151" s="506" t="e">
        <f ca="1">+IF(AND(ISNUMBER(OFFSET('Water Data'!$H$9,0,10*ROW('Water Data'!H145))),'Data Summary'!CG151="Yes"),OFFSET('Water Data'!$H$9,0,10*ROW('Water Data'!H145)),NA())</f>
        <v>#N/A</v>
      </c>
      <c r="S151" s="506" t="e">
        <f ca="1">+IF(AND(ISNUMBER(OFFSET('Water Data'!$I$4,0,10*ROW('Water Data'!I145))),'Data Summary'!CH151="Yes"),100-OFFSET('Water Data'!$I$4,0,10*ROW('Water Data'!I145)),NA())</f>
        <v>#N/A</v>
      </c>
      <c r="T151" s="506" t="e">
        <f ca="1">+IF(AND(ISNUMBER(OFFSET('Water Data'!$I$6,0,10*ROW('Water Data'!I145))),'Data Summary'!CI151="Yes"),OFFSET('Water Data'!$I$6,0,10*ROW('Water Data'!I145)),NA())</f>
        <v>#N/A</v>
      </c>
      <c r="U151" s="506" t="e">
        <f ca="1">+IF(AND(ISNUMBER(OFFSET('Water Data'!$I$9,0,10*ROW('Water Data'!I145))),'Data Summary'!CJ151="Yes"),OFFSET('Water Data'!$I$9,0,10*ROW('Water Data'!I145)),NA())</f>
        <v>#N/A</v>
      </c>
      <c r="V151" s="507" t="e">
        <f ca="1">+IF(AND(ISNUMBER(OFFSET('Sanitation Data'!$D$4,0,10*ROW('Sanitation Data'!D145))),'Data Summary'!CK151="Yes"),100-OFFSET('Sanitation Data'!$D$4,0,10*ROW('Sanitation Data'!D145)),NA())</f>
        <v>#N/A</v>
      </c>
      <c r="W151" s="507" t="e">
        <f ca="1">+IF(AND(ISNUMBER(OFFSET('Sanitation Data'!$D$6,0,10*ROW('Sanitation Data'!D145))),'Data Summary'!CL151="Yes"),OFFSET('Sanitation Data'!$D$6,0,10*ROW('Sanitation Data'!D145)),NA())</f>
        <v>#N/A</v>
      </c>
      <c r="X151" s="507" t="e">
        <f ca="1">+IF(AND(ISNUMBER(OFFSET('Sanitation Data'!$D$10,0,10*ROW('Sanitation Data'!D145))),'Data Summary'!CM151="Yes"),OFFSET('Sanitation Data'!$D$10,0,10*ROW('Sanitation Data'!D145)),NA())</f>
        <v>#N/A</v>
      </c>
      <c r="Y151" s="507" t="e">
        <f ca="1">+IF(AND(ISNUMBER(OFFSET('Sanitation Data'!$D$11,0,10*ROW('Sanitation Data'!D145))),'Data Summary'!CN151="Yes"),OFFSET('Sanitation Data'!$D$11,0,10*ROW('Sanitation Data'!D145)),NA())</f>
        <v>#N/A</v>
      </c>
      <c r="Z151" s="507" t="e">
        <f ca="1">+IF(AND(ISNUMBER(OFFSET('Sanitation Data'!$D$12,0,10*ROW('Sanitation Data'!D145))),'Data Summary'!CO151="Yes"),OFFSET('Sanitation Data'!$D$12,0,10*ROW('Sanitation Data'!D145)),NA())</f>
        <v>#N/A</v>
      </c>
      <c r="AA151" s="507" t="e">
        <f ca="1">+IF(AND(ISNUMBER(OFFSET('Sanitation Data'!$E$4,0,10*ROW('Sanitation Data'!E145))),'Data Summary'!CP151="Yes"),100-OFFSET('Sanitation Data'!$E$4,0,10*ROW('Sanitation Data'!E145)),NA())</f>
        <v>#N/A</v>
      </c>
      <c r="AB151" s="507" t="e">
        <f ca="1">+IF(AND(ISNUMBER(OFFSET('Sanitation Data'!$E$6,0,10*ROW('Sanitation Data'!E145))),'Data Summary'!CQ151="Yes"),OFFSET('Sanitation Data'!$E$6,0,10*ROW('Sanitation Data'!E145)),NA())</f>
        <v>#N/A</v>
      </c>
      <c r="AC151" s="507" t="e">
        <f ca="1">+IF(AND(ISNUMBER(OFFSET('Sanitation Data'!$E$10,0,10*ROW('Sanitation Data'!E145))),'Data Summary'!CR151="Yes"),OFFSET('Sanitation Data'!$E$10,0,10*ROW('Sanitation Data'!E145)),NA())</f>
        <v>#N/A</v>
      </c>
      <c r="AD151" s="507" t="e">
        <f ca="1">+IF(AND(ISNUMBER(OFFSET('Sanitation Data'!$E$11,0,10*ROW('Sanitation Data'!E145))),'Data Summary'!CS151="Yes"),OFFSET('Sanitation Data'!$E$11,0,10*ROW('Sanitation Data'!E145)),NA())</f>
        <v>#N/A</v>
      </c>
      <c r="AE151" s="507" t="e">
        <f ca="1">+IF(AND(ISNUMBER(OFFSET('Sanitation Data'!$E$12,0,10*ROW('Sanitation Data'!E145))),'Data Summary'!CT151="Yes"),OFFSET('Sanitation Data'!$E$12,0,10*ROW('Sanitation Data'!E145)),NA())</f>
        <v>#N/A</v>
      </c>
      <c r="AF151" s="507" t="e">
        <f ca="1">+IF(AND(ISNUMBER(OFFSET('Sanitation Data'!$F$4,0,10*ROW('Sanitation Data'!F145))),'Data Summary'!CU151="Yes"),100-OFFSET('Sanitation Data'!$F$4,0,10*ROW('Sanitation Data'!F145)),NA())</f>
        <v>#N/A</v>
      </c>
      <c r="AG151" s="507" t="e">
        <f ca="1">+IF(AND(ISNUMBER(OFFSET('Sanitation Data'!$F$6,0,10*ROW('Sanitation Data'!F145))),'Data Summary'!CV151="Yes"),OFFSET('Sanitation Data'!$F$6,0,10*ROW('Sanitation Data'!F145)),NA())</f>
        <v>#N/A</v>
      </c>
      <c r="AH151" s="507" t="e">
        <f ca="1">+IF(AND(ISNUMBER(OFFSET('Sanitation Data'!$F$10,0,10*ROW('Sanitation Data'!F145))),'Data Summary'!CW151="Yes"),OFFSET('Sanitation Data'!$F$10,0,10*ROW('Sanitation Data'!F145)),NA())</f>
        <v>#N/A</v>
      </c>
      <c r="AI151" s="507" t="e">
        <f ca="1">+IF(AND(ISNUMBER(OFFSET('Sanitation Data'!$F$11,0,10*ROW('Sanitation Data'!F145))),'Data Summary'!CX151="Yes"),OFFSET('Sanitation Data'!$F$11,0,10*ROW('Sanitation Data'!F145)),NA())</f>
        <v>#N/A</v>
      </c>
      <c r="AJ151" s="507" t="e">
        <f ca="1">+IF(AND(ISNUMBER(OFFSET('Sanitation Data'!$F$12,0,10*ROW('Sanitation Data'!F145))),'Data Summary'!CY151="Yes"),OFFSET('Sanitation Data'!$F$12,0,10*ROW('Sanitation Data'!F145)),NA())</f>
        <v>#N/A</v>
      </c>
      <c r="AK151" s="507" t="e">
        <f ca="1">+IF(AND(ISNUMBER(OFFSET('Sanitation Data'!$G$4,0,10*ROW('Sanitation Data'!G145))),'Data Summary'!CZ151="Yes"),100-OFFSET('Sanitation Data'!$G$4,0,10*ROW('Sanitation Data'!G145)),NA())</f>
        <v>#N/A</v>
      </c>
      <c r="AL151" s="507" t="e">
        <f ca="1">+IF(AND(ISNUMBER(OFFSET('Sanitation Data'!$G$6,0,10*ROW('Sanitation Data'!G145))),'Data Summary'!DA151="Yes"),OFFSET('Sanitation Data'!$G$6,0,10*ROW('Sanitation Data'!G145)),NA())</f>
        <v>#N/A</v>
      </c>
      <c r="AM151" s="507" t="e">
        <f ca="1">+IF(AND(ISNUMBER(OFFSET('Sanitation Data'!$G$10,0,10*ROW('Sanitation Data'!G145))),'Data Summary'!DB151="Yes"),OFFSET('Sanitation Data'!$G$10,0,10*ROW('Sanitation Data'!G145)),NA())</f>
        <v>#N/A</v>
      </c>
      <c r="AN151" s="507" t="e">
        <f ca="1">+IF(AND(ISNUMBER(OFFSET('Sanitation Data'!$G$11,0,10*ROW('Sanitation Data'!G145))),'Data Summary'!DC151="Yes"),OFFSET('Sanitation Data'!$G$11,0,10*ROW('Sanitation Data'!G145)),NA())</f>
        <v>#N/A</v>
      </c>
      <c r="AO151" s="507" t="e">
        <f ca="1">+IF(AND(ISNUMBER(OFFSET('Sanitation Data'!$G$12,0,10*ROW('Sanitation Data'!G145))),'Data Summary'!DD151="Yes"),OFFSET('Sanitation Data'!$G$12,0,10*ROW('Sanitation Data'!G145)),NA())</f>
        <v>#N/A</v>
      </c>
      <c r="AP151" s="507" t="e">
        <f ca="1">+IF(AND(ISNUMBER(OFFSET('Sanitation Data'!$H$4,0,10*ROW('Sanitation Data'!H145))),'Data Summary'!DE151="Yes"),100-OFFSET('Sanitation Data'!$H$4,0,10*ROW('Sanitation Data'!H145)),NA())</f>
        <v>#N/A</v>
      </c>
      <c r="AQ151" s="507" t="e">
        <f ca="1">+IF(AND(ISNUMBER(OFFSET('Sanitation Data'!$H$6,0,10*ROW('Sanitation Data'!H145))),'Data Summary'!DF151="Yes"),OFFSET('Sanitation Data'!$H$6,0,10*ROW('Sanitation Data'!H145)),NA())</f>
        <v>#N/A</v>
      </c>
      <c r="AR151" s="507" t="e">
        <f ca="1">+IF(AND(ISNUMBER(OFFSET('Sanitation Data'!$H$10,0,10*ROW('Sanitation Data'!H145))),'Data Summary'!DG151="Yes"),OFFSET('Sanitation Data'!$H$10,0,10*ROW('Sanitation Data'!H145)),NA())</f>
        <v>#N/A</v>
      </c>
      <c r="AS151" s="507" t="e">
        <f ca="1">+IF(AND(ISNUMBER(OFFSET('Sanitation Data'!$H$11,0,10*ROW('Sanitation Data'!H145))),'Data Summary'!DH151="Yes"),OFFSET('Sanitation Data'!$H$11,0,10*ROW('Sanitation Data'!H145)),NA())</f>
        <v>#N/A</v>
      </c>
      <c r="AT151" s="507" t="e">
        <f ca="1">+IF(AND(ISNUMBER(OFFSET('Sanitation Data'!$H$12,0,10*ROW('Sanitation Data'!H145))),'Data Summary'!DI151="Yes"),OFFSET('Sanitation Data'!$H$12,0,10*ROW('Sanitation Data'!H145)),NA())</f>
        <v>#N/A</v>
      </c>
      <c r="AU151" s="507" t="e">
        <f ca="1">+IF(AND(ISNUMBER(OFFSET('Sanitation Data'!$I$4,0,10*ROW('Sanitation Data'!I145))),'Data Summary'!DJ151="Yes"),100-OFFSET('Sanitation Data'!$I$4,0,10*ROW('Sanitation Data'!I145)),NA())</f>
        <v>#N/A</v>
      </c>
      <c r="AV151" s="507" t="e">
        <f ca="1">+IF(AND(ISNUMBER(OFFSET('Sanitation Data'!$I$6,0,10*ROW('Sanitation Data'!I145))),'Data Summary'!DK151="Yes"),OFFSET('Sanitation Data'!$I$6,0,10*ROW('Sanitation Data'!I145)),NA())</f>
        <v>#N/A</v>
      </c>
      <c r="AW151" s="507" t="e">
        <f ca="1">+IF(AND(ISNUMBER(OFFSET('Sanitation Data'!$I$10,0,10*ROW('Sanitation Data'!I145))),'Data Summary'!DL151="Yes"),OFFSET('Sanitation Data'!$I$10,0,10*ROW('Sanitation Data'!I145)),NA())</f>
        <v>#N/A</v>
      </c>
      <c r="AX151" s="507" t="e">
        <f ca="1">+IF(AND(ISNUMBER(OFFSET('Sanitation Data'!$I$11,0,10*ROW('Sanitation Data'!I145))),'Data Summary'!DM151="Yes"),OFFSET('Sanitation Data'!$I$11,0,10*ROW('Sanitation Data'!I145)),NA())</f>
        <v>#N/A</v>
      </c>
      <c r="AY151" s="507" t="e">
        <f ca="1">+IF(AND(ISNUMBER(OFFSET('Sanitation Data'!$I$12,0,10*ROW('Sanitation Data'!I145))),'Data Summary'!DN151="Yes"),OFFSET('Sanitation Data'!$I$12,0,10*ROW('Sanitation Data'!I145)),NA())</f>
        <v>#N/A</v>
      </c>
      <c r="AZ151" s="508" t="e">
        <f ca="1">+IF(AND(ISNUMBER(OFFSET('Hygiene Data'!$D$5,0,10*ROW('Hygiene Data'!D145))),'Data Summary'!DO151="Yes"),OFFSET('Hygiene Data'!$D$5,0,10*ROW('Hygiene Data'!D145)),NA())</f>
        <v>#N/A</v>
      </c>
      <c r="BA151" s="508" t="e">
        <f ca="1">+IF(AND(ISNUMBER(OFFSET('Hygiene Data'!$D$7,0,10*ROW('Hygiene Data'!D145))),'Data Summary'!DP151="Yes"),OFFSET('Hygiene Data'!$D$7,0,10*ROW('Hygiene Data'!D145)),NA())</f>
        <v>#N/A</v>
      </c>
      <c r="BB151" s="508" t="e">
        <f ca="1">+IF(AND(ISNUMBER(OFFSET('Hygiene Data'!$D$9,0,10*ROW('Hygiene Data'!D145))),'Data Summary'!DQ151="Yes"),OFFSET('Hygiene Data'!$D$9,0,10*ROW('Hygiene Data'!D145)),NA())</f>
        <v>#N/A</v>
      </c>
      <c r="BC151" s="508" t="e">
        <f ca="1">+IF(AND(ISNUMBER(OFFSET('Hygiene Data'!$E$5,0,10*ROW('Hygiene Data'!E145))),'Data Summary'!DR151="Yes"),OFFSET('Hygiene Data'!$E$5,0,10*ROW('Hygiene Data'!E145)),NA())</f>
        <v>#N/A</v>
      </c>
      <c r="BD151" s="508" t="e">
        <f ca="1">+IF(AND(ISNUMBER(OFFSET('Hygiene Data'!$E$7,0,10*ROW('Hygiene Data'!E145))),'Data Summary'!DS151="Yes"),OFFSET('Hygiene Data'!$E$7,0,10*ROW('Hygiene Data'!E145)),NA())</f>
        <v>#N/A</v>
      </c>
      <c r="BE151" s="508" t="e">
        <f ca="1">+IF(AND(ISNUMBER(OFFSET('Hygiene Data'!$E$9,0,10*ROW('Hygiene Data'!E145))),'Data Summary'!DT151="Yes"),OFFSET('Hygiene Data'!$E$9,0,10*ROW('Hygiene Data'!E145)),NA())</f>
        <v>#N/A</v>
      </c>
      <c r="BF151" s="508" t="e">
        <f ca="1">+IF(AND(ISNUMBER(OFFSET('Hygiene Data'!$F$5,0,10*ROW('Hygiene Data'!F145))),'Data Summary'!DU151="Yes"),OFFSET('Hygiene Data'!$F$5,0,10*ROW('Hygiene Data'!F145)),NA())</f>
        <v>#N/A</v>
      </c>
      <c r="BG151" s="508" t="e">
        <f ca="1">+IF(AND(ISNUMBER(OFFSET('Hygiene Data'!$F$7,0,10*ROW('Hygiene Data'!F145))),'Data Summary'!DV151="Yes"),OFFSET('Hygiene Data'!$F$7,0,10*ROW('Hygiene Data'!F145)),NA())</f>
        <v>#N/A</v>
      </c>
      <c r="BH151" s="508" t="e">
        <f ca="1">+IF(AND(ISNUMBER(OFFSET('Hygiene Data'!$F$9,0,10*ROW('Hygiene Data'!F145))),'Data Summary'!DW151="Yes"),OFFSET('Hygiene Data'!$F$9,0,10*ROW('Hygiene Data'!F145)),NA())</f>
        <v>#N/A</v>
      </c>
      <c r="BI151" s="508" t="e">
        <f ca="1">+IF(AND(ISNUMBER(OFFSET('Hygiene Data'!$G$5,0,10*ROW('Hygiene Data'!G145))),'Data Summary'!DX151="Yes"),OFFSET('Hygiene Data'!$G$5,0,10*ROW('Hygiene Data'!G145)),NA())</f>
        <v>#N/A</v>
      </c>
      <c r="BJ151" s="508" t="e">
        <f ca="1">+IF(AND(ISNUMBER(OFFSET('Hygiene Data'!$G$7,0,10*ROW('Hygiene Data'!G145))),'Data Summary'!DY151="Yes"),OFFSET('Hygiene Data'!$G$7,0,10*ROW('Hygiene Data'!G145)),NA())</f>
        <v>#N/A</v>
      </c>
      <c r="BK151" s="508" t="e">
        <f ca="1">+IF(AND(ISNUMBER(OFFSET('Hygiene Data'!$G$9,0,10*ROW('Hygiene Data'!G145))),'Data Summary'!DZ151="Yes"),OFFSET('Hygiene Data'!$G$9,0,10*ROW('Hygiene Data'!G145)),NA())</f>
        <v>#N/A</v>
      </c>
      <c r="BL151" s="508" t="e">
        <f ca="1">+IF(AND(ISNUMBER(OFFSET('Hygiene Data'!$H$5,0,10*ROW('Hygiene Data'!H145))),'Data Summary'!EA151="Yes"),OFFSET('Hygiene Data'!$H$5,0,10*ROW('Hygiene Data'!H145)),NA())</f>
        <v>#N/A</v>
      </c>
      <c r="BM151" s="508" t="e">
        <f ca="1">+IF(AND(ISNUMBER(OFFSET('Hygiene Data'!$H$7,0,10*ROW('Hygiene Data'!H145))),'Data Summary'!EB151="Yes"),OFFSET('Hygiene Data'!$H$7,0,10*ROW('Hygiene Data'!H145)),NA())</f>
        <v>#N/A</v>
      </c>
      <c r="BN151" s="508" t="e">
        <f ca="1">+IF(AND(ISNUMBER(OFFSET('Hygiene Data'!$H$9,0,10*ROW('Hygiene Data'!H145))),'Data Summary'!EC151="Yes"),OFFSET('Hygiene Data'!$H$9,0,10*ROW('Hygiene Data'!H145)),NA())</f>
        <v>#N/A</v>
      </c>
      <c r="BO151" s="508" t="e">
        <f ca="1">+IF(AND(ISNUMBER(OFFSET('Hygiene Data'!$I$5,0,10*ROW('Hygiene Data'!I145))),'Data Summary'!ED151="Yes"),OFFSET('Hygiene Data'!$I$5,0,10*ROW('Hygiene Data'!I145)),NA())</f>
        <v>#N/A</v>
      </c>
      <c r="BP151" s="508" t="e">
        <f ca="1">+IF(AND(ISNUMBER(OFFSET('Hygiene Data'!$I$7,0,10*ROW('Hygiene Data'!I145))),'Data Summary'!EE151="Yes"),OFFSET('Hygiene Data'!$I$7,0,10*ROW('Hygiene Data'!I145)),NA())</f>
        <v>#N/A</v>
      </c>
      <c r="BQ151" s="508" t="e">
        <f ca="1">+IF(AND(ISNUMBER(OFFSET('Hygiene Data'!$I$9,0,10*ROW('Hygiene Data'!I145))),'Data Summary'!EF151="Yes"),OFFSET('Hygiene Data'!$I$9,0,10*ROW('Hygiene Data'!I145)),NA())</f>
        <v>#N/A</v>
      </c>
    </row>
    <row r="152" spans="1:69" x14ac:dyDescent="0.25">
      <c r="A152" s="504" t="e">
        <f ca="1">+RIGHT('Data Summary'!A152,LEN('Data Summary'!A152)-9)</f>
        <v>#VALUE!</v>
      </c>
      <c r="B152" s="478" t="str">
        <f ca="1">+IF(ISTEXT('Data Summary'!B152),'Data Summary'!B152,"")</f>
        <v/>
      </c>
      <c r="C152" s="505" t="e">
        <f ca="1">+VALUE('Data Summary'!C152)</f>
        <v>#VALUE!</v>
      </c>
      <c r="D152" s="506" t="e">
        <f ca="1">+IF(AND(ISNUMBER(OFFSET('Water Data'!$D$4,0,10*ROW('Water Data'!D146))),'Data Summary'!BS152="Yes"),100-OFFSET('Water Data'!$D$4,0,10*ROW('Water Data'!D146)),NA())</f>
        <v>#N/A</v>
      </c>
      <c r="E152" s="506" t="e">
        <f ca="1">+IF(AND(ISNUMBER(OFFSET('Water Data'!$D$6,0,10*ROW('Water Data'!D146))),'Data Summary'!BT152="Yes"),OFFSET('Water Data'!$D$6,0,10*ROW('Water Data'!D146)),NA())</f>
        <v>#N/A</v>
      </c>
      <c r="F152" s="506" t="e">
        <f ca="1">+IF(AND(ISNUMBER(OFFSET('Water Data'!$D$9,0,10*ROW('Water Data'!D146))),'Data Summary'!BU152="Yes"),OFFSET('Water Data'!$D$9,0,10*ROW('Water Data'!D146)),NA())</f>
        <v>#N/A</v>
      </c>
      <c r="G152" s="506" t="e">
        <f ca="1">+IF(AND(ISNUMBER(OFFSET('Water Data'!$E$4,0,10*ROW('Water Data'!E146))),'Data Summary'!BV152="Yes"),100-OFFSET('Water Data'!$E$4,0,10*ROW('Water Data'!E146)),NA())</f>
        <v>#N/A</v>
      </c>
      <c r="H152" s="506" t="e">
        <f ca="1">+IF(AND(ISNUMBER(OFFSET('Water Data'!$E$6,0,10*ROW('Water Data'!E146))),'Data Summary'!BW152="Yes"),OFFSET('Water Data'!$E$6,0,10*ROW('Water Data'!E146)),NA())</f>
        <v>#N/A</v>
      </c>
      <c r="I152" s="506" t="e">
        <f ca="1">+IF(AND(ISNUMBER(OFFSET('Water Data'!$E$9,0,10*ROW('Water Data'!E146))),'Data Summary'!BX152="Yes"),OFFSET('Water Data'!$E$9,0,10*ROW('Water Data'!E146)),NA())</f>
        <v>#N/A</v>
      </c>
      <c r="J152" s="506" t="e">
        <f ca="1">+IF(AND(ISNUMBER(OFFSET('Water Data'!$F$4,0,10*ROW('Water Data'!F146))),'Data Summary'!BY152="Yes"),100-OFFSET('Water Data'!$F$4,0,10*ROW('Water Data'!F146)),NA())</f>
        <v>#N/A</v>
      </c>
      <c r="K152" s="506" t="e">
        <f ca="1">+IF(AND(ISNUMBER(OFFSET('Water Data'!$F$6,0,10*ROW('Water Data'!F146))),'Data Summary'!BZ152="Yes"),OFFSET('Water Data'!$F$6,0,10*ROW('Water Data'!F146)),NA())</f>
        <v>#N/A</v>
      </c>
      <c r="L152" s="506" t="e">
        <f ca="1">+IF(AND(ISNUMBER(OFFSET('Water Data'!$F$9,0,10*ROW('Water Data'!F146))),'Data Summary'!CA152="Yes"),OFFSET('Water Data'!$F$9,0,10*ROW('Water Data'!F146)),NA())</f>
        <v>#N/A</v>
      </c>
      <c r="M152" s="506" t="e">
        <f ca="1">+IF(AND(ISNUMBER(OFFSET('Water Data'!$G$4,0,10*ROW('Water Data'!G146))),'Data Summary'!CB152="Yes"),100-OFFSET('Water Data'!$G$4,0,10*ROW('Water Data'!G146)),NA())</f>
        <v>#N/A</v>
      </c>
      <c r="N152" s="506" t="e">
        <f ca="1">+IF(AND(ISNUMBER(OFFSET('Water Data'!$G$6,0,10*ROW('Water Data'!G146))),'Data Summary'!CC152="Yes"),OFFSET('Water Data'!$G$6,0,10*ROW('Water Data'!G146)),NA())</f>
        <v>#N/A</v>
      </c>
      <c r="O152" s="506" t="e">
        <f ca="1">+IF(AND(ISNUMBER(OFFSET('Water Data'!$G$9,0,10*ROW('Water Data'!G146))),'Data Summary'!CD152="Yes"),OFFSET('Water Data'!$G$9,0,10*ROW('Water Data'!G146)),NA())</f>
        <v>#N/A</v>
      </c>
      <c r="P152" s="506" t="e">
        <f ca="1">+IF(AND(ISNUMBER(OFFSET('Water Data'!$H$4,0,10*ROW('Water Data'!H146))),'Data Summary'!CE152="Yes"),100-OFFSET('Water Data'!$H$4,0,10*ROW('Water Data'!H146)),NA())</f>
        <v>#N/A</v>
      </c>
      <c r="Q152" s="506" t="e">
        <f ca="1">+IF(AND(ISNUMBER(OFFSET('Water Data'!$H$6,0,10*ROW('Water Data'!H146))),'Data Summary'!CF152="Yes"),OFFSET('Water Data'!$H$6,0,10*ROW('Water Data'!H146)),NA())</f>
        <v>#N/A</v>
      </c>
      <c r="R152" s="506" t="e">
        <f ca="1">+IF(AND(ISNUMBER(OFFSET('Water Data'!$H$9,0,10*ROW('Water Data'!H146))),'Data Summary'!CG152="Yes"),OFFSET('Water Data'!$H$9,0,10*ROW('Water Data'!H146)),NA())</f>
        <v>#N/A</v>
      </c>
      <c r="S152" s="506" t="e">
        <f ca="1">+IF(AND(ISNUMBER(OFFSET('Water Data'!$I$4,0,10*ROW('Water Data'!I146))),'Data Summary'!CH152="Yes"),100-OFFSET('Water Data'!$I$4,0,10*ROW('Water Data'!I146)),NA())</f>
        <v>#N/A</v>
      </c>
      <c r="T152" s="506" t="e">
        <f ca="1">+IF(AND(ISNUMBER(OFFSET('Water Data'!$I$6,0,10*ROW('Water Data'!I146))),'Data Summary'!CI152="Yes"),OFFSET('Water Data'!$I$6,0,10*ROW('Water Data'!I146)),NA())</f>
        <v>#N/A</v>
      </c>
      <c r="U152" s="506" t="e">
        <f ca="1">+IF(AND(ISNUMBER(OFFSET('Water Data'!$I$9,0,10*ROW('Water Data'!I146))),'Data Summary'!CJ152="Yes"),OFFSET('Water Data'!$I$9,0,10*ROW('Water Data'!I146)),NA())</f>
        <v>#N/A</v>
      </c>
      <c r="V152" s="507" t="e">
        <f ca="1">+IF(AND(ISNUMBER(OFFSET('Sanitation Data'!$D$4,0,10*ROW('Sanitation Data'!D146))),'Data Summary'!CK152="Yes"),100-OFFSET('Sanitation Data'!$D$4,0,10*ROW('Sanitation Data'!D146)),NA())</f>
        <v>#N/A</v>
      </c>
      <c r="W152" s="507" t="e">
        <f ca="1">+IF(AND(ISNUMBER(OFFSET('Sanitation Data'!$D$6,0,10*ROW('Sanitation Data'!D146))),'Data Summary'!CL152="Yes"),OFFSET('Sanitation Data'!$D$6,0,10*ROW('Sanitation Data'!D146)),NA())</f>
        <v>#N/A</v>
      </c>
      <c r="X152" s="507" t="e">
        <f ca="1">+IF(AND(ISNUMBER(OFFSET('Sanitation Data'!$D$10,0,10*ROW('Sanitation Data'!D146))),'Data Summary'!CM152="Yes"),OFFSET('Sanitation Data'!$D$10,0,10*ROW('Sanitation Data'!D146)),NA())</f>
        <v>#N/A</v>
      </c>
      <c r="Y152" s="507" t="e">
        <f ca="1">+IF(AND(ISNUMBER(OFFSET('Sanitation Data'!$D$11,0,10*ROW('Sanitation Data'!D146))),'Data Summary'!CN152="Yes"),OFFSET('Sanitation Data'!$D$11,0,10*ROW('Sanitation Data'!D146)),NA())</f>
        <v>#N/A</v>
      </c>
      <c r="Z152" s="507" t="e">
        <f ca="1">+IF(AND(ISNUMBER(OFFSET('Sanitation Data'!$D$12,0,10*ROW('Sanitation Data'!D146))),'Data Summary'!CO152="Yes"),OFFSET('Sanitation Data'!$D$12,0,10*ROW('Sanitation Data'!D146)),NA())</f>
        <v>#N/A</v>
      </c>
      <c r="AA152" s="507" t="e">
        <f ca="1">+IF(AND(ISNUMBER(OFFSET('Sanitation Data'!$E$4,0,10*ROW('Sanitation Data'!E146))),'Data Summary'!CP152="Yes"),100-OFFSET('Sanitation Data'!$E$4,0,10*ROW('Sanitation Data'!E146)),NA())</f>
        <v>#N/A</v>
      </c>
      <c r="AB152" s="507" t="e">
        <f ca="1">+IF(AND(ISNUMBER(OFFSET('Sanitation Data'!$E$6,0,10*ROW('Sanitation Data'!E146))),'Data Summary'!CQ152="Yes"),OFFSET('Sanitation Data'!$E$6,0,10*ROW('Sanitation Data'!E146)),NA())</f>
        <v>#N/A</v>
      </c>
      <c r="AC152" s="507" t="e">
        <f ca="1">+IF(AND(ISNUMBER(OFFSET('Sanitation Data'!$E$10,0,10*ROW('Sanitation Data'!E146))),'Data Summary'!CR152="Yes"),OFFSET('Sanitation Data'!$E$10,0,10*ROW('Sanitation Data'!E146)),NA())</f>
        <v>#N/A</v>
      </c>
      <c r="AD152" s="507" t="e">
        <f ca="1">+IF(AND(ISNUMBER(OFFSET('Sanitation Data'!$E$11,0,10*ROW('Sanitation Data'!E146))),'Data Summary'!CS152="Yes"),OFFSET('Sanitation Data'!$E$11,0,10*ROW('Sanitation Data'!E146)),NA())</f>
        <v>#N/A</v>
      </c>
      <c r="AE152" s="507" t="e">
        <f ca="1">+IF(AND(ISNUMBER(OFFSET('Sanitation Data'!$E$12,0,10*ROW('Sanitation Data'!E146))),'Data Summary'!CT152="Yes"),OFFSET('Sanitation Data'!$E$12,0,10*ROW('Sanitation Data'!E146)),NA())</f>
        <v>#N/A</v>
      </c>
      <c r="AF152" s="507" t="e">
        <f ca="1">+IF(AND(ISNUMBER(OFFSET('Sanitation Data'!$F$4,0,10*ROW('Sanitation Data'!F146))),'Data Summary'!CU152="Yes"),100-OFFSET('Sanitation Data'!$F$4,0,10*ROW('Sanitation Data'!F146)),NA())</f>
        <v>#N/A</v>
      </c>
      <c r="AG152" s="507" t="e">
        <f ca="1">+IF(AND(ISNUMBER(OFFSET('Sanitation Data'!$F$6,0,10*ROW('Sanitation Data'!F146))),'Data Summary'!CV152="Yes"),OFFSET('Sanitation Data'!$F$6,0,10*ROW('Sanitation Data'!F146)),NA())</f>
        <v>#N/A</v>
      </c>
      <c r="AH152" s="507" t="e">
        <f ca="1">+IF(AND(ISNUMBER(OFFSET('Sanitation Data'!$F$10,0,10*ROW('Sanitation Data'!F146))),'Data Summary'!CW152="Yes"),OFFSET('Sanitation Data'!$F$10,0,10*ROW('Sanitation Data'!F146)),NA())</f>
        <v>#N/A</v>
      </c>
      <c r="AI152" s="507" t="e">
        <f ca="1">+IF(AND(ISNUMBER(OFFSET('Sanitation Data'!$F$11,0,10*ROW('Sanitation Data'!F146))),'Data Summary'!CX152="Yes"),OFFSET('Sanitation Data'!$F$11,0,10*ROW('Sanitation Data'!F146)),NA())</f>
        <v>#N/A</v>
      </c>
      <c r="AJ152" s="507" t="e">
        <f ca="1">+IF(AND(ISNUMBER(OFFSET('Sanitation Data'!$F$12,0,10*ROW('Sanitation Data'!F146))),'Data Summary'!CY152="Yes"),OFFSET('Sanitation Data'!$F$12,0,10*ROW('Sanitation Data'!F146)),NA())</f>
        <v>#N/A</v>
      </c>
      <c r="AK152" s="507" t="e">
        <f ca="1">+IF(AND(ISNUMBER(OFFSET('Sanitation Data'!$G$4,0,10*ROW('Sanitation Data'!G146))),'Data Summary'!CZ152="Yes"),100-OFFSET('Sanitation Data'!$G$4,0,10*ROW('Sanitation Data'!G146)),NA())</f>
        <v>#N/A</v>
      </c>
      <c r="AL152" s="507" t="e">
        <f ca="1">+IF(AND(ISNUMBER(OFFSET('Sanitation Data'!$G$6,0,10*ROW('Sanitation Data'!G146))),'Data Summary'!DA152="Yes"),OFFSET('Sanitation Data'!$G$6,0,10*ROW('Sanitation Data'!G146)),NA())</f>
        <v>#N/A</v>
      </c>
      <c r="AM152" s="507" t="e">
        <f ca="1">+IF(AND(ISNUMBER(OFFSET('Sanitation Data'!$G$10,0,10*ROW('Sanitation Data'!G146))),'Data Summary'!DB152="Yes"),OFFSET('Sanitation Data'!$G$10,0,10*ROW('Sanitation Data'!G146)),NA())</f>
        <v>#N/A</v>
      </c>
      <c r="AN152" s="507" t="e">
        <f ca="1">+IF(AND(ISNUMBER(OFFSET('Sanitation Data'!$G$11,0,10*ROW('Sanitation Data'!G146))),'Data Summary'!DC152="Yes"),OFFSET('Sanitation Data'!$G$11,0,10*ROW('Sanitation Data'!G146)),NA())</f>
        <v>#N/A</v>
      </c>
      <c r="AO152" s="507" t="e">
        <f ca="1">+IF(AND(ISNUMBER(OFFSET('Sanitation Data'!$G$12,0,10*ROW('Sanitation Data'!G146))),'Data Summary'!DD152="Yes"),OFFSET('Sanitation Data'!$G$12,0,10*ROW('Sanitation Data'!G146)),NA())</f>
        <v>#N/A</v>
      </c>
      <c r="AP152" s="507" t="e">
        <f ca="1">+IF(AND(ISNUMBER(OFFSET('Sanitation Data'!$H$4,0,10*ROW('Sanitation Data'!H146))),'Data Summary'!DE152="Yes"),100-OFFSET('Sanitation Data'!$H$4,0,10*ROW('Sanitation Data'!H146)),NA())</f>
        <v>#N/A</v>
      </c>
      <c r="AQ152" s="507" t="e">
        <f ca="1">+IF(AND(ISNUMBER(OFFSET('Sanitation Data'!$H$6,0,10*ROW('Sanitation Data'!H146))),'Data Summary'!DF152="Yes"),OFFSET('Sanitation Data'!$H$6,0,10*ROW('Sanitation Data'!H146)),NA())</f>
        <v>#N/A</v>
      </c>
      <c r="AR152" s="507" t="e">
        <f ca="1">+IF(AND(ISNUMBER(OFFSET('Sanitation Data'!$H$10,0,10*ROW('Sanitation Data'!H146))),'Data Summary'!DG152="Yes"),OFFSET('Sanitation Data'!$H$10,0,10*ROW('Sanitation Data'!H146)),NA())</f>
        <v>#N/A</v>
      </c>
      <c r="AS152" s="507" t="e">
        <f ca="1">+IF(AND(ISNUMBER(OFFSET('Sanitation Data'!$H$11,0,10*ROW('Sanitation Data'!H146))),'Data Summary'!DH152="Yes"),OFFSET('Sanitation Data'!$H$11,0,10*ROW('Sanitation Data'!H146)),NA())</f>
        <v>#N/A</v>
      </c>
      <c r="AT152" s="507" t="e">
        <f ca="1">+IF(AND(ISNUMBER(OFFSET('Sanitation Data'!$H$12,0,10*ROW('Sanitation Data'!H146))),'Data Summary'!DI152="Yes"),OFFSET('Sanitation Data'!$H$12,0,10*ROW('Sanitation Data'!H146)),NA())</f>
        <v>#N/A</v>
      </c>
      <c r="AU152" s="507" t="e">
        <f ca="1">+IF(AND(ISNUMBER(OFFSET('Sanitation Data'!$I$4,0,10*ROW('Sanitation Data'!I146))),'Data Summary'!DJ152="Yes"),100-OFFSET('Sanitation Data'!$I$4,0,10*ROW('Sanitation Data'!I146)),NA())</f>
        <v>#N/A</v>
      </c>
      <c r="AV152" s="507" t="e">
        <f ca="1">+IF(AND(ISNUMBER(OFFSET('Sanitation Data'!$I$6,0,10*ROW('Sanitation Data'!I146))),'Data Summary'!DK152="Yes"),OFFSET('Sanitation Data'!$I$6,0,10*ROW('Sanitation Data'!I146)),NA())</f>
        <v>#N/A</v>
      </c>
      <c r="AW152" s="507" t="e">
        <f ca="1">+IF(AND(ISNUMBER(OFFSET('Sanitation Data'!$I$10,0,10*ROW('Sanitation Data'!I146))),'Data Summary'!DL152="Yes"),OFFSET('Sanitation Data'!$I$10,0,10*ROW('Sanitation Data'!I146)),NA())</f>
        <v>#N/A</v>
      </c>
      <c r="AX152" s="507" t="e">
        <f ca="1">+IF(AND(ISNUMBER(OFFSET('Sanitation Data'!$I$11,0,10*ROW('Sanitation Data'!I146))),'Data Summary'!DM152="Yes"),OFFSET('Sanitation Data'!$I$11,0,10*ROW('Sanitation Data'!I146)),NA())</f>
        <v>#N/A</v>
      </c>
      <c r="AY152" s="507" t="e">
        <f ca="1">+IF(AND(ISNUMBER(OFFSET('Sanitation Data'!$I$12,0,10*ROW('Sanitation Data'!I146))),'Data Summary'!DN152="Yes"),OFFSET('Sanitation Data'!$I$12,0,10*ROW('Sanitation Data'!I146)),NA())</f>
        <v>#N/A</v>
      </c>
      <c r="AZ152" s="508" t="e">
        <f ca="1">+IF(AND(ISNUMBER(OFFSET('Hygiene Data'!$D$5,0,10*ROW('Hygiene Data'!D146))),'Data Summary'!DO152="Yes"),OFFSET('Hygiene Data'!$D$5,0,10*ROW('Hygiene Data'!D146)),NA())</f>
        <v>#N/A</v>
      </c>
      <c r="BA152" s="508" t="e">
        <f ca="1">+IF(AND(ISNUMBER(OFFSET('Hygiene Data'!$D$7,0,10*ROW('Hygiene Data'!D146))),'Data Summary'!DP152="Yes"),OFFSET('Hygiene Data'!$D$7,0,10*ROW('Hygiene Data'!D146)),NA())</f>
        <v>#N/A</v>
      </c>
      <c r="BB152" s="508" t="e">
        <f ca="1">+IF(AND(ISNUMBER(OFFSET('Hygiene Data'!$D$9,0,10*ROW('Hygiene Data'!D146))),'Data Summary'!DQ152="Yes"),OFFSET('Hygiene Data'!$D$9,0,10*ROW('Hygiene Data'!D146)),NA())</f>
        <v>#N/A</v>
      </c>
      <c r="BC152" s="508" t="e">
        <f ca="1">+IF(AND(ISNUMBER(OFFSET('Hygiene Data'!$E$5,0,10*ROW('Hygiene Data'!E146))),'Data Summary'!DR152="Yes"),OFFSET('Hygiene Data'!$E$5,0,10*ROW('Hygiene Data'!E146)),NA())</f>
        <v>#N/A</v>
      </c>
      <c r="BD152" s="508" t="e">
        <f ca="1">+IF(AND(ISNUMBER(OFFSET('Hygiene Data'!$E$7,0,10*ROW('Hygiene Data'!E146))),'Data Summary'!DS152="Yes"),OFFSET('Hygiene Data'!$E$7,0,10*ROW('Hygiene Data'!E146)),NA())</f>
        <v>#N/A</v>
      </c>
      <c r="BE152" s="508" t="e">
        <f ca="1">+IF(AND(ISNUMBER(OFFSET('Hygiene Data'!$E$9,0,10*ROW('Hygiene Data'!E146))),'Data Summary'!DT152="Yes"),OFFSET('Hygiene Data'!$E$9,0,10*ROW('Hygiene Data'!E146)),NA())</f>
        <v>#N/A</v>
      </c>
      <c r="BF152" s="508" t="e">
        <f ca="1">+IF(AND(ISNUMBER(OFFSET('Hygiene Data'!$F$5,0,10*ROW('Hygiene Data'!F146))),'Data Summary'!DU152="Yes"),OFFSET('Hygiene Data'!$F$5,0,10*ROW('Hygiene Data'!F146)),NA())</f>
        <v>#N/A</v>
      </c>
      <c r="BG152" s="508" t="e">
        <f ca="1">+IF(AND(ISNUMBER(OFFSET('Hygiene Data'!$F$7,0,10*ROW('Hygiene Data'!F146))),'Data Summary'!DV152="Yes"),OFFSET('Hygiene Data'!$F$7,0,10*ROW('Hygiene Data'!F146)),NA())</f>
        <v>#N/A</v>
      </c>
      <c r="BH152" s="508" t="e">
        <f ca="1">+IF(AND(ISNUMBER(OFFSET('Hygiene Data'!$F$9,0,10*ROW('Hygiene Data'!F146))),'Data Summary'!DW152="Yes"),OFFSET('Hygiene Data'!$F$9,0,10*ROW('Hygiene Data'!F146)),NA())</f>
        <v>#N/A</v>
      </c>
      <c r="BI152" s="508" t="e">
        <f ca="1">+IF(AND(ISNUMBER(OFFSET('Hygiene Data'!$G$5,0,10*ROW('Hygiene Data'!G146))),'Data Summary'!DX152="Yes"),OFFSET('Hygiene Data'!$G$5,0,10*ROW('Hygiene Data'!G146)),NA())</f>
        <v>#N/A</v>
      </c>
      <c r="BJ152" s="508" t="e">
        <f ca="1">+IF(AND(ISNUMBER(OFFSET('Hygiene Data'!$G$7,0,10*ROW('Hygiene Data'!G146))),'Data Summary'!DY152="Yes"),OFFSET('Hygiene Data'!$G$7,0,10*ROW('Hygiene Data'!G146)),NA())</f>
        <v>#N/A</v>
      </c>
      <c r="BK152" s="508" t="e">
        <f ca="1">+IF(AND(ISNUMBER(OFFSET('Hygiene Data'!$G$9,0,10*ROW('Hygiene Data'!G146))),'Data Summary'!DZ152="Yes"),OFFSET('Hygiene Data'!$G$9,0,10*ROW('Hygiene Data'!G146)),NA())</f>
        <v>#N/A</v>
      </c>
      <c r="BL152" s="508" t="e">
        <f ca="1">+IF(AND(ISNUMBER(OFFSET('Hygiene Data'!$H$5,0,10*ROW('Hygiene Data'!H146))),'Data Summary'!EA152="Yes"),OFFSET('Hygiene Data'!$H$5,0,10*ROW('Hygiene Data'!H146)),NA())</f>
        <v>#N/A</v>
      </c>
      <c r="BM152" s="508" t="e">
        <f ca="1">+IF(AND(ISNUMBER(OFFSET('Hygiene Data'!$H$7,0,10*ROW('Hygiene Data'!H146))),'Data Summary'!EB152="Yes"),OFFSET('Hygiene Data'!$H$7,0,10*ROW('Hygiene Data'!H146)),NA())</f>
        <v>#N/A</v>
      </c>
      <c r="BN152" s="508" t="e">
        <f ca="1">+IF(AND(ISNUMBER(OFFSET('Hygiene Data'!$H$9,0,10*ROW('Hygiene Data'!H146))),'Data Summary'!EC152="Yes"),OFFSET('Hygiene Data'!$H$9,0,10*ROW('Hygiene Data'!H146)),NA())</f>
        <v>#N/A</v>
      </c>
      <c r="BO152" s="508" t="e">
        <f ca="1">+IF(AND(ISNUMBER(OFFSET('Hygiene Data'!$I$5,0,10*ROW('Hygiene Data'!I146))),'Data Summary'!ED152="Yes"),OFFSET('Hygiene Data'!$I$5,0,10*ROW('Hygiene Data'!I146)),NA())</f>
        <v>#N/A</v>
      </c>
      <c r="BP152" s="508" t="e">
        <f ca="1">+IF(AND(ISNUMBER(OFFSET('Hygiene Data'!$I$7,0,10*ROW('Hygiene Data'!I146))),'Data Summary'!EE152="Yes"),OFFSET('Hygiene Data'!$I$7,0,10*ROW('Hygiene Data'!I146)),NA())</f>
        <v>#N/A</v>
      </c>
      <c r="BQ152" s="508" t="e">
        <f ca="1">+IF(AND(ISNUMBER(OFFSET('Hygiene Data'!$I$9,0,10*ROW('Hygiene Data'!I146))),'Data Summary'!EF152="Yes"),OFFSET('Hygiene Data'!$I$9,0,10*ROW('Hygiene Data'!I146)),NA())</f>
        <v>#N/A</v>
      </c>
    </row>
    <row r="153" spans="1:69" x14ac:dyDescent="0.25">
      <c r="A153" s="504" t="e">
        <f ca="1">+RIGHT('Data Summary'!A153,LEN('Data Summary'!A153)-9)</f>
        <v>#VALUE!</v>
      </c>
      <c r="B153" s="478" t="str">
        <f ca="1">+IF(ISTEXT('Data Summary'!B153),'Data Summary'!B153,"")</f>
        <v/>
      </c>
      <c r="C153" s="505" t="e">
        <f ca="1">+VALUE('Data Summary'!C153)</f>
        <v>#VALUE!</v>
      </c>
      <c r="D153" s="506" t="e">
        <f ca="1">+IF(AND(ISNUMBER(OFFSET('Water Data'!$D$4,0,10*ROW('Water Data'!D147))),'Data Summary'!BS153="Yes"),100-OFFSET('Water Data'!$D$4,0,10*ROW('Water Data'!D147)),NA())</f>
        <v>#N/A</v>
      </c>
      <c r="E153" s="506" t="e">
        <f ca="1">+IF(AND(ISNUMBER(OFFSET('Water Data'!$D$6,0,10*ROW('Water Data'!D147))),'Data Summary'!BT153="Yes"),OFFSET('Water Data'!$D$6,0,10*ROW('Water Data'!D147)),NA())</f>
        <v>#N/A</v>
      </c>
      <c r="F153" s="506" t="e">
        <f ca="1">+IF(AND(ISNUMBER(OFFSET('Water Data'!$D$9,0,10*ROW('Water Data'!D147))),'Data Summary'!BU153="Yes"),OFFSET('Water Data'!$D$9,0,10*ROW('Water Data'!D147)),NA())</f>
        <v>#N/A</v>
      </c>
      <c r="G153" s="506" t="e">
        <f ca="1">+IF(AND(ISNUMBER(OFFSET('Water Data'!$E$4,0,10*ROW('Water Data'!E147))),'Data Summary'!BV153="Yes"),100-OFFSET('Water Data'!$E$4,0,10*ROW('Water Data'!E147)),NA())</f>
        <v>#N/A</v>
      </c>
      <c r="H153" s="506" t="e">
        <f ca="1">+IF(AND(ISNUMBER(OFFSET('Water Data'!$E$6,0,10*ROW('Water Data'!E147))),'Data Summary'!BW153="Yes"),OFFSET('Water Data'!$E$6,0,10*ROW('Water Data'!E147)),NA())</f>
        <v>#N/A</v>
      </c>
      <c r="I153" s="506" t="e">
        <f ca="1">+IF(AND(ISNUMBER(OFFSET('Water Data'!$E$9,0,10*ROW('Water Data'!E147))),'Data Summary'!BX153="Yes"),OFFSET('Water Data'!$E$9,0,10*ROW('Water Data'!E147)),NA())</f>
        <v>#N/A</v>
      </c>
      <c r="J153" s="506" t="e">
        <f ca="1">+IF(AND(ISNUMBER(OFFSET('Water Data'!$F$4,0,10*ROW('Water Data'!F147))),'Data Summary'!BY153="Yes"),100-OFFSET('Water Data'!$F$4,0,10*ROW('Water Data'!F147)),NA())</f>
        <v>#N/A</v>
      </c>
      <c r="K153" s="506" t="e">
        <f ca="1">+IF(AND(ISNUMBER(OFFSET('Water Data'!$F$6,0,10*ROW('Water Data'!F147))),'Data Summary'!BZ153="Yes"),OFFSET('Water Data'!$F$6,0,10*ROW('Water Data'!F147)),NA())</f>
        <v>#N/A</v>
      </c>
      <c r="L153" s="506" t="e">
        <f ca="1">+IF(AND(ISNUMBER(OFFSET('Water Data'!$F$9,0,10*ROW('Water Data'!F147))),'Data Summary'!CA153="Yes"),OFFSET('Water Data'!$F$9,0,10*ROW('Water Data'!F147)),NA())</f>
        <v>#N/A</v>
      </c>
      <c r="M153" s="506" t="e">
        <f ca="1">+IF(AND(ISNUMBER(OFFSET('Water Data'!$G$4,0,10*ROW('Water Data'!G147))),'Data Summary'!CB153="Yes"),100-OFFSET('Water Data'!$G$4,0,10*ROW('Water Data'!G147)),NA())</f>
        <v>#N/A</v>
      </c>
      <c r="N153" s="506" t="e">
        <f ca="1">+IF(AND(ISNUMBER(OFFSET('Water Data'!$G$6,0,10*ROW('Water Data'!G147))),'Data Summary'!CC153="Yes"),OFFSET('Water Data'!$G$6,0,10*ROW('Water Data'!G147)),NA())</f>
        <v>#N/A</v>
      </c>
      <c r="O153" s="506" t="e">
        <f ca="1">+IF(AND(ISNUMBER(OFFSET('Water Data'!$G$9,0,10*ROW('Water Data'!G147))),'Data Summary'!CD153="Yes"),OFFSET('Water Data'!$G$9,0,10*ROW('Water Data'!G147)),NA())</f>
        <v>#N/A</v>
      </c>
      <c r="P153" s="506" t="e">
        <f ca="1">+IF(AND(ISNUMBER(OFFSET('Water Data'!$H$4,0,10*ROW('Water Data'!H147))),'Data Summary'!CE153="Yes"),100-OFFSET('Water Data'!$H$4,0,10*ROW('Water Data'!H147)),NA())</f>
        <v>#N/A</v>
      </c>
      <c r="Q153" s="506" t="e">
        <f ca="1">+IF(AND(ISNUMBER(OFFSET('Water Data'!$H$6,0,10*ROW('Water Data'!H147))),'Data Summary'!CF153="Yes"),OFFSET('Water Data'!$H$6,0,10*ROW('Water Data'!H147)),NA())</f>
        <v>#N/A</v>
      </c>
      <c r="R153" s="506" t="e">
        <f ca="1">+IF(AND(ISNUMBER(OFFSET('Water Data'!$H$9,0,10*ROW('Water Data'!H147))),'Data Summary'!CG153="Yes"),OFFSET('Water Data'!$H$9,0,10*ROW('Water Data'!H147)),NA())</f>
        <v>#N/A</v>
      </c>
      <c r="S153" s="506" t="e">
        <f ca="1">+IF(AND(ISNUMBER(OFFSET('Water Data'!$I$4,0,10*ROW('Water Data'!I147))),'Data Summary'!CH153="Yes"),100-OFFSET('Water Data'!$I$4,0,10*ROW('Water Data'!I147)),NA())</f>
        <v>#N/A</v>
      </c>
      <c r="T153" s="506" t="e">
        <f ca="1">+IF(AND(ISNUMBER(OFFSET('Water Data'!$I$6,0,10*ROW('Water Data'!I147))),'Data Summary'!CI153="Yes"),OFFSET('Water Data'!$I$6,0,10*ROW('Water Data'!I147)),NA())</f>
        <v>#N/A</v>
      </c>
      <c r="U153" s="506" t="e">
        <f ca="1">+IF(AND(ISNUMBER(OFFSET('Water Data'!$I$9,0,10*ROW('Water Data'!I147))),'Data Summary'!CJ153="Yes"),OFFSET('Water Data'!$I$9,0,10*ROW('Water Data'!I147)),NA())</f>
        <v>#N/A</v>
      </c>
      <c r="V153" s="507" t="e">
        <f ca="1">+IF(AND(ISNUMBER(OFFSET('Sanitation Data'!$D$4,0,10*ROW('Sanitation Data'!D147))),'Data Summary'!CK153="Yes"),100-OFFSET('Sanitation Data'!$D$4,0,10*ROW('Sanitation Data'!D147)),NA())</f>
        <v>#N/A</v>
      </c>
      <c r="W153" s="507" t="e">
        <f ca="1">+IF(AND(ISNUMBER(OFFSET('Sanitation Data'!$D$6,0,10*ROW('Sanitation Data'!D147))),'Data Summary'!CL153="Yes"),OFFSET('Sanitation Data'!$D$6,0,10*ROW('Sanitation Data'!D147)),NA())</f>
        <v>#N/A</v>
      </c>
      <c r="X153" s="507" t="e">
        <f ca="1">+IF(AND(ISNUMBER(OFFSET('Sanitation Data'!$D$10,0,10*ROW('Sanitation Data'!D147))),'Data Summary'!CM153="Yes"),OFFSET('Sanitation Data'!$D$10,0,10*ROW('Sanitation Data'!D147)),NA())</f>
        <v>#N/A</v>
      </c>
      <c r="Y153" s="507" t="e">
        <f ca="1">+IF(AND(ISNUMBER(OFFSET('Sanitation Data'!$D$11,0,10*ROW('Sanitation Data'!D147))),'Data Summary'!CN153="Yes"),OFFSET('Sanitation Data'!$D$11,0,10*ROW('Sanitation Data'!D147)),NA())</f>
        <v>#N/A</v>
      </c>
      <c r="Z153" s="507" t="e">
        <f ca="1">+IF(AND(ISNUMBER(OFFSET('Sanitation Data'!$D$12,0,10*ROW('Sanitation Data'!D147))),'Data Summary'!CO153="Yes"),OFFSET('Sanitation Data'!$D$12,0,10*ROW('Sanitation Data'!D147)),NA())</f>
        <v>#N/A</v>
      </c>
      <c r="AA153" s="507" t="e">
        <f ca="1">+IF(AND(ISNUMBER(OFFSET('Sanitation Data'!$E$4,0,10*ROW('Sanitation Data'!E147))),'Data Summary'!CP153="Yes"),100-OFFSET('Sanitation Data'!$E$4,0,10*ROW('Sanitation Data'!E147)),NA())</f>
        <v>#N/A</v>
      </c>
      <c r="AB153" s="507" t="e">
        <f ca="1">+IF(AND(ISNUMBER(OFFSET('Sanitation Data'!$E$6,0,10*ROW('Sanitation Data'!E147))),'Data Summary'!CQ153="Yes"),OFFSET('Sanitation Data'!$E$6,0,10*ROW('Sanitation Data'!E147)),NA())</f>
        <v>#N/A</v>
      </c>
      <c r="AC153" s="507" t="e">
        <f ca="1">+IF(AND(ISNUMBER(OFFSET('Sanitation Data'!$E$10,0,10*ROW('Sanitation Data'!E147))),'Data Summary'!CR153="Yes"),OFFSET('Sanitation Data'!$E$10,0,10*ROW('Sanitation Data'!E147)),NA())</f>
        <v>#N/A</v>
      </c>
      <c r="AD153" s="507" t="e">
        <f ca="1">+IF(AND(ISNUMBER(OFFSET('Sanitation Data'!$E$11,0,10*ROW('Sanitation Data'!E147))),'Data Summary'!CS153="Yes"),OFFSET('Sanitation Data'!$E$11,0,10*ROW('Sanitation Data'!E147)),NA())</f>
        <v>#N/A</v>
      </c>
      <c r="AE153" s="507" t="e">
        <f ca="1">+IF(AND(ISNUMBER(OFFSET('Sanitation Data'!$E$12,0,10*ROW('Sanitation Data'!E147))),'Data Summary'!CT153="Yes"),OFFSET('Sanitation Data'!$E$12,0,10*ROW('Sanitation Data'!E147)),NA())</f>
        <v>#N/A</v>
      </c>
      <c r="AF153" s="507" t="e">
        <f ca="1">+IF(AND(ISNUMBER(OFFSET('Sanitation Data'!$F$4,0,10*ROW('Sanitation Data'!F147))),'Data Summary'!CU153="Yes"),100-OFFSET('Sanitation Data'!$F$4,0,10*ROW('Sanitation Data'!F147)),NA())</f>
        <v>#N/A</v>
      </c>
      <c r="AG153" s="507" t="e">
        <f ca="1">+IF(AND(ISNUMBER(OFFSET('Sanitation Data'!$F$6,0,10*ROW('Sanitation Data'!F147))),'Data Summary'!CV153="Yes"),OFFSET('Sanitation Data'!$F$6,0,10*ROW('Sanitation Data'!F147)),NA())</f>
        <v>#N/A</v>
      </c>
      <c r="AH153" s="507" t="e">
        <f ca="1">+IF(AND(ISNUMBER(OFFSET('Sanitation Data'!$F$10,0,10*ROW('Sanitation Data'!F147))),'Data Summary'!CW153="Yes"),OFFSET('Sanitation Data'!$F$10,0,10*ROW('Sanitation Data'!F147)),NA())</f>
        <v>#N/A</v>
      </c>
      <c r="AI153" s="507" t="e">
        <f ca="1">+IF(AND(ISNUMBER(OFFSET('Sanitation Data'!$F$11,0,10*ROW('Sanitation Data'!F147))),'Data Summary'!CX153="Yes"),OFFSET('Sanitation Data'!$F$11,0,10*ROW('Sanitation Data'!F147)),NA())</f>
        <v>#N/A</v>
      </c>
      <c r="AJ153" s="507" t="e">
        <f ca="1">+IF(AND(ISNUMBER(OFFSET('Sanitation Data'!$F$12,0,10*ROW('Sanitation Data'!F147))),'Data Summary'!CY153="Yes"),OFFSET('Sanitation Data'!$F$12,0,10*ROW('Sanitation Data'!F147)),NA())</f>
        <v>#N/A</v>
      </c>
      <c r="AK153" s="507" t="e">
        <f ca="1">+IF(AND(ISNUMBER(OFFSET('Sanitation Data'!$G$4,0,10*ROW('Sanitation Data'!G147))),'Data Summary'!CZ153="Yes"),100-OFFSET('Sanitation Data'!$G$4,0,10*ROW('Sanitation Data'!G147)),NA())</f>
        <v>#N/A</v>
      </c>
      <c r="AL153" s="507" t="e">
        <f ca="1">+IF(AND(ISNUMBER(OFFSET('Sanitation Data'!$G$6,0,10*ROW('Sanitation Data'!G147))),'Data Summary'!DA153="Yes"),OFFSET('Sanitation Data'!$G$6,0,10*ROW('Sanitation Data'!G147)),NA())</f>
        <v>#N/A</v>
      </c>
      <c r="AM153" s="507" t="e">
        <f ca="1">+IF(AND(ISNUMBER(OFFSET('Sanitation Data'!$G$10,0,10*ROW('Sanitation Data'!G147))),'Data Summary'!DB153="Yes"),OFFSET('Sanitation Data'!$G$10,0,10*ROW('Sanitation Data'!G147)),NA())</f>
        <v>#N/A</v>
      </c>
      <c r="AN153" s="507" t="e">
        <f ca="1">+IF(AND(ISNUMBER(OFFSET('Sanitation Data'!$G$11,0,10*ROW('Sanitation Data'!G147))),'Data Summary'!DC153="Yes"),OFFSET('Sanitation Data'!$G$11,0,10*ROW('Sanitation Data'!G147)),NA())</f>
        <v>#N/A</v>
      </c>
      <c r="AO153" s="507" t="e">
        <f ca="1">+IF(AND(ISNUMBER(OFFSET('Sanitation Data'!$G$12,0,10*ROW('Sanitation Data'!G147))),'Data Summary'!DD153="Yes"),OFFSET('Sanitation Data'!$G$12,0,10*ROW('Sanitation Data'!G147)),NA())</f>
        <v>#N/A</v>
      </c>
      <c r="AP153" s="507" t="e">
        <f ca="1">+IF(AND(ISNUMBER(OFFSET('Sanitation Data'!$H$4,0,10*ROW('Sanitation Data'!H147))),'Data Summary'!DE153="Yes"),100-OFFSET('Sanitation Data'!$H$4,0,10*ROW('Sanitation Data'!H147)),NA())</f>
        <v>#N/A</v>
      </c>
      <c r="AQ153" s="507" t="e">
        <f ca="1">+IF(AND(ISNUMBER(OFFSET('Sanitation Data'!$H$6,0,10*ROW('Sanitation Data'!H147))),'Data Summary'!DF153="Yes"),OFFSET('Sanitation Data'!$H$6,0,10*ROW('Sanitation Data'!H147)),NA())</f>
        <v>#N/A</v>
      </c>
      <c r="AR153" s="507" t="e">
        <f ca="1">+IF(AND(ISNUMBER(OFFSET('Sanitation Data'!$H$10,0,10*ROW('Sanitation Data'!H147))),'Data Summary'!DG153="Yes"),OFFSET('Sanitation Data'!$H$10,0,10*ROW('Sanitation Data'!H147)),NA())</f>
        <v>#N/A</v>
      </c>
      <c r="AS153" s="507" t="e">
        <f ca="1">+IF(AND(ISNUMBER(OFFSET('Sanitation Data'!$H$11,0,10*ROW('Sanitation Data'!H147))),'Data Summary'!DH153="Yes"),OFFSET('Sanitation Data'!$H$11,0,10*ROW('Sanitation Data'!H147)),NA())</f>
        <v>#N/A</v>
      </c>
      <c r="AT153" s="507" t="e">
        <f ca="1">+IF(AND(ISNUMBER(OFFSET('Sanitation Data'!$H$12,0,10*ROW('Sanitation Data'!H147))),'Data Summary'!DI153="Yes"),OFFSET('Sanitation Data'!$H$12,0,10*ROW('Sanitation Data'!H147)),NA())</f>
        <v>#N/A</v>
      </c>
      <c r="AU153" s="507" t="e">
        <f ca="1">+IF(AND(ISNUMBER(OFFSET('Sanitation Data'!$I$4,0,10*ROW('Sanitation Data'!I147))),'Data Summary'!DJ153="Yes"),100-OFFSET('Sanitation Data'!$I$4,0,10*ROW('Sanitation Data'!I147)),NA())</f>
        <v>#N/A</v>
      </c>
      <c r="AV153" s="507" t="e">
        <f ca="1">+IF(AND(ISNUMBER(OFFSET('Sanitation Data'!$I$6,0,10*ROW('Sanitation Data'!I147))),'Data Summary'!DK153="Yes"),OFFSET('Sanitation Data'!$I$6,0,10*ROW('Sanitation Data'!I147)),NA())</f>
        <v>#N/A</v>
      </c>
      <c r="AW153" s="507" t="e">
        <f ca="1">+IF(AND(ISNUMBER(OFFSET('Sanitation Data'!$I$10,0,10*ROW('Sanitation Data'!I147))),'Data Summary'!DL153="Yes"),OFFSET('Sanitation Data'!$I$10,0,10*ROW('Sanitation Data'!I147)),NA())</f>
        <v>#N/A</v>
      </c>
      <c r="AX153" s="507" t="e">
        <f ca="1">+IF(AND(ISNUMBER(OFFSET('Sanitation Data'!$I$11,0,10*ROW('Sanitation Data'!I147))),'Data Summary'!DM153="Yes"),OFFSET('Sanitation Data'!$I$11,0,10*ROW('Sanitation Data'!I147)),NA())</f>
        <v>#N/A</v>
      </c>
      <c r="AY153" s="507" t="e">
        <f ca="1">+IF(AND(ISNUMBER(OFFSET('Sanitation Data'!$I$12,0,10*ROW('Sanitation Data'!I147))),'Data Summary'!DN153="Yes"),OFFSET('Sanitation Data'!$I$12,0,10*ROW('Sanitation Data'!I147)),NA())</f>
        <v>#N/A</v>
      </c>
      <c r="AZ153" s="508" t="e">
        <f ca="1">+IF(AND(ISNUMBER(OFFSET('Hygiene Data'!$D$5,0,10*ROW('Hygiene Data'!D147))),'Data Summary'!DO153="Yes"),OFFSET('Hygiene Data'!$D$5,0,10*ROW('Hygiene Data'!D147)),NA())</f>
        <v>#N/A</v>
      </c>
      <c r="BA153" s="508" t="e">
        <f ca="1">+IF(AND(ISNUMBER(OFFSET('Hygiene Data'!$D$7,0,10*ROW('Hygiene Data'!D147))),'Data Summary'!DP153="Yes"),OFFSET('Hygiene Data'!$D$7,0,10*ROW('Hygiene Data'!D147)),NA())</f>
        <v>#N/A</v>
      </c>
      <c r="BB153" s="508" t="e">
        <f ca="1">+IF(AND(ISNUMBER(OFFSET('Hygiene Data'!$D$9,0,10*ROW('Hygiene Data'!D147))),'Data Summary'!DQ153="Yes"),OFFSET('Hygiene Data'!$D$9,0,10*ROW('Hygiene Data'!D147)),NA())</f>
        <v>#N/A</v>
      </c>
      <c r="BC153" s="508" t="e">
        <f ca="1">+IF(AND(ISNUMBER(OFFSET('Hygiene Data'!$E$5,0,10*ROW('Hygiene Data'!E147))),'Data Summary'!DR153="Yes"),OFFSET('Hygiene Data'!$E$5,0,10*ROW('Hygiene Data'!E147)),NA())</f>
        <v>#N/A</v>
      </c>
      <c r="BD153" s="508" t="e">
        <f ca="1">+IF(AND(ISNUMBER(OFFSET('Hygiene Data'!$E$7,0,10*ROW('Hygiene Data'!E147))),'Data Summary'!DS153="Yes"),OFFSET('Hygiene Data'!$E$7,0,10*ROW('Hygiene Data'!E147)),NA())</f>
        <v>#N/A</v>
      </c>
      <c r="BE153" s="508" t="e">
        <f ca="1">+IF(AND(ISNUMBER(OFFSET('Hygiene Data'!$E$9,0,10*ROW('Hygiene Data'!E147))),'Data Summary'!DT153="Yes"),OFFSET('Hygiene Data'!$E$9,0,10*ROW('Hygiene Data'!E147)),NA())</f>
        <v>#N/A</v>
      </c>
      <c r="BF153" s="508" t="e">
        <f ca="1">+IF(AND(ISNUMBER(OFFSET('Hygiene Data'!$F$5,0,10*ROW('Hygiene Data'!F147))),'Data Summary'!DU153="Yes"),OFFSET('Hygiene Data'!$F$5,0,10*ROW('Hygiene Data'!F147)),NA())</f>
        <v>#N/A</v>
      </c>
      <c r="BG153" s="508" t="e">
        <f ca="1">+IF(AND(ISNUMBER(OFFSET('Hygiene Data'!$F$7,0,10*ROW('Hygiene Data'!F147))),'Data Summary'!DV153="Yes"),OFFSET('Hygiene Data'!$F$7,0,10*ROW('Hygiene Data'!F147)),NA())</f>
        <v>#N/A</v>
      </c>
      <c r="BH153" s="508" t="e">
        <f ca="1">+IF(AND(ISNUMBER(OFFSET('Hygiene Data'!$F$9,0,10*ROW('Hygiene Data'!F147))),'Data Summary'!DW153="Yes"),OFFSET('Hygiene Data'!$F$9,0,10*ROW('Hygiene Data'!F147)),NA())</f>
        <v>#N/A</v>
      </c>
      <c r="BI153" s="508" t="e">
        <f ca="1">+IF(AND(ISNUMBER(OFFSET('Hygiene Data'!$G$5,0,10*ROW('Hygiene Data'!G147))),'Data Summary'!DX153="Yes"),OFFSET('Hygiene Data'!$G$5,0,10*ROW('Hygiene Data'!G147)),NA())</f>
        <v>#N/A</v>
      </c>
      <c r="BJ153" s="508" t="e">
        <f ca="1">+IF(AND(ISNUMBER(OFFSET('Hygiene Data'!$G$7,0,10*ROW('Hygiene Data'!G147))),'Data Summary'!DY153="Yes"),OFFSET('Hygiene Data'!$G$7,0,10*ROW('Hygiene Data'!G147)),NA())</f>
        <v>#N/A</v>
      </c>
      <c r="BK153" s="508" t="e">
        <f ca="1">+IF(AND(ISNUMBER(OFFSET('Hygiene Data'!$G$9,0,10*ROW('Hygiene Data'!G147))),'Data Summary'!DZ153="Yes"),OFFSET('Hygiene Data'!$G$9,0,10*ROW('Hygiene Data'!G147)),NA())</f>
        <v>#N/A</v>
      </c>
      <c r="BL153" s="508" t="e">
        <f ca="1">+IF(AND(ISNUMBER(OFFSET('Hygiene Data'!$H$5,0,10*ROW('Hygiene Data'!H147))),'Data Summary'!EA153="Yes"),OFFSET('Hygiene Data'!$H$5,0,10*ROW('Hygiene Data'!H147)),NA())</f>
        <v>#N/A</v>
      </c>
      <c r="BM153" s="508" t="e">
        <f ca="1">+IF(AND(ISNUMBER(OFFSET('Hygiene Data'!$H$7,0,10*ROW('Hygiene Data'!H147))),'Data Summary'!EB153="Yes"),OFFSET('Hygiene Data'!$H$7,0,10*ROW('Hygiene Data'!H147)),NA())</f>
        <v>#N/A</v>
      </c>
      <c r="BN153" s="508" t="e">
        <f ca="1">+IF(AND(ISNUMBER(OFFSET('Hygiene Data'!$H$9,0,10*ROW('Hygiene Data'!H147))),'Data Summary'!EC153="Yes"),OFFSET('Hygiene Data'!$H$9,0,10*ROW('Hygiene Data'!H147)),NA())</f>
        <v>#N/A</v>
      </c>
      <c r="BO153" s="508" t="e">
        <f ca="1">+IF(AND(ISNUMBER(OFFSET('Hygiene Data'!$I$5,0,10*ROW('Hygiene Data'!I147))),'Data Summary'!ED153="Yes"),OFFSET('Hygiene Data'!$I$5,0,10*ROW('Hygiene Data'!I147)),NA())</f>
        <v>#N/A</v>
      </c>
      <c r="BP153" s="508" t="e">
        <f ca="1">+IF(AND(ISNUMBER(OFFSET('Hygiene Data'!$I$7,0,10*ROW('Hygiene Data'!I147))),'Data Summary'!EE153="Yes"),OFFSET('Hygiene Data'!$I$7,0,10*ROW('Hygiene Data'!I147)),NA())</f>
        <v>#N/A</v>
      </c>
      <c r="BQ153" s="508" t="e">
        <f ca="1">+IF(AND(ISNUMBER(OFFSET('Hygiene Data'!$I$9,0,10*ROW('Hygiene Data'!I147))),'Data Summary'!EF153="Yes"),OFFSET('Hygiene Data'!$I$9,0,10*ROW('Hygiene Data'!I147)),NA())</f>
        <v>#N/A</v>
      </c>
    </row>
    <row r="154" spans="1:69" x14ac:dyDescent="0.25">
      <c r="A154" s="504" t="e">
        <f ca="1">+RIGHT('Data Summary'!A154,LEN('Data Summary'!A154)-9)</f>
        <v>#VALUE!</v>
      </c>
      <c r="B154" s="478" t="str">
        <f ca="1">+IF(ISTEXT('Data Summary'!B154),'Data Summary'!B154,"")</f>
        <v/>
      </c>
      <c r="C154" s="505" t="e">
        <f ca="1">+VALUE('Data Summary'!C154)</f>
        <v>#VALUE!</v>
      </c>
      <c r="D154" s="506" t="e">
        <f ca="1">+IF(AND(ISNUMBER(OFFSET('Water Data'!$D$4,0,10*ROW('Water Data'!D148))),'Data Summary'!BS154="Yes"),100-OFFSET('Water Data'!$D$4,0,10*ROW('Water Data'!D148)),NA())</f>
        <v>#N/A</v>
      </c>
      <c r="E154" s="506" t="e">
        <f ca="1">+IF(AND(ISNUMBER(OFFSET('Water Data'!$D$6,0,10*ROW('Water Data'!D148))),'Data Summary'!BT154="Yes"),OFFSET('Water Data'!$D$6,0,10*ROW('Water Data'!D148)),NA())</f>
        <v>#N/A</v>
      </c>
      <c r="F154" s="506" t="e">
        <f ca="1">+IF(AND(ISNUMBER(OFFSET('Water Data'!$D$9,0,10*ROW('Water Data'!D148))),'Data Summary'!BU154="Yes"),OFFSET('Water Data'!$D$9,0,10*ROW('Water Data'!D148)),NA())</f>
        <v>#N/A</v>
      </c>
      <c r="G154" s="506" t="e">
        <f ca="1">+IF(AND(ISNUMBER(OFFSET('Water Data'!$E$4,0,10*ROW('Water Data'!E148))),'Data Summary'!BV154="Yes"),100-OFFSET('Water Data'!$E$4,0,10*ROW('Water Data'!E148)),NA())</f>
        <v>#N/A</v>
      </c>
      <c r="H154" s="506" t="e">
        <f ca="1">+IF(AND(ISNUMBER(OFFSET('Water Data'!$E$6,0,10*ROW('Water Data'!E148))),'Data Summary'!BW154="Yes"),OFFSET('Water Data'!$E$6,0,10*ROW('Water Data'!E148)),NA())</f>
        <v>#N/A</v>
      </c>
      <c r="I154" s="506" t="e">
        <f ca="1">+IF(AND(ISNUMBER(OFFSET('Water Data'!$E$9,0,10*ROW('Water Data'!E148))),'Data Summary'!BX154="Yes"),OFFSET('Water Data'!$E$9,0,10*ROW('Water Data'!E148)),NA())</f>
        <v>#N/A</v>
      </c>
      <c r="J154" s="506" t="e">
        <f ca="1">+IF(AND(ISNUMBER(OFFSET('Water Data'!$F$4,0,10*ROW('Water Data'!F148))),'Data Summary'!BY154="Yes"),100-OFFSET('Water Data'!$F$4,0,10*ROW('Water Data'!F148)),NA())</f>
        <v>#N/A</v>
      </c>
      <c r="K154" s="506" t="e">
        <f ca="1">+IF(AND(ISNUMBER(OFFSET('Water Data'!$F$6,0,10*ROW('Water Data'!F148))),'Data Summary'!BZ154="Yes"),OFFSET('Water Data'!$F$6,0,10*ROW('Water Data'!F148)),NA())</f>
        <v>#N/A</v>
      </c>
      <c r="L154" s="506" t="e">
        <f ca="1">+IF(AND(ISNUMBER(OFFSET('Water Data'!$F$9,0,10*ROW('Water Data'!F148))),'Data Summary'!CA154="Yes"),OFFSET('Water Data'!$F$9,0,10*ROW('Water Data'!F148)),NA())</f>
        <v>#N/A</v>
      </c>
      <c r="M154" s="506" t="e">
        <f ca="1">+IF(AND(ISNUMBER(OFFSET('Water Data'!$G$4,0,10*ROW('Water Data'!G148))),'Data Summary'!CB154="Yes"),100-OFFSET('Water Data'!$G$4,0,10*ROW('Water Data'!G148)),NA())</f>
        <v>#N/A</v>
      </c>
      <c r="N154" s="506" t="e">
        <f ca="1">+IF(AND(ISNUMBER(OFFSET('Water Data'!$G$6,0,10*ROW('Water Data'!G148))),'Data Summary'!CC154="Yes"),OFFSET('Water Data'!$G$6,0,10*ROW('Water Data'!G148)),NA())</f>
        <v>#N/A</v>
      </c>
      <c r="O154" s="506" t="e">
        <f ca="1">+IF(AND(ISNUMBER(OFFSET('Water Data'!$G$9,0,10*ROW('Water Data'!G148))),'Data Summary'!CD154="Yes"),OFFSET('Water Data'!$G$9,0,10*ROW('Water Data'!G148)),NA())</f>
        <v>#N/A</v>
      </c>
      <c r="P154" s="506" t="e">
        <f ca="1">+IF(AND(ISNUMBER(OFFSET('Water Data'!$H$4,0,10*ROW('Water Data'!H148))),'Data Summary'!CE154="Yes"),100-OFFSET('Water Data'!$H$4,0,10*ROW('Water Data'!H148)),NA())</f>
        <v>#N/A</v>
      </c>
      <c r="Q154" s="506" t="e">
        <f ca="1">+IF(AND(ISNUMBER(OFFSET('Water Data'!$H$6,0,10*ROW('Water Data'!H148))),'Data Summary'!CF154="Yes"),OFFSET('Water Data'!$H$6,0,10*ROW('Water Data'!H148)),NA())</f>
        <v>#N/A</v>
      </c>
      <c r="R154" s="506" t="e">
        <f ca="1">+IF(AND(ISNUMBER(OFFSET('Water Data'!$H$9,0,10*ROW('Water Data'!H148))),'Data Summary'!CG154="Yes"),OFFSET('Water Data'!$H$9,0,10*ROW('Water Data'!H148)),NA())</f>
        <v>#N/A</v>
      </c>
      <c r="S154" s="506" t="e">
        <f ca="1">+IF(AND(ISNUMBER(OFFSET('Water Data'!$I$4,0,10*ROW('Water Data'!I148))),'Data Summary'!CH154="Yes"),100-OFFSET('Water Data'!$I$4,0,10*ROW('Water Data'!I148)),NA())</f>
        <v>#N/A</v>
      </c>
      <c r="T154" s="506" t="e">
        <f ca="1">+IF(AND(ISNUMBER(OFFSET('Water Data'!$I$6,0,10*ROW('Water Data'!I148))),'Data Summary'!CI154="Yes"),OFFSET('Water Data'!$I$6,0,10*ROW('Water Data'!I148)),NA())</f>
        <v>#N/A</v>
      </c>
      <c r="U154" s="506" t="e">
        <f ca="1">+IF(AND(ISNUMBER(OFFSET('Water Data'!$I$9,0,10*ROW('Water Data'!I148))),'Data Summary'!CJ154="Yes"),OFFSET('Water Data'!$I$9,0,10*ROW('Water Data'!I148)),NA())</f>
        <v>#N/A</v>
      </c>
      <c r="V154" s="507" t="e">
        <f ca="1">+IF(AND(ISNUMBER(OFFSET('Sanitation Data'!$D$4,0,10*ROW('Sanitation Data'!D148))),'Data Summary'!CK154="Yes"),100-OFFSET('Sanitation Data'!$D$4,0,10*ROW('Sanitation Data'!D148)),NA())</f>
        <v>#N/A</v>
      </c>
      <c r="W154" s="507" t="e">
        <f ca="1">+IF(AND(ISNUMBER(OFFSET('Sanitation Data'!$D$6,0,10*ROW('Sanitation Data'!D148))),'Data Summary'!CL154="Yes"),OFFSET('Sanitation Data'!$D$6,0,10*ROW('Sanitation Data'!D148)),NA())</f>
        <v>#N/A</v>
      </c>
      <c r="X154" s="507" t="e">
        <f ca="1">+IF(AND(ISNUMBER(OFFSET('Sanitation Data'!$D$10,0,10*ROW('Sanitation Data'!D148))),'Data Summary'!CM154="Yes"),OFFSET('Sanitation Data'!$D$10,0,10*ROW('Sanitation Data'!D148)),NA())</f>
        <v>#N/A</v>
      </c>
      <c r="Y154" s="507" t="e">
        <f ca="1">+IF(AND(ISNUMBER(OFFSET('Sanitation Data'!$D$11,0,10*ROW('Sanitation Data'!D148))),'Data Summary'!CN154="Yes"),OFFSET('Sanitation Data'!$D$11,0,10*ROW('Sanitation Data'!D148)),NA())</f>
        <v>#N/A</v>
      </c>
      <c r="Z154" s="507" t="e">
        <f ca="1">+IF(AND(ISNUMBER(OFFSET('Sanitation Data'!$D$12,0,10*ROW('Sanitation Data'!D148))),'Data Summary'!CO154="Yes"),OFFSET('Sanitation Data'!$D$12,0,10*ROW('Sanitation Data'!D148)),NA())</f>
        <v>#N/A</v>
      </c>
      <c r="AA154" s="507" t="e">
        <f ca="1">+IF(AND(ISNUMBER(OFFSET('Sanitation Data'!$E$4,0,10*ROW('Sanitation Data'!E148))),'Data Summary'!CP154="Yes"),100-OFFSET('Sanitation Data'!$E$4,0,10*ROW('Sanitation Data'!E148)),NA())</f>
        <v>#N/A</v>
      </c>
      <c r="AB154" s="507" t="e">
        <f ca="1">+IF(AND(ISNUMBER(OFFSET('Sanitation Data'!$E$6,0,10*ROW('Sanitation Data'!E148))),'Data Summary'!CQ154="Yes"),OFFSET('Sanitation Data'!$E$6,0,10*ROW('Sanitation Data'!E148)),NA())</f>
        <v>#N/A</v>
      </c>
      <c r="AC154" s="507" t="e">
        <f ca="1">+IF(AND(ISNUMBER(OFFSET('Sanitation Data'!$E$10,0,10*ROW('Sanitation Data'!E148))),'Data Summary'!CR154="Yes"),OFFSET('Sanitation Data'!$E$10,0,10*ROW('Sanitation Data'!E148)),NA())</f>
        <v>#N/A</v>
      </c>
      <c r="AD154" s="507" t="e">
        <f ca="1">+IF(AND(ISNUMBER(OFFSET('Sanitation Data'!$E$11,0,10*ROW('Sanitation Data'!E148))),'Data Summary'!CS154="Yes"),OFFSET('Sanitation Data'!$E$11,0,10*ROW('Sanitation Data'!E148)),NA())</f>
        <v>#N/A</v>
      </c>
      <c r="AE154" s="507" t="e">
        <f ca="1">+IF(AND(ISNUMBER(OFFSET('Sanitation Data'!$E$12,0,10*ROW('Sanitation Data'!E148))),'Data Summary'!CT154="Yes"),OFFSET('Sanitation Data'!$E$12,0,10*ROW('Sanitation Data'!E148)),NA())</f>
        <v>#N/A</v>
      </c>
      <c r="AF154" s="507" t="e">
        <f ca="1">+IF(AND(ISNUMBER(OFFSET('Sanitation Data'!$F$4,0,10*ROW('Sanitation Data'!F148))),'Data Summary'!CU154="Yes"),100-OFFSET('Sanitation Data'!$F$4,0,10*ROW('Sanitation Data'!F148)),NA())</f>
        <v>#N/A</v>
      </c>
      <c r="AG154" s="507" t="e">
        <f ca="1">+IF(AND(ISNUMBER(OFFSET('Sanitation Data'!$F$6,0,10*ROW('Sanitation Data'!F148))),'Data Summary'!CV154="Yes"),OFFSET('Sanitation Data'!$F$6,0,10*ROW('Sanitation Data'!F148)),NA())</f>
        <v>#N/A</v>
      </c>
      <c r="AH154" s="507" t="e">
        <f ca="1">+IF(AND(ISNUMBER(OFFSET('Sanitation Data'!$F$10,0,10*ROW('Sanitation Data'!F148))),'Data Summary'!CW154="Yes"),OFFSET('Sanitation Data'!$F$10,0,10*ROW('Sanitation Data'!F148)),NA())</f>
        <v>#N/A</v>
      </c>
      <c r="AI154" s="507" t="e">
        <f ca="1">+IF(AND(ISNUMBER(OFFSET('Sanitation Data'!$F$11,0,10*ROW('Sanitation Data'!F148))),'Data Summary'!CX154="Yes"),OFFSET('Sanitation Data'!$F$11,0,10*ROW('Sanitation Data'!F148)),NA())</f>
        <v>#N/A</v>
      </c>
      <c r="AJ154" s="507" t="e">
        <f ca="1">+IF(AND(ISNUMBER(OFFSET('Sanitation Data'!$F$12,0,10*ROW('Sanitation Data'!F148))),'Data Summary'!CY154="Yes"),OFFSET('Sanitation Data'!$F$12,0,10*ROW('Sanitation Data'!F148)),NA())</f>
        <v>#N/A</v>
      </c>
      <c r="AK154" s="507" t="e">
        <f ca="1">+IF(AND(ISNUMBER(OFFSET('Sanitation Data'!$G$4,0,10*ROW('Sanitation Data'!G148))),'Data Summary'!CZ154="Yes"),100-OFFSET('Sanitation Data'!$G$4,0,10*ROW('Sanitation Data'!G148)),NA())</f>
        <v>#N/A</v>
      </c>
      <c r="AL154" s="507" t="e">
        <f ca="1">+IF(AND(ISNUMBER(OFFSET('Sanitation Data'!$G$6,0,10*ROW('Sanitation Data'!G148))),'Data Summary'!DA154="Yes"),OFFSET('Sanitation Data'!$G$6,0,10*ROW('Sanitation Data'!G148)),NA())</f>
        <v>#N/A</v>
      </c>
      <c r="AM154" s="507" t="e">
        <f ca="1">+IF(AND(ISNUMBER(OFFSET('Sanitation Data'!$G$10,0,10*ROW('Sanitation Data'!G148))),'Data Summary'!DB154="Yes"),OFFSET('Sanitation Data'!$G$10,0,10*ROW('Sanitation Data'!G148)),NA())</f>
        <v>#N/A</v>
      </c>
      <c r="AN154" s="507" t="e">
        <f ca="1">+IF(AND(ISNUMBER(OFFSET('Sanitation Data'!$G$11,0,10*ROW('Sanitation Data'!G148))),'Data Summary'!DC154="Yes"),OFFSET('Sanitation Data'!$G$11,0,10*ROW('Sanitation Data'!G148)),NA())</f>
        <v>#N/A</v>
      </c>
      <c r="AO154" s="507" t="e">
        <f ca="1">+IF(AND(ISNUMBER(OFFSET('Sanitation Data'!$G$12,0,10*ROW('Sanitation Data'!G148))),'Data Summary'!DD154="Yes"),OFFSET('Sanitation Data'!$G$12,0,10*ROW('Sanitation Data'!G148)),NA())</f>
        <v>#N/A</v>
      </c>
      <c r="AP154" s="507" t="e">
        <f ca="1">+IF(AND(ISNUMBER(OFFSET('Sanitation Data'!$H$4,0,10*ROW('Sanitation Data'!H148))),'Data Summary'!DE154="Yes"),100-OFFSET('Sanitation Data'!$H$4,0,10*ROW('Sanitation Data'!H148)),NA())</f>
        <v>#N/A</v>
      </c>
      <c r="AQ154" s="507" t="e">
        <f ca="1">+IF(AND(ISNUMBER(OFFSET('Sanitation Data'!$H$6,0,10*ROW('Sanitation Data'!H148))),'Data Summary'!DF154="Yes"),OFFSET('Sanitation Data'!$H$6,0,10*ROW('Sanitation Data'!H148)),NA())</f>
        <v>#N/A</v>
      </c>
      <c r="AR154" s="507" t="e">
        <f ca="1">+IF(AND(ISNUMBER(OFFSET('Sanitation Data'!$H$10,0,10*ROW('Sanitation Data'!H148))),'Data Summary'!DG154="Yes"),OFFSET('Sanitation Data'!$H$10,0,10*ROW('Sanitation Data'!H148)),NA())</f>
        <v>#N/A</v>
      </c>
      <c r="AS154" s="507" t="e">
        <f ca="1">+IF(AND(ISNUMBER(OFFSET('Sanitation Data'!$H$11,0,10*ROW('Sanitation Data'!H148))),'Data Summary'!DH154="Yes"),OFFSET('Sanitation Data'!$H$11,0,10*ROW('Sanitation Data'!H148)),NA())</f>
        <v>#N/A</v>
      </c>
      <c r="AT154" s="507" t="e">
        <f ca="1">+IF(AND(ISNUMBER(OFFSET('Sanitation Data'!$H$12,0,10*ROW('Sanitation Data'!H148))),'Data Summary'!DI154="Yes"),OFFSET('Sanitation Data'!$H$12,0,10*ROW('Sanitation Data'!H148)),NA())</f>
        <v>#N/A</v>
      </c>
      <c r="AU154" s="507" t="e">
        <f ca="1">+IF(AND(ISNUMBER(OFFSET('Sanitation Data'!$I$4,0,10*ROW('Sanitation Data'!I148))),'Data Summary'!DJ154="Yes"),100-OFFSET('Sanitation Data'!$I$4,0,10*ROW('Sanitation Data'!I148)),NA())</f>
        <v>#N/A</v>
      </c>
      <c r="AV154" s="507" t="e">
        <f ca="1">+IF(AND(ISNUMBER(OFFSET('Sanitation Data'!$I$6,0,10*ROW('Sanitation Data'!I148))),'Data Summary'!DK154="Yes"),OFFSET('Sanitation Data'!$I$6,0,10*ROW('Sanitation Data'!I148)),NA())</f>
        <v>#N/A</v>
      </c>
      <c r="AW154" s="507" t="e">
        <f ca="1">+IF(AND(ISNUMBER(OFFSET('Sanitation Data'!$I$10,0,10*ROW('Sanitation Data'!I148))),'Data Summary'!DL154="Yes"),OFFSET('Sanitation Data'!$I$10,0,10*ROW('Sanitation Data'!I148)),NA())</f>
        <v>#N/A</v>
      </c>
      <c r="AX154" s="507" t="e">
        <f ca="1">+IF(AND(ISNUMBER(OFFSET('Sanitation Data'!$I$11,0,10*ROW('Sanitation Data'!I148))),'Data Summary'!DM154="Yes"),OFFSET('Sanitation Data'!$I$11,0,10*ROW('Sanitation Data'!I148)),NA())</f>
        <v>#N/A</v>
      </c>
      <c r="AY154" s="507" t="e">
        <f ca="1">+IF(AND(ISNUMBER(OFFSET('Sanitation Data'!$I$12,0,10*ROW('Sanitation Data'!I148))),'Data Summary'!DN154="Yes"),OFFSET('Sanitation Data'!$I$12,0,10*ROW('Sanitation Data'!I148)),NA())</f>
        <v>#N/A</v>
      </c>
      <c r="AZ154" s="508" t="e">
        <f ca="1">+IF(AND(ISNUMBER(OFFSET('Hygiene Data'!$D$5,0,10*ROW('Hygiene Data'!D148))),'Data Summary'!DO154="Yes"),OFFSET('Hygiene Data'!$D$5,0,10*ROW('Hygiene Data'!D148)),NA())</f>
        <v>#N/A</v>
      </c>
      <c r="BA154" s="508" t="e">
        <f ca="1">+IF(AND(ISNUMBER(OFFSET('Hygiene Data'!$D$7,0,10*ROW('Hygiene Data'!D148))),'Data Summary'!DP154="Yes"),OFFSET('Hygiene Data'!$D$7,0,10*ROW('Hygiene Data'!D148)),NA())</f>
        <v>#N/A</v>
      </c>
      <c r="BB154" s="508" t="e">
        <f ca="1">+IF(AND(ISNUMBER(OFFSET('Hygiene Data'!$D$9,0,10*ROW('Hygiene Data'!D148))),'Data Summary'!DQ154="Yes"),OFFSET('Hygiene Data'!$D$9,0,10*ROW('Hygiene Data'!D148)),NA())</f>
        <v>#N/A</v>
      </c>
      <c r="BC154" s="508" t="e">
        <f ca="1">+IF(AND(ISNUMBER(OFFSET('Hygiene Data'!$E$5,0,10*ROW('Hygiene Data'!E148))),'Data Summary'!DR154="Yes"),OFFSET('Hygiene Data'!$E$5,0,10*ROW('Hygiene Data'!E148)),NA())</f>
        <v>#N/A</v>
      </c>
      <c r="BD154" s="508" t="e">
        <f ca="1">+IF(AND(ISNUMBER(OFFSET('Hygiene Data'!$E$7,0,10*ROW('Hygiene Data'!E148))),'Data Summary'!DS154="Yes"),OFFSET('Hygiene Data'!$E$7,0,10*ROW('Hygiene Data'!E148)),NA())</f>
        <v>#N/A</v>
      </c>
      <c r="BE154" s="508" t="e">
        <f ca="1">+IF(AND(ISNUMBER(OFFSET('Hygiene Data'!$E$9,0,10*ROW('Hygiene Data'!E148))),'Data Summary'!DT154="Yes"),OFFSET('Hygiene Data'!$E$9,0,10*ROW('Hygiene Data'!E148)),NA())</f>
        <v>#N/A</v>
      </c>
      <c r="BF154" s="508" t="e">
        <f ca="1">+IF(AND(ISNUMBER(OFFSET('Hygiene Data'!$F$5,0,10*ROW('Hygiene Data'!F148))),'Data Summary'!DU154="Yes"),OFFSET('Hygiene Data'!$F$5,0,10*ROW('Hygiene Data'!F148)),NA())</f>
        <v>#N/A</v>
      </c>
      <c r="BG154" s="508" t="e">
        <f ca="1">+IF(AND(ISNUMBER(OFFSET('Hygiene Data'!$F$7,0,10*ROW('Hygiene Data'!F148))),'Data Summary'!DV154="Yes"),OFFSET('Hygiene Data'!$F$7,0,10*ROW('Hygiene Data'!F148)),NA())</f>
        <v>#N/A</v>
      </c>
      <c r="BH154" s="508" t="e">
        <f ca="1">+IF(AND(ISNUMBER(OFFSET('Hygiene Data'!$F$9,0,10*ROW('Hygiene Data'!F148))),'Data Summary'!DW154="Yes"),OFFSET('Hygiene Data'!$F$9,0,10*ROW('Hygiene Data'!F148)),NA())</f>
        <v>#N/A</v>
      </c>
      <c r="BI154" s="508" t="e">
        <f ca="1">+IF(AND(ISNUMBER(OFFSET('Hygiene Data'!$G$5,0,10*ROW('Hygiene Data'!G148))),'Data Summary'!DX154="Yes"),OFFSET('Hygiene Data'!$G$5,0,10*ROW('Hygiene Data'!G148)),NA())</f>
        <v>#N/A</v>
      </c>
      <c r="BJ154" s="508" t="e">
        <f ca="1">+IF(AND(ISNUMBER(OFFSET('Hygiene Data'!$G$7,0,10*ROW('Hygiene Data'!G148))),'Data Summary'!DY154="Yes"),OFFSET('Hygiene Data'!$G$7,0,10*ROW('Hygiene Data'!G148)),NA())</f>
        <v>#N/A</v>
      </c>
      <c r="BK154" s="508" t="e">
        <f ca="1">+IF(AND(ISNUMBER(OFFSET('Hygiene Data'!$G$9,0,10*ROW('Hygiene Data'!G148))),'Data Summary'!DZ154="Yes"),OFFSET('Hygiene Data'!$G$9,0,10*ROW('Hygiene Data'!G148)),NA())</f>
        <v>#N/A</v>
      </c>
      <c r="BL154" s="508" t="e">
        <f ca="1">+IF(AND(ISNUMBER(OFFSET('Hygiene Data'!$H$5,0,10*ROW('Hygiene Data'!H148))),'Data Summary'!EA154="Yes"),OFFSET('Hygiene Data'!$H$5,0,10*ROW('Hygiene Data'!H148)),NA())</f>
        <v>#N/A</v>
      </c>
      <c r="BM154" s="508" t="e">
        <f ca="1">+IF(AND(ISNUMBER(OFFSET('Hygiene Data'!$H$7,0,10*ROW('Hygiene Data'!H148))),'Data Summary'!EB154="Yes"),OFFSET('Hygiene Data'!$H$7,0,10*ROW('Hygiene Data'!H148)),NA())</f>
        <v>#N/A</v>
      </c>
      <c r="BN154" s="508" t="e">
        <f ca="1">+IF(AND(ISNUMBER(OFFSET('Hygiene Data'!$H$9,0,10*ROW('Hygiene Data'!H148))),'Data Summary'!EC154="Yes"),OFFSET('Hygiene Data'!$H$9,0,10*ROW('Hygiene Data'!H148)),NA())</f>
        <v>#N/A</v>
      </c>
      <c r="BO154" s="508" t="e">
        <f ca="1">+IF(AND(ISNUMBER(OFFSET('Hygiene Data'!$I$5,0,10*ROW('Hygiene Data'!I148))),'Data Summary'!ED154="Yes"),OFFSET('Hygiene Data'!$I$5,0,10*ROW('Hygiene Data'!I148)),NA())</f>
        <v>#N/A</v>
      </c>
      <c r="BP154" s="508" t="e">
        <f ca="1">+IF(AND(ISNUMBER(OFFSET('Hygiene Data'!$I$7,0,10*ROW('Hygiene Data'!I148))),'Data Summary'!EE154="Yes"),OFFSET('Hygiene Data'!$I$7,0,10*ROW('Hygiene Data'!I148)),NA())</f>
        <v>#N/A</v>
      </c>
      <c r="BQ154" s="508" t="e">
        <f ca="1">+IF(AND(ISNUMBER(OFFSET('Hygiene Data'!$I$9,0,10*ROW('Hygiene Data'!I148))),'Data Summary'!EF154="Yes"),OFFSET('Hygiene Data'!$I$9,0,10*ROW('Hygiene Data'!I148)),NA())</f>
        <v>#N/A</v>
      </c>
    </row>
    <row r="155" spans="1:69" x14ac:dyDescent="0.25">
      <c r="A155" s="504" t="e">
        <f ca="1">+RIGHT('Data Summary'!A155,LEN('Data Summary'!A155)-9)</f>
        <v>#VALUE!</v>
      </c>
      <c r="B155" s="478" t="str">
        <f ca="1">+IF(ISTEXT('Data Summary'!B155),'Data Summary'!B155,"")</f>
        <v/>
      </c>
      <c r="C155" s="505" t="e">
        <f ca="1">+VALUE('Data Summary'!C155)</f>
        <v>#VALUE!</v>
      </c>
      <c r="D155" s="506" t="e">
        <f ca="1">+IF(AND(ISNUMBER(OFFSET('Water Data'!$D$4,0,10*ROW('Water Data'!D149))),'Data Summary'!BS155="Yes"),100-OFFSET('Water Data'!$D$4,0,10*ROW('Water Data'!D149)),NA())</f>
        <v>#N/A</v>
      </c>
      <c r="E155" s="506" t="e">
        <f ca="1">+IF(AND(ISNUMBER(OFFSET('Water Data'!$D$6,0,10*ROW('Water Data'!D149))),'Data Summary'!BT155="Yes"),OFFSET('Water Data'!$D$6,0,10*ROW('Water Data'!D149)),NA())</f>
        <v>#N/A</v>
      </c>
      <c r="F155" s="506" t="e">
        <f ca="1">+IF(AND(ISNUMBER(OFFSET('Water Data'!$D$9,0,10*ROW('Water Data'!D149))),'Data Summary'!BU155="Yes"),OFFSET('Water Data'!$D$9,0,10*ROW('Water Data'!D149)),NA())</f>
        <v>#N/A</v>
      </c>
      <c r="G155" s="506" t="e">
        <f ca="1">+IF(AND(ISNUMBER(OFFSET('Water Data'!$E$4,0,10*ROW('Water Data'!E149))),'Data Summary'!BV155="Yes"),100-OFFSET('Water Data'!$E$4,0,10*ROW('Water Data'!E149)),NA())</f>
        <v>#N/A</v>
      </c>
      <c r="H155" s="506" t="e">
        <f ca="1">+IF(AND(ISNUMBER(OFFSET('Water Data'!$E$6,0,10*ROW('Water Data'!E149))),'Data Summary'!BW155="Yes"),OFFSET('Water Data'!$E$6,0,10*ROW('Water Data'!E149)),NA())</f>
        <v>#N/A</v>
      </c>
      <c r="I155" s="506" t="e">
        <f ca="1">+IF(AND(ISNUMBER(OFFSET('Water Data'!$E$9,0,10*ROW('Water Data'!E149))),'Data Summary'!BX155="Yes"),OFFSET('Water Data'!$E$9,0,10*ROW('Water Data'!E149)),NA())</f>
        <v>#N/A</v>
      </c>
      <c r="J155" s="506" t="e">
        <f ca="1">+IF(AND(ISNUMBER(OFFSET('Water Data'!$F$4,0,10*ROW('Water Data'!F149))),'Data Summary'!BY155="Yes"),100-OFFSET('Water Data'!$F$4,0,10*ROW('Water Data'!F149)),NA())</f>
        <v>#N/A</v>
      </c>
      <c r="K155" s="506" t="e">
        <f ca="1">+IF(AND(ISNUMBER(OFFSET('Water Data'!$F$6,0,10*ROW('Water Data'!F149))),'Data Summary'!BZ155="Yes"),OFFSET('Water Data'!$F$6,0,10*ROW('Water Data'!F149)),NA())</f>
        <v>#N/A</v>
      </c>
      <c r="L155" s="506" t="e">
        <f ca="1">+IF(AND(ISNUMBER(OFFSET('Water Data'!$F$9,0,10*ROW('Water Data'!F149))),'Data Summary'!CA155="Yes"),OFFSET('Water Data'!$F$9,0,10*ROW('Water Data'!F149)),NA())</f>
        <v>#N/A</v>
      </c>
      <c r="M155" s="506" t="e">
        <f ca="1">+IF(AND(ISNUMBER(OFFSET('Water Data'!$G$4,0,10*ROW('Water Data'!G149))),'Data Summary'!CB155="Yes"),100-OFFSET('Water Data'!$G$4,0,10*ROW('Water Data'!G149)),NA())</f>
        <v>#N/A</v>
      </c>
      <c r="N155" s="506" t="e">
        <f ca="1">+IF(AND(ISNUMBER(OFFSET('Water Data'!$G$6,0,10*ROW('Water Data'!G149))),'Data Summary'!CC155="Yes"),OFFSET('Water Data'!$G$6,0,10*ROW('Water Data'!G149)),NA())</f>
        <v>#N/A</v>
      </c>
      <c r="O155" s="506" t="e">
        <f ca="1">+IF(AND(ISNUMBER(OFFSET('Water Data'!$G$9,0,10*ROW('Water Data'!G149))),'Data Summary'!CD155="Yes"),OFFSET('Water Data'!$G$9,0,10*ROW('Water Data'!G149)),NA())</f>
        <v>#N/A</v>
      </c>
      <c r="P155" s="506" t="e">
        <f ca="1">+IF(AND(ISNUMBER(OFFSET('Water Data'!$H$4,0,10*ROW('Water Data'!H149))),'Data Summary'!CE155="Yes"),100-OFFSET('Water Data'!$H$4,0,10*ROW('Water Data'!H149)),NA())</f>
        <v>#N/A</v>
      </c>
      <c r="Q155" s="506" t="e">
        <f ca="1">+IF(AND(ISNUMBER(OFFSET('Water Data'!$H$6,0,10*ROW('Water Data'!H149))),'Data Summary'!CF155="Yes"),OFFSET('Water Data'!$H$6,0,10*ROW('Water Data'!H149)),NA())</f>
        <v>#N/A</v>
      </c>
      <c r="R155" s="506" t="e">
        <f ca="1">+IF(AND(ISNUMBER(OFFSET('Water Data'!$H$9,0,10*ROW('Water Data'!H149))),'Data Summary'!CG155="Yes"),OFFSET('Water Data'!$H$9,0,10*ROW('Water Data'!H149)),NA())</f>
        <v>#N/A</v>
      </c>
      <c r="S155" s="506" t="e">
        <f ca="1">+IF(AND(ISNUMBER(OFFSET('Water Data'!$I$4,0,10*ROW('Water Data'!I149))),'Data Summary'!CH155="Yes"),100-OFFSET('Water Data'!$I$4,0,10*ROW('Water Data'!I149)),NA())</f>
        <v>#N/A</v>
      </c>
      <c r="T155" s="506" t="e">
        <f ca="1">+IF(AND(ISNUMBER(OFFSET('Water Data'!$I$6,0,10*ROW('Water Data'!I149))),'Data Summary'!CI155="Yes"),OFFSET('Water Data'!$I$6,0,10*ROW('Water Data'!I149)),NA())</f>
        <v>#N/A</v>
      </c>
      <c r="U155" s="506" t="e">
        <f ca="1">+IF(AND(ISNUMBER(OFFSET('Water Data'!$I$9,0,10*ROW('Water Data'!I149))),'Data Summary'!CJ155="Yes"),OFFSET('Water Data'!$I$9,0,10*ROW('Water Data'!I149)),NA())</f>
        <v>#N/A</v>
      </c>
      <c r="V155" s="507" t="e">
        <f ca="1">+IF(AND(ISNUMBER(OFFSET('Sanitation Data'!$D$4,0,10*ROW('Sanitation Data'!D149))),'Data Summary'!CK155="Yes"),100-OFFSET('Sanitation Data'!$D$4,0,10*ROW('Sanitation Data'!D149)),NA())</f>
        <v>#N/A</v>
      </c>
      <c r="W155" s="507" t="e">
        <f ca="1">+IF(AND(ISNUMBER(OFFSET('Sanitation Data'!$D$6,0,10*ROW('Sanitation Data'!D149))),'Data Summary'!CL155="Yes"),OFFSET('Sanitation Data'!$D$6,0,10*ROW('Sanitation Data'!D149)),NA())</f>
        <v>#N/A</v>
      </c>
      <c r="X155" s="507" t="e">
        <f ca="1">+IF(AND(ISNUMBER(OFFSET('Sanitation Data'!$D$10,0,10*ROW('Sanitation Data'!D149))),'Data Summary'!CM155="Yes"),OFFSET('Sanitation Data'!$D$10,0,10*ROW('Sanitation Data'!D149)),NA())</f>
        <v>#N/A</v>
      </c>
      <c r="Y155" s="507" t="e">
        <f ca="1">+IF(AND(ISNUMBER(OFFSET('Sanitation Data'!$D$11,0,10*ROW('Sanitation Data'!D149))),'Data Summary'!CN155="Yes"),OFFSET('Sanitation Data'!$D$11,0,10*ROW('Sanitation Data'!D149)),NA())</f>
        <v>#N/A</v>
      </c>
      <c r="Z155" s="507" t="e">
        <f ca="1">+IF(AND(ISNUMBER(OFFSET('Sanitation Data'!$D$12,0,10*ROW('Sanitation Data'!D149))),'Data Summary'!CO155="Yes"),OFFSET('Sanitation Data'!$D$12,0,10*ROW('Sanitation Data'!D149)),NA())</f>
        <v>#N/A</v>
      </c>
      <c r="AA155" s="507" t="e">
        <f ca="1">+IF(AND(ISNUMBER(OFFSET('Sanitation Data'!$E$4,0,10*ROW('Sanitation Data'!E149))),'Data Summary'!CP155="Yes"),100-OFFSET('Sanitation Data'!$E$4,0,10*ROW('Sanitation Data'!E149)),NA())</f>
        <v>#N/A</v>
      </c>
      <c r="AB155" s="507" t="e">
        <f ca="1">+IF(AND(ISNUMBER(OFFSET('Sanitation Data'!$E$6,0,10*ROW('Sanitation Data'!E149))),'Data Summary'!CQ155="Yes"),OFFSET('Sanitation Data'!$E$6,0,10*ROW('Sanitation Data'!E149)),NA())</f>
        <v>#N/A</v>
      </c>
      <c r="AC155" s="507" t="e">
        <f ca="1">+IF(AND(ISNUMBER(OFFSET('Sanitation Data'!$E$10,0,10*ROW('Sanitation Data'!E149))),'Data Summary'!CR155="Yes"),OFFSET('Sanitation Data'!$E$10,0,10*ROW('Sanitation Data'!E149)),NA())</f>
        <v>#N/A</v>
      </c>
      <c r="AD155" s="507" t="e">
        <f ca="1">+IF(AND(ISNUMBER(OFFSET('Sanitation Data'!$E$11,0,10*ROW('Sanitation Data'!E149))),'Data Summary'!CS155="Yes"),OFFSET('Sanitation Data'!$E$11,0,10*ROW('Sanitation Data'!E149)),NA())</f>
        <v>#N/A</v>
      </c>
      <c r="AE155" s="507" t="e">
        <f ca="1">+IF(AND(ISNUMBER(OFFSET('Sanitation Data'!$E$12,0,10*ROW('Sanitation Data'!E149))),'Data Summary'!CT155="Yes"),OFFSET('Sanitation Data'!$E$12,0,10*ROW('Sanitation Data'!E149)),NA())</f>
        <v>#N/A</v>
      </c>
      <c r="AF155" s="507" t="e">
        <f ca="1">+IF(AND(ISNUMBER(OFFSET('Sanitation Data'!$F$4,0,10*ROW('Sanitation Data'!F149))),'Data Summary'!CU155="Yes"),100-OFFSET('Sanitation Data'!$F$4,0,10*ROW('Sanitation Data'!F149)),NA())</f>
        <v>#N/A</v>
      </c>
      <c r="AG155" s="507" t="e">
        <f ca="1">+IF(AND(ISNUMBER(OFFSET('Sanitation Data'!$F$6,0,10*ROW('Sanitation Data'!F149))),'Data Summary'!CV155="Yes"),OFFSET('Sanitation Data'!$F$6,0,10*ROW('Sanitation Data'!F149)),NA())</f>
        <v>#N/A</v>
      </c>
      <c r="AH155" s="507" t="e">
        <f ca="1">+IF(AND(ISNUMBER(OFFSET('Sanitation Data'!$F$10,0,10*ROW('Sanitation Data'!F149))),'Data Summary'!CW155="Yes"),OFFSET('Sanitation Data'!$F$10,0,10*ROW('Sanitation Data'!F149)),NA())</f>
        <v>#N/A</v>
      </c>
      <c r="AI155" s="507" t="e">
        <f ca="1">+IF(AND(ISNUMBER(OFFSET('Sanitation Data'!$F$11,0,10*ROW('Sanitation Data'!F149))),'Data Summary'!CX155="Yes"),OFFSET('Sanitation Data'!$F$11,0,10*ROW('Sanitation Data'!F149)),NA())</f>
        <v>#N/A</v>
      </c>
      <c r="AJ155" s="507" t="e">
        <f ca="1">+IF(AND(ISNUMBER(OFFSET('Sanitation Data'!$F$12,0,10*ROW('Sanitation Data'!F149))),'Data Summary'!CY155="Yes"),OFFSET('Sanitation Data'!$F$12,0,10*ROW('Sanitation Data'!F149)),NA())</f>
        <v>#N/A</v>
      </c>
      <c r="AK155" s="507" t="e">
        <f ca="1">+IF(AND(ISNUMBER(OFFSET('Sanitation Data'!$G$4,0,10*ROW('Sanitation Data'!G149))),'Data Summary'!CZ155="Yes"),100-OFFSET('Sanitation Data'!$G$4,0,10*ROW('Sanitation Data'!G149)),NA())</f>
        <v>#N/A</v>
      </c>
      <c r="AL155" s="507" t="e">
        <f ca="1">+IF(AND(ISNUMBER(OFFSET('Sanitation Data'!$G$6,0,10*ROW('Sanitation Data'!G149))),'Data Summary'!DA155="Yes"),OFFSET('Sanitation Data'!$G$6,0,10*ROW('Sanitation Data'!G149)),NA())</f>
        <v>#N/A</v>
      </c>
      <c r="AM155" s="507" t="e">
        <f ca="1">+IF(AND(ISNUMBER(OFFSET('Sanitation Data'!$G$10,0,10*ROW('Sanitation Data'!G149))),'Data Summary'!DB155="Yes"),OFFSET('Sanitation Data'!$G$10,0,10*ROW('Sanitation Data'!G149)),NA())</f>
        <v>#N/A</v>
      </c>
      <c r="AN155" s="507" t="e">
        <f ca="1">+IF(AND(ISNUMBER(OFFSET('Sanitation Data'!$G$11,0,10*ROW('Sanitation Data'!G149))),'Data Summary'!DC155="Yes"),OFFSET('Sanitation Data'!$G$11,0,10*ROW('Sanitation Data'!G149)),NA())</f>
        <v>#N/A</v>
      </c>
      <c r="AO155" s="507" t="e">
        <f ca="1">+IF(AND(ISNUMBER(OFFSET('Sanitation Data'!$G$12,0,10*ROW('Sanitation Data'!G149))),'Data Summary'!DD155="Yes"),OFFSET('Sanitation Data'!$G$12,0,10*ROW('Sanitation Data'!G149)),NA())</f>
        <v>#N/A</v>
      </c>
      <c r="AP155" s="507" t="e">
        <f ca="1">+IF(AND(ISNUMBER(OFFSET('Sanitation Data'!$H$4,0,10*ROW('Sanitation Data'!H149))),'Data Summary'!DE155="Yes"),100-OFFSET('Sanitation Data'!$H$4,0,10*ROW('Sanitation Data'!H149)),NA())</f>
        <v>#N/A</v>
      </c>
      <c r="AQ155" s="507" t="e">
        <f ca="1">+IF(AND(ISNUMBER(OFFSET('Sanitation Data'!$H$6,0,10*ROW('Sanitation Data'!H149))),'Data Summary'!DF155="Yes"),OFFSET('Sanitation Data'!$H$6,0,10*ROW('Sanitation Data'!H149)),NA())</f>
        <v>#N/A</v>
      </c>
      <c r="AR155" s="507" t="e">
        <f ca="1">+IF(AND(ISNUMBER(OFFSET('Sanitation Data'!$H$10,0,10*ROW('Sanitation Data'!H149))),'Data Summary'!DG155="Yes"),OFFSET('Sanitation Data'!$H$10,0,10*ROW('Sanitation Data'!H149)),NA())</f>
        <v>#N/A</v>
      </c>
      <c r="AS155" s="507" t="e">
        <f ca="1">+IF(AND(ISNUMBER(OFFSET('Sanitation Data'!$H$11,0,10*ROW('Sanitation Data'!H149))),'Data Summary'!DH155="Yes"),OFFSET('Sanitation Data'!$H$11,0,10*ROW('Sanitation Data'!H149)),NA())</f>
        <v>#N/A</v>
      </c>
      <c r="AT155" s="507" t="e">
        <f ca="1">+IF(AND(ISNUMBER(OFFSET('Sanitation Data'!$H$12,0,10*ROW('Sanitation Data'!H149))),'Data Summary'!DI155="Yes"),OFFSET('Sanitation Data'!$H$12,0,10*ROW('Sanitation Data'!H149)),NA())</f>
        <v>#N/A</v>
      </c>
      <c r="AU155" s="507" t="e">
        <f ca="1">+IF(AND(ISNUMBER(OFFSET('Sanitation Data'!$I$4,0,10*ROW('Sanitation Data'!I149))),'Data Summary'!DJ155="Yes"),100-OFFSET('Sanitation Data'!$I$4,0,10*ROW('Sanitation Data'!I149)),NA())</f>
        <v>#N/A</v>
      </c>
      <c r="AV155" s="507" t="e">
        <f ca="1">+IF(AND(ISNUMBER(OFFSET('Sanitation Data'!$I$6,0,10*ROW('Sanitation Data'!I149))),'Data Summary'!DK155="Yes"),OFFSET('Sanitation Data'!$I$6,0,10*ROW('Sanitation Data'!I149)),NA())</f>
        <v>#N/A</v>
      </c>
      <c r="AW155" s="507" t="e">
        <f ca="1">+IF(AND(ISNUMBER(OFFSET('Sanitation Data'!$I$10,0,10*ROW('Sanitation Data'!I149))),'Data Summary'!DL155="Yes"),OFFSET('Sanitation Data'!$I$10,0,10*ROW('Sanitation Data'!I149)),NA())</f>
        <v>#N/A</v>
      </c>
      <c r="AX155" s="507" t="e">
        <f ca="1">+IF(AND(ISNUMBER(OFFSET('Sanitation Data'!$I$11,0,10*ROW('Sanitation Data'!I149))),'Data Summary'!DM155="Yes"),OFFSET('Sanitation Data'!$I$11,0,10*ROW('Sanitation Data'!I149)),NA())</f>
        <v>#N/A</v>
      </c>
      <c r="AY155" s="507" t="e">
        <f ca="1">+IF(AND(ISNUMBER(OFFSET('Sanitation Data'!$I$12,0,10*ROW('Sanitation Data'!I149))),'Data Summary'!DN155="Yes"),OFFSET('Sanitation Data'!$I$12,0,10*ROW('Sanitation Data'!I149)),NA())</f>
        <v>#N/A</v>
      </c>
      <c r="AZ155" s="508" t="e">
        <f ca="1">+IF(AND(ISNUMBER(OFFSET('Hygiene Data'!$D$5,0,10*ROW('Hygiene Data'!D149))),'Data Summary'!DO155="Yes"),OFFSET('Hygiene Data'!$D$5,0,10*ROW('Hygiene Data'!D149)),NA())</f>
        <v>#N/A</v>
      </c>
      <c r="BA155" s="508" t="e">
        <f ca="1">+IF(AND(ISNUMBER(OFFSET('Hygiene Data'!$D$7,0,10*ROW('Hygiene Data'!D149))),'Data Summary'!DP155="Yes"),OFFSET('Hygiene Data'!$D$7,0,10*ROW('Hygiene Data'!D149)),NA())</f>
        <v>#N/A</v>
      </c>
      <c r="BB155" s="508" t="e">
        <f ca="1">+IF(AND(ISNUMBER(OFFSET('Hygiene Data'!$D$9,0,10*ROW('Hygiene Data'!D149))),'Data Summary'!DQ155="Yes"),OFFSET('Hygiene Data'!$D$9,0,10*ROW('Hygiene Data'!D149)),NA())</f>
        <v>#N/A</v>
      </c>
      <c r="BC155" s="508" t="e">
        <f ca="1">+IF(AND(ISNUMBER(OFFSET('Hygiene Data'!$E$5,0,10*ROW('Hygiene Data'!E149))),'Data Summary'!DR155="Yes"),OFFSET('Hygiene Data'!$E$5,0,10*ROW('Hygiene Data'!E149)),NA())</f>
        <v>#N/A</v>
      </c>
      <c r="BD155" s="508" t="e">
        <f ca="1">+IF(AND(ISNUMBER(OFFSET('Hygiene Data'!$E$7,0,10*ROW('Hygiene Data'!E149))),'Data Summary'!DS155="Yes"),OFFSET('Hygiene Data'!$E$7,0,10*ROW('Hygiene Data'!E149)),NA())</f>
        <v>#N/A</v>
      </c>
      <c r="BE155" s="508" t="e">
        <f ca="1">+IF(AND(ISNUMBER(OFFSET('Hygiene Data'!$E$9,0,10*ROW('Hygiene Data'!E149))),'Data Summary'!DT155="Yes"),OFFSET('Hygiene Data'!$E$9,0,10*ROW('Hygiene Data'!E149)),NA())</f>
        <v>#N/A</v>
      </c>
      <c r="BF155" s="508" t="e">
        <f ca="1">+IF(AND(ISNUMBER(OFFSET('Hygiene Data'!$F$5,0,10*ROW('Hygiene Data'!F149))),'Data Summary'!DU155="Yes"),OFFSET('Hygiene Data'!$F$5,0,10*ROW('Hygiene Data'!F149)),NA())</f>
        <v>#N/A</v>
      </c>
      <c r="BG155" s="508" t="e">
        <f ca="1">+IF(AND(ISNUMBER(OFFSET('Hygiene Data'!$F$7,0,10*ROW('Hygiene Data'!F149))),'Data Summary'!DV155="Yes"),OFFSET('Hygiene Data'!$F$7,0,10*ROW('Hygiene Data'!F149)),NA())</f>
        <v>#N/A</v>
      </c>
      <c r="BH155" s="508" t="e">
        <f ca="1">+IF(AND(ISNUMBER(OFFSET('Hygiene Data'!$F$9,0,10*ROW('Hygiene Data'!F149))),'Data Summary'!DW155="Yes"),OFFSET('Hygiene Data'!$F$9,0,10*ROW('Hygiene Data'!F149)),NA())</f>
        <v>#N/A</v>
      </c>
      <c r="BI155" s="508" t="e">
        <f ca="1">+IF(AND(ISNUMBER(OFFSET('Hygiene Data'!$G$5,0,10*ROW('Hygiene Data'!G149))),'Data Summary'!DX155="Yes"),OFFSET('Hygiene Data'!$G$5,0,10*ROW('Hygiene Data'!G149)),NA())</f>
        <v>#N/A</v>
      </c>
      <c r="BJ155" s="508" t="e">
        <f ca="1">+IF(AND(ISNUMBER(OFFSET('Hygiene Data'!$G$7,0,10*ROW('Hygiene Data'!G149))),'Data Summary'!DY155="Yes"),OFFSET('Hygiene Data'!$G$7,0,10*ROW('Hygiene Data'!G149)),NA())</f>
        <v>#N/A</v>
      </c>
      <c r="BK155" s="508" t="e">
        <f ca="1">+IF(AND(ISNUMBER(OFFSET('Hygiene Data'!$G$9,0,10*ROW('Hygiene Data'!G149))),'Data Summary'!DZ155="Yes"),OFFSET('Hygiene Data'!$G$9,0,10*ROW('Hygiene Data'!G149)),NA())</f>
        <v>#N/A</v>
      </c>
      <c r="BL155" s="508" t="e">
        <f ca="1">+IF(AND(ISNUMBER(OFFSET('Hygiene Data'!$H$5,0,10*ROW('Hygiene Data'!H149))),'Data Summary'!EA155="Yes"),OFFSET('Hygiene Data'!$H$5,0,10*ROW('Hygiene Data'!H149)),NA())</f>
        <v>#N/A</v>
      </c>
      <c r="BM155" s="508" t="e">
        <f ca="1">+IF(AND(ISNUMBER(OFFSET('Hygiene Data'!$H$7,0,10*ROW('Hygiene Data'!H149))),'Data Summary'!EB155="Yes"),OFFSET('Hygiene Data'!$H$7,0,10*ROW('Hygiene Data'!H149)),NA())</f>
        <v>#N/A</v>
      </c>
      <c r="BN155" s="508" t="e">
        <f ca="1">+IF(AND(ISNUMBER(OFFSET('Hygiene Data'!$H$9,0,10*ROW('Hygiene Data'!H149))),'Data Summary'!EC155="Yes"),OFFSET('Hygiene Data'!$H$9,0,10*ROW('Hygiene Data'!H149)),NA())</f>
        <v>#N/A</v>
      </c>
      <c r="BO155" s="508" t="e">
        <f ca="1">+IF(AND(ISNUMBER(OFFSET('Hygiene Data'!$I$5,0,10*ROW('Hygiene Data'!I149))),'Data Summary'!ED155="Yes"),OFFSET('Hygiene Data'!$I$5,0,10*ROW('Hygiene Data'!I149)),NA())</f>
        <v>#N/A</v>
      </c>
      <c r="BP155" s="508" t="e">
        <f ca="1">+IF(AND(ISNUMBER(OFFSET('Hygiene Data'!$I$7,0,10*ROW('Hygiene Data'!I149))),'Data Summary'!EE155="Yes"),OFFSET('Hygiene Data'!$I$7,0,10*ROW('Hygiene Data'!I149)),NA())</f>
        <v>#N/A</v>
      </c>
      <c r="BQ155" s="508" t="e">
        <f ca="1">+IF(AND(ISNUMBER(OFFSET('Hygiene Data'!$I$9,0,10*ROW('Hygiene Data'!I149))),'Data Summary'!EF155="Yes"),OFFSET('Hygiene Data'!$I$9,0,10*ROW('Hygiene Data'!I149)),NA())</f>
        <v>#N/A</v>
      </c>
    </row>
    <row r="156" spans="1:69" x14ac:dyDescent="0.25">
      <c r="A156" s="504" t="e">
        <f ca="1">+RIGHT('Data Summary'!A156,LEN('Data Summary'!A156)-9)</f>
        <v>#VALUE!</v>
      </c>
      <c r="B156" s="478" t="str">
        <f ca="1">+IF(ISTEXT('Data Summary'!B156),'Data Summary'!B156,"")</f>
        <v/>
      </c>
      <c r="C156" s="505" t="e">
        <f ca="1">+VALUE('Data Summary'!C156)</f>
        <v>#VALUE!</v>
      </c>
      <c r="D156" s="506" t="e">
        <f ca="1">+IF(AND(ISNUMBER(OFFSET('Water Data'!$D$4,0,10*ROW('Water Data'!D150))),'Data Summary'!BS156="Yes"),100-OFFSET('Water Data'!$D$4,0,10*ROW('Water Data'!D150)),NA())</f>
        <v>#N/A</v>
      </c>
      <c r="E156" s="506" t="e">
        <f ca="1">+IF(AND(ISNUMBER(OFFSET('Water Data'!$D$6,0,10*ROW('Water Data'!D150))),'Data Summary'!BT156="Yes"),OFFSET('Water Data'!$D$6,0,10*ROW('Water Data'!D150)),NA())</f>
        <v>#N/A</v>
      </c>
      <c r="F156" s="506" t="e">
        <f ca="1">+IF(AND(ISNUMBER(OFFSET('Water Data'!$D$9,0,10*ROW('Water Data'!D150))),'Data Summary'!BU156="Yes"),OFFSET('Water Data'!$D$9,0,10*ROW('Water Data'!D150)),NA())</f>
        <v>#N/A</v>
      </c>
      <c r="G156" s="506" t="e">
        <f ca="1">+IF(AND(ISNUMBER(OFFSET('Water Data'!$E$4,0,10*ROW('Water Data'!E150))),'Data Summary'!BV156="Yes"),100-OFFSET('Water Data'!$E$4,0,10*ROW('Water Data'!E150)),NA())</f>
        <v>#N/A</v>
      </c>
      <c r="H156" s="506" t="e">
        <f ca="1">+IF(AND(ISNUMBER(OFFSET('Water Data'!$E$6,0,10*ROW('Water Data'!E150))),'Data Summary'!BW156="Yes"),OFFSET('Water Data'!$E$6,0,10*ROW('Water Data'!E150)),NA())</f>
        <v>#N/A</v>
      </c>
      <c r="I156" s="506" t="e">
        <f ca="1">+IF(AND(ISNUMBER(OFFSET('Water Data'!$E$9,0,10*ROW('Water Data'!E150))),'Data Summary'!BX156="Yes"),OFFSET('Water Data'!$E$9,0,10*ROW('Water Data'!E150)),NA())</f>
        <v>#N/A</v>
      </c>
      <c r="J156" s="506" t="e">
        <f ca="1">+IF(AND(ISNUMBER(OFFSET('Water Data'!$F$4,0,10*ROW('Water Data'!F150))),'Data Summary'!BY156="Yes"),100-OFFSET('Water Data'!$F$4,0,10*ROW('Water Data'!F150)),NA())</f>
        <v>#N/A</v>
      </c>
      <c r="K156" s="506" t="e">
        <f ca="1">+IF(AND(ISNUMBER(OFFSET('Water Data'!$F$6,0,10*ROW('Water Data'!F150))),'Data Summary'!BZ156="Yes"),OFFSET('Water Data'!$F$6,0,10*ROW('Water Data'!F150)),NA())</f>
        <v>#N/A</v>
      </c>
      <c r="L156" s="506" t="e">
        <f ca="1">+IF(AND(ISNUMBER(OFFSET('Water Data'!$F$9,0,10*ROW('Water Data'!F150))),'Data Summary'!CA156="Yes"),OFFSET('Water Data'!$F$9,0,10*ROW('Water Data'!F150)),NA())</f>
        <v>#N/A</v>
      </c>
      <c r="M156" s="506" t="e">
        <f ca="1">+IF(AND(ISNUMBER(OFFSET('Water Data'!$G$4,0,10*ROW('Water Data'!G150))),'Data Summary'!CB156="Yes"),100-OFFSET('Water Data'!$G$4,0,10*ROW('Water Data'!G150)),NA())</f>
        <v>#N/A</v>
      </c>
      <c r="N156" s="506" t="e">
        <f ca="1">+IF(AND(ISNUMBER(OFFSET('Water Data'!$G$6,0,10*ROW('Water Data'!G150))),'Data Summary'!CC156="Yes"),OFFSET('Water Data'!$G$6,0,10*ROW('Water Data'!G150)),NA())</f>
        <v>#N/A</v>
      </c>
      <c r="O156" s="506" t="e">
        <f ca="1">+IF(AND(ISNUMBER(OFFSET('Water Data'!$G$9,0,10*ROW('Water Data'!G150))),'Data Summary'!CD156="Yes"),OFFSET('Water Data'!$G$9,0,10*ROW('Water Data'!G150)),NA())</f>
        <v>#N/A</v>
      </c>
      <c r="P156" s="506" t="e">
        <f ca="1">+IF(AND(ISNUMBER(OFFSET('Water Data'!$H$4,0,10*ROW('Water Data'!H150))),'Data Summary'!CE156="Yes"),100-OFFSET('Water Data'!$H$4,0,10*ROW('Water Data'!H150)),NA())</f>
        <v>#N/A</v>
      </c>
      <c r="Q156" s="506" t="e">
        <f ca="1">+IF(AND(ISNUMBER(OFFSET('Water Data'!$H$6,0,10*ROW('Water Data'!H150))),'Data Summary'!CF156="Yes"),OFFSET('Water Data'!$H$6,0,10*ROW('Water Data'!H150)),NA())</f>
        <v>#N/A</v>
      </c>
      <c r="R156" s="506" t="e">
        <f ca="1">+IF(AND(ISNUMBER(OFFSET('Water Data'!$H$9,0,10*ROW('Water Data'!H150))),'Data Summary'!CG156="Yes"),OFFSET('Water Data'!$H$9,0,10*ROW('Water Data'!H150)),NA())</f>
        <v>#N/A</v>
      </c>
      <c r="S156" s="506" t="e">
        <f ca="1">+IF(AND(ISNUMBER(OFFSET('Water Data'!$I$4,0,10*ROW('Water Data'!I150))),'Data Summary'!CH156="Yes"),100-OFFSET('Water Data'!$I$4,0,10*ROW('Water Data'!I150)),NA())</f>
        <v>#N/A</v>
      </c>
      <c r="T156" s="506" t="e">
        <f ca="1">+IF(AND(ISNUMBER(OFFSET('Water Data'!$I$6,0,10*ROW('Water Data'!I150))),'Data Summary'!CI156="Yes"),OFFSET('Water Data'!$I$6,0,10*ROW('Water Data'!I150)),NA())</f>
        <v>#N/A</v>
      </c>
      <c r="U156" s="506" t="e">
        <f ca="1">+IF(AND(ISNUMBER(OFFSET('Water Data'!$I$9,0,10*ROW('Water Data'!I150))),'Data Summary'!CJ156="Yes"),OFFSET('Water Data'!$I$9,0,10*ROW('Water Data'!I150)),NA())</f>
        <v>#N/A</v>
      </c>
      <c r="V156" s="507" t="e">
        <f ca="1">+IF(AND(ISNUMBER(OFFSET('Sanitation Data'!$D$4,0,10*ROW('Sanitation Data'!D150))),'Data Summary'!CK156="Yes"),100-OFFSET('Sanitation Data'!$D$4,0,10*ROW('Sanitation Data'!D150)),NA())</f>
        <v>#N/A</v>
      </c>
      <c r="W156" s="507" t="e">
        <f ca="1">+IF(AND(ISNUMBER(OFFSET('Sanitation Data'!$D$6,0,10*ROW('Sanitation Data'!D150))),'Data Summary'!CL156="Yes"),OFFSET('Sanitation Data'!$D$6,0,10*ROW('Sanitation Data'!D150)),NA())</f>
        <v>#N/A</v>
      </c>
      <c r="X156" s="507" t="e">
        <f ca="1">+IF(AND(ISNUMBER(OFFSET('Sanitation Data'!$D$10,0,10*ROW('Sanitation Data'!D150))),'Data Summary'!CM156="Yes"),OFFSET('Sanitation Data'!$D$10,0,10*ROW('Sanitation Data'!D150)),NA())</f>
        <v>#N/A</v>
      </c>
      <c r="Y156" s="507" t="e">
        <f ca="1">+IF(AND(ISNUMBER(OFFSET('Sanitation Data'!$D$11,0,10*ROW('Sanitation Data'!D150))),'Data Summary'!CN156="Yes"),OFFSET('Sanitation Data'!$D$11,0,10*ROW('Sanitation Data'!D150)),NA())</f>
        <v>#N/A</v>
      </c>
      <c r="Z156" s="507" t="e">
        <f ca="1">+IF(AND(ISNUMBER(OFFSET('Sanitation Data'!$D$12,0,10*ROW('Sanitation Data'!D150))),'Data Summary'!CO156="Yes"),OFFSET('Sanitation Data'!$D$12,0,10*ROW('Sanitation Data'!D150)),NA())</f>
        <v>#N/A</v>
      </c>
      <c r="AA156" s="507" t="e">
        <f ca="1">+IF(AND(ISNUMBER(OFFSET('Sanitation Data'!$E$4,0,10*ROW('Sanitation Data'!E150))),'Data Summary'!CP156="Yes"),100-OFFSET('Sanitation Data'!$E$4,0,10*ROW('Sanitation Data'!E150)),NA())</f>
        <v>#N/A</v>
      </c>
      <c r="AB156" s="507" t="e">
        <f ca="1">+IF(AND(ISNUMBER(OFFSET('Sanitation Data'!$E$6,0,10*ROW('Sanitation Data'!E150))),'Data Summary'!CQ156="Yes"),OFFSET('Sanitation Data'!$E$6,0,10*ROW('Sanitation Data'!E150)),NA())</f>
        <v>#N/A</v>
      </c>
      <c r="AC156" s="507" t="e">
        <f ca="1">+IF(AND(ISNUMBER(OFFSET('Sanitation Data'!$E$10,0,10*ROW('Sanitation Data'!E150))),'Data Summary'!CR156="Yes"),OFFSET('Sanitation Data'!$E$10,0,10*ROW('Sanitation Data'!E150)),NA())</f>
        <v>#N/A</v>
      </c>
      <c r="AD156" s="507" t="e">
        <f ca="1">+IF(AND(ISNUMBER(OFFSET('Sanitation Data'!$E$11,0,10*ROW('Sanitation Data'!E150))),'Data Summary'!CS156="Yes"),OFFSET('Sanitation Data'!$E$11,0,10*ROW('Sanitation Data'!E150)),NA())</f>
        <v>#N/A</v>
      </c>
      <c r="AE156" s="507" t="e">
        <f ca="1">+IF(AND(ISNUMBER(OFFSET('Sanitation Data'!$E$12,0,10*ROW('Sanitation Data'!E150))),'Data Summary'!CT156="Yes"),OFFSET('Sanitation Data'!$E$12,0,10*ROW('Sanitation Data'!E150)),NA())</f>
        <v>#N/A</v>
      </c>
      <c r="AF156" s="507" t="e">
        <f ca="1">+IF(AND(ISNUMBER(OFFSET('Sanitation Data'!$F$4,0,10*ROW('Sanitation Data'!F150))),'Data Summary'!CU156="Yes"),100-OFFSET('Sanitation Data'!$F$4,0,10*ROW('Sanitation Data'!F150)),NA())</f>
        <v>#N/A</v>
      </c>
      <c r="AG156" s="507" t="e">
        <f ca="1">+IF(AND(ISNUMBER(OFFSET('Sanitation Data'!$F$6,0,10*ROW('Sanitation Data'!F150))),'Data Summary'!CV156="Yes"),OFFSET('Sanitation Data'!$F$6,0,10*ROW('Sanitation Data'!F150)),NA())</f>
        <v>#N/A</v>
      </c>
      <c r="AH156" s="507" t="e">
        <f ca="1">+IF(AND(ISNUMBER(OFFSET('Sanitation Data'!$F$10,0,10*ROW('Sanitation Data'!F150))),'Data Summary'!CW156="Yes"),OFFSET('Sanitation Data'!$F$10,0,10*ROW('Sanitation Data'!F150)),NA())</f>
        <v>#N/A</v>
      </c>
      <c r="AI156" s="507" t="e">
        <f ca="1">+IF(AND(ISNUMBER(OFFSET('Sanitation Data'!$F$11,0,10*ROW('Sanitation Data'!F150))),'Data Summary'!CX156="Yes"),OFFSET('Sanitation Data'!$F$11,0,10*ROW('Sanitation Data'!F150)),NA())</f>
        <v>#N/A</v>
      </c>
      <c r="AJ156" s="507" t="e">
        <f ca="1">+IF(AND(ISNUMBER(OFFSET('Sanitation Data'!$F$12,0,10*ROW('Sanitation Data'!F150))),'Data Summary'!CY156="Yes"),OFFSET('Sanitation Data'!$F$12,0,10*ROW('Sanitation Data'!F150)),NA())</f>
        <v>#N/A</v>
      </c>
      <c r="AK156" s="507" t="e">
        <f ca="1">+IF(AND(ISNUMBER(OFFSET('Sanitation Data'!$G$4,0,10*ROW('Sanitation Data'!G150))),'Data Summary'!CZ156="Yes"),100-OFFSET('Sanitation Data'!$G$4,0,10*ROW('Sanitation Data'!G150)),NA())</f>
        <v>#N/A</v>
      </c>
      <c r="AL156" s="507" t="e">
        <f ca="1">+IF(AND(ISNUMBER(OFFSET('Sanitation Data'!$G$6,0,10*ROW('Sanitation Data'!G150))),'Data Summary'!DA156="Yes"),OFFSET('Sanitation Data'!$G$6,0,10*ROW('Sanitation Data'!G150)),NA())</f>
        <v>#N/A</v>
      </c>
      <c r="AM156" s="507" t="e">
        <f ca="1">+IF(AND(ISNUMBER(OFFSET('Sanitation Data'!$G$10,0,10*ROW('Sanitation Data'!G150))),'Data Summary'!DB156="Yes"),OFFSET('Sanitation Data'!$G$10,0,10*ROW('Sanitation Data'!G150)),NA())</f>
        <v>#N/A</v>
      </c>
      <c r="AN156" s="507" t="e">
        <f ca="1">+IF(AND(ISNUMBER(OFFSET('Sanitation Data'!$G$11,0,10*ROW('Sanitation Data'!G150))),'Data Summary'!DC156="Yes"),OFFSET('Sanitation Data'!$G$11,0,10*ROW('Sanitation Data'!G150)),NA())</f>
        <v>#N/A</v>
      </c>
      <c r="AO156" s="507" t="e">
        <f ca="1">+IF(AND(ISNUMBER(OFFSET('Sanitation Data'!$G$12,0,10*ROW('Sanitation Data'!G150))),'Data Summary'!DD156="Yes"),OFFSET('Sanitation Data'!$G$12,0,10*ROW('Sanitation Data'!G150)),NA())</f>
        <v>#N/A</v>
      </c>
      <c r="AP156" s="507" t="e">
        <f ca="1">+IF(AND(ISNUMBER(OFFSET('Sanitation Data'!$H$4,0,10*ROW('Sanitation Data'!H150))),'Data Summary'!DE156="Yes"),100-OFFSET('Sanitation Data'!$H$4,0,10*ROW('Sanitation Data'!H150)),NA())</f>
        <v>#N/A</v>
      </c>
      <c r="AQ156" s="507" t="e">
        <f ca="1">+IF(AND(ISNUMBER(OFFSET('Sanitation Data'!$H$6,0,10*ROW('Sanitation Data'!H150))),'Data Summary'!DF156="Yes"),OFFSET('Sanitation Data'!$H$6,0,10*ROW('Sanitation Data'!H150)),NA())</f>
        <v>#N/A</v>
      </c>
      <c r="AR156" s="507" t="e">
        <f ca="1">+IF(AND(ISNUMBER(OFFSET('Sanitation Data'!$H$10,0,10*ROW('Sanitation Data'!H150))),'Data Summary'!DG156="Yes"),OFFSET('Sanitation Data'!$H$10,0,10*ROW('Sanitation Data'!H150)),NA())</f>
        <v>#N/A</v>
      </c>
      <c r="AS156" s="507" t="e">
        <f ca="1">+IF(AND(ISNUMBER(OFFSET('Sanitation Data'!$H$11,0,10*ROW('Sanitation Data'!H150))),'Data Summary'!DH156="Yes"),OFFSET('Sanitation Data'!$H$11,0,10*ROW('Sanitation Data'!H150)),NA())</f>
        <v>#N/A</v>
      </c>
      <c r="AT156" s="507" t="e">
        <f ca="1">+IF(AND(ISNUMBER(OFFSET('Sanitation Data'!$H$12,0,10*ROW('Sanitation Data'!H150))),'Data Summary'!DI156="Yes"),OFFSET('Sanitation Data'!$H$12,0,10*ROW('Sanitation Data'!H150)),NA())</f>
        <v>#N/A</v>
      </c>
      <c r="AU156" s="507" t="e">
        <f ca="1">+IF(AND(ISNUMBER(OFFSET('Sanitation Data'!$I$4,0,10*ROW('Sanitation Data'!I150))),'Data Summary'!DJ156="Yes"),100-OFFSET('Sanitation Data'!$I$4,0,10*ROW('Sanitation Data'!I150)),NA())</f>
        <v>#N/A</v>
      </c>
      <c r="AV156" s="507" t="e">
        <f ca="1">+IF(AND(ISNUMBER(OFFSET('Sanitation Data'!$I$6,0,10*ROW('Sanitation Data'!I150))),'Data Summary'!DK156="Yes"),OFFSET('Sanitation Data'!$I$6,0,10*ROW('Sanitation Data'!I150)),NA())</f>
        <v>#N/A</v>
      </c>
      <c r="AW156" s="507" t="e">
        <f ca="1">+IF(AND(ISNUMBER(OFFSET('Sanitation Data'!$I$10,0,10*ROW('Sanitation Data'!I150))),'Data Summary'!DL156="Yes"),OFFSET('Sanitation Data'!$I$10,0,10*ROW('Sanitation Data'!I150)),NA())</f>
        <v>#N/A</v>
      </c>
      <c r="AX156" s="507" t="e">
        <f ca="1">+IF(AND(ISNUMBER(OFFSET('Sanitation Data'!$I$11,0,10*ROW('Sanitation Data'!I150))),'Data Summary'!DM156="Yes"),OFFSET('Sanitation Data'!$I$11,0,10*ROW('Sanitation Data'!I150)),NA())</f>
        <v>#N/A</v>
      </c>
      <c r="AY156" s="507" t="e">
        <f ca="1">+IF(AND(ISNUMBER(OFFSET('Sanitation Data'!$I$12,0,10*ROW('Sanitation Data'!I150))),'Data Summary'!DN156="Yes"),OFFSET('Sanitation Data'!$I$12,0,10*ROW('Sanitation Data'!I150)),NA())</f>
        <v>#N/A</v>
      </c>
      <c r="AZ156" s="508" t="e">
        <f ca="1">+IF(AND(ISNUMBER(OFFSET('Hygiene Data'!$D$5,0,10*ROW('Hygiene Data'!D150))),'Data Summary'!DO156="Yes"),OFFSET('Hygiene Data'!$D$5,0,10*ROW('Hygiene Data'!D150)),NA())</f>
        <v>#N/A</v>
      </c>
      <c r="BA156" s="508" t="e">
        <f ca="1">+IF(AND(ISNUMBER(OFFSET('Hygiene Data'!$D$7,0,10*ROW('Hygiene Data'!D150))),'Data Summary'!DP156="Yes"),OFFSET('Hygiene Data'!$D$7,0,10*ROW('Hygiene Data'!D150)),NA())</f>
        <v>#N/A</v>
      </c>
      <c r="BB156" s="508" t="e">
        <f ca="1">+IF(AND(ISNUMBER(OFFSET('Hygiene Data'!$D$9,0,10*ROW('Hygiene Data'!D150))),'Data Summary'!DQ156="Yes"),OFFSET('Hygiene Data'!$D$9,0,10*ROW('Hygiene Data'!D150)),NA())</f>
        <v>#N/A</v>
      </c>
      <c r="BC156" s="508" t="e">
        <f ca="1">+IF(AND(ISNUMBER(OFFSET('Hygiene Data'!$E$5,0,10*ROW('Hygiene Data'!E150))),'Data Summary'!DR156="Yes"),OFFSET('Hygiene Data'!$E$5,0,10*ROW('Hygiene Data'!E150)),NA())</f>
        <v>#N/A</v>
      </c>
      <c r="BD156" s="508" t="e">
        <f ca="1">+IF(AND(ISNUMBER(OFFSET('Hygiene Data'!$E$7,0,10*ROW('Hygiene Data'!E150))),'Data Summary'!DS156="Yes"),OFFSET('Hygiene Data'!$E$7,0,10*ROW('Hygiene Data'!E150)),NA())</f>
        <v>#N/A</v>
      </c>
      <c r="BE156" s="508" t="e">
        <f ca="1">+IF(AND(ISNUMBER(OFFSET('Hygiene Data'!$E$9,0,10*ROW('Hygiene Data'!E150))),'Data Summary'!DT156="Yes"),OFFSET('Hygiene Data'!$E$9,0,10*ROW('Hygiene Data'!E150)),NA())</f>
        <v>#N/A</v>
      </c>
      <c r="BF156" s="508" t="e">
        <f ca="1">+IF(AND(ISNUMBER(OFFSET('Hygiene Data'!$F$5,0,10*ROW('Hygiene Data'!F150))),'Data Summary'!DU156="Yes"),OFFSET('Hygiene Data'!$F$5,0,10*ROW('Hygiene Data'!F150)),NA())</f>
        <v>#N/A</v>
      </c>
      <c r="BG156" s="508" t="e">
        <f ca="1">+IF(AND(ISNUMBER(OFFSET('Hygiene Data'!$F$7,0,10*ROW('Hygiene Data'!F150))),'Data Summary'!DV156="Yes"),OFFSET('Hygiene Data'!$F$7,0,10*ROW('Hygiene Data'!F150)),NA())</f>
        <v>#N/A</v>
      </c>
      <c r="BH156" s="508" t="e">
        <f ca="1">+IF(AND(ISNUMBER(OFFSET('Hygiene Data'!$F$9,0,10*ROW('Hygiene Data'!F150))),'Data Summary'!DW156="Yes"),OFFSET('Hygiene Data'!$F$9,0,10*ROW('Hygiene Data'!F150)),NA())</f>
        <v>#N/A</v>
      </c>
      <c r="BI156" s="508" t="e">
        <f ca="1">+IF(AND(ISNUMBER(OFFSET('Hygiene Data'!$G$5,0,10*ROW('Hygiene Data'!G150))),'Data Summary'!DX156="Yes"),OFFSET('Hygiene Data'!$G$5,0,10*ROW('Hygiene Data'!G150)),NA())</f>
        <v>#N/A</v>
      </c>
      <c r="BJ156" s="508" t="e">
        <f ca="1">+IF(AND(ISNUMBER(OFFSET('Hygiene Data'!$G$7,0,10*ROW('Hygiene Data'!G150))),'Data Summary'!DY156="Yes"),OFFSET('Hygiene Data'!$G$7,0,10*ROW('Hygiene Data'!G150)),NA())</f>
        <v>#N/A</v>
      </c>
      <c r="BK156" s="508" t="e">
        <f ca="1">+IF(AND(ISNUMBER(OFFSET('Hygiene Data'!$G$9,0,10*ROW('Hygiene Data'!G150))),'Data Summary'!DZ156="Yes"),OFFSET('Hygiene Data'!$G$9,0,10*ROW('Hygiene Data'!G150)),NA())</f>
        <v>#N/A</v>
      </c>
      <c r="BL156" s="508" t="e">
        <f ca="1">+IF(AND(ISNUMBER(OFFSET('Hygiene Data'!$H$5,0,10*ROW('Hygiene Data'!H150))),'Data Summary'!EA156="Yes"),OFFSET('Hygiene Data'!$H$5,0,10*ROW('Hygiene Data'!H150)),NA())</f>
        <v>#N/A</v>
      </c>
      <c r="BM156" s="508" t="e">
        <f ca="1">+IF(AND(ISNUMBER(OFFSET('Hygiene Data'!$H$7,0,10*ROW('Hygiene Data'!H150))),'Data Summary'!EB156="Yes"),OFFSET('Hygiene Data'!$H$7,0,10*ROW('Hygiene Data'!H150)),NA())</f>
        <v>#N/A</v>
      </c>
      <c r="BN156" s="508" t="e">
        <f ca="1">+IF(AND(ISNUMBER(OFFSET('Hygiene Data'!$H$9,0,10*ROW('Hygiene Data'!H150))),'Data Summary'!EC156="Yes"),OFFSET('Hygiene Data'!$H$9,0,10*ROW('Hygiene Data'!H150)),NA())</f>
        <v>#N/A</v>
      </c>
      <c r="BO156" s="508" t="e">
        <f ca="1">+IF(AND(ISNUMBER(OFFSET('Hygiene Data'!$I$5,0,10*ROW('Hygiene Data'!I150))),'Data Summary'!ED156="Yes"),OFFSET('Hygiene Data'!$I$5,0,10*ROW('Hygiene Data'!I150)),NA())</f>
        <v>#N/A</v>
      </c>
      <c r="BP156" s="508" t="e">
        <f ca="1">+IF(AND(ISNUMBER(OFFSET('Hygiene Data'!$I$7,0,10*ROW('Hygiene Data'!I150))),'Data Summary'!EE156="Yes"),OFFSET('Hygiene Data'!$I$7,0,10*ROW('Hygiene Data'!I150)),NA())</f>
        <v>#N/A</v>
      </c>
      <c r="BQ156" s="508" t="e">
        <f ca="1">+IF(AND(ISNUMBER(OFFSET('Hygiene Data'!$I$9,0,10*ROW('Hygiene Data'!I150))),'Data Summary'!EF156="Yes"),OFFSET('Hygiene Data'!$I$9,0,10*ROW('Hygiene Data'!I150)),NA())</f>
        <v>#N/A</v>
      </c>
    </row>
    <row r="157" spans="1:69" x14ac:dyDescent="0.25">
      <c r="A157" s="504" t="e">
        <f ca="1">+RIGHT('Data Summary'!A157,LEN('Data Summary'!A157)-9)</f>
        <v>#VALUE!</v>
      </c>
      <c r="B157" s="478" t="str">
        <f ca="1">+IF(ISTEXT('Data Summary'!B157),'Data Summary'!B157,"")</f>
        <v/>
      </c>
      <c r="C157" s="505" t="e">
        <f ca="1">+VALUE('Data Summary'!C157)</f>
        <v>#VALUE!</v>
      </c>
      <c r="D157" s="506" t="e">
        <f ca="1">+IF(AND(ISNUMBER(OFFSET('Water Data'!$D$4,0,10*ROW('Water Data'!D151))),'Data Summary'!BS157="Yes"),100-OFFSET('Water Data'!$D$4,0,10*ROW('Water Data'!D151)),NA())</f>
        <v>#N/A</v>
      </c>
      <c r="E157" s="506" t="e">
        <f ca="1">+IF(AND(ISNUMBER(OFFSET('Water Data'!$D$6,0,10*ROW('Water Data'!D151))),'Data Summary'!BT157="Yes"),OFFSET('Water Data'!$D$6,0,10*ROW('Water Data'!D151)),NA())</f>
        <v>#N/A</v>
      </c>
      <c r="F157" s="506" t="e">
        <f ca="1">+IF(AND(ISNUMBER(OFFSET('Water Data'!$D$9,0,10*ROW('Water Data'!D151))),'Data Summary'!BU157="Yes"),OFFSET('Water Data'!$D$9,0,10*ROW('Water Data'!D151)),NA())</f>
        <v>#N/A</v>
      </c>
      <c r="G157" s="506" t="e">
        <f ca="1">+IF(AND(ISNUMBER(OFFSET('Water Data'!$E$4,0,10*ROW('Water Data'!E151))),'Data Summary'!BV157="Yes"),100-OFFSET('Water Data'!$E$4,0,10*ROW('Water Data'!E151)),NA())</f>
        <v>#N/A</v>
      </c>
      <c r="H157" s="506" t="e">
        <f ca="1">+IF(AND(ISNUMBER(OFFSET('Water Data'!$E$6,0,10*ROW('Water Data'!E151))),'Data Summary'!BW157="Yes"),OFFSET('Water Data'!$E$6,0,10*ROW('Water Data'!E151)),NA())</f>
        <v>#N/A</v>
      </c>
      <c r="I157" s="506" t="e">
        <f ca="1">+IF(AND(ISNUMBER(OFFSET('Water Data'!$E$9,0,10*ROW('Water Data'!E151))),'Data Summary'!BX157="Yes"),OFFSET('Water Data'!$E$9,0,10*ROW('Water Data'!E151)),NA())</f>
        <v>#N/A</v>
      </c>
      <c r="J157" s="506" t="e">
        <f ca="1">+IF(AND(ISNUMBER(OFFSET('Water Data'!$F$4,0,10*ROW('Water Data'!F151))),'Data Summary'!BY157="Yes"),100-OFFSET('Water Data'!$F$4,0,10*ROW('Water Data'!F151)),NA())</f>
        <v>#N/A</v>
      </c>
      <c r="K157" s="506" t="e">
        <f ca="1">+IF(AND(ISNUMBER(OFFSET('Water Data'!$F$6,0,10*ROW('Water Data'!F151))),'Data Summary'!BZ157="Yes"),OFFSET('Water Data'!$F$6,0,10*ROW('Water Data'!F151)),NA())</f>
        <v>#N/A</v>
      </c>
      <c r="L157" s="506" t="e">
        <f ca="1">+IF(AND(ISNUMBER(OFFSET('Water Data'!$F$9,0,10*ROW('Water Data'!F151))),'Data Summary'!CA157="Yes"),OFFSET('Water Data'!$F$9,0,10*ROW('Water Data'!F151)),NA())</f>
        <v>#N/A</v>
      </c>
      <c r="M157" s="506" t="e">
        <f ca="1">+IF(AND(ISNUMBER(OFFSET('Water Data'!$G$4,0,10*ROW('Water Data'!G151))),'Data Summary'!CB157="Yes"),100-OFFSET('Water Data'!$G$4,0,10*ROW('Water Data'!G151)),NA())</f>
        <v>#N/A</v>
      </c>
      <c r="N157" s="506" t="e">
        <f ca="1">+IF(AND(ISNUMBER(OFFSET('Water Data'!$G$6,0,10*ROW('Water Data'!G151))),'Data Summary'!CC157="Yes"),OFFSET('Water Data'!$G$6,0,10*ROW('Water Data'!G151)),NA())</f>
        <v>#N/A</v>
      </c>
      <c r="O157" s="506" t="e">
        <f ca="1">+IF(AND(ISNUMBER(OFFSET('Water Data'!$G$9,0,10*ROW('Water Data'!G151))),'Data Summary'!CD157="Yes"),OFFSET('Water Data'!$G$9,0,10*ROW('Water Data'!G151)),NA())</f>
        <v>#N/A</v>
      </c>
      <c r="P157" s="506" t="e">
        <f ca="1">+IF(AND(ISNUMBER(OFFSET('Water Data'!$H$4,0,10*ROW('Water Data'!H151))),'Data Summary'!CE157="Yes"),100-OFFSET('Water Data'!$H$4,0,10*ROW('Water Data'!H151)),NA())</f>
        <v>#N/A</v>
      </c>
      <c r="Q157" s="506" t="e">
        <f ca="1">+IF(AND(ISNUMBER(OFFSET('Water Data'!$H$6,0,10*ROW('Water Data'!H151))),'Data Summary'!CF157="Yes"),OFFSET('Water Data'!$H$6,0,10*ROW('Water Data'!H151)),NA())</f>
        <v>#N/A</v>
      </c>
      <c r="R157" s="506" t="e">
        <f ca="1">+IF(AND(ISNUMBER(OFFSET('Water Data'!$H$9,0,10*ROW('Water Data'!H151))),'Data Summary'!CG157="Yes"),OFFSET('Water Data'!$H$9,0,10*ROW('Water Data'!H151)),NA())</f>
        <v>#N/A</v>
      </c>
      <c r="S157" s="506" t="e">
        <f ca="1">+IF(AND(ISNUMBER(OFFSET('Water Data'!$I$4,0,10*ROW('Water Data'!I151))),'Data Summary'!CH157="Yes"),100-OFFSET('Water Data'!$I$4,0,10*ROW('Water Data'!I151)),NA())</f>
        <v>#N/A</v>
      </c>
      <c r="T157" s="506" t="e">
        <f ca="1">+IF(AND(ISNUMBER(OFFSET('Water Data'!$I$6,0,10*ROW('Water Data'!I151))),'Data Summary'!CI157="Yes"),OFFSET('Water Data'!$I$6,0,10*ROW('Water Data'!I151)),NA())</f>
        <v>#N/A</v>
      </c>
      <c r="U157" s="506" t="e">
        <f ca="1">+IF(AND(ISNUMBER(OFFSET('Water Data'!$I$9,0,10*ROW('Water Data'!I151))),'Data Summary'!CJ157="Yes"),OFFSET('Water Data'!$I$9,0,10*ROW('Water Data'!I151)),NA())</f>
        <v>#N/A</v>
      </c>
      <c r="V157" s="507" t="e">
        <f ca="1">+IF(AND(ISNUMBER(OFFSET('Sanitation Data'!$D$4,0,10*ROW('Sanitation Data'!D151))),'Data Summary'!CK157="Yes"),100-OFFSET('Sanitation Data'!$D$4,0,10*ROW('Sanitation Data'!D151)),NA())</f>
        <v>#N/A</v>
      </c>
      <c r="W157" s="507" t="e">
        <f ca="1">+IF(AND(ISNUMBER(OFFSET('Sanitation Data'!$D$6,0,10*ROW('Sanitation Data'!D151))),'Data Summary'!CL157="Yes"),OFFSET('Sanitation Data'!$D$6,0,10*ROW('Sanitation Data'!D151)),NA())</f>
        <v>#N/A</v>
      </c>
      <c r="X157" s="507" t="e">
        <f ca="1">+IF(AND(ISNUMBER(OFFSET('Sanitation Data'!$D$10,0,10*ROW('Sanitation Data'!D151))),'Data Summary'!CM157="Yes"),OFFSET('Sanitation Data'!$D$10,0,10*ROW('Sanitation Data'!D151)),NA())</f>
        <v>#N/A</v>
      </c>
      <c r="Y157" s="507" t="e">
        <f ca="1">+IF(AND(ISNUMBER(OFFSET('Sanitation Data'!$D$11,0,10*ROW('Sanitation Data'!D151))),'Data Summary'!CN157="Yes"),OFFSET('Sanitation Data'!$D$11,0,10*ROW('Sanitation Data'!D151)),NA())</f>
        <v>#N/A</v>
      </c>
      <c r="Z157" s="507" t="e">
        <f ca="1">+IF(AND(ISNUMBER(OFFSET('Sanitation Data'!$D$12,0,10*ROW('Sanitation Data'!D151))),'Data Summary'!CO157="Yes"),OFFSET('Sanitation Data'!$D$12,0,10*ROW('Sanitation Data'!D151)),NA())</f>
        <v>#N/A</v>
      </c>
      <c r="AA157" s="507" t="e">
        <f ca="1">+IF(AND(ISNUMBER(OFFSET('Sanitation Data'!$E$4,0,10*ROW('Sanitation Data'!E151))),'Data Summary'!CP157="Yes"),100-OFFSET('Sanitation Data'!$E$4,0,10*ROW('Sanitation Data'!E151)),NA())</f>
        <v>#N/A</v>
      </c>
      <c r="AB157" s="507" t="e">
        <f ca="1">+IF(AND(ISNUMBER(OFFSET('Sanitation Data'!$E$6,0,10*ROW('Sanitation Data'!E151))),'Data Summary'!CQ157="Yes"),OFFSET('Sanitation Data'!$E$6,0,10*ROW('Sanitation Data'!E151)),NA())</f>
        <v>#N/A</v>
      </c>
      <c r="AC157" s="507" t="e">
        <f ca="1">+IF(AND(ISNUMBER(OFFSET('Sanitation Data'!$E$10,0,10*ROW('Sanitation Data'!E151))),'Data Summary'!CR157="Yes"),OFFSET('Sanitation Data'!$E$10,0,10*ROW('Sanitation Data'!E151)),NA())</f>
        <v>#N/A</v>
      </c>
      <c r="AD157" s="507" t="e">
        <f ca="1">+IF(AND(ISNUMBER(OFFSET('Sanitation Data'!$E$11,0,10*ROW('Sanitation Data'!E151))),'Data Summary'!CS157="Yes"),OFFSET('Sanitation Data'!$E$11,0,10*ROW('Sanitation Data'!E151)),NA())</f>
        <v>#N/A</v>
      </c>
      <c r="AE157" s="507" t="e">
        <f ca="1">+IF(AND(ISNUMBER(OFFSET('Sanitation Data'!$E$12,0,10*ROW('Sanitation Data'!E151))),'Data Summary'!CT157="Yes"),OFFSET('Sanitation Data'!$E$12,0,10*ROW('Sanitation Data'!E151)),NA())</f>
        <v>#N/A</v>
      </c>
      <c r="AF157" s="507" t="e">
        <f ca="1">+IF(AND(ISNUMBER(OFFSET('Sanitation Data'!$F$4,0,10*ROW('Sanitation Data'!F151))),'Data Summary'!CU157="Yes"),100-OFFSET('Sanitation Data'!$F$4,0,10*ROW('Sanitation Data'!F151)),NA())</f>
        <v>#N/A</v>
      </c>
      <c r="AG157" s="507" t="e">
        <f ca="1">+IF(AND(ISNUMBER(OFFSET('Sanitation Data'!$F$6,0,10*ROW('Sanitation Data'!F151))),'Data Summary'!CV157="Yes"),OFFSET('Sanitation Data'!$F$6,0,10*ROW('Sanitation Data'!F151)),NA())</f>
        <v>#N/A</v>
      </c>
      <c r="AH157" s="507" t="e">
        <f ca="1">+IF(AND(ISNUMBER(OFFSET('Sanitation Data'!$F$10,0,10*ROW('Sanitation Data'!F151))),'Data Summary'!CW157="Yes"),OFFSET('Sanitation Data'!$F$10,0,10*ROW('Sanitation Data'!F151)),NA())</f>
        <v>#N/A</v>
      </c>
      <c r="AI157" s="507" t="e">
        <f ca="1">+IF(AND(ISNUMBER(OFFSET('Sanitation Data'!$F$11,0,10*ROW('Sanitation Data'!F151))),'Data Summary'!CX157="Yes"),OFFSET('Sanitation Data'!$F$11,0,10*ROW('Sanitation Data'!F151)),NA())</f>
        <v>#N/A</v>
      </c>
      <c r="AJ157" s="507" t="e">
        <f ca="1">+IF(AND(ISNUMBER(OFFSET('Sanitation Data'!$F$12,0,10*ROW('Sanitation Data'!F151))),'Data Summary'!CY157="Yes"),OFFSET('Sanitation Data'!$F$12,0,10*ROW('Sanitation Data'!F151)),NA())</f>
        <v>#N/A</v>
      </c>
      <c r="AK157" s="507" t="e">
        <f ca="1">+IF(AND(ISNUMBER(OFFSET('Sanitation Data'!$G$4,0,10*ROW('Sanitation Data'!G151))),'Data Summary'!CZ157="Yes"),100-OFFSET('Sanitation Data'!$G$4,0,10*ROW('Sanitation Data'!G151)),NA())</f>
        <v>#N/A</v>
      </c>
      <c r="AL157" s="507" t="e">
        <f ca="1">+IF(AND(ISNUMBER(OFFSET('Sanitation Data'!$G$6,0,10*ROW('Sanitation Data'!G151))),'Data Summary'!DA157="Yes"),OFFSET('Sanitation Data'!$G$6,0,10*ROW('Sanitation Data'!G151)),NA())</f>
        <v>#N/A</v>
      </c>
      <c r="AM157" s="507" t="e">
        <f ca="1">+IF(AND(ISNUMBER(OFFSET('Sanitation Data'!$G$10,0,10*ROW('Sanitation Data'!G151))),'Data Summary'!DB157="Yes"),OFFSET('Sanitation Data'!$G$10,0,10*ROW('Sanitation Data'!G151)),NA())</f>
        <v>#N/A</v>
      </c>
      <c r="AN157" s="507" t="e">
        <f ca="1">+IF(AND(ISNUMBER(OFFSET('Sanitation Data'!$G$11,0,10*ROW('Sanitation Data'!G151))),'Data Summary'!DC157="Yes"),OFFSET('Sanitation Data'!$G$11,0,10*ROW('Sanitation Data'!G151)),NA())</f>
        <v>#N/A</v>
      </c>
      <c r="AO157" s="507" t="e">
        <f ca="1">+IF(AND(ISNUMBER(OFFSET('Sanitation Data'!$G$12,0,10*ROW('Sanitation Data'!G151))),'Data Summary'!DD157="Yes"),OFFSET('Sanitation Data'!$G$12,0,10*ROW('Sanitation Data'!G151)),NA())</f>
        <v>#N/A</v>
      </c>
      <c r="AP157" s="507" t="e">
        <f ca="1">+IF(AND(ISNUMBER(OFFSET('Sanitation Data'!$H$4,0,10*ROW('Sanitation Data'!H151))),'Data Summary'!DE157="Yes"),100-OFFSET('Sanitation Data'!$H$4,0,10*ROW('Sanitation Data'!H151)),NA())</f>
        <v>#N/A</v>
      </c>
      <c r="AQ157" s="507" t="e">
        <f ca="1">+IF(AND(ISNUMBER(OFFSET('Sanitation Data'!$H$6,0,10*ROW('Sanitation Data'!H151))),'Data Summary'!DF157="Yes"),OFFSET('Sanitation Data'!$H$6,0,10*ROW('Sanitation Data'!H151)),NA())</f>
        <v>#N/A</v>
      </c>
      <c r="AR157" s="507" t="e">
        <f ca="1">+IF(AND(ISNUMBER(OFFSET('Sanitation Data'!$H$10,0,10*ROW('Sanitation Data'!H151))),'Data Summary'!DG157="Yes"),OFFSET('Sanitation Data'!$H$10,0,10*ROW('Sanitation Data'!H151)),NA())</f>
        <v>#N/A</v>
      </c>
      <c r="AS157" s="507" t="e">
        <f ca="1">+IF(AND(ISNUMBER(OFFSET('Sanitation Data'!$H$11,0,10*ROW('Sanitation Data'!H151))),'Data Summary'!DH157="Yes"),OFFSET('Sanitation Data'!$H$11,0,10*ROW('Sanitation Data'!H151)),NA())</f>
        <v>#N/A</v>
      </c>
      <c r="AT157" s="507" t="e">
        <f ca="1">+IF(AND(ISNUMBER(OFFSET('Sanitation Data'!$H$12,0,10*ROW('Sanitation Data'!H151))),'Data Summary'!DI157="Yes"),OFFSET('Sanitation Data'!$H$12,0,10*ROW('Sanitation Data'!H151)),NA())</f>
        <v>#N/A</v>
      </c>
      <c r="AU157" s="507" t="e">
        <f ca="1">+IF(AND(ISNUMBER(OFFSET('Sanitation Data'!$I$4,0,10*ROW('Sanitation Data'!I151))),'Data Summary'!DJ157="Yes"),100-OFFSET('Sanitation Data'!$I$4,0,10*ROW('Sanitation Data'!I151)),NA())</f>
        <v>#N/A</v>
      </c>
      <c r="AV157" s="507" t="e">
        <f ca="1">+IF(AND(ISNUMBER(OFFSET('Sanitation Data'!$I$6,0,10*ROW('Sanitation Data'!I151))),'Data Summary'!DK157="Yes"),OFFSET('Sanitation Data'!$I$6,0,10*ROW('Sanitation Data'!I151)),NA())</f>
        <v>#N/A</v>
      </c>
      <c r="AW157" s="507" t="e">
        <f ca="1">+IF(AND(ISNUMBER(OFFSET('Sanitation Data'!$I$10,0,10*ROW('Sanitation Data'!I151))),'Data Summary'!DL157="Yes"),OFFSET('Sanitation Data'!$I$10,0,10*ROW('Sanitation Data'!I151)),NA())</f>
        <v>#N/A</v>
      </c>
      <c r="AX157" s="507" t="e">
        <f ca="1">+IF(AND(ISNUMBER(OFFSET('Sanitation Data'!$I$11,0,10*ROW('Sanitation Data'!I151))),'Data Summary'!DM157="Yes"),OFFSET('Sanitation Data'!$I$11,0,10*ROW('Sanitation Data'!I151)),NA())</f>
        <v>#N/A</v>
      </c>
      <c r="AY157" s="507" t="e">
        <f ca="1">+IF(AND(ISNUMBER(OFFSET('Sanitation Data'!$I$12,0,10*ROW('Sanitation Data'!I151))),'Data Summary'!DN157="Yes"),OFFSET('Sanitation Data'!$I$12,0,10*ROW('Sanitation Data'!I151)),NA())</f>
        <v>#N/A</v>
      </c>
      <c r="AZ157" s="508" t="e">
        <f ca="1">+IF(AND(ISNUMBER(OFFSET('Hygiene Data'!$D$5,0,10*ROW('Hygiene Data'!D151))),'Data Summary'!DO157="Yes"),OFFSET('Hygiene Data'!$D$5,0,10*ROW('Hygiene Data'!D151)),NA())</f>
        <v>#N/A</v>
      </c>
      <c r="BA157" s="508" t="e">
        <f ca="1">+IF(AND(ISNUMBER(OFFSET('Hygiene Data'!$D$7,0,10*ROW('Hygiene Data'!D151))),'Data Summary'!DP157="Yes"),OFFSET('Hygiene Data'!$D$7,0,10*ROW('Hygiene Data'!D151)),NA())</f>
        <v>#N/A</v>
      </c>
      <c r="BB157" s="508" t="e">
        <f ca="1">+IF(AND(ISNUMBER(OFFSET('Hygiene Data'!$D$9,0,10*ROW('Hygiene Data'!D151))),'Data Summary'!DQ157="Yes"),OFFSET('Hygiene Data'!$D$9,0,10*ROW('Hygiene Data'!D151)),NA())</f>
        <v>#N/A</v>
      </c>
      <c r="BC157" s="508" t="e">
        <f ca="1">+IF(AND(ISNUMBER(OFFSET('Hygiene Data'!$E$5,0,10*ROW('Hygiene Data'!E151))),'Data Summary'!DR157="Yes"),OFFSET('Hygiene Data'!$E$5,0,10*ROW('Hygiene Data'!E151)),NA())</f>
        <v>#N/A</v>
      </c>
      <c r="BD157" s="508" t="e">
        <f ca="1">+IF(AND(ISNUMBER(OFFSET('Hygiene Data'!$E$7,0,10*ROW('Hygiene Data'!E151))),'Data Summary'!DS157="Yes"),OFFSET('Hygiene Data'!$E$7,0,10*ROW('Hygiene Data'!E151)),NA())</f>
        <v>#N/A</v>
      </c>
      <c r="BE157" s="508" t="e">
        <f ca="1">+IF(AND(ISNUMBER(OFFSET('Hygiene Data'!$E$9,0,10*ROW('Hygiene Data'!E151))),'Data Summary'!DT157="Yes"),OFFSET('Hygiene Data'!$E$9,0,10*ROW('Hygiene Data'!E151)),NA())</f>
        <v>#N/A</v>
      </c>
      <c r="BF157" s="508" t="e">
        <f ca="1">+IF(AND(ISNUMBER(OFFSET('Hygiene Data'!$F$5,0,10*ROW('Hygiene Data'!F151))),'Data Summary'!DU157="Yes"),OFFSET('Hygiene Data'!$F$5,0,10*ROW('Hygiene Data'!F151)),NA())</f>
        <v>#N/A</v>
      </c>
      <c r="BG157" s="508" t="e">
        <f ca="1">+IF(AND(ISNUMBER(OFFSET('Hygiene Data'!$F$7,0,10*ROW('Hygiene Data'!F151))),'Data Summary'!DV157="Yes"),OFFSET('Hygiene Data'!$F$7,0,10*ROW('Hygiene Data'!F151)),NA())</f>
        <v>#N/A</v>
      </c>
      <c r="BH157" s="508" t="e">
        <f ca="1">+IF(AND(ISNUMBER(OFFSET('Hygiene Data'!$F$9,0,10*ROW('Hygiene Data'!F151))),'Data Summary'!DW157="Yes"),OFFSET('Hygiene Data'!$F$9,0,10*ROW('Hygiene Data'!F151)),NA())</f>
        <v>#N/A</v>
      </c>
      <c r="BI157" s="508" t="e">
        <f ca="1">+IF(AND(ISNUMBER(OFFSET('Hygiene Data'!$G$5,0,10*ROW('Hygiene Data'!G151))),'Data Summary'!DX157="Yes"),OFFSET('Hygiene Data'!$G$5,0,10*ROW('Hygiene Data'!G151)),NA())</f>
        <v>#N/A</v>
      </c>
      <c r="BJ157" s="508" t="e">
        <f ca="1">+IF(AND(ISNUMBER(OFFSET('Hygiene Data'!$G$7,0,10*ROW('Hygiene Data'!G151))),'Data Summary'!DY157="Yes"),OFFSET('Hygiene Data'!$G$7,0,10*ROW('Hygiene Data'!G151)),NA())</f>
        <v>#N/A</v>
      </c>
      <c r="BK157" s="508" t="e">
        <f ca="1">+IF(AND(ISNUMBER(OFFSET('Hygiene Data'!$G$9,0,10*ROW('Hygiene Data'!G151))),'Data Summary'!DZ157="Yes"),OFFSET('Hygiene Data'!$G$9,0,10*ROW('Hygiene Data'!G151)),NA())</f>
        <v>#N/A</v>
      </c>
      <c r="BL157" s="508" t="e">
        <f ca="1">+IF(AND(ISNUMBER(OFFSET('Hygiene Data'!$H$5,0,10*ROW('Hygiene Data'!H151))),'Data Summary'!EA157="Yes"),OFFSET('Hygiene Data'!$H$5,0,10*ROW('Hygiene Data'!H151)),NA())</f>
        <v>#N/A</v>
      </c>
      <c r="BM157" s="508" t="e">
        <f ca="1">+IF(AND(ISNUMBER(OFFSET('Hygiene Data'!$H$7,0,10*ROW('Hygiene Data'!H151))),'Data Summary'!EB157="Yes"),OFFSET('Hygiene Data'!$H$7,0,10*ROW('Hygiene Data'!H151)),NA())</f>
        <v>#N/A</v>
      </c>
      <c r="BN157" s="508" t="e">
        <f ca="1">+IF(AND(ISNUMBER(OFFSET('Hygiene Data'!$H$9,0,10*ROW('Hygiene Data'!H151))),'Data Summary'!EC157="Yes"),OFFSET('Hygiene Data'!$H$9,0,10*ROW('Hygiene Data'!H151)),NA())</f>
        <v>#N/A</v>
      </c>
      <c r="BO157" s="508" t="e">
        <f ca="1">+IF(AND(ISNUMBER(OFFSET('Hygiene Data'!$I$5,0,10*ROW('Hygiene Data'!I151))),'Data Summary'!ED157="Yes"),OFFSET('Hygiene Data'!$I$5,0,10*ROW('Hygiene Data'!I151)),NA())</f>
        <v>#N/A</v>
      </c>
      <c r="BP157" s="508" t="e">
        <f ca="1">+IF(AND(ISNUMBER(OFFSET('Hygiene Data'!$I$7,0,10*ROW('Hygiene Data'!I151))),'Data Summary'!EE157="Yes"),OFFSET('Hygiene Data'!$I$7,0,10*ROW('Hygiene Data'!I151)),NA())</f>
        <v>#N/A</v>
      </c>
      <c r="BQ157" s="508" t="e">
        <f ca="1">+IF(AND(ISNUMBER(OFFSET('Hygiene Data'!$I$9,0,10*ROW('Hygiene Data'!I151))),'Data Summary'!EF157="Yes"),OFFSET('Hygiene Data'!$I$9,0,10*ROW('Hygiene Data'!I151)),NA())</f>
        <v>#N/A</v>
      </c>
    </row>
    <row r="158" spans="1:69" x14ac:dyDescent="0.25">
      <c r="A158" s="504" t="e">
        <f ca="1">+RIGHT('Data Summary'!A158,LEN('Data Summary'!A158)-9)</f>
        <v>#VALUE!</v>
      </c>
      <c r="B158" s="478" t="str">
        <f ca="1">+IF(ISTEXT('Data Summary'!B158),'Data Summary'!B158,"")</f>
        <v/>
      </c>
      <c r="C158" s="505" t="e">
        <f ca="1">+VALUE('Data Summary'!C158)</f>
        <v>#VALUE!</v>
      </c>
      <c r="D158" s="506" t="e">
        <f ca="1">+IF(AND(ISNUMBER(OFFSET('Water Data'!$D$4,0,10*ROW('Water Data'!D152))),'Data Summary'!BS158="Yes"),100-OFFSET('Water Data'!$D$4,0,10*ROW('Water Data'!D152)),NA())</f>
        <v>#N/A</v>
      </c>
      <c r="E158" s="506" t="e">
        <f ca="1">+IF(AND(ISNUMBER(OFFSET('Water Data'!$D$6,0,10*ROW('Water Data'!D152))),'Data Summary'!BT158="Yes"),OFFSET('Water Data'!$D$6,0,10*ROW('Water Data'!D152)),NA())</f>
        <v>#N/A</v>
      </c>
      <c r="F158" s="506" t="e">
        <f ca="1">+IF(AND(ISNUMBER(OFFSET('Water Data'!$D$9,0,10*ROW('Water Data'!D152))),'Data Summary'!BU158="Yes"),OFFSET('Water Data'!$D$9,0,10*ROW('Water Data'!D152)),NA())</f>
        <v>#N/A</v>
      </c>
      <c r="G158" s="506" t="e">
        <f ca="1">+IF(AND(ISNUMBER(OFFSET('Water Data'!$E$4,0,10*ROW('Water Data'!E152))),'Data Summary'!BV158="Yes"),100-OFFSET('Water Data'!$E$4,0,10*ROW('Water Data'!E152)),NA())</f>
        <v>#N/A</v>
      </c>
      <c r="H158" s="506" t="e">
        <f ca="1">+IF(AND(ISNUMBER(OFFSET('Water Data'!$E$6,0,10*ROW('Water Data'!E152))),'Data Summary'!BW158="Yes"),OFFSET('Water Data'!$E$6,0,10*ROW('Water Data'!E152)),NA())</f>
        <v>#N/A</v>
      </c>
      <c r="I158" s="506" t="e">
        <f ca="1">+IF(AND(ISNUMBER(OFFSET('Water Data'!$E$9,0,10*ROW('Water Data'!E152))),'Data Summary'!BX158="Yes"),OFFSET('Water Data'!$E$9,0,10*ROW('Water Data'!E152)),NA())</f>
        <v>#N/A</v>
      </c>
      <c r="J158" s="506" t="e">
        <f ca="1">+IF(AND(ISNUMBER(OFFSET('Water Data'!$F$4,0,10*ROW('Water Data'!F152))),'Data Summary'!BY158="Yes"),100-OFFSET('Water Data'!$F$4,0,10*ROW('Water Data'!F152)),NA())</f>
        <v>#N/A</v>
      </c>
      <c r="K158" s="506" t="e">
        <f ca="1">+IF(AND(ISNUMBER(OFFSET('Water Data'!$F$6,0,10*ROW('Water Data'!F152))),'Data Summary'!BZ158="Yes"),OFFSET('Water Data'!$F$6,0,10*ROW('Water Data'!F152)),NA())</f>
        <v>#N/A</v>
      </c>
      <c r="L158" s="506" t="e">
        <f ca="1">+IF(AND(ISNUMBER(OFFSET('Water Data'!$F$9,0,10*ROW('Water Data'!F152))),'Data Summary'!CA158="Yes"),OFFSET('Water Data'!$F$9,0,10*ROW('Water Data'!F152)),NA())</f>
        <v>#N/A</v>
      </c>
      <c r="M158" s="506" t="e">
        <f ca="1">+IF(AND(ISNUMBER(OFFSET('Water Data'!$G$4,0,10*ROW('Water Data'!G152))),'Data Summary'!CB158="Yes"),100-OFFSET('Water Data'!$G$4,0,10*ROW('Water Data'!G152)),NA())</f>
        <v>#N/A</v>
      </c>
      <c r="N158" s="506" t="e">
        <f ca="1">+IF(AND(ISNUMBER(OFFSET('Water Data'!$G$6,0,10*ROW('Water Data'!G152))),'Data Summary'!CC158="Yes"),OFFSET('Water Data'!$G$6,0,10*ROW('Water Data'!G152)),NA())</f>
        <v>#N/A</v>
      </c>
      <c r="O158" s="506" t="e">
        <f ca="1">+IF(AND(ISNUMBER(OFFSET('Water Data'!$G$9,0,10*ROW('Water Data'!G152))),'Data Summary'!CD158="Yes"),OFFSET('Water Data'!$G$9,0,10*ROW('Water Data'!G152)),NA())</f>
        <v>#N/A</v>
      </c>
      <c r="P158" s="506" t="e">
        <f ca="1">+IF(AND(ISNUMBER(OFFSET('Water Data'!$H$4,0,10*ROW('Water Data'!H152))),'Data Summary'!CE158="Yes"),100-OFFSET('Water Data'!$H$4,0,10*ROW('Water Data'!H152)),NA())</f>
        <v>#N/A</v>
      </c>
      <c r="Q158" s="506" t="e">
        <f ca="1">+IF(AND(ISNUMBER(OFFSET('Water Data'!$H$6,0,10*ROW('Water Data'!H152))),'Data Summary'!CF158="Yes"),OFFSET('Water Data'!$H$6,0,10*ROW('Water Data'!H152)),NA())</f>
        <v>#N/A</v>
      </c>
      <c r="R158" s="506" t="e">
        <f ca="1">+IF(AND(ISNUMBER(OFFSET('Water Data'!$H$9,0,10*ROW('Water Data'!H152))),'Data Summary'!CG158="Yes"),OFFSET('Water Data'!$H$9,0,10*ROW('Water Data'!H152)),NA())</f>
        <v>#N/A</v>
      </c>
      <c r="S158" s="506" t="e">
        <f ca="1">+IF(AND(ISNUMBER(OFFSET('Water Data'!$I$4,0,10*ROW('Water Data'!I152))),'Data Summary'!CH158="Yes"),100-OFFSET('Water Data'!$I$4,0,10*ROW('Water Data'!I152)),NA())</f>
        <v>#N/A</v>
      </c>
      <c r="T158" s="506" t="e">
        <f ca="1">+IF(AND(ISNUMBER(OFFSET('Water Data'!$I$6,0,10*ROW('Water Data'!I152))),'Data Summary'!CI158="Yes"),OFFSET('Water Data'!$I$6,0,10*ROW('Water Data'!I152)),NA())</f>
        <v>#N/A</v>
      </c>
      <c r="U158" s="506" t="e">
        <f ca="1">+IF(AND(ISNUMBER(OFFSET('Water Data'!$I$9,0,10*ROW('Water Data'!I152))),'Data Summary'!CJ158="Yes"),OFFSET('Water Data'!$I$9,0,10*ROW('Water Data'!I152)),NA())</f>
        <v>#N/A</v>
      </c>
      <c r="V158" s="507" t="e">
        <f ca="1">+IF(AND(ISNUMBER(OFFSET('Sanitation Data'!$D$4,0,10*ROW('Sanitation Data'!D152))),'Data Summary'!CK158="Yes"),100-OFFSET('Sanitation Data'!$D$4,0,10*ROW('Sanitation Data'!D152)),NA())</f>
        <v>#N/A</v>
      </c>
      <c r="W158" s="507" t="e">
        <f ca="1">+IF(AND(ISNUMBER(OFFSET('Sanitation Data'!$D$6,0,10*ROW('Sanitation Data'!D152))),'Data Summary'!CL158="Yes"),OFFSET('Sanitation Data'!$D$6,0,10*ROW('Sanitation Data'!D152)),NA())</f>
        <v>#N/A</v>
      </c>
      <c r="X158" s="507" t="e">
        <f ca="1">+IF(AND(ISNUMBER(OFFSET('Sanitation Data'!$D$10,0,10*ROW('Sanitation Data'!D152))),'Data Summary'!CM158="Yes"),OFFSET('Sanitation Data'!$D$10,0,10*ROW('Sanitation Data'!D152)),NA())</f>
        <v>#N/A</v>
      </c>
      <c r="Y158" s="507" t="e">
        <f ca="1">+IF(AND(ISNUMBER(OFFSET('Sanitation Data'!$D$11,0,10*ROW('Sanitation Data'!D152))),'Data Summary'!CN158="Yes"),OFFSET('Sanitation Data'!$D$11,0,10*ROW('Sanitation Data'!D152)),NA())</f>
        <v>#N/A</v>
      </c>
      <c r="Z158" s="507" t="e">
        <f ca="1">+IF(AND(ISNUMBER(OFFSET('Sanitation Data'!$D$12,0,10*ROW('Sanitation Data'!D152))),'Data Summary'!CO158="Yes"),OFFSET('Sanitation Data'!$D$12,0,10*ROW('Sanitation Data'!D152)),NA())</f>
        <v>#N/A</v>
      </c>
      <c r="AA158" s="507" t="e">
        <f ca="1">+IF(AND(ISNUMBER(OFFSET('Sanitation Data'!$E$4,0,10*ROW('Sanitation Data'!E152))),'Data Summary'!CP158="Yes"),100-OFFSET('Sanitation Data'!$E$4,0,10*ROW('Sanitation Data'!E152)),NA())</f>
        <v>#N/A</v>
      </c>
      <c r="AB158" s="507" t="e">
        <f ca="1">+IF(AND(ISNUMBER(OFFSET('Sanitation Data'!$E$6,0,10*ROW('Sanitation Data'!E152))),'Data Summary'!CQ158="Yes"),OFFSET('Sanitation Data'!$E$6,0,10*ROW('Sanitation Data'!E152)),NA())</f>
        <v>#N/A</v>
      </c>
      <c r="AC158" s="507" t="e">
        <f ca="1">+IF(AND(ISNUMBER(OFFSET('Sanitation Data'!$E$10,0,10*ROW('Sanitation Data'!E152))),'Data Summary'!CR158="Yes"),OFFSET('Sanitation Data'!$E$10,0,10*ROW('Sanitation Data'!E152)),NA())</f>
        <v>#N/A</v>
      </c>
      <c r="AD158" s="507" t="e">
        <f ca="1">+IF(AND(ISNUMBER(OFFSET('Sanitation Data'!$E$11,0,10*ROW('Sanitation Data'!E152))),'Data Summary'!CS158="Yes"),OFFSET('Sanitation Data'!$E$11,0,10*ROW('Sanitation Data'!E152)),NA())</f>
        <v>#N/A</v>
      </c>
      <c r="AE158" s="507" t="e">
        <f ca="1">+IF(AND(ISNUMBER(OFFSET('Sanitation Data'!$E$12,0,10*ROW('Sanitation Data'!E152))),'Data Summary'!CT158="Yes"),OFFSET('Sanitation Data'!$E$12,0,10*ROW('Sanitation Data'!E152)),NA())</f>
        <v>#N/A</v>
      </c>
      <c r="AF158" s="507" t="e">
        <f ca="1">+IF(AND(ISNUMBER(OFFSET('Sanitation Data'!$F$4,0,10*ROW('Sanitation Data'!F152))),'Data Summary'!CU158="Yes"),100-OFFSET('Sanitation Data'!$F$4,0,10*ROW('Sanitation Data'!F152)),NA())</f>
        <v>#N/A</v>
      </c>
      <c r="AG158" s="507" t="e">
        <f ca="1">+IF(AND(ISNUMBER(OFFSET('Sanitation Data'!$F$6,0,10*ROW('Sanitation Data'!F152))),'Data Summary'!CV158="Yes"),OFFSET('Sanitation Data'!$F$6,0,10*ROW('Sanitation Data'!F152)),NA())</f>
        <v>#N/A</v>
      </c>
      <c r="AH158" s="507" t="e">
        <f ca="1">+IF(AND(ISNUMBER(OFFSET('Sanitation Data'!$F$10,0,10*ROW('Sanitation Data'!F152))),'Data Summary'!CW158="Yes"),OFFSET('Sanitation Data'!$F$10,0,10*ROW('Sanitation Data'!F152)),NA())</f>
        <v>#N/A</v>
      </c>
      <c r="AI158" s="507" t="e">
        <f ca="1">+IF(AND(ISNUMBER(OFFSET('Sanitation Data'!$F$11,0,10*ROW('Sanitation Data'!F152))),'Data Summary'!CX158="Yes"),OFFSET('Sanitation Data'!$F$11,0,10*ROW('Sanitation Data'!F152)),NA())</f>
        <v>#N/A</v>
      </c>
      <c r="AJ158" s="507" t="e">
        <f ca="1">+IF(AND(ISNUMBER(OFFSET('Sanitation Data'!$F$12,0,10*ROW('Sanitation Data'!F152))),'Data Summary'!CY158="Yes"),OFFSET('Sanitation Data'!$F$12,0,10*ROW('Sanitation Data'!F152)),NA())</f>
        <v>#N/A</v>
      </c>
      <c r="AK158" s="507" t="e">
        <f ca="1">+IF(AND(ISNUMBER(OFFSET('Sanitation Data'!$G$4,0,10*ROW('Sanitation Data'!G152))),'Data Summary'!CZ158="Yes"),100-OFFSET('Sanitation Data'!$G$4,0,10*ROW('Sanitation Data'!G152)),NA())</f>
        <v>#N/A</v>
      </c>
      <c r="AL158" s="507" t="e">
        <f ca="1">+IF(AND(ISNUMBER(OFFSET('Sanitation Data'!$G$6,0,10*ROW('Sanitation Data'!G152))),'Data Summary'!DA158="Yes"),OFFSET('Sanitation Data'!$G$6,0,10*ROW('Sanitation Data'!G152)),NA())</f>
        <v>#N/A</v>
      </c>
      <c r="AM158" s="507" t="e">
        <f ca="1">+IF(AND(ISNUMBER(OFFSET('Sanitation Data'!$G$10,0,10*ROW('Sanitation Data'!G152))),'Data Summary'!DB158="Yes"),OFFSET('Sanitation Data'!$G$10,0,10*ROW('Sanitation Data'!G152)),NA())</f>
        <v>#N/A</v>
      </c>
      <c r="AN158" s="507" t="e">
        <f ca="1">+IF(AND(ISNUMBER(OFFSET('Sanitation Data'!$G$11,0,10*ROW('Sanitation Data'!G152))),'Data Summary'!DC158="Yes"),OFFSET('Sanitation Data'!$G$11,0,10*ROW('Sanitation Data'!G152)),NA())</f>
        <v>#N/A</v>
      </c>
      <c r="AO158" s="507" t="e">
        <f ca="1">+IF(AND(ISNUMBER(OFFSET('Sanitation Data'!$G$12,0,10*ROW('Sanitation Data'!G152))),'Data Summary'!DD158="Yes"),OFFSET('Sanitation Data'!$G$12,0,10*ROW('Sanitation Data'!G152)),NA())</f>
        <v>#N/A</v>
      </c>
      <c r="AP158" s="507" t="e">
        <f ca="1">+IF(AND(ISNUMBER(OFFSET('Sanitation Data'!$H$4,0,10*ROW('Sanitation Data'!H152))),'Data Summary'!DE158="Yes"),100-OFFSET('Sanitation Data'!$H$4,0,10*ROW('Sanitation Data'!H152)),NA())</f>
        <v>#N/A</v>
      </c>
      <c r="AQ158" s="507" t="e">
        <f ca="1">+IF(AND(ISNUMBER(OFFSET('Sanitation Data'!$H$6,0,10*ROW('Sanitation Data'!H152))),'Data Summary'!DF158="Yes"),OFFSET('Sanitation Data'!$H$6,0,10*ROW('Sanitation Data'!H152)),NA())</f>
        <v>#N/A</v>
      </c>
      <c r="AR158" s="507" t="e">
        <f ca="1">+IF(AND(ISNUMBER(OFFSET('Sanitation Data'!$H$10,0,10*ROW('Sanitation Data'!H152))),'Data Summary'!DG158="Yes"),OFFSET('Sanitation Data'!$H$10,0,10*ROW('Sanitation Data'!H152)),NA())</f>
        <v>#N/A</v>
      </c>
      <c r="AS158" s="507" t="e">
        <f ca="1">+IF(AND(ISNUMBER(OFFSET('Sanitation Data'!$H$11,0,10*ROW('Sanitation Data'!H152))),'Data Summary'!DH158="Yes"),OFFSET('Sanitation Data'!$H$11,0,10*ROW('Sanitation Data'!H152)),NA())</f>
        <v>#N/A</v>
      </c>
      <c r="AT158" s="507" t="e">
        <f ca="1">+IF(AND(ISNUMBER(OFFSET('Sanitation Data'!$H$12,0,10*ROW('Sanitation Data'!H152))),'Data Summary'!DI158="Yes"),OFFSET('Sanitation Data'!$H$12,0,10*ROW('Sanitation Data'!H152)),NA())</f>
        <v>#N/A</v>
      </c>
      <c r="AU158" s="507" t="e">
        <f ca="1">+IF(AND(ISNUMBER(OFFSET('Sanitation Data'!$I$4,0,10*ROW('Sanitation Data'!I152))),'Data Summary'!DJ158="Yes"),100-OFFSET('Sanitation Data'!$I$4,0,10*ROW('Sanitation Data'!I152)),NA())</f>
        <v>#N/A</v>
      </c>
      <c r="AV158" s="507" t="e">
        <f ca="1">+IF(AND(ISNUMBER(OFFSET('Sanitation Data'!$I$6,0,10*ROW('Sanitation Data'!I152))),'Data Summary'!DK158="Yes"),OFFSET('Sanitation Data'!$I$6,0,10*ROW('Sanitation Data'!I152)),NA())</f>
        <v>#N/A</v>
      </c>
      <c r="AW158" s="507" t="e">
        <f ca="1">+IF(AND(ISNUMBER(OFFSET('Sanitation Data'!$I$10,0,10*ROW('Sanitation Data'!I152))),'Data Summary'!DL158="Yes"),OFFSET('Sanitation Data'!$I$10,0,10*ROW('Sanitation Data'!I152)),NA())</f>
        <v>#N/A</v>
      </c>
      <c r="AX158" s="507" t="e">
        <f ca="1">+IF(AND(ISNUMBER(OFFSET('Sanitation Data'!$I$11,0,10*ROW('Sanitation Data'!I152))),'Data Summary'!DM158="Yes"),OFFSET('Sanitation Data'!$I$11,0,10*ROW('Sanitation Data'!I152)),NA())</f>
        <v>#N/A</v>
      </c>
      <c r="AY158" s="507" t="e">
        <f ca="1">+IF(AND(ISNUMBER(OFFSET('Sanitation Data'!$I$12,0,10*ROW('Sanitation Data'!I152))),'Data Summary'!DN158="Yes"),OFFSET('Sanitation Data'!$I$12,0,10*ROW('Sanitation Data'!I152)),NA())</f>
        <v>#N/A</v>
      </c>
      <c r="AZ158" s="508" t="e">
        <f ca="1">+IF(AND(ISNUMBER(OFFSET('Hygiene Data'!$D$5,0,10*ROW('Hygiene Data'!D152))),'Data Summary'!DO158="Yes"),OFFSET('Hygiene Data'!$D$5,0,10*ROW('Hygiene Data'!D152)),NA())</f>
        <v>#N/A</v>
      </c>
      <c r="BA158" s="508" t="e">
        <f ca="1">+IF(AND(ISNUMBER(OFFSET('Hygiene Data'!$D$7,0,10*ROW('Hygiene Data'!D152))),'Data Summary'!DP158="Yes"),OFFSET('Hygiene Data'!$D$7,0,10*ROW('Hygiene Data'!D152)),NA())</f>
        <v>#N/A</v>
      </c>
      <c r="BB158" s="508" t="e">
        <f ca="1">+IF(AND(ISNUMBER(OFFSET('Hygiene Data'!$D$9,0,10*ROW('Hygiene Data'!D152))),'Data Summary'!DQ158="Yes"),OFFSET('Hygiene Data'!$D$9,0,10*ROW('Hygiene Data'!D152)),NA())</f>
        <v>#N/A</v>
      </c>
      <c r="BC158" s="508" t="e">
        <f ca="1">+IF(AND(ISNUMBER(OFFSET('Hygiene Data'!$E$5,0,10*ROW('Hygiene Data'!E152))),'Data Summary'!DR158="Yes"),OFFSET('Hygiene Data'!$E$5,0,10*ROW('Hygiene Data'!E152)),NA())</f>
        <v>#N/A</v>
      </c>
      <c r="BD158" s="508" t="e">
        <f ca="1">+IF(AND(ISNUMBER(OFFSET('Hygiene Data'!$E$7,0,10*ROW('Hygiene Data'!E152))),'Data Summary'!DS158="Yes"),OFFSET('Hygiene Data'!$E$7,0,10*ROW('Hygiene Data'!E152)),NA())</f>
        <v>#N/A</v>
      </c>
      <c r="BE158" s="508" t="e">
        <f ca="1">+IF(AND(ISNUMBER(OFFSET('Hygiene Data'!$E$9,0,10*ROW('Hygiene Data'!E152))),'Data Summary'!DT158="Yes"),OFFSET('Hygiene Data'!$E$9,0,10*ROW('Hygiene Data'!E152)),NA())</f>
        <v>#N/A</v>
      </c>
      <c r="BF158" s="508" t="e">
        <f ca="1">+IF(AND(ISNUMBER(OFFSET('Hygiene Data'!$F$5,0,10*ROW('Hygiene Data'!F152))),'Data Summary'!DU158="Yes"),OFFSET('Hygiene Data'!$F$5,0,10*ROW('Hygiene Data'!F152)),NA())</f>
        <v>#N/A</v>
      </c>
      <c r="BG158" s="508" t="e">
        <f ca="1">+IF(AND(ISNUMBER(OFFSET('Hygiene Data'!$F$7,0,10*ROW('Hygiene Data'!F152))),'Data Summary'!DV158="Yes"),OFFSET('Hygiene Data'!$F$7,0,10*ROW('Hygiene Data'!F152)),NA())</f>
        <v>#N/A</v>
      </c>
      <c r="BH158" s="508" t="e">
        <f ca="1">+IF(AND(ISNUMBER(OFFSET('Hygiene Data'!$F$9,0,10*ROW('Hygiene Data'!F152))),'Data Summary'!DW158="Yes"),OFFSET('Hygiene Data'!$F$9,0,10*ROW('Hygiene Data'!F152)),NA())</f>
        <v>#N/A</v>
      </c>
      <c r="BI158" s="508" t="e">
        <f ca="1">+IF(AND(ISNUMBER(OFFSET('Hygiene Data'!$G$5,0,10*ROW('Hygiene Data'!G152))),'Data Summary'!DX158="Yes"),OFFSET('Hygiene Data'!$G$5,0,10*ROW('Hygiene Data'!G152)),NA())</f>
        <v>#N/A</v>
      </c>
      <c r="BJ158" s="508" t="e">
        <f ca="1">+IF(AND(ISNUMBER(OFFSET('Hygiene Data'!$G$7,0,10*ROW('Hygiene Data'!G152))),'Data Summary'!DY158="Yes"),OFFSET('Hygiene Data'!$G$7,0,10*ROW('Hygiene Data'!G152)),NA())</f>
        <v>#N/A</v>
      </c>
      <c r="BK158" s="508" t="e">
        <f ca="1">+IF(AND(ISNUMBER(OFFSET('Hygiene Data'!$G$9,0,10*ROW('Hygiene Data'!G152))),'Data Summary'!DZ158="Yes"),OFFSET('Hygiene Data'!$G$9,0,10*ROW('Hygiene Data'!G152)),NA())</f>
        <v>#N/A</v>
      </c>
      <c r="BL158" s="508" t="e">
        <f ca="1">+IF(AND(ISNUMBER(OFFSET('Hygiene Data'!$H$5,0,10*ROW('Hygiene Data'!H152))),'Data Summary'!EA158="Yes"),OFFSET('Hygiene Data'!$H$5,0,10*ROW('Hygiene Data'!H152)),NA())</f>
        <v>#N/A</v>
      </c>
      <c r="BM158" s="508" t="e">
        <f ca="1">+IF(AND(ISNUMBER(OFFSET('Hygiene Data'!$H$7,0,10*ROW('Hygiene Data'!H152))),'Data Summary'!EB158="Yes"),OFFSET('Hygiene Data'!$H$7,0,10*ROW('Hygiene Data'!H152)),NA())</f>
        <v>#N/A</v>
      </c>
      <c r="BN158" s="508" t="e">
        <f ca="1">+IF(AND(ISNUMBER(OFFSET('Hygiene Data'!$H$9,0,10*ROW('Hygiene Data'!H152))),'Data Summary'!EC158="Yes"),OFFSET('Hygiene Data'!$H$9,0,10*ROW('Hygiene Data'!H152)),NA())</f>
        <v>#N/A</v>
      </c>
      <c r="BO158" s="508" t="e">
        <f ca="1">+IF(AND(ISNUMBER(OFFSET('Hygiene Data'!$I$5,0,10*ROW('Hygiene Data'!I152))),'Data Summary'!ED158="Yes"),OFFSET('Hygiene Data'!$I$5,0,10*ROW('Hygiene Data'!I152)),NA())</f>
        <v>#N/A</v>
      </c>
      <c r="BP158" s="508" t="e">
        <f ca="1">+IF(AND(ISNUMBER(OFFSET('Hygiene Data'!$I$7,0,10*ROW('Hygiene Data'!I152))),'Data Summary'!EE158="Yes"),OFFSET('Hygiene Data'!$I$7,0,10*ROW('Hygiene Data'!I152)),NA())</f>
        <v>#N/A</v>
      </c>
      <c r="BQ158" s="508" t="e">
        <f ca="1">+IF(AND(ISNUMBER(OFFSET('Hygiene Data'!$I$9,0,10*ROW('Hygiene Data'!I152))),'Data Summary'!EF158="Yes"),OFFSET('Hygiene Data'!$I$9,0,10*ROW('Hygiene Data'!I152)),NA())</f>
        <v>#N/A</v>
      </c>
    </row>
    <row r="159" spans="1:69" x14ac:dyDescent="0.25">
      <c r="A159" s="504" t="e">
        <f ca="1">+RIGHT('Data Summary'!A159,LEN('Data Summary'!A159)-9)</f>
        <v>#VALUE!</v>
      </c>
      <c r="B159" s="478" t="str">
        <f ca="1">+IF(ISTEXT('Data Summary'!B159),'Data Summary'!B159,"")</f>
        <v/>
      </c>
      <c r="C159" s="505" t="e">
        <f ca="1">+VALUE('Data Summary'!C159)</f>
        <v>#VALUE!</v>
      </c>
      <c r="D159" s="506" t="e">
        <f ca="1">+IF(AND(ISNUMBER(OFFSET('Water Data'!$D$4,0,10*ROW('Water Data'!D153))),'Data Summary'!BS159="Yes"),100-OFFSET('Water Data'!$D$4,0,10*ROW('Water Data'!D153)),NA())</f>
        <v>#N/A</v>
      </c>
      <c r="E159" s="506" t="e">
        <f ca="1">+IF(AND(ISNUMBER(OFFSET('Water Data'!$D$6,0,10*ROW('Water Data'!D153))),'Data Summary'!BT159="Yes"),OFFSET('Water Data'!$D$6,0,10*ROW('Water Data'!D153)),NA())</f>
        <v>#N/A</v>
      </c>
      <c r="F159" s="506" t="e">
        <f ca="1">+IF(AND(ISNUMBER(OFFSET('Water Data'!$D$9,0,10*ROW('Water Data'!D153))),'Data Summary'!BU159="Yes"),OFFSET('Water Data'!$D$9,0,10*ROW('Water Data'!D153)),NA())</f>
        <v>#N/A</v>
      </c>
      <c r="G159" s="506" t="e">
        <f ca="1">+IF(AND(ISNUMBER(OFFSET('Water Data'!$E$4,0,10*ROW('Water Data'!E153))),'Data Summary'!BV159="Yes"),100-OFFSET('Water Data'!$E$4,0,10*ROW('Water Data'!E153)),NA())</f>
        <v>#N/A</v>
      </c>
      <c r="H159" s="506" t="e">
        <f ca="1">+IF(AND(ISNUMBER(OFFSET('Water Data'!$E$6,0,10*ROW('Water Data'!E153))),'Data Summary'!BW159="Yes"),OFFSET('Water Data'!$E$6,0,10*ROW('Water Data'!E153)),NA())</f>
        <v>#N/A</v>
      </c>
      <c r="I159" s="506" t="e">
        <f ca="1">+IF(AND(ISNUMBER(OFFSET('Water Data'!$E$9,0,10*ROW('Water Data'!E153))),'Data Summary'!BX159="Yes"),OFFSET('Water Data'!$E$9,0,10*ROW('Water Data'!E153)),NA())</f>
        <v>#N/A</v>
      </c>
      <c r="J159" s="506" t="e">
        <f ca="1">+IF(AND(ISNUMBER(OFFSET('Water Data'!$F$4,0,10*ROW('Water Data'!F153))),'Data Summary'!BY159="Yes"),100-OFFSET('Water Data'!$F$4,0,10*ROW('Water Data'!F153)),NA())</f>
        <v>#N/A</v>
      </c>
      <c r="K159" s="506" t="e">
        <f ca="1">+IF(AND(ISNUMBER(OFFSET('Water Data'!$F$6,0,10*ROW('Water Data'!F153))),'Data Summary'!BZ159="Yes"),OFFSET('Water Data'!$F$6,0,10*ROW('Water Data'!F153)),NA())</f>
        <v>#N/A</v>
      </c>
      <c r="L159" s="506" t="e">
        <f ca="1">+IF(AND(ISNUMBER(OFFSET('Water Data'!$F$9,0,10*ROW('Water Data'!F153))),'Data Summary'!CA159="Yes"),OFFSET('Water Data'!$F$9,0,10*ROW('Water Data'!F153)),NA())</f>
        <v>#N/A</v>
      </c>
      <c r="M159" s="506" t="e">
        <f ca="1">+IF(AND(ISNUMBER(OFFSET('Water Data'!$G$4,0,10*ROW('Water Data'!G153))),'Data Summary'!CB159="Yes"),100-OFFSET('Water Data'!$G$4,0,10*ROW('Water Data'!G153)),NA())</f>
        <v>#N/A</v>
      </c>
      <c r="N159" s="506" t="e">
        <f ca="1">+IF(AND(ISNUMBER(OFFSET('Water Data'!$G$6,0,10*ROW('Water Data'!G153))),'Data Summary'!CC159="Yes"),OFFSET('Water Data'!$G$6,0,10*ROW('Water Data'!G153)),NA())</f>
        <v>#N/A</v>
      </c>
      <c r="O159" s="506" t="e">
        <f ca="1">+IF(AND(ISNUMBER(OFFSET('Water Data'!$G$9,0,10*ROW('Water Data'!G153))),'Data Summary'!CD159="Yes"),OFFSET('Water Data'!$G$9,0,10*ROW('Water Data'!G153)),NA())</f>
        <v>#N/A</v>
      </c>
      <c r="P159" s="506" t="e">
        <f ca="1">+IF(AND(ISNUMBER(OFFSET('Water Data'!$H$4,0,10*ROW('Water Data'!H153))),'Data Summary'!CE159="Yes"),100-OFFSET('Water Data'!$H$4,0,10*ROW('Water Data'!H153)),NA())</f>
        <v>#N/A</v>
      </c>
      <c r="Q159" s="506" t="e">
        <f ca="1">+IF(AND(ISNUMBER(OFFSET('Water Data'!$H$6,0,10*ROW('Water Data'!H153))),'Data Summary'!CF159="Yes"),OFFSET('Water Data'!$H$6,0,10*ROW('Water Data'!H153)),NA())</f>
        <v>#N/A</v>
      </c>
      <c r="R159" s="506" t="e">
        <f ca="1">+IF(AND(ISNUMBER(OFFSET('Water Data'!$H$9,0,10*ROW('Water Data'!H153))),'Data Summary'!CG159="Yes"),OFFSET('Water Data'!$H$9,0,10*ROW('Water Data'!H153)),NA())</f>
        <v>#N/A</v>
      </c>
      <c r="S159" s="506" t="e">
        <f ca="1">+IF(AND(ISNUMBER(OFFSET('Water Data'!$I$4,0,10*ROW('Water Data'!I153))),'Data Summary'!CH159="Yes"),100-OFFSET('Water Data'!$I$4,0,10*ROW('Water Data'!I153)),NA())</f>
        <v>#N/A</v>
      </c>
      <c r="T159" s="506" t="e">
        <f ca="1">+IF(AND(ISNUMBER(OFFSET('Water Data'!$I$6,0,10*ROW('Water Data'!I153))),'Data Summary'!CI159="Yes"),OFFSET('Water Data'!$I$6,0,10*ROW('Water Data'!I153)),NA())</f>
        <v>#N/A</v>
      </c>
      <c r="U159" s="506" t="e">
        <f ca="1">+IF(AND(ISNUMBER(OFFSET('Water Data'!$I$9,0,10*ROW('Water Data'!I153))),'Data Summary'!CJ159="Yes"),OFFSET('Water Data'!$I$9,0,10*ROW('Water Data'!I153)),NA())</f>
        <v>#N/A</v>
      </c>
      <c r="V159" s="507" t="e">
        <f ca="1">+IF(AND(ISNUMBER(OFFSET('Sanitation Data'!$D$4,0,10*ROW('Sanitation Data'!D153))),'Data Summary'!CK159="Yes"),100-OFFSET('Sanitation Data'!$D$4,0,10*ROW('Sanitation Data'!D153)),NA())</f>
        <v>#N/A</v>
      </c>
      <c r="W159" s="507" t="e">
        <f ca="1">+IF(AND(ISNUMBER(OFFSET('Sanitation Data'!$D$6,0,10*ROW('Sanitation Data'!D153))),'Data Summary'!CL159="Yes"),OFFSET('Sanitation Data'!$D$6,0,10*ROW('Sanitation Data'!D153)),NA())</f>
        <v>#N/A</v>
      </c>
      <c r="X159" s="507" t="e">
        <f ca="1">+IF(AND(ISNUMBER(OFFSET('Sanitation Data'!$D$10,0,10*ROW('Sanitation Data'!D153))),'Data Summary'!CM159="Yes"),OFFSET('Sanitation Data'!$D$10,0,10*ROW('Sanitation Data'!D153)),NA())</f>
        <v>#N/A</v>
      </c>
      <c r="Y159" s="507" t="e">
        <f ca="1">+IF(AND(ISNUMBER(OFFSET('Sanitation Data'!$D$11,0,10*ROW('Sanitation Data'!D153))),'Data Summary'!CN159="Yes"),OFFSET('Sanitation Data'!$D$11,0,10*ROW('Sanitation Data'!D153)),NA())</f>
        <v>#N/A</v>
      </c>
      <c r="Z159" s="507" t="e">
        <f ca="1">+IF(AND(ISNUMBER(OFFSET('Sanitation Data'!$D$12,0,10*ROW('Sanitation Data'!D153))),'Data Summary'!CO159="Yes"),OFFSET('Sanitation Data'!$D$12,0,10*ROW('Sanitation Data'!D153)),NA())</f>
        <v>#N/A</v>
      </c>
      <c r="AA159" s="507" t="e">
        <f ca="1">+IF(AND(ISNUMBER(OFFSET('Sanitation Data'!$E$4,0,10*ROW('Sanitation Data'!E153))),'Data Summary'!CP159="Yes"),100-OFFSET('Sanitation Data'!$E$4,0,10*ROW('Sanitation Data'!E153)),NA())</f>
        <v>#N/A</v>
      </c>
      <c r="AB159" s="507" t="e">
        <f ca="1">+IF(AND(ISNUMBER(OFFSET('Sanitation Data'!$E$6,0,10*ROW('Sanitation Data'!E153))),'Data Summary'!CQ159="Yes"),OFFSET('Sanitation Data'!$E$6,0,10*ROW('Sanitation Data'!E153)),NA())</f>
        <v>#N/A</v>
      </c>
      <c r="AC159" s="507" t="e">
        <f ca="1">+IF(AND(ISNUMBER(OFFSET('Sanitation Data'!$E$10,0,10*ROW('Sanitation Data'!E153))),'Data Summary'!CR159="Yes"),OFFSET('Sanitation Data'!$E$10,0,10*ROW('Sanitation Data'!E153)),NA())</f>
        <v>#N/A</v>
      </c>
      <c r="AD159" s="507" t="e">
        <f ca="1">+IF(AND(ISNUMBER(OFFSET('Sanitation Data'!$E$11,0,10*ROW('Sanitation Data'!E153))),'Data Summary'!CS159="Yes"),OFFSET('Sanitation Data'!$E$11,0,10*ROW('Sanitation Data'!E153)),NA())</f>
        <v>#N/A</v>
      </c>
      <c r="AE159" s="507" t="e">
        <f ca="1">+IF(AND(ISNUMBER(OFFSET('Sanitation Data'!$E$12,0,10*ROW('Sanitation Data'!E153))),'Data Summary'!CT159="Yes"),OFFSET('Sanitation Data'!$E$12,0,10*ROW('Sanitation Data'!E153)),NA())</f>
        <v>#N/A</v>
      </c>
      <c r="AF159" s="507" t="e">
        <f ca="1">+IF(AND(ISNUMBER(OFFSET('Sanitation Data'!$F$4,0,10*ROW('Sanitation Data'!F153))),'Data Summary'!CU159="Yes"),100-OFFSET('Sanitation Data'!$F$4,0,10*ROW('Sanitation Data'!F153)),NA())</f>
        <v>#N/A</v>
      </c>
      <c r="AG159" s="507" t="e">
        <f ca="1">+IF(AND(ISNUMBER(OFFSET('Sanitation Data'!$F$6,0,10*ROW('Sanitation Data'!F153))),'Data Summary'!CV159="Yes"),OFFSET('Sanitation Data'!$F$6,0,10*ROW('Sanitation Data'!F153)),NA())</f>
        <v>#N/A</v>
      </c>
      <c r="AH159" s="507" t="e">
        <f ca="1">+IF(AND(ISNUMBER(OFFSET('Sanitation Data'!$F$10,0,10*ROW('Sanitation Data'!F153))),'Data Summary'!CW159="Yes"),OFFSET('Sanitation Data'!$F$10,0,10*ROW('Sanitation Data'!F153)),NA())</f>
        <v>#N/A</v>
      </c>
      <c r="AI159" s="507" t="e">
        <f ca="1">+IF(AND(ISNUMBER(OFFSET('Sanitation Data'!$F$11,0,10*ROW('Sanitation Data'!F153))),'Data Summary'!CX159="Yes"),OFFSET('Sanitation Data'!$F$11,0,10*ROW('Sanitation Data'!F153)),NA())</f>
        <v>#N/A</v>
      </c>
      <c r="AJ159" s="507" t="e">
        <f ca="1">+IF(AND(ISNUMBER(OFFSET('Sanitation Data'!$F$12,0,10*ROW('Sanitation Data'!F153))),'Data Summary'!CY159="Yes"),OFFSET('Sanitation Data'!$F$12,0,10*ROW('Sanitation Data'!F153)),NA())</f>
        <v>#N/A</v>
      </c>
      <c r="AK159" s="507" t="e">
        <f ca="1">+IF(AND(ISNUMBER(OFFSET('Sanitation Data'!$G$4,0,10*ROW('Sanitation Data'!G153))),'Data Summary'!CZ159="Yes"),100-OFFSET('Sanitation Data'!$G$4,0,10*ROW('Sanitation Data'!G153)),NA())</f>
        <v>#N/A</v>
      </c>
      <c r="AL159" s="507" t="e">
        <f ca="1">+IF(AND(ISNUMBER(OFFSET('Sanitation Data'!$G$6,0,10*ROW('Sanitation Data'!G153))),'Data Summary'!DA159="Yes"),OFFSET('Sanitation Data'!$G$6,0,10*ROW('Sanitation Data'!G153)),NA())</f>
        <v>#N/A</v>
      </c>
      <c r="AM159" s="507" t="e">
        <f ca="1">+IF(AND(ISNUMBER(OFFSET('Sanitation Data'!$G$10,0,10*ROW('Sanitation Data'!G153))),'Data Summary'!DB159="Yes"),OFFSET('Sanitation Data'!$G$10,0,10*ROW('Sanitation Data'!G153)),NA())</f>
        <v>#N/A</v>
      </c>
      <c r="AN159" s="507" t="e">
        <f ca="1">+IF(AND(ISNUMBER(OFFSET('Sanitation Data'!$G$11,0,10*ROW('Sanitation Data'!G153))),'Data Summary'!DC159="Yes"),OFFSET('Sanitation Data'!$G$11,0,10*ROW('Sanitation Data'!G153)),NA())</f>
        <v>#N/A</v>
      </c>
      <c r="AO159" s="507" t="e">
        <f ca="1">+IF(AND(ISNUMBER(OFFSET('Sanitation Data'!$G$12,0,10*ROW('Sanitation Data'!G153))),'Data Summary'!DD159="Yes"),OFFSET('Sanitation Data'!$G$12,0,10*ROW('Sanitation Data'!G153)),NA())</f>
        <v>#N/A</v>
      </c>
      <c r="AP159" s="507" t="e">
        <f ca="1">+IF(AND(ISNUMBER(OFFSET('Sanitation Data'!$H$4,0,10*ROW('Sanitation Data'!H153))),'Data Summary'!DE159="Yes"),100-OFFSET('Sanitation Data'!$H$4,0,10*ROW('Sanitation Data'!H153)),NA())</f>
        <v>#N/A</v>
      </c>
      <c r="AQ159" s="507" t="e">
        <f ca="1">+IF(AND(ISNUMBER(OFFSET('Sanitation Data'!$H$6,0,10*ROW('Sanitation Data'!H153))),'Data Summary'!DF159="Yes"),OFFSET('Sanitation Data'!$H$6,0,10*ROW('Sanitation Data'!H153)),NA())</f>
        <v>#N/A</v>
      </c>
      <c r="AR159" s="507" t="e">
        <f ca="1">+IF(AND(ISNUMBER(OFFSET('Sanitation Data'!$H$10,0,10*ROW('Sanitation Data'!H153))),'Data Summary'!DG159="Yes"),OFFSET('Sanitation Data'!$H$10,0,10*ROW('Sanitation Data'!H153)),NA())</f>
        <v>#N/A</v>
      </c>
      <c r="AS159" s="507" t="e">
        <f ca="1">+IF(AND(ISNUMBER(OFFSET('Sanitation Data'!$H$11,0,10*ROW('Sanitation Data'!H153))),'Data Summary'!DH159="Yes"),OFFSET('Sanitation Data'!$H$11,0,10*ROW('Sanitation Data'!H153)),NA())</f>
        <v>#N/A</v>
      </c>
      <c r="AT159" s="507" t="e">
        <f ca="1">+IF(AND(ISNUMBER(OFFSET('Sanitation Data'!$H$12,0,10*ROW('Sanitation Data'!H153))),'Data Summary'!DI159="Yes"),OFFSET('Sanitation Data'!$H$12,0,10*ROW('Sanitation Data'!H153)),NA())</f>
        <v>#N/A</v>
      </c>
      <c r="AU159" s="507" t="e">
        <f ca="1">+IF(AND(ISNUMBER(OFFSET('Sanitation Data'!$I$4,0,10*ROW('Sanitation Data'!I153))),'Data Summary'!DJ159="Yes"),100-OFFSET('Sanitation Data'!$I$4,0,10*ROW('Sanitation Data'!I153)),NA())</f>
        <v>#N/A</v>
      </c>
      <c r="AV159" s="507" t="e">
        <f ca="1">+IF(AND(ISNUMBER(OFFSET('Sanitation Data'!$I$6,0,10*ROW('Sanitation Data'!I153))),'Data Summary'!DK159="Yes"),OFFSET('Sanitation Data'!$I$6,0,10*ROW('Sanitation Data'!I153)),NA())</f>
        <v>#N/A</v>
      </c>
      <c r="AW159" s="507" t="e">
        <f ca="1">+IF(AND(ISNUMBER(OFFSET('Sanitation Data'!$I$10,0,10*ROW('Sanitation Data'!I153))),'Data Summary'!DL159="Yes"),OFFSET('Sanitation Data'!$I$10,0,10*ROW('Sanitation Data'!I153)),NA())</f>
        <v>#N/A</v>
      </c>
      <c r="AX159" s="507" t="e">
        <f ca="1">+IF(AND(ISNUMBER(OFFSET('Sanitation Data'!$I$11,0,10*ROW('Sanitation Data'!I153))),'Data Summary'!DM159="Yes"),OFFSET('Sanitation Data'!$I$11,0,10*ROW('Sanitation Data'!I153)),NA())</f>
        <v>#N/A</v>
      </c>
      <c r="AY159" s="507" t="e">
        <f ca="1">+IF(AND(ISNUMBER(OFFSET('Sanitation Data'!$I$12,0,10*ROW('Sanitation Data'!I153))),'Data Summary'!DN159="Yes"),OFFSET('Sanitation Data'!$I$12,0,10*ROW('Sanitation Data'!I153)),NA())</f>
        <v>#N/A</v>
      </c>
      <c r="AZ159" s="508" t="e">
        <f ca="1">+IF(AND(ISNUMBER(OFFSET('Hygiene Data'!$D$5,0,10*ROW('Hygiene Data'!D153))),'Data Summary'!DO159="Yes"),OFFSET('Hygiene Data'!$D$5,0,10*ROW('Hygiene Data'!D153)),NA())</f>
        <v>#N/A</v>
      </c>
      <c r="BA159" s="508" t="e">
        <f ca="1">+IF(AND(ISNUMBER(OFFSET('Hygiene Data'!$D$7,0,10*ROW('Hygiene Data'!D153))),'Data Summary'!DP159="Yes"),OFFSET('Hygiene Data'!$D$7,0,10*ROW('Hygiene Data'!D153)),NA())</f>
        <v>#N/A</v>
      </c>
      <c r="BB159" s="508" t="e">
        <f ca="1">+IF(AND(ISNUMBER(OFFSET('Hygiene Data'!$D$9,0,10*ROW('Hygiene Data'!D153))),'Data Summary'!DQ159="Yes"),OFFSET('Hygiene Data'!$D$9,0,10*ROW('Hygiene Data'!D153)),NA())</f>
        <v>#N/A</v>
      </c>
      <c r="BC159" s="508" t="e">
        <f ca="1">+IF(AND(ISNUMBER(OFFSET('Hygiene Data'!$E$5,0,10*ROW('Hygiene Data'!E153))),'Data Summary'!DR159="Yes"),OFFSET('Hygiene Data'!$E$5,0,10*ROW('Hygiene Data'!E153)),NA())</f>
        <v>#N/A</v>
      </c>
      <c r="BD159" s="508" t="e">
        <f ca="1">+IF(AND(ISNUMBER(OFFSET('Hygiene Data'!$E$7,0,10*ROW('Hygiene Data'!E153))),'Data Summary'!DS159="Yes"),OFFSET('Hygiene Data'!$E$7,0,10*ROW('Hygiene Data'!E153)),NA())</f>
        <v>#N/A</v>
      </c>
      <c r="BE159" s="508" t="e">
        <f ca="1">+IF(AND(ISNUMBER(OFFSET('Hygiene Data'!$E$9,0,10*ROW('Hygiene Data'!E153))),'Data Summary'!DT159="Yes"),OFFSET('Hygiene Data'!$E$9,0,10*ROW('Hygiene Data'!E153)),NA())</f>
        <v>#N/A</v>
      </c>
      <c r="BF159" s="508" t="e">
        <f ca="1">+IF(AND(ISNUMBER(OFFSET('Hygiene Data'!$F$5,0,10*ROW('Hygiene Data'!F153))),'Data Summary'!DU159="Yes"),OFFSET('Hygiene Data'!$F$5,0,10*ROW('Hygiene Data'!F153)),NA())</f>
        <v>#N/A</v>
      </c>
      <c r="BG159" s="508" t="e">
        <f ca="1">+IF(AND(ISNUMBER(OFFSET('Hygiene Data'!$F$7,0,10*ROW('Hygiene Data'!F153))),'Data Summary'!DV159="Yes"),OFFSET('Hygiene Data'!$F$7,0,10*ROW('Hygiene Data'!F153)),NA())</f>
        <v>#N/A</v>
      </c>
      <c r="BH159" s="508" t="e">
        <f ca="1">+IF(AND(ISNUMBER(OFFSET('Hygiene Data'!$F$9,0,10*ROW('Hygiene Data'!F153))),'Data Summary'!DW159="Yes"),OFFSET('Hygiene Data'!$F$9,0,10*ROW('Hygiene Data'!F153)),NA())</f>
        <v>#N/A</v>
      </c>
      <c r="BI159" s="508" t="e">
        <f ca="1">+IF(AND(ISNUMBER(OFFSET('Hygiene Data'!$G$5,0,10*ROW('Hygiene Data'!G153))),'Data Summary'!DX159="Yes"),OFFSET('Hygiene Data'!$G$5,0,10*ROW('Hygiene Data'!G153)),NA())</f>
        <v>#N/A</v>
      </c>
      <c r="BJ159" s="508" t="e">
        <f ca="1">+IF(AND(ISNUMBER(OFFSET('Hygiene Data'!$G$7,0,10*ROW('Hygiene Data'!G153))),'Data Summary'!DY159="Yes"),OFFSET('Hygiene Data'!$G$7,0,10*ROW('Hygiene Data'!G153)),NA())</f>
        <v>#N/A</v>
      </c>
      <c r="BK159" s="508" t="e">
        <f ca="1">+IF(AND(ISNUMBER(OFFSET('Hygiene Data'!$G$9,0,10*ROW('Hygiene Data'!G153))),'Data Summary'!DZ159="Yes"),OFFSET('Hygiene Data'!$G$9,0,10*ROW('Hygiene Data'!G153)),NA())</f>
        <v>#N/A</v>
      </c>
      <c r="BL159" s="508" t="e">
        <f ca="1">+IF(AND(ISNUMBER(OFFSET('Hygiene Data'!$H$5,0,10*ROW('Hygiene Data'!H153))),'Data Summary'!EA159="Yes"),OFFSET('Hygiene Data'!$H$5,0,10*ROW('Hygiene Data'!H153)),NA())</f>
        <v>#N/A</v>
      </c>
      <c r="BM159" s="508" t="e">
        <f ca="1">+IF(AND(ISNUMBER(OFFSET('Hygiene Data'!$H$7,0,10*ROW('Hygiene Data'!H153))),'Data Summary'!EB159="Yes"),OFFSET('Hygiene Data'!$H$7,0,10*ROW('Hygiene Data'!H153)),NA())</f>
        <v>#N/A</v>
      </c>
      <c r="BN159" s="508" t="e">
        <f ca="1">+IF(AND(ISNUMBER(OFFSET('Hygiene Data'!$H$9,0,10*ROW('Hygiene Data'!H153))),'Data Summary'!EC159="Yes"),OFFSET('Hygiene Data'!$H$9,0,10*ROW('Hygiene Data'!H153)),NA())</f>
        <v>#N/A</v>
      </c>
      <c r="BO159" s="508" t="e">
        <f ca="1">+IF(AND(ISNUMBER(OFFSET('Hygiene Data'!$I$5,0,10*ROW('Hygiene Data'!I153))),'Data Summary'!ED159="Yes"),OFFSET('Hygiene Data'!$I$5,0,10*ROW('Hygiene Data'!I153)),NA())</f>
        <v>#N/A</v>
      </c>
      <c r="BP159" s="508" t="e">
        <f ca="1">+IF(AND(ISNUMBER(OFFSET('Hygiene Data'!$I$7,0,10*ROW('Hygiene Data'!I153))),'Data Summary'!EE159="Yes"),OFFSET('Hygiene Data'!$I$7,0,10*ROW('Hygiene Data'!I153)),NA())</f>
        <v>#N/A</v>
      </c>
      <c r="BQ159" s="508" t="e">
        <f ca="1">+IF(AND(ISNUMBER(OFFSET('Hygiene Data'!$I$9,0,10*ROW('Hygiene Data'!I153))),'Data Summary'!EF159="Yes"),OFFSET('Hygiene Data'!$I$9,0,10*ROW('Hygiene Data'!I153)),NA())</f>
        <v>#N/A</v>
      </c>
    </row>
    <row r="160" spans="1:69" x14ac:dyDescent="0.25">
      <c r="A160" s="504" t="e">
        <f ca="1">+RIGHT('Data Summary'!A160,LEN('Data Summary'!A160)-9)</f>
        <v>#VALUE!</v>
      </c>
      <c r="B160" s="478" t="str">
        <f ca="1">+IF(ISTEXT('Data Summary'!B160),'Data Summary'!B160,"")</f>
        <v/>
      </c>
      <c r="C160" s="505" t="e">
        <f ca="1">+VALUE('Data Summary'!C160)</f>
        <v>#VALUE!</v>
      </c>
      <c r="D160" s="506" t="e">
        <f ca="1">+IF(AND(ISNUMBER(OFFSET('Water Data'!$D$4,0,10*ROW('Water Data'!D154))),'Data Summary'!BS160="Yes"),100-OFFSET('Water Data'!$D$4,0,10*ROW('Water Data'!D154)),NA())</f>
        <v>#N/A</v>
      </c>
      <c r="E160" s="506" t="e">
        <f ca="1">+IF(AND(ISNUMBER(OFFSET('Water Data'!$D$6,0,10*ROW('Water Data'!D154))),'Data Summary'!BT160="Yes"),OFFSET('Water Data'!$D$6,0,10*ROW('Water Data'!D154)),NA())</f>
        <v>#N/A</v>
      </c>
      <c r="F160" s="506" t="e">
        <f ca="1">+IF(AND(ISNUMBER(OFFSET('Water Data'!$D$9,0,10*ROW('Water Data'!D154))),'Data Summary'!BU160="Yes"),OFFSET('Water Data'!$D$9,0,10*ROW('Water Data'!D154)),NA())</f>
        <v>#N/A</v>
      </c>
      <c r="G160" s="506" t="e">
        <f ca="1">+IF(AND(ISNUMBER(OFFSET('Water Data'!$E$4,0,10*ROW('Water Data'!E154))),'Data Summary'!BV160="Yes"),100-OFFSET('Water Data'!$E$4,0,10*ROW('Water Data'!E154)),NA())</f>
        <v>#N/A</v>
      </c>
      <c r="H160" s="506" t="e">
        <f ca="1">+IF(AND(ISNUMBER(OFFSET('Water Data'!$E$6,0,10*ROW('Water Data'!E154))),'Data Summary'!BW160="Yes"),OFFSET('Water Data'!$E$6,0,10*ROW('Water Data'!E154)),NA())</f>
        <v>#N/A</v>
      </c>
      <c r="I160" s="506" t="e">
        <f ca="1">+IF(AND(ISNUMBER(OFFSET('Water Data'!$E$9,0,10*ROW('Water Data'!E154))),'Data Summary'!BX160="Yes"),OFFSET('Water Data'!$E$9,0,10*ROW('Water Data'!E154)),NA())</f>
        <v>#N/A</v>
      </c>
      <c r="J160" s="506" t="e">
        <f ca="1">+IF(AND(ISNUMBER(OFFSET('Water Data'!$F$4,0,10*ROW('Water Data'!F154))),'Data Summary'!BY160="Yes"),100-OFFSET('Water Data'!$F$4,0,10*ROW('Water Data'!F154)),NA())</f>
        <v>#N/A</v>
      </c>
      <c r="K160" s="506" t="e">
        <f ca="1">+IF(AND(ISNUMBER(OFFSET('Water Data'!$F$6,0,10*ROW('Water Data'!F154))),'Data Summary'!BZ160="Yes"),OFFSET('Water Data'!$F$6,0,10*ROW('Water Data'!F154)),NA())</f>
        <v>#N/A</v>
      </c>
      <c r="L160" s="506" t="e">
        <f ca="1">+IF(AND(ISNUMBER(OFFSET('Water Data'!$F$9,0,10*ROW('Water Data'!F154))),'Data Summary'!CA160="Yes"),OFFSET('Water Data'!$F$9,0,10*ROW('Water Data'!F154)),NA())</f>
        <v>#N/A</v>
      </c>
      <c r="M160" s="506" t="e">
        <f ca="1">+IF(AND(ISNUMBER(OFFSET('Water Data'!$G$4,0,10*ROW('Water Data'!G154))),'Data Summary'!CB160="Yes"),100-OFFSET('Water Data'!$G$4,0,10*ROW('Water Data'!G154)),NA())</f>
        <v>#N/A</v>
      </c>
      <c r="N160" s="506" t="e">
        <f ca="1">+IF(AND(ISNUMBER(OFFSET('Water Data'!$G$6,0,10*ROW('Water Data'!G154))),'Data Summary'!CC160="Yes"),OFFSET('Water Data'!$G$6,0,10*ROW('Water Data'!G154)),NA())</f>
        <v>#N/A</v>
      </c>
      <c r="O160" s="506" t="e">
        <f ca="1">+IF(AND(ISNUMBER(OFFSET('Water Data'!$G$9,0,10*ROW('Water Data'!G154))),'Data Summary'!CD160="Yes"),OFFSET('Water Data'!$G$9,0,10*ROW('Water Data'!G154)),NA())</f>
        <v>#N/A</v>
      </c>
      <c r="P160" s="506" t="e">
        <f ca="1">+IF(AND(ISNUMBER(OFFSET('Water Data'!$H$4,0,10*ROW('Water Data'!H154))),'Data Summary'!CE160="Yes"),100-OFFSET('Water Data'!$H$4,0,10*ROW('Water Data'!H154)),NA())</f>
        <v>#N/A</v>
      </c>
      <c r="Q160" s="506" t="e">
        <f ca="1">+IF(AND(ISNUMBER(OFFSET('Water Data'!$H$6,0,10*ROW('Water Data'!H154))),'Data Summary'!CF160="Yes"),OFFSET('Water Data'!$H$6,0,10*ROW('Water Data'!H154)),NA())</f>
        <v>#N/A</v>
      </c>
      <c r="R160" s="506" t="e">
        <f ca="1">+IF(AND(ISNUMBER(OFFSET('Water Data'!$H$9,0,10*ROW('Water Data'!H154))),'Data Summary'!CG160="Yes"),OFFSET('Water Data'!$H$9,0,10*ROW('Water Data'!H154)),NA())</f>
        <v>#N/A</v>
      </c>
      <c r="S160" s="506" t="e">
        <f ca="1">+IF(AND(ISNUMBER(OFFSET('Water Data'!$I$4,0,10*ROW('Water Data'!I154))),'Data Summary'!CH160="Yes"),100-OFFSET('Water Data'!$I$4,0,10*ROW('Water Data'!I154)),NA())</f>
        <v>#N/A</v>
      </c>
      <c r="T160" s="506" t="e">
        <f ca="1">+IF(AND(ISNUMBER(OFFSET('Water Data'!$I$6,0,10*ROW('Water Data'!I154))),'Data Summary'!CI160="Yes"),OFFSET('Water Data'!$I$6,0,10*ROW('Water Data'!I154)),NA())</f>
        <v>#N/A</v>
      </c>
      <c r="U160" s="506" t="e">
        <f ca="1">+IF(AND(ISNUMBER(OFFSET('Water Data'!$I$9,0,10*ROW('Water Data'!I154))),'Data Summary'!CJ160="Yes"),OFFSET('Water Data'!$I$9,0,10*ROW('Water Data'!I154)),NA())</f>
        <v>#N/A</v>
      </c>
      <c r="V160" s="507" t="e">
        <f ca="1">+IF(AND(ISNUMBER(OFFSET('Sanitation Data'!$D$4,0,10*ROW('Sanitation Data'!D154))),'Data Summary'!CK160="Yes"),100-OFFSET('Sanitation Data'!$D$4,0,10*ROW('Sanitation Data'!D154)),NA())</f>
        <v>#N/A</v>
      </c>
      <c r="W160" s="507" t="e">
        <f ca="1">+IF(AND(ISNUMBER(OFFSET('Sanitation Data'!$D$6,0,10*ROW('Sanitation Data'!D154))),'Data Summary'!CL160="Yes"),OFFSET('Sanitation Data'!$D$6,0,10*ROW('Sanitation Data'!D154)),NA())</f>
        <v>#N/A</v>
      </c>
      <c r="X160" s="507" t="e">
        <f ca="1">+IF(AND(ISNUMBER(OFFSET('Sanitation Data'!$D$10,0,10*ROW('Sanitation Data'!D154))),'Data Summary'!CM160="Yes"),OFFSET('Sanitation Data'!$D$10,0,10*ROW('Sanitation Data'!D154)),NA())</f>
        <v>#N/A</v>
      </c>
      <c r="Y160" s="507" t="e">
        <f ca="1">+IF(AND(ISNUMBER(OFFSET('Sanitation Data'!$D$11,0,10*ROW('Sanitation Data'!D154))),'Data Summary'!CN160="Yes"),OFFSET('Sanitation Data'!$D$11,0,10*ROW('Sanitation Data'!D154)),NA())</f>
        <v>#N/A</v>
      </c>
      <c r="Z160" s="507" t="e">
        <f ca="1">+IF(AND(ISNUMBER(OFFSET('Sanitation Data'!$D$12,0,10*ROW('Sanitation Data'!D154))),'Data Summary'!CO160="Yes"),OFFSET('Sanitation Data'!$D$12,0,10*ROW('Sanitation Data'!D154)),NA())</f>
        <v>#N/A</v>
      </c>
      <c r="AA160" s="507" t="e">
        <f ca="1">+IF(AND(ISNUMBER(OFFSET('Sanitation Data'!$E$4,0,10*ROW('Sanitation Data'!E154))),'Data Summary'!CP160="Yes"),100-OFFSET('Sanitation Data'!$E$4,0,10*ROW('Sanitation Data'!E154)),NA())</f>
        <v>#N/A</v>
      </c>
      <c r="AB160" s="507" t="e">
        <f ca="1">+IF(AND(ISNUMBER(OFFSET('Sanitation Data'!$E$6,0,10*ROW('Sanitation Data'!E154))),'Data Summary'!CQ160="Yes"),OFFSET('Sanitation Data'!$E$6,0,10*ROW('Sanitation Data'!E154)),NA())</f>
        <v>#N/A</v>
      </c>
      <c r="AC160" s="507" t="e">
        <f ca="1">+IF(AND(ISNUMBER(OFFSET('Sanitation Data'!$E$10,0,10*ROW('Sanitation Data'!E154))),'Data Summary'!CR160="Yes"),OFFSET('Sanitation Data'!$E$10,0,10*ROW('Sanitation Data'!E154)),NA())</f>
        <v>#N/A</v>
      </c>
      <c r="AD160" s="507" t="e">
        <f ca="1">+IF(AND(ISNUMBER(OFFSET('Sanitation Data'!$E$11,0,10*ROW('Sanitation Data'!E154))),'Data Summary'!CS160="Yes"),OFFSET('Sanitation Data'!$E$11,0,10*ROW('Sanitation Data'!E154)),NA())</f>
        <v>#N/A</v>
      </c>
      <c r="AE160" s="507" t="e">
        <f ca="1">+IF(AND(ISNUMBER(OFFSET('Sanitation Data'!$E$12,0,10*ROW('Sanitation Data'!E154))),'Data Summary'!CT160="Yes"),OFFSET('Sanitation Data'!$E$12,0,10*ROW('Sanitation Data'!E154)),NA())</f>
        <v>#N/A</v>
      </c>
      <c r="AF160" s="507" t="e">
        <f ca="1">+IF(AND(ISNUMBER(OFFSET('Sanitation Data'!$F$4,0,10*ROW('Sanitation Data'!F154))),'Data Summary'!CU160="Yes"),100-OFFSET('Sanitation Data'!$F$4,0,10*ROW('Sanitation Data'!F154)),NA())</f>
        <v>#N/A</v>
      </c>
      <c r="AG160" s="507" t="e">
        <f ca="1">+IF(AND(ISNUMBER(OFFSET('Sanitation Data'!$F$6,0,10*ROW('Sanitation Data'!F154))),'Data Summary'!CV160="Yes"),OFFSET('Sanitation Data'!$F$6,0,10*ROW('Sanitation Data'!F154)),NA())</f>
        <v>#N/A</v>
      </c>
      <c r="AH160" s="507" t="e">
        <f ca="1">+IF(AND(ISNUMBER(OFFSET('Sanitation Data'!$F$10,0,10*ROW('Sanitation Data'!F154))),'Data Summary'!CW160="Yes"),OFFSET('Sanitation Data'!$F$10,0,10*ROW('Sanitation Data'!F154)),NA())</f>
        <v>#N/A</v>
      </c>
      <c r="AI160" s="507" t="e">
        <f ca="1">+IF(AND(ISNUMBER(OFFSET('Sanitation Data'!$F$11,0,10*ROW('Sanitation Data'!F154))),'Data Summary'!CX160="Yes"),OFFSET('Sanitation Data'!$F$11,0,10*ROW('Sanitation Data'!F154)),NA())</f>
        <v>#N/A</v>
      </c>
      <c r="AJ160" s="507" t="e">
        <f ca="1">+IF(AND(ISNUMBER(OFFSET('Sanitation Data'!$F$12,0,10*ROW('Sanitation Data'!F154))),'Data Summary'!CY160="Yes"),OFFSET('Sanitation Data'!$F$12,0,10*ROW('Sanitation Data'!F154)),NA())</f>
        <v>#N/A</v>
      </c>
      <c r="AK160" s="507" t="e">
        <f ca="1">+IF(AND(ISNUMBER(OFFSET('Sanitation Data'!$G$4,0,10*ROW('Sanitation Data'!G154))),'Data Summary'!CZ160="Yes"),100-OFFSET('Sanitation Data'!$G$4,0,10*ROW('Sanitation Data'!G154)),NA())</f>
        <v>#N/A</v>
      </c>
      <c r="AL160" s="507" t="e">
        <f ca="1">+IF(AND(ISNUMBER(OFFSET('Sanitation Data'!$G$6,0,10*ROW('Sanitation Data'!G154))),'Data Summary'!DA160="Yes"),OFFSET('Sanitation Data'!$G$6,0,10*ROW('Sanitation Data'!G154)),NA())</f>
        <v>#N/A</v>
      </c>
      <c r="AM160" s="507" t="e">
        <f ca="1">+IF(AND(ISNUMBER(OFFSET('Sanitation Data'!$G$10,0,10*ROW('Sanitation Data'!G154))),'Data Summary'!DB160="Yes"),OFFSET('Sanitation Data'!$G$10,0,10*ROW('Sanitation Data'!G154)),NA())</f>
        <v>#N/A</v>
      </c>
      <c r="AN160" s="507" t="e">
        <f ca="1">+IF(AND(ISNUMBER(OFFSET('Sanitation Data'!$G$11,0,10*ROW('Sanitation Data'!G154))),'Data Summary'!DC160="Yes"),OFFSET('Sanitation Data'!$G$11,0,10*ROW('Sanitation Data'!G154)),NA())</f>
        <v>#N/A</v>
      </c>
      <c r="AO160" s="507" t="e">
        <f ca="1">+IF(AND(ISNUMBER(OFFSET('Sanitation Data'!$G$12,0,10*ROW('Sanitation Data'!G154))),'Data Summary'!DD160="Yes"),OFFSET('Sanitation Data'!$G$12,0,10*ROW('Sanitation Data'!G154)),NA())</f>
        <v>#N/A</v>
      </c>
      <c r="AP160" s="507" t="e">
        <f ca="1">+IF(AND(ISNUMBER(OFFSET('Sanitation Data'!$H$4,0,10*ROW('Sanitation Data'!H154))),'Data Summary'!DE160="Yes"),100-OFFSET('Sanitation Data'!$H$4,0,10*ROW('Sanitation Data'!H154)),NA())</f>
        <v>#N/A</v>
      </c>
      <c r="AQ160" s="507" t="e">
        <f ca="1">+IF(AND(ISNUMBER(OFFSET('Sanitation Data'!$H$6,0,10*ROW('Sanitation Data'!H154))),'Data Summary'!DF160="Yes"),OFFSET('Sanitation Data'!$H$6,0,10*ROW('Sanitation Data'!H154)),NA())</f>
        <v>#N/A</v>
      </c>
      <c r="AR160" s="507" t="e">
        <f ca="1">+IF(AND(ISNUMBER(OFFSET('Sanitation Data'!$H$10,0,10*ROW('Sanitation Data'!H154))),'Data Summary'!DG160="Yes"),OFFSET('Sanitation Data'!$H$10,0,10*ROW('Sanitation Data'!H154)),NA())</f>
        <v>#N/A</v>
      </c>
      <c r="AS160" s="507" t="e">
        <f ca="1">+IF(AND(ISNUMBER(OFFSET('Sanitation Data'!$H$11,0,10*ROW('Sanitation Data'!H154))),'Data Summary'!DH160="Yes"),OFFSET('Sanitation Data'!$H$11,0,10*ROW('Sanitation Data'!H154)),NA())</f>
        <v>#N/A</v>
      </c>
      <c r="AT160" s="507" t="e">
        <f ca="1">+IF(AND(ISNUMBER(OFFSET('Sanitation Data'!$H$12,0,10*ROW('Sanitation Data'!H154))),'Data Summary'!DI160="Yes"),OFFSET('Sanitation Data'!$H$12,0,10*ROW('Sanitation Data'!H154)),NA())</f>
        <v>#N/A</v>
      </c>
      <c r="AU160" s="507" t="e">
        <f ca="1">+IF(AND(ISNUMBER(OFFSET('Sanitation Data'!$I$4,0,10*ROW('Sanitation Data'!I154))),'Data Summary'!DJ160="Yes"),100-OFFSET('Sanitation Data'!$I$4,0,10*ROW('Sanitation Data'!I154)),NA())</f>
        <v>#N/A</v>
      </c>
      <c r="AV160" s="507" t="e">
        <f ca="1">+IF(AND(ISNUMBER(OFFSET('Sanitation Data'!$I$6,0,10*ROW('Sanitation Data'!I154))),'Data Summary'!DK160="Yes"),OFFSET('Sanitation Data'!$I$6,0,10*ROW('Sanitation Data'!I154)),NA())</f>
        <v>#N/A</v>
      </c>
      <c r="AW160" s="507" t="e">
        <f ca="1">+IF(AND(ISNUMBER(OFFSET('Sanitation Data'!$I$10,0,10*ROW('Sanitation Data'!I154))),'Data Summary'!DL160="Yes"),OFFSET('Sanitation Data'!$I$10,0,10*ROW('Sanitation Data'!I154)),NA())</f>
        <v>#N/A</v>
      </c>
      <c r="AX160" s="507" t="e">
        <f ca="1">+IF(AND(ISNUMBER(OFFSET('Sanitation Data'!$I$11,0,10*ROW('Sanitation Data'!I154))),'Data Summary'!DM160="Yes"),OFFSET('Sanitation Data'!$I$11,0,10*ROW('Sanitation Data'!I154)),NA())</f>
        <v>#N/A</v>
      </c>
      <c r="AY160" s="507" t="e">
        <f ca="1">+IF(AND(ISNUMBER(OFFSET('Sanitation Data'!$I$12,0,10*ROW('Sanitation Data'!I154))),'Data Summary'!DN160="Yes"),OFFSET('Sanitation Data'!$I$12,0,10*ROW('Sanitation Data'!I154)),NA())</f>
        <v>#N/A</v>
      </c>
      <c r="AZ160" s="508" t="e">
        <f ca="1">+IF(AND(ISNUMBER(OFFSET('Hygiene Data'!$D$5,0,10*ROW('Hygiene Data'!D154))),'Data Summary'!DO160="Yes"),OFFSET('Hygiene Data'!$D$5,0,10*ROW('Hygiene Data'!D154)),NA())</f>
        <v>#N/A</v>
      </c>
      <c r="BA160" s="508" t="e">
        <f ca="1">+IF(AND(ISNUMBER(OFFSET('Hygiene Data'!$D$7,0,10*ROW('Hygiene Data'!D154))),'Data Summary'!DP160="Yes"),OFFSET('Hygiene Data'!$D$7,0,10*ROW('Hygiene Data'!D154)),NA())</f>
        <v>#N/A</v>
      </c>
      <c r="BB160" s="508" t="e">
        <f ca="1">+IF(AND(ISNUMBER(OFFSET('Hygiene Data'!$D$9,0,10*ROW('Hygiene Data'!D154))),'Data Summary'!DQ160="Yes"),OFFSET('Hygiene Data'!$D$9,0,10*ROW('Hygiene Data'!D154)),NA())</f>
        <v>#N/A</v>
      </c>
      <c r="BC160" s="508" t="e">
        <f ca="1">+IF(AND(ISNUMBER(OFFSET('Hygiene Data'!$E$5,0,10*ROW('Hygiene Data'!E154))),'Data Summary'!DR160="Yes"),OFFSET('Hygiene Data'!$E$5,0,10*ROW('Hygiene Data'!E154)),NA())</f>
        <v>#N/A</v>
      </c>
      <c r="BD160" s="508" t="e">
        <f ca="1">+IF(AND(ISNUMBER(OFFSET('Hygiene Data'!$E$7,0,10*ROW('Hygiene Data'!E154))),'Data Summary'!DS160="Yes"),OFFSET('Hygiene Data'!$E$7,0,10*ROW('Hygiene Data'!E154)),NA())</f>
        <v>#N/A</v>
      </c>
      <c r="BE160" s="508" t="e">
        <f ca="1">+IF(AND(ISNUMBER(OFFSET('Hygiene Data'!$E$9,0,10*ROW('Hygiene Data'!E154))),'Data Summary'!DT160="Yes"),OFFSET('Hygiene Data'!$E$9,0,10*ROW('Hygiene Data'!E154)),NA())</f>
        <v>#N/A</v>
      </c>
      <c r="BF160" s="508" t="e">
        <f ca="1">+IF(AND(ISNUMBER(OFFSET('Hygiene Data'!$F$5,0,10*ROW('Hygiene Data'!F154))),'Data Summary'!DU160="Yes"),OFFSET('Hygiene Data'!$F$5,0,10*ROW('Hygiene Data'!F154)),NA())</f>
        <v>#N/A</v>
      </c>
      <c r="BG160" s="508" t="e">
        <f ca="1">+IF(AND(ISNUMBER(OFFSET('Hygiene Data'!$F$7,0,10*ROW('Hygiene Data'!F154))),'Data Summary'!DV160="Yes"),OFFSET('Hygiene Data'!$F$7,0,10*ROW('Hygiene Data'!F154)),NA())</f>
        <v>#N/A</v>
      </c>
      <c r="BH160" s="508" t="e">
        <f ca="1">+IF(AND(ISNUMBER(OFFSET('Hygiene Data'!$F$9,0,10*ROW('Hygiene Data'!F154))),'Data Summary'!DW160="Yes"),OFFSET('Hygiene Data'!$F$9,0,10*ROW('Hygiene Data'!F154)),NA())</f>
        <v>#N/A</v>
      </c>
      <c r="BI160" s="508" t="e">
        <f ca="1">+IF(AND(ISNUMBER(OFFSET('Hygiene Data'!$G$5,0,10*ROW('Hygiene Data'!G154))),'Data Summary'!DX160="Yes"),OFFSET('Hygiene Data'!$G$5,0,10*ROW('Hygiene Data'!G154)),NA())</f>
        <v>#N/A</v>
      </c>
      <c r="BJ160" s="508" t="e">
        <f ca="1">+IF(AND(ISNUMBER(OFFSET('Hygiene Data'!$G$7,0,10*ROW('Hygiene Data'!G154))),'Data Summary'!DY160="Yes"),OFFSET('Hygiene Data'!$G$7,0,10*ROW('Hygiene Data'!G154)),NA())</f>
        <v>#N/A</v>
      </c>
      <c r="BK160" s="508" t="e">
        <f ca="1">+IF(AND(ISNUMBER(OFFSET('Hygiene Data'!$G$9,0,10*ROW('Hygiene Data'!G154))),'Data Summary'!DZ160="Yes"),OFFSET('Hygiene Data'!$G$9,0,10*ROW('Hygiene Data'!G154)),NA())</f>
        <v>#N/A</v>
      </c>
      <c r="BL160" s="508" t="e">
        <f ca="1">+IF(AND(ISNUMBER(OFFSET('Hygiene Data'!$H$5,0,10*ROW('Hygiene Data'!H154))),'Data Summary'!EA160="Yes"),OFFSET('Hygiene Data'!$H$5,0,10*ROW('Hygiene Data'!H154)),NA())</f>
        <v>#N/A</v>
      </c>
      <c r="BM160" s="508" t="e">
        <f ca="1">+IF(AND(ISNUMBER(OFFSET('Hygiene Data'!$H$7,0,10*ROW('Hygiene Data'!H154))),'Data Summary'!EB160="Yes"),OFFSET('Hygiene Data'!$H$7,0,10*ROW('Hygiene Data'!H154)),NA())</f>
        <v>#N/A</v>
      </c>
      <c r="BN160" s="508" t="e">
        <f ca="1">+IF(AND(ISNUMBER(OFFSET('Hygiene Data'!$H$9,0,10*ROW('Hygiene Data'!H154))),'Data Summary'!EC160="Yes"),OFFSET('Hygiene Data'!$H$9,0,10*ROW('Hygiene Data'!H154)),NA())</f>
        <v>#N/A</v>
      </c>
      <c r="BO160" s="508" t="e">
        <f ca="1">+IF(AND(ISNUMBER(OFFSET('Hygiene Data'!$I$5,0,10*ROW('Hygiene Data'!I154))),'Data Summary'!ED160="Yes"),OFFSET('Hygiene Data'!$I$5,0,10*ROW('Hygiene Data'!I154)),NA())</f>
        <v>#N/A</v>
      </c>
      <c r="BP160" s="508" t="e">
        <f ca="1">+IF(AND(ISNUMBER(OFFSET('Hygiene Data'!$I$7,0,10*ROW('Hygiene Data'!I154))),'Data Summary'!EE160="Yes"),OFFSET('Hygiene Data'!$I$7,0,10*ROW('Hygiene Data'!I154)),NA())</f>
        <v>#N/A</v>
      </c>
      <c r="BQ160" s="508" t="e">
        <f ca="1">+IF(AND(ISNUMBER(OFFSET('Hygiene Data'!$I$9,0,10*ROW('Hygiene Data'!I154))),'Data Summary'!EF160="Yes"),OFFSET('Hygiene Data'!$I$9,0,10*ROW('Hygiene Data'!I154)),NA())</f>
        <v>#N/A</v>
      </c>
    </row>
    <row r="161" spans="1:69" x14ac:dyDescent="0.25">
      <c r="A161" s="504" t="e">
        <f ca="1">+RIGHT('Data Summary'!A161,LEN('Data Summary'!A161)-9)</f>
        <v>#VALUE!</v>
      </c>
      <c r="B161" s="478" t="str">
        <f ca="1">+IF(ISTEXT('Data Summary'!B161),'Data Summary'!B161,"")</f>
        <v/>
      </c>
      <c r="C161" s="505" t="e">
        <f ca="1">+VALUE('Data Summary'!C161)</f>
        <v>#VALUE!</v>
      </c>
      <c r="D161" s="506" t="e">
        <f ca="1">+IF(AND(ISNUMBER(OFFSET('Water Data'!$D$4,0,10*ROW('Water Data'!D155))),'Data Summary'!BS161="Yes"),100-OFFSET('Water Data'!$D$4,0,10*ROW('Water Data'!D155)),NA())</f>
        <v>#N/A</v>
      </c>
      <c r="E161" s="506" t="e">
        <f ca="1">+IF(AND(ISNUMBER(OFFSET('Water Data'!$D$6,0,10*ROW('Water Data'!D155))),'Data Summary'!BT161="Yes"),OFFSET('Water Data'!$D$6,0,10*ROW('Water Data'!D155)),NA())</f>
        <v>#N/A</v>
      </c>
      <c r="F161" s="506" t="e">
        <f ca="1">+IF(AND(ISNUMBER(OFFSET('Water Data'!$D$9,0,10*ROW('Water Data'!D155))),'Data Summary'!BU161="Yes"),OFFSET('Water Data'!$D$9,0,10*ROW('Water Data'!D155)),NA())</f>
        <v>#N/A</v>
      </c>
      <c r="G161" s="506" t="e">
        <f ca="1">+IF(AND(ISNUMBER(OFFSET('Water Data'!$E$4,0,10*ROW('Water Data'!E155))),'Data Summary'!BV161="Yes"),100-OFFSET('Water Data'!$E$4,0,10*ROW('Water Data'!E155)),NA())</f>
        <v>#N/A</v>
      </c>
      <c r="H161" s="506" t="e">
        <f ca="1">+IF(AND(ISNUMBER(OFFSET('Water Data'!$E$6,0,10*ROW('Water Data'!E155))),'Data Summary'!BW161="Yes"),OFFSET('Water Data'!$E$6,0,10*ROW('Water Data'!E155)),NA())</f>
        <v>#N/A</v>
      </c>
      <c r="I161" s="506" t="e">
        <f ca="1">+IF(AND(ISNUMBER(OFFSET('Water Data'!$E$9,0,10*ROW('Water Data'!E155))),'Data Summary'!BX161="Yes"),OFFSET('Water Data'!$E$9,0,10*ROW('Water Data'!E155)),NA())</f>
        <v>#N/A</v>
      </c>
      <c r="J161" s="506" t="e">
        <f ca="1">+IF(AND(ISNUMBER(OFFSET('Water Data'!$F$4,0,10*ROW('Water Data'!F155))),'Data Summary'!BY161="Yes"),100-OFFSET('Water Data'!$F$4,0,10*ROW('Water Data'!F155)),NA())</f>
        <v>#N/A</v>
      </c>
      <c r="K161" s="506" t="e">
        <f ca="1">+IF(AND(ISNUMBER(OFFSET('Water Data'!$F$6,0,10*ROW('Water Data'!F155))),'Data Summary'!BZ161="Yes"),OFFSET('Water Data'!$F$6,0,10*ROW('Water Data'!F155)),NA())</f>
        <v>#N/A</v>
      </c>
      <c r="L161" s="506" t="e">
        <f ca="1">+IF(AND(ISNUMBER(OFFSET('Water Data'!$F$9,0,10*ROW('Water Data'!F155))),'Data Summary'!CA161="Yes"),OFFSET('Water Data'!$F$9,0,10*ROW('Water Data'!F155)),NA())</f>
        <v>#N/A</v>
      </c>
      <c r="M161" s="506" t="e">
        <f ca="1">+IF(AND(ISNUMBER(OFFSET('Water Data'!$G$4,0,10*ROW('Water Data'!G155))),'Data Summary'!CB161="Yes"),100-OFFSET('Water Data'!$G$4,0,10*ROW('Water Data'!G155)),NA())</f>
        <v>#N/A</v>
      </c>
      <c r="N161" s="506" t="e">
        <f ca="1">+IF(AND(ISNUMBER(OFFSET('Water Data'!$G$6,0,10*ROW('Water Data'!G155))),'Data Summary'!CC161="Yes"),OFFSET('Water Data'!$G$6,0,10*ROW('Water Data'!G155)),NA())</f>
        <v>#N/A</v>
      </c>
      <c r="O161" s="506" t="e">
        <f ca="1">+IF(AND(ISNUMBER(OFFSET('Water Data'!$G$9,0,10*ROW('Water Data'!G155))),'Data Summary'!CD161="Yes"),OFFSET('Water Data'!$G$9,0,10*ROW('Water Data'!G155)),NA())</f>
        <v>#N/A</v>
      </c>
      <c r="P161" s="506" t="e">
        <f ca="1">+IF(AND(ISNUMBER(OFFSET('Water Data'!$H$4,0,10*ROW('Water Data'!H155))),'Data Summary'!CE161="Yes"),100-OFFSET('Water Data'!$H$4,0,10*ROW('Water Data'!H155)),NA())</f>
        <v>#N/A</v>
      </c>
      <c r="Q161" s="506" t="e">
        <f ca="1">+IF(AND(ISNUMBER(OFFSET('Water Data'!$H$6,0,10*ROW('Water Data'!H155))),'Data Summary'!CF161="Yes"),OFFSET('Water Data'!$H$6,0,10*ROW('Water Data'!H155)),NA())</f>
        <v>#N/A</v>
      </c>
      <c r="R161" s="506" t="e">
        <f ca="1">+IF(AND(ISNUMBER(OFFSET('Water Data'!$H$9,0,10*ROW('Water Data'!H155))),'Data Summary'!CG161="Yes"),OFFSET('Water Data'!$H$9,0,10*ROW('Water Data'!H155)),NA())</f>
        <v>#N/A</v>
      </c>
      <c r="S161" s="506" t="e">
        <f ca="1">+IF(AND(ISNUMBER(OFFSET('Water Data'!$I$4,0,10*ROW('Water Data'!I155))),'Data Summary'!CH161="Yes"),100-OFFSET('Water Data'!$I$4,0,10*ROW('Water Data'!I155)),NA())</f>
        <v>#N/A</v>
      </c>
      <c r="T161" s="506" t="e">
        <f ca="1">+IF(AND(ISNUMBER(OFFSET('Water Data'!$I$6,0,10*ROW('Water Data'!I155))),'Data Summary'!CI161="Yes"),OFFSET('Water Data'!$I$6,0,10*ROW('Water Data'!I155)),NA())</f>
        <v>#N/A</v>
      </c>
      <c r="U161" s="506" t="e">
        <f ca="1">+IF(AND(ISNUMBER(OFFSET('Water Data'!$I$9,0,10*ROW('Water Data'!I155))),'Data Summary'!CJ161="Yes"),OFFSET('Water Data'!$I$9,0,10*ROW('Water Data'!I155)),NA())</f>
        <v>#N/A</v>
      </c>
      <c r="V161" s="507" t="e">
        <f ca="1">+IF(AND(ISNUMBER(OFFSET('Sanitation Data'!$D$4,0,10*ROW('Sanitation Data'!D155))),'Data Summary'!CK161="Yes"),100-OFFSET('Sanitation Data'!$D$4,0,10*ROW('Sanitation Data'!D155)),NA())</f>
        <v>#N/A</v>
      </c>
      <c r="W161" s="507" t="e">
        <f ca="1">+IF(AND(ISNUMBER(OFFSET('Sanitation Data'!$D$6,0,10*ROW('Sanitation Data'!D155))),'Data Summary'!CL161="Yes"),OFFSET('Sanitation Data'!$D$6,0,10*ROW('Sanitation Data'!D155)),NA())</f>
        <v>#N/A</v>
      </c>
      <c r="X161" s="507" t="e">
        <f ca="1">+IF(AND(ISNUMBER(OFFSET('Sanitation Data'!$D$10,0,10*ROW('Sanitation Data'!D155))),'Data Summary'!CM161="Yes"),OFFSET('Sanitation Data'!$D$10,0,10*ROW('Sanitation Data'!D155)),NA())</f>
        <v>#N/A</v>
      </c>
      <c r="Y161" s="507" t="e">
        <f ca="1">+IF(AND(ISNUMBER(OFFSET('Sanitation Data'!$D$11,0,10*ROW('Sanitation Data'!D155))),'Data Summary'!CN161="Yes"),OFFSET('Sanitation Data'!$D$11,0,10*ROW('Sanitation Data'!D155)),NA())</f>
        <v>#N/A</v>
      </c>
      <c r="Z161" s="507" t="e">
        <f ca="1">+IF(AND(ISNUMBER(OFFSET('Sanitation Data'!$D$12,0,10*ROW('Sanitation Data'!D155))),'Data Summary'!CO161="Yes"),OFFSET('Sanitation Data'!$D$12,0,10*ROW('Sanitation Data'!D155)),NA())</f>
        <v>#N/A</v>
      </c>
      <c r="AA161" s="507" t="e">
        <f ca="1">+IF(AND(ISNUMBER(OFFSET('Sanitation Data'!$E$4,0,10*ROW('Sanitation Data'!E155))),'Data Summary'!CP161="Yes"),100-OFFSET('Sanitation Data'!$E$4,0,10*ROW('Sanitation Data'!E155)),NA())</f>
        <v>#N/A</v>
      </c>
      <c r="AB161" s="507" t="e">
        <f ca="1">+IF(AND(ISNUMBER(OFFSET('Sanitation Data'!$E$6,0,10*ROW('Sanitation Data'!E155))),'Data Summary'!CQ161="Yes"),OFFSET('Sanitation Data'!$E$6,0,10*ROW('Sanitation Data'!E155)),NA())</f>
        <v>#N/A</v>
      </c>
      <c r="AC161" s="507" t="e">
        <f ca="1">+IF(AND(ISNUMBER(OFFSET('Sanitation Data'!$E$10,0,10*ROW('Sanitation Data'!E155))),'Data Summary'!CR161="Yes"),OFFSET('Sanitation Data'!$E$10,0,10*ROW('Sanitation Data'!E155)),NA())</f>
        <v>#N/A</v>
      </c>
      <c r="AD161" s="507" t="e">
        <f ca="1">+IF(AND(ISNUMBER(OFFSET('Sanitation Data'!$E$11,0,10*ROW('Sanitation Data'!E155))),'Data Summary'!CS161="Yes"),OFFSET('Sanitation Data'!$E$11,0,10*ROW('Sanitation Data'!E155)),NA())</f>
        <v>#N/A</v>
      </c>
      <c r="AE161" s="507" t="e">
        <f ca="1">+IF(AND(ISNUMBER(OFFSET('Sanitation Data'!$E$12,0,10*ROW('Sanitation Data'!E155))),'Data Summary'!CT161="Yes"),OFFSET('Sanitation Data'!$E$12,0,10*ROW('Sanitation Data'!E155)),NA())</f>
        <v>#N/A</v>
      </c>
      <c r="AF161" s="507" t="e">
        <f ca="1">+IF(AND(ISNUMBER(OFFSET('Sanitation Data'!$F$4,0,10*ROW('Sanitation Data'!F155))),'Data Summary'!CU161="Yes"),100-OFFSET('Sanitation Data'!$F$4,0,10*ROW('Sanitation Data'!F155)),NA())</f>
        <v>#N/A</v>
      </c>
      <c r="AG161" s="507" t="e">
        <f ca="1">+IF(AND(ISNUMBER(OFFSET('Sanitation Data'!$F$6,0,10*ROW('Sanitation Data'!F155))),'Data Summary'!CV161="Yes"),OFFSET('Sanitation Data'!$F$6,0,10*ROW('Sanitation Data'!F155)),NA())</f>
        <v>#N/A</v>
      </c>
      <c r="AH161" s="507" t="e">
        <f ca="1">+IF(AND(ISNUMBER(OFFSET('Sanitation Data'!$F$10,0,10*ROW('Sanitation Data'!F155))),'Data Summary'!CW161="Yes"),OFFSET('Sanitation Data'!$F$10,0,10*ROW('Sanitation Data'!F155)),NA())</f>
        <v>#N/A</v>
      </c>
      <c r="AI161" s="507" t="e">
        <f ca="1">+IF(AND(ISNUMBER(OFFSET('Sanitation Data'!$F$11,0,10*ROW('Sanitation Data'!F155))),'Data Summary'!CX161="Yes"),OFFSET('Sanitation Data'!$F$11,0,10*ROW('Sanitation Data'!F155)),NA())</f>
        <v>#N/A</v>
      </c>
      <c r="AJ161" s="507" t="e">
        <f ca="1">+IF(AND(ISNUMBER(OFFSET('Sanitation Data'!$F$12,0,10*ROW('Sanitation Data'!F155))),'Data Summary'!CY161="Yes"),OFFSET('Sanitation Data'!$F$12,0,10*ROW('Sanitation Data'!F155)),NA())</f>
        <v>#N/A</v>
      </c>
      <c r="AK161" s="507" t="e">
        <f ca="1">+IF(AND(ISNUMBER(OFFSET('Sanitation Data'!$G$4,0,10*ROW('Sanitation Data'!G155))),'Data Summary'!CZ161="Yes"),100-OFFSET('Sanitation Data'!$G$4,0,10*ROW('Sanitation Data'!G155)),NA())</f>
        <v>#N/A</v>
      </c>
      <c r="AL161" s="507" t="e">
        <f ca="1">+IF(AND(ISNUMBER(OFFSET('Sanitation Data'!$G$6,0,10*ROW('Sanitation Data'!G155))),'Data Summary'!DA161="Yes"),OFFSET('Sanitation Data'!$G$6,0,10*ROW('Sanitation Data'!G155)),NA())</f>
        <v>#N/A</v>
      </c>
      <c r="AM161" s="507" t="e">
        <f ca="1">+IF(AND(ISNUMBER(OFFSET('Sanitation Data'!$G$10,0,10*ROW('Sanitation Data'!G155))),'Data Summary'!DB161="Yes"),OFFSET('Sanitation Data'!$G$10,0,10*ROW('Sanitation Data'!G155)),NA())</f>
        <v>#N/A</v>
      </c>
      <c r="AN161" s="507" t="e">
        <f ca="1">+IF(AND(ISNUMBER(OFFSET('Sanitation Data'!$G$11,0,10*ROW('Sanitation Data'!G155))),'Data Summary'!DC161="Yes"),OFFSET('Sanitation Data'!$G$11,0,10*ROW('Sanitation Data'!G155)),NA())</f>
        <v>#N/A</v>
      </c>
      <c r="AO161" s="507" t="e">
        <f ca="1">+IF(AND(ISNUMBER(OFFSET('Sanitation Data'!$G$12,0,10*ROW('Sanitation Data'!G155))),'Data Summary'!DD161="Yes"),OFFSET('Sanitation Data'!$G$12,0,10*ROW('Sanitation Data'!G155)),NA())</f>
        <v>#N/A</v>
      </c>
      <c r="AP161" s="507" t="e">
        <f ca="1">+IF(AND(ISNUMBER(OFFSET('Sanitation Data'!$H$4,0,10*ROW('Sanitation Data'!H155))),'Data Summary'!DE161="Yes"),100-OFFSET('Sanitation Data'!$H$4,0,10*ROW('Sanitation Data'!H155)),NA())</f>
        <v>#N/A</v>
      </c>
      <c r="AQ161" s="507" t="e">
        <f ca="1">+IF(AND(ISNUMBER(OFFSET('Sanitation Data'!$H$6,0,10*ROW('Sanitation Data'!H155))),'Data Summary'!DF161="Yes"),OFFSET('Sanitation Data'!$H$6,0,10*ROW('Sanitation Data'!H155)),NA())</f>
        <v>#N/A</v>
      </c>
      <c r="AR161" s="507" t="e">
        <f ca="1">+IF(AND(ISNUMBER(OFFSET('Sanitation Data'!$H$10,0,10*ROW('Sanitation Data'!H155))),'Data Summary'!DG161="Yes"),OFFSET('Sanitation Data'!$H$10,0,10*ROW('Sanitation Data'!H155)),NA())</f>
        <v>#N/A</v>
      </c>
      <c r="AS161" s="507" t="e">
        <f ca="1">+IF(AND(ISNUMBER(OFFSET('Sanitation Data'!$H$11,0,10*ROW('Sanitation Data'!H155))),'Data Summary'!DH161="Yes"),OFFSET('Sanitation Data'!$H$11,0,10*ROW('Sanitation Data'!H155)),NA())</f>
        <v>#N/A</v>
      </c>
      <c r="AT161" s="507" t="e">
        <f ca="1">+IF(AND(ISNUMBER(OFFSET('Sanitation Data'!$H$12,0,10*ROW('Sanitation Data'!H155))),'Data Summary'!DI161="Yes"),OFFSET('Sanitation Data'!$H$12,0,10*ROW('Sanitation Data'!H155)),NA())</f>
        <v>#N/A</v>
      </c>
      <c r="AU161" s="507" t="e">
        <f ca="1">+IF(AND(ISNUMBER(OFFSET('Sanitation Data'!$I$4,0,10*ROW('Sanitation Data'!I155))),'Data Summary'!DJ161="Yes"),100-OFFSET('Sanitation Data'!$I$4,0,10*ROW('Sanitation Data'!I155)),NA())</f>
        <v>#N/A</v>
      </c>
      <c r="AV161" s="507" t="e">
        <f ca="1">+IF(AND(ISNUMBER(OFFSET('Sanitation Data'!$I$6,0,10*ROW('Sanitation Data'!I155))),'Data Summary'!DK161="Yes"),OFFSET('Sanitation Data'!$I$6,0,10*ROW('Sanitation Data'!I155)),NA())</f>
        <v>#N/A</v>
      </c>
      <c r="AW161" s="507" t="e">
        <f ca="1">+IF(AND(ISNUMBER(OFFSET('Sanitation Data'!$I$10,0,10*ROW('Sanitation Data'!I155))),'Data Summary'!DL161="Yes"),OFFSET('Sanitation Data'!$I$10,0,10*ROW('Sanitation Data'!I155)),NA())</f>
        <v>#N/A</v>
      </c>
      <c r="AX161" s="507" t="e">
        <f ca="1">+IF(AND(ISNUMBER(OFFSET('Sanitation Data'!$I$11,0,10*ROW('Sanitation Data'!I155))),'Data Summary'!DM161="Yes"),OFFSET('Sanitation Data'!$I$11,0,10*ROW('Sanitation Data'!I155)),NA())</f>
        <v>#N/A</v>
      </c>
      <c r="AY161" s="507" t="e">
        <f ca="1">+IF(AND(ISNUMBER(OFFSET('Sanitation Data'!$I$12,0,10*ROW('Sanitation Data'!I155))),'Data Summary'!DN161="Yes"),OFFSET('Sanitation Data'!$I$12,0,10*ROW('Sanitation Data'!I155)),NA())</f>
        <v>#N/A</v>
      </c>
      <c r="AZ161" s="508" t="e">
        <f ca="1">+IF(AND(ISNUMBER(OFFSET('Hygiene Data'!$D$5,0,10*ROW('Hygiene Data'!D155))),'Data Summary'!DO161="Yes"),OFFSET('Hygiene Data'!$D$5,0,10*ROW('Hygiene Data'!D155)),NA())</f>
        <v>#N/A</v>
      </c>
      <c r="BA161" s="508" t="e">
        <f ca="1">+IF(AND(ISNUMBER(OFFSET('Hygiene Data'!$D$7,0,10*ROW('Hygiene Data'!D155))),'Data Summary'!DP161="Yes"),OFFSET('Hygiene Data'!$D$7,0,10*ROW('Hygiene Data'!D155)),NA())</f>
        <v>#N/A</v>
      </c>
      <c r="BB161" s="508" t="e">
        <f ca="1">+IF(AND(ISNUMBER(OFFSET('Hygiene Data'!$D$9,0,10*ROW('Hygiene Data'!D155))),'Data Summary'!DQ161="Yes"),OFFSET('Hygiene Data'!$D$9,0,10*ROW('Hygiene Data'!D155)),NA())</f>
        <v>#N/A</v>
      </c>
      <c r="BC161" s="508" t="e">
        <f ca="1">+IF(AND(ISNUMBER(OFFSET('Hygiene Data'!$E$5,0,10*ROW('Hygiene Data'!E155))),'Data Summary'!DR161="Yes"),OFFSET('Hygiene Data'!$E$5,0,10*ROW('Hygiene Data'!E155)),NA())</f>
        <v>#N/A</v>
      </c>
      <c r="BD161" s="508" t="e">
        <f ca="1">+IF(AND(ISNUMBER(OFFSET('Hygiene Data'!$E$7,0,10*ROW('Hygiene Data'!E155))),'Data Summary'!DS161="Yes"),OFFSET('Hygiene Data'!$E$7,0,10*ROW('Hygiene Data'!E155)),NA())</f>
        <v>#N/A</v>
      </c>
      <c r="BE161" s="508" t="e">
        <f ca="1">+IF(AND(ISNUMBER(OFFSET('Hygiene Data'!$E$9,0,10*ROW('Hygiene Data'!E155))),'Data Summary'!DT161="Yes"),OFFSET('Hygiene Data'!$E$9,0,10*ROW('Hygiene Data'!E155)),NA())</f>
        <v>#N/A</v>
      </c>
      <c r="BF161" s="508" t="e">
        <f ca="1">+IF(AND(ISNUMBER(OFFSET('Hygiene Data'!$F$5,0,10*ROW('Hygiene Data'!F155))),'Data Summary'!DU161="Yes"),OFFSET('Hygiene Data'!$F$5,0,10*ROW('Hygiene Data'!F155)),NA())</f>
        <v>#N/A</v>
      </c>
      <c r="BG161" s="508" t="e">
        <f ca="1">+IF(AND(ISNUMBER(OFFSET('Hygiene Data'!$F$7,0,10*ROW('Hygiene Data'!F155))),'Data Summary'!DV161="Yes"),OFFSET('Hygiene Data'!$F$7,0,10*ROW('Hygiene Data'!F155)),NA())</f>
        <v>#N/A</v>
      </c>
      <c r="BH161" s="508" t="e">
        <f ca="1">+IF(AND(ISNUMBER(OFFSET('Hygiene Data'!$F$9,0,10*ROW('Hygiene Data'!F155))),'Data Summary'!DW161="Yes"),OFFSET('Hygiene Data'!$F$9,0,10*ROW('Hygiene Data'!F155)),NA())</f>
        <v>#N/A</v>
      </c>
      <c r="BI161" s="508" t="e">
        <f ca="1">+IF(AND(ISNUMBER(OFFSET('Hygiene Data'!$G$5,0,10*ROW('Hygiene Data'!G155))),'Data Summary'!DX161="Yes"),OFFSET('Hygiene Data'!$G$5,0,10*ROW('Hygiene Data'!G155)),NA())</f>
        <v>#N/A</v>
      </c>
      <c r="BJ161" s="508" t="e">
        <f ca="1">+IF(AND(ISNUMBER(OFFSET('Hygiene Data'!$G$7,0,10*ROW('Hygiene Data'!G155))),'Data Summary'!DY161="Yes"),OFFSET('Hygiene Data'!$G$7,0,10*ROW('Hygiene Data'!G155)),NA())</f>
        <v>#N/A</v>
      </c>
      <c r="BK161" s="508" t="e">
        <f ca="1">+IF(AND(ISNUMBER(OFFSET('Hygiene Data'!$G$9,0,10*ROW('Hygiene Data'!G155))),'Data Summary'!DZ161="Yes"),OFFSET('Hygiene Data'!$G$9,0,10*ROW('Hygiene Data'!G155)),NA())</f>
        <v>#N/A</v>
      </c>
      <c r="BL161" s="508" t="e">
        <f ca="1">+IF(AND(ISNUMBER(OFFSET('Hygiene Data'!$H$5,0,10*ROW('Hygiene Data'!H155))),'Data Summary'!EA161="Yes"),OFFSET('Hygiene Data'!$H$5,0,10*ROW('Hygiene Data'!H155)),NA())</f>
        <v>#N/A</v>
      </c>
      <c r="BM161" s="508" t="e">
        <f ca="1">+IF(AND(ISNUMBER(OFFSET('Hygiene Data'!$H$7,0,10*ROW('Hygiene Data'!H155))),'Data Summary'!EB161="Yes"),OFFSET('Hygiene Data'!$H$7,0,10*ROW('Hygiene Data'!H155)),NA())</f>
        <v>#N/A</v>
      </c>
      <c r="BN161" s="508" t="e">
        <f ca="1">+IF(AND(ISNUMBER(OFFSET('Hygiene Data'!$H$9,0,10*ROW('Hygiene Data'!H155))),'Data Summary'!EC161="Yes"),OFFSET('Hygiene Data'!$H$9,0,10*ROW('Hygiene Data'!H155)),NA())</f>
        <v>#N/A</v>
      </c>
      <c r="BO161" s="508" t="e">
        <f ca="1">+IF(AND(ISNUMBER(OFFSET('Hygiene Data'!$I$5,0,10*ROW('Hygiene Data'!I155))),'Data Summary'!ED161="Yes"),OFFSET('Hygiene Data'!$I$5,0,10*ROW('Hygiene Data'!I155)),NA())</f>
        <v>#N/A</v>
      </c>
      <c r="BP161" s="508" t="e">
        <f ca="1">+IF(AND(ISNUMBER(OFFSET('Hygiene Data'!$I$7,0,10*ROW('Hygiene Data'!I155))),'Data Summary'!EE161="Yes"),OFFSET('Hygiene Data'!$I$7,0,10*ROW('Hygiene Data'!I155)),NA())</f>
        <v>#N/A</v>
      </c>
      <c r="BQ161" s="508" t="e">
        <f ca="1">+IF(AND(ISNUMBER(OFFSET('Hygiene Data'!$I$9,0,10*ROW('Hygiene Data'!I155))),'Data Summary'!EF161="Yes"),OFFSET('Hygiene Data'!$I$9,0,10*ROW('Hygiene Data'!I155)),NA())</f>
        <v>#N/A</v>
      </c>
    </row>
    <row r="162" spans="1:69" x14ac:dyDescent="0.25">
      <c r="A162" s="504" t="e">
        <f ca="1">+RIGHT('Data Summary'!A162,LEN('Data Summary'!A162)-9)</f>
        <v>#VALUE!</v>
      </c>
      <c r="B162" s="478" t="str">
        <f ca="1">+IF(ISTEXT('Data Summary'!B162),'Data Summary'!B162,"")</f>
        <v/>
      </c>
      <c r="C162" s="505" t="e">
        <f ca="1">+VALUE('Data Summary'!C162)</f>
        <v>#VALUE!</v>
      </c>
      <c r="D162" s="506" t="e">
        <f ca="1">+IF(AND(ISNUMBER(OFFSET('Water Data'!$D$4,0,10*ROW('Water Data'!D156))),'Data Summary'!BS162="Yes"),100-OFFSET('Water Data'!$D$4,0,10*ROW('Water Data'!D156)),NA())</f>
        <v>#N/A</v>
      </c>
      <c r="E162" s="506" t="e">
        <f ca="1">+IF(AND(ISNUMBER(OFFSET('Water Data'!$D$6,0,10*ROW('Water Data'!D156))),'Data Summary'!BT162="Yes"),OFFSET('Water Data'!$D$6,0,10*ROW('Water Data'!D156)),NA())</f>
        <v>#N/A</v>
      </c>
      <c r="F162" s="506" t="e">
        <f ca="1">+IF(AND(ISNUMBER(OFFSET('Water Data'!$D$9,0,10*ROW('Water Data'!D156))),'Data Summary'!BU162="Yes"),OFFSET('Water Data'!$D$9,0,10*ROW('Water Data'!D156)),NA())</f>
        <v>#N/A</v>
      </c>
      <c r="G162" s="506" t="e">
        <f ca="1">+IF(AND(ISNUMBER(OFFSET('Water Data'!$E$4,0,10*ROW('Water Data'!E156))),'Data Summary'!BV162="Yes"),100-OFFSET('Water Data'!$E$4,0,10*ROW('Water Data'!E156)),NA())</f>
        <v>#N/A</v>
      </c>
      <c r="H162" s="506" t="e">
        <f ca="1">+IF(AND(ISNUMBER(OFFSET('Water Data'!$E$6,0,10*ROW('Water Data'!E156))),'Data Summary'!BW162="Yes"),OFFSET('Water Data'!$E$6,0,10*ROW('Water Data'!E156)),NA())</f>
        <v>#N/A</v>
      </c>
      <c r="I162" s="506" t="e">
        <f ca="1">+IF(AND(ISNUMBER(OFFSET('Water Data'!$E$9,0,10*ROW('Water Data'!E156))),'Data Summary'!BX162="Yes"),OFFSET('Water Data'!$E$9,0,10*ROW('Water Data'!E156)),NA())</f>
        <v>#N/A</v>
      </c>
      <c r="J162" s="506" t="e">
        <f ca="1">+IF(AND(ISNUMBER(OFFSET('Water Data'!$F$4,0,10*ROW('Water Data'!F156))),'Data Summary'!BY162="Yes"),100-OFFSET('Water Data'!$F$4,0,10*ROW('Water Data'!F156)),NA())</f>
        <v>#N/A</v>
      </c>
      <c r="K162" s="506" t="e">
        <f ca="1">+IF(AND(ISNUMBER(OFFSET('Water Data'!$F$6,0,10*ROW('Water Data'!F156))),'Data Summary'!BZ162="Yes"),OFFSET('Water Data'!$F$6,0,10*ROW('Water Data'!F156)),NA())</f>
        <v>#N/A</v>
      </c>
      <c r="L162" s="506" t="e">
        <f ca="1">+IF(AND(ISNUMBER(OFFSET('Water Data'!$F$9,0,10*ROW('Water Data'!F156))),'Data Summary'!CA162="Yes"),OFFSET('Water Data'!$F$9,0,10*ROW('Water Data'!F156)),NA())</f>
        <v>#N/A</v>
      </c>
      <c r="M162" s="506" t="e">
        <f ca="1">+IF(AND(ISNUMBER(OFFSET('Water Data'!$G$4,0,10*ROW('Water Data'!G156))),'Data Summary'!CB162="Yes"),100-OFFSET('Water Data'!$G$4,0,10*ROW('Water Data'!G156)),NA())</f>
        <v>#N/A</v>
      </c>
      <c r="N162" s="506" t="e">
        <f ca="1">+IF(AND(ISNUMBER(OFFSET('Water Data'!$G$6,0,10*ROW('Water Data'!G156))),'Data Summary'!CC162="Yes"),OFFSET('Water Data'!$G$6,0,10*ROW('Water Data'!G156)),NA())</f>
        <v>#N/A</v>
      </c>
      <c r="O162" s="506" t="e">
        <f ca="1">+IF(AND(ISNUMBER(OFFSET('Water Data'!$G$9,0,10*ROW('Water Data'!G156))),'Data Summary'!CD162="Yes"),OFFSET('Water Data'!$G$9,0,10*ROW('Water Data'!G156)),NA())</f>
        <v>#N/A</v>
      </c>
      <c r="P162" s="506" t="e">
        <f ca="1">+IF(AND(ISNUMBER(OFFSET('Water Data'!$H$4,0,10*ROW('Water Data'!H156))),'Data Summary'!CE162="Yes"),100-OFFSET('Water Data'!$H$4,0,10*ROW('Water Data'!H156)),NA())</f>
        <v>#N/A</v>
      </c>
      <c r="Q162" s="506" t="e">
        <f ca="1">+IF(AND(ISNUMBER(OFFSET('Water Data'!$H$6,0,10*ROW('Water Data'!H156))),'Data Summary'!CF162="Yes"),OFFSET('Water Data'!$H$6,0,10*ROW('Water Data'!H156)),NA())</f>
        <v>#N/A</v>
      </c>
      <c r="R162" s="506" t="e">
        <f ca="1">+IF(AND(ISNUMBER(OFFSET('Water Data'!$H$9,0,10*ROW('Water Data'!H156))),'Data Summary'!CG162="Yes"),OFFSET('Water Data'!$H$9,0,10*ROW('Water Data'!H156)),NA())</f>
        <v>#N/A</v>
      </c>
      <c r="S162" s="506" t="e">
        <f ca="1">+IF(AND(ISNUMBER(OFFSET('Water Data'!$I$4,0,10*ROW('Water Data'!I156))),'Data Summary'!CH162="Yes"),100-OFFSET('Water Data'!$I$4,0,10*ROW('Water Data'!I156)),NA())</f>
        <v>#N/A</v>
      </c>
      <c r="T162" s="506" t="e">
        <f ca="1">+IF(AND(ISNUMBER(OFFSET('Water Data'!$I$6,0,10*ROW('Water Data'!I156))),'Data Summary'!CI162="Yes"),OFFSET('Water Data'!$I$6,0,10*ROW('Water Data'!I156)),NA())</f>
        <v>#N/A</v>
      </c>
      <c r="U162" s="506" t="e">
        <f ca="1">+IF(AND(ISNUMBER(OFFSET('Water Data'!$I$9,0,10*ROW('Water Data'!I156))),'Data Summary'!CJ162="Yes"),OFFSET('Water Data'!$I$9,0,10*ROW('Water Data'!I156)),NA())</f>
        <v>#N/A</v>
      </c>
      <c r="V162" s="507" t="e">
        <f ca="1">+IF(AND(ISNUMBER(OFFSET('Sanitation Data'!$D$4,0,10*ROW('Sanitation Data'!D156))),'Data Summary'!CK162="Yes"),100-OFFSET('Sanitation Data'!$D$4,0,10*ROW('Sanitation Data'!D156)),NA())</f>
        <v>#N/A</v>
      </c>
      <c r="W162" s="507" t="e">
        <f ca="1">+IF(AND(ISNUMBER(OFFSET('Sanitation Data'!$D$6,0,10*ROW('Sanitation Data'!D156))),'Data Summary'!CL162="Yes"),OFFSET('Sanitation Data'!$D$6,0,10*ROW('Sanitation Data'!D156)),NA())</f>
        <v>#N/A</v>
      </c>
      <c r="X162" s="507" t="e">
        <f ca="1">+IF(AND(ISNUMBER(OFFSET('Sanitation Data'!$D$10,0,10*ROW('Sanitation Data'!D156))),'Data Summary'!CM162="Yes"),OFFSET('Sanitation Data'!$D$10,0,10*ROW('Sanitation Data'!D156)),NA())</f>
        <v>#N/A</v>
      </c>
      <c r="Y162" s="507" t="e">
        <f ca="1">+IF(AND(ISNUMBER(OFFSET('Sanitation Data'!$D$11,0,10*ROW('Sanitation Data'!D156))),'Data Summary'!CN162="Yes"),OFFSET('Sanitation Data'!$D$11,0,10*ROW('Sanitation Data'!D156)),NA())</f>
        <v>#N/A</v>
      </c>
      <c r="Z162" s="507" t="e">
        <f ca="1">+IF(AND(ISNUMBER(OFFSET('Sanitation Data'!$D$12,0,10*ROW('Sanitation Data'!D156))),'Data Summary'!CO162="Yes"),OFFSET('Sanitation Data'!$D$12,0,10*ROW('Sanitation Data'!D156)),NA())</f>
        <v>#N/A</v>
      </c>
      <c r="AA162" s="507" t="e">
        <f ca="1">+IF(AND(ISNUMBER(OFFSET('Sanitation Data'!$E$4,0,10*ROW('Sanitation Data'!E156))),'Data Summary'!CP162="Yes"),100-OFFSET('Sanitation Data'!$E$4,0,10*ROW('Sanitation Data'!E156)),NA())</f>
        <v>#N/A</v>
      </c>
      <c r="AB162" s="507" t="e">
        <f ca="1">+IF(AND(ISNUMBER(OFFSET('Sanitation Data'!$E$6,0,10*ROW('Sanitation Data'!E156))),'Data Summary'!CQ162="Yes"),OFFSET('Sanitation Data'!$E$6,0,10*ROW('Sanitation Data'!E156)),NA())</f>
        <v>#N/A</v>
      </c>
      <c r="AC162" s="507" t="e">
        <f ca="1">+IF(AND(ISNUMBER(OFFSET('Sanitation Data'!$E$10,0,10*ROW('Sanitation Data'!E156))),'Data Summary'!CR162="Yes"),OFFSET('Sanitation Data'!$E$10,0,10*ROW('Sanitation Data'!E156)),NA())</f>
        <v>#N/A</v>
      </c>
      <c r="AD162" s="507" t="e">
        <f ca="1">+IF(AND(ISNUMBER(OFFSET('Sanitation Data'!$E$11,0,10*ROW('Sanitation Data'!E156))),'Data Summary'!CS162="Yes"),OFFSET('Sanitation Data'!$E$11,0,10*ROW('Sanitation Data'!E156)),NA())</f>
        <v>#N/A</v>
      </c>
      <c r="AE162" s="507" t="e">
        <f ca="1">+IF(AND(ISNUMBER(OFFSET('Sanitation Data'!$E$12,0,10*ROW('Sanitation Data'!E156))),'Data Summary'!CT162="Yes"),OFFSET('Sanitation Data'!$E$12,0,10*ROW('Sanitation Data'!E156)),NA())</f>
        <v>#N/A</v>
      </c>
      <c r="AF162" s="507" t="e">
        <f ca="1">+IF(AND(ISNUMBER(OFFSET('Sanitation Data'!$F$4,0,10*ROW('Sanitation Data'!F156))),'Data Summary'!CU162="Yes"),100-OFFSET('Sanitation Data'!$F$4,0,10*ROW('Sanitation Data'!F156)),NA())</f>
        <v>#N/A</v>
      </c>
      <c r="AG162" s="507" t="e">
        <f ca="1">+IF(AND(ISNUMBER(OFFSET('Sanitation Data'!$F$6,0,10*ROW('Sanitation Data'!F156))),'Data Summary'!CV162="Yes"),OFFSET('Sanitation Data'!$F$6,0,10*ROW('Sanitation Data'!F156)),NA())</f>
        <v>#N/A</v>
      </c>
      <c r="AH162" s="507" t="e">
        <f ca="1">+IF(AND(ISNUMBER(OFFSET('Sanitation Data'!$F$10,0,10*ROW('Sanitation Data'!F156))),'Data Summary'!CW162="Yes"),OFFSET('Sanitation Data'!$F$10,0,10*ROW('Sanitation Data'!F156)),NA())</f>
        <v>#N/A</v>
      </c>
      <c r="AI162" s="507" t="e">
        <f ca="1">+IF(AND(ISNUMBER(OFFSET('Sanitation Data'!$F$11,0,10*ROW('Sanitation Data'!F156))),'Data Summary'!CX162="Yes"),OFFSET('Sanitation Data'!$F$11,0,10*ROW('Sanitation Data'!F156)),NA())</f>
        <v>#N/A</v>
      </c>
      <c r="AJ162" s="507" t="e">
        <f ca="1">+IF(AND(ISNUMBER(OFFSET('Sanitation Data'!$F$12,0,10*ROW('Sanitation Data'!F156))),'Data Summary'!CY162="Yes"),OFFSET('Sanitation Data'!$F$12,0,10*ROW('Sanitation Data'!F156)),NA())</f>
        <v>#N/A</v>
      </c>
      <c r="AK162" s="507" t="e">
        <f ca="1">+IF(AND(ISNUMBER(OFFSET('Sanitation Data'!$G$4,0,10*ROW('Sanitation Data'!G156))),'Data Summary'!CZ162="Yes"),100-OFFSET('Sanitation Data'!$G$4,0,10*ROW('Sanitation Data'!G156)),NA())</f>
        <v>#N/A</v>
      </c>
      <c r="AL162" s="507" t="e">
        <f ca="1">+IF(AND(ISNUMBER(OFFSET('Sanitation Data'!$G$6,0,10*ROW('Sanitation Data'!G156))),'Data Summary'!DA162="Yes"),OFFSET('Sanitation Data'!$G$6,0,10*ROW('Sanitation Data'!G156)),NA())</f>
        <v>#N/A</v>
      </c>
      <c r="AM162" s="507" t="e">
        <f ca="1">+IF(AND(ISNUMBER(OFFSET('Sanitation Data'!$G$10,0,10*ROW('Sanitation Data'!G156))),'Data Summary'!DB162="Yes"),OFFSET('Sanitation Data'!$G$10,0,10*ROW('Sanitation Data'!G156)),NA())</f>
        <v>#N/A</v>
      </c>
      <c r="AN162" s="507" t="e">
        <f ca="1">+IF(AND(ISNUMBER(OFFSET('Sanitation Data'!$G$11,0,10*ROW('Sanitation Data'!G156))),'Data Summary'!DC162="Yes"),OFFSET('Sanitation Data'!$G$11,0,10*ROW('Sanitation Data'!G156)),NA())</f>
        <v>#N/A</v>
      </c>
      <c r="AO162" s="507" t="e">
        <f ca="1">+IF(AND(ISNUMBER(OFFSET('Sanitation Data'!$G$12,0,10*ROW('Sanitation Data'!G156))),'Data Summary'!DD162="Yes"),OFFSET('Sanitation Data'!$G$12,0,10*ROW('Sanitation Data'!G156)),NA())</f>
        <v>#N/A</v>
      </c>
      <c r="AP162" s="507" t="e">
        <f ca="1">+IF(AND(ISNUMBER(OFFSET('Sanitation Data'!$H$4,0,10*ROW('Sanitation Data'!H156))),'Data Summary'!DE162="Yes"),100-OFFSET('Sanitation Data'!$H$4,0,10*ROW('Sanitation Data'!H156)),NA())</f>
        <v>#N/A</v>
      </c>
      <c r="AQ162" s="507" t="e">
        <f ca="1">+IF(AND(ISNUMBER(OFFSET('Sanitation Data'!$H$6,0,10*ROW('Sanitation Data'!H156))),'Data Summary'!DF162="Yes"),OFFSET('Sanitation Data'!$H$6,0,10*ROW('Sanitation Data'!H156)),NA())</f>
        <v>#N/A</v>
      </c>
      <c r="AR162" s="507" t="e">
        <f ca="1">+IF(AND(ISNUMBER(OFFSET('Sanitation Data'!$H$10,0,10*ROW('Sanitation Data'!H156))),'Data Summary'!DG162="Yes"),OFFSET('Sanitation Data'!$H$10,0,10*ROW('Sanitation Data'!H156)),NA())</f>
        <v>#N/A</v>
      </c>
      <c r="AS162" s="507" t="e">
        <f ca="1">+IF(AND(ISNUMBER(OFFSET('Sanitation Data'!$H$11,0,10*ROW('Sanitation Data'!H156))),'Data Summary'!DH162="Yes"),OFFSET('Sanitation Data'!$H$11,0,10*ROW('Sanitation Data'!H156)),NA())</f>
        <v>#N/A</v>
      </c>
      <c r="AT162" s="507" t="e">
        <f ca="1">+IF(AND(ISNUMBER(OFFSET('Sanitation Data'!$H$12,0,10*ROW('Sanitation Data'!H156))),'Data Summary'!DI162="Yes"),OFFSET('Sanitation Data'!$H$12,0,10*ROW('Sanitation Data'!H156)),NA())</f>
        <v>#N/A</v>
      </c>
      <c r="AU162" s="507" t="e">
        <f ca="1">+IF(AND(ISNUMBER(OFFSET('Sanitation Data'!$I$4,0,10*ROW('Sanitation Data'!I156))),'Data Summary'!DJ162="Yes"),100-OFFSET('Sanitation Data'!$I$4,0,10*ROW('Sanitation Data'!I156)),NA())</f>
        <v>#N/A</v>
      </c>
      <c r="AV162" s="507" t="e">
        <f ca="1">+IF(AND(ISNUMBER(OFFSET('Sanitation Data'!$I$6,0,10*ROW('Sanitation Data'!I156))),'Data Summary'!DK162="Yes"),OFFSET('Sanitation Data'!$I$6,0,10*ROW('Sanitation Data'!I156)),NA())</f>
        <v>#N/A</v>
      </c>
      <c r="AW162" s="507" t="e">
        <f ca="1">+IF(AND(ISNUMBER(OFFSET('Sanitation Data'!$I$10,0,10*ROW('Sanitation Data'!I156))),'Data Summary'!DL162="Yes"),OFFSET('Sanitation Data'!$I$10,0,10*ROW('Sanitation Data'!I156)),NA())</f>
        <v>#N/A</v>
      </c>
      <c r="AX162" s="507" t="e">
        <f ca="1">+IF(AND(ISNUMBER(OFFSET('Sanitation Data'!$I$11,0,10*ROW('Sanitation Data'!I156))),'Data Summary'!DM162="Yes"),OFFSET('Sanitation Data'!$I$11,0,10*ROW('Sanitation Data'!I156)),NA())</f>
        <v>#N/A</v>
      </c>
      <c r="AY162" s="507" t="e">
        <f ca="1">+IF(AND(ISNUMBER(OFFSET('Sanitation Data'!$I$12,0,10*ROW('Sanitation Data'!I156))),'Data Summary'!DN162="Yes"),OFFSET('Sanitation Data'!$I$12,0,10*ROW('Sanitation Data'!I156)),NA())</f>
        <v>#N/A</v>
      </c>
      <c r="AZ162" s="508" t="e">
        <f ca="1">+IF(AND(ISNUMBER(OFFSET('Hygiene Data'!$D$5,0,10*ROW('Hygiene Data'!D156))),'Data Summary'!DO162="Yes"),OFFSET('Hygiene Data'!$D$5,0,10*ROW('Hygiene Data'!D156)),NA())</f>
        <v>#N/A</v>
      </c>
      <c r="BA162" s="508" t="e">
        <f ca="1">+IF(AND(ISNUMBER(OFFSET('Hygiene Data'!$D$7,0,10*ROW('Hygiene Data'!D156))),'Data Summary'!DP162="Yes"),OFFSET('Hygiene Data'!$D$7,0,10*ROW('Hygiene Data'!D156)),NA())</f>
        <v>#N/A</v>
      </c>
      <c r="BB162" s="508" t="e">
        <f ca="1">+IF(AND(ISNUMBER(OFFSET('Hygiene Data'!$D$9,0,10*ROW('Hygiene Data'!D156))),'Data Summary'!DQ162="Yes"),OFFSET('Hygiene Data'!$D$9,0,10*ROW('Hygiene Data'!D156)),NA())</f>
        <v>#N/A</v>
      </c>
      <c r="BC162" s="508" t="e">
        <f ca="1">+IF(AND(ISNUMBER(OFFSET('Hygiene Data'!$E$5,0,10*ROW('Hygiene Data'!E156))),'Data Summary'!DR162="Yes"),OFFSET('Hygiene Data'!$E$5,0,10*ROW('Hygiene Data'!E156)),NA())</f>
        <v>#N/A</v>
      </c>
      <c r="BD162" s="508" t="e">
        <f ca="1">+IF(AND(ISNUMBER(OFFSET('Hygiene Data'!$E$7,0,10*ROW('Hygiene Data'!E156))),'Data Summary'!DS162="Yes"),OFFSET('Hygiene Data'!$E$7,0,10*ROW('Hygiene Data'!E156)),NA())</f>
        <v>#N/A</v>
      </c>
      <c r="BE162" s="508" t="e">
        <f ca="1">+IF(AND(ISNUMBER(OFFSET('Hygiene Data'!$E$9,0,10*ROW('Hygiene Data'!E156))),'Data Summary'!DT162="Yes"),OFFSET('Hygiene Data'!$E$9,0,10*ROW('Hygiene Data'!E156)),NA())</f>
        <v>#N/A</v>
      </c>
      <c r="BF162" s="508" t="e">
        <f ca="1">+IF(AND(ISNUMBER(OFFSET('Hygiene Data'!$F$5,0,10*ROW('Hygiene Data'!F156))),'Data Summary'!DU162="Yes"),OFFSET('Hygiene Data'!$F$5,0,10*ROW('Hygiene Data'!F156)),NA())</f>
        <v>#N/A</v>
      </c>
      <c r="BG162" s="508" t="e">
        <f ca="1">+IF(AND(ISNUMBER(OFFSET('Hygiene Data'!$F$7,0,10*ROW('Hygiene Data'!F156))),'Data Summary'!DV162="Yes"),OFFSET('Hygiene Data'!$F$7,0,10*ROW('Hygiene Data'!F156)),NA())</f>
        <v>#N/A</v>
      </c>
      <c r="BH162" s="508" t="e">
        <f ca="1">+IF(AND(ISNUMBER(OFFSET('Hygiene Data'!$F$9,0,10*ROW('Hygiene Data'!F156))),'Data Summary'!DW162="Yes"),OFFSET('Hygiene Data'!$F$9,0,10*ROW('Hygiene Data'!F156)),NA())</f>
        <v>#N/A</v>
      </c>
      <c r="BI162" s="508" t="e">
        <f ca="1">+IF(AND(ISNUMBER(OFFSET('Hygiene Data'!$G$5,0,10*ROW('Hygiene Data'!G156))),'Data Summary'!DX162="Yes"),OFFSET('Hygiene Data'!$G$5,0,10*ROW('Hygiene Data'!G156)),NA())</f>
        <v>#N/A</v>
      </c>
      <c r="BJ162" s="508" t="e">
        <f ca="1">+IF(AND(ISNUMBER(OFFSET('Hygiene Data'!$G$7,0,10*ROW('Hygiene Data'!G156))),'Data Summary'!DY162="Yes"),OFFSET('Hygiene Data'!$G$7,0,10*ROW('Hygiene Data'!G156)),NA())</f>
        <v>#N/A</v>
      </c>
      <c r="BK162" s="508" t="e">
        <f ca="1">+IF(AND(ISNUMBER(OFFSET('Hygiene Data'!$G$9,0,10*ROW('Hygiene Data'!G156))),'Data Summary'!DZ162="Yes"),OFFSET('Hygiene Data'!$G$9,0,10*ROW('Hygiene Data'!G156)),NA())</f>
        <v>#N/A</v>
      </c>
      <c r="BL162" s="508" t="e">
        <f ca="1">+IF(AND(ISNUMBER(OFFSET('Hygiene Data'!$H$5,0,10*ROW('Hygiene Data'!H156))),'Data Summary'!EA162="Yes"),OFFSET('Hygiene Data'!$H$5,0,10*ROW('Hygiene Data'!H156)),NA())</f>
        <v>#N/A</v>
      </c>
      <c r="BM162" s="508" t="e">
        <f ca="1">+IF(AND(ISNUMBER(OFFSET('Hygiene Data'!$H$7,0,10*ROW('Hygiene Data'!H156))),'Data Summary'!EB162="Yes"),OFFSET('Hygiene Data'!$H$7,0,10*ROW('Hygiene Data'!H156)),NA())</f>
        <v>#N/A</v>
      </c>
      <c r="BN162" s="508" t="e">
        <f ca="1">+IF(AND(ISNUMBER(OFFSET('Hygiene Data'!$H$9,0,10*ROW('Hygiene Data'!H156))),'Data Summary'!EC162="Yes"),OFFSET('Hygiene Data'!$H$9,0,10*ROW('Hygiene Data'!H156)),NA())</f>
        <v>#N/A</v>
      </c>
      <c r="BO162" s="508" t="e">
        <f ca="1">+IF(AND(ISNUMBER(OFFSET('Hygiene Data'!$I$5,0,10*ROW('Hygiene Data'!I156))),'Data Summary'!ED162="Yes"),OFFSET('Hygiene Data'!$I$5,0,10*ROW('Hygiene Data'!I156)),NA())</f>
        <v>#N/A</v>
      </c>
      <c r="BP162" s="508" t="e">
        <f ca="1">+IF(AND(ISNUMBER(OFFSET('Hygiene Data'!$I$7,0,10*ROW('Hygiene Data'!I156))),'Data Summary'!EE162="Yes"),OFFSET('Hygiene Data'!$I$7,0,10*ROW('Hygiene Data'!I156)),NA())</f>
        <v>#N/A</v>
      </c>
      <c r="BQ162" s="508" t="e">
        <f ca="1">+IF(AND(ISNUMBER(OFFSET('Hygiene Data'!$I$9,0,10*ROW('Hygiene Data'!I156))),'Data Summary'!EF162="Yes"),OFFSET('Hygiene Data'!$I$9,0,10*ROW('Hygiene Data'!I156)),NA())</f>
        <v>#N/A</v>
      </c>
    </row>
    <row r="163" spans="1:69" x14ac:dyDescent="0.25">
      <c r="A163" s="504" t="e">
        <f ca="1">+RIGHT('Data Summary'!A163,LEN('Data Summary'!A163)-9)</f>
        <v>#VALUE!</v>
      </c>
      <c r="B163" s="478" t="str">
        <f ca="1">+IF(ISTEXT('Data Summary'!B163),'Data Summary'!B163,"")</f>
        <v/>
      </c>
      <c r="C163" s="505" t="e">
        <f ca="1">+VALUE('Data Summary'!C163)</f>
        <v>#VALUE!</v>
      </c>
      <c r="D163" s="506" t="e">
        <f ca="1">+IF(AND(ISNUMBER(OFFSET('Water Data'!$D$4,0,10*ROW('Water Data'!D157))),'Data Summary'!BS163="Yes"),100-OFFSET('Water Data'!$D$4,0,10*ROW('Water Data'!D157)),NA())</f>
        <v>#N/A</v>
      </c>
      <c r="E163" s="506" t="e">
        <f ca="1">+IF(AND(ISNUMBER(OFFSET('Water Data'!$D$6,0,10*ROW('Water Data'!D157))),'Data Summary'!BT163="Yes"),OFFSET('Water Data'!$D$6,0,10*ROW('Water Data'!D157)),NA())</f>
        <v>#N/A</v>
      </c>
      <c r="F163" s="506" t="e">
        <f ca="1">+IF(AND(ISNUMBER(OFFSET('Water Data'!$D$9,0,10*ROW('Water Data'!D157))),'Data Summary'!BU163="Yes"),OFFSET('Water Data'!$D$9,0,10*ROW('Water Data'!D157)),NA())</f>
        <v>#N/A</v>
      </c>
      <c r="G163" s="506" t="e">
        <f ca="1">+IF(AND(ISNUMBER(OFFSET('Water Data'!$E$4,0,10*ROW('Water Data'!E157))),'Data Summary'!BV163="Yes"),100-OFFSET('Water Data'!$E$4,0,10*ROW('Water Data'!E157)),NA())</f>
        <v>#N/A</v>
      </c>
      <c r="H163" s="506" t="e">
        <f ca="1">+IF(AND(ISNUMBER(OFFSET('Water Data'!$E$6,0,10*ROW('Water Data'!E157))),'Data Summary'!BW163="Yes"),OFFSET('Water Data'!$E$6,0,10*ROW('Water Data'!E157)),NA())</f>
        <v>#N/A</v>
      </c>
      <c r="I163" s="506" t="e">
        <f ca="1">+IF(AND(ISNUMBER(OFFSET('Water Data'!$E$9,0,10*ROW('Water Data'!E157))),'Data Summary'!BX163="Yes"),OFFSET('Water Data'!$E$9,0,10*ROW('Water Data'!E157)),NA())</f>
        <v>#N/A</v>
      </c>
      <c r="J163" s="506" t="e">
        <f ca="1">+IF(AND(ISNUMBER(OFFSET('Water Data'!$F$4,0,10*ROW('Water Data'!F157))),'Data Summary'!BY163="Yes"),100-OFFSET('Water Data'!$F$4,0,10*ROW('Water Data'!F157)),NA())</f>
        <v>#N/A</v>
      </c>
      <c r="K163" s="506" t="e">
        <f ca="1">+IF(AND(ISNUMBER(OFFSET('Water Data'!$F$6,0,10*ROW('Water Data'!F157))),'Data Summary'!BZ163="Yes"),OFFSET('Water Data'!$F$6,0,10*ROW('Water Data'!F157)),NA())</f>
        <v>#N/A</v>
      </c>
      <c r="L163" s="506" t="e">
        <f ca="1">+IF(AND(ISNUMBER(OFFSET('Water Data'!$F$9,0,10*ROW('Water Data'!F157))),'Data Summary'!CA163="Yes"),OFFSET('Water Data'!$F$9,0,10*ROW('Water Data'!F157)),NA())</f>
        <v>#N/A</v>
      </c>
      <c r="M163" s="506" t="e">
        <f ca="1">+IF(AND(ISNUMBER(OFFSET('Water Data'!$G$4,0,10*ROW('Water Data'!G157))),'Data Summary'!CB163="Yes"),100-OFFSET('Water Data'!$G$4,0,10*ROW('Water Data'!G157)),NA())</f>
        <v>#N/A</v>
      </c>
      <c r="N163" s="506" t="e">
        <f ca="1">+IF(AND(ISNUMBER(OFFSET('Water Data'!$G$6,0,10*ROW('Water Data'!G157))),'Data Summary'!CC163="Yes"),OFFSET('Water Data'!$G$6,0,10*ROW('Water Data'!G157)),NA())</f>
        <v>#N/A</v>
      </c>
      <c r="O163" s="506" t="e">
        <f ca="1">+IF(AND(ISNUMBER(OFFSET('Water Data'!$G$9,0,10*ROW('Water Data'!G157))),'Data Summary'!CD163="Yes"),OFFSET('Water Data'!$G$9,0,10*ROW('Water Data'!G157)),NA())</f>
        <v>#N/A</v>
      </c>
      <c r="P163" s="506" t="e">
        <f ca="1">+IF(AND(ISNUMBER(OFFSET('Water Data'!$H$4,0,10*ROW('Water Data'!H157))),'Data Summary'!CE163="Yes"),100-OFFSET('Water Data'!$H$4,0,10*ROW('Water Data'!H157)),NA())</f>
        <v>#N/A</v>
      </c>
      <c r="Q163" s="506" t="e">
        <f ca="1">+IF(AND(ISNUMBER(OFFSET('Water Data'!$H$6,0,10*ROW('Water Data'!H157))),'Data Summary'!CF163="Yes"),OFFSET('Water Data'!$H$6,0,10*ROW('Water Data'!H157)),NA())</f>
        <v>#N/A</v>
      </c>
      <c r="R163" s="506" t="e">
        <f ca="1">+IF(AND(ISNUMBER(OFFSET('Water Data'!$H$9,0,10*ROW('Water Data'!H157))),'Data Summary'!CG163="Yes"),OFFSET('Water Data'!$H$9,0,10*ROW('Water Data'!H157)),NA())</f>
        <v>#N/A</v>
      </c>
      <c r="S163" s="506" t="e">
        <f ca="1">+IF(AND(ISNUMBER(OFFSET('Water Data'!$I$4,0,10*ROW('Water Data'!I157))),'Data Summary'!CH163="Yes"),100-OFFSET('Water Data'!$I$4,0,10*ROW('Water Data'!I157)),NA())</f>
        <v>#N/A</v>
      </c>
      <c r="T163" s="506" t="e">
        <f ca="1">+IF(AND(ISNUMBER(OFFSET('Water Data'!$I$6,0,10*ROW('Water Data'!I157))),'Data Summary'!CI163="Yes"),OFFSET('Water Data'!$I$6,0,10*ROW('Water Data'!I157)),NA())</f>
        <v>#N/A</v>
      </c>
      <c r="U163" s="506" t="e">
        <f ca="1">+IF(AND(ISNUMBER(OFFSET('Water Data'!$I$9,0,10*ROW('Water Data'!I157))),'Data Summary'!CJ163="Yes"),OFFSET('Water Data'!$I$9,0,10*ROW('Water Data'!I157)),NA())</f>
        <v>#N/A</v>
      </c>
      <c r="V163" s="507" t="e">
        <f ca="1">+IF(AND(ISNUMBER(OFFSET('Sanitation Data'!$D$4,0,10*ROW('Sanitation Data'!D157))),'Data Summary'!CK163="Yes"),100-OFFSET('Sanitation Data'!$D$4,0,10*ROW('Sanitation Data'!D157)),NA())</f>
        <v>#N/A</v>
      </c>
      <c r="W163" s="507" t="e">
        <f ca="1">+IF(AND(ISNUMBER(OFFSET('Sanitation Data'!$D$6,0,10*ROW('Sanitation Data'!D157))),'Data Summary'!CL163="Yes"),OFFSET('Sanitation Data'!$D$6,0,10*ROW('Sanitation Data'!D157)),NA())</f>
        <v>#N/A</v>
      </c>
      <c r="X163" s="507" t="e">
        <f ca="1">+IF(AND(ISNUMBER(OFFSET('Sanitation Data'!$D$10,0,10*ROW('Sanitation Data'!D157))),'Data Summary'!CM163="Yes"),OFFSET('Sanitation Data'!$D$10,0,10*ROW('Sanitation Data'!D157)),NA())</f>
        <v>#N/A</v>
      </c>
      <c r="Y163" s="507" t="e">
        <f ca="1">+IF(AND(ISNUMBER(OFFSET('Sanitation Data'!$D$11,0,10*ROW('Sanitation Data'!D157))),'Data Summary'!CN163="Yes"),OFFSET('Sanitation Data'!$D$11,0,10*ROW('Sanitation Data'!D157)),NA())</f>
        <v>#N/A</v>
      </c>
      <c r="Z163" s="507" t="e">
        <f ca="1">+IF(AND(ISNUMBER(OFFSET('Sanitation Data'!$D$12,0,10*ROW('Sanitation Data'!D157))),'Data Summary'!CO163="Yes"),OFFSET('Sanitation Data'!$D$12,0,10*ROW('Sanitation Data'!D157)),NA())</f>
        <v>#N/A</v>
      </c>
      <c r="AA163" s="507" t="e">
        <f ca="1">+IF(AND(ISNUMBER(OFFSET('Sanitation Data'!$E$4,0,10*ROW('Sanitation Data'!E157))),'Data Summary'!CP163="Yes"),100-OFFSET('Sanitation Data'!$E$4,0,10*ROW('Sanitation Data'!E157)),NA())</f>
        <v>#N/A</v>
      </c>
      <c r="AB163" s="507" t="e">
        <f ca="1">+IF(AND(ISNUMBER(OFFSET('Sanitation Data'!$E$6,0,10*ROW('Sanitation Data'!E157))),'Data Summary'!CQ163="Yes"),OFFSET('Sanitation Data'!$E$6,0,10*ROW('Sanitation Data'!E157)),NA())</f>
        <v>#N/A</v>
      </c>
      <c r="AC163" s="507" t="e">
        <f ca="1">+IF(AND(ISNUMBER(OFFSET('Sanitation Data'!$E$10,0,10*ROW('Sanitation Data'!E157))),'Data Summary'!CR163="Yes"),OFFSET('Sanitation Data'!$E$10,0,10*ROW('Sanitation Data'!E157)),NA())</f>
        <v>#N/A</v>
      </c>
      <c r="AD163" s="507" t="e">
        <f ca="1">+IF(AND(ISNUMBER(OFFSET('Sanitation Data'!$E$11,0,10*ROW('Sanitation Data'!E157))),'Data Summary'!CS163="Yes"),OFFSET('Sanitation Data'!$E$11,0,10*ROW('Sanitation Data'!E157)),NA())</f>
        <v>#N/A</v>
      </c>
      <c r="AE163" s="507" t="e">
        <f ca="1">+IF(AND(ISNUMBER(OFFSET('Sanitation Data'!$E$12,0,10*ROW('Sanitation Data'!E157))),'Data Summary'!CT163="Yes"),OFFSET('Sanitation Data'!$E$12,0,10*ROW('Sanitation Data'!E157)),NA())</f>
        <v>#N/A</v>
      </c>
      <c r="AF163" s="507" t="e">
        <f ca="1">+IF(AND(ISNUMBER(OFFSET('Sanitation Data'!$F$4,0,10*ROW('Sanitation Data'!F157))),'Data Summary'!CU163="Yes"),100-OFFSET('Sanitation Data'!$F$4,0,10*ROW('Sanitation Data'!F157)),NA())</f>
        <v>#N/A</v>
      </c>
      <c r="AG163" s="507" t="e">
        <f ca="1">+IF(AND(ISNUMBER(OFFSET('Sanitation Data'!$F$6,0,10*ROW('Sanitation Data'!F157))),'Data Summary'!CV163="Yes"),OFFSET('Sanitation Data'!$F$6,0,10*ROW('Sanitation Data'!F157)),NA())</f>
        <v>#N/A</v>
      </c>
      <c r="AH163" s="507" t="e">
        <f ca="1">+IF(AND(ISNUMBER(OFFSET('Sanitation Data'!$F$10,0,10*ROW('Sanitation Data'!F157))),'Data Summary'!CW163="Yes"),OFFSET('Sanitation Data'!$F$10,0,10*ROW('Sanitation Data'!F157)),NA())</f>
        <v>#N/A</v>
      </c>
      <c r="AI163" s="507" t="e">
        <f ca="1">+IF(AND(ISNUMBER(OFFSET('Sanitation Data'!$F$11,0,10*ROW('Sanitation Data'!F157))),'Data Summary'!CX163="Yes"),OFFSET('Sanitation Data'!$F$11,0,10*ROW('Sanitation Data'!F157)),NA())</f>
        <v>#N/A</v>
      </c>
      <c r="AJ163" s="507" t="e">
        <f ca="1">+IF(AND(ISNUMBER(OFFSET('Sanitation Data'!$F$12,0,10*ROW('Sanitation Data'!F157))),'Data Summary'!CY163="Yes"),OFFSET('Sanitation Data'!$F$12,0,10*ROW('Sanitation Data'!F157)),NA())</f>
        <v>#N/A</v>
      </c>
      <c r="AK163" s="507" t="e">
        <f ca="1">+IF(AND(ISNUMBER(OFFSET('Sanitation Data'!$G$4,0,10*ROW('Sanitation Data'!G157))),'Data Summary'!CZ163="Yes"),100-OFFSET('Sanitation Data'!$G$4,0,10*ROW('Sanitation Data'!G157)),NA())</f>
        <v>#N/A</v>
      </c>
      <c r="AL163" s="507" t="e">
        <f ca="1">+IF(AND(ISNUMBER(OFFSET('Sanitation Data'!$G$6,0,10*ROW('Sanitation Data'!G157))),'Data Summary'!DA163="Yes"),OFFSET('Sanitation Data'!$G$6,0,10*ROW('Sanitation Data'!G157)),NA())</f>
        <v>#N/A</v>
      </c>
      <c r="AM163" s="507" t="e">
        <f ca="1">+IF(AND(ISNUMBER(OFFSET('Sanitation Data'!$G$10,0,10*ROW('Sanitation Data'!G157))),'Data Summary'!DB163="Yes"),OFFSET('Sanitation Data'!$G$10,0,10*ROW('Sanitation Data'!G157)),NA())</f>
        <v>#N/A</v>
      </c>
      <c r="AN163" s="507" t="e">
        <f ca="1">+IF(AND(ISNUMBER(OFFSET('Sanitation Data'!$G$11,0,10*ROW('Sanitation Data'!G157))),'Data Summary'!DC163="Yes"),OFFSET('Sanitation Data'!$G$11,0,10*ROW('Sanitation Data'!G157)),NA())</f>
        <v>#N/A</v>
      </c>
      <c r="AO163" s="507" t="e">
        <f ca="1">+IF(AND(ISNUMBER(OFFSET('Sanitation Data'!$G$12,0,10*ROW('Sanitation Data'!G157))),'Data Summary'!DD163="Yes"),OFFSET('Sanitation Data'!$G$12,0,10*ROW('Sanitation Data'!G157)),NA())</f>
        <v>#N/A</v>
      </c>
      <c r="AP163" s="507" t="e">
        <f ca="1">+IF(AND(ISNUMBER(OFFSET('Sanitation Data'!$H$4,0,10*ROW('Sanitation Data'!H157))),'Data Summary'!DE163="Yes"),100-OFFSET('Sanitation Data'!$H$4,0,10*ROW('Sanitation Data'!H157)),NA())</f>
        <v>#N/A</v>
      </c>
      <c r="AQ163" s="507" t="e">
        <f ca="1">+IF(AND(ISNUMBER(OFFSET('Sanitation Data'!$H$6,0,10*ROW('Sanitation Data'!H157))),'Data Summary'!DF163="Yes"),OFFSET('Sanitation Data'!$H$6,0,10*ROW('Sanitation Data'!H157)),NA())</f>
        <v>#N/A</v>
      </c>
      <c r="AR163" s="507" t="e">
        <f ca="1">+IF(AND(ISNUMBER(OFFSET('Sanitation Data'!$H$10,0,10*ROW('Sanitation Data'!H157))),'Data Summary'!DG163="Yes"),OFFSET('Sanitation Data'!$H$10,0,10*ROW('Sanitation Data'!H157)),NA())</f>
        <v>#N/A</v>
      </c>
      <c r="AS163" s="507" t="e">
        <f ca="1">+IF(AND(ISNUMBER(OFFSET('Sanitation Data'!$H$11,0,10*ROW('Sanitation Data'!H157))),'Data Summary'!DH163="Yes"),OFFSET('Sanitation Data'!$H$11,0,10*ROW('Sanitation Data'!H157)),NA())</f>
        <v>#N/A</v>
      </c>
      <c r="AT163" s="507" t="e">
        <f ca="1">+IF(AND(ISNUMBER(OFFSET('Sanitation Data'!$H$12,0,10*ROW('Sanitation Data'!H157))),'Data Summary'!DI163="Yes"),OFFSET('Sanitation Data'!$H$12,0,10*ROW('Sanitation Data'!H157)),NA())</f>
        <v>#N/A</v>
      </c>
      <c r="AU163" s="507" t="e">
        <f ca="1">+IF(AND(ISNUMBER(OFFSET('Sanitation Data'!$I$4,0,10*ROW('Sanitation Data'!I157))),'Data Summary'!DJ163="Yes"),100-OFFSET('Sanitation Data'!$I$4,0,10*ROW('Sanitation Data'!I157)),NA())</f>
        <v>#N/A</v>
      </c>
      <c r="AV163" s="507" t="e">
        <f ca="1">+IF(AND(ISNUMBER(OFFSET('Sanitation Data'!$I$6,0,10*ROW('Sanitation Data'!I157))),'Data Summary'!DK163="Yes"),OFFSET('Sanitation Data'!$I$6,0,10*ROW('Sanitation Data'!I157)),NA())</f>
        <v>#N/A</v>
      </c>
      <c r="AW163" s="507" t="e">
        <f ca="1">+IF(AND(ISNUMBER(OFFSET('Sanitation Data'!$I$10,0,10*ROW('Sanitation Data'!I157))),'Data Summary'!DL163="Yes"),OFFSET('Sanitation Data'!$I$10,0,10*ROW('Sanitation Data'!I157)),NA())</f>
        <v>#N/A</v>
      </c>
      <c r="AX163" s="507" t="e">
        <f ca="1">+IF(AND(ISNUMBER(OFFSET('Sanitation Data'!$I$11,0,10*ROW('Sanitation Data'!I157))),'Data Summary'!DM163="Yes"),OFFSET('Sanitation Data'!$I$11,0,10*ROW('Sanitation Data'!I157)),NA())</f>
        <v>#N/A</v>
      </c>
      <c r="AY163" s="507" t="e">
        <f ca="1">+IF(AND(ISNUMBER(OFFSET('Sanitation Data'!$I$12,0,10*ROW('Sanitation Data'!I157))),'Data Summary'!DN163="Yes"),OFFSET('Sanitation Data'!$I$12,0,10*ROW('Sanitation Data'!I157)),NA())</f>
        <v>#N/A</v>
      </c>
      <c r="AZ163" s="508" t="e">
        <f ca="1">+IF(AND(ISNUMBER(OFFSET('Hygiene Data'!$D$5,0,10*ROW('Hygiene Data'!D157))),'Data Summary'!DO163="Yes"),OFFSET('Hygiene Data'!$D$5,0,10*ROW('Hygiene Data'!D157)),NA())</f>
        <v>#N/A</v>
      </c>
      <c r="BA163" s="508" t="e">
        <f ca="1">+IF(AND(ISNUMBER(OFFSET('Hygiene Data'!$D$7,0,10*ROW('Hygiene Data'!D157))),'Data Summary'!DP163="Yes"),OFFSET('Hygiene Data'!$D$7,0,10*ROW('Hygiene Data'!D157)),NA())</f>
        <v>#N/A</v>
      </c>
      <c r="BB163" s="508" t="e">
        <f ca="1">+IF(AND(ISNUMBER(OFFSET('Hygiene Data'!$D$9,0,10*ROW('Hygiene Data'!D157))),'Data Summary'!DQ163="Yes"),OFFSET('Hygiene Data'!$D$9,0,10*ROW('Hygiene Data'!D157)),NA())</f>
        <v>#N/A</v>
      </c>
      <c r="BC163" s="508" t="e">
        <f ca="1">+IF(AND(ISNUMBER(OFFSET('Hygiene Data'!$E$5,0,10*ROW('Hygiene Data'!E157))),'Data Summary'!DR163="Yes"),OFFSET('Hygiene Data'!$E$5,0,10*ROW('Hygiene Data'!E157)),NA())</f>
        <v>#N/A</v>
      </c>
      <c r="BD163" s="508" t="e">
        <f ca="1">+IF(AND(ISNUMBER(OFFSET('Hygiene Data'!$E$7,0,10*ROW('Hygiene Data'!E157))),'Data Summary'!DS163="Yes"),OFFSET('Hygiene Data'!$E$7,0,10*ROW('Hygiene Data'!E157)),NA())</f>
        <v>#N/A</v>
      </c>
      <c r="BE163" s="508" t="e">
        <f ca="1">+IF(AND(ISNUMBER(OFFSET('Hygiene Data'!$E$9,0,10*ROW('Hygiene Data'!E157))),'Data Summary'!DT163="Yes"),OFFSET('Hygiene Data'!$E$9,0,10*ROW('Hygiene Data'!E157)),NA())</f>
        <v>#N/A</v>
      </c>
      <c r="BF163" s="508" t="e">
        <f ca="1">+IF(AND(ISNUMBER(OFFSET('Hygiene Data'!$F$5,0,10*ROW('Hygiene Data'!F157))),'Data Summary'!DU163="Yes"),OFFSET('Hygiene Data'!$F$5,0,10*ROW('Hygiene Data'!F157)),NA())</f>
        <v>#N/A</v>
      </c>
      <c r="BG163" s="508" t="e">
        <f ca="1">+IF(AND(ISNUMBER(OFFSET('Hygiene Data'!$F$7,0,10*ROW('Hygiene Data'!F157))),'Data Summary'!DV163="Yes"),OFFSET('Hygiene Data'!$F$7,0,10*ROW('Hygiene Data'!F157)),NA())</f>
        <v>#N/A</v>
      </c>
      <c r="BH163" s="508" t="e">
        <f ca="1">+IF(AND(ISNUMBER(OFFSET('Hygiene Data'!$F$9,0,10*ROW('Hygiene Data'!F157))),'Data Summary'!DW163="Yes"),OFFSET('Hygiene Data'!$F$9,0,10*ROW('Hygiene Data'!F157)),NA())</f>
        <v>#N/A</v>
      </c>
      <c r="BI163" s="508" t="e">
        <f ca="1">+IF(AND(ISNUMBER(OFFSET('Hygiene Data'!$G$5,0,10*ROW('Hygiene Data'!G157))),'Data Summary'!DX163="Yes"),OFFSET('Hygiene Data'!$G$5,0,10*ROW('Hygiene Data'!G157)),NA())</f>
        <v>#N/A</v>
      </c>
      <c r="BJ163" s="508" t="e">
        <f ca="1">+IF(AND(ISNUMBER(OFFSET('Hygiene Data'!$G$7,0,10*ROW('Hygiene Data'!G157))),'Data Summary'!DY163="Yes"),OFFSET('Hygiene Data'!$G$7,0,10*ROW('Hygiene Data'!G157)),NA())</f>
        <v>#N/A</v>
      </c>
      <c r="BK163" s="508" t="e">
        <f ca="1">+IF(AND(ISNUMBER(OFFSET('Hygiene Data'!$G$9,0,10*ROW('Hygiene Data'!G157))),'Data Summary'!DZ163="Yes"),OFFSET('Hygiene Data'!$G$9,0,10*ROW('Hygiene Data'!G157)),NA())</f>
        <v>#N/A</v>
      </c>
      <c r="BL163" s="508" t="e">
        <f ca="1">+IF(AND(ISNUMBER(OFFSET('Hygiene Data'!$H$5,0,10*ROW('Hygiene Data'!H157))),'Data Summary'!EA163="Yes"),OFFSET('Hygiene Data'!$H$5,0,10*ROW('Hygiene Data'!H157)),NA())</f>
        <v>#N/A</v>
      </c>
      <c r="BM163" s="508" t="e">
        <f ca="1">+IF(AND(ISNUMBER(OFFSET('Hygiene Data'!$H$7,0,10*ROW('Hygiene Data'!H157))),'Data Summary'!EB163="Yes"),OFFSET('Hygiene Data'!$H$7,0,10*ROW('Hygiene Data'!H157)),NA())</f>
        <v>#N/A</v>
      </c>
      <c r="BN163" s="508" t="e">
        <f ca="1">+IF(AND(ISNUMBER(OFFSET('Hygiene Data'!$H$9,0,10*ROW('Hygiene Data'!H157))),'Data Summary'!EC163="Yes"),OFFSET('Hygiene Data'!$H$9,0,10*ROW('Hygiene Data'!H157)),NA())</f>
        <v>#N/A</v>
      </c>
      <c r="BO163" s="508" t="e">
        <f ca="1">+IF(AND(ISNUMBER(OFFSET('Hygiene Data'!$I$5,0,10*ROW('Hygiene Data'!I157))),'Data Summary'!ED163="Yes"),OFFSET('Hygiene Data'!$I$5,0,10*ROW('Hygiene Data'!I157)),NA())</f>
        <v>#N/A</v>
      </c>
      <c r="BP163" s="508" t="e">
        <f ca="1">+IF(AND(ISNUMBER(OFFSET('Hygiene Data'!$I$7,0,10*ROW('Hygiene Data'!I157))),'Data Summary'!EE163="Yes"),OFFSET('Hygiene Data'!$I$7,0,10*ROW('Hygiene Data'!I157)),NA())</f>
        <v>#N/A</v>
      </c>
      <c r="BQ163" s="508" t="e">
        <f ca="1">+IF(AND(ISNUMBER(OFFSET('Hygiene Data'!$I$9,0,10*ROW('Hygiene Data'!I157))),'Data Summary'!EF163="Yes"),OFFSET('Hygiene Data'!$I$9,0,10*ROW('Hygiene Data'!I157)),NA())</f>
        <v>#N/A</v>
      </c>
    </row>
    <row r="164" spans="1:69" x14ac:dyDescent="0.25">
      <c r="A164" s="504" t="e">
        <f ca="1">+RIGHT('Data Summary'!A164,LEN('Data Summary'!A164)-9)</f>
        <v>#VALUE!</v>
      </c>
      <c r="B164" s="478" t="str">
        <f ca="1">+IF(ISTEXT('Data Summary'!B164),'Data Summary'!B164,"")</f>
        <v/>
      </c>
      <c r="C164" s="505" t="e">
        <f ca="1">+VALUE('Data Summary'!C164)</f>
        <v>#VALUE!</v>
      </c>
      <c r="D164" s="506" t="e">
        <f ca="1">+IF(AND(ISNUMBER(OFFSET('Water Data'!$D$4,0,10*ROW('Water Data'!D158))),'Data Summary'!BS164="Yes"),100-OFFSET('Water Data'!$D$4,0,10*ROW('Water Data'!D158)),NA())</f>
        <v>#N/A</v>
      </c>
      <c r="E164" s="506" t="e">
        <f ca="1">+IF(AND(ISNUMBER(OFFSET('Water Data'!$D$6,0,10*ROW('Water Data'!D158))),'Data Summary'!BT164="Yes"),OFFSET('Water Data'!$D$6,0,10*ROW('Water Data'!D158)),NA())</f>
        <v>#N/A</v>
      </c>
      <c r="F164" s="506" t="e">
        <f ca="1">+IF(AND(ISNUMBER(OFFSET('Water Data'!$D$9,0,10*ROW('Water Data'!D158))),'Data Summary'!BU164="Yes"),OFFSET('Water Data'!$D$9,0,10*ROW('Water Data'!D158)),NA())</f>
        <v>#N/A</v>
      </c>
      <c r="G164" s="506" t="e">
        <f ca="1">+IF(AND(ISNUMBER(OFFSET('Water Data'!$E$4,0,10*ROW('Water Data'!E158))),'Data Summary'!BV164="Yes"),100-OFFSET('Water Data'!$E$4,0,10*ROW('Water Data'!E158)),NA())</f>
        <v>#N/A</v>
      </c>
      <c r="H164" s="506" t="e">
        <f ca="1">+IF(AND(ISNUMBER(OFFSET('Water Data'!$E$6,0,10*ROW('Water Data'!E158))),'Data Summary'!BW164="Yes"),OFFSET('Water Data'!$E$6,0,10*ROW('Water Data'!E158)),NA())</f>
        <v>#N/A</v>
      </c>
      <c r="I164" s="506" t="e">
        <f ca="1">+IF(AND(ISNUMBER(OFFSET('Water Data'!$E$9,0,10*ROW('Water Data'!E158))),'Data Summary'!BX164="Yes"),OFFSET('Water Data'!$E$9,0,10*ROW('Water Data'!E158)),NA())</f>
        <v>#N/A</v>
      </c>
      <c r="J164" s="506" t="e">
        <f ca="1">+IF(AND(ISNUMBER(OFFSET('Water Data'!$F$4,0,10*ROW('Water Data'!F158))),'Data Summary'!BY164="Yes"),100-OFFSET('Water Data'!$F$4,0,10*ROW('Water Data'!F158)),NA())</f>
        <v>#N/A</v>
      </c>
      <c r="K164" s="506" t="e">
        <f ca="1">+IF(AND(ISNUMBER(OFFSET('Water Data'!$F$6,0,10*ROW('Water Data'!F158))),'Data Summary'!BZ164="Yes"),OFFSET('Water Data'!$F$6,0,10*ROW('Water Data'!F158)),NA())</f>
        <v>#N/A</v>
      </c>
      <c r="L164" s="506" t="e">
        <f ca="1">+IF(AND(ISNUMBER(OFFSET('Water Data'!$F$9,0,10*ROW('Water Data'!F158))),'Data Summary'!CA164="Yes"),OFFSET('Water Data'!$F$9,0,10*ROW('Water Data'!F158)),NA())</f>
        <v>#N/A</v>
      </c>
      <c r="M164" s="506" t="e">
        <f ca="1">+IF(AND(ISNUMBER(OFFSET('Water Data'!$G$4,0,10*ROW('Water Data'!G158))),'Data Summary'!CB164="Yes"),100-OFFSET('Water Data'!$G$4,0,10*ROW('Water Data'!G158)),NA())</f>
        <v>#N/A</v>
      </c>
      <c r="N164" s="506" t="e">
        <f ca="1">+IF(AND(ISNUMBER(OFFSET('Water Data'!$G$6,0,10*ROW('Water Data'!G158))),'Data Summary'!CC164="Yes"),OFFSET('Water Data'!$G$6,0,10*ROW('Water Data'!G158)),NA())</f>
        <v>#N/A</v>
      </c>
      <c r="O164" s="506" t="e">
        <f ca="1">+IF(AND(ISNUMBER(OFFSET('Water Data'!$G$9,0,10*ROW('Water Data'!G158))),'Data Summary'!CD164="Yes"),OFFSET('Water Data'!$G$9,0,10*ROW('Water Data'!G158)),NA())</f>
        <v>#N/A</v>
      </c>
      <c r="P164" s="506" t="e">
        <f ca="1">+IF(AND(ISNUMBER(OFFSET('Water Data'!$H$4,0,10*ROW('Water Data'!H158))),'Data Summary'!CE164="Yes"),100-OFFSET('Water Data'!$H$4,0,10*ROW('Water Data'!H158)),NA())</f>
        <v>#N/A</v>
      </c>
      <c r="Q164" s="506" t="e">
        <f ca="1">+IF(AND(ISNUMBER(OFFSET('Water Data'!$H$6,0,10*ROW('Water Data'!H158))),'Data Summary'!CF164="Yes"),OFFSET('Water Data'!$H$6,0,10*ROW('Water Data'!H158)),NA())</f>
        <v>#N/A</v>
      </c>
      <c r="R164" s="506" t="e">
        <f ca="1">+IF(AND(ISNUMBER(OFFSET('Water Data'!$H$9,0,10*ROW('Water Data'!H158))),'Data Summary'!CG164="Yes"),OFFSET('Water Data'!$H$9,0,10*ROW('Water Data'!H158)),NA())</f>
        <v>#N/A</v>
      </c>
      <c r="S164" s="506" t="e">
        <f ca="1">+IF(AND(ISNUMBER(OFFSET('Water Data'!$I$4,0,10*ROW('Water Data'!I158))),'Data Summary'!CH164="Yes"),100-OFFSET('Water Data'!$I$4,0,10*ROW('Water Data'!I158)),NA())</f>
        <v>#N/A</v>
      </c>
      <c r="T164" s="506" t="e">
        <f ca="1">+IF(AND(ISNUMBER(OFFSET('Water Data'!$I$6,0,10*ROW('Water Data'!I158))),'Data Summary'!CI164="Yes"),OFFSET('Water Data'!$I$6,0,10*ROW('Water Data'!I158)),NA())</f>
        <v>#N/A</v>
      </c>
      <c r="U164" s="506" t="e">
        <f ca="1">+IF(AND(ISNUMBER(OFFSET('Water Data'!$I$9,0,10*ROW('Water Data'!I158))),'Data Summary'!CJ164="Yes"),OFFSET('Water Data'!$I$9,0,10*ROW('Water Data'!I158)),NA())</f>
        <v>#N/A</v>
      </c>
      <c r="V164" s="507" t="e">
        <f ca="1">+IF(AND(ISNUMBER(OFFSET('Sanitation Data'!$D$4,0,10*ROW('Sanitation Data'!D158))),'Data Summary'!CK164="Yes"),100-OFFSET('Sanitation Data'!$D$4,0,10*ROW('Sanitation Data'!D158)),NA())</f>
        <v>#N/A</v>
      </c>
      <c r="W164" s="507" t="e">
        <f ca="1">+IF(AND(ISNUMBER(OFFSET('Sanitation Data'!$D$6,0,10*ROW('Sanitation Data'!D158))),'Data Summary'!CL164="Yes"),OFFSET('Sanitation Data'!$D$6,0,10*ROW('Sanitation Data'!D158)),NA())</f>
        <v>#N/A</v>
      </c>
      <c r="X164" s="507" t="e">
        <f ca="1">+IF(AND(ISNUMBER(OFFSET('Sanitation Data'!$D$10,0,10*ROW('Sanitation Data'!D158))),'Data Summary'!CM164="Yes"),OFFSET('Sanitation Data'!$D$10,0,10*ROW('Sanitation Data'!D158)),NA())</f>
        <v>#N/A</v>
      </c>
      <c r="Y164" s="507" t="e">
        <f ca="1">+IF(AND(ISNUMBER(OFFSET('Sanitation Data'!$D$11,0,10*ROW('Sanitation Data'!D158))),'Data Summary'!CN164="Yes"),OFFSET('Sanitation Data'!$D$11,0,10*ROW('Sanitation Data'!D158)),NA())</f>
        <v>#N/A</v>
      </c>
      <c r="Z164" s="507" t="e">
        <f ca="1">+IF(AND(ISNUMBER(OFFSET('Sanitation Data'!$D$12,0,10*ROW('Sanitation Data'!D158))),'Data Summary'!CO164="Yes"),OFFSET('Sanitation Data'!$D$12,0,10*ROW('Sanitation Data'!D158)),NA())</f>
        <v>#N/A</v>
      </c>
      <c r="AA164" s="507" t="e">
        <f ca="1">+IF(AND(ISNUMBER(OFFSET('Sanitation Data'!$E$4,0,10*ROW('Sanitation Data'!E158))),'Data Summary'!CP164="Yes"),100-OFFSET('Sanitation Data'!$E$4,0,10*ROW('Sanitation Data'!E158)),NA())</f>
        <v>#N/A</v>
      </c>
      <c r="AB164" s="507" t="e">
        <f ca="1">+IF(AND(ISNUMBER(OFFSET('Sanitation Data'!$E$6,0,10*ROW('Sanitation Data'!E158))),'Data Summary'!CQ164="Yes"),OFFSET('Sanitation Data'!$E$6,0,10*ROW('Sanitation Data'!E158)),NA())</f>
        <v>#N/A</v>
      </c>
      <c r="AC164" s="507" t="e">
        <f ca="1">+IF(AND(ISNUMBER(OFFSET('Sanitation Data'!$E$10,0,10*ROW('Sanitation Data'!E158))),'Data Summary'!CR164="Yes"),OFFSET('Sanitation Data'!$E$10,0,10*ROW('Sanitation Data'!E158)),NA())</f>
        <v>#N/A</v>
      </c>
      <c r="AD164" s="507" t="e">
        <f ca="1">+IF(AND(ISNUMBER(OFFSET('Sanitation Data'!$E$11,0,10*ROW('Sanitation Data'!E158))),'Data Summary'!CS164="Yes"),OFFSET('Sanitation Data'!$E$11,0,10*ROW('Sanitation Data'!E158)),NA())</f>
        <v>#N/A</v>
      </c>
      <c r="AE164" s="507" t="e">
        <f ca="1">+IF(AND(ISNUMBER(OFFSET('Sanitation Data'!$E$12,0,10*ROW('Sanitation Data'!E158))),'Data Summary'!CT164="Yes"),OFFSET('Sanitation Data'!$E$12,0,10*ROW('Sanitation Data'!E158)),NA())</f>
        <v>#N/A</v>
      </c>
      <c r="AF164" s="507" t="e">
        <f ca="1">+IF(AND(ISNUMBER(OFFSET('Sanitation Data'!$F$4,0,10*ROW('Sanitation Data'!F158))),'Data Summary'!CU164="Yes"),100-OFFSET('Sanitation Data'!$F$4,0,10*ROW('Sanitation Data'!F158)),NA())</f>
        <v>#N/A</v>
      </c>
      <c r="AG164" s="507" t="e">
        <f ca="1">+IF(AND(ISNUMBER(OFFSET('Sanitation Data'!$F$6,0,10*ROW('Sanitation Data'!F158))),'Data Summary'!CV164="Yes"),OFFSET('Sanitation Data'!$F$6,0,10*ROW('Sanitation Data'!F158)),NA())</f>
        <v>#N/A</v>
      </c>
      <c r="AH164" s="507" t="e">
        <f ca="1">+IF(AND(ISNUMBER(OFFSET('Sanitation Data'!$F$10,0,10*ROW('Sanitation Data'!F158))),'Data Summary'!CW164="Yes"),OFFSET('Sanitation Data'!$F$10,0,10*ROW('Sanitation Data'!F158)),NA())</f>
        <v>#N/A</v>
      </c>
      <c r="AI164" s="507" t="e">
        <f ca="1">+IF(AND(ISNUMBER(OFFSET('Sanitation Data'!$F$11,0,10*ROW('Sanitation Data'!F158))),'Data Summary'!CX164="Yes"),OFFSET('Sanitation Data'!$F$11,0,10*ROW('Sanitation Data'!F158)),NA())</f>
        <v>#N/A</v>
      </c>
      <c r="AJ164" s="507" t="e">
        <f ca="1">+IF(AND(ISNUMBER(OFFSET('Sanitation Data'!$F$12,0,10*ROW('Sanitation Data'!F158))),'Data Summary'!CY164="Yes"),OFFSET('Sanitation Data'!$F$12,0,10*ROW('Sanitation Data'!F158)),NA())</f>
        <v>#N/A</v>
      </c>
      <c r="AK164" s="507" t="e">
        <f ca="1">+IF(AND(ISNUMBER(OFFSET('Sanitation Data'!$G$4,0,10*ROW('Sanitation Data'!G158))),'Data Summary'!CZ164="Yes"),100-OFFSET('Sanitation Data'!$G$4,0,10*ROW('Sanitation Data'!G158)),NA())</f>
        <v>#N/A</v>
      </c>
      <c r="AL164" s="507" t="e">
        <f ca="1">+IF(AND(ISNUMBER(OFFSET('Sanitation Data'!$G$6,0,10*ROW('Sanitation Data'!G158))),'Data Summary'!DA164="Yes"),OFFSET('Sanitation Data'!$G$6,0,10*ROW('Sanitation Data'!G158)),NA())</f>
        <v>#N/A</v>
      </c>
      <c r="AM164" s="507" t="e">
        <f ca="1">+IF(AND(ISNUMBER(OFFSET('Sanitation Data'!$G$10,0,10*ROW('Sanitation Data'!G158))),'Data Summary'!DB164="Yes"),OFFSET('Sanitation Data'!$G$10,0,10*ROW('Sanitation Data'!G158)),NA())</f>
        <v>#N/A</v>
      </c>
      <c r="AN164" s="507" t="e">
        <f ca="1">+IF(AND(ISNUMBER(OFFSET('Sanitation Data'!$G$11,0,10*ROW('Sanitation Data'!G158))),'Data Summary'!DC164="Yes"),OFFSET('Sanitation Data'!$G$11,0,10*ROW('Sanitation Data'!G158)),NA())</f>
        <v>#N/A</v>
      </c>
      <c r="AO164" s="507" t="e">
        <f ca="1">+IF(AND(ISNUMBER(OFFSET('Sanitation Data'!$G$12,0,10*ROW('Sanitation Data'!G158))),'Data Summary'!DD164="Yes"),OFFSET('Sanitation Data'!$G$12,0,10*ROW('Sanitation Data'!G158)),NA())</f>
        <v>#N/A</v>
      </c>
      <c r="AP164" s="507" t="e">
        <f ca="1">+IF(AND(ISNUMBER(OFFSET('Sanitation Data'!$H$4,0,10*ROW('Sanitation Data'!H158))),'Data Summary'!DE164="Yes"),100-OFFSET('Sanitation Data'!$H$4,0,10*ROW('Sanitation Data'!H158)),NA())</f>
        <v>#N/A</v>
      </c>
      <c r="AQ164" s="507" t="e">
        <f ca="1">+IF(AND(ISNUMBER(OFFSET('Sanitation Data'!$H$6,0,10*ROW('Sanitation Data'!H158))),'Data Summary'!DF164="Yes"),OFFSET('Sanitation Data'!$H$6,0,10*ROW('Sanitation Data'!H158)),NA())</f>
        <v>#N/A</v>
      </c>
      <c r="AR164" s="507" t="e">
        <f ca="1">+IF(AND(ISNUMBER(OFFSET('Sanitation Data'!$H$10,0,10*ROW('Sanitation Data'!H158))),'Data Summary'!DG164="Yes"),OFFSET('Sanitation Data'!$H$10,0,10*ROW('Sanitation Data'!H158)),NA())</f>
        <v>#N/A</v>
      </c>
      <c r="AS164" s="507" t="e">
        <f ca="1">+IF(AND(ISNUMBER(OFFSET('Sanitation Data'!$H$11,0,10*ROW('Sanitation Data'!H158))),'Data Summary'!DH164="Yes"),OFFSET('Sanitation Data'!$H$11,0,10*ROW('Sanitation Data'!H158)),NA())</f>
        <v>#N/A</v>
      </c>
      <c r="AT164" s="507" t="e">
        <f ca="1">+IF(AND(ISNUMBER(OFFSET('Sanitation Data'!$H$12,0,10*ROW('Sanitation Data'!H158))),'Data Summary'!DI164="Yes"),OFFSET('Sanitation Data'!$H$12,0,10*ROW('Sanitation Data'!H158)),NA())</f>
        <v>#N/A</v>
      </c>
      <c r="AU164" s="507" t="e">
        <f ca="1">+IF(AND(ISNUMBER(OFFSET('Sanitation Data'!$I$4,0,10*ROW('Sanitation Data'!I158))),'Data Summary'!DJ164="Yes"),100-OFFSET('Sanitation Data'!$I$4,0,10*ROW('Sanitation Data'!I158)),NA())</f>
        <v>#N/A</v>
      </c>
      <c r="AV164" s="507" t="e">
        <f ca="1">+IF(AND(ISNUMBER(OFFSET('Sanitation Data'!$I$6,0,10*ROW('Sanitation Data'!I158))),'Data Summary'!DK164="Yes"),OFFSET('Sanitation Data'!$I$6,0,10*ROW('Sanitation Data'!I158)),NA())</f>
        <v>#N/A</v>
      </c>
      <c r="AW164" s="507" t="e">
        <f ca="1">+IF(AND(ISNUMBER(OFFSET('Sanitation Data'!$I$10,0,10*ROW('Sanitation Data'!I158))),'Data Summary'!DL164="Yes"),OFFSET('Sanitation Data'!$I$10,0,10*ROW('Sanitation Data'!I158)),NA())</f>
        <v>#N/A</v>
      </c>
      <c r="AX164" s="507" t="e">
        <f ca="1">+IF(AND(ISNUMBER(OFFSET('Sanitation Data'!$I$11,0,10*ROW('Sanitation Data'!I158))),'Data Summary'!DM164="Yes"),OFFSET('Sanitation Data'!$I$11,0,10*ROW('Sanitation Data'!I158)),NA())</f>
        <v>#N/A</v>
      </c>
      <c r="AY164" s="507" t="e">
        <f ca="1">+IF(AND(ISNUMBER(OFFSET('Sanitation Data'!$I$12,0,10*ROW('Sanitation Data'!I158))),'Data Summary'!DN164="Yes"),OFFSET('Sanitation Data'!$I$12,0,10*ROW('Sanitation Data'!I158)),NA())</f>
        <v>#N/A</v>
      </c>
      <c r="AZ164" s="508" t="e">
        <f ca="1">+IF(AND(ISNUMBER(OFFSET('Hygiene Data'!$D$5,0,10*ROW('Hygiene Data'!D158))),'Data Summary'!DO164="Yes"),OFFSET('Hygiene Data'!$D$5,0,10*ROW('Hygiene Data'!D158)),NA())</f>
        <v>#N/A</v>
      </c>
      <c r="BA164" s="508" t="e">
        <f ca="1">+IF(AND(ISNUMBER(OFFSET('Hygiene Data'!$D$7,0,10*ROW('Hygiene Data'!D158))),'Data Summary'!DP164="Yes"),OFFSET('Hygiene Data'!$D$7,0,10*ROW('Hygiene Data'!D158)),NA())</f>
        <v>#N/A</v>
      </c>
      <c r="BB164" s="508" t="e">
        <f ca="1">+IF(AND(ISNUMBER(OFFSET('Hygiene Data'!$D$9,0,10*ROW('Hygiene Data'!D158))),'Data Summary'!DQ164="Yes"),OFFSET('Hygiene Data'!$D$9,0,10*ROW('Hygiene Data'!D158)),NA())</f>
        <v>#N/A</v>
      </c>
      <c r="BC164" s="508" t="e">
        <f ca="1">+IF(AND(ISNUMBER(OFFSET('Hygiene Data'!$E$5,0,10*ROW('Hygiene Data'!E158))),'Data Summary'!DR164="Yes"),OFFSET('Hygiene Data'!$E$5,0,10*ROW('Hygiene Data'!E158)),NA())</f>
        <v>#N/A</v>
      </c>
      <c r="BD164" s="508" t="e">
        <f ca="1">+IF(AND(ISNUMBER(OFFSET('Hygiene Data'!$E$7,0,10*ROW('Hygiene Data'!E158))),'Data Summary'!DS164="Yes"),OFFSET('Hygiene Data'!$E$7,0,10*ROW('Hygiene Data'!E158)),NA())</f>
        <v>#N/A</v>
      </c>
      <c r="BE164" s="508" t="e">
        <f ca="1">+IF(AND(ISNUMBER(OFFSET('Hygiene Data'!$E$9,0,10*ROW('Hygiene Data'!E158))),'Data Summary'!DT164="Yes"),OFFSET('Hygiene Data'!$E$9,0,10*ROW('Hygiene Data'!E158)),NA())</f>
        <v>#N/A</v>
      </c>
      <c r="BF164" s="508" t="e">
        <f ca="1">+IF(AND(ISNUMBER(OFFSET('Hygiene Data'!$F$5,0,10*ROW('Hygiene Data'!F158))),'Data Summary'!DU164="Yes"),OFFSET('Hygiene Data'!$F$5,0,10*ROW('Hygiene Data'!F158)),NA())</f>
        <v>#N/A</v>
      </c>
      <c r="BG164" s="508" t="e">
        <f ca="1">+IF(AND(ISNUMBER(OFFSET('Hygiene Data'!$F$7,0,10*ROW('Hygiene Data'!F158))),'Data Summary'!DV164="Yes"),OFFSET('Hygiene Data'!$F$7,0,10*ROW('Hygiene Data'!F158)),NA())</f>
        <v>#N/A</v>
      </c>
      <c r="BH164" s="508" t="e">
        <f ca="1">+IF(AND(ISNUMBER(OFFSET('Hygiene Data'!$F$9,0,10*ROW('Hygiene Data'!F158))),'Data Summary'!DW164="Yes"),OFFSET('Hygiene Data'!$F$9,0,10*ROW('Hygiene Data'!F158)),NA())</f>
        <v>#N/A</v>
      </c>
      <c r="BI164" s="508" t="e">
        <f ca="1">+IF(AND(ISNUMBER(OFFSET('Hygiene Data'!$G$5,0,10*ROW('Hygiene Data'!G158))),'Data Summary'!DX164="Yes"),OFFSET('Hygiene Data'!$G$5,0,10*ROW('Hygiene Data'!G158)),NA())</f>
        <v>#N/A</v>
      </c>
      <c r="BJ164" s="508" t="e">
        <f ca="1">+IF(AND(ISNUMBER(OFFSET('Hygiene Data'!$G$7,0,10*ROW('Hygiene Data'!G158))),'Data Summary'!DY164="Yes"),OFFSET('Hygiene Data'!$G$7,0,10*ROW('Hygiene Data'!G158)),NA())</f>
        <v>#N/A</v>
      </c>
      <c r="BK164" s="508" t="e">
        <f ca="1">+IF(AND(ISNUMBER(OFFSET('Hygiene Data'!$G$9,0,10*ROW('Hygiene Data'!G158))),'Data Summary'!DZ164="Yes"),OFFSET('Hygiene Data'!$G$9,0,10*ROW('Hygiene Data'!G158)),NA())</f>
        <v>#N/A</v>
      </c>
      <c r="BL164" s="508" t="e">
        <f ca="1">+IF(AND(ISNUMBER(OFFSET('Hygiene Data'!$H$5,0,10*ROW('Hygiene Data'!H158))),'Data Summary'!EA164="Yes"),OFFSET('Hygiene Data'!$H$5,0,10*ROW('Hygiene Data'!H158)),NA())</f>
        <v>#N/A</v>
      </c>
      <c r="BM164" s="508" t="e">
        <f ca="1">+IF(AND(ISNUMBER(OFFSET('Hygiene Data'!$H$7,0,10*ROW('Hygiene Data'!H158))),'Data Summary'!EB164="Yes"),OFFSET('Hygiene Data'!$H$7,0,10*ROW('Hygiene Data'!H158)),NA())</f>
        <v>#N/A</v>
      </c>
      <c r="BN164" s="508" t="e">
        <f ca="1">+IF(AND(ISNUMBER(OFFSET('Hygiene Data'!$H$9,0,10*ROW('Hygiene Data'!H158))),'Data Summary'!EC164="Yes"),OFFSET('Hygiene Data'!$H$9,0,10*ROW('Hygiene Data'!H158)),NA())</f>
        <v>#N/A</v>
      </c>
      <c r="BO164" s="508" t="e">
        <f ca="1">+IF(AND(ISNUMBER(OFFSET('Hygiene Data'!$I$5,0,10*ROW('Hygiene Data'!I158))),'Data Summary'!ED164="Yes"),OFFSET('Hygiene Data'!$I$5,0,10*ROW('Hygiene Data'!I158)),NA())</f>
        <v>#N/A</v>
      </c>
      <c r="BP164" s="508" t="e">
        <f ca="1">+IF(AND(ISNUMBER(OFFSET('Hygiene Data'!$I$7,0,10*ROW('Hygiene Data'!I158))),'Data Summary'!EE164="Yes"),OFFSET('Hygiene Data'!$I$7,0,10*ROW('Hygiene Data'!I158)),NA())</f>
        <v>#N/A</v>
      </c>
      <c r="BQ164" s="508" t="e">
        <f ca="1">+IF(AND(ISNUMBER(OFFSET('Hygiene Data'!$I$9,0,10*ROW('Hygiene Data'!I158))),'Data Summary'!EF164="Yes"),OFFSET('Hygiene Data'!$I$9,0,10*ROW('Hygiene Data'!I158)),NA())</f>
        <v>#N/A</v>
      </c>
    </row>
    <row r="165" spans="1:69" x14ac:dyDescent="0.25">
      <c r="A165" s="504" t="e">
        <f ca="1">+RIGHT('Data Summary'!A165,LEN('Data Summary'!A165)-9)</f>
        <v>#VALUE!</v>
      </c>
      <c r="B165" s="478" t="str">
        <f ca="1">+IF(ISTEXT('Data Summary'!B165),'Data Summary'!B165,"")</f>
        <v/>
      </c>
      <c r="C165" s="505" t="e">
        <f ca="1">+VALUE('Data Summary'!C165)</f>
        <v>#VALUE!</v>
      </c>
      <c r="D165" s="506" t="e">
        <f ca="1">+IF(AND(ISNUMBER(OFFSET('Water Data'!$D$4,0,10*ROW('Water Data'!D159))),'Data Summary'!BS165="Yes"),100-OFFSET('Water Data'!$D$4,0,10*ROW('Water Data'!D159)),NA())</f>
        <v>#N/A</v>
      </c>
      <c r="E165" s="506" t="e">
        <f ca="1">+IF(AND(ISNUMBER(OFFSET('Water Data'!$D$6,0,10*ROW('Water Data'!D159))),'Data Summary'!BT165="Yes"),OFFSET('Water Data'!$D$6,0,10*ROW('Water Data'!D159)),NA())</f>
        <v>#N/A</v>
      </c>
      <c r="F165" s="506" t="e">
        <f ca="1">+IF(AND(ISNUMBER(OFFSET('Water Data'!$D$9,0,10*ROW('Water Data'!D159))),'Data Summary'!BU165="Yes"),OFFSET('Water Data'!$D$9,0,10*ROW('Water Data'!D159)),NA())</f>
        <v>#N/A</v>
      </c>
      <c r="G165" s="506" t="e">
        <f ca="1">+IF(AND(ISNUMBER(OFFSET('Water Data'!$E$4,0,10*ROW('Water Data'!E159))),'Data Summary'!BV165="Yes"),100-OFFSET('Water Data'!$E$4,0,10*ROW('Water Data'!E159)),NA())</f>
        <v>#N/A</v>
      </c>
      <c r="H165" s="506" t="e">
        <f ca="1">+IF(AND(ISNUMBER(OFFSET('Water Data'!$E$6,0,10*ROW('Water Data'!E159))),'Data Summary'!BW165="Yes"),OFFSET('Water Data'!$E$6,0,10*ROW('Water Data'!E159)),NA())</f>
        <v>#N/A</v>
      </c>
      <c r="I165" s="506" t="e">
        <f ca="1">+IF(AND(ISNUMBER(OFFSET('Water Data'!$E$9,0,10*ROW('Water Data'!E159))),'Data Summary'!BX165="Yes"),OFFSET('Water Data'!$E$9,0,10*ROW('Water Data'!E159)),NA())</f>
        <v>#N/A</v>
      </c>
      <c r="J165" s="506" t="e">
        <f ca="1">+IF(AND(ISNUMBER(OFFSET('Water Data'!$F$4,0,10*ROW('Water Data'!F159))),'Data Summary'!BY165="Yes"),100-OFFSET('Water Data'!$F$4,0,10*ROW('Water Data'!F159)),NA())</f>
        <v>#N/A</v>
      </c>
      <c r="K165" s="506" t="e">
        <f ca="1">+IF(AND(ISNUMBER(OFFSET('Water Data'!$F$6,0,10*ROW('Water Data'!F159))),'Data Summary'!BZ165="Yes"),OFFSET('Water Data'!$F$6,0,10*ROW('Water Data'!F159)),NA())</f>
        <v>#N/A</v>
      </c>
      <c r="L165" s="506" t="e">
        <f ca="1">+IF(AND(ISNUMBER(OFFSET('Water Data'!$F$9,0,10*ROW('Water Data'!F159))),'Data Summary'!CA165="Yes"),OFFSET('Water Data'!$F$9,0,10*ROW('Water Data'!F159)),NA())</f>
        <v>#N/A</v>
      </c>
      <c r="M165" s="506" t="e">
        <f ca="1">+IF(AND(ISNUMBER(OFFSET('Water Data'!$G$4,0,10*ROW('Water Data'!G159))),'Data Summary'!CB165="Yes"),100-OFFSET('Water Data'!$G$4,0,10*ROW('Water Data'!G159)),NA())</f>
        <v>#N/A</v>
      </c>
      <c r="N165" s="506" t="e">
        <f ca="1">+IF(AND(ISNUMBER(OFFSET('Water Data'!$G$6,0,10*ROW('Water Data'!G159))),'Data Summary'!CC165="Yes"),OFFSET('Water Data'!$G$6,0,10*ROW('Water Data'!G159)),NA())</f>
        <v>#N/A</v>
      </c>
      <c r="O165" s="506" t="e">
        <f ca="1">+IF(AND(ISNUMBER(OFFSET('Water Data'!$G$9,0,10*ROW('Water Data'!G159))),'Data Summary'!CD165="Yes"),OFFSET('Water Data'!$G$9,0,10*ROW('Water Data'!G159)),NA())</f>
        <v>#N/A</v>
      </c>
      <c r="P165" s="506" t="e">
        <f ca="1">+IF(AND(ISNUMBER(OFFSET('Water Data'!$H$4,0,10*ROW('Water Data'!H159))),'Data Summary'!CE165="Yes"),100-OFFSET('Water Data'!$H$4,0,10*ROW('Water Data'!H159)),NA())</f>
        <v>#N/A</v>
      </c>
      <c r="Q165" s="506" t="e">
        <f ca="1">+IF(AND(ISNUMBER(OFFSET('Water Data'!$H$6,0,10*ROW('Water Data'!H159))),'Data Summary'!CF165="Yes"),OFFSET('Water Data'!$H$6,0,10*ROW('Water Data'!H159)),NA())</f>
        <v>#N/A</v>
      </c>
      <c r="R165" s="506" t="e">
        <f ca="1">+IF(AND(ISNUMBER(OFFSET('Water Data'!$H$9,0,10*ROW('Water Data'!H159))),'Data Summary'!CG165="Yes"),OFFSET('Water Data'!$H$9,0,10*ROW('Water Data'!H159)),NA())</f>
        <v>#N/A</v>
      </c>
      <c r="S165" s="506" t="e">
        <f ca="1">+IF(AND(ISNUMBER(OFFSET('Water Data'!$I$4,0,10*ROW('Water Data'!I159))),'Data Summary'!CH165="Yes"),100-OFFSET('Water Data'!$I$4,0,10*ROW('Water Data'!I159)),NA())</f>
        <v>#N/A</v>
      </c>
      <c r="T165" s="506" t="e">
        <f ca="1">+IF(AND(ISNUMBER(OFFSET('Water Data'!$I$6,0,10*ROW('Water Data'!I159))),'Data Summary'!CI165="Yes"),OFFSET('Water Data'!$I$6,0,10*ROW('Water Data'!I159)),NA())</f>
        <v>#N/A</v>
      </c>
      <c r="U165" s="506" t="e">
        <f ca="1">+IF(AND(ISNUMBER(OFFSET('Water Data'!$I$9,0,10*ROW('Water Data'!I159))),'Data Summary'!CJ165="Yes"),OFFSET('Water Data'!$I$9,0,10*ROW('Water Data'!I159)),NA())</f>
        <v>#N/A</v>
      </c>
      <c r="V165" s="507" t="e">
        <f ca="1">+IF(AND(ISNUMBER(OFFSET('Sanitation Data'!$D$4,0,10*ROW('Sanitation Data'!D159))),'Data Summary'!CK165="Yes"),100-OFFSET('Sanitation Data'!$D$4,0,10*ROW('Sanitation Data'!D159)),NA())</f>
        <v>#N/A</v>
      </c>
      <c r="W165" s="507" t="e">
        <f ca="1">+IF(AND(ISNUMBER(OFFSET('Sanitation Data'!$D$6,0,10*ROW('Sanitation Data'!D159))),'Data Summary'!CL165="Yes"),OFFSET('Sanitation Data'!$D$6,0,10*ROW('Sanitation Data'!D159)),NA())</f>
        <v>#N/A</v>
      </c>
      <c r="X165" s="507" t="e">
        <f ca="1">+IF(AND(ISNUMBER(OFFSET('Sanitation Data'!$D$10,0,10*ROW('Sanitation Data'!D159))),'Data Summary'!CM165="Yes"),OFFSET('Sanitation Data'!$D$10,0,10*ROW('Sanitation Data'!D159)),NA())</f>
        <v>#N/A</v>
      </c>
      <c r="Y165" s="507" t="e">
        <f ca="1">+IF(AND(ISNUMBER(OFFSET('Sanitation Data'!$D$11,0,10*ROW('Sanitation Data'!D159))),'Data Summary'!CN165="Yes"),OFFSET('Sanitation Data'!$D$11,0,10*ROW('Sanitation Data'!D159)),NA())</f>
        <v>#N/A</v>
      </c>
      <c r="Z165" s="507" t="e">
        <f ca="1">+IF(AND(ISNUMBER(OFFSET('Sanitation Data'!$D$12,0,10*ROW('Sanitation Data'!D159))),'Data Summary'!CO165="Yes"),OFFSET('Sanitation Data'!$D$12,0,10*ROW('Sanitation Data'!D159)),NA())</f>
        <v>#N/A</v>
      </c>
      <c r="AA165" s="507" t="e">
        <f ca="1">+IF(AND(ISNUMBER(OFFSET('Sanitation Data'!$E$4,0,10*ROW('Sanitation Data'!E159))),'Data Summary'!CP165="Yes"),100-OFFSET('Sanitation Data'!$E$4,0,10*ROW('Sanitation Data'!E159)),NA())</f>
        <v>#N/A</v>
      </c>
      <c r="AB165" s="507" t="e">
        <f ca="1">+IF(AND(ISNUMBER(OFFSET('Sanitation Data'!$E$6,0,10*ROW('Sanitation Data'!E159))),'Data Summary'!CQ165="Yes"),OFFSET('Sanitation Data'!$E$6,0,10*ROW('Sanitation Data'!E159)),NA())</f>
        <v>#N/A</v>
      </c>
      <c r="AC165" s="507" t="e">
        <f ca="1">+IF(AND(ISNUMBER(OFFSET('Sanitation Data'!$E$10,0,10*ROW('Sanitation Data'!E159))),'Data Summary'!CR165="Yes"),OFFSET('Sanitation Data'!$E$10,0,10*ROW('Sanitation Data'!E159)),NA())</f>
        <v>#N/A</v>
      </c>
      <c r="AD165" s="507" t="e">
        <f ca="1">+IF(AND(ISNUMBER(OFFSET('Sanitation Data'!$E$11,0,10*ROW('Sanitation Data'!E159))),'Data Summary'!CS165="Yes"),OFFSET('Sanitation Data'!$E$11,0,10*ROW('Sanitation Data'!E159)),NA())</f>
        <v>#N/A</v>
      </c>
      <c r="AE165" s="507" t="e">
        <f ca="1">+IF(AND(ISNUMBER(OFFSET('Sanitation Data'!$E$12,0,10*ROW('Sanitation Data'!E159))),'Data Summary'!CT165="Yes"),OFFSET('Sanitation Data'!$E$12,0,10*ROW('Sanitation Data'!E159)),NA())</f>
        <v>#N/A</v>
      </c>
      <c r="AF165" s="507" t="e">
        <f ca="1">+IF(AND(ISNUMBER(OFFSET('Sanitation Data'!$F$4,0,10*ROW('Sanitation Data'!F159))),'Data Summary'!CU165="Yes"),100-OFFSET('Sanitation Data'!$F$4,0,10*ROW('Sanitation Data'!F159)),NA())</f>
        <v>#N/A</v>
      </c>
      <c r="AG165" s="507" t="e">
        <f ca="1">+IF(AND(ISNUMBER(OFFSET('Sanitation Data'!$F$6,0,10*ROW('Sanitation Data'!F159))),'Data Summary'!CV165="Yes"),OFFSET('Sanitation Data'!$F$6,0,10*ROW('Sanitation Data'!F159)),NA())</f>
        <v>#N/A</v>
      </c>
      <c r="AH165" s="507" t="e">
        <f ca="1">+IF(AND(ISNUMBER(OFFSET('Sanitation Data'!$F$10,0,10*ROW('Sanitation Data'!F159))),'Data Summary'!CW165="Yes"),OFFSET('Sanitation Data'!$F$10,0,10*ROW('Sanitation Data'!F159)),NA())</f>
        <v>#N/A</v>
      </c>
      <c r="AI165" s="507" t="e">
        <f ca="1">+IF(AND(ISNUMBER(OFFSET('Sanitation Data'!$F$11,0,10*ROW('Sanitation Data'!F159))),'Data Summary'!CX165="Yes"),OFFSET('Sanitation Data'!$F$11,0,10*ROW('Sanitation Data'!F159)),NA())</f>
        <v>#N/A</v>
      </c>
      <c r="AJ165" s="507" t="e">
        <f ca="1">+IF(AND(ISNUMBER(OFFSET('Sanitation Data'!$F$12,0,10*ROW('Sanitation Data'!F159))),'Data Summary'!CY165="Yes"),OFFSET('Sanitation Data'!$F$12,0,10*ROW('Sanitation Data'!F159)),NA())</f>
        <v>#N/A</v>
      </c>
      <c r="AK165" s="507" t="e">
        <f ca="1">+IF(AND(ISNUMBER(OFFSET('Sanitation Data'!$G$4,0,10*ROW('Sanitation Data'!G159))),'Data Summary'!CZ165="Yes"),100-OFFSET('Sanitation Data'!$G$4,0,10*ROW('Sanitation Data'!G159)),NA())</f>
        <v>#N/A</v>
      </c>
      <c r="AL165" s="507" t="e">
        <f ca="1">+IF(AND(ISNUMBER(OFFSET('Sanitation Data'!$G$6,0,10*ROW('Sanitation Data'!G159))),'Data Summary'!DA165="Yes"),OFFSET('Sanitation Data'!$G$6,0,10*ROW('Sanitation Data'!G159)),NA())</f>
        <v>#N/A</v>
      </c>
      <c r="AM165" s="507" t="e">
        <f ca="1">+IF(AND(ISNUMBER(OFFSET('Sanitation Data'!$G$10,0,10*ROW('Sanitation Data'!G159))),'Data Summary'!DB165="Yes"),OFFSET('Sanitation Data'!$G$10,0,10*ROW('Sanitation Data'!G159)),NA())</f>
        <v>#N/A</v>
      </c>
      <c r="AN165" s="507" t="e">
        <f ca="1">+IF(AND(ISNUMBER(OFFSET('Sanitation Data'!$G$11,0,10*ROW('Sanitation Data'!G159))),'Data Summary'!DC165="Yes"),OFFSET('Sanitation Data'!$G$11,0,10*ROW('Sanitation Data'!G159)),NA())</f>
        <v>#N/A</v>
      </c>
      <c r="AO165" s="507" t="e">
        <f ca="1">+IF(AND(ISNUMBER(OFFSET('Sanitation Data'!$G$12,0,10*ROW('Sanitation Data'!G159))),'Data Summary'!DD165="Yes"),OFFSET('Sanitation Data'!$G$12,0,10*ROW('Sanitation Data'!G159)),NA())</f>
        <v>#N/A</v>
      </c>
      <c r="AP165" s="507" t="e">
        <f ca="1">+IF(AND(ISNUMBER(OFFSET('Sanitation Data'!$H$4,0,10*ROW('Sanitation Data'!H159))),'Data Summary'!DE165="Yes"),100-OFFSET('Sanitation Data'!$H$4,0,10*ROW('Sanitation Data'!H159)),NA())</f>
        <v>#N/A</v>
      </c>
      <c r="AQ165" s="507" t="e">
        <f ca="1">+IF(AND(ISNUMBER(OFFSET('Sanitation Data'!$H$6,0,10*ROW('Sanitation Data'!H159))),'Data Summary'!DF165="Yes"),OFFSET('Sanitation Data'!$H$6,0,10*ROW('Sanitation Data'!H159)),NA())</f>
        <v>#N/A</v>
      </c>
      <c r="AR165" s="507" t="e">
        <f ca="1">+IF(AND(ISNUMBER(OFFSET('Sanitation Data'!$H$10,0,10*ROW('Sanitation Data'!H159))),'Data Summary'!DG165="Yes"),OFFSET('Sanitation Data'!$H$10,0,10*ROW('Sanitation Data'!H159)),NA())</f>
        <v>#N/A</v>
      </c>
      <c r="AS165" s="507" t="e">
        <f ca="1">+IF(AND(ISNUMBER(OFFSET('Sanitation Data'!$H$11,0,10*ROW('Sanitation Data'!H159))),'Data Summary'!DH165="Yes"),OFFSET('Sanitation Data'!$H$11,0,10*ROW('Sanitation Data'!H159)),NA())</f>
        <v>#N/A</v>
      </c>
      <c r="AT165" s="507" t="e">
        <f ca="1">+IF(AND(ISNUMBER(OFFSET('Sanitation Data'!$H$12,0,10*ROW('Sanitation Data'!H159))),'Data Summary'!DI165="Yes"),OFFSET('Sanitation Data'!$H$12,0,10*ROW('Sanitation Data'!H159)),NA())</f>
        <v>#N/A</v>
      </c>
      <c r="AU165" s="507" t="e">
        <f ca="1">+IF(AND(ISNUMBER(OFFSET('Sanitation Data'!$I$4,0,10*ROW('Sanitation Data'!I159))),'Data Summary'!DJ165="Yes"),100-OFFSET('Sanitation Data'!$I$4,0,10*ROW('Sanitation Data'!I159)),NA())</f>
        <v>#N/A</v>
      </c>
      <c r="AV165" s="507" t="e">
        <f ca="1">+IF(AND(ISNUMBER(OFFSET('Sanitation Data'!$I$6,0,10*ROW('Sanitation Data'!I159))),'Data Summary'!DK165="Yes"),OFFSET('Sanitation Data'!$I$6,0,10*ROW('Sanitation Data'!I159)),NA())</f>
        <v>#N/A</v>
      </c>
      <c r="AW165" s="507" t="e">
        <f ca="1">+IF(AND(ISNUMBER(OFFSET('Sanitation Data'!$I$10,0,10*ROW('Sanitation Data'!I159))),'Data Summary'!DL165="Yes"),OFFSET('Sanitation Data'!$I$10,0,10*ROW('Sanitation Data'!I159)),NA())</f>
        <v>#N/A</v>
      </c>
      <c r="AX165" s="507" t="e">
        <f ca="1">+IF(AND(ISNUMBER(OFFSET('Sanitation Data'!$I$11,0,10*ROW('Sanitation Data'!I159))),'Data Summary'!DM165="Yes"),OFFSET('Sanitation Data'!$I$11,0,10*ROW('Sanitation Data'!I159)),NA())</f>
        <v>#N/A</v>
      </c>
      <c r="AY165" s="507" t="e">
        <f ca="1">+IF(AND(ISNUMBER(OFFSET('Sanitation Data'!$I$12,0,10*ROW('Sanitation Data'!I159))),'Data Summary'!DN165="Yes"),OFFSET('Sanitation Data'!$I$12,0,10*ROW('Sanitation Data'!I159)),NA())</f>
        <v>#N/A</v>
      </c>
      <c r="AZ165" s="508" t="e">
        <f ca="1">+IF(AND(ISNUMBER(OFFSET('Hygiene Data'!$D$5,0,10*ROW('Hygiene Data'!D159))),'Data Summary'!DO165="Yes"),OFFSET('Hygiene Data'!$D$5,0,10*ROW('Hygiene Data'!D159)),NA())</f>
        <v>#N/A</v>
      </c>
      <c r="BA165" s="508" t="e">
        <f ca="1">+IF(AND(ISNUMBER(OFFSET('Hygiene Data'!$D$7,0,10*ROW('Hygiene Data'!D159))),'Data Summary'!DP165="Yes"),OFFSET('Hygiene Data'!$D$7,0,10*ROW('Hygiene Data'!D159)),NA())</f>
        <v>#N/A</v>
      </c>
      <c r="BB165" s="508" t="e">
        <f ca="1">+IF(AND(ISNUMBER(OFFSET('Hygiene Data'!$D$9,0,10*ROW('Hygiene Data'!D159))),'Data Summary'!DQ165="Yes"),OFFSET('Hygiene Data'!$D$9,0,10*ROW('Hygiene Data'!D159)),NA())</f>
        <v>#N/A</v>
      </c>
      <c r="BC165" s="508" t="e">
        <f ca="1">+IF(AND(ISNUMBER(OFFSET('Hygiene Data'!$E$5,0,10*ROW('Hygiene Data'!E159))),'Data Summary'!DR165="Yes"),OFFSET('Hygiene Data'!$E$5,0,10*ROW('Hygiene Data'!E159)),NA())</f>
        <v>#N/A</v>
      </c>
      <c r="BD165" s="508" t="e">
        <f ca="1">+IF(AND(ISNUMBER(OFFSET('Hygiene Data'!$E$7,0,10*ROW('Hygiene Data'!E159))),'Data Summary'!DS165="Yes"),OFFSET('Hygiene Data'!$E$7,0,10*ROW('Hygiene Data'!E159)),NA())</f>
        <v>#N/A</v>
      </c>
      <c r="BE165" s="508" t="e">
        <f ca="1">+IF(AND(ISNUMBER(OFFSET('Hygiene Data'!$E$9,0,10*ROW('Hygiene Data'!E159))),'Data Summary'!DT165="Yes"),OFFSET('Hygiene Data'!$E$9,0,10*ROW('Hygiene Data'!E159)),NA())</f>
        <v>#N/A</v>
      </c>
      <c r="BF165" s="508" t="e">
        <f ca="1">+IF(AND(ISNUMBER(OFFSET('Hygiene Data'!$F$5,0,10*ROW('Hygiene Data'!F159))),'Data Summary'!DU165="Yes"),OFFSET('Hygiene Data'!$F$5,0,10*ROW('Hygiene Data'!F159)),NA())</f>
        <v>#N/A</v>
      </c>
      <c r="BG165" s="508" t="e">
        <f ca="1">+IF(AND(ISNUMBER(OFFSET('Hygiene Data'!$F$7,0,10*ROW('Hygiene Data'!F159))),'Data Summary'!DV165="Yes"),OFFSET('Hygiene Data'!$F$7,0,10*ROW('Hygiene Data'!F159)),NA())</f>
        <v>#N/A</v>
      </c>
      <c r="BH165" s="508" t="e">
        <f ca="1">+IF(AND(ISNUMBER(OFFSET('Hygiene Data'!$F$9,0,10*ROW('Hygiene Data'!F159))),'Data Summary'!DW165="Yes"),OFFSET('Hygiene Data'!$F$9,0,10*ROW('Hygiene Data'!F159)),NA())</f>
        <v>#N/A</v>
      </c>
      <c r="BI165" s="508" t="e">
        <f ca="1">+IF(AND(ISNUMBER(OFFSET('Hygiene Data'!$G$5,0,10*ROW('Hygiene Data'!G159))),'Data Summary'!DX165="Yes"),OFFSET('Hygiene Data'!$G$5,0,10*ROW('Hygiene Data'!G159)),NA())</f>
        <v>#N/A</v>
      </c>
      <c r="BJ165" s="508" t="e">
        <f ca="1">+IF(AND(ISNUMBER(OFFSET('Hygiene Data'!$G$7,0,10*ROW('Hygiene Data'!G159))),'Data Summary'!DY165="Yes"),OFFSET('Hygiene Data'!$G$7,0,10*ROW('Hygiene Data'!G159)),NA())</f>
        <v>#N/A</v>
      </c>
      <c r="BK165" s="508" t="e">
        <f ca="1">+IF(AND(ISNUMBER(OFFSET('Hygiene Data'!$G$9,0,10*ROW('Hygiene Data'!G159))),'Data Summary'!DZ165="Yes"),OFFSET('Hygiene Data'!$G$9,0,10*ROW('Hygiene Data'!G159)),NA())</f>
        <v>#N/A</v>
      </c>
      <c r="BL165" s="508" t="e">
        <f ca="1">+IF(AND(ISNUMBER(OFFSET('Hygiene Data'!$H$5,0,10*ROW('Hygiene Data'!H159))),'Data Summary'!EA165="Yes"),OFFSET('Hygiene Data'!$H$5,0,10*ROW('Hygiene Data'!H159)),NA())</f>
        <v>#N/A</v>
      </c>
      <c r="BM165" s="508" t="e">
        <f ca="1">+IF(AND(ISNUMBER(OFFSET('Hygiene Data'!$H$7,0,10*ROW('Hygiene Data'!H159))),'Data Summary'!EB165="Yes"),OFFSET('Hygiene Data'!$H$7,0,10*ROW('Hygiene Data'!H159)),NA())</f>
        <v>#N/A</v>
      </c>
      <c r="BN165" s="508" t="e">
        <f ca="1">+IF(AND(ISNUMBER(OFFSET('Hygiene Data'!$H$9,0,10*ROW('Hygiene Data'!H159))),'Data Summary'!EC165="Yes"),OFFSET('Hygiene Data'!$H$9,0,10*ROW('Hygiene Data'!H159)),NA())</f>
        <v>#N/A</v>
      </c>
      <c r="BO165" s="508" t="e">
        <f ca="1">+IF(AND(ISNUMBER(OFFSET('Hygiene Data'!$I$5,0,10*ROW('Hygiene Data'!I159))),'Data Summary'!ED165="Yes"),OFFSET('Hygiene Data'!$I$5,0,10*ROW('Hygiene Data'!I159)),NA())</f>
        <v>#N/A</v>
      </c>
      <c r="BP165" s="508" t="e">
        <f ca="1">+IF(AND(ISNUMBER(OFFSET('Hygiene Data'!$I$7,0,10*ROW('Hygiene Data'!I159))),'Data Summary'!EE165="Yes"),OFFSET('Hygiene Data'!$I$7,0,10*ROW('Hygiene Data'!I159)),NA())</f>
        <v>#N/A</v>
      </c>
      <c r="BQ165" s="508" t="e">
        <f ca="1">+IF(AND(ISNUMBER(OFFSET('Hygiene Data'!$I$9,0,10*ROW('Hygiene Data'!I159))),'Data Summary'!EF165="Yes"),OFFSET('Hygiene Data'!$I$9,0,10*ROW('Hygiene Data'!I159)),NA())</f>
        <v>#N/A</v>
      </c>
    </row>
    <row r="166" spans="1:69" x14ac:dyDescent="0.25">
      <c r="A166" s="504" t="e">
        <f ca="1">+RIGHT('Data Summary'!A166,LEN('Data Summary'!A166)-9)</f>
        <v>#VALUE!</v>
      </c>
      <c r="B166" s="478" t="str">
        <f ca="1">+IF(ISTEXT('Data Summary'!B166),'Data Summary'!B166,"")</f>
        <v/>
      </c>
      <c r="C166" s="505" t="e">
        <f ca="1">+VALUE('Data Summary'!C166)</f>
        <v>#VALUE!</v>
      </c>
      <c r="D166" s="506" t="e">
        <f ca="1">+IF(AND(ISNUMBER(OFFSET('Water Data'!$D$4,0,10*ROW('Water Data'!D160))),'Data Summary'!BS166="Yes"),100-OFFSET('Water Data'!$D$4,0,10*ROW('Water Data'!D160)),NA())</f>
        <v>#N/A</v>
      </c>
      <c r="E166" s="506" t="e">
        <f ca="1">+IF(AND(ISNUMBER(OFFSET('Water Data'!$D$6,0,10*ROW('Water Data'!D160))),'Data Summary'!BT166="Yes"),OFFSET('Water Data'!$D$6,0,10*ROW('Water Data'!D160)),NA())</f>
        <v>#N/A</v>
      </c>
      <c r="F166" s="506" t="e">
        <f ca="1">+IF(AND(ISNUMBER(OFFSET('Water Data'!$D$9,0,10*ROW('Water Data'!D160))),'Data Summary'!BU166="Yes"),OFFSET('Water Data'!$D$9,0,10*ROW('Water Data'!D160)),NA())</f>
        <v>#N/A</v>
      </c>
      <c r="G166" s="506" t="e">
        <f ca="1">+IF(AND(ISNUMBER(OFFSET('Water Data'!$E$4,0,10*ROW('Water Data'!E160))),'Data Summary'!BV166="Yes"),100-OFFSET('Water Data'!$E$4,0,10*ROW('Water Data'!E160)),NA())</f>
        <v>#N/A</v>
      </c>
      <c r="H166" s="506" t="e">
        <f ca="1">+IF(AND(ISNUMBER(OFFSET('Water Data'!$E$6,0,10*ROW('Water Data'!E160))),'Data Summary'!BW166="Yes"),OFFSET('Water Data'!$E$6,0,10*ROW('Water Data'!E160)),NA())</f>
        <v>#N/A</v>
      </c>
      <c r="I166" s="506" t="e">
        <f ca="1">+IF(AND(ISNUMBER(OFFSET('Water Data'!$E$9,0,10*ROW('Water Data'!E160))),'Data Summary'!BX166="Yes"),OFFSET('Water Data'!$E$9,0,10*ROW('Water Data'!E160)),NA())</f>
        <v>#N/A</v>
      </c>
      <c r="J166" s="506" t="e">
        <f ca="1">+IF(AND(ISNUMBER(OFFSET('Water Data'!$F$4,0,10*ROW('Water Data'!F160))),'Data Summary'!BY166="Yes"),100-OFFSET('Water Data'!$F$4,0,10*ROW('Water Data'!F160)),NA())</f>
        <v>#N/A</v>
      </c>
      <c r="K166" s="506" t="e">
        <f ca="1">+IF(AND(ISNUMBER(OFFSET('Water Data'!$F$6,0,10*ROW('Water Data'!F160))),'Data Summary'!BZ166="Yes"),OFFSET('Water Data'!$F$6,0,10*ROW('Water Data'!F160)),NA())</f>
        <v>#N/A</v>
      </c>
      <c r="L166" s="506" t="e">
        <f ca="1">+IF(AND(ISNUMBER(OFFSET('Water Data'!$F$9,0,10*ROW('Water Data'!F160))),'Data Summary'!CA166="Yes"),OFFSET('Water Data'!$F$9,0,10*ROW('Water Data'!F160)),NA())</f>
        <v>#N/A</v>
      </c>
      <c r="M166" s="506" t="e">
        <f ca="1">+IF(AND(ISNUMBER(OFFSET('Water Data'!$G$4,0,10*ROW('Water Data'!G160))),'Data Summary'!CB166="Yes"),100-OFFSET('Water Data'!$G$4,0,10*ROW('Water Data'!G160)),NA())</f>
        <v>#N/A</v>
      </c>
      <c r="N166" s="506" t="e">
        <f ca="1">+IF(AND(ISNUMBER(OFFSET('Water Data'!$G$6,0,10*ROW('Water Data'!G160))),'Data Summary'!CC166="Yes"),OFFSET('Water Data'!$G$6,0,10*ROW('Water Data'!G160)),NA())</f>
        <v>#N/A</v>
      </c>
      <c r="O166" s="506" t="e">
        <f ca="1">+IF(AND(ISNUMBER(OFFSET('Water Data'!$G$9,0,10*ROW('Water Data'!G160))),'Data Summary'!CD166="Yes"),OFFSET('Water Data'!$G$9,0,10*ROW('Water Data'!G160)),NA())</f>
        <v>#N/A</v>
      </c>
      <c r="P166" s="506" t="e">
        <f ca="1">+IF(AND(ISNUMBER(OFFSET('Water Data'!$H$4,0,10*ROW('Water Data'!H160))),'Data Summary'!CE166="Yes"),100-OFFSET('Water Data'!$H$4,0,10*ROW('Water Data'!H160)),NA())</f>
        <v>#N/A</v>
      </c>
      <c r="Q166" s="506" t="e">
        <f ca="1">+IF(AND(ISNUMBER(OFFSET('Water Data'!$H$6,0,10*ROW('Water Data'!H160))),'Data Summary'!CF166="Yes"),OFFSET('Water Data'!$H$6,0,10*ROW('Water Data'!H160)),NA())</f>
        <v>#N/A</v>
      </c>
      <c r="R166" s="506" t="e">
        <f ca="1">+IF(AND(ISNUMBER(OFFSET('Water Data'!$H$9,0,10*ROW('Water Data'!H160))),'Data Summary'!CG166="Yes"),OFFSET('Water Data'!$H$9,0,10*ROW('Water Data'!H160)),NA())</f>
        <v>#N/A</v>
      </c>
      <c r="S166" s="506" t="e">
        <f ca="1">+IF(AND(ISNUMBER(OFFSET('Water Data'!$I$4,0,10*ROW('Water Data'!I160))),'Data Summary'!CH166="Yes"),100-OFFSET('Water Data'!$I$4,0,10*ROW('Water Data'!I160)),NA())</f>
        <v>#N/A</v>
      </c>
      <c r="T166" s="506" t="e">
        <f ca="1">+IF(AND(ISNUMBER(OFFSET('Water Data'!$I$6,0,10*ROW('Water Data'!I160))),'Data Summary'!CI166="Yes"),OFFSET('Water Data'!$I$6,0,10*ROW('Water Data'!I160)),NA())</f>
        <v>#N/A</v>
      </c>
      <c r="U166" s="506" t="e">
        <f ca="1">+IF(AND(ISNUMBER(OFFSET('Water Data'!$I$9,0,10*ROW('Water Data'!I160))),'Data Summary'!CJ166="Yes"),OFFSET('Water Data'!$I$9,0,10*ROW('Water Data'!I160)),NA())</f>
        <v>#N/A</v>
      </c>
      <c r="V166" s="507" t="e">
        <f ca="1">+IF(AND(ISNUMBER(OFFSET('Sanitation Data'!$D$4,0,10*ROW('Sanitation Data'!D160))),'Data Summary'!CK166="Yes"),100-OFFSET('Sanitation Data'!$D$4,0,10*ROW('Sanitation Data'!D160)),NA())</f>
        <v>#N/A</v>
      </c>
      <c r="W166" s="507" t="e">
        <f ca="1">+IF(AND(ISNUMBER(OFFSET('Sanitation Data'!$D$6,0,10*ROW('Sanitation Data'!D160))),'Data Summary'!CL166="Yes"),OFFSET('Sanitation Data'!$D$6,0,10*ROW('Sanitation Data'!D160)),NA())</f>
        <v>#N/A</v>
      </c>
      <c r="X166" s="507" t="e">
        <f ca="1">+IF(AND(ISNUMBER(OFFSET('Sanitation Data'!$D$10,0,10*ROW('Sanitation Data'!D160))),'Data Summary'!CM166="Yes"),OFFSET('Sanitation Data'!$D$10,0,10*ROW('Sanitation Data'!D160)),NA())</f>
        <v>#N/A</v>
      </c>
      <c r="Y166" s="507" t="e">
        <f ca="1">+IF(AND(ISNUMBER(OFFSET('Sanitation Data'!$D$11,0,10*ROW('Sanitation Data'!D160))),'Data Summary'!CN166="Yes"),OFFSET('Sanitation Data'!$D$11,0,10*ROW('Sanitation Data'!D160)),NA())</f>
        <v>#N/A</v>
      </c>
      <c r="Z166" s="507" t="e">
        <f ca="1">+IF(AND(ISNUMBER(OFFSET('Sanitation Data'!$D$12,0,10*ROW('Sanitation Data'!D160))),'Data Summary'!CO166="Yes"),OFFSET('Sanitation Data'!$D$12,0,10*ROW('Sanitation Data'!D160)),NA())</f>
        <v>#N/A</v>
      </c>
      <c r="AA166" s="507" t="e">
        <f ca="1">+IF(AND(ISNUMBER(OFFSET('Sanitation Data'!$E$4,0,10*ROW('Sanitation Data'!E160))),'Data Summary'!CP166="Yes"),100-OFFSET('Sanitation Data'!$E$4,0,10*ROW('Sanitation Data'!E160)),NA())</f>
        <v>#N/A</v>
      </c>
      <c r="AB166" s="507" t="e">
        <f ca="1">+IF(AND(ISNUMBER(OFFSET('Sanitation Data'!$E$6,0,10*ROW('Sanitation Data'!E160))),'Data Summary'!CQ166="Yes"),OFFSET('Sanitation Data'!$E$6,0,10*ROW('Sanitation Data'!E160)),NA())</f>
        <v>#N/A</v>
      </c>
      <c r="AC166" s="507" t="e">
        <f ca="1">+IF(AND(ISNUMBER(OFFSET('Sanitation Data'!$E$10,0,10*ROW('Sanitation Data'!E160))),'Data Summary'!CR166="Yes"),OFFSET('Sanitation Data'!$E$10,0,10*ROW('Sanitation Data'!E160)),NA())</f>
        <v>#N/A</v>
      </c>
      <c r="AD166" s="507" t="e">
        <f ca="1">+IF(AND(ISNUMBER(OFFSET('Sanitation Data'!$E$11,0,10*ROW('Sanitation Data'!E160))),'Data Summary'!CS166="Yes"),OFFSET('Sanitation Data'!$E$11,0,10*ROW('Sanitation Data'!E160)),NA())</f>
        <v>#N/A</v>
      </c>
      <c r="AE166" s="507" t="e">
        <f ca="1">+IF(AND(ISNUMBER(OFFSET('Sanitation Data'!$E$12,0,10*ROW('Sanitation Data'!E160))),'Data Summary'!CT166="Yes"),OFFSET('Sanitation Data'!$E$12,0,10*ROW('Sanitation Data'!E160)),NA())</f>
        <v>#N/A</v>
      </c>
      <c r="AF166" s="507" t="e">
        <f ca="1">+IF(AND(ISNUMBER(OFFSET('Sanitation Data'!$F$4,0,10*ROW('Sanitation Data'!F160))),'Data Summary'!CU166="Yes"),100-OFFSET('Sanitation Data'!$F$4,0,10*ROW('Sanitation Data'!F160)),NA())</f>
        <v>#N/A</v>
      </c>
      <c r="AG166" s="507" t="e">
        <f ca="1">+IF(AND(ISNUMBER(OFFSET('Sanitation Data'!$F$6,0,10*ROW('Sanitation Data'!F160))),'Data Summary'!CV166="Yes"),OFFSET('Sanitation Data'!$F$6,0,10*ROW('Sanitation Data'!F160)),NA())</f>
        <v>#N/A</v>
      </c>
      <c r="AH166" s="507" t="e">
        <f ca="1">+IF(AND(ISNUMBER(OFFSET('Sanitation Data'!$F$10,0,10*ROW('Sanitation Data'!F160))),'Data Summary'!CW166="Yes"),OFFSET('Sanitation Data'!$F$10,0,10*ROW('Sanitation Data'!F160)),NA())</f>
        <v>#N/A</v>
      </c>
      <c r="AI166" s="507" t="e">
        <f ca="1">+IF(AND(ISNUMBER(OFFSET('Sanitation Data'!$F$11,0,10*ROW('Sanitation Data'!F160))),'Data Summary'!CX166="Yes"),OFFSET('Sanitation Data'!$F$11,0,10*ROW('Sanitation Data'!F160)),NA())</f>
        <v>#N/A</v>
      </c>
      <c r="AJ166" s="507" t="e">
        <f ca="1">+IF(AND(ISNUMBER(OFFSET('Sanitation Data'!$F$12,0,10*ROW('Sanitation Data'!F160))),'Data Summary'!CY166="Yes"),OFFSET('Sanitation Data'!$F$12,0,10*ROW('Sanitation Data'!F160)),NA())</f>
        <v>#N/A</v>
      </c>
      <c r="AK166" s="507" t="e">
        <f ca="1">+IF(AND(ISNUMBER(OFFSET('Sanitation Data'!$G$4,0,10*ROW('Sanitation Data'!G160))),'Data Summary'!CZ166="Yes"),100-OFFSET('Sanitation Data'!$G$4,0,10*ROW('Sanitation Data'!G160)),NA())</f>
        <v>#N/A</v>
      </c>
      <c r="AL166" s="507" t="e">
        <f ca="1">+IF(AND(ISNUMBER(OFFSET('Sanitation Data'!$G$6,0,10*ROW('Sanitation Data'!G160))),'Data Summary'!DA166="Yes"),OFFSET('Sanitation Data'!$G$6,0,10*ROW('Sanitation Data'!G160)),NA())</f>
        <v>#N/A</v>
      </c>
      <c r="AM166" s="507" t="e">
        <f ca="1">+IF(AND(ISNUMBER(OFFSET('Sanitation Data'!$G$10,0,10*ROW('Sanitation Data'!G160))),'Data Summary'!DB166="Yes"),OFFSET('Sanitation Data'!$G$10,0,10*ROW('Sanitation Data'!G160)),NA())</f>
        <v>#N/A</v>
      </c>
      <c r="AN166" s="507" t="e">
        <f ca="1">+IF(AND(ISNUMBER(OFFSET('Sanitation Data'!$G$11,0,10*ROW('Sanitation Data'!G160))),'Data Summary'!DC166="Yes"),OFFSET('Sanitation Data'!$G$11,0,10*ROW('Sanitation Data'!G160)),NA())</f>
        <v>#N/A</v>
      </c>
      <c r="AO166" s="507" t="e">
        <f ca="1">+IF(AND(ISNUMBER(OFFSET('Sanitation Data'!$G$12,0,10*ROW('Sanitation Data'!G160))),'Data Summary'!DD166="Yes"),OFFSET('Sanitation Data'!$G$12,0,10*ROW('Sanitation Data'!G160)),NA())</f>
        <v>#N/A</v>
      </c>
      <c r="AP166" s="507" t="e">
        <f ca="1">+IF(AND(ISNUMBER(OFFSET('Sanitation Data'!$H$4,0,10*ROW('Sanitation Data'!H160))),'Data Summary'!DE166="Yes"),100-OFFSET('Sanitation Data'!$H$4,0,10*ROW('Sanitation Data'!H160)),NA())</f>
        <v>#N/A</v>
      </c>
      <c r="AQ166" s="507" t="e">
        <f ca="1">+IF(AND(ISNUMBER(OFFSET('Sanitation Data'!$H$6,0,10*ROW('Sanitation Data'!H160))),'Data Summary'!DF166="Yes"),OFFSET('Sanitation Data'!$H$6,0,10*ROW('Sanitation Data'!H160)),NA())</f>
        <v>#N/A</v>
      </c>
      <c r="AR166" s="507" t="e">
        <f ca="1">+IF(AND(ISNUMBER(OFFSET('Sanitation Data'!$H$10,0,10*ROW('Sanitation Data'!H160))),'Data Summary'!DG166="Yes"),OFFSET('Sanitation Data'!$H$10,0,10*ROW('Sanitation Data'!H160)),NA())</f>
        <v>#N/A</v>
      </c>
      <c r="AS166" s="507" t="e">
        <f ca="1">+IF(AND(ISNUMBER(OFFSET('Sanitation Data'!$H$11,0,10*ROW('Sanitation Data'!H160))),'Data Summary'!DH166="Yes"),OFFSET('Sanitation Data'!$H$11,0,10*ROW('Sanitation Data'!H160)),NA())</f>
        <v>#N/A</v>
      </c>
      <c r="AT166" s="507" t="e">
        <f ca="1">+IF(AND(ISNUMBER(OFFSET('Sanitation Data'!$H$12,0,10*ROW('Sanitation Data'!H160))),'Data Summary'!DI166="Yes"),OFFSET('Sanitation Data'!$H$12,0,10*ROW('Sanitation Data'!H160)),NA())</f>
        <v>#N/A</v>
      </c>
      <c r="AU166" s="507" t="e">
        <f ca="1">+IF(AND(ISNUMBER(OFFSET('Sanitation Data'!$I$4,0,10*ROW('Sanitation Data'!I160))),'Data Summary'!DJ166="Yes"),100-OFFSET('Sanitation Data'!$I$4,0,10*ROW('Sanitation Data'!I160)),NA())</f>
        <v>#N/A</v>
      </c>
      <c r="AV166" s="507" t="e">
        <f ca="1">+IF(AND(ISNUMBER(OFFSET('Sanitation Data'!$I$6,0,10*ROW('Sanitation Data'!I160))),'Data Summary'!DK166="Yes"),OFFSET('Sanitation Data'!$I$6,0,10*ROW('Sanitation Data'!I160)),NA())</f>
        <v>#N/A</v>
      </c>
      <c r="AW166" s="507" t="e">
        <f ca="1">+IF(AND(ISNUMBER(OFFSET('Sanitation Data'!$I$10,0,10*ROW('Sanitation Data'!I160))),'Data Summary'!DL166="Yes"),OFFSET('Sanitation Data'!$I$10,0,10*ROW('Sanitation Data'!I160)),NA())</f>
        <v>#N/A</v>
      </c>
      <c r="AX166" s="507" t="e">
        <f ca="1">+IF(AND(ISNUMBER(OFFSET('Sanitation Data'!$I$11,0,10*ROW('Sanitation Data'!I160))),'Data Summary'!DM166="Yes"),OFFSET('Sanitation Data'!$I$11,0,10*ROW('Sanitation Data'!I160)),NA())</f>
        <v>#N/A</v>
      </c>
      <c r="AY166" s="507" t="e">
        <f ca="1">+IF(AND(ISNUMBER(OFFSET('Sanitation Data'!$I$12,0,10*ROW('Sanitation Data'!I160))),'Data Summary'!DN166="Yes"),OFFSET('Sanitation Data'!$I$12,0,10*ROW('Sanitation Data'!I160)),NA())</f>
        <v>#N/A</v>
      </c>
      <c r="AZ166" s="508" t="e">
        <f ca="1">+IF(AND(ISNUMBER(OFFSET('Hygiene Data'!$D$5,0,10*ROW('Hygiene Data'!D160))),'Data Summary'!DO166="Yes"),OFFSET('Hygiene Data'!$D$5,0,10*ROW('Hygiene Data'!D160)),NA())</f>
        <v>#N/A</v>
      </c>
      <c r="BA166" s="508" t="e">
        <f ca="1">+IF(AND(ISNUMBER(OFFSET('Hygiene Data'!$D$7,0,10*ROW('Hygiene Data'!D160))),'Data Summary'!DP166="Yes"),OFFSET('Hygiene Data'!$D$7,0,10*ROW('Hygiene Data'!D160)),NA())</f>
        <v>#N/A</v>
      </c>
      <c r="BB166" s="508" t="e">
        <f ca="1">+IF(AND(ISNUMBER(OFFSET('Hygiene Data'!$D$9,0,10*ROW('Hygiene Data'!D160))),'Data Summary'!DQ166="Yes"),OFFSET('Hygiene Data'!$D$9,0,10*ROW('Hygiene Data'!D160)),NA())</f>
        <v>#N/A</v>
      </c>
      <c r="BC166" s="508" t="e">
        <f ca="1">+IF(AND(ISNUMBER(OFFSET('Hygiene Data'!$E$5,0,10*ROW('Hygiene Data'!E160))),'Data Summary'!DR166="Yes"),OFFSET('Hygiene Data'!$E$5,0,10*ROW('Hygiene Data'!E160)),NA())</f>
        <v>#N/A</v>
      </c>
      <c r="BD166" s="508" t="e">
        <f ca="1">+IF(AND(ISNUMBER(OFFSET('Hygiene Data'!$E$7,0,10*ROW('Hygiene Data'!E160))),'Data Summary'!DS166="Yes"),OFFSET('Hygiene Data'!$E$7,0,10*ROW('Hygiene Data'!E160)),NA())</f>
        <v>#N/A</v>
      </c>
      <c r="BE166" s="508" t="e">
        <f ca="1">+IF(AND(ISNUMBER(OFFSET('Hygiene Data'!$E$9,0,10*ROW('Hygiene Data'!E160))),'Data Summary'!DT166="Yes"),OFFSET('Hygiene Data'!$E$9,0,10*ROW('Hygiene Data'!E160)),NA())</f>
        <v>#N/A</v>
      </c>
      <c r="BF166" s="508" t="e">
        <f ca="1">+IF(AND(ISNUMBER(OFFSET('Hygiene Data'!$F$5,0,10*ROW('Hygiene Data'!F160))),'Data Summary'!DU166="Yes"),OFFSET('Hygiene Data'!$F$5,0,10*ROW('Hygiene Data'!F160)),NA())</f>
        <v>#N/A</v>
      </c>
      <c r="BG166" s="508" t="e">
        <f ca="1">+IF(AND(ISNUMBER(OFFSET('Hygiene Data'!$F$7,0,10*ROW('Hygiene Data'!F160))),'Data Summary'!DV166="Yes"),OFFSET('Hygiene Data'!$F$7,0,10*ROW('Hygiene Data'!F160)),NA())</f>
        <v>#N/A</v>
      </c>
      <c r="BH166" s="508" t="e">
        <f ca="1">+IF(AND(ISNUMBER(OFFSET('Hygiene Data'!$F$9,0,10*ROW('Hygiene Data'!F160))),'Data Summary'!DW166="Yes"),OFFSET('Hygiene Data'!$F$9,0,10*ROW('Hygiene Data'!F160)),NA())</f>
        <v>#N/A</v>
      </c>
      <c r="BI166" s="508" t="e">
        <f ca="1">+IF(AND(ISNUMBER(OFFSET('Hygiene Data'!$G$5,0,10*ROW('Hygiene Data'!G160))),'Data Summary'!DX166="Yes"),OFFSET('Hygiene Data'!$G$5,0,10*ROW('Hygiene Data'!G160)),NA())</f>
        <v>#N/A</v>
      </c>
      <c r="BJ166" s="508" t="e">
        <f ca="1">+IF(AND(ISNUMBER(OFFSET('Hygiene Data'!$G$7,0,10*ROW('Hygiene Data'!G160))),'Data Summary'!DY166="Yes"),OFFSET('Hygiene Data'!$G$7,0,10*ROW('Hygiene Data'!G160)),NA())</f>
        <v>#N/A</v>
      </c>
      <c r="BK166" s="508" t="e">
        <f ca="1">+IF(AND(ISNUMBER(OFFSET('Hygiene Data'!$G$9,0,10*ROW('Hygiene Data'!G160))),'Data Summary'!DZ166="Yes"),OFFSET('Hygiene Data'!$G$9,0,10*ROW('Hygiene Data'!G160)),NA())</f>
        <v>#N/A</v>
      </c>
      <c r="BL166" s="508" t="e">
        <f ca="1">+IF(AND(ISNUMBER(OFFSET('Hygiene Data'!$H$5,0,10*ROW('Hygiene Data'!H160))),'Data Summary'!EA166="Yes"),OFFSET('Hygiene Data'!$H$5,0,10*ROW('Hygiene Data'!H160)),NA())</f>
        <v>#N/A</v>
      </c>
      <c r="BM166" s="508" t="e">
        <f ca="1">+IF(AND(ISNUMBER(OFFSET('Hygiene Data'!$H$7,0,10*ROW('Hygiene Data'!H160))),'Data Summary'!EB166="Yes"),OFFSET('Hygiene Data'!$H$7,0,10*ROW('Hygiene Data'!H160)),NA())</f>
        <v>#N/A</v>
      </c>
      <c r="BN166" s="508" t="e">
        <f ca="1">+IF(AND(ISNUMBER(OFFSET('Hygiene Data'!$H$9,0,10*ROW('Hygiene Data'!H160))),'Data Summary'!EC166="Yes"),OFFSET('Hygiene Data'!$H$9,0,10*ROW('Hygiene Data'!H160)),NA())</f>
        <v>#N/A</v>
      </c>
      <c r="BO166" s="508" t="e">
        <f ca="1">+IF(AND(ISNUMBER(OFFSET('Hygiene Data'!$I$5,0,10*ROW('Hygiene Data'!I160))),'Data Summary'!ED166="Yes"),OFFSET('Hygiene Data'!$I$5,0,10*ROW('Hygiene Data'!I160)),NA())</f>
        <v>#N/A</v>
      </c>
      <c r="BP166" s="508" t="e">
        <f ca="1">+IF(AND(ISNUMBER(OFFSET('Hygiene Data'!$I$7,0,10*ROW('Hygiene Data'!I160))),'Data Summary'!EE166="Yes"),OFFSET('Hygiene Data'!$I$7,0,10*ROW('Hygiene Data'!I160)),NA())</f>
        <v>#N/A</v>
      </c>
      <c r="BQ166" s="508" t="e">
        <f ca="1">+IF(AND(ISNUMBER(OFFSET('Hygiene Data'!$I$9,0,10*ROW('Hygiene Data'!I160))),'Data Summary'!EF166="Yes"),OFFSET('Hygiene Data'!$I$9,0,10*ROW('Hygiene Data'!I160)),NA())</f>
        <v>#N/A</v>
      </c>
    </row>
    <row r="167" spans="1:69" x14ac:dyDescent="0.25">
      <c r="A167" s="504" t="e">
        <f ca="1">+RIGHT('Data Summary'!A167,LEN('Data Summary'!A167)-9)</f>
        <v>#VALUE!</v>
      </c>
      <c r="B167" s="478" t="str">
        <f ca="1">+IF(ISTEXT('Data Summary'!B167),'Data Summary'!B167,"")</f>
        <v/>
      </c>
      <c r="C167" s="505" t="e">
        <f ca="1">+VALUE('Data Summary'!C167)</f>
        <v>#VALUE!</v>
      </c>
      <c r="D167" s="506" t="e">
        <f ca="1">+IF(AND(ISNUMBER(OFFSET('Water Data'!$D$4,0,10*ROW('Water Data'!D161))),'Data Summary'!BS167="Yes"),100-OFFSET('Water Data'!$D$4,0,10*ROW('Water Data'!D161)),NA())</f>
        <v>#N/A</v>
      </c>
      <c r="E167" s="506" t="e">
        <f ca="1">+IF(AND(ISNUMBER(OFFSET('Water Data'!$D$6,0,10*ROW('Water Data'!D161))),'Data Summary'!BT167="Yes"),OFFSET('Water Data'!$D$6,0,10*ROW('Water Data'!D161)),NA())</f>
        <v>#N/A</v>
      </c>
      <c r="F167" s="506" t="e">
        <f ca="1">+IF(AND(ISNUMBER(OFFSET('Water Data'!$D$9,0,10*ROW('Water Data'!D161))),'Data Summary'!BU167="Yes"),OFFSET('Water Data'!$D$9,0,10*ROW('Water Data'!D161)),NA())</f>
        <v>#N/A</v>
      </c>
      <c r="G167" s="506" t="e">
        <f ca="1">+IF(AND(ISNUMBER(OFFSET('Water Data'!$E$4,0,10*ROW('Water Data'!E161))),'Data Summary'!BV167="Yes"),100-OFFSET('Water Data'!$E$4,0,10*ROW('Water Data'!E161)),NA())</f>
        <v>#N/A</v>
      </c>
      <c r="H167" s="506" t="e">
        <f ca="1">+IF(AND(ISNUMBER(OFFSET('Water Data'!$E$6,0,10*ROW('Water Data'!E161))),'Data Summary'!BW167="Yes"),OFFSET('Water Data'!$E$6,0,10*ROW('Water Data'!E161)),NA())</f>
        <v>#N/A</v>
      </c>
      <c r="I167" s="506" t="e">
        <f ca="1">+IF(AND(ISNUMBER(OFFSET('Water Data'!$E$9,0,10*ROW('Water Data'!E161))),'Data Summary'!BX167="Yes"),OFFSET('Water Data'!$E$9,0,10*ROW('Water Data'!E161)),NA())</f>
        <v>#N/A</v>
      </c>
      <c r="J167" s="506" t="e">
        <f ca="1">+IF(AND(ISNUMBER(OFFSET('Water Data'!$F$4,0,10*ROW('Water Data'!F161))),'Data Summary'!BY167="Yes"),100-OFFSET('Water Data'!$F$4,0,10*ROW('Water Data'!F161)),NA())</f>
        <v>#N/A</v>
      </c>
      <c r="K167" s="506" t="e">
        <f ca="1">+IF(AND(ISNUMBER(OFFSET('Water Data'!$F$6,0,10*ROW('Water Data'!F161))),'Data Summary'!BZ167="Yes"),OFFSET('Water Data'!$F$6,0,10*ROW('Water Data'!F161)),NA())</f>
        <v>#N/A</v>
      </c>
      <c r="L167" s="506" t="e">
        <f ca="1">+IF(AND(ISNUMBER(OFFSET('Water Data'!$F$9,0,10*ROW('Water Data'!F161))),'Data Summary'!CA167="Yes"),OFFSET('Water Data'!$F$9,0,10*ROW('Water Data'!F161)),NA())</f>
        <v>#N/A</v>
      </c>
      <c r="M167" s="506" t="e">
        <f ca="1">+IF(AND(ISNUMBER(OFFSET('Water Data'!$G$4,0,10*ROW('Water Data'!G161))),'Data Summary'!CB167="Yes"),100-OFFSET('Water Data'!$G$4,0,10*ROW('Water Data'!G161)),NA())</f>
        <v>#N/A</v>
      </c>
      <c r="N167" s="506" t="e">
        <f ca="1">+IF(AND(ISNUMBER(OFFSET('Water Data'!$G$6,0,10*ROW('Water Data'!G161))),'Data Summary'!CC167="Yes"),OFFSET('Water Data'!$G$6,0,10*ROW('Water Data'!G161)),NA())</f>
        <v>#N/A</v>
      </c>
      <c r="O167" s="506" t="e">
        <f ca="1">+IF(AND(ISNUMBER(OFFSET('Water Data'!$G$9,0,10*ROW('Water Data'!G161))),'Data Summary'!CD167="Yes"),OFFSET('Water Data'!$G$9,0,10*ROW('Water Data'!G161)),NA())</f>
        <v>#N/A</v>
      </c>
      <c r="P167" s="506" t="e">
        <f ca="1">+IF(AND(ISNUMBER(OFFSET('Water Data'!$H$4,0,10*ROW('Water Data'!H161))),'Data Summary'!CE167="Yes"),100-OFFSET('Water Data'!$H$4,0,10*ROW('Water Data'!H161)),NA())</f>
        <v>#N/A</v>
      </c>
      <c r="Q167" s="506" t="e">
        <f ca="1">+IF(AND(ISNUMBER(OFFSET('Water Data'!$H$6,0,10*ROW('Water Data'!H161))),'Data Summary'!CF167="Yes"),OFFSET('Water Data'!$H$6,0,10*ROW('Water Data'!H161)),NA())</f>
        <v>#N/A</v>
      </c>
      <c r="R167" s="506" t="e">
        <f ca="1">+IF(AND(ISNUMBER(OFFSET('Water Data'!$H$9,0,10*ROW('Water Data'!H161))),'Data Summary'!CG167="Yes"),OFFSET('Water Data'!$H$9,0,10*ROW('Water Data'!H161)),NA())</f>
        <v>#N/A</v>
      </c>
      <c r="S167" s="506" t="e">
        <f ca="1">+IF(AND(ISNUMBER(OFFSET('Water Data'!$I$4,0,10*ROW('Water Data'!I161))),'Data Summary'!CH167="Yes"),100-OFFSET('Water Data'!$I$4,0,10*ROW('Water Data'!I161)),NA())</f>
        <v>#N/A</v>
      </c>
      <c r="T167" s="506" t="e">
        <f ca="1">+IF(AND(ISNUMBER(OFFSET('Water Data'!$I$6,0,10*ROW('Water Data'!I161))),'Data Summary'!CI167="Yes"),OFFSET('Water Data'!$I$6,0,10*ROW('Water Data'!I161)),NA())</f>
        <v>#N/A</v>
      </c>
      <c r="U167" s="506" t="e">
        <f ca="1">+IF(AND(ISNUMBER(OFFSET('Water Data'!$I$9,0,10*ROW('Water Data'!I161))),'Data Summary'!CJ167="Yes"),OFFSET('Water Data'!$I$9,0,10*ROW('Water Data'!I161)),NA())</f>
        <v>#N/A</v>
      </c>
      <c r="V167" s="507" t="e">
        <f ca="1">+IF(AND(ISNUMBER(OFFSET('Sanitation Data'!$D$4,0,10*ROW('Sanitation Data'!D161))),'Data Summary'!CK167="Yes"),100-OFFSET('Sanitation Data'!$D$4,0,10*ROW('Sanitation Data'!D161)),NA())</f>
        <v>#N/A</v>
      </c>
      <c r="W167" s="507" t="e">
        <f ca="1">+IF(AND(ISNUMBER(OFFSET('Sanitation Data'!$D$6,0,10*ROW('Sanitation Data'!D161))),'Data Summary'!CL167="Yes"),OFFSET('Sanitation Data'!$D$6,0,10*ROW('Sanitation Data'!D161)),NA())</f>
        <v>#N/A</v>
      </c>
      <c r="X167" s="507" t="e">
        <f ca="1">+IF(AND(ISNUMBER(OFFSET('Sanitation Data'!$D$10,0,10*ROW('Sanitation Data'!D161))),'Data Summary'!CM167="Yes"),OFFSET('Sanitation Data'!$D$10,0,10*ROW('Sanitation Data'!D161)),NA())</f>
        <v>#N/A</v>
      </c>
      <c r="Y167" s="507" t="e">
        <f ca="1">+IF(AND(ISNUMBER(OFFSET('Sanitation Data'!$D$11,0,10*ROW('Sanitation Data'!D161))),'Data Summary'!CN167="Yes"),OFFSET('Sanitation Data'!$D$11,0,10*ROW('Sanitation Data'!D161)),NA())</f>
        <v>#N/A</v>
      </c>
      <c r="Z167" s="507" t="e">
        <f ca="1">+IF(AND(ISNUMBER(OFFSET('Sanitation Data'!$D$12,0,10*ROW('Sanitation Data'!D161))),'Data Summary'!CO167="Yes"),OFFSET('Sanitation Data'!$D$12,0,10*ROW('Sanitation Data'!D161)),NA())</f>
        <v>#N/A</v>
      </c>
      <c r="AA167" s="507" t="e">
        <f ca="1">+IF(AND(ISNUMBER(OFFSET('Sanitation Data'!$E$4,0,10*ROW('Sanitation Data'!E161))),'Data Summary'!CP167="Yes"),100-OFFSET('Sanitation Data'!$E$4,0,10*ROW('Sanitation Data'!E161)),NA())</f>
        <v>#N/A</v>
      </c>
      <c r="AB167" s="507" t="e">
        <f ca="1">+IF(AND(ISNUMBER(OFFSET('Sanitation Data'!$E$6,0,10*ROW('Sanitation Data'!E161))),'Data Summary'!CQ167="Yes"),OFFSET('Sanitation Data'!$E$6,0,10*ROW('Sanitation Data'!E161)),NA())</f>
        <v>#N/A</v>
      </c>
      <c r="AC167" s="507" t="e">
        <f ca="1">+IF(AND(ISNUMBER(OFFSET('Sanitation Data'!$E$10,0,10*ROW('Sanitation Data'!E161))),'Data Summary'!CR167="Yes"),OFFSET('Sanitation Data'!$E$10,0,10*ROW('Sanitation Data'!E161)),NA())</f>
        <v>#N/A</v>
      </c>
      <c r="AD167" s="507" t="e">
        <f ca="1">+IF(AND(ISNUMBER(OFFSET('Sanitation Data'!$E$11,0,10*ROW('Sanitation Data'!E161))),'Data Summary'!CS167="Yes"),OFFSET('Sanitation Data'!$E$11,0,10*ROW('Sanitation Data'!E161)),NA())</f>
        <v>#N/A</v>
      </c>
      <c r="AE167" s="507" t="e">
        <f ca="1">+IF(AND(ISNUMBER(OFFSET('Sanitation Data'!$E$12,0,10*ROW('Sanitation Data'!E161))),'Data Summary'!CT167="Yes"),OFFSET('Sanitation Data'!$E$12,0,10*ROW('Sanitation Data'!E161)),NA())</f>
        <v>#N/A</v>
      </c>
      <c r="AF167" s="507" t="e">
        <f ca="1">+IF(AND(ISNUMBER(OFFSET('Sanitation Data'!$F$4,0,10*ROW('Sanitation Data'!F161))),'Data Summary'!CU167="Yes"),100-OFFSET('Sanitation Data'!$F$4,0,10*ROW('Sanitation Data'!F161)),NA())</f>
        <v>#N/A</v>
      </c>
      <c r="AG167" s="507" t="e">
        <f ca="1">+IF(AND(ISNUMBER(OFFSET('Sanitation Data'!$F$6,0,10*ROW('Sanitation Data'!F161))),'Data Summary'!CV167="Yes"),OFFSET('Sanitation Data'!$F$6,0,10*ROW('Sanitation Data'!F161)),NA())</f>
        <v>#N/A</v>
      </c>
      <c r="AH167" s="507" t="e">
        <f ca="1">+IF(AND(ISNUMBER(OFFSET('Sanitation Data'!$F$10,0,10*ROW('Sanitation Data'!F161))),'Data Summary'!CW167="Yes"),OFFSET('Sanitation Data'!$F$10,0,10*ROW('Sanitation Data'!F161)),NA())</f>
        <v>#N/A</v>
      </c>
      <c r="AI167" s="507" t="e">
        <f ca="1">+IF(AND(ISNUMBER(OFFSET('Sanitation Data'!$F$11,0,10*ROW('Sanitation Data'!F161))),'Data Summary'!CX167="Yes"),OFFSET('Sanitation Data'!$F$11,0,10*ROW('Sanitation Data'!F161)),NA())</f>
        <v>#N/A</v>
      </c>
      <c r="AJ167" s="507" t="e">
        <f ca="1">+IF(AND(ISNUMBER(OFFSET('Sanitation Data'!$F$12,0,10*ROW('Sanitation Data'!F161))),'Data Summary'!CY167="Yes"),OFFSET('Sanitation Data'!$F$12,0,10*ROW('Sanitation Data'!F161)),NA())</f>
        <v>#N/A</v>
      </c>
      <c r="AK167" s="507" t="e">
        <f ca="1">+IF(AND(ISNUMBER(OFFSET('Sanitation Data'!$G$4,0,10*ROW('Sanitation Data'!G161))),'Data Summary'!CZ167="Yes"),100-OFFSET('Sanitation Data'!$G$4,0,10*ROW('Sanitation Data'!G161)),NA())</f>
        <v>#N/A</v>
      </c>
      <c r="AL167" s="507" t="e">
        <f ca="1">+IF(AND(ISNUMBER(OFFSET('Sanitation Data'!$G$6,0,10*ROW('Sanitation Data'!G161))),'Data Summary'!DA167="Yes"),OFFSET('Sanitation Data'!$G$6,0,10*ROW('Sanitation Data'!G161)),NA())</f>
        <v>#N/A</v>
      </c>
      <c r="AM167" s="507" t="e">
        <f ca="1">+IF(AND(ISNUMBER(OFFSET('Sanitation Data'!$G$10,0,10*ROW('Sanitation Data'!G161))),'Data Summary'!DB167="Yes"),OFFSET('Sanitation Data'!$G$10,0,10*ROW('Sanitation Data'!G161)),NA())</f>
        <v>#N/A</v>
      </c>
      <c r="AN167" s="507" t="e">
        <f ca="1">+IF(AND(ISNUMBER(OFFSET('Sanitation Data'!$G$11,0,10*ROW('Sanitation Data'!G161))),'Data Summary'!DC167="Yes"),OFFSET('Sanitation Data'!$G$11,0,10*ROW('Sanitation Data'!G161)),NA())</f>
        <v>#N/A</v>
      </c>
      <c r="AO167" s="507" t="e">
        <f ca="1">+IF(AND(ISNUMBER(OFFSET('Sanitation Data'!$G$12,0,10*ROW('Sanitation Data'!G161))),'Data Summary'!DD167="Yes"),OFFSET('Sanitation Data'!$G$12,0,10*ROW('Sanitation Data'!G161)),NA())</f>
        <v>#N/A</v>
      </c>
      <c r="AP167" s="507" t="e">
        <f ca="1">+IF(AND(ISNUMBER(OFFSET('Sanitation Data'!$H$4,0,10*ROW('Sanitation Data'!H161))),'Data Summary'!DE167="Yes"),100-OFFSET('Sanitation Data'!$H$4,0,10*ROW('Sanitation Data'!H161)),NA())</f>
        <v>#N/A</v>
      </c>
      <c r="AQ167" s="507" t="e">
        <f ca="1">+IF(AND(ISNUMBER(OFFSET('Sanitation Data'!$H$6,0,10*ROW('Sanitation Data'!H161))),'Data Summary'!DF167="Yes"),OFFSET('Sanitation Data'!$H$6,0,10*ROW('Sanitation Data'!H161)),NA())</f>
        <v>#N/A</v>
      </c>
      <c r="AR167" s="507" t="e">
        <f ca="1">+IF(AND(ISNUMBER(OFFSET('Sanitation Data'!$H$10,0,10*ROW('Sanitation Data'!H161))),'Data Summary'!DG167="Yes"),OFFSET('Sanitation Data'!$H$10,0,10*ROW('Sanitation Data'!H161)),NA())</f>
        <v>#N/A</v>
      </c>
      <c r="AS167" s="507" t="e">
        <f ca="1">+IF(AND(ISNUMBER(OFFSET('Sanitation Data'!$H$11,0,10*ROW('Sanitation Data'!H161))),'Data Summary'!DH167="Yes"),OFFSET('Sanitation Data'!$H$11,0,10*ROW('Sanitation Data'!H161)),NA())</f>
        <v>#N/A</v>
      </c>
      <c r="AT167" s="507" t="e">
        <f ca="1">+IF(AND(ISNUMBER(OFFSET('Sanitation Data'!$H$12,0,10*ROW('Sanitation Data'!H161))),'Data Summary'!DI167="Yes"),OFFSET('Sanitation Data'!$H$12,0,10*ROW('Sanitation Data'!H161)),NA())</f>
        <v>#N/A</v>
      </c>
      <c r="AU167" s="507" t="e">
        <f ca="1">+IF(AND(ISNUMBER(OFFSET('Sanitation Data'!$I$4,0,10*ROW('Sanitation Data'!I161))),'Data Summary'!DJ167="Yes"),100-OFFSET('Sanitation Data'!$I$4,0,10*ROW('Sanitation Data'!I161)),NA())</f>
        <v>#N/A</v>
      </c>
      <c r="AV167" s="507" t="e">
        <f ca="1">+IF(AND(ISNUMBER(OFFSET('Sanitation Data'!$I$6,0,10*ROW('Sanitation Data'!I161))),'Data Summary'!DK167="Yes"),OFFSET('Sanitation Data'!$I$6,0,10*ROW('Sanitation Data'!I161)),NA())</f>
        <v>#N/A</v>
      </c>
      <c r="AW167" s="507" t="e">
        <f ca="1">+IF(AND(ISNUMBER(OFFSET('Sanitation Data'!$I$10,0,10*ROW('Sanitation Data'!I161))),'Data Summary'!DL167="Yes"),OFFSET('Sanitation Data'!$I$10,0,10*ROW('Sanitation Data'!I161)),NA())</f>
        <v>#N/A</v>
      </c>
      <c r="AX167" s="507" t="e">
        <f ca="1">+IF(AND(ISNUMBER(OFFSET('Sanitation Data'!$I$11,0,10*ROW('Sanitation Data'!I161))),'Data Summary'!DM167="Yes"),OFFSET('Sanitation Data'!$I$11,0,10*ROW('Sanitation Data'!I161)),NA())</f>
        <v>#N/A</v>
      </c>
      <c r="AY167" s="507" t="e">
        <f ca="1">+IF(AND(ISNUMBER(OFFSET('Sanitation Data'!$I$12,0,10*ROW('Sanitation Data'!I161))),'Data Summary'!DN167="Yes"),OFFSET('Sanitation Data'!$I$12,0,10*ROW('Sanitation Data'!I161)),NA())</f>
        <v>#N/A</v>
      </c>
      <c r="AZ167" s="508" t="e">
        <f ca="1">+IF(AND(ISNUMBER(OFFSET('Hygiene Data'!$D$5,0,10*ROW('Hygiene Data'!D161))),'Data Summary'!DO167="Yes"),OFFSET('Hygiene Data'!$D$5,0,10*ROW('Hygiene Data'!D161)),NA())</f>
        <v>#N/A</v>
      </c>
      <c r="BA167" s="508" t="e">
        <f ca="1">+IF(AND(ISNUMBER(OFFSET('Hygiene Data'!$D$7,0,10*ROW('Hygiene Data'!D161))),'Data Summary'!DP167="Yes"),OFFSET('Hygiene Data'!$D$7,0,10*ROW('Hygiene Data'!D161)),NA())</f>
        <v>#N/A</v>
      </c>
      <c r="BB167" s="508" t="e">
        <f ca="1">+IF(AND(ISNUMBER(OFFSET('Hygiene Data'!$D$9,0,10*ROW('Hygiene Data'!D161))),'Data Summary'!DQ167="Yes"),OFFSET('Hygiene Data'!$D$9,0,10*ROW('Hygiene Data'!D161)),NA())</f>
        <v>#N/A</v>
      </c>
      <c r="BC167" s="508" t="e">
        <f ca="1">+IF(AND(ISNUMBER(OFFSET('Hygiene Data'!$E$5,0,10*ROW('Hygiene Data'!E161))),'Data Summary'!DR167="Yes"),OFFSET('Hygiene Data'!$E$5,0,10*ROW('Hygiene Data'!E161)),NA())</f>
        <v>#N/A</v>
      </c>
      <c r="BD167" s="508" t="e">
        <f ca="1">+IF(AND(ISNUMBER(OFFSET('Hygiene Data'!$E$7,0,10*ROW('Hygiene Data'!E161))),'Data Summary'!DS167="Yes"),OFFSET('Hygiene Data'!$E$7,0,10*ROW('Hygiene Data'!E161)),NA())</f>
        <v>#N/A</v>
      </c>
      <c r="BE167" s="508" t="e">
        <f ca="1">+IF(AND(ISNUMBER(OFFSET('Hygiene Data'!$E$9,0,10*ROW('Hygiene Data'!E161))),'Data Summary'!DT167="Yes"),OFFSET('Hygiene Data'!$E$9,0,10*ROW('Hygiene Data'!E161)),NA())</f>
        <v>#N/A</v>
      </c>
      <c r="BF167" s="508" t="e">
        <f ca="1">+IF(AND(ISNUMBER(OFFSET('Hygiene Data'!$F$5,0,10*ROW('Hygiene Data'!F161))),'Data Summary'!DU167="Yes"),OFFSET('Hygiene Data'!$F$5,0,10*ROW('Hygiene Data'!F161)),NA())</f>
        <v>#N/A</v>
      </c>
      <c r="BG167" s="508" t="e">
        <f ca="1">+IF(AND(ISNUMBER(OFFSET('Hygiene Data'!$F$7,0,10*ROW('Hygiene Data'!F161))),'Data Summary'!DV167="Yes"),OFFSET('Hygiene Data'!$F$7,0,10*ROW('Hygiene Data'!F161)),NA())</f>
        <v>#N/A</v>
      </c>
      <c r="BH167" s="508" t="e">
        <f ca="1">+IF(AND(ISNUMBER(OFFSET('Hygiene Data'!$F$9,0,10*ROW('Hygiene Data'!F161))),'Data Summary'!DW167="Yes"),OFFSET('Hygiene Data'!$F$9,0,10*ROW('Hygiene Data'!F161)),NA())</f>
        <v>#N/A</v>
      </c>
      <c r="BI167" s="508" t="e">
        <f ca="1">+IF(AND(ISNUMBER(OFFSET('Hygiene Data'!$G$5,0,10*ROW('Hygiene Data'!G161))),'Data Summary'!DX167="Yes"),OFFSET('Hygiene Data'!$G$5,0,10*ROW('Hygiene Data'!G161)),NA())</f>
        <v>#N/A</v>
      </c>
      <c r="BJ167" s="508" t="e">
        <f ca="1">+IF(AND(ISNUMBER(OFFSET('Hygiene Data'!$G$7,0,10*ROW('Hygiene Data'!G161))),'Data Summary'!DY167="Yes"),OFFSET('Hygiene Data'!$G$7,0,10*ROW('Hygiene Data'!G161)),NA())</f>
        <v>#N/A</v>
      </c>
      <c r="BK167" s="508" t="e">
        <f ca="1">+IF(AND(ISNUMBER(OFFSET('Hygiene Data'!$G$9,0,10*ROW('Hygiene Data'!G161))),'Data Summary'!DZ167="Yes"),OFFSET('Hygiene Data'!$G$9,0,10*ROW('Hygiene Data'!G161)),NA())</f>
        <v>#N/A</v>
      </c>
      <c r="BL167" s="508" t="e">
        <f ca="1">+IF(AND(ISNUMBER(OFFSET('Hygiene Data'!$H$5,0,10*ROW('Hygiene Data'!H161))),'Data Summary'!EA167="Yes"),OFFSET('Hygiene Data'!$H$5,0,10*ROW('Hygiene Data'!H161)),NA())</f>
        <v>#N/A</v>
      </c>
      <c r="BM167" s="508" t="e">
        <f ca="1">+IF(AND(ISNUMBER(OFFSET('Hygiene Data'!$H$7,0,10*ROW('Hygiene Data'!H161))),'Data Summary'!EB167="Yes"),OFFSET('Hygiene Data'!$H$7,0,10*ROW('Hygiene Data'!H161)),NA())</f>
        <v>#N/A</v>
      </c>
      <c r="BN167" s="508" t="e">
        <f ca="1">+IF(AND(ISNUMBER(OFFSET('Hygiene Data'!$H$9,0,10*ROW('Hygiene Data'!H161))),'Data Summary'!EC167="Yes"),OFFSET('Hygiene Data'!$H$9,0,10*ROW('Hygiene Data'!H161)),NA())</f>
        <v>#N/A</v>
      </c>
      <c r="BO167" s="508" t="e">
        <f ca="1">+IF(AND(ISNUMBER(OFFSET('Hygiene Data'!$I$5,0,10*ROW('Hygiene Data'!I161))),'Data Summary'!ED167="Yes"),OFFSET('Hygiene Data'!$I$5,0,10*ROW('Hygiene Data'!I161)),NA())</f>
        <v>#N/A</v>
      </c>
      <c r="BP167" s="508" t="e">
        <f ca="1">+IF(AND(ISNUMBER(OFFSET('Hygiene Data'!$I$7,0,10*ROW('Hygiene Data'!I161))),'Data Summary'!EE167="Yes"),OFFSET('Hygiene Data'!$I$7,0,10*ROW('Hygiene Data'!I161)),NA())</f>
        <v>#N/A</v>
      </c>
      <c r="BQ167" s="508" t="e">
        <f ca="1">+IF(AND(ISNUMBER(OFFSET('Hygiene Data'!$I$9,0,10*ROW('Hygiene Data'!I161))),'Data Summary'!EF167="Yes"),OFFSET('Hygiene Data'!$I$9,0,10*ROW('Hygiene Data'!I161)),NA())</f>
        <v>#N/A</v>
      </c>
    </row>
    <row r="168" spans="1:69" x14ac:dyDescent="0.25">
      <c r="A168" s="504" t="e">
        <f ca="1">+RIGHT('Data Summary'!A168,LEN('Data Summary'!A168)-9)</f>
        <v>#VALUE!</v>
      </c>
      <c r="B168" s="478" t="str">
        <f ca="1">+IF(ISTEXT('Data Summary'!B168),'Data Summary'!B168,"")</f>
        <v/>
      </c>
      <c r="C168" s="505" t="e">
        <f ca="1">+VALUE('Data Summary'!C168)</f>
        <v>#VALUE!</v>
      </c>
      <c r="D168" s="506" t="e">
        <f ca="1">+IF(AND(ISNUMBER(OFFSET('Water Data'!$D$4,0,10*ROW('Water Data'!D162))),'Data Summary'!BS168="Yes"),100-OFFSET('Water Data'!$D$4,0,10*ROW('Water Data'!D162)),NA())</f>
        <v>#N/A</v>
      </c>
      <c r="E168" s="506" t="e">
        <f ca="1">+IF(AND(ISNUMBER(OFFSET('Water Data'!$D$6,0,10*ROW('Water Data'!D162))),'Data Summary'!BT168="Yes"),OFFSET('Water Data'!$D$6,0,10*ROW('Water Data'!D162)),NA())</f>
        <v>#N/A</v>
      </c>
      <c r="F168" s="506" t="e">
        <f ca="1">+IF(AND(ISNUMBER(OFFSET('Water Data'!$D$9,0,10*ROW('Water Data'!D162))),'Data Summary'!BU168="Yes"),OFFSET('Water Data'!$D$9,0,10*ROW('Water Data'!D162)),NA())</f>
        <v>#N/A</v>
      </c>
      <c r="G168" s="506" t="e">
        <f ca="1">+IF(AND(ISNUMBER(OFFSET('Water Data'!$E$4,0,10*ROW('Water Data'!E162))),'Data Summary'!BV168="Yes"),100-OFFSET('Water Data'!$E$4,0,10*ROW('Water Data'!E162)),NA())</f>
        <v>#N/A</v>
      </c>
      <c r="H168" s="506" t="e">
        <f ca="1">+IF(AND(ISNUMBER(OFFSET('Water Data'!$E$6,0,10*ROW('Water Data'!E162))),'Data Summary'!BW168="Yes"),OFFSET('Water Data'!$E$6,0,10*ROW('Water Data'!E162)),NA())</f>
        <v>#N/A</v>
      </c>
      <c r="I168" s="506" t="e">
        <f ca="1">+IF(AND(ISNUMBER(OFFSET('Water Data'!$E$9,0,10*ROW('Water Data'!E162))),'Data Summary'!BX168="Yes"),OFFSET('Water Data'!$E$9,0,10*ROW('Water Data'!E162)),NA())</f>
        <v>#N/A</v>
      </c>
      <c r="J168" s="506" t="e">
        <f ca="1">+IF(AND(ISNUMBER(OFFSET('Water Data'!$F$4,0,10*ROW('Water Data'!F162))),'Data Summary'!BY168="Yes"),100-OFFSET('Water Data'!$F$4,0,10*ROW('Water Data'!F162)),NA())</f>
        <v>#N/A</v>
      </c>
      <c r="K168" s="506" t="e">
        <f ca="1">+IF(AND(ISNUMBER(OFFSET('Water Data'!$F$6,0,10*ROW('Water Data'!F162))),'Data Summary'!BZ168="Yes"),OFFSET('Water Data'!$F$6,0,10*ROW('Water Data'!F162)),NA())</f>
        <v>#N/A</v>
      </c>
      <c r="L168" s="506" t="e">
        <f ca="1">+IF(AND(ISNUMBER(OFFSET('Water Data'!$F$9,0,10*ROW('Water Data'!F162))),'Data Summary'!CA168="Yes"),OFFSET('Water Data'!$F$9,0,10*ROW('Water Data'!F162)),NA())</f>
        <v>#N/A</v>
      </c>
      <c r="M168" s="506" t="e">
        <f ca="1">+IF(AND(ISNUMBER(OFFSET('Water Data'!$G$4,0,10*ROW('Water Data'!G162))),'Data Summary'!CB168="Yes"),100-OFFSET('Water Data'!$G$4,0,10*ROW('Water Data'!G162)),NA())</f>
        <v>#N/A</v>
      </c>
      <c r="N168" s="506" t="e">
        <f ca="1">+IF(AND(ISNUMBER(OFFSET('Water Data'!$G$6,0,10*ROW('Water Data'!G162))),'Data Summary'!CC168="Yes"),OFFSET('Water Data'!$G$6,0,10*ROW('Water Data'!G162)),NA())</f>
        <v>#N/A</v>
      </c>
      <c r="O168" s="506" t="e">
        <f ca="1">+IF(AND(ISNUMBER(OFFSET('Water Data'!$G$9,0,10*ROW('Water Data'!G162))),'Data Summary'!CD168="Yes"),OFFSET('Water Data'!$G$9,0,10*ROW('Water Data'!G162)),NA())</f>
        <v>#N/A</v>
      </c>
      <c r="P168" s="506" t="e">
        <f ca="1">+IF(AND(ISNUMBER(OFFSET('Water Data'!$H$4,0,10*ROW('Water Data'!H162))),'Data Summary'!CE168="Yes"),100-OFFSET('Water Data'!$H$4,0,10*ROW('Water Data'!H162)),NA())</f>
        <v>#N/A</v>
      </c>
      <c r="Q168" s="506" t="e">
        <f ca="1">+IF(AND(ISNUMBER(OFFSET('Water Data'!$H$6,0,10*ROW('Water Data'!H162))),'Data Summary'!CF168="Yes"),OFFSET('Water Data'!$H$6,0,10*ROW('Water Data'!H162)),NA())</f>
        <v>#N/A</v>
      </c>
      <c r="R168" s="506" t="e">
        <f ca="1">+IF(AND(ISNUMBER(OFFSET('Water Data'!$H$9,0,10*ROW('Water Data'!H162))),'Data Summary'!CG168="Yes"),OFFSET('Water Data'!$H$9,0,10*ROW('Water Data'!H162)),NA())</f>
        <v>#N/A</v>
      </c>
      <c r="S168" s="506" t="e">
        <f ca="1">+IF(AND(ISNUMBER(OFFSET('Water Data'!$I$4,0,10*ROW('Water Data'!I162))),'Data Summary'!CH168="Yes"),100-OFFSET('Water Data'!$I$4,0,10*ROW('Water Data'!I162)),NA())</f>
        <v>#N/A</v>
      </c>
      <c r="T168" s="506" t="e">
        <f ca="1">+IF(AND(ISNUMBER(OFFSET('Water Data'!$I$6,0,10*ROW('Water Data'!I162))),'Data Summary'!CI168="Yes"),OFFSET('Water Data'!$I$6,0,10*ROW('Water Data'!I162)),NA())</f>
        <v>#N/A</v>
      </c>
      <c r="U168" s="506" t="e">
        <f ca="1">+IF(AND(ISNUMBER(OFFSET('Water Data'!$I$9,0,10*ROW('Water Data'!I162))),'Data Summary'!CJ168="Yes"),OFFSET('Water Data'!$I$9,0,10*ROW('Water Data'!I162)),NA())</f>
        <v>#N/A</v>
      </c>
      <c r="V168" s="507" t="e">
        <f ca="1">+IF(AND(ISNUMBER(OFFSET('Sanitation Data'!$D$4,0,10*ROW('Sanitation Data'!D162))),'Data Summary'!CK168="Yes"),100-OFFSET('Sanitation Data'!$D$4,0,10*ROW('Sanitation Data'!D162)),NA())</f>
        <v>#N/A</v>
      </c>
      <c r="W168" s="507" t="e">
        <f ca="1">+IF(AND(ISNUMBER(OFFSET('Sanitation Data'!$D$6,0,10*ROW('Sanitation Data'!D162))),'Data Summary'!CL168="Yes"),OFFSET('Sanitation Data'!$D$6,0,10*ROW('Sanitation Data'!D162)),NA())</f>
        <v>#N/A</v>
      </c>
      <c r="X168" s="507" t="e">
        <f ca="1">+IF(AND(ISNUMBER(OFFSET('Sanitation Data'!$D$10,0,10*ROW('Sanitation Data'!D162))),'Data Summary'!CM168="Yes"),OFFSET('Sanitation Data'!$D$10,0,10*ROW('Sanitation Data'!D162)),NA())</f>
        <v>#N/A</v>
      </c>
      <c r="Y168" s="507" t="e">
        <f ca="1">+IF(AND(ISNUMBER(OFFSET('Sanitation Data'!$D$11,0,10*ROW('Sanitation Data'!D162))),'Data Summary'!CN168="Yes"),OFFSET('Sanitation Data'!$D$11,0,10*ROW('Sanitation Data'!D162)),NA())</f>
        <v>#N/A</v>
      </c>
      <c r="Z168" s="507" t="e">
        <f ca="1">+IF(AND(ISNUMBER(OFFSET('Sanitation Data'!$D$12,0,10*ROW('Sanitation Data'!D162))),'Data Summary'!CO168="Yes"),OFFSET('Sanitation Data'!$D$12,0,10*ROW('Sanitation Data'!D162)),NA())</f>
        <v>#N/A</v>
      </c>
      <c r="AA168" s="507" t="e">
        <f ca="1">+IF(AND(ISNUMBER(OFFSET('Sanitation Data'!$E$4,0,10*ROW('Sanitation Data'!E162))),'Data Summary'!CP168="Yes"),100-OFFSET('Sanitation Data'!$E$4,0,10*ROW('Sanitation Data'!E162)),NA())</f>
        <v>#N/A</v>
      </c>
      <c r="AB168" s="507" t="e">
        <f ca="1">+IF(AND(ISNUMBER(OFFSET('Sanitation Data'!$E$6,0,10*ROW('Sanitation Data'!E162))),'Data Summary'!CQ168="Yes"),OFFSET('Sanitation Data'!$E$6,0,10*ROW('Sanitation Data'!E162)),NA())</f>
        <v>#N/A</v>
      </c>
      <c r="AC168" s="507" t="e">
        <f ca="1">+IF(AND(ISNUMBER(OFFSET('Sanitation Data'!$E$10,0,10*ROW('Sanitation Data'!E162))),'Data Summary'!CR168="Yes"),OFFSET('Sanitation Data'!$E$10,0,10*ROW('Sanitation Data'!E162)),NA())</f>
        <v>#N/A</v>
      </c>
      <c r="AD168" s="507" t="e">
        <f ca="1">+IF(AND(ISNUMBER(OFFSET('Sanitation Data'!$E$11,0,10*ROW('Sanitation Data'!E162))),'Data Summary'!CS168="Yes"),OFFSET('Sanitation Data'!$E$11,0,10*ROW('Sanitation Data'!E162)),NA())</f>
        <v>#N/A</v>
      </c>
      <c r="AE168" s="507" t="e">
        <f ca="1">+IF(AND(ISNUMBER(OFFSET('Sanitation Data'!$E$12,0,10*ROW('Sanitation Data'!E162))),'Data Summary'!CT168="Yes"),OFFSET('Sanitation Data'!$E$12,0,10*ROW('Sanitation Data'!E162)),NA())</f>
        <v>#N/A</v>
      </c>
      <c r="AF168" s="507" t="e">
        <f ca="1">+IF(AND(ISNUMBER(OFFSET('Sanitation Data'!$F$4,0,10*ROW('Sanitation Data'!F162))),'Data Summary'!CU168="Yes"),100-OFFSET('Sanitation Data'!$F$4,0,10*ROW('Sanitation Data'!F162)),NA())</f>
        <v>#N/A</v>
      </c>
      <c r="AG168" s="507" t="e">
        <f ca="1">+IF(AND(ISNUMBER(OFFSET('Sanitation Data'!$F$6,0,10*ROW('Sanitation Data'!F162))),'Data Summary'!CV168="Yes"),OFFSET('Sanitation Data'!$F$6,0,10*ROW('Sanitation Data'!F162)),NA())</f>
        <v>#N/A</v>
      </c>
      <c r="AH168" s="507" t="e">
        <f ca="1">+IF(AND(ISNUMBER(OFFSET('Sanitation Data'!$F$10,0,10*ROW('Sanitation Data'!F162))),'Data Summary'!CW168="Yes"),OFFSET('Sanitation Data'!$F$10,0,10*ROW('Sanitation Data'!F162)),NA())</f>
        <v>#N/A</v>
      </c>
      <c r="AI168" s="507" t="e">
        <f ca="1">+IF(AND(ISNUMBER(OFFSET('Sanitation Data'!$F$11,0,10*ROW('Sanitation Data'!F162))),'Data Summary'!CX168="Yes"),OFFSET('Sanitation Data'!$F$11,0,10*ROW('Sanitation Data'!F162)),NA())</f>
        <v>#N/A</v>
      </c>
      <c r="AJ168" s="507" t="e">
        <f ca="1">+IF(AND(ISNUMBER(OFFSET('Sanitation Data'!$F$12,0,10*ROW('Sanitation Data'!F162))),'Data Summary'!CY168="Yes"),OFFSET('Sanitation Data'!$F$12,0,10*ROW('Sanitation Data'!F162)),NA())</f>
        <v>#N/A</v>
      </c>
      <c r="AK168" s="507" t="e">
        <f ca="1">+IF(AND(ISNUMBER(OFFSET('Sanitation Data'!$G$4,0,10*ROW('Sanitation Data'!G162))),'Data Summary'!CZ168="Yes"),100-OFFSET('Sanitation Data'!$G$4,0,10*ROW('Sanitation Data'!G162)),NA())</f>
        <v>#N/A</v>
      </c>
      <c r="AL168" s="507" t="e">
        <f ca="1">+IF(AND(ISNUMBER(OFFSET('Sanitation Data'!$G$6,0,10*ROW('Sanitation Data'!G162))),'Data Summary'!DA168="Yes"),OFFSET('Sanitation Data'!$G$6,0,10*ROW('Sanitation Data'!G162)),NA())</f>
        <v>#N/A</v>
      </c>
      <c r="AM168" s="507" t="e">
        <f ca="1">+IF(AND(ISNUMBER(OFFSET('Sanitation Data'!$G$10,0,10*ROW('Sanitation Data'!G162))),'Data Summary'!DB168="Yes"),OFFSET('Sanitation Data'!$G$10,0,10*ROW('Sanitation Data'!G162)),NA())</f>
        <v>#N/A</v>
      </c>
      <c r="AN168" s="507" t="e">
        <f ca="1">+IF(AND(ISNUMBER(OFFSET('Sanitation Data'!$G$11,0,10*ROW('Sanitation Data'!G162))),'Data Summary'!DC168="Yes"),OFFSET('Sanitation Data'!$G$11,0,10*ROW('Sanitation Data'!G162)),NA())</f>
        <v>#N/A</v>
      </c>
      <c r="AO168" s="507" t="e">
        <f ca="1">+IF(AND(ISNUMBER(OFFSET('Sanitation Data'!$G$12,0,10*ROW('Sanitation Data'!G162))),'Data Summary'!DD168="Yes"),OFFSET('Sanitation Data'!$G$12,0,10*ROW('Sanitation Data'!G162)),NA())</f>
        <v>#N/A</v>
      </c>
      <c r="AP168" s="507" t="e">
        <f ca="1">+IF(AND(ISNUMBER(OFFSET('Sanitation Data'!$H$4,0,10*ROW('Sanitation Data'!H162))),'Data Summary'!DE168="Yes"),100-OFFSET('Sanitation Data'!$H$4,0,10*ROW('Sanitation Data'!H162)),NA())</f>
        <v>#N/A</v>
      </c>
      <c r="AQ168" s="507" t="e">
        <f ca="1">+IF(AND(ISNUMBER(OFFSET('Sanitation Data'!$H$6,0,10*ROW('Sanitation Data'!H162))),'Data Summary'!DF168="Yes"),OFFSET('Sanitation Data'!$H$6,0,10*ROW('Sanitation Data'!H162)),NA())</f>
        <v>#N/A</v>
      </c>
      <c r="AR168" s="507" t="e">
        <f ca="1">+IF(AND(ISNUMBER(OFFSET('Sanitation Data'!$H$10,0,10*ROW('Sanitation Data'!H162))),'Data Summary'!DG168="Yes"),OFFSET('Sanitation Data'!$H$10,0,10*ROW('Sanitation Data'!H162)),NA())</f>
        <v>#N/A</v>
      </c>
      <c r="AS168" s="507" t="e">
        <f ca="1">+IF(AND(ISNUMBER(OFFSET('Sanitation Data'!$H$11,0,10*ROW('Sanitation Data'!H162))),'Data Summary'!DH168="Yes"),OFFSET('Sanitation Data'!$H$11,0,10*ROW('Sanitation Data'!H162)),NA())</f>
        <v>#N/A</v>
      </c>
      <c r="AT168" s="507" t="e">
        <f ca="1">+IF(AND(ISNUMBER(OFFSET('Sanitation Data'!$H$12,0,10*ROW('Sanitation Data'!H162))),'Data Summary'!DI168="Yes"),OFFSET('Sanitation Data'!$H$12,0,10*ROW('Sanitation Data'!H162)),NA())</f>
        <v>#N/A</v>
      </c>
      <c r="AU168" s="507" t="e">
        <f ca="1">+IF(AND(ISNUMBER(OFFSET('Sanitation Data'!$I$4,0,10*ROW('Sanitation Data'!I162))),'Data Summary'!DJ168="Yes"),100-OFFSET('Sanitation Data'!$I$4,0,10*ROW('Sanitation Data'!I162)),NA())</f>
        <v>#N/A</v>
      </c>
      <c r="AV168" s="507" t="e">
        <f ca="1">+IF(AND(ISNUMBER(OFFSET('Sanitation Data'!$I$6,0,10*ROW('Sanitation Data'!I162))),'Data Summary'!DK168="Yes"),OFFSET('Sanitation Data'!$I$6,0,10*ROW('Sanitation Data'!I162)),NA())</f>
        <v>#N/A</v>
      </c>
      <c r="AW168" s="507" t="e">
        <f ca="1">+IF(AND(ISNUMBER(OFFSET('Sanitation Data'!$I$10,0,10*ROW('Sanitation Data'!I162))),'Data Summary'!DL168="Yes"),OFFSET('Sanitation Data'!$I$10,0,10*ROW('Sanitation Data'!I162)),NA())</f>
        <v>#N/A</v>
      </c>
      <c r="AX168" s="507" t="e">
        <f ca="1">+IF(AND(ISNUMBER(OFFSET('Sanitation Data'!$I$11,0,10*ROW('Sanitation Data'!I162))),'Data Summary'!DM168="Yes"),OFFSET('Sanitation Data'!$I$11,0,10*ROW('Sanitation Data'!I162)),NA())</f>
        <v>#N/A</v>
      </c>
      <c r="AY168" s="507" t="e">
        <f ca="1">+IF(AND(ISNUMBER(OFFSET('Sanitation Data'!$I$12,0,10*ROW('Sanitation Data'!I162))),'Data Summary'!DN168="Yes"),OFFSET('Sanitation Data'!$I$12,0,10*ROW('Sanitation Data'!I162)),NA())</f>
        <v>#N/A</v>
      </c>
      <c r="AZ168" s="508" t="e">
        <f ca="1">+IF(AND(ISNUMBER(OFFSET('Hygiene Data'!$D$5,0,10*ROW('Hygiene Data'!D162))),'Data Summary'!DO168="Yes"),OFFSET('Hygiene Data'!$D$5,0,10*ROW('Hygiene Data'!D162)),NA())</f>
        <v>#N/A</v>
      </c>
      <c r="BA168" s="508" t="e">
        <f ca="1">+IF(AND(ISNUMBER(OFFSET('Hygiene Data'!$D$7,0,10*ROW('Hygiene Data'!D162))),'Data Summary'!DP168="Yes"),OFFSET('Hygiene Data'!$D$7,0,10*ROW('Hygiene Data'!D162)),NA())</f>
        <v>#N/A</v>
      </c>
      <c r="BB168" s="508" t="e">
        <f ca="1">+IF(AND(ISNUMBER(OFFSET('Hygiene Data'!$D$9,0,10*ROW('Hygiene Data'!D162))),'Data Summary'!DQ168="Yes"),OFFSET('Hygiene Data'!$D$9,0,10*ROW('Hygiene Data'!D162)),NA())</f>
        <v>#N/A</v>
      </c>
      <c r="BC168" s="508" t="e">
        <f ca="1">+IF(AND(ISNUMBER(OFFSET('Hygiene Data'!$E$5,0,10*ROW('Hygiene Data'!E162))),'Data Summary'!DR168="Yes"),OFFSET('Hygiene Data'!$E$5,0,10*ROW('Hygiene Data'!E162)),NA())</f>
        <v>#N/A</v>
      </c>
      <c r="BD168" s="508" t="e">
        <f ca="1">+IF(AND(ISNUMBER(OFFSET('Hygiene Data'!$E$7,0,10*ROW('Hygiene Data'!E162))),'Data Summary'!DS168="Yes"),OFFSET('Hygiene Data'!$E$7,0,10*ROW('Hygiene Data'!E162)),NA())</f>
        <v>#N/A</v>
      </c>
      <c r="BE168" s="508" t="e">
        <f ca="1">+IF(AND(ISNUMBER(OFFSET('Hygiene Data'!$E$9,0,10*ROW('Hygiene Data'!E162))),'Data Summary'!DT168="Yes"),OFFSET('Hygiene Data'!$E$9,0,10*ROW('Hygiene Data'!E162)),NA())</f>
        <v>#N/A</v>
      </c>
      <c r="BF168" s="508" t="e">
        <f ca="1">+IF(AND(ISNUMBER(OFFSET('Hygiene Data'!$F$5,0,10*ROW('Hygiene Data'!F162))),'Data Summary'!DU168="Yes"),OFFSET('Hygiene Data'!$F$5,0,10*ROW('Hygiene Data'!F162)),NA())</f>
        <v>#N/A</v>
      </c>
      <c r="BG168" s="508" t="e">
        <f ca="1">+IF(AND(ISNUMBER(OFFSET('Hygiene Data'!$F$7,0,10*ROW('Hygiene Data'!F162))),'Data Summary'!DV168="Yes"),OFFSET('Hygiene Data'!$F$7,0,10*ROW('Hygiene Data'!F162)),NA())</f>
        <v>#N/A</v>
      </c>
      <c r="BH168" s="508" t="e">
        <f ca="1">+IF(AND(ISNUMBER(OFFSET('Hygiene Data'!$F$9,0,10*ROW('Hygiene Data'!F162))),'Data Summary'!DW168="Yes"),OFFSET('Hygiene Data'!$F$9,0,10*ROW('Hygiene Data'!F162)),NA())</f>
        <v>#N/A</v>
      </c>
      <c r="BI168" s="508" t="e">
        <f ca="1">+IF(AND(ISNUMBER(OFFSET('Hygiene Data'!$G$5,0,10*ROW('Hygiene Data'!G162))),'Data Summary'!DX168="Yes"),OFFSET('Hygiene Data'!$G$5,0,10*ROW('Hygiene Data'!G162)),NA())</f>
        <v>#N/A</v>
      </c>
      <c r="BJ168" s="508" t="e">
        <f ca="1">+IF(AND(ISNUMBER(OFFSET('Hygiene Data'!$G$7,0,10*ROW('Hygiene Data'!G162))),'Data Summary'!DY168="Yes"),OFFSET('Hygiene Data'!$G$7,0,10*ROW('Hygiene Data'!G162)),NA())</f>
        <v>#N/A</v>
      </c>
      <c r="BK168" s="508" t="e">
        <f ca="1">+IF(AND(ISNUMBER(OFFSET('Hygiene Data'!$G$9,0,10*ROW('Hygiene Data'!G162))),'Data Summary'!DZ168="Yes"),OFFSET('Hygiene Data'!$G$9,0,10*ROW('Hygiene Data'!G162)),NA())</f>
        <v>#N/A</v>
      </c>
      <c r="BL168" s="508" t="e">
        <f ca="1">+IF(AND(ISNUMBER(OFFSET('Hygiene Data'!$H$5,0,10*ROW('Hygiene Data'!H162))),'Data Summary'!EA168="Yes"),OFFSET('Hygiene Data'!$H$5,0,10*ROW('Hygiene Data'!H162)),NA())</f>
        <v>#N/A</v>
      </c>
      <c r="BM168" s="508" t="e">
        <f ca="1">+IF(AND(ISNUMBER(OFFSET('Hygiene Data'!$H$7,0,10*ROW('Hygiene Data'!H162))),'Data Summary'!EB168="Yes"),OFFSET('Hygiene Data'!$H$7,0,10*ROW('Hygiene Data'!H162)),NA())</f>
        <v>#N/A</v>
      </c>
      <c r="BN168" s="508" t="e">
        <f ca="1">+IF(AND(ISNUMBER(OFFSET('Hygiene Data'!$H$9,0,10*ROW('Hygiene Data'!H162))),'Data Summary'!EC168="Yes"),OFFSET('Hygiene Data'!$H$9,0,10*ROW('Hygiene Data'!H162)),NA())</f>
        <v>#N/A</v>
      </c>
      <c r="BO168" s="508" t="e">
        <f ca="1">+IF(AND(ISNUMBER(OFFSET('Hygiene Data'!$I$5,0,10*ROW('Hygiene Data'!I162))),'Data Summary'!ED168="Yes"),OFFSET('Hygiene Data'!$I$5,0,10*ROW('Hygiene Data'!I162)),NA())</f>
        <v>#N/A</v>
      </c>
      <c r="BP168" s="508" t="e">
        <f ca="1">+IF(AND(ISNUMBER(OFFSET('Hygiene Data'!$I$7,0,10*ROW('Hygiene Data'!I162))),'Data Summary'!EE168="Yes"),OFFSET('Hygiene Data'!$I$7,0,10*ROW('Hygiene Data'!I162)),NA())</f>
        <v>#N/A</v>
      </c>
      <c r="BQ168" s="508" t="e">
        <f ca="1">+IF(AND(ISNUMBER(OFFSET('Hygiene Data'!$I$9,0,10*ROW('Hygiene Data'!I162))),'Data Summary'!EF168="Yes"),OFFSET('Hygiene Data'!$I$9,0,10*ROW('Hygiene Data'!I162)),NA())</f>
        <v>#N/A</v>
      </c>
    </row>
    <row r="169" spans="1:69" x14ac:dyDescent="0.25">
      <c r="A169" s="504" t="e">
        <f ca="1">+RIGHT('Data Summary'!A169,LEN('Data Summary'!A169)-9)</f>
        <v>#VALUE!</v>
      </c>
      <c r="B169" s="478" t="str">
        <f ca="1">+IF(ISTEXT('Data Summary'!B169),'Data Summary'!B169,"")</f>
        <v/>
      </c>
      <c r="C169" s="505" t="e">
        <f ca="1">+VALUE('Data Summary'!C169)</f>
        <v>#VALUE!</v>
      </c>
      <c r="D169" s="506" t="e">
        <f ca="1">+IF(AND(ISNUMBER(OFFSET('Water Data'!$D$4,0,10*ROW('Water Data'!D163))),'Data Summary'!BS169="Yes"),100-OFFSET('Water Data'!$D$4,0,10*ROW('Water Data'!D163)),NA())</f>
        <v>#N/A</v>
      </c>
      <c r="E169" s="506" t="e">
        <f ca="1">+IF(AND(ISNUMBER(OFFSET('Water Data'!$D$6,0,10*ROW('Water Data'!D163))),'Data Summary'!BT169="Yes"),OFFSET('Water Data'!$D$6,0,10*ROW('Water Data'!D163)),NA())</f>
        <v>#N/A</v>
      </c>
      <c r="F169" s="506" t="e">
        <f ca="1">+IF(AND(ISNUMBER(OFFSET('Water Data'!$D$9,0,10*ROW('Water Data'!D163))),'Data Summary'!BU169="Yes"),OFFSET('Water Data'!$D$9,0,10*ROW('Water Data'!D163)),NA())</f>
        <v>#N/A</v>
      </c>
      <c r="G169" s="506" t="e">
        <f ca="1">+IF(AND(ISNUMBER(OFFSET('Water Data'!$E$4,0,10*ROW('Water Data'!E163))),'Data Summary'!BV169="Yes"),100-OFFSET('Water Data'!$E$4,0,10*ROW('Water Data'!E163)),NA())</f>
        <v>#N/A</v>
      </c>
      <c r="H169" s="506" t="e">
        <f ca="1">+IF(AND(ISNUMBER(OFFSET('Water Data'!$E$6,0,10*ROW('Water Data'!E163))),'Data Summary'!BW169="Yes"),OFFSET('Water Data'!$E$6,0,10*ROW('Water Data'!E163)),NA())</f>
        <v>#N/A</v>
      </c>
      <c r="I169" s="506" t="e">
        <f ca="1">+IF(AND(ISNUMBER(OFFSET('Water Data'!$E$9,0,10*ROW('Water Data'!E163))),'Data Summary'!BX169="Yes"),OFFSET('Water Data'!$E$9,0,10*ROW('Water Data'!E163)),NA())</f>
        <v>#N/A</v>
      </c>
      <c r="J169" s="506" t="e">
        <f ca="1">+IF(AND(ISNUMBER(OFFSET('Water Data'!$F$4,0,10*ROW('Water Data'!F163))),'Data Summary'!BY169="Yes"),100-OFFSET('Water Data'!$F$4,0,10*ROW('Water Data'!F163)),NA())</f>
        <v>#N/A</v>
      </c>
      <c r="K169" s="506" t="e">
        <f ca="1">+IF(AND(ISNUMBER(OFFSET('Water Data'!$F$6,0,10*ROW('Water Data'!F163))),'Data Summary'!BZ169="Yes"),OFFSET('Water Data'!$F$6,0,10*ROW('Water Data'!F163)),NA())</f>
        <v>#N/A</v>
      </c>
      <c r="L169" s="506" t="e">
        <f ca="1">+IF(AND(ISNUMBER(OFFSET('Water Data'!$F$9,0,10*ROW('Water Data'!F163))),'Data Summary'!CA169="Yes"),OFFSET('Water Data'!$F$9,0,10*ROW('Water Data'!F163)),NA())</f>
        <v>#N/A</v>
      </c>
      <c r="M169" s="506" t="e">
        <f ca="1">+IF(AND(ISNUMBER(OFFSET('Water Data'!$G$4,0,10*ROW('Water Data'!G163))),'Data Summary'!CB169="Yes"),100-OFFSET('Water Data'!$G$4,0,10*ROW('Water Data'!G163)),NA())</f>
        <v>#N/A</v>
      </c>
      <c r="N169" s="506" t="e">
        <f ca="1">+IF(AND(ISNUMBER(OFFSET('Water Data'!$G$6,0,10*ROW('Water Data'!G163))),'Data Summary'!CC169="Yes"),OFFSET('Water Data'!$G$6,0,10*ROW('Water Data'!G163)),NA())</f>
        <v>#N/A</v>
      </c>
      <c r="O169" s="506" t="e">
        <f ca="1">+IF(AND(ISNUMBER(OFFSET('Water Data'!$G$9,0,10*ROW('Water Data'!G163))),'Data Summary'!CD169="Yes"),OFFSET('Water Data'!$G$9,0,10*ROW('Water Data'!G163)),NA())</f>
        <v>#N/A</v>
      </c>
      <c r="P169" s="506" t="e">
        <f ca="1">+IF(AND(ISNUMBER(OFFSET('Water Data'!$H$4,0,10*ROW('Water Data'!H163))),'Data Summary'!CE169="Yes"),100-OFFSET('Water Data'!$H$4,0,10*ROW('Water Data'!H163)),NA())</f>
        <v>#N/A</v>
      </c>
      <c r="Q169" s="506" t="e">
        <f ca="1">+IF(AND(ISNUMBER(OFFSET('Water Data'!$H$6,0,10*ROW('Water Data'!H163))),'Data Summary'!CF169="Yes"),OFFSET('Water Data'!$H$6,0,10*ROW('Water Data'!H163)),NA())</f>
        <v>#N/A</v>
      </c>
      <c r="R169" s="506" t="e">
        <f ca="1">+IF(AND(ISNUMBER(OFFSET('Water Data'!$H$9,0,10*ROW('Water Data'!H163))),'Data Summary'!CG169="Yes"),OFFSET('Water Data'!$H$9,0,10*ROW('Water Data'!H163)),NA())</f>
        <v>#N/A</v>
      </c>
      <c r="S169" s="506" t="e">
        <f ca="1">+IF(AND(ISNUMBER(OFFSET('Water Data'!$I$4,0,10*ROW('Water Data'!I163))),'Data Summary'!CH169="Yes"),100-OFFSET('Water Data'!$I$4,0,10*ROW('Water Data'!I163)),NA())</f>
        <v>#N/A</v>
      </c>
      <c r="T169" s="506" t="e">
        <f ca="1">+IF(AND(ISNUMBER(OFFSET('Water Data'!$I$6,0,10*ROW('Water Data'!I163))),'Data Summary'!CI169="Yes"),OFFSET('Water Data'!$I$6,0,10*ROW('Water Data'!I163)),NA())</f>
        <v>#N/A</v>
      </c>
      <c r="U169" s="506" t="e">
        <f ca="1">+IF(AND(ISNUMBER(OFFSET('Water Data'!$I$9,0,10*ROW('Water Data'!I163))),'Data Summary'!CJ169="Yes"),OFFSET('Water Data'!$I$9,0,10*ROW('Water Data'!I163)),NA())</f>
        <v>#N/A</v>
      </c>
      <c r="V169" s="507" t="e">
        <f ca="1">+IF(AND(ISNUMBER(OFFSET('Sanitation Data'!$D$4,0,10*ROW('Sanitation Data'!D163))),'Data Summary'!CK169="Yes"),100-OFFSET('Sanitation Data'!$D$4,0,10*ROW('Sanitation Data'!D163)),NA())</f>
        <v>#N/A</v>
      </c>
      <c r="W169" s="507" t="e">
        <f ca="1">+IF(AND(ISNUMBER(OFFSET('Sanitation Data'!$D$6,0,10*ROW('Sanitation Data'!D163))),'Data Summary'!CL169="Yes"),OFFSET('Sanitation Data'!$D$6,0,10*ROW('Sanitation Data'!D163)),NA())</f>
        <v>#N/A</v>
      </c>
      <c r="X169" s="507" t="e">
        <f ca="1">+IF(AND(ISNUMBER(OFFSET('Sanitation Data'!$D$10,0,10*ROW('Sanitation Data'!D163))),'Data Summary'!CM169="Yes"),OFFSET('Sanitation Data'!$D$10,0,10*ROW('Sanitation Data'!D163)),NA())</f>
        <v>#N/A</v>
      </c>
      <c r="Y169" s="507" t="e">
        <f ca="1">+IF(AND(ISNUMBER(OFFSET('Sanitation Data'!$D$11,0,10*ROW('Sanitation Data'!D163))),'Data Summary'!CN169="Yes"),OFFSET('Sanitation Data'!$D$11,0,10*ROW('Sanitation Data'!D163)),NA())</f>
        <v>#N/A</v>
      </c>
      <c r="Z169" s="507" t="e">
        <f ca="1">+IF(AND(ISNUMBER(OFFSET('Sanitation Data'!$D$12,0,10*ROW('Sanitation Data'!D163))),'Data Summary'!CO169="Yes"),OFFSET('Sanitation Data'!$D$12,0,10*ROW('Sanitation Data'!D163)),NA())</f>
        <v>#N/A</v>
      </c>
      <c r="AA169" s="507" t="e">
        <f ca="1">+IF(AND(ISNUMBER(OFFSET('Sanitation Data'!$E$4,0,10*ROW('Sanitation Data'!E163))),'Data Summary'!CP169="Yes"),100-OFFSET('Sanitation Data'!$E$4,0,10*ROW('Sanitation Data'!E163)),NA())</f>
        <v>#N/A</v>
      </c>
      <c r="AB169" s="507" t="e">
        <f ca="1">+IF(AND(ISNUMBER(OFFSET('Sanitation Data'!$E$6,0,10*ROW('Sanitation Data'!E163))),'Data Summary'!CQ169="Yes"),OFFSET('Sanitation Data'!$E$6,0,10*ROW('Sanitation Data'!E163)),NA())</f>
        <v>#N/A</v>
      </c>
      <c r="AC169" s="507" t="e">
        <f ca="1">+IF(AND(ISNUMBER(OFFSET('Sanitation Data'!$E$10,0,10*ROW('Sanitation Data'!E163))),'Data Summary'!CR169="Yes"),OFFSET('Sanitation Data'!$E$10,0,10*ROW('Sanitation Data'!E163)),NA())</f>
        <v>#N/A</v>
      </c>
      <c r="AD169" s="507" t="e">
        <f ca="1">+IF(AND(ISNUMBER(OFFSET('Sanitation Data'!$E$11,0,10*ROW('Sanitation Data'!E163))),'Data Summary'!CS169="Yes"),OFFSET('Sanitation Data'!$E$11,0,10*ROW('Sanitation Data'!E163)),NA())</f>
        <v>#N/A</v>
      </c>
      <c r="AE169" s="507" t="e">
        <f ca="1">+IF(AND(ISNUMBER(OFFSET('Sanitation Data'!$E$12,0,10*ROW('Sanitation Data'!E163))),'Data Summary'!CT169="Yes"),OFFSET('Sanitation Data'!$E$12,0,10*ROW('Sanitation Data'!E163)),NA())</f>
        <v>#N/A</v>
      </c>
      <c r="AF169" s="507" t="e">
        <f ca="1">+IF(AND(ISNUMBER(OFFSET('Sanitation Data'!$F$4,0,10*ROW('Sanitation Data'!F163))),'Data Summary'!CU169="Yes"),100-OFFSET('Sanitation Data'!$F$4,0,10*ROW('Sanitation Data'!F163)),NA())</f>
        <v>#N/A</v>
      </c>
      <c r="AG169" s="507" t="e">
        <f ca="1">+IF(AND(ISNUMBER(OFFSET('Sanitation Data'!$F$6,0,10*ROW('Sanitation Data'!F163))),'Data Summary'!CV169="Yes"),OFFSET('Sanitation Data'!$F$6,0,10*ROW('Sanitation Data'!F163)),NA())</f>
        <v>#N/A</v>
      </c>
      <c r="AH169" s="507" t="e">
        <f ca="1">+IF(AND(ISNUMBER(OFFSET('Sanitation Data'!$F$10,0,10*ROW('Sanitation Data'!F163))),'Data Summary'!CW169="Yes"),OFFSET('Sanitation Data'!$F$10,0,10*ROW('Sanitation Data'!F163)),NA())</f>
        <v>#N/A</v>
      </c>
      <c r="AI169" s="507" t="e">
        <f ca="1">+IF(AND(ISNUMBER(OFFSET('Sanitation Data'!$F$11,0,10*ROW('Sanitation Data'!F163))),'Data Summary'!CX169="Yes"),OFFSET('Sanitation Data'!$F$11,0,10*ROW('Sanitation Data'!F163)),NA())</f>
        <v>#N/A</v>
      </c>
      <c r="AJ169" s="507" t="e">
        <f ca="1">+IF(AND(ISNUMBER(OFFSET('Sanitation Data'!$F$12,0,10*ROW('Sanitation Data'!F163))),'Data Summary'!CY169="Yes"),OFFSET('Sanitation Data'!$F$12,0,10*ROW('Sanitation Data'!F163)),NA())</f>
        <v>#N/A</v>
      </c>
      <c r="AK169" s="507" t="e">
        <f ca="1">+IF(AND(ISNUMBER(OFFSET('Sanitation Data'!$G$4,0,10*ROW('Sanitation Data'!G163))),'Data Summary'!CZ169="Yes"),100-OFFSET('Sanitation Data'!$G$4,0,10*ROW('Sanitation Data'!G163)),NA())</f>
        <v>#N/A</v>
      </c>
      <c r="AL169" s="507" t="e">
        <f ca="1">+IF(AND(ISNUMBER(OFFSET('Sanitation Data'!$G$6,0,10*ROW('Sanitation Data'!G163))),'Data Summary'!DA169="Yes"),OFFSET('Sanitation Data'!$G$6,0,10*ROW('Sanitation Data'!G163)),NA())</f>
        <v>#N/A</v>
      </c>
      <c r="AM169" s="507" t="e">
        <f ca="1">+IF(AND(ISNUMBER(OFFSET('Sanitation Data'!$G$10,0,10*ROW('Sanitation Data'!G163))),'Data Summary'!DB169="Yes"),OFFSET('Sanitation Data'!$G$10,0,10*ROW('Sanitation Data'!G163)),NA())</f>
        <v>#N/A</v>
      </c>
      <c r="AN169" s="507" t="e">
        <f ca="1">+IF(AND(ISNUMBER(OFFSET('Sanitation Data'!$G$11,0,10*ROW('Sanitation Data'!G163))),'Data Summary'!DC169="Yes"),OFFSET('Sanitation Data'!$G$11,0,10*ROW('Sanitation Data'!G163)),NA())</f>
        <v>#N/A</v>
      </c>
      <c r="AO169" s="507" t="e">
        <f ca="1">+IF(AND(ISNUMBER(OFFSET('Sanitation Data'!$G$12,0,10*ROW('Sanitation Data'!G163))),'Data Summary'!DD169="Yes"),OFFSET('Sanitation Data'!$G$12,0,10*ROW('Sanitation Data'!G163)),NA())</f>
        <v>#N/A</v>
      </c>
      <c r="AP169" s="507" t="e">
        <f ca="1">+IF(AND(ISNUMBER(OFFSET('Sanitation Data'!$H$4,0,10*ROW('Sanitation Data'!H163))),'Data Summary'!DE169="Yes"),100-OFFSET('Sanitation Data'!$H$4,0,10*ROW('Sanitation Data'!H163)),NA())</f>
        <v>#N/A</v>
      </c>
      <c r="AQ169" s="507" t="e">
        <f ca="1">+IF(AND(ISNUMBER(OFFSET('Sanitation Data'!$H$6,0,10*ROW('Sanitation Data'!H163))),'Data Summary'!DF169="Yes"),OFFSET('Sanitation Data'!$H$6,0,10*ROW('Sanitation Data'!H163)),NA())</f>
        <v>#N/A</v>
      </c>
      <c r="AR169" s="507" t="e">
        <f ca="1">+IF(AND(ISNUMBER(OFFSET('Sanitation Data'!$H$10,0,10*ROW('Sanitation Data'!H163))),'Data Summary'!DG169="Yes"),OFFSET('Sanitation Data'!$H$10,0,10*ROW('Sanitation Data'!H163)),NA())</f>
        <v>#N/A</v>
      </c>
      <c r="AS169" s="507" t="e">
        <f ca="1">+IF(AND(ISNUMBER(OFFSET('Sanitation Data'!$H$11,0,10*ROW('Sanitation Data'!H163))),'Data Summary'!DH169="Yes"),OFFSET('Sanitation Data'!$H$11,0,10*ROW('Sanitation Data'!H163)),NA())</f>
        <v>#N/A</v>
      </c>
      <c r="AT169" s="507" t="e">
        <f ca="1">+IF(AND(ISNUMBER(OFFSET('Sanitation Data'!$H$12,0,10*ROW('Sanitation Data'!H163))),'Data Summary'!DI169="Yes"),OFFSET('Sanitation Data'!$H$12,0,10*ROW('Sanitation Data'!H163)),NA())</f>
        <v>#N/A</v>
      </c>
      <c r="AU169" s="507" t="e">
        <f ca="1">+IF(AND(ISNUMBER(OFFSET('Sanitation Data'!$I$4,0,10*ROW('Sanitation Data'!I163))),'Data Summary'!DJ169="Yes"),100-OFFSET('Sanitation Data'!$I$4,0,10*ROW('Sanitation Data'!I163)),NA())</f>
        <v>#N/A</v>
      </c>
      <c r="AV169" s="507" t="e">
        <f ca="1">+IF(AND(ISNUMBER(OFFSET('Sanitation Data'!$I$6,0,10*ROW('Sanitation Data'!I163))),'Data Summary'!DK169="Yes"),OFFSET('Sanitation Data'!$I$6,0,10*ROW('Sanitation Data'!I163)),NA())</f>
        <v>#N/A</v>
      </c>
      <c r="AW169" s="507" t="e">
        <f ca="1">+IF(AND(ISNUMBER(OFFSET('Sanitation Data'!$I$10,0,10*ROW('Sanitation Data'!I163))),'Data Summary'!DL169="Yes"),OFFSET('Sanitation Data'!$I$10,0,10*ROW('Sanitation Data'!I163)),NA())</f>
        <v>#N/A</v>
      </c>
      <c r="AX169" s="507" t="e">
        <f ca="1">+IF(AND(ISNUMBER(OFFSET('Sanitation Data'!$I$11,0,10*ROW('Sanitation Data'!I163))),'Data Summary'!DM169="Yes"),OFFSET('Sanitation Data'!$I$11,0,10*ROW('Sanitation Data'!I163)),NA())</f>
        <v>#N/A</v>
      </c>
      <c r="AY169" s="507" t="e">
        <f ca="1">+IF(AND(ISNUMBER(OFFSET('Sanitation Data'!$I$12,0,10*ROW('Sanitation Data'!I163))),'Data Summary'!DN169="Yes"),OFFSET('Sanitation Data'!$I$12,0,10*ROW('Sanitation Data'!I163)),NA())</f>
        <v>#N/A</v>
      </c>
      <c r="AZ169" s="508" t="e">
        <f ca="1">+IF(AND(ISNUMBER(OFFSET('Hygiene Data'!$D$5,0,10*ROW('Hygiene Data'!D163))),'Data Summary'!DO169="Yes"),OFFSET('Hygiene Data'!$D$5,0,10*ROW('Hygiene Data'!D163)),NA())</f>
        <v>#N/A</v>
      </c>
      <c r="BA169" s="508" t="e">
        <f ca="1">+IF(AND(ISNUMBER(OFFSET('Hygiene Data'!$D$7,0,10*ROW('Hygiene Data'!D163))),'Data Summary'!DP169="Yes"),OFFSET('Hygiene Data'!$D$7,0,10*ROW('Hygiene Data'!D163)),NA())</f>
        <v>#N/A</v>
      </c>
      <c r="BB169" s="508" t="e">
        <f ca="1">+IF(AND(ISNUMBER(OFFSET('Hygiene Data'!$D$9,0,10*ROW('Hygiene Data'!D163))),'Data Summary'!DQ169="Yes"),OFFSET('Hygiene Data'!$D$9,0,10*ROW('Hygiene Data'!D163)),NA())</f>
        <v>#N/A</v>
      </c>
      <c r="BC169" s="508" t="e">
        <f ca="1">+IF(AND(ISNUMBER(OFFSET('Hygiene Data'!$E$5,0,10*ROW('Hygiene Data'!E163))),'Data Summary'!DR169="Yes"),OFFSET('Hygiene Data'!$E$5,0,10*ROW('Hygiene Data'!E163)),NA())</f>
        <v>#N/A</v>
      </c>
      <c r="BD169" s="508" t="e">
        <f ca="1">+IF(AND(ISNUMBER(OFFSET('Hygiene Data'!$E$7,0,10*ROW('Hygiene Data'!E163))),'Data Summary'!DS169="Yes"),OFFSET('Hygiene Data'!$E$7,0,10*ROW('Hygiene Data'!E163)),NA())</f>
        <v>#N/A</v>
      </c>
      <c r="BE169" s="508" t="e">
        <f ca="1">+IF(AND(ISNUMBER(OFFSET('Hygiene Data'!$E$9,0,10*ROW('Hygiene Data'!E163))),'Data Summary'!DT169="Yes"),OFFSET('Hygiene Data'!$E$9,0,10*ROW('Hygiene Data'!E163)),NA())</f>
        <v>#N/A</v>
      </c>
      <c r="BF169" s="508" t="e">
        <f ca="1">+IF(AND(ISNUMBER(OFFSET('Hygiene Data'!$F$5,0,10*ROW('Hygiene Data'!F163))),'Data Summary'!DU169="Yes"),OFFSET('Hygiene Data'!$F$5,0,10*ROW('Hygiene Data'!F163)),NA())</f>
        <v>#N/A</v>
      </c>
      <c r="BG169" s="508" t="e">
        <f ca="1">+IF(AND(ISNUMBER(OFFSET('Hygiene Data'!$F$7,0,10*ROW('Hygiene Data'!F163))),'Data Summary'!DV169="Yes"),OFFSET('Hygiene Data'!$F$7,0,10*ROW('Hygiene Data'!F163)),NA())</f>
        <v>#N/A</v>
      </c>
      <c r="BH169" s="508" t="e">
        <f ca="1">+IF(AND(ISNUMBER(OFFSET('Hygiene Data'!$F$9,0,10*ROW('Hygiene Data'!F163))),'Data Summary'!DW169="Yes"),OFFSET('Hygiene Data'!$F$9,0,10*ROW('Hygiene Data'!F163)),NA())</f>
        <v>#N/A</v>
      </c>
      <c r="BI169" s="508" t="e">
        <f ca="1">+IF(AND(ISNUMBER(OFFSET('Hygiene Data'!$G$5,0,10*ROW('Hygiene Data'!G163))),'Data Summary'!DX169="Yes"),OFFSET('Hygiene Data'!$G$5,0,10*ROW('Hygiene Data'!G163)),NA())</f>
        <v>#N/A</v>
      </c>
      <c r="BJ169" s="508" t="e">
        <f ca="1">+IF(AND(ISNUMBER(OFFSET('Hygiene Data'!$G$7,0,10*ROW('Hygiene Data'!G163))),'Data Summary'!DY169="Yes"),OFFSET('Hygiene Data'!$G$7,0,10*ROW('Hygiene Data'!G163)),NA())</f>
        <v>#N/A</v>
      </c>
      <c r="BK169" s="508" t="e">
        <f ca="1">+IF(AND(ISNUMBER(OFFSET('Hygiene Data'!$G$9,0,10*ROW('Hygiene Data'!G163))),'Data Summary'!DZ169="Yes"),OFFSET('Hygiene Data'!$G$9,0,10*ROW('Hygiene Data'!G163)),NA())</f>
        <v>#N/A</v>
      </c>
      <c r="BL169" s="508" t="e">
        <f ca="1">+IF(AND(ISNUMBER(OFFSET('Hygiene Data'!$H$5,0,10*ROW('Hygiene Data'!H163))),'Data Summary'!EA169="Yes"),OFFSET('Hygiene Data'!$H$5,0,10*ROW('Hygiene Data'!H163)),NA())</f>
        <v>#N/A</v>
      </c>
      <c r="BM169" s="508" t="e">
        <f ca="1">+IF(AND(ISNUMBER(OFFSET('Hygiene Data'!$H$7,0,10*ROW('Hygiene Data'!H163))),'Data Summary'!EB169="Yes"),OFFSET('Hygiene Data'!$H$7,0,10*ROW('Hygiene Data'!H163)),NA())</f>
        <v>#N/A</v>
      </c>
      <c r="BN169" s="508" t="e">
        <f ca="1">+IF(AND(ISNUMBER(OFFSET('Hygiene Data'!$H$9,0,10*ROW('Hygiene Data'!H163))),'Data Summary'!EC169="Yes"),OFFSET('Hygiene Data'!$H$9,0,10*ROW('Hygiene Data'!H163)),NA())</f>
        <v>#N/A</v>
      </c>
      <c r="BO169" s="508" t="e">
        <f ca="1">+IF(AND(ISNUMBER(OFFSET('Hygiene Data'!$I$5,0,10*ROW('Hygiene Data'!I163))),'Data Summary'!ED169="Yes"),OFFSET('Hygiene Data'!$I$5,0,10*ROW('Hygiene Data'!I163)),NA())</f>
        <v>#N/A</v>
      </c>
      <c r="BP169" s="508" t="e">
        <f ca="1">+IF(AND(ISNUMBER(OFFSET('Hygiene Data'!$I$7,0,10*ROW('Hygiene Data'!I163))),'Data Summary'!EE169="Yes"),OFFSET('Hygiene Data'!$I$7,0,10*ROW('Hygiene Data'!I163)),NA())</f>
        <v>#N/A</v>
      </c>
      <c r="BQ169" s="508" t="e">
        <f ca="1">+IF(AND(ISNUMBER(OFFSET('Hygiene Data'!$I$9,0,10*ROW('Hygiene Data'!I163))),'Data Summary'!EF169="Yes"),OFFSET('Hygiene Data'!$I$9,0,10*ROW('Hygiene Data'!I163)),NA())</f>
        <v>#N/A</v>
      </c>
    </row>
    <row r="170" spans="1:69" x14ac:dyDescent="0.25">
      <c r="A170" s="504" t="e">
        <f ca="1">+RIGHT('Data Summary'!A170,LEN('Data Summary'!A170)-9)</f>
        <v>#VALUE!</v>
      </c>
      <c r="B170" s="478" t="str">
        <f ca="1">+IF(ISTEXT('Data Summary'!B170),'Data Summary'!B170,"")</f>
        <v/>
      </c>
      <c r="C170" s="505" t="e">
        <f ca="1">+VALUE('Data Summary'!C170)</f>
        <v>#VALUE!</v>
      </c>
      <c r="D170" s="506" t="e">
        <f ca="1">+IF(AND(ISNUMBER(OFFSET('Water Data'!$D$4,0,10*ROW('Water Data'!D164))),'Data Summary'!BS170="Yes"),100-OFFSET('Water Data'!$D$4,0,10*ROW('Water Data'!D164)),NA())</f>
        <v>#N/A</v>
      </c>
      <c r="E170" s="506" t="e">
        <f ca="1">+IF(AND(ISNUMBER(OFFSET('Water Data'!$D$6,0,10*ROW('Water Data'!D164))),'Data Summary'!BT170="Yes"),OFFSET('Water Data'!$D$6,0,10*ROW('Water Data'!D164)),NA())</f>
        <v>#N/A</v>
      </c>
      <c r="F170" s="506" t="e">
        <f ca="1">+IF(AND(ISNUMBER(OFFSET('Water Data'!$D$9,0,10*ROW('Water Data'!D164))),'Data Summary'!BU170="Yes"),OFFSET('Water Data'!$D$9,0,10*ROW('Water Data'!D164)),NA())</f>
        <v>#N/A</v>
      </c>
      <c r="G170" s="506" t="e">
        <f ca="1">+IF(AND(ISNUMBER(OFFSET('Water Data'!$E$4,0,10*ROW('Water Data'!E164))),'Data Summary'!BV170="Yes"),100-OFFSET('Water Data'!$E$4,0,10*ROW('Water Data'!E164)),NA())</f>
        <v>#N/A</v>
      </c>
      <c r="H170" s="506" t="e">
        <f ca="1">+IF(AND(ISNUMBER(OFFSET('Water Data'!$E$6,0,10*ROW('Water Data'!E164))),'Data Summary'!BW170="Yes"),OFFSET('Water Data'!$E$6,0,10*ROW('Water Data'!E164)),NA())</f>
        <v>#N/A</v>
      </c>
      <c r="I170" s="506" t="e">
        <f ca="1">+IF(AND(ISNUMBER(OFFSET('Water Data'!$E$9,0,10*ROW('Water Data'!E164))),'Data Summary'!BX170="Yes"),OFFSET('Water Data'!$E$9,0,10*ROW('Water Data'!E164)),NA())</f>
        <v>#N/A</v>
      </c>
      <c r="J170" s="506" t="e">
        <f ca="1">+IF(AND(ISNUMBER(OFFSET('Water Data'!$F$4,0,10*ROW('Water Data'!F164))),'Data Summary'!BY170="Yes"),100-OFFSET('Water Data'!$F$4,0,10*ROW('Water Data'!F164)),NA())</f>
        <v>#N/A</v>
      </c>
      <c r="K170" s="506" t="e">
        <f ca="1">+IF(AND(ISNUMBER(OFFSET('Water Data'!$F$6,0,10*ROW('Water Data'!F164))),'Data Summary'!BZ170="Yes"),OFFSET('Water Data'!$F$6,0,10*ROW('Water Data'!F164)),NA())</f>
        <v>#N/A</v>
      </c>
      <c r="L170" s="506" t="e">
        <f ca="1">+IF(AND(ISNUMBER(OFFSET('Water Data'!$F$9,0,10*ROW('Water Data'!F164))),'Data Summary'!CA170="Yes"),OFFSET('Water Data'!$F$9,0,10*ROW('Water Data'!F164)),NA())</f>
        <v>#N/A</v>
      </c>
      <c r="M170" s="506" t="e">
        <f ca="1">+IF(AND(ISNUMBER(OFFSET('Water Data'!$G$4,0,10*ROW('Water Data'!G164))),'Data Summary'!CB170="Yes"),100-OFFSET('Water Data'!$G$4,0,10*ROW('Water Data'!G164)),NA())</f>
        <v>#N/A</v>
      </c>
      <c r="N170" s="506" t="e">
        <f ca="1">+IF(AND(ISNUMBER(OFFSET('Water Data'!$G$6,0,10*ROW('Water Data'!G164))),'Data Summary'!CC170="Yes"),OFFSET('Water Data'!$G$6,0,10*ROW('Water Data'!G164)),NA())</f>
        <v>#N/A</v>
      </c>
      <c r="O170" s="506" t="e">
        <f ca="1">+IF(AND(ISNUMBER(OFFSET('Water Data'!$G$9,0,10*ROW('Water Data'!G164))),'Data Summary'!CD170="Yes"),OFFSET('Water Data'!$G$9,0,10*ROW('Water Data'!G164)),NA())</f>
        <v>#N/A</v>
      </c>
      <c r="P170" s="506" t="e">
        <f ca="1">+IF(AND(ISNUMBER(OFFSET('Water Data'!$H$4,0,10*ROW('Water Data'!H164))),'Data Summary'!CE170="Yes"),100-OFFSET('Water Data'!$H$4,0,10*ROW('Water Data'!H164)),NA())</f>
        <v>#N/A</v>
      </c>
      <c r="Q170" s="506" t="e">
        <f ca="1">+IF(AND(ISNUMBER(OFFSET('Water Data'!$H$6,0,10*ROW('Water Data'!H164))),'Data Summary'!CF170="Yes"),OFFSET('Water Data'!$H$6,0,10*ROW('Water Data'!H164)),NA())</f>
        <v>#N/A</v>
      </c>
      <c r="R170" s="506" t="e">
        <f ca="1">+IF(AND(ISNUMBER(OFFSET('Water Data'!$H$9,0,10*ROW('Water Data'!H164))),'Data Summary'!CG170="Yes"),OFFSET('Water Data'!$H$9,0,10*ROW('Water Data'!H164)),NA())</f>
        <v>#N/A</v>
      </c>
      <c r="S170" s="506" t="e">
        <f ca="1">+IF(AND(ISNUMBER(OFFSET('Water Data'!$I$4,0,10*ROW('Water Data'!I164))),'Data Summary'!CH170="Yes"),100-OFFSET('Water Data'!$I$4,0,10*ROW('Water Data'!I164)),NA())</f>
        <v>#N/A</v>
      </c>
      <c r="T170" s="506" t="e">
        <f ca="1">+IF(AND(ISNUMBER(OFFSET('Water Data'!$I$6,0,10*ROW('Water Data'!I164))),'Data Summary'!CI170="Yes"),OFFSET('Water Data'!$I$6,0,10*ROW('Water Data'!I164)),NA())</f>
        <v>#N/A</v>
      </c>
      <c r="U170" s="506" t="e">
        <f ca="1">+IF(AND(ISNUMBER(OFFSET('Water Data'!$I$9,0,10*ROW('Water Data'!I164))),'Data Summary'!CJ170="Yes"),OFFSET('Water Data'!$I$9,0,10*ROW('Water Data'!I164)),NA())</f>
        <v>#N/A</v>
      </c>
      <c r="V170" s="507" t="e">
        <f ca="1">+IF(AND(ISNUMBER(OFFSET('Sanitation Data'!$D$4,0,10*ROW('Sanitation Data'!D164))),'Data Summary'!CK170="Yes"),100-OFFSET('Sanitation Data'!$D$4,0,10*ROW('Sanitation Data'!D164)),NA())</f>
        <v>#N/A</v>
      </c>
      <c r="W170" s="507" t="e">
        <f ca="1">+IF(AND(ISNUMBER(OFFSET('Sanitation Data'!$D$6,0,10*ROW('Sanitation Data'!D164))),'Data Summary'!CL170="Yes"),OFFSET('Sanitation Data'!$D$6,0,10*ROW('Sanitation Data'!D164)),NA())</f>
        <v>#N/A</v>
      </c>
      <c r="X170" s="507" t="e">
        <f ca="1">+IF(AND(ISNUMBER(OFFSET('Sanitation Data'!$D$10,0,10*ROW('Sanitation Data'!D164))),'Data Summary'!CM170="Yes"),OFFSET('Sanitation Data'!$D$10,0,10*ROW('Sanitation Data'!D164)),NA())</f>
        <v>#N/A</v>
      </c>
      <c r="Y170" s="507" t="e">
        <f ca="1">+IF(AND(ISNUMBER(OFFSET('Sanitation Data'!$D$11,0,10*ROW('Sanitation Data'!D164))),'Data Summary'!CN170="Yes"),OFFSET('Sanitation Data'!$D$11,0,10*ROW('Sanitation Data'!D164)),NA())</f>
        <v>#N/A</v>
      </c>
      <c r="Z170" s="507" t="e">
        <f ca="1">+IF(AND(ISNUMBER(OFFSET('Sanitation Data'!$D$12,0,10*ROW('Sanitation Data'!D164))),'Data Summary'!CO170="Yes"),OFFSET('Sanitation Data'!$D$12,0,10*ROW('Sanitation Data'!D164)),NA())</f>
        <v>#N/A</v>
      </c>
      <c r="AA170" s="507" t="e">
        <f ca="1">+IF(AND(ISNUMBER(OFFSET('Sanitation Data'!$E$4,0,10*ROW('Sanitation Data'!E164))),'Data Summary'!CP170="Yes"),100-OFFSET('Sanitation Data'!$E$4,0,10*ROW('Sanitation Data'!E164)),NA())</f>
        <v>#N/A</v>
      </c>
      <c r="AB170" s="507" t="e">
        <f ca="1">+IF(AND(ISNUMBER(OFFSET('Sanitation Data'!$E$6,0,10*ROW('Sanitation Data'!E164))),'Data Summary'!CQ170="Yes"),OFFSET('Sanitation Data'!$E$6,0,10*ROW('Sanitation Data'!E164)),NA())</f>
        <v>#N/A</v>
      </c>
      <c r="AC170" s="507" t="e">
        <f ca="1">+IF(AND(ISNUMBER(OFFSET('Sanitation Data'!$E$10,0,10*ROW('Sanitation Data'!E164))),'Data Summary'!CR170="Yes"),OFFSET('Sanitation Data'!$E$10,0,10*ROW('Sanitation Data'!E164)),NA())</f>
        <v>#N/A</v>
      </c>
      <c r="AD170" s="507" t="e">
        <f ca="1">+IF(AND(ISNUMBER(OFFSET('Sanitation Data'!$E$11,0,10*ROW('Sanitation Data'!E164))),'Data Summary'!CS170="Yes"),OFFSET('Sanitation Data'!$E$11,0,10*ROW('Sanitation Data'!E164)),NA())</f>
        <v>#N/A</v>
      </c>
      <c r="AE170" s="507" t="e">
        <f ca="1">+IF(AND(ISNUMBER(OFFSET('Sanitation Data'!$E$12,0,10*ROW('Sanitation Data'!E164))),'Data Summary'!CT170="Yes"),OFFSET('Sanitation Data'!$E$12,0,10*ROW('Sanitation Data'!E164)),NA())</f>
        <v>#N/A</v>
      </c>
      <c r="AF170" s="507" t="e">
        <f ca="1">+IF(AND(ISNUMBER(OFFSET('Sanitation Data'!$F$4,0,10*ROW('Sanitation Data'!F164))),'Data Summary'!CU170="Yes"),100-OFFSET('Sanitation Data'!$F$4,0,10*ROW('Sanitation Data'!F164)),NA())</f>
        <v>#N/A</v>
      </c>
      <c r="AG170" s="507" t="e">
        <f ca="1">+IF(AND(ISNUMBER(OFFSET('Sanitation Data'!$F$6,0,10*ROW('Sanitation Data'!F164))),'Data Summary'!CV170="Yes"),OFFSET('Sanitation Data'!$F$6,0,10*ROW('Sanitation Data'!F164)),NA())</f>
        <v>#N/A</v>
      </c>
      <c r="AH170" s="507" t="e">
        <f ca="1">+IF(AND(ISNUMBER(OFFSET('Sanitation Data'!$F$10,0,10*ROW('Sanitation Data'!F164))),'Data Summary'!CW170="Yes"),OFFSET('Sanitation Data'!$F$10,0,10*ROW('Sanitation Data'!F164)),NA())</f>
        <v>#N/A</v>
      </c>
      <c r="AI170" s="507" t="e">
        <f ca="1">+IF(AND(ISNUMBER(OFFSET('Sanitation Data'!$F$11,0,10*ROW('Sanitation Data'!F164))),'Data Summary'!CX170="Yes"),OFFSET('Sanitation Data'!$F$11,0,10*ROW('Sanitation Data'!F164)),NA())</f>
        <v>#N/A</v>
      </c>
      <c r="AJ170" s="507" t="e">
        <f ca="1">+IF(AND(ISNUMBER(OFFSET('Sanitation Data'!$F$12,0,10*ROW('Sanitation Data'!F164))),'Data Summary'!CY170="Yes"),OFFSET('Sanitation Data'!$F$12,0,10*ROW('Sanitation Data'!F164)),NA())</f>
        <v>#N/A</v>
      </c>
      <c r="AK170" s="507" t="e">
        <f ca="1">+IF(AND(ISNUMBER(OFFSET('Sanitation Data'!$G$4,0,10*ROW('Sanitation Data'!G164))),'Data Summary'!CZ170="Yes"),100-OFFSET('Sanitation Data'!$G$4,0,10*ROW('Sanitation Data'!G164)),NA())</f>
        <v>#N/A</v>
      </c>
      <c r="AL170" s="507" t="e">
        <f ca="1">+IF(AND(ISNUMBER(OFFSET('Sanitation Data'!$G$6,0,10*ROW('Sanitation Data'!G164))),'Data Summary'!DA170="Yes"),OFFSET('Sanitation Data'!$G$6,0,10*ROW('Sanitation Data'!G164)),NA())</f>
        <v>#N/A</v>
      </c>
      <c r="AM170" s="507" t="e">
        <f ca="1">+IF(AND(ISNUMBER(OFFSET('Sanitation Data'!$G$10,0,10*ROW('Sanitation Data'!G164))),'Data Summary'!DB170="Yes"),OFFSET('Sanitation Data'!$G$10,0,10*ROW('Sanitation Data'!G164)),NA())</f>
        <v>#N/A</v>
      </c>
      <c r="AN170" s="507" t="e">
        <f ca="1">+IF(AND(ISNUMBER(OFFSET('Sanitation Data'!$G$11,0,10*ROW('Sanitation Data'!G164))),'Data Summary'!DC170="Yes"),OFFSET('Sanitation Data'!$G$11,0,10*ROW('Sanitation Data'!G164)),NA())</f>
        <v>#N/A</v>
      </c>
      <c r="AO170" s="507" t="e">
        <f ca="1">+IF(AND(ISNUMBER(OFFSET('Sanitation Data'!$G$12,0,10*ROW('Sanitation Data'!G164))),'Data Summary'!DD170="Yes"),OFFSET('Sanitation Data'!$G$12,0,10*ROW('Sanitation Data'!G164)),NA())</f>
        <v>#N/A</v>
      </c>
      <c r="AP170" s="507" t="e">
        <f ca="1">+IF(AND(ISNUMBER(OFFSET('Sanitation Data'!$H$4,0,10*ROW('Sanitation Data'!H164))),'Data Summary'!DE170="Yes"),100-OFFSET('Sanitation Data'!$H$4,0,10*ROW('Sanitation Data'!H164)),NA())</f>
        <v>#N/A</v>
      </c>
      <c r="AQ170" s="507" t="e">
        <f ca="1">+IF(AND(ISNUMBER(OFFSET('Sanitation Data'!$H$6,0,10*ROW('Sanitation Data'!H164))),'Data Summary'!DF170="Yes"),OFFSET('Sanitation Data'!$H$6,0,10*ROW('Sanitation Data'!H164)),NA())</f>
        <v>#N/A</v>
      </c>
      <c r="AR170" s="507" t="e">
        <f ca="1">+IF(AND(ISNUMBER(OFFSET('Sanitation Data'!$H$10,0,10*ROW('Sanitation Data'!H164))),'Data Summary'!DG170="Yes"),OFFSET('Sanitation Data'!$H$10,0,10*ROW('Sanitation Data'!H164)),NA())</f>
        <v>#N/A</v>
      </c>
      <c r="AS170" s="507" t="e">
        <f ca="1">+IF(AND(ISNUMBER(OFFSET('Sanitation Data'!$H$11,0,10*ROW('Sanitation Data'!H164))),'Data Summary'!DH170="Yes"),OFFSET('Sanitation Data'!$H$11,0,10*ROW('Sanitation Data'!H164)),NA())</f>
        <v>#N/A</v>
      </c>
      <c r="AT170" s="507" t="e">
        <f ca="1">+IF(AND(ISNUMBER(OFFSET('Sanitation Data'!$H$12,0,10*ROW('Sanitation Data'!H164))),'Data Summary'!DI170="Yes"),OFFSET('Sanitation Data'!$H$12,0,10*ROW('Sanitation Data'!H164)),NA())</f>
        <v>#N/A</v>
      </c>
      <c r="AU170" s="507" t="e">
        <f ca="1">+IF(AND(ISNUMBER(OFFSET('Sanitation Data'!$I$4,0,10*ROW('Sanitation Data'!I164))),'Data Summary'!DJ170="Yes"),100-OFFSET('Sanitation Data'!$I$4,0,10*ROW('Sanitation Data'!I164)),NA())</f>
        <v>#N/A</v>
      </c>
      <c r="AV170" s="507" t="e">
        <f ca="1">+IF(AND(ISNUMBER(OFFSET('Sanitation Data'!$I$6,0,10*ROW('Sanitation Data'!I164))),'Data Summary'!DK170="Yes"),OFFSET('Sanitation Data'!$I$6,0,10*ROW('Sanitation Data'!I164)),NA())</f>
        <v>#N/A</v>
      </c>
      <c r="AW170" s="507" t="e">
        <f ca="1">+IF(AND(ISNUMBER(OFFSET('Sanitation Data'!$I$10,0,10*ROW('Sanitation Data'!I164))),'Data Summary'!DL170="Yes"),OFFSET('Sanitation Data'!$I$10,0,10*ROW('Sanitation Data'!I164)),NA())</f>
        <v>#N/A</v>
      </c>
      <c r="AX170" s="507" t="e">
        <f ca="1">+IF(AND(ISNUMBER(OFFSET('Sanitation Data'!$I$11,0,10*ROW('Sanitation Data'!I164))),'Data Summary'!DM170="Yes"),OFFSET('Sanitation Data'!$I$11,0,10*ROW('Sanitation Data'!I164)),NA())</f>
        <v>#N/A</v>
      </c>
      <c r="AY170" s="507" t="e">
        <f ca="1">+IF(AND(ISNUMBER(OFFSET('Sanitation Data'!$I$12,0,10*ROW('Sanitation Data'!I164))),'Data Summary'!DN170="Yes"),OFFSET('Sanitation Data'!$I$12,0,10*ROW('Sanitation Data'!I164)),NA())</f>
        <v>#N/A</v>
      </c>
      <c r="AZ170" s="508" t="e">
        <f ca="1">+IF(AND(ISNUMBER(OFFSET('Hygiene Data'!$D$5,0,10*ROW('Hygiene Data'!D164))),'Data Summary'!DO170="Yes"),OFFSET('Hygiene Data'!$D$5,0,10*ROW('Hygiene Data'!D164)),NA())</f>
        <v>#N/A</v>
      </c>
      <c r="BA170" s="508" t="e">
        <f ca="1">+IF(AND(ISNUMBER(OFFSET('Hygiene Data'!$D$7,0,10*ROW('Hygiene Data'!D164))),'Data Summary'!DP170="Yes"),OFFSET('Hygiene Data'!$D$7,0,10*ROW('Hygiene Data'!D164)),NA())</f>
        <v>#N/A</v>
      </c>
      <c r="BB170" s="508" t="e">
        <f ca="1">+IF(AND(ISNUMBER(OFFSET('Hygiene Data'!$D$9,0,10*ROW('Hygiene Data'!D164))),'Data Summary'!DQ170="Yes"),OFFSET('Hygiene Data'!$D$9,0,10*ROW('Hygiene Data'!D164)),NA())</f>
        <v>#N/A</v>
      </c>
      <c r="BC170" s="508" t="e">
        <f ca="1">+IF(AND(ISNUMBER(OFFSET('Hygiene Data'!$E$5,0,10*ROW('Hygiene Data'!E164))),'Data Summary'!DR170="Yes"),OFFSET('Hygiene Data'!$E$5,0,10*ROW('Hygiene Data'!E164)),NA())</f>
        <v>#N/A</v>
      </c>
      <c r="BD170" s="508" t="e">
        <f ca="1">+IF(AND(ISNUMBER(OFFSET('Hygiene Data'!$E$7,0,10*ROW('Hygiene Data'!E164))),'Data Summary'!DS170="Yes"),OFFSET('Hygiene Data'!$E$7,0,10*ROW('Hygiene Data'!E164)),NA())</f>
        <v>#N/A</v>
      </c>
      <c r="BE170" s="508" t="e">
        <f ca="1">+IF(AND(ISNUMBER(OFFSET('Hygiene Data'!$E$9,0,10*ROW('Hygiene Data'!E164))),'Data Summary'!DT170="Yes"),OFFSET('Hygiene Data'!$E$9,0,10*ROW('Hygiene Data'!E164)),NA())</f>
        <v>#N/A</v>
      </c>
      <c r="BF170" s="508" t="e">
        <f ca="1">+IF(AND(ISNUMBER(OFFSET('Hygiene Data'!$F$5,0,10*ROW('Hygiene Data'!F164))),'Data Summary'!DU170="Yes"),OFFSET('Hygiene Data'!$F$5,0,10*ROW('Hygiene Data'!F164)),NA())</f>
        <v>#N/A</v>
      </c>
      <c r="BG170" s="508" t="e">
        <f ca="1">+IF(AND(ISNUMBER(OFFSET('Hygiene Data'!$F$7,0,10*ROW('Hygiene Data'!F164))),'Data Summary'!DV170="Yes"),OFFSET('Hygiene Data'!$F$7,0,10*ROW('Hygiene Data'!F164)),NA())</f>
        <v>#N/A</v>
      </c>
      <c r="BH170" s="508" t="e">
        <f ca="1">+IF(AND(ISNUMBER(OFFSET('Hygiene Data'!$F$9,0,10*ROW('Hygiene Data'!F164))),'Data Summary'!DW170="Yes"),OFFSET('Hygiene Data'!$F$9,0,10*ROW('Hygiene Data'!F164)),NA())</f>
        <v>#N/A</v>
      </c>
      <c r="BI170" s="508" t="e">
        <f ca="1">+IF(AND(ISNUMBER(OFFSET('Hygiene Data'!$G$5,0,10*ROW('Hygiene Data'!G164))),'Data Summary'!DX170="Yes"),OFFSET('Hygiene Data'!$G$5,0,10*ROW('Hygiene Data'!G164)),NA())</f>
        <v>#N/A</v>
      </c>
      <c r="BJ170" s="508" t="e">
        <f ca="1">+IF(AND(ISNUMBER(OFFSET('Hygiene Data'!$G$7,0,10*ROW('Hygiene Data'!G164))),'Data Summary'!DY170="Yes"),OFFSET('Hygiene Data'!$G$7,0,10*ROW('Hygiene Data'!G164)),NA())</f>
        <v>#N/A</v>
      </c>
      <c r="BK170" s="508" t="e">
        <f ca="1">+IF(AND(ISNUMBER(OFFSET('Hygiene Data'!$G$9,0,10*ROW('Hygiene Data'!G164))),'Data Summary'!DZ170="Yes"),OFFSET('Hygiene Data'!$G$9,0,10*ROW('Hygiene Data'!G164)),NA())</f>
        <v>#N/A</v>
      </c>
      <c r="BL170" s="508" t="e">
        <f ca="1">+IF(AND(ISNUMBER(OFFSET('Hygiene Data'!$H$5,0,10*ROW('Hygiene Data'!H164))),'Data Summary'!EA170="Yes"),OFFSET('Hygiene Data'!$H$5,0,10*ROW('Hygiene Data'!H164)),NA())</f>
        <v>#N/A</v>
      </c>
      <c r="BM170" s="508" t="e">
        <f ca="1">+IF(AND(ISNUMBER(OFFSET('Hygiene Data'!$H$7,0,10*ROW('Hygiene Data'!H164))),'Data Summary'!EB170="Yes"),OFFSET('Hygiene Data'!$H$7,0,10*ROW('Hygiene Data'!H164)),NA())</f>
        <v>#N/A</v>
      </c>
      <c r="BN170" s="508" t="e">
        <f ca="1">+IF(AND(ISNUMBER(OFFSET('Hygiene Data'!$H$9,0,10*ROW('Hygiene Data'!H164))),'Data Summary'!EC170="Yes"),OFFSET('Hygiene Data'!$H$9,0,10*ROW('Hygiene Data'!H164)),NA())</f>
        <v>#N/A</v>
      </c>
      <c r="BO170" s="508" t="e">
        <f ca="1">+IF(AND(ISNUMBER(OFFSET('Hygiene Data'!$I$5,0,10*ROW('Hygiene Data'!I164))),'Data Summary'!ED170="Yes"),OFFSET('Hygiene Data'!$I$5,0,10*ROW('Hygiene Data'!I164)),NA())</f>
        <v>#N/A</v>
      </c>
      <c r="BP170" s="508" t="e">
        <f ca="1">+IF(AND(ISNUMBER(OFFSET('Hygiene Data'!$I$7,0,10*ROW('Hygiene Data'!I164))),'Data Summary'!EE170="Yes"),OFFSET('Hygiene Data'!$I$7,0,10*ROW('Hygiene Data'!I164)),NA())</f>
        <v>#N/A</v>
      </c>
      <c r="BQ170" s="508" t="e">
        <f ca="1">+IF(AND(ISNUMBER(OFFSET('Hygiene Data'!$I$9,0,10*ROW('Hygiene Data'!I164))),'Data Summary'!EF170="Yes"),OFFSET('Hygiene Data'!$I$9,0,10*ROW('Hygiene Data'!I164)),NA())</f>
        <v>#N/A</v>
      </c>
    </row>
    <row r="171" spans="1:69" x14ac:dyDescent="0.25">
      <c r="A171" s="504" t="e">
        <f ca="1">+RIGHT('Data Summary'!A171,LEN('Data Summary'!A171)-9)</f>
        <v>#VALUE!</v>
      </c>
      <c r="B171" s="478" t="str">
        <f ca="1">+IF(ISTEXT('Data Summary'!B171),'Data Summary'!B171,"")</f>
        <v/>
      </c>
      <c r="C171" s="505" t="e">
        <f ca="1">+VALUE('Data Summary'!C171)</f>
        <v>#VALUE!</v>
      </c>
      <c r="D171" s="506" t="e">
        <f ca="1">+IF(AND(ISNUMBER(OFFSET('Water Data'!$D$4,0,10*ROW('Water Data'!D165))),'Data Summary'!BS171="Yes"),100-OFFSET('Water Data'!$D$4,0,10*ROW('Water Data'!D165)),NA())</f>
        <v>#N/A</v>
      </c>
      <c r="E171" s="506" t="e">
        <f ca="1">+IF(AND(ISNUMBER(OFFSET('Water Data'!$D$6,0,10*ROW('Water Data'!D165))),'Data Summary'!BT171="Yes"),OFFSET('Water Data'!$D$6,0,10*ROW('Water Data'!D165)),NA())</f>
        <v>#N/A</v>
      </c>
      <c r="F171" s="506" t="e">
        <f ca="1">+IF(AND(ISNUMBER(OFFSET('Water Data'!$D$9,0,10*ROW('Water Data'!D165))),'Data Summary'!BU171="Yes"),OFFSET('Water Data'!$D$9,0,10*ROW('Water Data'!D165)),NA())</f>
        <v>#N/A</v>
      </c>
      <c r="G171" s="506" t="e">
        <f ca="1">+IF(AND(ISNUMBER(OFFSET('Water Data'!$E$4,0,10*ROW('Water Data'!E165))),'Data Summary'!BV171="Yes"),100-OFFSET('Water Data'!$E$4,0,10*ROW('Water Data'!E165)),NA())</f>
        <v>#N/A</v>
      </c>
      <c r="H171" s="506" t="e">
        <f ca="1">+IF(AND(ISNUMBER(OFFSET('Water Data'!$E$6,0,10*ROW('Water Data'!E165))),'Data Summary'!BW171="Yes"),OFFSET('Water Data'!$E$6,0,10*ROW('Water Data'!E165)),NA())</f>
        <v>#N/A</v>
      </c>
      <c r="I171" s="506" t="e">
        <f ca="1">+IF(AND(ISNUMBER(OFFSET('Water Data'!$E$9,0,10*ROW('Water Data'!E165))),'Data Summary'!BX171="Yes"),OFFSET('Water Data'!$E$9,0,10*ROW('Water Data'!E165)),NA())</f>
        <v>#N/A</v>
      </c>
      <c r="J171" s="506" t="e">
        <f ca="1">+IF(AND(ISNUMBER(OFFSET('Water Data'!$F$4,0,10*ROW('Water Data'!F165))),'Data Summary'!BY171="Yes"),100-OFFSET('Water Data'!$F$4,0,10*ROW('Water Data'!F165)),NA())</f>
        <v>#N/A</v>
      </c>
      <c r="K171" s="506" t="e">
        <f ca="1">+IF(AND(ISNUMBER(OFFSET('Water Data'!$F$6,0,10*ROW('Water Data'!F165))),'Data Summary'!BZ171="Yes"),OFFSET('Water Data'!$F$6,0,10*ROW('Water Data'!F165)),NA())</f>
        <v>#N/A</v>
      </c>
      <c r="L171" s="506" t="e">
        <f ca="1">+IF(AND(ISNUMBER(OFFSET('Water Data'!$F$9,0,10*ROW('Water Data'!F165))),'Data Summary'!CA171="Yes"),OFFSET('Water Data'!$F$9,0,10*ROW('Water Data'!F165)),NA())</f>
        <v>#N/A</v>
      </c>
      <c r="M171" s="506" t="e">
        <f ca="1">+IF(AND(ISNUMBER(OFFSET('Water Data'!$G$4,0,10*ROW('Water Data'!G165))),'Data Summary'!CB171="Yes"),100-OFFSET('Water Data'!$G$4,0,10*ROW('Water Data'!G165)),NA())</f>
        <v>#N/A</v>
      </c>
      <c r="N171" s="506" t="e">
        <f ca="1">+IF(AND(ISNUMBER(OFFSET('Water Data'!$G$6,0,10*ROW('Water Data'!G165))),'Data Summary'!CC171="Yes"),OFFSET('Water Data'!$G$6,0,10*ROW('Water Data'!G165)),NA())</f>
        <v>#N/A</v>
      </c>
      <c r="O171" s="506" t="e">
        <f ca="1">+IF(AND(ISNUMBER(OFFSET('Water Data'!$G$9,0,10*ROW('Water Data'!G165))),'Data Summary'!CD171="Yes"),OFFSET('Water Data'!$G$9,0,10*ROW('Water Data'!G165)),NA())</f>
        <v>#N/A</v>
      </c>
      <c r="P171" s="506" t="e">
        <f ca="1">+IF(AND(ISNUMBER(OFFSET('Water Data'!$H$4,0,10*ROW('Water Data'!H165))),'Data Summary'!CE171="Yes"),100-OFFSET('Water Data'!$H$4,0,10*ROW('Water Data'!H165)),NA())</f>
        <v>#N/A</v>
      </c>
      <c r="Q171" s="506" t="e">
        <f ca="1">+IF(AND(ISNUMBER(OFFSET('Water Data'!$H$6,0,10*ROW('Water Data'!H165))),'Data Summary'!CF171="Yes"),OFFSET('Water Data'!$H$6,0,10*ROW('Water Data'!H165)),NA())</f>
        <v>#N/A</v>
      </c>
      <c r="R171" s="506" t="e">
        <f ca="1">+IF(AND(ISNUMBER(OFFSET('Water Data'!$H$9,0,10*ROW('Water Data'!H165))),'Data Summary'!CG171="Yes"),OFFSET('Water Data'!$H$9,0,10*ROW('Water Data'!H165)),NA())</f>
        <v>#N/A</v>
      </c>
      <c r="S171" s="506" t="e">
        <f ca="1">+IF(AND(ISNUMBER(OFFSET('Water Data'!$I$4,0,10*ROW('Water Data'!I165))),'Data Summary'!CH171="Yes"),100-OFFSET('Water Data'!$I$4,0,10*ROW('Water Data'!I165)),NA())</f>
        <v>#N/A</v>
      </c>
      <c r="T171" s="506" t="e">
        <f ca="1">+IF(AND(ISNUMBER(OFFSET('Water Data'!$I$6,0,10*ROW('Water Data'!I165))),'Data Summary'!CI171="Yes"),OFFSET('Water Data'!$I$6,0,10*ROW('Water Data'!I165)),NA())</f>
        <v>#N/A</v>
      </c>
      <c r="U171" s="506" t="e">
        <f ca="1">+IF(AND(ISNUMBER(OFFSET('Water Data'!$I$9,0,10*ROW('Water Data'!I165))),'Data Summary'!CJ171="Yes"),OFFSET('Water Data'!$I$9,0,10*ROW('Water Data'!I165)),NA())</f>
        <v>#N/A</v>
      </c>
      <c r="V171" s="507" t="e">
        <f ca="1">+IF(AND(ISNUMBER(OFFSET('Sanitation Data'!$D$4,0,10*ROW('Sanitation Data'!D165))),'Data Summary'!CK171="Yes"),100-OFFSET('Sanitation Data'!$D$4,0,10*ROW('Sanitation Data'!D165)),NA())</f>
        <v>#N/A</v>
      </c>
      <c r="W171" s="507" t="e">
        <f ca="1">+IF(AND(ISNUMBER(OFFSET('Sanitation Data'!$D$6,0,10*ROW('Sanitation Data'!D165))),'Data Summary'!CL171="Yes"),OFFSET('Sanitation Data'!$D$6,0,10*ROW('Sanitation Data'!D165)),NA())</f>
        <v>#N/A</v>
      </c>
      <c r="X171" s="507" t="e">
        <f ca="1">+IF(AND(ISNUMBER(OFFSET('Sanitation Data'!$D$10,0,10*ROW('Sanitation Data'!D165))),'Data Summary'!CM171="Yes"),OFFSET('Sanitation Data'!$D$10,0,10*ROW('Sanitation Data'!D165)),NA())</f>
        <v>#N/A</v>
      </c>
      <c r="Y171" s="507" t="e">
        <f ca="1">+IF(AND(ISNUMBER(OFFSET('Sanitation Data'!$D$11,0,10*ROW('Sanitation Data'!D165))),'Data Summary'!CN171="Yes"),OFFSET('Sanitation Data'!$D$11,0,10*ROW('Sanitation Data'!D165)),NA())</f>
        <v>#N/A</v>
      </c>
      <c r="Z171" s="507" t="e">
        <f ca="1">+IF(AND(ISNUMBER(OFFSET('Sanitation Data'!$D$12,0,10*ROW('Sanitation Data'!D165))),'Data Summary'!CO171="Yes"),OFFSET('Sanitation Data'!$D$12,0,10*ROW('Sanitation Data'!D165)),NA())</f>
        <v>#N/A</v>
      </c>
      <c r="AA171" s="507" t="e">
        <f ca="1">+IF(AND(ISNUMBER(OFFSET('Sanitation Data'!$E$4,0,10*ROW('Sanitation Data'!E165))),'Data Summary'!CP171="Yes"),100-OFFSET('Sanitation Data'!$E$4,0,10*ROW('Sanitation Data'!E165)),NA())</f>
        <v>#N/A</v>
      </c>
      <c r="AB171" s="507" t="e">
        <f ca="1">+IF(AND(ISNUMBER(OFFSET('Sanitation Data'!$E$6,0,10*ROW('Sanitation Data'!E165))),'Data Summary'!CQ171="Yes"),OFFSET('Sanitation Data'!$E$6,0,10*ROW('Sanitation Data'!E165)),NA())</f>
        <v>#N/A</v>
      </c>
      <c r="AC171" s="507" t="e">
        <f ca="1">+IF(AND(ISNUMBER(OFFSET('Sanitation Data'!$E$10,0,10*ROW('Sanitation Data'!E165))),'Data Summary'!CR171="Yes"),OFFSET('Sanitation Data'!$E$10,0,10*ROW('Sanitation Data'!E165)),NA())</f>
        <v>#N/A</v>
      </c>
      <c r="AD171" s="507" t="e">
        <f ca="1">+IF(AND(ISNUMBER(OFFSET('Sanitation Data'!$E$11,0,10*ROW('Sanitation Data'!E165))),'Data Summary'!CS171="Yes"),OFFSET('Sanitation Data'!$E$11,0,10*ROW('Sanitation Data'!E165)),NA())</f>
        <v>#N/A</v>
      </c>
      <c r="AE171" s="507" t="e">
        <f ca="1">+IF(AND(ISNUMBER(OFFSET('Sanitation Data'!$E$12,0,10*ROW('Sanitation Data'!E165))),'Data Summary'!CT171="Yes"),OFFSET('Sanitation Data'!$E$12,0,10*ROW('Sanitation Data'!E165)),NA())</f>
        <v>#N/A</v>
      </c>
      <c r="AF171" s="507" t="e">
        <f ca="1">+IF(AND(ISNUMBER(OFFSET('Sanitation Data'!$F$4,0,10*ROW('Sanitation Data'!F165))),'Data Summary'!CU171="Yes"),100-OFFSET('Sanitation Data'!$F$4,0,10*ROW('Sanitation Data'!F165)),NA())</f>
        <v>#N/A</v>
      </c>
      <c r="AG171" s="507" t="e">
        <f ca="1">+IF(AND(ISNUMBER(OFFSET('Sanitation Data'!$F$6,0,10*ROW('Sanitation Data'!F165))),'Data Summary'!CV171="Yes"),OFFSET('Sanitation Data'!$F$6,0,10*ROW('Sanitation Data'!F165)),NA())</f>
        <v>#N/A</v>
      </c>
      <c r="AH171" s="507" t="e">
        <f ca="1">+IF(AND(ISNUMBER(OFFSET('Sanitation Data'!$F$10,0,10*ROW('Sanitation Data'!F165))),'Data Summary'!CW171="Yes"),OFFSET('Sanitation Data'!$F$10,0,10*ROW('Sanitation Data'!F165)),NA())</f>
        <v>#N/A</v>
      </c>
      <c r="AI171" s="507" t="e">
        <f ca="1">+IF(AND(ISNUMBER(OFFSET('Sanitation Data'!$F$11,0,10*ROW('Sanitation Data'!F165))),'Data Summary'!CX171="Yes"),OFFSET('Sanitation Data'!$F$11,0,10*ROW('Sanitation Data'!F165)),NA())</f>
        <v>#N/A</v>
      </c>
      <c r="AJ171" s="507" t="e">
        <f ca="1">+IF(AND(ISNUMBER(OFFSET('Sanitation Data'!$F$12,0,10*ROW('Sanitation Data'!F165))),'Data Summary'!CY171="Yes"),OFFSET('Sanitation Data'!$F$12,0,10*ROW('Sanitation Data'!F165)),NA())</f>
        <v>#N/A</v>
      </c>
      <c r="AK171" s="507" t="e">
        <f ca="1">+IF(AND(ISNUMBER(OFFSET('Sanitation Data'!$G$4,0,10*ROW('Sanitation Data'!G165))),'Data Summary'!CZ171="Yes"),100-OFFSET('Sanitation Data'!$G$4,0,10*ROW('Sanitation Data'!G165)),NA())</f>
        <v>#N/A</v>
      </c>
      <c r="AL171" s="507" t="e">
        <f ca="1">+IF(AND(ISNUMBER(OFFSET('Sanitation Data'!$G$6,0,10*ROW('Sanitation Data'!G165))),'Data Summary'!DA171="Yes"),OFFSET('Sanitation Data'!$G$6,0,10*ROW('Sanitation Data'!G165)),NA())</f>
        <v>#N/A</v>
      </c>
      <c r="AM171" s="507" t="e">
        <f ca="1">+IF(AND(ISNUMBER(OFFSET('Sanitation Data'!$G$10,0,10*ROW('Sanitation Data'!G165))),'Data Summary'!DB171="Yes"),OFFSET('Sanitation Data'!$G$10,0,10*ROW('Sanitation Data'!G165)),NA())</f>
        <v>#N/A</v>
      </c>
      <c r="AN171" s="507" t="e">
        <f ca="1">+IF(AND(ISNUMBER(OFFSET('Sanitation Data'!$G$11,0,10*ROW('Sanitation Data'!G165))),'Data Summary'!DC171="Yes"),OFFSET('Sanitation Data'!$G$11,0,10*ROW('Sanitation Data'!G165)),NA())</f>
        <v>#N/A</v>
      </c>
      <c r="AO171" s="507" t="e">
        <f ca="1">+IF(AND(ISNUMBER(OFFSET('Sanitation Data'!$G$12,0,10*ROW('Sanitation Data'!G165))),'Data Summary'!DD171="Yes"),OFFSET('Sanitation Data'!$G$12,0,10*ROW('Sanitation Data'!G165)),NA())</f>
        <v>#N/A</v>
      </c>
      <c r="AP171" s="507" t="e">
        <f ca="1">+IF(AND(ISNUMBER(OFFSET('Sanitation Data'!$H$4,0,10*ROW('Sanitation Data'!H165))),'Data Summary'!DE171="Yes"),100-OFFSET('Sanitation Data'!$H$4,0,10*ROW('Sanitation Data'!H165)),NA())</f>
        <v>#N/A</v>
      </c>
      <c r="AQ171" s="507" t="e">
        <f ca="1">+IF(AND(ISNUMBER(OFFSET('Sanitation Data'!$H$6,0,10*ROW('Sanitation Data'!H165))),'Data Summary'!DF171="Yes"),OFFSET('Sanitation Data'!$H$6,0,10*ROW('Sanitation Data'!H165)),NA())</f>
        <v>#N/A</v>
      </c>
      <c r="AR171" s="507" t="e">
        <f ca="1">+IF(AND(ISNUMBER(OFFSET('Sanitation Data'!$H$10,0,10*ROW('Sanitation Data'!H165))),'Data Summary'!DG171="Yes"),OFFSET('Sanitation Data'!$H$10,0,10*ROW('Sanitation Data'!H165)),NA())</f>
        <v>#N/A</v>
      </c>
      <c r="AS171" s="507" t="e">
        <f ca="1">+IF(AND(ISNUMBER(OFFSET('Sanitation Data'!$H$11,0,10*ROW('Sanitation Data'!H165))),'Data Summary'!DH171="Yes"),OFFSET('Sanitation Data'!$H$11,0,10*ROW('Sanitation Data'!H165)),NA())</f>
        <v>#N/A</v>
      </c>
      <c r="AT171" s="507" t="e">
        <f ca="1">+IF(AND(ISNUMBER(OFFSET('Sanitation Data'!$H$12,0,10*ROW('Sanitation Data'!H165))),'Data Summary'!DI171="Yes"),OFFSET('Sanitation Data'!$H$12,0,10*ROW('Sanitation Data'!H165)),NA())</f>
        <v>#N/A</v>
      </c>
      <c r="AU171" s="507" t="e">
        <f ca="1">+IF(AND(ISNUMBER(OFFSET('Sanitation Data'!$I$4,0,10*ROW('Sanitation Data'!I165))),'Data Summary'!DJ171="Yes"),100-OFFSET('Sanitation Data'!$I$4,0,10*ROW('Sanitation Data'!I165)),NA())</f>
        <v>#N/A</v>
      </c>
      <c r="AV171" s="507" t="e">
        <f ca="1">+IF(AND(ISNUMBER(OFFSET('Sanitation Data'!$I$6,0,10*ROW('Sanitation Data'!I165))),'Data Summary'!DK171="Yes"),OFFSET('Sanitation Data'!$I$6,0,10*ROW('Sanitation Data'!I165)),NA())</f>
        <v>#N/A</v>
      </c>
      <c r="AW171" s="507" t="e">
        <f ca="1">+IF(AND(ISNUMBER(OFFSET('Sanitation Data'!$I$10,0,10*ROW('Sanitation Data'!I165))),'Data Summary'!DL171="Yes"),OFFSET('Sanitation Data'!$I$10,0,10*ROW('Sanitation Data'!I165)),NA())</f>
        <v>#N/A</v>
      </c>
      <c r="AX171" s="507" t="e">
        <f ca="1">+IF(AND(ISNUMBER(OFFSET('Sanitation Data'!$I$11,0,10*ROW('Sanitation Data'!I165))),'Data Summary'!DM171="Yes"),OFFSET('Sanitation Data'!$I$11,0,10*ROW('Sanitation Data'!I165)),NA())</f>
        <v>#N/A</v>
      </c>
      <c r="AY171" s="507" t="e">
        <f ca="1">+IF(AND(ISNUMBER(OFFSET('Sanitation Data'!$I$12,0,10*ROW('Sanitation Data'!I165))),'Data Summary'!DN171="Yes"),OFFSET('Sanitation Data'!$I$12,0,10*ROW('Sanitation Data'!I165)),NA())</f>
        <v>#N/A</v>
      </c>
      <c r="AZ171" s="508" t="e">
        <f ca="1">+IF(AND(ISNUMBER(OFFSET('Hygiene Data'!$D$5,0,10*ROW('Hygiene Data'!D165))),'Data Summary'!DO171="Yes"),OFFSET('Hygiene Data'!$D$5,0,10*ROW('Hygiene Data'!D165)),NA())</f>
        <v>#N/A</v>
      </c>
      <c r="BA171" s="508" t="e">
        <f ca="1">+IF(AND(ISNUMBER(OFFSET('Hygiene Data'!$D$7,0,10*ROW('Hygiene Data'!D165))),'Data Summary'!DP171="Yes"),OFFSET('Hygiene Data'!$D$7,0,10*ROW('Hygiene Data'!D165)),NA())</f>
        <v>#N/A</v>
      </c>
      <c r="BB171" s="508" t="e">
        <f ca="1">+IF(AND(ISNUMBER(OFFSET('Hygiene Data'!$D$9,0,10*ROW('Hygiene Data'!D165))),'Data Summary'!DQ171="Yes"),OFFSET('Hygiene Data'!$D$9,0,10*ROW('Hygiene Data'!D165)),NA())</f>
        <v>#N/A</v>
      </c>
      <c r="BC171" s="508" t="e">
        <f ca="1">+IF(AND(ISNUMBER(OFFSET('Hygiene Data'!$E$5,0,10*ROW('Hygiene Data'!E165))),'Data Summary'!DR171="Yes"),OFFSET('Hygiene Data'!$E$5,0,10*ROW('Hygiene Data'!E165)),NA())</f>
        <v>#N/A</v>
      </c>
      <c r="BD171" s="508" t="e">
        <f ca="1">+IF(AND(ISNUMBER(OFFSET('Hygiene Data'!$E$7,0,10*ROW('Hygiene Data'!E165))),'Data Summary'!DS171="Yes"),OFFSET('Hygiene Data'!$E$7,0,10*ROW('Hygiene Data'!E165)),NA())</f>
        <v>#N/A</v>
      </c>
      <c r="BE171" s="508" t="e">
        <f ca="1">+IF(AND(ISNUMBER(OFFSET('Hygiene Data'!$E$9,0,10*ROW('Hygiene Data'!E165))),'Data Summary'!DT171="Yes"),OFFSET('Hygiene Data'!$E$9,0,10*ROW('Hygiene Data'!E165)),NA())</f>
        <v>#N/A</v>
      </c>
      <c r="BF171" s="508" t="e">
        <f ca="1">+IF(AND(ISNUMBER(OFFSET('Hygiene Data'!$F$5,0,10*ROW('Hygiene Data'!F165))),'Data Summary'!DU171="Yes"),OFFSET('Hygiene Data'!$F$5,0,10*ROW('Hygiene Data'!F165)),NA())</f>
        <v>#N/A</v>
      </c>
      <c r="BG171" s="508" t="e">
        <f ca="1">+IF(AND(ISNUMBER(OFFSET('Hygiene Data'!$F$7,0,10*ROW('Hygiene Data'!F165))),'Data Summary'!DV171="Yes"),OFFSET('Hygiene Data'!$F$7,0,10*ROW('Hygiene Data'!F165)),NA())</f>
        <v>#N/A</v>
      </c>
      <c r="BH171" s="508" t="e">
        <f ca="1">+IF(AND(ISNUMBER(OFFSET('Hygiene Data'!$F$9,0,10*ROW('Hygiene Data'!F165))),'Data Summary'!DW171="Yes"),OFFSET('Hygiene Data'!$F$9,0,10*ROW('Hygiene Data'!F165)),NA())</f>
        <v>#N/A</v>
      </c>
      <c r="BI171" s="508" t="e">
        <f ca="1">+IF(AND(ISNUMBER(OFFSET('Hygiene Data'!$G$5,0,10*ROW('Hygiene Data'!G165))),'Data Summary'!DX171="Yes"),OFFSET('Hygiene Data'!$G$5,0,10*ROW('Hygiene Data'!G165)),NA())</f>
        <v>#N/A</v>
      </c>
      <c r="BJ171" s="508" t="e">
        <f ca="1">+IF(AND(ISNUMBER(OFFSET('Hygiene Data'!$G$7,0,10*ROW('Hygiene Data'!G165))),'Data Summary'!DY171="Yes"),OFFSET('Hygiene Data'!$G$7,0,10*ROW('Hygiene Data'!G165)),NA())</f>
        <v>#N/A</v>
      </c>
      <c r="BK171" s="508" t="e">
        <f ca="1">+IF(AND(ISNUMBER(OFFSET('Hygiene Data'!$G$9,0,10*ROW('Hygiene Data'!G165))),'Data Summary'!DZ171="Yes"),OFFSET('Hygiene Data'!$G$9,0,10*ROW('Hygiene Data'!G165)),NA())</f>
        <v>#N/A</v>
      </c>
      <c r="BL171" s="508" t="e">
        <f ca="1">+IF(AND(ISNUMBER(OFFSET('Hygiene Data'!$H$5,0,10*ROW('Hygiene Data'!H165))),'Data Summary'!EA171="Yes"),OFFSET('Hygiene Data'!$H$5,0,10*ROW('Hygiene Data'!H165)),NA())</f>
        <v>#N/A</v>
      </c>
      <c r="BM171" s="508" t="e">
        <f ca="1">+IF(AND(ISNUMBER(OFFSET('Hygiene Data'!$H$7,0,10*ROW('Hygiene Data'!H165))),'Data Summary'!EB171="Yes"),OFFSET('Hygiene Data'!$H$7,0,10*ROW('Hygiene Data'!H165)),NA())</f>
        <v>#N/A</v>
      </c>
      <c r="BN171" s="508" t="e">
        <f ca="1">+IF(AND(ISNUMBER(OFFSET('Hygiene Data'!$H$9,0,10*ROW('Hygiene Data'!H165))),'Data Summary'!EC171="Yes"),OFFSET('Hygiene Data'!$H$9,0,10*ROW('Hygiene Data'!H165)),NA())</f>
        <v>#N/A</v>
      </c>
      <c r="BO171" s="508" t="e">
        <f ca="1">+IF(AND(ISNUMBER(OFFSET('Hygiene Data'!$I$5,0,10*ROW('Hygiene Data'!I165))),'Data Summary'!ED171="Yes"),OFFSET('Hygiene Data'!$I$5,0,10*ROW('Hygiene Data'!I165)),NA())</f>
        <v>#N/A</v>
      </c>
      <c r="BP171" s="508" t="e">
        <f ca="1">+IF(AND(ISNUMBER(OFFSET('Hygiene Data'!$I$7,0,10*ROW('Hygiene Data'!I165))),'Data Summary'!EE171="Yes"),OFFSET('Hygiene Data'!$I$7,0,10*ROW('Hygiene Data'!I165)),NA())</f>
        <v>#N/A</v>
      </c>
      <c r="BQ171" s="508" t="e">
        <f ca="1">+IF(AND(ISNUMBER(OFFSET('Hygiene Data'!$I$9,0,10*ROW('Hygiene Data'!I165))),'Data Summary'!EF171="Yes"),OFFSET('Hygiene Data'!$I$9,0,10*ROW('Hygiene Data'!I165)),NA())</f>
        <v>#N/A</v>
      </c>
    </row>
    <row r="172" spans="1:69" x14ac:dyDescent="0.25">
      <c r="A172" s="504" t="e">
        <f ca="1">+RIGHT('Data Summary'!A172,LEN('Data Summary'!A172)-9)</f>
        <v>#VALUE!</v>
      </c>
      <c r="B172" s="478" t="str">
        <f ca="1">+IF(ISTEXT('Data Summary'!B172),'Data Summary'!B172,"")</f>
        <v/>
      </c>
      <c r="C172" s="505" t="e">
        <f ca="1">+VALUE('Data Summary'!C172)</f>
        <v>#VALUE!</v>
      </c>
      <c r="D172" s="506" t="e">
        <f ca="1">+IF(AND(ISNUMBER(OFFSET('Water Data'!$D$4,0,10*ROW('Water Data'!D166))),'Data Summary'!BS172="Yes"),100-OFFSET('Water Data'!$D$4,0,10*ROW('Water Data'!D166)),NA())</f>
        <v>#N/A</v>
      </c>
      <c r="E172" s="506" t="e">
        <f ca="1">+IF(AND(ISNUMBER(OFFSET('Water Data'!$D$6,0,10*ROW('Water Data'!D166))),'Data Summary'!BT172="Yes"),OFFSET('Water Data'!$D$6,0,10*ROW('Water Data'!D166)),NA())</f>
        <v>#N/A</v>
      </c>
      <c r="F172" s="506" t="e">
        <f ca="1">+IF(AND(ISNUMBER(OFFSET('Water Data'!$D$9,0,10*ROW('Water Data'!D166))),'Data Summary'!BU172="Yes"),OFFSET('Water Data'!$D$9,0,10*ROW('Water Data'!D166)),NA())</f>
        <v>#N/A</v>
      </c>
      <c r="G172" s="506" t="e">
        <f ca="1">+IF(AND(ISNUMBER(OFFSET('Water Data'!$E$4,0,10*ROW('Water Data'!E166))),'Data Summary'!BV172="Yes"),100-OFFSET('Water Data'!$E$4,0,10*ROW('Water Data'!E166)),NA())</f>
        <v>#N/A</v>
      </c>
      <c r="H172" s="506" t="e">
        <f ca="1">+IF(AND(ISNUMBER(OFFSET('Water Data'!$E$6,0,10*ROW('Water Data'!E166))),'Data Summary'!BW172="Yes"),OFFSET('Water Data'!$E$6,0,10*ROW('Water Data'!E166)),NA())</f>
        <v>#N/A</v>
      </c>
      <c r="I172" s="506" t="e">
        <f ca="1">+IF(AND(ISNUMBER(OFFSET('Water Data'!$E$9,0,10*ROW('Water Data'!E166))),'Data Summary'!BX172="Yes"),OFFSET('Water Data'!$E$9,0,10*ROW('Water Data'!E166)),NA())</f>
        <v>#N/A</v>
      </c>
      <c r="J172" s="506" t="e">
        <f ca="1">+IF(AND(ISNUMBER(OFFSET('Water Data'!$F$4,0,10*ROW('Water Data'!F166))),'Data Summary'!BY172="Yes"),100-OFFSET('Water Data'!$F$4,0,10*ROW('Water Data'!F166)),NA())</f>
        <v>#N/A</v>
      </c>
      <c r="K172" s="506" t="e">
        <f ca="1">+IF(AND(ISNUMBER(OFFSET('Water Data'!$F$6,0,10*ROW('Water Data'!F166))),'Data Summary'!BZ172="Yes"),OFFSET('Water Data'!$F$6,0,10*ROW('Water Data'!F166)),NA())</f>
        <v>#N/A</v>
      </c>
      <c r="L172" s="506" t="e">
        <f ca="1">+IF(AND(ISNUMBER(OFFSET('Water Data'!$F$9,0,10*ROW('Water Data'!F166))),'Data Summary'!CA172="Yes"),OFFSET('Water Data'!$F$9,0,10*ROW('Water Data'!F166)),NA())</f>
        <v>#N/A</v>
      </c>
      <c r="M172" s="506" t="e">
        <f ca="1">+IF(AND(ISNUMBER(OFFSET('Water Data'!$G$4,0,10*ROW('Water Data'!G166))),'Data Summary'!CB172="Yes"),100-OFFSET('Water Data'!$G$4,0,10*ROW('Water Data'!G166)),NA())</f>
        <v>#N/A</v>
      </c>
      <c r="N172" s="506" t="e">
        <f ca="1">+IF(AND(ISNUMBER(OFFSET('Water Data'!$G$6,0,10*ROW('Water Data'!G166))),'Data Summary'!CC172="Yes"),OFFSET('Water Data'!$G$6,0,10*ROW('Water Data'!G166)),NA())</f>
        <v>#N/A</v>
      </c>
      <c r="O172" s="506" t="e">
        <f ca="1">+IF(AND(ISNUMBER(OFFSET('Water Data'!$G$9,0,10*ROW('Water Data'!G166))),'Data Summary'!CD172="Yes"),OFFSET('Water Data'!$G$9,0,10*ROW('Water Data'!G166)),NA())</f>
        <v>#N/A</v>
      </c>
      <c r="P172" s="506" t="e">
        <f ca="1">+IF(AND(ISNUMBER(OFFSET('Water Data'!$H$4,0,10*ROW('Water Data'!H166))),'Data Summary'!CE172="Yes"),100-OFFSET('Water Data'!$H$4,0,10*ROW('Water Data'!H166)),NA())</f>
        <v>#N/A</v>
      </c>
      <c r="Q172" s="506" t="e">
        <f ca="1">+IF(AND(ISNUMBER(OFFSET('Water Data'!$H$6,0,10*ROW('Water Data'!H166))),'Data Summary'!CF172="Yes"),OFFSET('Water Data'!$H$6,0,10*ROW('Water Data'!H166)),NA())</f>
        <v>#N/A</v>
      </c>
      <c r="R172" s="506" t="e">
        <f ca="1">+IF(AND(ISNUMBER(OFFSET('Water Data'!$H$9,0,10*ROW('Water Data'!H166))),'Data Summary'!CG172="Yes"),OFFSET('Water Data'!$H$9,0,10*ROW('Water Data'!H166)),NA())</f>
        <v>#N/A</v>
      </c>
      <c r="S172" s="506" t="e">
        <f ca="1">+IF(AND(ISNUMBER(OFFSET('Water Data'!$I$4,0,10*ROW('Water Data'!I166))),'Data Summary'!CH172="Yes"),100-OFFSET('Water Data'!$I$4,0,10*ROW('Water Data'!I166)),NA())</f>
        <v>#N/A</v>
      </c>
      <c r="T172" s="506" t="e">
        <f ca="1">+IF(AND(ISNUMBER(OFFSET('Water Data'!$I$6,0,10*ROW('Water Data'!I166))),'Data Summary'!CI172="Yes"),OFFSET('Water Data'!$I$6,0,10*ROW('Water Data'!I166)),NA())</f>
        <v>#N/A</v>
      </c>
      <c r="U172" s="506" t="e">
        <f ca="1">+IF(AND(ISNUMBER(OFFSET('Water Data'!$I$9,0,10*ROW('Water Data'!I166))),'Data Summary'!CJ172="Yes"),OFFSET('Water Data'!$I$9,0,10*ROW('Water Data'!I166)),NA())</f>
        <v>#N/A</v>
      </c>
      <c r="V172" s="507" t="e">
        <f ca="1">+IF(AND(ISNUMBER(OFFSET('Sanitation Data'!$D$4,0,10*ROW('Sanitation Data'!D166))),'Data Summary'!CK172="Yes"),100-OFFSET('Sanitation Data'!$D$4,0,10*ROW('Sanitation Data'!D166)),NA())</f>
        <v>#N/A</v>
      </c>
      <c r="W172" s="507" t="e">
        <f ca="1">+IF(AND(ISNUMBER(OFFSET('Sanitation Data'!$D$6,0,10*ROW('Sanitation Data'!D166))),'Data Summary'!CL172="Yes"),OFFSET('Sanitation Data'!$D$6,0,10*ROW('Sanitation Data'!D166)),NA())</f>
        <v>#N/A</v>
      </c>
      <c r="X172" s="507" t="e">
        <f ca="1">+IF(AND(ISNUMBER(OFFSET('Sanitation Data'!$D$10,0,10*ROW('Sanitation Data'!D166))),'Data Summary'!CM172="Yes"),OFFSET('Sanitation Data'!$D$10,0,10*ROW('Sanitation Data'!D166)),NA())</f>
        <v>#N/A</v>
      </c>
      <c r="Y172" s="507" t="e">
        <f ca="1">+IF(AND(ISNUMBER(OFFSET('Sanitation Data'!$D$11,0,10*ROW('Sanitation Data'!D166))),'Data Summary'!CN172="Yes"),OFFSET('Sanitation Data'!$D$11,0,10*ROW('Sanitation Data'!D166)),NA())</f>
        <v>#N/A</v>
      </c>
      <c r="Z172" s="507" t="e">
        <f ca="1">+IF(AND(ISNUMBER(OFFSET('Sanitation Data'!$D$12,0,10*ROW('Sanitation Data'!D166))),'Data Summary'!CO172="Yes"),OFFSET('Sanitation Data'!$D$12,0,10*ROW('Sanitation Data'!D166)),NA())</f>
        <v>#N/A</v>
      </c>
      <c r="AA172" s="507" t="e">
        <f ca="1">+IF(AND(ISNUMBER(OFFSET('Sanitation Data'!$E$4,0,10*ROW('Sanitation Data'!E166))),'Data Summary'!CP172="Yes"),100-OFFSET('Sanitation Data'!$E$4,0,10*ROW('Sanitation Data'!E166)),NA())</f>
        <v>#N/A</v>
      </c>
      <c r="AB172" s="507" t="e">
        <f ca="1">+IF(AND(ISNUMBER(OFFSET('Sanitation Data'!$E$6,0,10*ROW('Sanitation Data'!E166))),'Data Summary'!CQ172="Yes"),OFFSET('Sanitation Data'!$E$6,0,10*ROW('Sanitation Data'!E166)),NA())</f>
        <v>#N/A</v>
      </c>
      <c r="AC172" s="507" t="e">
        <f ca="1">+IF(AND(ISNUMBER(OFFSET('Sanitation Data'!$E$10,0,10*ROW('Sanitation Data'!E166))),'Data Summary'!CR172="Yes"),OFFSET('Sanitation Data'!$E$10,0,10*ROW('Sanitation Data'!E166)),NA())</f>
        <v>#N/A</v>
      </c>
      <c r="AD172" s="507" t="e">
        <f ca="1">+IF(AND(ISNUMBER(OFFSET('Sanitation Data'!$E$11,0,10*ROW('Sanitation Data'!E166))),'Data Summary'!CS172="Yes"),OFFSET('Sanitation Data'!$E$11,0,10*ROW('Sanitation Data'!E166)),NA())</f>
        <v>#N/A</v>
      </c>
      <c r="AE172" s="507" t="e">
        <f ca="1">+IF(AND(ISNUMBER(OFFSET('Sanitation Data'!$E$12,0,10*ROW('Sanitation Data'!E166))),'Data Summary'!CT172="Yes"),OFFSET('Sanitation Data'!$E$12,0,10*ROW('Sanitation Data'!E166)),NA())</f>
        <v>#N/A</v>
      </c>
      <c r="AF172" s="507" t="e">
        <f ca="1">+IF(AND(ISNUMBER(OFFSET('Sanitation Data'!$F$4,0,10*ROW('Sanitation Data'!F166))),'Data Summary'!CU172="Yes"),100-OFFSET('Sanitation Data'!$F$4,0,10*ROW('Sanitation Data'!F166)),NA())</f>
        <v>#N/A</v>
      </c>
      <c r="AG172" s="507" t="e">
        <f ca="1">+IF(AND(ISNUMBER(OFFSET('Sanitation Data'!$F$6,0,10*ROW('Sanitation Data'!F166))),'Data Summary'!CV172="Yes"),OFFSET('Sanitation Data'!$F$6,0,10*ROW('Sanitation Data'!F166)),NA())</f>
        <v>#N/A</v>
      </c>
      <c r="AH172" s="507" t="e">
        <f ca="1">+IF(AND(ISNUMBER(OFFSET('Sanitation Data'!$F$10,0,10*ROW('Sanitation Data'!F166))),'Data Summary'!CW172="Yes"),OFFSET('Sanitation Data'!$F$10,0,10*ROW('Sanitation Data'!F166)),NA())</f>
        <v>#N/A</v>
      </c>
      <c r="AI172" s="507" t="e">
        <f ca="1">+IF(AND(ISNUMBER(OFFSET('Sanitation Data'!$F$11,0,10*ROW('Sanitation Data'!F166))),'Data Summary'!CX172="Yes"),OFFSET('Sanitation Data'!$F$11,0,10*ROW('Sanitation Data'!F166)),NA())</f>
        <v>#N/A</v>
      </c>
      <c r="AJ172" s="507" t="e">
        <f ca="1">+IF(AND(ISNUMBER(OFFSET('Sanitation Data'!$F$12,0,10*ROW('Sanitation Data'!F166))),'Data Summary'!CY172="Yes"),OFFSET('Sanitation Data'!$F$12,0,10*ROW('Sanitation Data'!F166)),NA())</f>
        <v>#N/A</v>
      </c>
      <c r="AK172" s="507" t="e">
        <f ca="1">+IF(AND(ISNUMBER(OFFSET('Sanitation Data'!$G$4,0,10*ROW('Sanitation Data'!G166))),'Data Summary'!CZ172="Yes"),100-OFFSET('Sanitation Data'!$G$4,0,10*ROW('Sanitation Data'!G166)),NA())</f>
        <v>#N/A</v>
      </c>
      <c r="AL172" s="507" t="e">
        <f ca="1">+IF(AND(ISNUMBER(OFFSET('Sanitation Data'!$G$6,0,10*ROW('Sanitation Data'!G166))),'Data Summary'!DA172="Yes"),OFFSET('Sanitation Data'!$G$6,0,10*ROW('Sanitation Data'!G166)),NA())</f>
        <v>#N/A</v>
      </c>
      <c r="AM172" s="507" t="e">
        <f ca="1">+IF(AND(ISNUMBER(OFFSET('Sanitation Data'!$G$10,0,10*ROW('Sanitation Data'!G166))),'Data Summary'!DB172="Yes"),OFFSET('Sanitation Data'!$G$10,0,10*ROW('Sanitation Data'!G166)),NA())</f>
        <v>#N/A</v>
      </c>
      <c r="AN172" s="507" t="e">
        <f ca="1">+IF(AND(ISNUMBER(OFFSET('Sanitation Data'!$G$11,0,10*ROW('Sanitation Data'!G166))),'Data Summary'!DC172="Yes"),OFFSET('Sanitation Data'!$G$11,0,10*ROW('Sanitation Data'!G166)),NA())</f>
        <v>#N/A</v>
      </c>
      <c r="AO172" s="507" t="e">
        <f ca="1">+IF(AND(ISNUMBER(OFFSET('Sanitation Data'!$G$12,0,10*ROW('Sanitation Data'!G166))),'Data Summary'!DD172="Yes"),OFFSET('Sanitation Data'!$G$12,0,10*ROW('Sanitation Data'!G166)),NA())</f>
        <v>#N/A</v>
      </c>
      <c r="AP172" s="507" t="e">
        <f ca="1">+IF(AND(ISNUMBER(OFFSET('Sanitation Data'!$H$4,0,10*ROW('Sanitation Data'!H166))),'Data Summary'!DE172="Yes"),100-OFFSET('Sanitation Data'!$H$4,0,10*ROW('Sanitation Data'!H166)),NA())</f>
        <v>#N/A</v>
      </c>
      <c r="AQ172" s="507" t="e">
        <f ca="1">+IF(AND(ISNUMBER(OFFSET('Sanitation Data'!$H$6,0,10*ROW('Sanitation Data'!H166))),'Data Summary'!DF172="Yes"),OFFSET('Sanitation Data'!$H$6,0,10*ROW('Sanitation Data'!H166)),NA())</f>
        <v>#N/A</v>
      </c>
      <c r="AR172" s="507" t="e">
        <f ca="1">+IF(AND(ISNUMBER(OFFSET('Sanitation Data'!$H$10,0,10*ROW('Sanitation Data'!H166))),'Data Summary'!DG172="Yes"),OFFSET('Sanitation Data'!$H$10,0,10*ROW('Sanitation Data'!H166)),NA())</f>
        <v>#N/A</v>
      </c>
      <c r="AS172" s="507" t="e">
        <f ca="1">+IF(AND(ISNUMBER(OFFSET('Sanitation Data'!$H$11,0,10*ROW('Sanitation Data'!H166))),'Data Summary'!DH172="Yes"),OFFSET('Sanitation Data'!$H$11,0,10*ROW('Sanitation Data'!H166)),NA())</f>
        <v>#N/A</v>
      </c>
      <c r="AT172" s="507" t="e">
        <f ca="1">+IF(AND(ISNUMBER(OFFSET('Sanitation Data'!$H$12,0,10*ROW('Sanitation Data'!H166))),'Data Summary'!DI172="Yes"),OFFSET('Sanitation Data'!$H$12,0,10*ROW('Sanitation Data'!H166)),NA())</f>
        <v>#N/A</v>
      </c>
      <c r="AU172" s="507" t="e">
        <f ca="1">+IF(AND(ISNUMBER(OFFSET('Sanitation Data'!$I$4,0,10*ROW('Sanitation Data'!I166))),'Data Summary'!DJ172="Yes"),100-OFFSET('Sanitation Data'!$I$4,0,10*ROW('Sanitation Data'!I166)),NA())</f>
        <v>#N/A</v>
      </c>
      <c r="AV172" s="507" t="e">
        <f ca="1">+IF(AND(ISNUMBER(OFFSET('Sanitation Data'!$I$6,0,10*ROW('Sanitation Data'!I166))),'Data Summary'!DK172="Yes"),OFFSET('Sanitation Data'!$I$6,0,10*ROW('Sanitation Data'!I166)),NA())</f>
        <v>#N/A</v>
      </c>
      <c r="AW172" s="507" t="e">
        <f ca="1">+IF(AND(ISNUMBER(OFFSET('Sanitation Data'!$I$10,0,10*ROW('Sanitation Data'!I166))),'Data Summary'!DL172="Yes"),OFFSET('Sanitation Data'!$I$10,0,10*ROW('Sanitation Data'!I166)),NA())</f>
        <v>#N/A</v>
      </c>
      <c r="AX172" s="507" t="e">
        <f ca="1">+IF(AND(ISNUMBER(OFFSET('Sanitation Data'!$I$11,0,10*ROW('Sanitation Data'!I166))),'Data Summary'!DM172="Yes"),OFFSET('Sanitation Data'!$I$11,0,10*ROW('Sanitation Data'!I166)),NA())</f>
        <v>#N/A</v>
      </c>
      <c r="AY172" s="507" t="e">
        <f ca="1">+IF(AND(ISNUMBER(OFFSET('Sanitation Data'!$I$12,0,10*ROW('Sanitation Data'!I166))),'Data Summary'!DN172="Yes"),OFFSET('Sanitation Data'!$I$12,0,10*ROW('Sanitation Data'!I166)),NA())</f>
        <v>#N/A</v>
      </c>
      <c r="AZ172" s="508" t="e">
        <f ca="1">+IF(AND(ISNUMBER(OFFSET('Hygiene Data'!$D$5,0,10*ROW('Hygiene Data'!D166))),'Data Summary'!DO172="Yes"),OFFSET('Hygiene Data'!$D$5,0,10*ROW('Hygiene Data'!D166)),NA())</f>
        <v>#N/A</v>
      </c>
      <c r="BA172" s="508" t="e">
        <f ca="1">+IF(AND(ISNUMBER(OFFSET('Hygiene Data'!$D$7,0,10*ROW('Hygiene Data'!D166))),'Data Summary'!DP172="Yes"),OFFSET('Hygiene Data'!$D$7,0,10*ROW('Hygiene Data'!D166)),NA())</f>
        <v>#N/A</v>
      </c>
      <c r="BB172" s="508" t="e">
        <f ca="1">+IF(AND(ISNUMBER(OFFSET('Hygiene Data'!$D$9,0,10*ROW('Hygiene Data'!D166))),'Data Summary'!DQ172="Yes"),OFFSET('Hygiene Data'!$D$9,0,10*ROW('Hygiene Data'!D166)),NA())</f>
        <v>#N/A</v>
      </c>
      <c r="BC172" s="508" t="e">
        <f ca="1">+IF(AND(ISNUMBER(OFFSET('Hygiene Data'!$E$5,0,10*ROW('Hygiene Data'!E166))),'Data Summary'!DR172="Yes"),OFFSET('Hygiene Data'!$E$5,0,10*ROW('Hygiene Data'!E166)),NA())</f>
        <v>#N/A</v>
      </c>
      <c r="BD172" s="508" t="e">
        <f ca="1">+IF(AND(ISNUMBER(OFFSET('Hygiene Data'!$E$7,0,10*ROW('Hygiene Data'!E166))),'Data Summary'!DS172="Yes"),OFFSET('Hygiene Data'!$E$7,0,10*ROW('Hygiene Data'!E166)),NA())</f>
        <v>#N/A</v>
      </c>
      <c r="BE172" s="508" t="e">
        <f ca="1">+IF(AND(ISNUMBER(OFFSET('Hygiene Data'!$E$9,0,10*ROW('Hygiene Data'!E166))),'Data Summary'!DT172="Yes"),OFFSET('Hygiene Data'!$E$9,0,10*ROW('Hygiene Data'!E166)),NA())</f>
        <v>#N/A</v>
      </c>
      <c r="BF172" s="508" t="e">
        <f ca="1">+IF(AND(ISNUMBER(OFFSET('Hygiene Data'!$F$5,0,10*ROW('Hygiene Data'!F166))),'Data Summary'!DU172="Yes"),OFFSET('Hygiene Data'!$F$5,0,10*ROW('Hygiene Data'!F166)),NA())</f>
        <v>#N/A</v>
      </c>
      <c r="BG172" s="508" t="e">
        <f ca="1">+IF(AND(ISNUMBER(OFFSET('Hygiene Data'!$F$7,0,10*ROW('Hygiene Data'!F166))),'Data Summary'!DV172="Yes"),OFFSET('Hygiene Data'!$F$7,0,10*ROW('Hygiene Data'!F166)),NA())</f>
        <v>#N/A</v>
      </c>
      <c r="BH172" s="508" t="e">
        <f ca="1">+IF(AND(ISNUMBER(OFFSET('Hygiene Data'!$F$9,0,10*ROW('Hygiene Data'!F166))),'Data Summary'!DW172="Yes"),OFFSET('Hygiene Data'!$F$9,0,10*ROW('Hygiene Data'!F166)),NA())</f>
        <v>#N/A</v>
      </c>
      <c r="BI172" s="508" t="e">
        <f ca="1">+IF(AND(ISNUMBER(OFFSET('Hygiene Data'!$G$5,0,10*ROW('Hygiene Data'!G166))),'Data Summary'!DX172="Yes"),OFFSET('Hygiene Data'!$G$5,0,10*ROW('Hygiene Data'!G166)),NA())</f>
        <v>#N/A</v>
      </c>
      <c r="BJ172" s="508" t="e">
        <f ca="1">+IF(AND(ISNUMBER(OFFSET('Hygiene Data'!$G$7,0,10*ROW('Hygiene Data'!G166))),'Data Summary'!DY172="Yes"),OFFSET('Hygiene Data'!$G$7,0,10*ROW('Hygiene Data'!G166)),NA())</f>
        <v>#N/A</v>
      </c>
      <c r="BK172" s="508" t="e">
        <f ca="1">+IF(AND(ISNUMBER(OFFSET('Hygiene Data'!$G$9,0,10*ROW('Hygiene Data'!G166))),'Data Summary'!DZ172="Yes"),OFFSET('Hygiene Data'!$G$9,0,10*ROW('Hygiene Data'!G166)),NA())</f>
        <v>#N/A</v>
      </c>
      <c r="BL172" s="508" t="e">
        <f ca="1">+IF(AND(ISNUMBER(OFFSET('Hygiene Data'!$H$5,0,10*ROW('Hygiene Data'!H166))),'Data Summary'!EA172="Yes"),OFFSET('Hygiene Data'!$H$5,0,10*ROW('Hygiene Data'!H166)),NA())</f>
        <v>#N/A</v>
      </c>
      <c r="BM172" s="508" t="e">
        <f ca="1">+IF(AND(ISNUMBER(OFFSET('Hygiene Data'!$H$7,0,10*ROW('Hygiene Data'!H166))),'Data Summary'!EB172="Yes"),OFFSET('Hygiene Data'!$H$7,0,10*ROW('Hygiene Data'!H166)),NA())</f>
        <v>#N/A</v>
      </c>
      <c r="BN172" s="508" t="e">
        <f ca="1">+IF(AND(ISNUMBER(OFFSET('Hygiene Data'!$H$9,0,10*ROW('Hygiene Data'!H166))),'Data Summary'!EC172="Yes"),OFFSET('Hygiene Data'!$H$9,0,10*ROW('Hygiene Data'!H166)),NA())</f>
        <v>#N/A</v>
      </c>
      <c r="BO172" s="508" t="e">
        <f ca="1">+IF(AND(ISNUMBER(OFFSET('Hygiene Data'!$I$5,0,10*ROW('Hygiene Data'!I166))),'Data Summary'!ED172="Yes"),OFFSET('Hygiene Data'!$I$5,0,10*ROW('Hygiene Data'!I166)),NA())</f>
        <v>#N/A</v>
      </c>
      <c r="BP172" s="508" t="e">
        <f ca="1">+IF(AND(ISNUMBER(OFFSET('Hygiene Data'!$I$7,0,10*ROW('Hygiene Data'!I166))),'Data Summary'!EE172="Yes"),OFFSET('Hygiene Data'!$I$7,0,10*ROW('Hygiene Data'!I166)),NA())</f>
        <v>#N/A</v>
      </c>
      <c r="BQ172" s="508" t="e">
        <f ca="1">+IF(AND(ISNUMBER(OFFSET('Hygiene Data'!$I$9,0,10*ROW('Hygiene Data'!I166))),'Data Summary'!EF172="Yes"),OFFSET('Hygiene Data'!$I$9,0,10*ROW('Hygiene Data'!I166)),NA())</f>
        <v>#N/A</v>
      </c>
    </row>
    <row r="173" spans="1:69" x14ac:dyDescent="0.25">
      <c r="A173" s="504" t="e">
        <f ca="1">+RIGHT('Data Summary'!A173,LEN('Data Summary'!A173)-9)</f>
        <v>#VALUE!</v>
      </c>
      <c r="B173" s="478" t="str">
        <f ca="1">+IF(ISTEXT('Data Summary'!B173),'Data Summary'!B173,"")</f>
        <v/>
      </c>
      <c r="C173" s="505" t="e">
        <f ca="1">+VALUE('Data Summary'!C173)</f>
        <v>#VALUE!</v>
      </c>
      <c r="D173" s="506" t="e">
        <f ca="1">+IF(AND(ISNUMBER(OFFSET('Water Data'!$D$4,0,10*ROW('Water Data'!D167))),'Data Summary'!BS173="Yes"),100-OFFSET('Water Data'!$D$4,0,10*ROW('Water Data'!D167)),NA())</f>
        <v>#N/A</v>
      </c>
      <c r="E173" s="506" t="e">
        <f ca="1">+IF(AND(ISNUMBER(OFFSET('Water Data'!$D$6,0,10*ROW('Water Data'!D167))),'Data Summary'!BT173="Yes"),OFFSET('Water Data'!$D$6,0,10*ROW('Water Data'!D167)),NA())</f>
        <v>#N/A</v>
      </c>
      <c r="F173" s="506" t="e">
        <f ca="1">+IF(AND(ISNUMBER(OFFSET('Water Data'!$D$9,0,10*ROW('Water Data'!D167))),'Data Summary'!BU173="Yes"),OFFSET('Water Data'!$D$9,0,10*ROW('Water Data'!D167)),NA())</f>
        <v>#N/A</v>
      </c>
      <c r="G173" s="506" t="e">
        <f ca="1">+IF(AND(ISNUMBER(OFFSET('Water Data'!$E$4,0,10*ROW('Water Data'!E167))),'Data Summary'!BV173="Yes"),100-OFFSET('Water Data'!$E$4,0,10*ROW('Water Data'!E167)),NA())</f>
        <v>#N/A</v>
      </c>
      <c r="H173" s="506" t="e">
        <f ca="1">+IF(AND(ISNUMBER(OFFSET('Water Data'!$E$6,0,10*ROW('Water Data'!E167))),'Data Summary'!BW173="Yes"),OFFSET('Water Data'!$E$6,0,10*ROW('Water Data'!E167)),NA())</f>
        <v>#N/A</v>
      </c>
      <c r="I173" s="506" t="e">
        <f ca="1">+IF(AND(ISNUMBER(OFFSET('Water Data'!$E$9,0,10*ROW('Water Data'!E167))),'Data Summary'!BX173="Yes"),OFFSET('Water Data'!$E$9,0,10*ROW('Water Data'!E167)),NA())</f>
        <v>#N/A</v>
      </c>
      <c r="J173" s="506" t="e">
        <f ca="1">+IF(AND(ISNUMBER(OFFSET('Water Data'!$F$4,0,10*ROW('Water Data'!F167))),'Data Summary'!BY173="Yes"),100-OFFSET('Water Data'!$F$4,0,10*ROW('Water Data'!F167)),NA())</f>
        <v>#N/A</v>
      </c>
      <c r="K173" s="506" t="e">
        <f ca="1">+IF(AND(ISNUMBER(OFFSET('Water Data'!$F$6,0,10*ROW('Water Data'!F167))),'Data Summary'!BZ173="Yes"),OFFSET('Water Data'!$F$6,0,10*ROW('Water Data'!F167)),NA())</f>
        <v>#N/A</v>
      </c>
      <c r="L173" s="506" t="e">
        <f ca="1">+IF(AND(ISNUMBER(OFFSET('Water Data'!$F$9,0,10*ROW('Water Data'!F167))),'Data Summary'!CA173="Yes"),OFFSET('Water Data'!$F$9,0,10*ROW('Water Data'!F167)),NA())</f>
        <v>#N/A</v>
      </c>
      <c r="M173" s="506" t="e">
        <f ca="1">+IF(AND(ISNUMBER(OFFSET('Water Data'!$G$4,0,10*ROW('Water Data'!G167))),'Data Summary'!CB173="Yes"),100-OFFSET('Water Data'!$G$4,0,10*ROW('Water Data'!G167)),NA())</f>
        <v>#N/A</v>
      </c>
      <c r="N173" s="506" t="e">
        <f ca="1">+IF(AND(ISNUMBER(OFFSET('Water Data'!$G$6,0,10*ROW('Water Data'!G167))),'Data Summary'!CC173="Yes"),OFFSET('Water Data'!$G$6,0,10*ROW('Water Data'!G167)),NA())</f>
        <v>#N/A</v>
      </c>
      <c r="O173" s="506" t="e">
        <f ca="1">+IF(AND(ISNUMBER(OFFSET('Water Data'!$G$9,0,10*ROW('Water Data'!G167))),'Data Summary'!CD173="Yes"),OFFSET('Water Data'!$G$9,0,10*ROW('Water Data'!G167)),NA())</f>
        <v>#N/A</v>
      </c>
      <c r="P173" s="506" t="e">
        <f ca="1">+IF(AND(ISNUMBER(OFFSET('Water Data'!$H$4,0,10*ROW('Water Data'!H167))),'Data Summary'!CE173="Yes"),100-OFFSET('Water Data'!$H$4,0,10*ROW('Water Data'!H167)),NA())</f>
        <v>#N/A</v>
      </c>
      <c r="Q173" s="506" t="e">
        <f ca="1">+IF(AND(ISNUMBER(OFFSET('Water Data'!$H$6,0,10*ROW('Water Data'!H167))),'Data Summary'!CF173="Yes"),OFFSET('Water Data'!$H$6,0,10*ROW('Water Data'!H167)),NA())</f>
        <v>#N/A</v>
      </c>
      <c r="R173" s="506" t="e">
        <f ca="1">+IF(AND(ISNUMBER(OFFSET('Water Data'!$H$9,0,10*ROW('Water Data'!H167))),'Data Summary'!CG173="Yes"),OFFSET('Water Data'!$H$9,0,10*ROW('Water Data'!H167)),NA())</f>
        <v>#N/A</v>
      </c>
      <c r="S173" s="506" t="e">
        <f ca="1">+IF(AND(ISNUMBER(OFFSET('Water Data'!$I$4,0,10*ROW('Water Data'!I167))),'Data Summary'!CH173="Yes"),100-OFFSET('Water Data'!$I$4,0,10*ROW('Water Data'!I167)),NA())</f>
        <v>#N/A</v>
      </c>
      <c r="T173" s="506" t="e">
        <f ca="1">+IF(AND(ISNUMBER(OFFSET('Water Data'!$I$6,0,10*ROW('Water Data'!I167))),'Data Summary'!CI173="Yes"),OFFSET('Water Data'!$I$6,0,10*ROW('Water Data'!I167)),NA())</f>
        <v>#N/A</v>
      </c>
      <c r="U173" s="506" t="e">
        <f ca="1">+IF(AND(ISNUMBER(OFFSET('Water Data'!$I$9,0,10*ROW('Water Data'!I167))),'Data Summary'!CJ173="Yes"),OFFSET('Water Data'!$I$9,0,10*ROW('Water Data'!I167)),NA())</f>
        <v>#N/A</v>
      </c>
      <c r="V173" s="507" t="e">
        <f ca="1">+IF(AND(ISNUMBER(OFFSET('Sanitation Data'!$D$4,0,10*ROW('Sanitation Data'!D167))),'Data Summary'!CK173="Yes"),100-OFFSET('Sanitation Data'!$D$4,0,10*ROW('Sanitation Data'!D167)),NA())</f>
        <v>#N/A</v>
      </c>
      <c r="W173" s="507" t="e">
        <f ca="1">+IF(AND(ISNUMBER(OFFSET('Sanitation Data'!$D$6,0,10*ROW('Sanitation Data'!D167))),'Data Summary'!CL173="Yes"),OFFSET('Sanitation Data'!$D$6,0,10*ROW('Sanitation Data'!D167)),NA())</f>
        <v>#N/A</v>
      </c>
      <c r="X173" s="507" t="e">
        <f ca="1">+IF(AND(ISNUMBER(OFFSET('Sanitation Data'!$D$10,0,10*ROW('Sanitation Data'!D167))),'Data Summary'!CM173="Yes"),OFFSET('Sanitation Data'!$D$10,0,10*ROW('Sanitation Data'!D167)),NA())</f>
        <v>#N/A</v>
      </c>
      <c r="Y173" s="507" t="e">
        <f ca="1">+IF(AND(ISNUMBER(OFFSET('Sanitation Data'!$D$11,0,10*ROW('Sanitation Data'!D167))),'Data Summary'!CN173="Yes"),OFFSET('Sanitation Data'!$D$11,0,10*ROW('Sanitation Data'!D167)),NA())</f>
        <v>#N/A</v>
      </c>
      <c r="Z173" s="507" t="e">
        <f ca="1">+IF(AND(ISNUMBER(OFFSET('Sanitation Data'!$D$12,0,10*ROW('Sanitation Data'!D167))),'Data Summary'!CO173="Yes"),OFFSET('Sanitation Data'!$D$12,0,10*ROW('Sanitation Data'!D167)),NA())</f>
        <v>#N/A</v>
      </c>
      <c r="AA173" s="507" t="e">
        <f ca="1">+IF(AND(ISNUMBER(OFFSET('Sanitation Data'!$E$4,0,10*ROW('Sanitation Data'!E167))),'Data Summary'!CP173="Yes"),100-OFFSET('Sanitation Data'!$E$4,0,10*ROW('Sanitation Data'!E167)),NA())</f>
        <v>#N/A</v>
      </c>
      <c r="AB173" s="507" t="e">
        <f ca="1">+IF(AND(ISNUMBER(OFFSET('Sanitation Data'!$E$6,0,10*ROW('Sanitation Data'!E167))),'Data Summary'!CQ173="Yes"),OFFSET('Sanitation Data'!$E$6,0,10*ROW('Sanitation Data'!E167)),NA())</f>
        <v>#N/A</v>
      </c>
      <c r="AC173" s="507" t="e">
        <f ca="1">+IF(AND(ISNUMBER(OFFSET('Sanitation Data'!$E$10,0,10*ROW('Sanitation Data'!E167))),'Data Summary'!CR173="Yes"),OFFSET('Sanitation Data'!$E$10,0,10*ROW('Sanitation Data'!E167)),NA())</f>
        <v>#N/A</v>
      </c>
      <c r="AD173" s="507" t="e">
        <f ca="1">+IF(AND(ISNUMBER(OFFSET('Sanitation Data'!$E$11,0,10*ROW('Sanitation Data'!E167))),'Data Summary'!CS173="Yes"),OFFSET('Sanitation Data'!$E$11,0,10*ROW('Sanitation Data'!E167)),NA())</f>
        <v>#N/A</v>
      </c>
      <c r="AE173" s="507" t="e">
        <f ca="1">+IF(AND(ISNUMBER(OFFSET('Sanitation Data'!$E$12,0,10*ROW('Sanitation Data'!E167))),'Data Summary'!CT173="Yes"),OFFSET('Sanitation Data'!$E$12,0,10*ROW('Sanitation Data'!E167)),NA())</f>
        <v>#N/A</v>
      </c>
      <c r="AF173" s="507" t="e">
        <f ca="1">+IF(AND(ISNUMBER(OFFSET('Sanitation Data'!$F$4,0,10*ROW('Sanitation Data'!F167))),'Data Summary'!CU173="Yes"),100-OFFSET('Sanitation Data'!$F$4,0,10*ROW('Sanitation Data'!F167)),NA())</f>
        <v>#N/A</v>
      </c>
      <c r="AG173" s="507" t="e">
        <f ca="1">+IF(AND(ISNUMBER(OFFSET('Sanitation Data'!$F$6,0,10*ROW('Sanitation Data'!F167))),'Data Summary'!CV173="Yes"),OFFSET('Sanitation Data'!$F$6,0,10*ROW('Sanitation Data'!F167)),NA())</f>
        <v>#N/A</v>
      </c>
      <c r="AH173" s="507" t="e">
        <f ca="1">+IF(AND(ISNUMBER(OFFSET('Sanitation Data'!$F$10,0,10*ROW('Sanitation Data'!F167))),'Data Summary'!CW173="Yes"),OFFSET('Sanitation Data'!$F$10,0,10*ROW('Sanitation Data'!F167)),NA())</f>
        <v>#N/A</v>
      </c>
      <c r="AI173" s="507" t="e">
        <f ca="1">+IF(AND(ISNUMBER(OFFSET('Sanitation Data'!$F$11,0,10*ROW('Sanitation Data'!F167))),'Data Summary'!CX173="Yes"),OFFSET('Sanitation Data'!$F$11,0,10*ROW('Sanitation Data'!F167)),NA())</f>
        <v>#N/A</v>
      </c>
      <c r="AJ173" s="507" t="e">
        <f ca="1">+IF(AND(ISNUMBER(OFFSET('Sanitation Data'!$F$12,0,10*ROW('Sanitation Data'!F167))),'Data Summary'!CY173="Yes"),OFFSET('Sanitation Data'!$F$12,0,10*ROW('Sanitation Data'!F167)),NA())</f>
        <v>#N/A</v>
      </c>
      <c r="AK173" s="507" t="e">
        <f ca="1">+IF(AND(ISNUMBER(OFFSET('Sanitation Data'!$G$4,0,10*ROW('Sanitation Data'!G167))),'Data Summary'!CZ173="Yes"),100-OFFSET('Sanitation Data'!$G$4,0,10*ROW('Sanitation Data'!G167)),NA())</f>
        <v>#N/A</v>
      </c>
      <c r="AL173" s="507" t="e">
        <f ca="1">+IF(AND(ISNUMBER(OFFSET('Sanitation Data'!$G$6,0,10*ROW('Sanitation Data'!G167))),'Data Summary'!DA173="Yes"),OFFSET('Sanitation Data'!$G$6,0,10*ROW('Sanitation Data'!G167)),NA())</f>
        <v>#N/A</v>
      </c>
      <c r="AM173" s="507" t="e">
        <f ca="1">+IF(AND(ISNUMBER(OFFSET('Sanitation Data'!$G$10,0,10*ROW('Sanitation Data'!G167))),'Data Summary'!DB173="Yes"),OFFSET('Sanitation Data'!$G$10,0,10*ROW('Sanitation Data'!G167)),NA())</f>
        <v>#N/A</v>
      </c>
      <c r="AN173" s="507" t="e">
        <f ca="1">+IF(AND(ISNUMBER(OFFSET('Sanitation Data'!$G$11,0,10*ROW('Sanitation Data'!G167))),'Data Summary'!DC173="Yes"),OFFSET('Sanitation Data'!$G$11,0,10*ROW('Sanitation Data'!G167)),NA())</f>
        <v>#N/A</v>
      </c>
      <c r="AO173" s="507" t="e">
        <f ca="1">+IF(AND(ISNUMBER(OFFSET('Sanitation Data'!$G$12,0,10*ROW('Sanitation Data'!G167))),'Data Summary'!DD173="Yes"),OFFSET('Sanitation Data'!$G$12,0,10*ROW('Sanitation Data'!G167)),NA())</f>
        <v>#N/A</v>
      </c>
      <c r="AP173" s="507" t="e">
        <f ca="1">+IF(AND(ISNUMBER(OFFSET('Sanitation Data'!$H$4,0,10*ROW('Sanitation Data'!H167))),'Data Summary'!DE173="Yes"),100-OFFSET('Sanitation Data'!$H$4,0,10*ROW('Sanitation Data'!H167)),NA())</f>
        <v>#N/A</v>
      </c>
      <c r="AQ173" s="507" t="e">
        <f ca="1">+IF(AND(ISNUMBER(OFFSET('Sanitation Data'!$H$6,0,10*ROW('Sanitation Data'!H167))),'Data Summary'!DF173="Yes"),OFFSET('Sanitation Data'!$H$6,0,10*ROW('Sanitation Data'!H167)),NA())</f>
        <v>#N/A</v>
      </c>
      <c r="AR173" s="507" t="e">
        <f ca="1">+IF(AND(ISNUMBER(OFFSET('Sanitation Data'!$H$10,0,10*ROW('Sanitation Data'!H167))),'Data Summary'!DG173="Yes"),OFFSET('Sanitation Data'!$H$10,0,10*ROW('Sanitation Data'!H167)),NA())</f>
        <v>#N/A</v>
      </c>
      <c r="AS173" s="507" t="e">
        <f ca="1">+IF(AND(ISNUMBER(OFFSET('Sanitation Data'!$H$11,0,10*ROW('Sanitation Data'!H167))),'Data Summary'!DH173="Yes"),OFFSET('Sanitation Data'!$H$11,0,10*ROW('Sanitation Data'!H167)),NA())</f>
        <v>#N/A</v>
      </c>
      <c r="AT173" s="507" t="e">
        <f ca="1">+IF(AND(ISNUMBER(OFFSET('Sanitation Data'!$H$12,0,10*ROW('Sanitation Data'!H167))),'Data Summary'!DI173="Yes"),OFFSET('Sanitation Data'!$H$12,0,10*ROW('Sanitation Data'!H167)),NA())</f>
        <v>#N/A</v>
      </c>
      <c r="AU173" s="507" t="e">
        <f ca="1">+IF(AND(ISNUMBER(OFFSET('Sanitation Data'!$I$4,0,10*ROW('Sanitation Data'!I167))),'Data Summary'!DJ173="Yes"),100-OFFSET('Sanitation Data'!$I$4,0,10*ROW('Sanitation Data'!I167)),NA())</f>
        <v>#N/A</v>
      </c>
      <c r="AV173" s="507" t="e">
        <f ca="1">+IF(AND(ISNUMBER(OFFSET('Sanitation Data'!$I$6,0,10*ROW('Sanitation Data'!I167))),'Data Summary'!DK173="Yes"),OFFSET('Sanitation Data'!$I$6,0,10*ROW('Sanitation Data'!I167)),NA())</f>
        <v>#N/A</v>
      </c>
      <c r="AW173" s="507" t="e">
        <f ca="1">+IF(AND(ISNUMBER(OFFSET('Sanitation Data'!$I$10,0,10*ROW('Sanitation Data'!I167))),'Data Summary'!DL173="Yes"),OFFSET('Sanitation Data'!$I$10,0,10*ROW('Sanitation Data'!I167)),NA())</f>
        <v>#N/A</v>
      </c>
      <c r="AX173" s="507" t="e">
        <f ca="1">+IF(AND(ISNUMBER(OFFSET('Sanitation Data'!$I$11,0,10*ROW('Sanitation Data'!I167))),'Data Summary'!DM173="Yes"),OFFSET('Sanitation Data'!$I$11,0,10*ROW('Sanitation Data'!I167)),NA())</f>
        <v>#N/A</v>
      </c>
      <c r="AY173" s="507" t="e">
        <f ca="1">+IF(AND(ISNUMBER(OFFSET('Sanitation Data'!$I$12,0,10*ROW('Sanitation Data'!I167))),'Data Summary'!DN173="Yes"),OFFSET('Sanitation Data'!$I$12,0,10*ROW('Sanitation Data'!I167)),NA())</f>
        <v>#N/A</v>
      </c>
      <c r="AZ173" s="508" t="e">
        <f ca="1">+IF(AND(ISNUMBER(OFFSET('Hygiene Data'!$D$5,0,10*ROW('Hygiene Data'!D167))),'Data Summary'!DO173="Yes"),OFFSET('Hygiene Data'!$D$5,0,10*ROW('Hygiene Data'!D167)),NA())</f>
        <v>#N/A</v>
      </c>
      <c r="BA173" s="508" t="e">
        <f ca="1">+IF(AND(ISNUMBER(OFFSET('Hygiene Data'!$D$7,0,10*ROW('Hygiene Data'!D167))),'Data Summary'!DP173="Yes"),OFFSET('Hygiene Data'!$D$7,0,10*ROW('Hygiene Data'!D167)),NA())</f>
        <v>#N/A</v>
      </c>
      <c r="BB173" s="508" t="e">
        <f ca="1">+IF(AND(ISNUMBER(OFFSET('Hygiene Data'!$D$9,0,10*ROW('Hygiene Data'!D167))),'Data Summary'!DQ173="Yes"),OFFSET('Hygiene Data'!$D$9,0,10*ROW('Hygiene Data'!D167)),NA())</f>
        <v>#N/A</v>
      </c>
      <c r="BC173" s="508" t="e">
        <f ca="1">+IF(AND(ISNUMBER(OFFSET('Hygiene Data'!$E$5,0,10*ROW('Hygiene Data'!E167))),'Data Summary'!DR173="Yes"),OFFSET('Hygiene Data'!$E$5,0,10*ROW('Hygiene Data'!E167)),NA())</f>
        <v>#N/A</v>
      </c>
      <c r="BD173" s="508" t="e">
        <f ca="1">+IF(AND(ISNUMBER(OFFSET('Hygiene Data'!$E$7,0,10*ROW('Hygiene Data'!E167))),'Data Summary'!DS173="Yes"),OFFSET('Hygiene Data'!$E$7,0,10*ROW('Hygiene Data'!E167)),NA())</f>
        <v>#N/A</v>
      </c>
      <c r="BE173" s="508" t="e">
        <f ca="1">+IF(AND(ISNUMBER(OFFSET('Hygiene Data'!$E$9,0,10*ROW('Hygiene Data'!E167))),'Data Summary'!DT173="Yes"),OFFSET('Hygiene Data'!$E$9,0,10*ROW('Hygiene Data'!E167)),NA())</f>
        <v>#N/A</v>
      </c>
      <c r="BF173" s="508" t="e">
        <f ca="1">+IF(AND(ISNUMBER(OFFSET('Hygiene Data'!$F$5,0,10*ROW('Hygiene Data'!F167))),'Data Summary'!DU173="Yes"),OFFSET('Hygiene Data'!$F$5,0,10*ROW('Hygiene Data'!F167)),NA())</f>
        <v>#N/A</v>
      </c>
      <c r="BG173" s="508" t="e">
        <f ca="1">+IF(AND(ISNUMBER(OFFSET('Hygiene Data'!$F$7,0,10*ROW('Hygiene Data'!F167))),'Data Summary'!DV173="Yes"),OFFSET('Hygiene Data'!$F$7,0,10*ROW('Hygiene Data'!F167)),NA())</f>
        <v>#N/A</v>
      </c>
      <c r="BH173" s="508" t="e">
        <f ca="1">+IF(AND(ISNUMBER(OFFSET('Hygiene Data'!$F$9,0,10*ROW('Hygiene Data'!F167))),'Data Summary'!DW173="Yes"),OFFSET('Hygiene Data'!$F$9,0,10*ROW('Hygiene Data'!F167)),NA())</f>
        <v>#N/A</v>
      </c>
      <c r="BI173" s="508" t="e">
        <f ca="1">+IF(AND(ISNUMBER(OFFSET('Hygiene Data'!$G$5,0,10*ROW('Hygiene Data'!G167))),'Data Summary'!DX173="Yes"),OFFSET('Hygiene Data'!$G$5,0,10*ROW('Hygiene Data'!G167)),NA())</f>
        <v>#N/A</v>
      </c>
      <c r="BJ173" s="508" t="e">
        <f ca="1">+IF(AND(ISNUMBER(OFFSET('Hygiene Data'!$G$7,0,10*ROW('Hygiene Data'!G167))),'Data Summary'!DY173="Yes"),OFFSET('Hygiene Data'!$G$7,0,10*ROW('Hygiene Data'!G167)),NA())</f>
        <v>#N/A</v>
      </c>
      <c r="BK173" s="508" t="e">
        <f ca="1">+IF(AND(ISNUMBER(OFFSET('Hygiene Data'!$G$9,0,10*ROW('Hygiene Data'!G167))),'Data Summary'!DZ173="Yes"),OFFSET('Hygiene Data'!$G$9,0,10*ROW('Hygiene Data'!G167)),NA())</f>
        <v>#N/A</v>
      </c>
      <c r="BL173" s="508" t="e">
        <f ca="1">+IF(AND(ISNUMBER(OFFSET('Hygiene Data'!$H$5,0,10*ROW('Hygiene Data'!H167))),'Data Summary'!EA173="Yes"),OFFSET('Hygiene Data'!$H$5,0,10*ROW('Hygiene Data'!H167)),NA())</f>
        <v>#N/A</v>
      </c>
      <c r="BM173" s="508" t="e">
        <f ca="1">+IF(AND(ISNUMBER(OFFSET('Hygiene Data'!$H$7,0,10*ROW('Hygiene Data'!H167))),'Data Summary'!EB173="Yes"),OFFSET('Hygiene Data'!$H$7,0,10*ROW('Hygiene Data'!H167)),NA())</f>
        <v>#N/A</v>
      </c>
      <c r="BN173" s="508" t="e">
        <f ca="1">+IF(AND(ISNUMBER(OFFSET('Hygiene Data'!$H$9,0,10*ROW('Hygiene Data'!H167))),'Data Summary'!EC173="Yes"),OFFSET('Hygiene Data'!$H$9,0,10*ROW('Hygiene Data'!H167)),NA())</f>
        <v>#N/A</v>
      </c>
      <c r="BO173" s="508" t="e">
        <f ca="1">+IF(AND(ISNUMBER(OFFSET('Hygiene Data'!$I$5,0,10*ROW('Hygiene Data'!I167))),'Data Summary'!ED173="Yes"),OFFSET('Hygiene Data'!$I$5,0,10*ROW('Hygiene Data'!I167)),NA())</f>
        <v>#N/A</v>
      </c>
      <c r="BP173" s="508" t="e">
        <f ca="1">+IF(AND(ISNUMBER(OFFSET('Hygiene Data'!$I$7,0,10*ROW('Hygiene Data'!I167))),'Data Summary'!EE173="Yes"),OFFSET('Hygiene Data'!$I$7,0,10*ROW('Hygiene Data'!I167)),NA())</f>
        <v>#N/A</v>
      </c>
      <c r="BQ173" s="508" t="e">
        <f ca="1">+IF(AND(ISNUMBER(OFFSET('Hygiene Data'!$I$9,0,10*ROW('Hygiene Data'!I167))),'Data Summary'!EF173="Yes"),OFFSET('Hygiene Data'!$I$9,0,10*ROW('Hygiene Data'!I167)),NA())</f>
        <v>#N/A</v>
      </c>
    </row>
    <row r="174" spans="1:69" x14ac:dyDescent="0.25">
      <c r="A174" s="504" t="e">
        <f ca="1">+RIGHT('Data Summary'!A174,LEN('Data Summary'!A174)-9)</f>
        <v>#VALUE!</v>
      </c>
      <c r="B174" s="478" t="str">
        <f ca="1">+IF(ISTEXT('Data Summary'!B174),'Data Summary'!B174,"")</f>
        <v/>
      </c>
      <c r="C174" s="505" t="e">
        <f ca="1">+VALUE('Data Summary'!C174)</f>
        <v>#VALUE!</v>
      </c>
      <c r="D174" s="506" t="e">
        <f ca="1">+IF(AND(ISNUMBER(OFFSET('Water Data'!$D$4,0,10*ROW('Water Data'!D168))),'Data Summary'!BS174="Yes"),100-OFFSET('Water Data'!$D$4,0,10*ROW('Water Data'!D168)),NA())</f>
        <v>#N/A</v>
      </c>
      <c r="E174" s="506" t="e">
        <f ca="1">+IF(AND(ISNUMBER(OFFSET('Water Data'!$D$6,0,10*ROW('Water Data'!D168))),'Data Summary'!BT174="Yes"),OFFSET('Water Data'!$D$6,0,10*ROW('Water Data'!D168)),NA())</f>
        <v>#N/A</v>
      </c>
      <c r="F174" s="506" t="e">
        <f ca="1">+IF(AND(ISNUMBER(OFFSET('Water Data'!$D$9,0,10*ROW('Water Data'!D168))),'Data Summary'!BU174="Yes"),OFFSET('Water Data'!$D$9,0,10*ROW('Water Data'!D168)),NA())</f>
        <v>#N/A</v>
      </c>
      <c r="G174" s="506" t="e">
        <f ca="1">+IF(AND(ISNUMBER(OFFSET('Water Data'!$E$4,0,10*ROW('Water Data'!E168))),'Data Summary'!BV174="Yes"),100-OFFSET('Water Data'!$E$4,0,10*ROW('Water Data'!E168)),NA())</f>
        <v>#N/A</v>
      </c>
      <c r="H174" s="506" t="e">
        <f ca="1">+IF(AND(ISNUMBER(OFFSET('Water Data'!$E$6,0,10*ROW('Water Data'!E168))),'Data Summary'!BW174="Yes"),OFFSET('Water Data'!$E$6,0,10*ROW('Water Data'!E168)),NA())</f>
        <v>#N/A</v>
      </c>
      <c r="I174" s="506" t="e">
        <f ca="1">+IF(AND(ISNUMBER(OFFSET('Water Data'!$E$9,0,10*ROW('Water Data'!E168))),'Data Summary'!BX174="Yes"),OFFSET('Water Data'!$E$9,0,10*ROW('Water Data'!E168)),NA())</f>
        <v>#N/A</v>
      </c>
      <c r="J174" s="506" t="e">
        <f ca="1">+IF(AND(ISNUMBER(OFFSET('Water Data'!$F$4,0,10*ROW('Water Data'!F168))),'Data Summary'!BY174="Yes"),100-OFFSET('Water Data'!$F$4,0,10*ROW('Water Data'!F168)),NA())</f>
        <v>#N/A</v>
      </c>
      <c r="K174" s="506" t="e">
        <f ca="1">+IF(AND(ISNUMBER(OFFSET('Water Data'!$F$6,0,10*ROW('Water Data'!F168))),'Data Summary'!BZ174="Yes"),OFFSET('Water Data'!$F$6,0,10*ROW('Water Data'!F168)),NA())</f>
        <v>#N/A</v>
      </c>
      <c r="L174" s="506" t="e">
        <f ca="1">+IF(AND(ISNUMBER(OFFSET('Water Data'!$F$9,0,10*ROW('Water Data'!F168))),'Data Summary'!CA174="Yes"),OFFSET('Water Data'!$F$9,0,10*ROW('Water Data'!F168)),NA())</f>
        <v>#N/A</v>
      </c>
      <c r="M174" s="506" t="e">
        <f ca="1">+IF(AND(ISNUMBER(OFFSET('Water Data'!$G$4,0,10*ROW('Water Data'!G168))),'Data Summary'!CB174="Yes"),100-OFFSET('Water Data'!$G$4,0,10*ROW('Water Data'!G168)),NA())</f>
        <v>#N/A</v>
      </c>
      <c r="N174" s="506" t="e">
        <f ca="1">+IF(AND(ISNUMBER(OFFSET('Water Data'!$G$6,0,10*ROW('Water Data'!G168))),'Data Summary'!CC174="Yes"),OFFSET('Water Data'!$G$6,0,10*ROW('Water Data'!G168)),NA())</f>
        <v>#N/A</v>
      </c>
      <c r="O174" s="506" t="e">
        <f ca="1">+IF(AND(ISNUMBER(OFFSET('Water Data'!$G$9,0,10*ROW('Water Data'!G168))),'Data Summary'!CD174="Yes"),OFFSET('Water Data'!$G$9,0,10*ROW('Water Data'!G168)),NA())</f>
        <v>#N/A</v>
      </c>
      <c r="P174" s="506" t="e">
        <f ca="1">+IF(AND(ISNUMBER(OFFSET('Water Data'!$H$4,0,10*ROW('Water Data'!H168))),'Data Summary'!CE174="Yes"),100-OFFSET('Water Data'!$H$4,0,10*ROW('Water Data'!H168)),NA())</f>
        <v>#N/A</v>
      </c>
      <c r="Q174" s="506" t="e">
        <f ca="1">+IF(AND(ISNUMBER(OFFSET('Water Data'!$H$6,0,10*ROW('Water Data'!H168))),'Data Summary'!CF174="Yes"),OFFSET('Water Data'!$H$6,0,10*ROW('Water Data'!H168)),NA())</f>
        <v>#N/A</v>
      </c>
      <c r="R174" s="506" t="e">
        <f ca="1">+IF(AND(ISNUMBER(OFFSET('Water Data'!$H$9,0,10*ROW('Water Data'!H168))),'Data Summary'!CG174="Yes"),OFFSET('Water Data'!$H$9,0,10*ROW('Water Data'!H168)),NA())</f>
        <v>#N/A</v>
      </c>
      <c r="S174" s="506" t="e">
        <f ca="1">+IF(AND(ISNUMBER(OFFSET('Water Data'!$I$4,0,10*ROW('Water Data'!I168))),'Data Summary'!CH174="Yes"),100-OFFSET('Water Data'!$I$4,0,10*ROW('Water Data'!I168)),NA())</f>
        <v>#N/A</v>
      </c>
      <c r="T174" s="506" t="e">
        <f ca="1">+IF(AND(ISNUMBER(OFFSET('Water Data'!$I$6,0,10*ROW('Water Data'!I168))),'Data Summary'!CI174="Yes"),OFFSET('Water Data'!$I$6,0,10*ROW('Water Data'!I168)),NA())</f>
        <v>#N/A</v>
      </c>
      <c r="U174" s="506" t="e">
        <f ca="1">+IF(AND(ISNUMBER(OFFSET('Water Data'!$I$9,0,10*ROW('Water Data'!I168))),'Data Summary'!CJ174="Yes"),OFFSET('Water Data'!$I$9,0,10*ROW('Water Data'!I168)),NA())</f>
        <v>#N/A</v>
      </c>
      <c r="V174" s="507" t="e">
        <f ca="1">+IF(AND(ISNUMBER(OFFSET('Sanitation Data'!$D$4,0,10*ROW('Sanitation Data'!D168))),'Data Summary'!CK174="Yes"),100-OFFSET('Sanitation Data'!$D$4,0,10*ROW('Sanitation Data'!D168)),NA())</f>
        <v>#N/A</v>
      </c>
      <c r="W174" s="507" t="e">
        <f ca="1">+IF(AND(ISNUMBER(OFFSET('Sanitation Data'!$D$6,0,10*ROW('Sanitation Data'!D168))),'Data Summary'!CL174="Yes"),OFFSET('Sanitation Data'!$D$6,0,10*ROW('Sanitation Data'!D168)),NA())</f>
        <v>#N/A</v>
      </c>
      <c r="X174" s="507" t="e">
        <f ca="1">+IF(AND(ISNUMBER(OFFSET('Sanitation Data'!$D$10,0,10*ROW('Sanitation Data'!D168))),'Data Summary'!CM174="Yes"),OFFSET('Sanitation Data'!$D$10,0,10*ROW('Sanitation Data'!D168)),NA())</f>
        <v>#N/A</v>
      </c>
      <c r="Y174" s="507" t="e">
        <f ca="1">+IF(AND(ISNUMBER(OFFSET('Sanitation Data'!$D$11,0,10*ROW('Sanitation Data'!D168))),'Data Summary'!CN174="Yes"),OFFSET('Sanitation Data'!$D$11,0,10*ROW('Sanitation Data'!D168)),NA())</f>
        <v>#N/A</v>
      </c>
      <c r="Z174" s="507" t="e">
        <f ca="1">+IF(AND(ISNUMBER(OFFSET('Sanitation Data'!$D$12,0,10*ROW('Sanitation Data'!D168))),'Data Summary'!CO174="Yes"),OFFSET('Sanitation Data'!$D$12,0,10*ROW('Sanitation Data'!D168)),NA())</f>
        <v>#N/A</v>
      </c>
      <c r="AA174" s="507" t="e">
        <f ca="1">+IF(AND(ISNUMBER(OFFSET('Sanitation Data'!$E$4,0,10*ROW('Sanitation Data'!E168))),'Data Summary'!CP174="Yes"),100-OFFSET('Sanitation Data'!$E$4,0,10*ROW('Sanitation Data'!E168)),NA())</f>
        <v>#N/A</v>
      </c>
      <c r="AB174" s="507" t="e">
        <f ca="1">+IF(AND(ISNUMBER(OFFSET('Sanitation Data'!$E$6,0,10*ROW('Sanitation Data'!E168))),'Data Summary'!CQ174="Yes"),OFFSET('Sanitation Data'!$E$6,0,10*ROW('Sanitation Data'!E168)),NA())</f>
        <v>#N/A</v>
      </c>
      <c r="AC174" s="507" t="e">
        <f ca="1">+IF(AND(ISNUMBER(OFFSET('Sanitation Data'!$E$10,0,10*ROW('Sanitation Data'!E168))),'Data Summary'!CR174="Yes"),OFFSET('Sanitation Data'!$E$10,0,10*ROW('Sanitation Data'!E168)),NA())</f>
        <v>#N/A</v>
      </c>
      <c r="AD174" s="507" t="e">
        <f ca="1">+IF(AND(ISNUMBER(OFFSET('Sanitation Data'!$E$11,0,10*ROW('Sanitation Data'!E168))),'Data Summary'!CS174="Yes"),OFFSET('Sanitation Data'!$E$11,0,10*ROW('Sanitation Data'!E168)),NA())</f>
        <v>#N/A</v>
      </c>
      <c r="AE174" s="507" t="e">
        <f ca="1">+IF(AND(ISNUMBER(OFFSET('Sanitation Data'!$E$12,0,10*ROW('Sanitation Data'!E168))),'Data Summary'!CT174="Yes"),OFFSET('Sanitation Data'!$E$12,0,10*ROW('Sanitation Data'!E168)),NA())</f>
        <v>#N/A</v>
      </c>
      <c r="AF174" s="507" t="e">
        <f ca="1">+IF(AND(ISNUMBER(OFFSET('Sanitation Data'!$F$4,0,10*ROW('Sanitation Data'!F168))),'Data Summary'!CU174="Yes"),100-OFFSET('Sanitation Data'!$F$4,0,10*ROW('Sanitation Data'!F168)),NA())</f>
        <v>#N/A</v>
      </c>
      <c r="AG174" s="507" t="e">
        <f ca="1">+IF(AND(ISNUMBER(OFFSET('Sanitation Data'!$F$6,0,10*ROW('Sanitation Data'!F168))),'Data Summary'!CV174="Yes"),OFFSET('Sanitation Data'!$F$6,0,10*ROW('Sanitation Data'!F168)),NA())</f>
        <v>#N/A</v>
      </c>
      <c r="AH174" s="507" t="e">
        <f ca="1">+IF(AND(ISNUMBER(OFFSET('Sanitation Data'!$F$10,0,10*ROW('Sanitation Data'!F168))),'Data Summary'!CW174="Yes"),OFFSET('Sanitation Data'!$F$10,0,10*ROW('Sanitation Data'!F168)),NA())</f>
        <v>#N/A</v>
      </c>
      <c r="AI174" s="507" t="e">
        <f ca="1">+IF(AND(ISNUMBER(OFFSET('Sanitation Data'!$F$11,0,10*ROW('Sanitation Data'!F168))),'Data Summary'!CX174="Yes"),OFFSET('Sanitation Data'!$F$11,0,10*ROW('Sanitation Data'!F168)),NA())</f>
        <v>#N/A</v>
      </c>
      <c r="AJ174" s="507" t="e">
        <f ca="1">+IF(AND(ISNUMBER(OFFSET('Sanitation Data'!$F$12,0,10*ROW('Sanitation Data'!F168))),'Data Summary'!CY174="Yes"),OFFSET('Sanitation Data'!$F$12,0,10*ROW('Sanitation Data'!F168)),NA())</f>
        <v>#N/A</v>
      </c>
      <c r="AK174" s="507" t="e">
        <f ca="1">+IF(AND(ISNUMBER(OFFSET('Sanitation Data'!$G$4,0,10*ROW('Sanitation Data'!G168))),'Data Summary'!CZ174="Yes"),100-OFFSET('Sanitation Data'!$G$4,0,10*ROW('Sanitation Data'!G168)),NA())</f>
        <v>#N/A</v>
      </c>
      <c r="AL174" s="507" t="e">
        <f ca="1">+IF(AND(ISNUMBER(OFFSET('Sanitation Data'!$G$6,0,10*ROW('Sanitation Data'!G168))),'Data Summary'!DA174="Yes"),OFFSET('Sanitation Data'!$G$6,0,10*ROW('Sanitation Data'!G168)),NA())</f>
        <v>#N/A</v>
      </c>
      <c r="AM174" s="507" t="e">
        <f ca="1">+IF(AND(ISNUMBER(OFFSET('Sanitation Data'!$G$10,0,10*ROW('Sanitation Data'!G168))),'Data Summary'!DB174="Yes"),OFFSET('Sanitation Data'!$G$10,0,10*ROW('Sanitation Data'!G168)),NA())</f>
        <v>#N/A</v>
      </c>
      <c r="AN174" s="507" t="e">
        <f ca="1">+IF(AND(ISNUMBER(OFFSET('Sanitation Data'!$G$11,0,10*ROW('Sanitation Data'!G168))),'Data Summary'!DC174="Yes"),OFFSET('Sanitation Data'!$G$11,0,10*ROW('Sanitation Data'!G168)),NA())</f>
        <v>#N/A</v>
      </c>
      <c r="AO174" s="507" t="e">
        <f ca="1">+IF(AND(ISNUMBER(OFFSET('Sanitation Data'!$G$12,0,10*ROW('Sanitation Data'!G168))),'Data Summary'!DD174="Yes"),OFFSET('Sanitation Data'!$G$12,0,10*ROW('Sanitation Data'!G168)),NA())</f>
        <v>#N/A</v>
      </c>
      <c r="AP174" s="507" t="e">
        <f ca="1">+IF(AND(ISNUMBER(OFFSET('Sanitation Data'!$H$4,0,10*ROW('Sanitation Data'!H168))),'Data Summary'!DE174="Yes"),100-OFFSET('Sanitation Data'!$H$4,0,10*ROW('Sanitation Data'!H168)),NA())</f>
        <v>#N/A</v>
      </c>
      <c r="AQ174" s="507" t="e">
        <f ca="1">+IF(AND(ISNUMBER(OFFSET('Sanitation Data'!$H$6,0,10*ROW('Sanitation Data'!H168))),'Data Summary'!DF174="Yes"),OFFSET('Sanitation Data'!$H$6,0,10*ROW('Sanitation Data'!H168)),NA())</f>
        <v>#N/A</v>
      </c>
      <c r="AR174" s="507" t="e">
        <f ca="1">+IF(AND(ISNUMBER(OFFSET('Sanitation Data'!$H$10,0,10*ROW('Sanitation Data'!H168))),'Data Summary'!DG174="Yes"),OFFSET('Sanitation Data'!$H$10,0,10*ROW('Sanitation Data'!H168)),NA())</f>
        <v>#N/A</v>
      </c>
      <c r="AS174" s="507" t="e">
        <f ca="1">+IF(AND(ISNUMBER(OFFSET('Sanitation Data'!$H$11,0,10*ROW('Sanitation Data'!H168))),'Data Summary'!DH174="Yes"),OFFSET('Sanitation Data'!$H$11,0,10*ROW('Sanitation Data'!H168)),NA())</f>
        <v>#N/A</v>
      </c>
      <c r="AT174" s="507" t="e">
        <f ca="1">+IF(AND(ISNUMBER(OFFSET('Sanitation Data'!$H$12,0,10*ROW('Sanitation Data'!H168))),'Data Summary'!DI174="Yes"),OFFSET('Sanitation Data'!$H$12,0,10*ROW('Sanitation Data'!H168)),NA())</f>
        <v>#N/A</v>
      </c>
      <c r="AU174" s="507" t="e">
        <f ca="1">+IF(AND(ISNUMBER(OFFSET('Sanitation Data'!$I$4,0,10*ROW('Sanitation Data'!I168))),'Data Summary'!DJ174="Yes"),100-OFFSET('Sanitation Data'!$I$4,0,10*ROW('Sanitation Data'!I168)),NA())</f>
        <v>#N/A</v>
      </c>
      <c r="AV174" s="507" t="e">
        <f ca="1">+IF(AND(ISNUMBER(OFFSET('Sanitation Data'!$I$6,0,10*ROW('Sanitation Data'!I168))),'Data Summary'!DK174="Yes"),OFFSET('Sanitation Data'!$I$6,0,10*ROW('Sanitation Data'!I168)),NA())</f>
        <v>#N/A</v>
      </c>
      <c r="AW174" s="507" t="e">
        <f ca="1">+IF(AND(ISNUMBER(OFFSET('Sanitation Data'!$I$10,0,10*ROW('Sanitation Data'!I168))),'Data Summary'!DL174="Yes"),OFFSET('Sanitation Data'!$I$10,0,10*ROW('Sanitation Data'!I168)),NA())</f>
        <v>#N/A</v>
      </c>
      <c r="AX174" s="507" t="e">
        <f ca="1">+IF(AND(ISNUMBER(OFFSET('Sanitation Data'!$I$11,0,10*ROW('Sanitation Data'!I168))),'Data Summary'!DM174="Yes"),OFFSET('Sanitation Data'!$I$11,0,10*ROW('Sanitation Data'!I168)),NA())</f>
        <v>#N/A</v>
      </c>
      <c r="AY174" s="507" t="e">
        <f ca="1">+IF(AND(ISNUMBER(OFFSET('Sanitation Data'!$I$12,0,10*ROW('Sanitation Data'!I168))),'Data Summary'!DN174="Yes"),OFFSET('Sanitation Data'!$I$12,0,10*ROW('Sanitation Data'!I168)),NA())</f>
        <v>#N/A</v>
      </c>
      <c r="AZ174" s="508" t="e">
        <f ca="1">+IF(AND(ISNUMBER(OFFSET('Hygiene Data'!$D$5,0,10*ROW('Hygiene Data'!D168))),'Data Summary'!DO174="Yes"),OFFSET('Hygiene Data'!$D$5,0,10*ROW('Hygiene Data'!D168)),NA())</f>
        <v>#N/A</v>
      </c>
      <c r="BA174" s="508" t="e">
        <f ca="1">+IF(AND(ISNUMBER(OFFSET('Hygiene Data'!$D$7,0,10*ROW('Hygiene Data'!D168))),'Data Summary'!DP174="Yes"),OFFSET('Hygiene Data'!$D$7,0,10*ROW('Hygiene Data'!D168)),NA())</f>
        <v>#N/A</v>
      </c>
      <c r="BB174" s="508" t="e">
        <f ca="1">+IF(AND(ISNUMBER(OFFSET('Hygiene Data'!$D$9,0,10*ROW('Hygiene Data'!D168))),'Data Summary'!DQ174="Yes"),OFFSET('Hygiene Data'!$D$9,0,10*ROW('Hygiene Data'!D168)),NA())</f>
        <v>#N/A</v>
      </c>
      <c r="BC174" s="508" t="e">
        <f ca="1">+IF(AND(ISNUMBER(OFFSET('Hygiene Data'!$E$5,0,10*ROW('Hygiene Data'!E168))),'Data Summary'!DR174="Yes"),OFFSET('Hygiene Data'!$E$5,0,10*ROW('Hygiene Data'!E168)),NA())</f>
        <v>#N/A</v>
      </c>
      <c r="BD174" s="508" t="e">
        <f ca="1">+IF(AND(ISNUMBER(OFFSET('Hygiene Data'!$E$7,0,10*ROW('Hygiene Data'!E168))),'Data Summary'!DS174="Yes"),OFFSET('Hygiene Data'!$E$7,0,10*ROW('Hygiene Data'!E168)),NA())</f>
        <v>#N/A</v>
      </c>
      <c r="BE174" s="508" t="e">
        <f ca="1">+IF(AND(ISNUMBER(OFFSET('Hygiene Data'!$E$9,0,10*ROW('Hygiene Data'!E168))),'Data Summary'!DT174="Yes"),OFFSET('Hygiene Data'!$E$9,0,10*ROW('Hygiene Data'!E168)),NA())</f>
        <v>#N/A</v>
      </c>
      <c r="BF174" s="508" t="e">
        <f ca="1">+IF(AND(ISNUMBER(OFFSET('Hygiene Data'!$F$5,0,10*ROW('Hygiene Data'!F168))),'Data Summary'!DU174="Yes"),OFFSET('Hygiene Data'!$F$5,0,10*ROW('Hygiene Data'!F168)),NA())</f>
        <v>#N/A</v>
      </c>
      <c r="BG174" s="508" t="e">
        <f ca="1">+IF(AND(ISNUMBER(OFFSET('Hygiene Data'!$F$7,0,10*ROW('Hygiene Data'!F168))),'Data Summary'!DV174="Yes"),OFFSET('Hygiene Data'!$F$7,0,10*ROW('Hygiene Data'!F168)),NA())</f>
        <v>#N/A</v>
      </c>
      <c r="BH174" s="508" t="e">
        <f ca="1">+IF(AND(ISNUMBER(OFFSET('Hygiene Data'!$F$9,0,10*ROW('Hygiene Data'!F168))),'Data Summary'!DW174="Yes"),OFFSET('Hygiene Data'!$F$9,0,10*ROW('Hygiene Data'!F168)),NA())</f>
        <v>#N/A</v>
      </c>
      <c r="BI174" s="508" t="e">
        <f ca="1">+IF(AND(ISNUMBER(OFFSET('Hygiene Data'!$G$5,0,10*ROW('Hygiene Data'!G168))),'Data Summary'!DX174="Yes"),OFFSET('Hygiene Data'!$G$5,0,10*ROW('Hygiene Data'!G168)),NA())</f>
        <v>#N/A</v>
      </c>
      <c r="BJ174" s="508" t="e">
        <f ca="1">+IF(AND(ISNUMBER(OFFSET('Hygiene Data'!$G$7,0,10*ROW('Hygiene Data'!G168))),'Data Summary'!DY174="Yes"),OFFSET('Hygiene Data'!$G$7,0,10*ROW('Hygiene Data'!G168)),NA())</f>
        <v>#N/A</v>
      </c>
      <c r="BK174" s="508" t="e">
        <f ca="1">+IF(AND(ISNUMBER(OFFSET('Hygiene Data'!$G$9,0,10*ROW('Hygiene Data'!G168))),'Data Summary'!DZ174="Yes"),OFFSET('Hygiene Data'!$G$9,0,10*ROW('Hygiene Data'!G168)),NA())</f>
        <v>#N/A</v>
      </c>
      <c r="BL174" s="508" t="e">
        <f ca="1">+IF(AND(ISNUMBER(OFFSET('Hygiene Data'!$H$5,0,10*ROW('Hygiene Data'!H168))),'Data Summary'!EA174="Yes"),OFFSET('Hygiene Data'!$H$5,0,10*ROW('Hygiene Data'!H168)),NA())</f>
        <v>#N/A</v>
      </c>
      <c r="BM174" s="508" t="e">
        <f ca="1">+IF(AND(ISNUMBER(OFFSET('Hygiene Data'!$H$7,0,10*ROW('Hygiene Data'!H168))),'Data Summary'!EB174="Yes"),OFFSET('Hygiene Data'!$H$7,0,10*ROW('Hygiene Data'!H168)),NA())</f>
        <v>#N/A</v>
      </c>
      <c r="BN174" s="508" t="e">
        <f ca="1">+IF(AND(ISNUMBER(OFFSET('Hygiene Data'!$H$9,0,10*ROW('Hygiene Data'!H168))),'Data Summary'!EC174="Yes"),OFFSET('Hygiene Data'!$H$9,0,10*ROW('Hygiene Data'!H168)),NA())</f>
        <v>#N/A</v>
      </c>
      <c r="BO174" s="508" t="e">
        <f ca="1">+IF(AND(ISNUMBER(OFFSET('Hygiene Data'!$I$5,0,10*ROW('Hygiene Data'!I168))),'Data Summary'!ED174="Yes"),OFFSET('Hygiene Data'!$I$5,0,10*ROW('Hygiene Data'!I168)),NA())</f>
        <v>#N/A</v>
      </c>
      <c r="BP174" s="508" t="e">
        <f ca="1">+IF(AND(ISNUMBER(OFFSET('Hygiene Data'!$I$7,0,10*ROW('Hygiene Data'!I168))),'Data Summary'!EE174="Yes"),OFFSET('Hygiene Data'!$I$7,0,10*ROW('Hygiene Data'!I168)),NA())</f>
        <v>#N/A</v>
      </c>
      <c r="BQ174" s="508" t="e">
        <f ca="1">+IF(AND(ISNUMBER(OFFSET('Hygiene Data'!$I$9,0,10*ROW('Hygiene Data'!I168))),'Data Summary'!EF174="Yes"),OFFSET('Hygiene Data'!$I$9,0,10*ROW('Hygiene Data'!I168)),NA())</f>
        <v>#N/A</v>
      </c>
    </row>
    <row r="175" spans="1:69" x14ac:dyDescent="0.25">
      <c r="A175" s="504" t="e">
        <f ca="1">+RIGHT('Data Summary'!A175,LEN('Data Summary'!A175)-9)</f>
        <v>#VALUE!</v>
      </c>
      <c r="B175" s="478" t="str">
        <f ca="1">+IF(ISTEXT('Data Summary'!B175),'Data Summary'!B175,"")</f>
        <v/>
      </c>
      <c r="C175" s="505" t="e">
        <f ca="1">+VALUE('Data Summary'!C175)</f>
        <v>#VALUE!</v>
      </c>
      <c r="D175" s="506" t="e">
        <f ca="1">+IF(AND(ISNUMBER(OFFSET('Water Data'!$D$4,0,10*ROW('Water Data'!D169))),'Data Summary'!BS175="Yes"),100-OFFSET('Water Data'!$D$4,0,10*ROW('Water Data'!D169)),NA())</f>
        <v>#N/A</v>
      </c>
      <c r="E175" s="506" t="e">
        <f ca="1">+IF(AND(ISNUMBER(OFFSET('Water Data'!$D$6,0,10*ROW('Water Data'!D169))),'Data Summary'!BT175="Yes"),OFFSET('Water Data'!$D$6,0,10*ROW('Water Data'!D169)),NA())</f>
        <v>#N/A</v>
      </c>
      <c r="F175" s="506" t="e">
        <f ca="1">+IF(AND(ISNUMBER(OFFSET('Water Data'!$D$9,0,10*ROW('Water Data'!D169))),'Data Summary'!BU175="Yes"),OFFSET('Water Data'!$D$9,0,10*ROW('Water Data'!D169)),NA())</f>
        <v>#N/A</v>
      </c>
      <c r="G175" s="506" t="e">
        <f ca="1">+IF(AND(ISNUMBER(OFFSET('Water Data'!$E$4,0,10*ROW('Water Data'!E169))),'Data Summary'!BV175="Yes"),100-OFFSET('Water Data'!$E$4,0,10*ROW('Water Data'!E169)),NA())</f>
        <v>#N/A</v>
      </c>
      <c r="H175" s="506" t="e">
        <f ca="1">+IF(AND(ISNUMBER(OFFSET('Water Data'!$E$6,0,10*ROW('Water Data'!E169))),'Data Summary'!BW175="Yes"),OFFSET('Water Data'!$E$6,0,10*ROW('Water Data'!E169)),NA())</f>
        <v>#N/A</v>
      </c>
      <c r="I175" s="506" t="e">
        <f ca="1">+IF(AND(ISNUMBER(OFFSET('Water Data'!$E$9,0,10*ROW('Water Data'!E169))),'Data Summary'!BX175="Yes"),OFFSET('Water Data'!$E$9,0,10*ROW('Water Data'!E169)),NA())</f>
        <v>#N/A</v>
      </c>
      <c r="J175" s="506" t="e">
        <f ca="1">+IF(AND(ISNUMBER(OFFSET('Water Data'!$F$4,0,10*ROW('Water Data'!F169))),'Data Summary'!BY175="Yes"),100-OFFSET('Water Data'!$F$4,0,10*ROW('Water Data'!F169)),NA())</f>
        <v>#N/A</v>
      </c>
      <c r="K175" s="506" t="e">
        <f ca="1">+IF(AND(ISNUMBER(OFFSET('Water Data'!$F$6,0,10*ROW('Water Data'!F169))),'Data Summary'!BZ175="Yes"),OFFSET('Water Data'!$F$6,0,10*ROW('Water Data'!F169)),NA())</f>
        <v>#N/A</v>
      </c>
      <c r="L175" s="506" t="e">
        <f ca="1">+IF(AND(ISNUMBER(OFFSET('Water Data'!$F$9,0,10*ROW('Water Data'!F169))),'Data Summary'!CA175="Yes"),OFFSET('Water Data'!$F$9,0,10*ROW('Water Data'!F169)),NA())</f>
        <v>#N/A</v>
      </c>
      <c r="M175" s="506" t="e">
        <f ca="1">+IF(AND(ISNUMBER(OFFSET('Water Data'!$G$4,0,10*ROW('Water Data'!G169))),'Data Summary'!CB175="Yes"),100-OFFSET('Water Data'!$G$4,0,10*ROW('Water Data'!G169)),NA())</f>
        <v>#N/A</v>
      </c>
      <c r="N175" s="506" t="e">
        <f ca="1">+IF(AND(ISNUMBER(OFFSET('Water Data'!$G$6,0,10*ROW('Water Data'!G169))),'Data Summary'!CC175="Yes"),OFFSET('Water Data'!$G$6,0,10*ROW('Water Data'!G169)),NA())</f>
        <v>#N/A</v>
      </c>
      <c r="O175" s="506" t="e">
        <f ca="1">+IF(AND(ISNUMBER(OFFSET('Water Data'!$G$9,0,10*ROW('Water Data'!G169))),'Data Summary'!CD175="Yes"),OFFSET('Water Data'!$G$9,0,10*ROW('Water Data'!G169)),NA())</f>
        <v>#N/A</v>
      </c>
      <c r="P175" s="506" t="e">
        <f ca="1">+IF(AND(ISNUMBER(OFFSET('Water Data'!$H$4,0,10*ROW('Water Data'!H169))),'Data Summary'!CE175="Yes"),100-OFFSET('Water Data'!$H$4,0,10*ROW('Water Data'!H169)),NA())</f>
        <v>#N/A</v>
      </c>
      <c r="Q175" s="506" t="e">
        <f ca="1">+IF(AND(ISNUMBER(OFFSET('Water Data'!$H$6,0,10*ROW('Water Data'!H169))),'Data Summary'!CF175="Yes"),OFFSET('Water Data'!$H$6,0,10*ROW('Water Data'!H169)),NA())</f>
        <v>#N/A</v>
      </c>
      <c r="R175" s="506" t="e">
        <f ca="1">+IF(AND(ISNUMBER(OFFSET('Water Data'!$H$9,0,10*ROW('Water Data'!H169))),'Data Summary'!CG175="Yes"),OFFSET('Water Data'!$H$9,0,10*ROW('Water Data'!H169)),NA())</f>
        <v>#N/A</v>
      </c>
      <c r="S175" s="506" t="e">
        <f ca="1">+IF(AND(ISNUMBER(OFFSET('Water Data'!$I$4,0,10*ROW('Water Data'!I169))),'Data Summary'!CH175="Yes"),100-OFFSET('Water Data'!$I$4,0,10*ROW('Water Data'!I169)),NA())</f>
        <v>#N/A</v>
      </c>
      <c r="T175" s="506" t="e">
        <f ca="1">+IF(AND(ISNUMBER(OFFSET('Water Data'!$I$6,0,10*ROW('Water Data'!I169))),'Data Summary'!CI175="Yes"),OFFSET('Water Data'!$I$6,0,10*ROW('Water Data'!I169)),NA())</f>
        <v>#N/A</v>
      </c>
      <c r="U175" s="506" t="e">
        <f ca="1">+IF(AND(ISNUMBER(OFFSET('Water Data'!$I$9,0,10*ROW('Water Data'!I169))),'Data Summary'!CJ175="Yes"),OFFSET('Water Data'!$I$9,0,10*ROW('Water Data'!I169)),NA())</f>
        <v>#N/A</v>
      </c>
      <c r="V175" s="507" t="e">
        <f ca="1">+IF(AND(ISNUMBER(OFFSET('Sanitation Data'!$D$4,0,10*ROW('Sanitation Data'!D169))),'Data Summary'!CK175="Yes"),100-OFFSET('Sanitation Data'!$D$4,0,10*ROW('Sanitation Data'!D169)),NA())</f>
        <v>#N/A</v>
      </c>
      <c r="W175" s="507" t="e">
        <f ca="1">+IF(AND(ISNUMBER(OFFSET('Sanitation Data'!$D$6,0,10*ROW('Sanitation Data'!D169))),'Data Summary'!CL175="Yes"),OFFSET('Sanitation Data'!$D$6,0,10*ROW('Sanitation Data'!D169)),NA())</f>
        <v>#N/A</v>
      </c>
      <c r="X175" s="507" t="e">
        <f ca="1">+IF(AND(ISNUMBER(OFFSET('Sanitation Data'!$D$10,0,10*ROW('Sanitation Data'!D169))),'Data Summary'!CM175="Yes"),OFFSET('Sanitation Data'!$D$10,0,10*ROW('Sanitation Data'!D169)),NA())</f>
        <v>#N/A</v>
      </c>
      <c r="Y175" s="507" t="e">
        <f ca="1">+IF(AND(ISNUMBER(OFFSET('Sanitation Data'!$D$11,0,10*ROW('Sanitation Data'!D169))),'Data Summary'!CN175="Yes"),OFFSET('Sanitation Data'!$D$11,0,10*ROW('Sanitation Data'!D169)),NA())</f>
        <v>#N/A</v>
      </c>
      <c r="Z175" s="507" t="e">
        <f ca="1">+IF(AND(ISNUMBER(OFFSET('Sanitation Data'!$D$12,0,10*ROW('Sanitation Data'!D169))),'Data Summary'!CO175="Yes"),OFFSET('Sanitation Data'!$D$12,0,10*ROW('Sanitation Data'!D169)),NA())</f>
        <v>#N/A</v>
      </c>
      <c r="AA175" s="507" t="e">
        <f ca="1">+IF(AND(ISNUMBER(OFFSET('Sanitation Data'!$E$4,0,10*ROW('Sanitation Data'!E169))),'Data Summary'!CP175="Yes"),100-OFFSET('Sanitation Data'!$E$4,0,10*ROW('Sanitation Data'!E169)),NA())</f>
        <v>#N/A</v>
      </c>
      <c r="AB175" s="507" t="e">
        <f ca="1">+IF(AND(ISNUMBER(OFFSET('Sanitation Data'!$E$6,0,10*ROW('Sanitation Data'!E169))),'Data Summary'!CQ175="Yes"),OFFSET('Sanitation Data'!$E$6,0,10*ROW('Sanitation Data'!E169)),NA())</f>
        <v>#N/A</v>
      </c>
      <c r="AC175" s="507" t="e">
        <f ca="1">+IF(AND(ISNUMBER(OFFSET('Sanitation Data'!$E$10,0,10*ROW('Sanitation Data'!E169))),'Data Summary'!CR175="Yes"),OFFSET('Sanitation Data'!$E$10,0,10*ROW('Sanitation Data'!E169)),NA())</f>
        <v>#N/A</v>
      </c>
      <c r="AD175" s="507" t="e">
        <f ca="1">+IF(AND(ISNUMBER(OFFSET('Sanitation Data'!$E$11,0,10*ROW('Sanitation Data'!E169))),'Data Summary'!CS175="Yes"),OFFSET('Sanitation Data'!$E$11,0,10*ROW('Sanitation Data'!E169)),NA())</f>
        <v>#N/A</v>
      </c>
      <c r="AE175" s="507" t="e">
        <f ca="1">+IF(AND(ISNUMBER(OFFSET('Sanitation Data'!$E$12,0,10*ROW('Sanitation Data'!E169))),'Data Summary'!CT175="Yes"),OFFSET('Sanitation Data'!$E$12,0,10*ROW('Sanitation Data'!E169)),NA())</f>
        <v>#N/A</v>
      </c>
      <c r="AF175" s="507" t="e">
        <f ca="1">+IF(AND(ISNUMBER(OFFSET('Sanitation Data'!$F$4,0,10*ROW('Sanitation Data'!F169))),'Data Summary'!CU175="Yes"),100-OFFSET('Sanitation Data'!$F$4,0,10*ROW('Sanitation Data'!F169)),NA())</f>
        <v>#N/A</v>
      </c>
      <c r="AG175" s="507" t="e">
        <f ca="1">+IF(AND(ISNUMBER(OFFSET('Sanitation Data'!$F$6,0,10*ROW('Sanitation Data'!F169))),'Data Summary'!CV175="Yes"),OFFSET('Sanitation Data'!$F$6,0,10*ROW('Sanitation Data'!F169)),NA())</f>
        <v>#N/A</v>
      </c>
      <c r="AH175" s="507" t="e">
        <f ca="1">+IF(AND(ISNUMBER(OFFSET('Sanitation Data'!$F$10,0,10*ROW('Sanitation Data'!F169))),'Data Summary'!CW175="Yes"),OFFSET('Sanitation Data'!$F$10,0,10*ROW('Sanitation Data'!F169)),NA())</f>
        <v>#N/A</v>
      </c>
      <c r="AI175" s="507" t="e">
        <f ca="1">+IF(AND(ISNUMBER(OFFSET('Sanitation Data'!$F$11,0,10*ROW('Sanitation Data'!F169))),'Data Summary'!CX175="Yes"),OFFSET('Sanitation Data'!$F$11,0,10*ROW('Sanitation Data'!F169)),NA())</f>
        <v>#N/A</v>
      </c>
      <c r="AJ175" s="507" t="e">
        <f ca="1">+IF(AND(ISNUMBER(OFFSET('Sanitation Data'!$F$12,0,10*ROW('Sanitation Data'!F169))),'Data Summary'!CY175="Yes"),OFFSET('Sanitation Data'!$F$12,0,10*ROW('Sanitation Data'!F169)),NA())</f>
        <v>#N/A</v>
      </c>
      <c r="AK175" s="507" t="e">
        <f ca="1">+IF(AND(ISNUMBER(OFFSET('Sanitation Data'!$G$4,0,10*ROW('Sanitation Data'!G169))),'Data Summary'!CZ175="Yes"),100-OFFSET('Sanitation Data'!$G$4,0,10*ROW('Sanitation Data'!G169)),NA())</f>
        <v>#N/A</v>
      </c>
      <c r="AL175" s="507" t="e">
        <f ca="1">+IF(AND(ISNUMBER(OFFSET('Sanitation Data'!$G$6,0,10*ROW('Sanitation Data'!G169))),'Data Summary'!DA175="Yes"),OFFSET('Sanitation Data'!$G$6,0,10*ROW('Sanitation Data'!G169)),NA())</f>
        <v>#N/A</v>
      </c>
      <c r="AM175" s="507" t="e">
        <f ca="1">+IF(AND(ISNUMBER(OFFSET('Sanitation Data'!$G$10,0,10*ROW('Sanitation Data'!G169))),'Data Summary'!DB175="Yes"),OFFSET('Sanitation Data'!$G$10,0,10*ROW('Sanitation Data'!G169)),NA())</f>
        <v>#N/A</v>
      </c>
      <c r="AN175" s="507" t="e">
        <f ca="1">+IF(AND(ISNUMBER(OFFSET('Sanitation Data'!$G$11,0,10*ROW('Sanitation Data'!G169))),'Data Summary'!DC175="Yes"),OFFSET('Sanitation Data'!$G$11,0,10*ROW('Sanitation Data'!G169)),NA())</f>
        <v>#N/A</v>
      </c>
      <c r="AO175" s="507" t="e">
        <f ca="1">+IF(AND(ISNUMBER(OFFSET('Sanitation Data'!$G$12,0,10*ROW('Sanitation Data'!G169))),'Data Summary'!DD175="Yes"),OFFSET('Sanitation Data'!$G$12,0,10*ROW('Sanitation Data'!G169)),NA())</f>
        <v>#N/A</v>
      </c>
      <c r="AP175" s="507" t="e">
        <f ca="1">+IF(AND(ISNUMBER(OFFSET('Sanitation Data'!$H$4,0,10*ROW('Sanitation Data'!H169))),'Data Summary'!DE175="Yes"),100-OFFSET('Sanitation Data'!$H$4,0,10*ROW('Sanitation Data'!H169)),NA())</f>
        <v>#N/A</v>
      </c>
      <c r="AQ175" s="507" t="e">
        <f ca="1">+IF(AND(ISNUMBER(OFFSET('Sanitation Data'!$H$6,0,10*ROW('Sanitation Data'!H169))),'Data Summary'!DF175="Yes"),OFFSET('Sanitation Data'!$H$6,0,10*ROW('Sanitation Data'!H169)),NA())</f>
        <v>#N/A</v>
      </c>
      <c r="AR175" s="507" t="e">
        <f ca="1">+IF(AND(ISNUMBER(OFFSET('Sanitation Data'!$H$10,0,10*ROW('Sanitation Data'!H169))),'Data Summary'!DG175="Yes"),OFFSET('Sanitation Data'!$H$10,0,10*ROW('Sanitation Data'!H169)),NA())</f>
        <v>#N/A</v>
      </c>
      <c r="AS175" s="507" t="e">
        <f ca="1">+IF(AND(ISNUMBER(OFFSET('Sanitation Data'!$H$11,0,10*ROW('Sanitation Data'!H169))),'Data Summary'!DH175="Yes"),OFFSET('Sanitation Data'!$H$11,0,10*ROW('Sanitation Data'!H169)),NA())</f>
        <v>#N/A</v>
      </c>
      <c r="AT175" s="507" t="e">
        <f ca="1">+IF(AND(ISNUMBER(OFFSET('Sanitation Data'!$H$12,0,10*ROW('Sanitation Data'!H169))),'Data Summary'!DI175="Yes"),OFFSET('Sanitation Data'!$H$12,0,10*ROW('Sanitation Data'!H169)),NA())</f>
        <v>#N/A</v>
      </c>
      <c r="AU175" s="507" t="e">
        <f ca="1">+IF(AND(ISNUMBER(OFFSET('Sanitation Data'!$I$4,0,10*ROW('Sanitation Data'!I169))),'Data Summary'!DJ175="Yes"),100-OFFSET('Sanitation Data'!$I$4,0,10*ROW('Sanitation Data'!I169)),NA())</f>
        <v>#N/A</v>
      </c>
      <c r="AV175" s="507" t="e">
        <f ca="1">+IF(AND(ISNUMBER(OFFSET('Sanitation Data'!$I$6,0,10*ROW('Sanitation Data'!I169))),'Data Summary'!DK175="Yes"),OFFSET('Sanitation Data'!$I$6,0,10*ROW('Sanitation Data'!I169)),NA())</f>
        <v>#N/A</v>
      </c>
      <c r="AW175" s="507" t="e">
        <f ca="1">+IF(AND(ISNUMBER(OFFSET('Sanitation Data'!$I$10,0,10*ROW('Sanitation Data'!I169))),'Data Summary'!DL175="Yes"),OFFSET('Sanitation Data'!$I$10,0,10*ROW('Sanitation Data'!I169)),NA())</f>
        <v>#N/A</v>
      </c>
      <c r="AX175" s="507" t="e">
        <f ca="1">+IF(AND(ISNUMBER(OFFSET('Sanitation Data'!$I$11,0,10*ROW('Sanitation Data'!I169))),'Data Summary'!DM175="Yes"),OFFSET('Sanitation Data'!$I$11,0,10*ROW('Sanitation Data'!I169)),NA())</f>
        <v>#N/A</v>
      </c>
      <c r="AY175" s="507" t="e">
        <f ca="1">+IF(AND(ISNUMBER(OFFSET('Sanitation Data'!$I$12,0,10*ROW('Sanitation Data'!I169))),'Data Summary'!DN175="Yes"),OFFSET('Sanitation Data'!$I$12,0,10*ROW('Sanitation Data'!I169)),NA())</f>
        <v>#N/A</v>
      </c>
      <c r="AZ175" s="508" t="e">
        <f ca="1">+IF(AND(ISNUMBER(OFFSET('Hygiene Data'!$D$5,0,10*ROW('Hygiene Data'!D169))),'Data Summary'!DO175="Yes"),OFFSET('Hygiene Data'!$D$5,0,10*ROW('Hygiene Data'!D169)),NA())</f>
        <v>#N/A</v>
      </c>
      <c r="BA175" s="508" t="e">
        <f ca="1">+IF(AND(ISNUMBER(OFFSET('Hygiene Data'!$D$7,0,10*ROW('Hygiene Data'!D169))),'Data Summary'!DP175="Yes"),OFFSET('Hygiene Data'!$D$7,0,10*ROW('Hygiene Data'!D169)),NA())</f>
        <v>#N/A</v>
      </c>
      <c r="BB175" s="508" t="e">
        <f ca="1">+IF(AND(ISNUMBER(OFFSET('Hygiene Data'!$D$9,0,10*ROW('Hygiene Data'!D169))),'Data Summary'!DQ175="Yes"),OFFSET('Hygiene Data'!$D$9,0,10*ROW('Hygiene Data'!D169)),NA())</f>
        <v>#N/A</v>
      </c>
      <c r="BC175" s="508" t="e">
        <f ca="1">+IF(AND(ISNUMBER(OFFSET('Hygiene Data'!$E$5,0,10*ROW('Hygiene Data'!E169))),'Data Summary'!DR175="Yes"),OFFSET('Hygiene Data'!$E$5,0,10*ROW('Hygiene Data'!E169)),NA())</f>
        <v>#N/A</v>
      </c>
      <c r="BD175" s="508" t="e">
        <f ca="1">+IF(AND(ISNUMBER(OFFSET('Hygiene Data'!$E$7,0,10*ROW('Hygiene Data'!E169))),'Data Summary'!DS175="Yes"),OFFSET('Hygiene Data'!$E$7,0,10*ROW('Hygiene Data'!E169)),NA())</f>
        <v>#N/A</v>
      </c>
      <c r="BE175" s="508" t="e">
        <f ca="1">+IF(AND(ISNUMBER(OFFSET('Hygiene Data'!$E$9,0,10*ROW('Hygiene Data'!E169))),'Data Summary'!DT175="Yes"),OFFSET('Hygiene Data'!$E$9,0,10*ROW('Hygiene Data'!E169)),NA())</f>
        <v>#N/A</v>
      </c>
      <c r="BF175" s="508" t="e">
        <f ca="1">+IF(AND(ISNUMBER(OFFSET('Hygiene Data'!$F$5,0,10*ROW('Hygiene Data'!F169))),'Data Summary'!DU175="Yes"),OFFSET('Hygiene Data'!$F$5,0,10*ROW('Hygiene Data'!F169)),NA())</f>
        <v>#N/A</v>
      </c>
      <c r="BG175" s="508" t="e">
        <f ca="1">+IF(AND(ISNUMBER(OFFSET('Hygiene Data'!$F$7,0,10*ROW('Hygiene Data'!F169))),'Data Summary'!DV175="Yes"),OFFSET('Hygiene Data'!$F$7,0,10*ROW('Hygiene Data'!F169)),NA())</f>
        <v>#N/A</v>
      </c>
      <c r="BH175" s="508" t="e">
        <f ca="1">+IF(AND(ISNUMBER(OFFSET('Hygiene Data'!$F$9,0,10*ROW('Hygiene Data'!F169))),'Data Summary'!DW175="Yes"),OFFSET('Hygiene Data'!$F$9,0,10*ROW('Hygiene Data'!F169)),NA())</f>
        <v>#N/A</v>
      </c>
      <c r="BI175" s="508" t="e">
        <f ca="1">+IF(AND(ISNUMBER(OFFSET('Hygiene Data'!$G$5,0,10*ROW('Hygiene Data'!G169))),'Data Summary'!DX175="Yes"),OFFSET('Hygiene Data'!$G$5,0,10*ROW('Hygiene Data'!G169)),NA())</f>
        <v>#N/A</v>
      </c>
      <c r="BJ175" s="508" t="e">
        <f ca="1">+IF(AND(ISNUMBER(OFFSET('Hygiene Data'!$G$7,0,10*ROW('Hygiene Data'!G169))),'Data Summary'!DY175="Yes"),OFFSET('Hygiene Data'!$G$7,0,10*ROW('Hygiene Data'!G169)),NA())</f>
        <v>#N/A</v>
      </c>
      <c r="BK175" s="508" t="e">
        <f ca="1">+IF(AND(ISNUMBER(OFFSET('Hygiene Data'!$G$9,0,10*ROW('Hygiene Data'!G169))),'Data Summary'!DZ175="Yes"),OFFSET('Hygiene Data'!$G$9,0,10*ROW('Hygiene Data'!G169)),NA())</f>
        <v>#N/A</v>
      </c>
      <c r="BL175" s="508" t="e">
        <f ca="1">+IF(AND(ISNUMBER(OFFSET('Hygiene Data'!$H$5,0,10*ROW('Hygiene Data'!H169))),'Data Summary'!EA175="Yes"),OFFSET('Hygiene Data'!$H$5,0,10*ROW('Hygiene Data'!H169)),NA())</f>
        <v>#N/A</v>
      </c>
      <c r="BM175" s="508" t="e">
        <f ca="1">+IF(AND(ISNUMBER(OFFSET('Hygiene Data'!$H$7,0,10*ROW('Hygiene Data'!H169))),'Data Summary'!EB175="Yes"),OFFSET('Hygiene Data'!$H$7,0,10*ROW('Hygiene Data'!H169)),NA())</f>
        <v>#N/A</v>
      </c>
      <c r="BN175" s="508" t="e">
        <f ca="1">+IF(AND(ISNUMBER(OFFSET('Hygiene Data'!$H$9,0,10*ROW('Hygiene Data'!H169))),'Data Summary'!EC175="Yes"),OFFSET('Hygiene Data'!$H$9,0,10*ROW('Hygiene Data'!H169)),NA())</f>
        <v>#N/A</v>
      </c>
      <c r="BO175" s="508" t="e">
        <f ca="1">+IF(AND(ISNUMBER(OFFSET('Hygiene Data'!$I$5,0,10*ROW('Hygiene Data'!I169))),'Data Summary'!ED175="Yes"),OFFSET('Hygiene Data'!$I$5,0,10*ROW('Hygiene Data'!I169)),NA())</f>
        <v>#N/A</v>
      </c>
      <c r="BP175" s="508" t="e">
        <f ca="1">+IF(AND(ISNUMBER(OFFSET('Hygiene Data'!$I$7,0,10*ROW('Hygiene Data'!I169))),'Data Summary'!EE175="Yes"),OFFSET('Hygiene Data'!$I$7,0,10*ROW('Hygiene Data'!I169)),NA())</f>
        <v>#N/A</v>
      </c>
      <c r="BQ175" s="508" t="e">
        <f ca="1">+IF(AND(ISNUMBER(OFFSET('Hygiene Data'!$I$9,0,10*ROW('Hygiene Data'!I169))),'Data Summary'!EF175="Yes"),OFFSET('Hygiene Data'!$I$9,0,10*ROW('Hygiene Data'!I169)),NA())</f>
        <v>#N/A</v>
      </c>
    </row>
    <row r="176" spans="1:69" x14ac:dyDescent="0.25">
      <c r="A176" s="504" t="e">
        <f ca="1">+RIGHT('Data Summary'!A176,LEN('Data Summary'!A176)-9)</f>
        <v>#VALUE!</v>
      </c>
      <c r="B176" s="478" t="str">
        <f ca="1">+IF(ISTEXT('Data Summary'!B176),'Data Summary'!B176,"")</f>
        <v/>
      </c>
      <c r="C176" s="505" t="e">
        <f ca="1">+VALUE('Data Summary'!C176)</f>
        <v>#VALUE!</v>
      </c>
      <c r="D176" s="506" t="e">
        <f ca="1">+IF(AND(ISNUMBER(OFFSET('Water Data'!$D$4,0,10*ROW('Water Data'!D170))),'Data Summary'!BS176="Yes"),100-OFFSET('Water Data'!$D$4,0,10*ROW('Water Data'!D170)),NA())</f>
        <v>#N/A</v>
      </c>
      <c r="E176" s="506" t="e">
        <f ca="1">+IF(AND(ISNUMBER(OFFSET('Water Data'!$D$6,0,10*ROW('Water Data'!D170))),'Data Summary'!BT176="Yes"),OFFSET('Water Data'!$D$6,0,10*ROW('Water Data'!D170)),NA())</f>
        <v>#N/A</v>
      </c>
      <c r="F176" s="506" t="e">
        <f ca="1">+IF(AND(ISNUMBER(OFFSET('Water Data'!$D$9,0,10*ROW('Water Data'!D170))),'Data Summary'!BU176="Yes"),OFFSET('Water Data'!$D$9,0,10*ROW('Water Data'!D170)),NA())</f>
        <v>#N/A</v>
      </c>
      <c r="G176" s="506" t="e">
        <f ca="1">+IF(AND(ISNUMBER(OFFSET('Water Data'!$E$4,0,10*ROW('Water Data'!E170))),'Data Summary'!BV176="Yes"),100-OFFSET('Water Data'!$E$4,0,10*ROW('Water Data'!E170)),NA())</f>
        <v>#N/A</v>
      </c>
      <c r="H176" s="506" t="e">
        <f ca="1">+IF(AND(ISNUMBER(OFFSET('Water Data'!$E$6,0,10*ROW('Water Data'!E170))),'Data Summary'!BW176="Yes"),OFFSET('Water Data'!$E$6,0,10*ROW('Water Data'!E170)),NA())</f>
        <v>#N/A</v>
      </c>
      <c r="I176" s="506" t="e">
        <f ca="1">+IF(AND(ISNUMBER(OFFSET('Water Data'!$E$9,0,10*ROW('Water Data'!E170))),'Data Summary'!BX176="Yes"),OFFSET('Water Data'!$E$9,0,10*ROW('Water Data'!E170)),NA())</f>
        <v>#N/A</v>
      </c>
      <c r="J176" s="506" t="e">
        <f ca="1">+IF(AND(ISNUMBER(OFFSET('Water Data'!$F$4,0,10*ROW('Water Data'!F170))),'Data Summary'!BY176="Yes"),100-OFFSET('Water Data'!$F$4,0,10*ROW('Water Data'!F170)),NA())</f>
        <v>#N/A</v>
      </c>
      <c r="K176" s="506" t="e">
        <f ca="1">+IF(AND(ISNUMBER(OFFSET('Water Data'!$F$6,0,10*ROW('Water Data'!F170))),'Data Summary'!BZ176="Yes"),OFFSET('Water Data'!$F$6,0,10*ROW('Water Data'!F170)),NA())</f>
        <v>#N/A</v>
      </c>
      <c r="L176" s="506" t="e">
        <f ca="1">+IF(AND(ISNUMBER(OFFSET('Water Data'!$F$9,0,10*ROW('Water Data'!F170))),'Data Summary'!CA176="Yes"),OFFSET('Water Data'!$F$9,0,10*ROW('Water Data'!F170)),NA())</f>
        <v>#N/A</v>
      </c>
      <c r="M176" s="506" t="e">
        <f ca="1">+IF(AND(ISNUMBER(OFFSET('Water Data'!$G$4,0,10*ROW('Water Data'!G170))),'Data Summary'!CB176="Yes"),100-OFFSET('Water Data'!$G$4,0,10*ROW('Water Data'!G170)),NA())</f>
        <v>#N/A</v>
      </c>
      <c r="N176" s="506" t="e">
        <f ca="1">+IF(AND(ISNUMBER(OFFSET('Water Data'!$G$6,0,10*ROW('Water Data'!G170))),'Data Summary'!CC176="Yes"),OFFSET('Water Data'!$G$6,0,10*ROW('Water Data'!G170)),NA())</f>
        <v>#N/A</v>
      </c>
      <c r="O176" s="506" t="e">
        <f ca="1">+IF(AND(ISNUMBER(OFFSET('Water Data'!$G$9,0,10*ROW('Water Data'!G170))),'Data Summary'!CD176="Yes"),OFFSET('Water Data'!$G$9,0,10*ROW('Water Data'!G170)),NA())</f>
        <v>#N/A</v>
      </c>
      <c r="P176" s="506" t="e">
        <f ca="1">+IF(AND(ISNUMBER(OFFSET('Water Data'!$H$4,0,10*ROW('Water Data'!H170))),'Data Summary'!CE176="Yes"),100-OFFSET('Water Data'!$H$4,0,10*ROW('Water Data'!H170)),NA())</f>
        <v>#N/A</v>
      </c>
      <c r="Q176" s="506" t="e">
        <f ca="1">+IF(AND(ISNUMBER(OFFSET('Water Data'!$H$6,0,10*ROW('Water Data'!H170))),'Data Summary'!CF176="Yes"),OFFSET('Water Data'!$H$6,0,10*ROW('Water Data'!H170)),NA())</f>
        <v>#N/A</v>
      </c>
      <c r="R176" s="506" t="e">
        <f ca="1">+IF(AND(ISNUMBER(OFFSET('Water Data'!$H$9,0,10*ROW('Water Data'!H170))),'Data Summary'!CG176="Yes"),OFFSET('Water Data'!$H$9,0,10*ROW('Water Data'!H170)),NA())</f>
        <v>#N/A</v>
      </c>
      <c r="S176" s="506" t="e">
        <f ca="1">+IF(AND(ISNUMBER(OFFSET('Water Data'!$I$4,0,10*ROW('Water Data'!I170))),'Data Summary'!CH176="Yes"),100-OFFSET('Water Data'!$I$4,0,10*ROW('Water Data'!I170)),NA())</f>
        <v>#N/A</v>
      </c>
      <c r="T176" s="506" t="e">
        <f ca="1">+IF(AND(ISNUMBER(OFFSET('Water Data'!$I$6,0,10*ROW('Water Data'!I170))),'Data Summary'!CI176="Yes"),OFFSET('Water Data'!$I$6,0,10*ROW('Water Data'!I170)),NA())</f>
        <v>#N/A</v>
      </c>
      <c r="U176" s="506" t="e">
        <f ca="1">+IF(AND(ISNUMBER(OFFSET('Water Data'!$I$9,0,10*ROW('Water Data'!I170))),'Data Summary'!CJ176="Yes"),OFFSET('Water Data'!$I$9,0,10*ROW('Water Data'!I170)),NA())</f>
        <v>#N/A</v>
      </c>
      <c r="V176" s="507" t="e">
        <f ca="1">+IF(AND(ISNUMBER(OFFSET('Sanitation Data'!$D$4,0,10*ROW('Sanitation Data'!D170))),'Data Summary'!CK176="Yes"),100-OFFSET('Sanitation Data'!$D$4,0,10*ROW('Sanitation Data'!D170)),NA())</f>
        <v>#N/A</v>
      </c>
      <c r="W176" s="507" t="e">
        <f ca="1">+IF(AND(ISNUMBER(OFFSET('Sanitation Data'!$D$6,0,10*ROW('Sanitation Data'!D170))),'Data Summary'!CL176="Yes"),OFFSET('Sanitation Data'!$D$6,0,10*ROW('Sanitation Data'!D170)),NA())</f>
        <v>#N/A</v>
      </c>
      <c r="X176" s="507" t="e">
        <f ca="1">+IF(AND(ISNUMBER(OFFSET('Sanitation Data'!$D$10,0,10*ROW('Sanitation Data'!D170))),'Data Summary'!CM176="Yes"),OFFSET('Sanitation Data'!$D$10,0,10*ROW('Sanitation Data'!D170)),NA())</f>
        <v>#N/A</v>
      </c>
      <c r="Y176" s="507" t="e">
        <f ca="1">+IF(AND(ISNUMBER(OFFSET('Sanitation Data'!$D$11,0,10*ROW('Sanitation Data'!D170))),'Data Summary'!CN176="Yes"),OFFSET('Sanitation Data'!$D$11,0,10*ROW('Sanitation Data'!D170)),NA())</f>
        <v>#N/A</v>
      </c>
      <c r="Z176" s="507" t="e">
        <f ca="1">+IF(AND(ISNUMBER(OFFSET('Sanitation Data'!$D$12,0,10*ROW('Sanitation Data'!D170))),'Data Summary'!CO176="Yes"),OFFSET('Sanitation Data'!$D$12,0,10*ROW('Sanitation Data'!D170)),NA())</f>
        <v>#N/A</v>
      </c>
      <c r="AA176" s="507" t="e">
        <f ca="1">+IF(AND(ISNUMBER(OFFSET('Sanitation Data'!$E$4,0,10*ROW('Sanitation Data'!E170))),'Data Summary'!CP176="Yes"),100-OFFSET('Sanitation Data'!$E$4,0,10*ROW('Sanitation Data'!E170)),NA())</f>
        <v>#N/A</v>
      </c>
      <c r="AB176" s="507" t="e">
        <f ca="1">+IF(AND(ISNUMBER(OFFSET('Sanitation Data'!$E$6,0,10*ROW('Sanitation Data'!E170))),'Data Summary'!CQ176="Yes"),OFFSET('Sanitation Data'!$E$6,0,10*ROW('Sanitation Data'!E170)),NA())</f>
        <v>#N/A</v>
      </c>
      <c r="AC176" s="507" t="e">
        <f ca="1">+IF(AND(ISNUMBER(OFFSET('Sanitation Data'!$E$10,0,10*ROW('Sanitation Data'!E170))),'Data Summary'!CR176="Yes"),OFFSET('Sanitation Data'!$E$10,0,10*ROW('Sanitation Data'!E170)),NA())</f>
        <v>#N/A</v>
      </c>
      <c r="AD176" s="507" t="e">
        <f ca="1">+IF(AND(ISNUMBER(OFFSET('Sanitation Data'!$E$11,0,10*ROW('Sanitation Data'!E170))),'Data Summary'!CS176="Yes"),OFFSET('Sanitation Data'!$E$11,0,10*ROW('Sanitation Data'!E170)),NA())</f>
        <v>#N/A</v>
      </c>
      <c r="AE176" s="507" t="e">
        <f ca="1">+IF(AND(ISNUMBER(OFFSET('Sanitation Data'!$E$12,0,10*ROW('Sanitation Data'!E170))),'Data Summary'!CT176="Yes"),OFFSET('Sanitation Data'!$E$12,0,10*ROW('Sanitation Data'!E170)),NA())</f>
        <v>#N/A</v>
      </c>
      <c r="AF176" s="507" t="e">
        <f ca="1">+IF(AND(ISNUMBER(OFFSET('Sanitation Data'!$F$4,0,10*ROW('Sanitation Data'!F170))),'Data Summary'!CU176="Yes"),100-OFFSET('Sanitation Data'!$F$4,0,10*ROW('Sanitation Data'!F170)),NA())</f>
        <v>#N/A</v>
      </c>
      <c r="AG176" s="507" t="e">
        <f ca="1">+IF(AND(ISNUMBER(OFFSET('Sanitation Data'!$F$6,0,10*ROW('Sanitation Data'!F170))),'Data Summary'!CV176="Yes"),OFFSET('Sanitation Data'!$F$6,0,10*ROW('Sanitation Data'!F170)),NA())</f>
        <v>#N/A</v>
      </c>
      <c r="AH176" s="507" t="e">
        <f ca="1">+IF(AND(ISNUMBER(OFFSET('Sanitation Data'!$F$10,0,10*ROW('Sanitation Data'!F170))),'Data Summary'!CW176="Yes"),OFFSET('Sanitation Data'!$F$10,0,10*ROW('Sanitation Data'!F170)),NA())</f>
        <v>#N/A</v>
      </c>
      <c r="AI176" s="507" t="e">
        <f ca="1">+IF(AND(ISNUMBER(OFFSET('Sanitation Data'!$F$11,0,10*ROW('Sanitation Data'!F170))),'Data Summary'!CX176="Yes"),OFFSET('Sanitation Data'!$F$11,0,10*ROW('Sanitation Data'!F170)),NA())</f>
        <v>#N/A</v>
      </c>
      <c r="AJ176" s="507" t="e">
        <f ca="1">+IF(AND(ISNUMBER(OFFSET('Sanitation Data'!$F$12,0,10*ROW('Sanitation Data'!F170))),'Data Summary'!CY176="Yes"),OFFSET('Sanitation Data'!$F$12,0,10*ROW('Sanitation Data'!F170)),NA())</f>
        <v>#N/A</v>
      </c>
      <c r="AK176" s="507" t="e">
        <f ca="1">+IF(AND(ISNUMBER(OFFSET('Sanitation Data'!$G$4,0,10*ROW('Sanitation Data'!G170))),'Data Summary'!CZ176="Yes"),100-OFFSET('Sanitation Data'!$G$4,0,10*ROW('Sanitation Data'!G170)),NA())</f>
        <v>#N/A</v>
      </c>
      <c r="AL176" s="507" t="e">
        <f ca="1">+IF(AND(ISNUMBER(OFFSET('Sanitation Data'!$G$6,0,10*ROW('Sanitation Data'!G170))),'Data Summary'!DA176="Yes"),OFFSET('Sanitation Data'!$G$6,0,10*ROW('Sanitation Data'!G170)),NA())</f>
        <v>#N/A</v>
      </c>
      <c r="AM176" s="507" t="e">
        <f ca="1">+IF(AND(ISNUMBER(OFFSET('Sanitation Data'!$G$10,0,10*ROW('Sanitation Data'!G170))),'Data Summary'!DB176="Yes"),OFFSET('Sanitation Data'!$G$10,0,10*ROW('Sanitation Data'!G170)),NA())</f>
        <v>#N/A</v>
      </c>
      <c r="AN176" s="507" t="e">
        <f ca="1">+IF(AND(ISNUMBER(OFFSET('Sanitation Data'!$G$11,0,10*ROW('Sanitation Data'!G170))),'Data Summary'!DC176="Yes"),OFFSET('Sanitation Data'!$G$11,0,10*ROW('Sanitation Data'!G170)),NA())</f>
        <v>#N/A</v>
      </c>
      <c r="AO176" s="507" t="e">
        <f ca="1">+IF(AND(ISNUMBER(OFFSET('Sanitation Data'!$G$12,0,10*ROW('Sanitation Data'!G170))),'Data Summary'!DD176="Yes"),OFFSET('Sanitation Data'!$G$12,0,10*ROW('Sanitation Data'!G170)),NA())</f>
        <v>#N/A</v>
      </c>
      <c r="AP176" s="507" t="e">
        <f ca="1">+IF(AND(ISNUMBER(OFFSET('Sanitation Data'!$H$4,0,10*ROW('Sanitation Data'!H170))),'Data Summary'!DE176="Yes"),100-OFFSET('Sanitation Data'!$H$4,0,10*ROW('Sanitation Data'!H170)),NA())</f>
        <v>#N/A</v>
      </c>
      <c r="AQ176" s="507" t="e">
        <f ca="1">+IF(AND(ISNUMBER(OFFSET('Sanitation Data'!$H$6,0,10*ROW('Sanitation Data'!H170))),'Data Summary'!DF176="Yes"),OFFSET('Sanitation Data'!$H$6,0,10*ROW('Sanitation Data'!H170)),NA())</f>
        <v>#N/A</v>
      </c>
      <c r="AR176" s="507" t="e">
        <f ca="1">+IF(AND(ISNUMBER(OFFSET('Sanitation Data'!$H$10,0,10*ROW('Sanitation Data'!H170))),'Data Summary'!DG176="Yes"),OFFSET('Sanitation Data'!$H$10,0,10*ROW('Sanitation Data'!H170)),NA())</f>
        <v>#N/A</v>
      </c>
      <c r="AS176" s="507" t="e">
        <f ca="1">+IF(AND(ISNUMBER(OFFSET('Sanitation Data'!$H$11,0,10*ROW('Sanitation Data'!H170))),'Data Summary'!DH176="Yes"),OFFSET('Sanitation Data'!$H$11,0,10*ROW('Sanitation Data'!H170)),NA())</f>
        <v>#N/A</v>
      </c>
      <c r="AT176" s="507" t="e">
        <f ca="1">+IF(AND(ISNUMBER(OFFSET('Sanitation Data'!$H$12,0,10*ROW('Sanitation Data'!H170))),'Data Summary'!DI176="Yes"),OFFSET('Sanitation Data'!$H$12,0,10*ROW('Sanitation Data'!H170)),NA())</f>
        <v>#N/A</v>
      </c>
      <c r="AU176" s="507" t="e">
        <f ca="1">+IF(AND(ISNUMBER(OFFSET('Sanitation Data'!$I$4,0,10*ROW('Sanitation Data'!I170))),'Data Summary'!DJ176="Yes"),100-OFFSET('Sanitation Data'!$I$4,0,10*ROW('Sanitation Data'!I170)),NA())</f>
        <v>#N/A</v>
      </c>
      <c r="AV176" s="507" t="e">
        <f ca="1">+IF(AND(ISNUMBER(OFFSET('Sanitation Data'!$I$6,0,10*ROW('Sanitation Data'!I170))),'Data Summary'!DK176="Yes"),OFFSET('Sanitation Data'!$I$6,0,10*ROW('Sanitation Data'!I170)),NA())</f>
        <v>#N/A</v>
      </c>
      <c r="AW176" s="507" t="e">
        <f ca="1">+IF(AND(ISNUMBER(OFFSET('Sanitation Data'!$I$10,0,10*ROW('Sanitation Data'!I170))),'Data Summary'!DL176="Yes"),OFFSET('Sanitation Data'!$I$10,0,10*ROW('Sanitation Data'!I170)),NA())</f>
        <v>#N/A</v>
      </c>
      <c r="AX176" s="507" t="e">
        <f ca="1">+IF(AND(ISNUMBER(OFFSET('Sanitation Data'!$I$11,0,10*ROW('Sanitation Data'!I170))),'Data Summary'!DM176="Yes"),OFFSET('Sanitation Data'!$I$11,0,10*ROW('Sanitation Data'!I170)),NA())</f>
        <v>#N/A</v>
      </c>
      <c r="AY176" s="507" t="e">
        <f ca="1">+IF(AND(ISNUMBER(OFFSET('Sanitation Data'!$I$12,0,10*ROW('Sanitation Data'!I170))),'Data Summary'!DN176="Yes"),OFFSET('Sanitation Data'!$I$12,0,10*ROW('Sanitation Data'!I170)),NA())</f>
        <v>#N/A</v>
      </c>
      <c r="AZ176" s="508" t="e">
        <f ca="1">+IF(AND(ISNUMBER(OFFSET('Hygiene Data'!$D$5,0,10*ROW('Hygiene Data'!D170))),'Data Summary'!DO176="Yes"),OFFSET('Hygiene Data'!$D$5,0,10*ROW('Hygiene Data'!D170)),NA())</f>
        <v>#N/A</v>
      </c>
      <c r="BA176" s="508" t="e">
        <f ca="1">+IF(AND(ISNUMBER(OFFSET('Hygiene Data'!$D$7,0,10*ROW('Hygiene Data'!D170))),'Data Summary'!DP176="Yes"),OFFSET('Hygiene Data'!$D$7,0,10*ROW('Hygiene Data'!D170)),NA())</f>
        <v>#N/A</v>
      </c>
      <c r="BB176" s="508" t="e">
        <f ca="1">+IF(AND(ISNUMBER(OFFSET('Hygiene Data'!$D$9,0,10*ROW('Hygiene Data'!D170))),'Data Summary'!DQ176="Yes"),OFFSET('Hygiene Data'!$D$9,0,10*ROW('Hygiene Data'!D170)),NA())</f>
        <v>#N/A</v>
      </c>
      <c r="BC176" s="508" t="e">
        <f ca="1">+IF(AND(ISNUMBER(OFFSET('Hygiene Data'!$E$5,0,10*ROW('Hygiene Data'!E170))),'Data Summary'!DR176="Yes"),OFFSET('Hygiene Data'!$E$5,0,10*ROW('Hygiene Data'!E170)),NA())</f>
        <v>#N/A</v>
      </c>
      <c r="BD176" s="508" t="e">
        <f ca="1">+IF(AND(ISNUMBER(OFFSET('Hygiene Data'!$E$7,0,10*ROW('Hygiene Data'!E170))),'Data Summary'!DS176="Yes"),OFFSET('Hygiene Data'!$E$7,0,10*ROW('Hygiene Data'!E170)),NA())</f>
        <v>#N/A</v>
      </c>
      <c r="BE176" s="508" t="e">
        <f ca="1">+IF(AND(ISNUMBER(OFFSET('Hygiene Data'!$E$9,0,10*ROW('Hygiene Data'!E170))),'Data Summary'!DT176="Yes"),OFFSET('Hygiene Data'!$E$9,0,10*ROW('Hygiene Data'!E170)),NA())</f>
        <v>#N/A</v>
      </c>
      <c r="BF176" s="508" t="e">
        <f ca="1">+IF(AND(ISNUMBER(OFFSET('Hygiene Data'!$F$5,0,10*ROW('Hygiene Data'!F170))),'Data Summary'!DU176="Yes"),OFFSET('Hygiene Data'!$F$5,0,10*ROW('Hygiene Data'!F170)),NA())</f>
        <v>#N/A</v>
      </c>
      <c r="BG176" s="508" t="e">
        <f ca="1">+IF(AND(ISNUMBER(OFFSET('Hygiene Data'!$F$7,0,10*ROW('Hygiene Data'!F170))),'Data Summary'!DV176="Yes"),OFFSET('Hygiene Data'!$F$7,0,10*ROW('Hygiene Data'!F170)),NA())</f>
        <v>#N/A</v>
      </c>
      <c r="BH176" s="508" t="e">
        <f ca="1">+IF(AND(ISNUMBER(OFFSET('Hygiene Data'!$F$9,0,10*ROW('Hygiene Data'!F170))),'Data Summary'!DW176="Yes"),OFFSET('Hygiene Data'!$F$9,0,10*ROW('Hygiene Data'!F170)),NA())</f>
        <v>#N/A</v>
      </c>
      <c r="BI176" s="508" t="e">
        <f ca="1">+IF(AND(ISNUMBER(OFFSET('Hygiene Data'!$G$5,0,10*ROW('Hygiene Data'!G170))),'Data Summary'!DX176="Yes"),OFFSET('Hygiene Data'!$G$5,0,10*ROW('Hygiene Data'!G170)),NA())</f>
        <v>#N/A</v>
      </c>
      <c r="BJ176" s="508" t="e">
        <f ca="1">+IF(AND(ISNUMBER(OFFSET('Hygiene Data'!$G$7,0,10*ROW('Hygiene Data'!G170))),'Data Summary'!DY176="Yes"),OFFSET('Hygiene Data'!$G$7,0,10*ROW('Hygiene Data'!G170)),NA())</f>
        <v>#N/A</v>
      </c>
      <c r="BK176" s="508" t="e">
        <f ca="1">+IF(AND(ISNUMBER(OFFSET('Hygiene Data'!$G$9,0,10*ROW('Hygiene Data'!G170))),'Data Summary'!DZ176="Yes"),OFFSET('Hygiene Data'!$G$9,0,10*ROW('Hygiene Data'!G170)),NA())</f>
        <v>#N/A</v>
      </c>
      <c r="BL176" s="508" t="e">
        <f ca="1">+IF(AND(ISNUMBER(OFFSET('Hygiene Data'!$H$5,0,10*ROW('Hygiene Data'!H170))),'Data Summary'!EA176="Yes"),OFFSET('Hygiene Data'!$H$5,0,10*ROW('Hygiene Data'!H170)),NA())</f>
        <v>#N/A</v>
      </c>
      <c r="BM176" s="508" t="e">
        <f ca="1">+IF(AND(ISNUMBER(OFFSET('Hygiene Data'!$H$7,0,10*ROW('Hygiene Data'!H170))),'Data Summary'!EB176="Yes"),OFFSET('Hygiene Data'!$H$7,0,10*ROW('Hygiene Data'!H170)),NA())</f>
        <v>#N/A</v>
      </c>
      <c r="BN176" s="508" t="e">
        <f ca="1">+IF(AND(ISNUMBER(OFFSET('Hygiene Data'!$H$9,0,10*ROW('Hygiene Data'!H170))),'Data Summary'!EC176="Yes"),OFFSET('Hygiene Data'!$H$9,0,10*ROW('Hygiene Data'!H170)),NA())</f>
        <v>#N/A</v>
      </c>
      <c r="BO176" s="508" t="e">
        <f ca="1">+IF(AND(ISNUMBER(OFFSET('Hygiene Data'!$I$5,0,10*ROW('Hygiene Data'!I170))),'Data Summary'!ED176="Yes"),OFFSET('Hygiene Data'!$I$5,0,10*ROW('Hygiene Data'!I170)),NA())</f>
        <v>#N/A</v>
      </c>
      <c r="BP176" s="508" t="e">
        <f ca="1">+IF(AND(ISNUMBER(OFFSET('Hygiene Data'!$I$7,0,10*ROW('Hygiene Data'!I170))),'Data Summary'!EE176="Yes"),OFFSET('Hygiene Data'!$I$7,0,10*ROW('Hygiene Data'!I170)),NA())</f>
        <v>#N/A</v>
      </c>
      <c r="BQ176" s="508" t="e">
        <f ca="1">+IF(AND(ISNUMBER(OFFSET('Hygiene Data'!$I$9,0,10*ROW('Hygiene Data'!I170))),'Data Summary'!EF176="Yes"),OFFSET('Hygiene Data'!$I$9,0,10*ROW('Hygiene Data'!I170)),NA())</f>
        <v>#N/A</v>
      </c>
    </row>
    <row r="177" spans="1:69" x14ac:dyDescent="0.25">
      <c r="A177" s="504" t="e">
        <f ca="1">+RIGHT('Data Summary'!A177,LEN('Data Summary'!A177)-9)</f>
        <v>#VALUE!</v>
      </c>
      <c r="B177" s="478" t="str">
        <f ca="1">+IF(ISTEXT('Data Summary'!B177),'Data Summary'!B177,"")</f>
        <v/>
      </c>
      <c r="C177" s="505" t="e">
        <f ca="1">+VALUE('Data Summary'!C177)</f>
        <v>#VALUE!</v>
      </c>
      <c r="D177" s="506" t="e">
        <f ca="1">+IF(AND(ISNUMBER(OFFSET('Water Data'!$D$4,0,10*ROW('Water Data'!D171))),'Data Summary'!BS177="Yes"),100-OFFSET('Water Data'!$D$4,0,10*ROW('Water Data'!D171)),NA())</f>
        <v>#N/A</v>
      </c>
      <c r="E177" s="506" t="e">
        <f ca="1">+IF(AND(ISNUMBER(OFFSET('Water Data'!$D$6,0,10*ROW('Water Data'!D171))),'Data Summary'!BT177="Yes"),OFFSET('Water Data'!$D$6,0,10*ROW('Water Data'!D171)),NA())</f>
        <v>#N/A</v>
      </c>
      <c r="F177" s="506" t="e">
        <f ca="1">+IF(AND(ISNUMBER(OFFSET('Water Data'!$D$9,0,10*ROW('Water Data'!D171))),'Data Summary'!BU177="Yes"),OFFSET('Water Data'!$D$9,0,10*ROW('Water Data'!D171)),NA())</f>
        <v>#N/A</v>
      </c>
      <c r="G177" s="506" t="e">
        <f ca="1">+IF(AND(ISNUMBER(OFFSET('Water Data'!$E$4,0,10*ROW('Water Data'!E171))),'Data Summary'!BV177="Yes"),100-OFFSET('Water Data'!$E$4,0,10*ROW('Water Data'!E171)),NA())</f>
        <v>#N/A</v>
      </c>
      <c r="H177" s="506" t="e">
        <f ca="1">+IF(AND(ISNUMBER(OFFSET('Water Data'!$E$6,0,10*ROW('Water Data'!E171))),'Data Summary'!BW177="Yes"),OFFSET('Water Data'!$E$6,0,10*ROW('Water Data'!E171)),NA())</f>
        <v>#N/A</v>
      </c>
      <c r="I177" s="506" t="e">
        <f ca="1">+IF(AND(ISNUMBER(OFFSET('Water Data'!$E$9,0,10*ROW('Water Data'!E171))),'Data Summary'!BX177="Yes"),OFFSET('Water Data'!$E$9,0,10*ROW('Water Data'!E171)),NA())</f>
        <v>#N/A</v>
      </c>
      <c r="J177" s="506" t="e">
        <f ca="1">+IF(AND(ISNUMBER(OFFSET('Water Data'!$F$4,0,10*ROW('Water Data'!F171))),'Data Summary'!BY177="Yes"),100-OFFSET('Water Data'!$F$4,0,10*ROW('Water Data'!F171)),NA())</f>
        <v>#N/A</v>
      </c>
      <c r="K177" s="506" t="e">
        <f ca="1">+IF(AND(ISNUMBER(OFFSET('Water Data'!$F$6,0,10*ROW('Water Data'!F171))),'Data Summary'!BZ177="Yes"),OFFSET('Water Data'!$F$6,0,10*ROW('Water Data'!F171)),NA())</f>
        <v>#N/A</v>
      </c>
      <c r="L177" s="506" t="e">
        <f ca="1">+IF(AND(ISNUMBER(OFFSET('Water Data'!$F$9,0,10*ROW('Water Data'!F171))),'Data Summary'!CA177="Yes"),OFFSET('Water Data'!$F$9,0,10*ROW('Water Data'!F171)),NA())</f>
        <v>#N/A</v>
      </c>
      <c r="M177" s="506" t="e">
        <f ca="1">+IF(AND(ISNUMBER(OFFSET('Water Data'!$G$4,0,10*ROW('Water Data'!G171))),'Data Summary'!CB177="Yes"),100-OFFSET('Water Data'!$G$4,0,10*ROW('Water Data'!G171)),NA())</f>
        <v>#N/A</v>
      </c>
      <c r="N177" s="506" t="e">
        <f ca="1">+IF(AND(ISNUMBER(OFFSET('Water Data'!$G$6,0,10*ROW('Water Data'!G171))),'Data Summary'!CC177="Yes"),OFFSET('Water Data'!$G$6,0,10*ROW('Water Data'!G171)),NA())</f>
        <v>#N/A</v>
      </c>
      <c r="O177" s="506" t="e">
        <f ca="1">+IF(AND(ISNUMBER(OFFSET('Water Data'!$G$9,0,10*ROW('Water Data'!G171))),'Data Summary'!CD177="Yes"),OFFSET('Water Data'!$G$9,0,10*ROW('Water Data'!G171)),NA())</f>
        <v>#N/A</v>
      </c>
      <c r="P177" s="506" t="e">
        <f ca="1">+IF(AND(ISNUMBER(OFFSET('Water Data'!$H$4,0,10*ROW('Water Data'!H171))),'Data Summary'!CE177="Yes"),100-OFFSET('Water Data'!$H$4,0,10*ROW('Water Data'!H171)),NA())</f>
        <v>#N/A</v>
      </c>
      <c r="Q177" s="506" t="e">
        <f ca="1">+IF(AND(ISNUMBER(OFFSET('Water Data'!$H$6,0,10*ROW('Water Data'!H171))),'Data Summary'!CF177="Yes"),OFFSET('Water Data'!$H$6,0,10*ROW('Water Data'!H171)),NA())</f>
        <v>#N/A</v>
      </c>
      <c r="R177" s="506" t="e">
        <f ca="1">+IF(AND(ISNUMBER(OFFSET('Water Data'!$H$9,0,10*ROW('Water Data'!H171))),'Data Summary'!CG177="Yes"),OFFSET('Water Data'!$H$9,0,10*ROW('Water Data'!H171)),NA())</f>
        <v>#N/A</v>
      </c>
      <c r="S177" s="506" t="e">
        <f ca="1">+IF(AND(ISNUMBER(OFFSET('Water Data'!$I$4,0,10*ROW('Water Data'!I171))),'Data Summary'!CH177="Yes"),100-OFFSET('Water Data'!$I$4,0,10*ROW('Water Data'!I171)),NA())</f>
        <v>#N/A</v>
      </c>
      <c r="T177" s="506" t="e">
        <f ca="1">+IF(AND(ISNUMBER(OFFSET('Water Data'!$I$6,0,10*ROW('Water Data'!I171))),'Data Summary'!CI177="Yes"),OFFSET('Water Data'!$I$6,0,10*ROW('Water Data'!I171)),NA())</f>
        <v>#N/A</v>
      </c>
      <c r="U177" s="506" t="e">
        <f ca="1">+IF(AND(ISNUMBER(OFFSET('Water Data'!$I$9,0,10*ROW('Water Data'!I171))),'Data Summary'!CJ177="Yes"),OFFSET('Water Data'!$I$9,0,10*ROW('Water Data'!I171)),NA())</f>
        <v>#N/A</v>
      </c>
      <c r="V177" s="507" t="e">
        <f ca="1">+IF(AND(ISNUMBER(OFFSET('Sanitation Data'!$D$4,0,10*ROW('Sanitation Data'!D171))),'Data Summary'!CK177="Yes"),100-OFFSET('Sanitation Data'!$D$4,0,10*ROW('Sanitation Data'!D171)),NA())</f>
        <v>#N/A</v>
      </c>
      <c r="W177" s="507" t="e">
        <f ca="1">+IF(AND(ISNUMBER(OFFSET('Sanitation Data'!$D$6,0,10*ROW('Sanitation Data'!D171))),'Data Summary'!CL177="Yes"),OFFSET('Sanitation Data'!$D$6,0,10*ROW('Sanitation Data'!D171)),NA())</f>
        <v>#N/A</v>
      </c>
      <c r="X177" s="507" t="e">
        <f ca="1">+IF(AND(ISNUMBER(OFFSET('Sanitation Data'!$D$10,0,10*ROW('Sanitation Data'!D171))),'Data Summary'!CM177="Yes"),OFFSET('Sanitation Data'!$D$10,0,10*ROW('Sanitation Data'!D171)),NA())</f>
        <v>#N/A</v>
      </c>
      <c r="Y177" s="507" t="e">
        <f ca="1">+IF(AND(ISNUMBER(OFFSET('Sanitation Data'!$D$11,0,10*ROW('Sanitation Data'!D171))),'Data Summary'!CN177="Yes"),OFFSET('Sanitation Data'!$D$11,0,10*ROW('Sanitation Data'!D171)),NA())</f>
        <v>#N/A</v>
      </c>
      <c r="Z177" s="507" t="e">
        <f ca="1">+IF(AND(ISNUMBER(OFFSET('Sanitation Data'!$D$12,0,10*ROW('Sanitation Data'!D171))),'Data Summary'!CO177="Yes"),OFFSET('Sanitation Data'!$D$12,0,10*ROW('Sanitation Data'!D171)),NA())</f>
        <v>#N/A</v>
      </c>
      <c r="AA177" s="507" t="e">
        <f ca="1">+IF(AND(ISNUMBER(OFFSET('Sanitation Data'!$E$4,0,10*ROW('Sanitation Data'!E171))),'Data Summary'!CP177="Yes"),100-OFFSET('Sanitation Data'!$E$4,0,10*ROW('Sanitation Data'!E171)),NA())</f>
        <v>#N/A</v>
      </c>
      <c r="AB177" s="507" t="e">
        <f ca="1">+IF(AND(ISNUMBER(OFFSET('Sanitation Data'!$E$6,0,10*ROW('Sanitation Data'!E171))),'Data Summary'!CQ177="Yes"),OFFSET('Sanitation Data'!$E$6,0,10*ROW('Sanitation Data'!E171)),NA())</f>
        <v>#N/A</v>
      </c>
      <c r="AC177" s="507" t="e">
        <f ca="1">+IF(AND(ISNUMBER(OFFSET('Sanitation Data'!$E$10,0,10*ROW('Sanitation Data'!E171))),'Data Summary'!CR177="Yes"),OFFSET('Sanitation Data'!$E$10,0,10*ROW('Sanitation Data'!E171)),NA())</f>
        <v>#N/A</v>
      </c>
      <c r="AD177" s="507" t="e">
        <f ca="1">+IF(AND(ISNUMBER(OFFSET('Sanitation Data'!$E$11,0,10*ROW('Sanitation Data'!E171))),'Data Summary'!CS177="Yes"),OFFSET('Sanitation Data'!$E$11,0,10*ROW('Sanitation Data'!E171)),NA())</f>
        <v>#N/A</v>
      </c>
      <c r="AE177" s="507" t="e">
        <f ca="1">+IF(AND(ISNUMBER(OFFSET('Sanitation Data'!$E$12,0,10*ROW('Sanitation Data'!E171))),'Data Summary'!CT177="Yes"),OFFSET('Sanitation Data'!$E$12,0,10*ROW('Sanitation Data'!E171)),NA())</f>
        <v>#N/A</v>
      </c>
      <c r="AF177" s="507" t="e">
        <f ca="1">+IF(AND(ISNUMBER(OFFSET('Sanitation Data'!$F$4,0,10*ROW('Sanitation Data'!F171))),'Data Summary'!CU177="Yes"),100-OFFSET('Sanitation Data'!$F$4,0,10*ROW('Sanitation Data'!F171)),NA())</f>
        <v>#N/A</v>
      </c>
      <c r="AG177" s="507" t="e">
        <f ca="1">+IF(AND(ISNUMBER(OFFSET('Sanitation Data'!$F$6,0,10*ROW('Sanitation Data'!F171))),'Data Summary'!CV177="Yes"),OFFSET('Sanitation Data'!$F$6,0,10*ROW('Sanitation Data'!F171)),NA())</f>
        <v>#N/A</v>
      </c>
      <c r="AH177" s="507" t="e">
        <f ca="1">+IF(AND(ISNUMBER(OFFSET('Sanitation Data'!$F$10,0,10*ROW('Sanitation Data'!F171))),'Data Summary'!CW177="Yes"),OFFSET('Sanitation Data'!$F$10,0,10*ROW('Sanitation Data'!F171)),NA())</f>
        <v>#N/A</v>
      </c>
      <c r="AI177" s="507" t="e">
        <f ca="1">+IF(AND(ISNUMBER(OFFSET('Sanitation Data'!$F$11,0,10*ROW('Sanitation Data'!F171))),'Data Summary'!CX177="Yes"),OFFSET('Sanitation Data'!$F$11,0,10*ROW('Sanitation Data'!F171)),NA())</f>
        <v>#N/A</v>
      </c>
      <c r="AJ177" s="507" t="e">
        <f ca="1">+IF(AND(ISNUMBER(OFFSET('Sanitation Data'!$F$12,0,10*ROW('Sanitation Data'!F171))),'Data Summary'!CY177="Yes"),OFFSET('Sanitation Data'!$F$12,0,10*ROW('Sanitation Data'!F171)),NA())</f>
        <v>#N/A</v>
      </c>
      <c r="AK177" s="507" t="e">
        <f ca="1">+IF(AND(ISNUMBER(OFFSET('Sanitation Data'!$G$4,0,10*ROW('Sanitation Data'!G171))),'Data Summary'!CZ177="Yes"),100-OFFSET('Sanitation Data'!$G$4,0,10*ROW('Sanitation Data'!G171)),NA())</f>
        <v>#N/A</v>
      </c>
      <c r="AL177" s="507" t="e">
        <f ca="1">+IF(AND(ISNUMBER(OFFSET('Sanitation Data'!$G$6,0,10*ROW('Sanitation Data'!G171))),'Data Summary'!DA177="Yes"),OFFSET('Sanitation Data'!$G$6,0,10*ROW('Sanitation Data'!G171)),NA())</f>
        <v>#N/A</v>
      </c>
      <c r="AM177" s="507" t="e">
        <f ca="1">+IF(AND(ISNUMBER(OFFSET('Sanitation Data'!$G$10,0,10*ROW('Sanitation Data'!G171))),'Data Summary'!DB177="Yes"),OFFSET('Sanitation Data'!$G$10,0,10*ROW('Sanitation Data'!G171)),NA())</f>
        <v>#N/A</v>
      </c>
      <c r="AN177" s="507" t="e">
        <f ca="1">+IF(AND(ISNUMBER(OFFSET('Sanitation Data'!$G$11,0,10*ROW('Sanitation Data'!G171))),'Data Summary'!DC177="Yes"),OFFSET('Sanitation Data'!$G$11,0,10*ROW('Sanitation Data'!G171)),NA())</f>
        <v>#N/A</v>
      </c>
      <c r="AO177" s="507" t="e">
        <f ca="1">+IF(AND(ISNUMBER(OFFSET('Sanitation Data'!$G$12,0,10*ROW('Sanitation Data'!G171))),'Data Summary'!DD177="Yes"),OFFSET('Sanitation Data'!$G$12,0,10*ROW('Sanitation Data'!G171)),NA())</f>
        <v>#N/A</v>
      </c>
      <c r="AP177" s="507" t="e">
        <f ca="1">+IF(AND(ISNUMBER(OFFSET('Sanitation Data'!$H$4,0,10*ROW('Sanitation Data'!H171))),'Data Summary'!DE177="Yes"),100-OFFSET('Sanitation Data'!$H$4,0,10*ROW('Sanitation Data'!H171)),NA())</f>
        <v>#N/A</v>
      </c>
      <c r="AQ177" s="507" t="e">
        <f ca="1">+IF(AND(ISNUMBER(OFFSET('Sanitation Data'!$H$6,0,10*ROW('Sanitation Data'!H171))),'Data Summary'!DF177="Yes"),OFFSET('Sanitation Data'!$H$6,0,10*ROW('Sanitation Data'!H171)),NA())</f>
        <v>#N/A</v>
      </c>
      <c r="AR177" s="507" t="e">
        <f ca="1">+IF(AND(ISNUMBER(OFFSET('Sanitation Data'!$H$10,0,10*ROW('Sanitation Data'!H171))),'Data Summary'!DG177="Yes"),OFFSET('Sanitation Data'!$H$10,0,10*ROW('Sanitation Data'!H171)),NA())</f>
        <v>#N/A</v>
      </c>
      <c r="AS177" s="507" t="e">
        <f ca="1">+IF(AND(ISNUMBER(OFFSET('Sanitation Data'!$H$11,0,10*ROW('Sanitation Data'!H171))),'Data Summary'!DH177="Yes"),OFFSET('Sanitation Data'!$H$11,0,10*ROW('Sanitation Data'!H171)),NA())</f>
        <v>#N/A</v>
      </c>
      <c r="AT177" s="507" t="e">
        <f ca="1">+IF(AND(ISNUMBER(OFFSET('Sanitation Data'!$H$12,0,10*ROW('Sanitation Data'!H171))),'Data Summary'!DI177="Yes"),OFFSET('Sanitation Data'!$H$12,0,10*ROW('Sanitation Data'!H171)),NA())</f>
        <v>#N/A</v>
      </c>
      <c r="AU177" s="507" t="e">
        <f ca="1">+IF(AND(ISNUMBER(OFFSET('Sanitation Data'!$I$4,0,10*ROW('Sanitation Data'!I171))),'Data Summary'!DJ177="Yes"),100-OFFSET('Sanitation Data'!$I$4,0,10*ROW('Sanitation Data'!I171)),NA())</f>
        <v>#N/A</v>
      </c>
      <c r="AV177" s="507" t="e">
        <f ca="1">+IF(AND(ISNUMBER(OFFSET('Sanitation Data'!$I$6,0,10*ROW('Sanitation Data'!I171))),'Data Summary'!DK177="Yes"),OFFSET('Sanitation Data'!$I$6,0,10*ROW('Sanitation Data'!I171)),NA())</f>
        <v>#N/A</v>
      </c>
      <c r="AW177" s="507" t="e">
        <f ca="1">+IF(AND(ISNUMBER(OFFSET('Sanitation Data'!$I$10,0,10*ROW('Sanitation Data'!I171))),'Data Summary'!DL177="Yes"),OFFSET('Sanitation Data'!$I$10,0,10*ROW('Sanitation Data'!I171)),NA())</f>
        <v>#N/A</v>
      </c>
      <c r="AX177" s="507" t="e">
        <f ca="1">+IF(AND(ISNUMBER(OFFSET('Sanitation Data'!$I$11,0,10*ROW('Sanitation Data'!I171))),'Data Summary'!DM177="Yes"),OFFSET('Sanitation Data'!$I$11,0,10*ROW('Sanitation Data'!I171)),NA())</f>
        <v>#N/A</v>
      </c>
      <c r="AY177" s="507" t="e">
        <f ca="1">+IF(AND(ISNUMBER(OFFSET('Sanitation Data'!$I$12,0,10*ROW('Sanitation Data'!I171))),'Data Summary'!DN177="Yes"),OFFSET('Sanitation Data'!$I$12,0,10*ROW('Sanitation Data'!I171)),NA())</f>
        <v>#N/A</v>
      </c>
      <c r="AZ177" s="508" t="e">
        <f ca="1">+IF(AND(ISNUMBER(OFFSET('Hygiene Data'!$D$5,0,10*ROW('Hygiene Data'!D171))),'Data Summary'!DO177="Yes"),OFFSET('Hygiene Data'!$D$5,0,10*ROW('Hygiene Data'!D171)),NA())</f>
        <v>#N/A</v>
      </c>
      <c r="BA177" s="508" t="e">
        <f ca="1">+IF(AND(ISNUMBER(OFFSET('Hygiene Data'!$D$7,0,10*ROW('Hygiene Data'!D171))),'Data Summary'!DP177="Yes"),OFFSET('Hygiene Data'!$D$7,0,10*ROW('Hygiene Data'!D171)),NA())</f>
        <v>#N/A</v>
      </c>
      <c r="BB177" s="508" t="e">
        <f ca="1">+IF(AND(ISNUMBER(OFFSET('Hygiene Data'!$D$9,0,10*ROW('Hygiene Data'!D171))),'Data Summary'!DQ177="Yes"),OFFSET('Hygiene Data'!$D$9,0,10*ROW('Hygiene Data'!D171)),NA())</f>
        <v>#N/A</v>
      </c>
      <c r="BC177" s="508" t="e">
        <f ca="1">+IF(AND(ISNUMBER(OFFSET('Hygiene Data'!$E$5,0,10*ROW('Hygiene Data'!E171))),'Data Summary'!DR177="Yes"),OFFSET('Hygiene Data'!$E$5,0,10*ROW('Hygiene Data'!E171)),NA())</f>
        <v>#N/A</v>
      </c>
      <c r="BD177" s="508" t="e">
        <f ca="1">+IF(AND(ISNUMBER(OFFSET('Hygiene Data'!$E$7,0,10*ROW('Hygiene Data'!E171))),'Data Summary'!DS177="Yes"),OFFSET('Hygiene Data'!$E$7,0,10*ROW('Hygiene Data'!E171)),NA())</f>
        <v>#N/A</v>
      </c>
      <c r="BE177" s="508" t="e">
        <f ca="1">+IF(AND(ISNUMBER(OFFSET('Hygiene Data'!$E$9,0,10*ROW('Hygiene Data'!E171))),'Data Summary'!DT177="Yes"),OFFSET('Hygiene Data'!$E$9,0,10*ROW('Hygiene Data'!E171)),NA())</f>
        <v>#N/A</v>
      </c>
      <c r="BF177" s="508" t="e">
        <f ca="1">+IF(AND(ISNUMBER(OFFSET('Hygiene Data'!$F$5,0,10*ROW('Hygiene Data'!F171))),'Data Summary'!DU177="Yes"),OFFSET('Hygiene Data'!$F$5,0,10*ROW('Hygiene Data'!F171)),NA())</f>
        <v>#N/A</v>
      </c>
      <c r="BG177" s="508" t="e">
        <f ca="1">+IF(AND(ISNUMBER(OFFSET('Hygiene Data'!$F$7,0,10*ROW('Hygiene Data'!F171))),'Data Summary'!DV177="Yes"),OFFSET('Hygiene Data'!$F$7,0,10*ROW('Hygiene Data'!F171)),NA())</f>
        <v>#N/A</v>
      </c>
      <c r="BH177" s="508" t="e">
        <f ca="1">+IF(AND(ISNUMBER(OFFSET('Hygiene Data'!$F$9,0,10*ROW('Hygiene Data'!F171))),'Data Summary'!DW177="Yes"),OFFSET('Hygiene Data'!$F$9,0,10*ROW('Hygiene Data'!F171)),NA())</f>
        <v>#N/A</v>
      </c>
      <c r="BI177" s="508" t="e">
        <f ca="1">+IF(AND(ISNUMBER(OFFSET('Hygiene Data'!$G$5,0,10*ROW('Hygiene Data'!G171))),'Data Summary'!DX177="Yes"),OFFSET('Hygiene Data'!$G$5,0,10*ROW('Hygiene Data'!G171)),NA())</f>
        <v>#N/A</v>
      </c>
      <c r="BJ177" s="508" t="e">
        <f ca="1">+IF(AND(ISNUMBER(OFFSET('Hygiene Data'!$G$7,0,10*ROW('Hygiene Data'!G171))),'Data Summary'!DY177="Yes"),OFFSET('Hygiene Data'!$G$7,0,10*ROW('Hygiene Data'!G171)),NA())</f>
        <v>#N/A</v>
      </c>
      <c r="BK177" s="508" t="e">
        <f ca="1">+IF(AND(ISNUMBER(OFFSET('Hygiene Data'!$G$9,0,10*ROW('Hygiene Data'!G171))),'Data Summary'!DZ177="Yes"),OFFSET('Hygiene Data'!$G$9,0,10*ROW('Hygiene Data'!G171)),NA())</f>
        <v>#N/A</v>
      </c>
      <c r="BL177" s="508" t="e">
        <f ca="1">+IF(AND(ISNUMBER(OFFSET('Hygiene Data'!$H$5,0,10*ROW('Hygiene Data'!H171))),'Data Summary'!EA177="Yes"),OFFSET('Hygiene Data'!$H$5,0,10*ROW('Hygiene Data'!H171)),NA())</f>
        <v>#N/A</v>
      </c>
      <c r="BM177" s="508" t="e">
        <f ca="1">+IF(AND(ISNUMBER(OFFSET('Hygiene Data'!$H$7,0,10*ROW('Hygiene Data'!H171))),'Data Summary'!EB177="Yes"),OFFSET('Hygiene Data'!$H$7,0,10*ROW('Hygiene Data'!H171)),NA())</f>
        <v>#N/A</v>
      </c>
      <c r="BN177" s="508" t="e">
        <f ca="1">+IF(AND(ISNUMBER(OFFSET('Hygiene Data'!$H$9,0,10*ROW('Hygiene Data'!H171))),'Data Summary'!EC177="Yes"),OFFSET('Hygiene Data'!$H$9,0,10*ROW('Hygiene Data'!H171)),NA())</f>
        <v>#N/A</v>
      </c>
      <c r="BO177" s="508" t="e">
        <f ca="1">+IF(AND(ISNUMBER(OFFSET('Hygiene Data'!$I$5,0,10*ROW('Hygiene Data'!I171))),'Data Summary'!ED177="Yes"),OFFSET('Hygiene Data'!$I$5,0,10*ROW('Hygiene Data'!I171)),NA())</f>
        <v>#N/A</v>
      </c>
      <c r="BP177" s="508" t="e">
        <f ca="1">+IF(AND(ISNUMBER(OFFSET('Hygiene Data'!$I$7,0,10*ROW('Hygiene Data'!I171))),'Data Summary'!EE177="Yes"),OFFSET('Hygiene Data'!$I$7,0,10*ROW('Hygiene Data'!I171)),NA())</f>
        <v>#N/A</v>
      </c>
      <c r="BQ177" s="508" t="e">
        <f ca="1">+IF(AND(ISNUMBER(OFFSET('Hygiene Data'!$I$9,0,10*ROW('Hygiene Data'!I171))),'Data Summary'!EF177="Yes"),OFFSET('Hygiene Data'!$I$9,0,10*ROW('Hygiene Data'!I171)),NA())</f>
        <v>#N/A</v>
      </c>
    </row>
    <row r="178" spans="1:69" x14ac:dyDescent="0.25">
      <c r="A178" s="504" t="e">
        <f ca="1">+RIGHT('Data Summary'!A178,LEN('Data Summary'!A178)-9)</f>
        <v>#VALUE!</v>
      </c>
      <c r="B178" s="478" t="str">
        <f ca="1">+IF(ISTEXT('Data Summary'!B178),'Data Summary'!B178,"")</f>
        <v/>
      </c>
      <c r="C178" s="505" t="e">
        <f ca="1">+VALUE('Data Summary'!C178)</f>
        <v>#VALUE!</v>
      </c>
      <c r="D178" s="506" t="e">
        <f ca="1">+IF(AND(ISNUMBER(OFFSET('Water Data'!$D$4,0,10*ROW('Water Data'!D172))),'Data Summary'!BS178="Yes"),100-OFFSET('Water Data'!$D$4,0,10*ROW('Water Data'!D172)),NA())</f>
        <v>#N/A</v>
      </c>
      <c r="E178" s="506" t="e">
        <f ca="1">+IF(AND(ISNUMBER(OFFSET('Water Data'!$D$6,0,10*ROW('Water Data'!D172))),'Data Summary'!BT178="Yes"),OFFSET('Water Data'!$D$6,0,10*ROW('Water Data'!D172)),NA())</f>
        <v>#N/A</v>
      </c>
      <c r="F178" s="506" t="e">
        <f ca="1">+IF(AND(ISNUMBER(OFFSET('Water Data'!$D$9,0,10*ROW('Water Data'!D172))),'Data Summary'!BU178="Yes"),OFFSET('Water Data'!$D$9,0,10*ROW('Water Data'!D172)),NA())</f>
        <v>#N/A</v>
      </c>
      <c r="G178" s="506" t="e">
        <f ca="1">+IF(AND(ISNUMBER(OFFSET('Water Data'!$E$4,0,10*ROW('Water Data'!E172))),'Data Summary'!BV178="Yes"),100-OFFSET('Water Data'!$E$4,0,10*ROW('Water Data'!E172)),NA())</f>
        <v>#N/A</v>
      </c>
      <c r="H178" s="506" t="e">
        <f ca="1">+IF(AND(ISNUMBER(OFFSET('Water Data'!$E$6,0,10*ROW('Water Data'!E172))),'Data Summary'!BW178="Yes"),OFFSET('Water Data'!$E$6,0,10*ROW('Water Data'!E172)),NA())</f>
        <v>#N/A</v>
      </c>
      <c r="I178" s="506" t="e">
        <f ca="1">+IF(AND(ISNUMBER(OFFSET('Water Data'!$E$9,0,10*ROW('Water Data'!E172))),'Data Summary'!BX178="Yes"),OFFSET('Water Data'!$E$9,0,10*ROW('Water Data'!E172)),NA())</f>
        <v>#N/A</v>
      </c>
      <c r="J178" s="506" t="e">
        <f ca="1">+IF(AND(ISNUMBER(OFFSET('Water Data'!$F$4,0,10*ROW('Water Data'!F172))),'Data Summary'!BY178="Yes"),100-OFFSET('Water Data'!$F$4,0,10*ROW('Water Data'!F172)),NA())</f>
        <v>#N/A</v>
      </c>
      <c r="K178" s="506" t="e">
        <f ca="1">+IF(AND(ISNUMBER(OFFSET('Water Data'!$F$6,0,10*ROW('Water Data'!F172))),'Data Summary'!BZ178="Yes"),OFFSET('Water Data'!$F$6,0,10*ROW('Water Data'!F172)),NA())</f>
        <v>#N/A</v>
      </c>
      <c r="L178" s="506" t="e">
        <f ca="1">+IF(AND(ISNUMBER(OFFSET('Water Data'!$F$9,0,10*ROW('Water Data'!F172))),'Data Summary'!CA178="Yes"),OFFSET('Water Data'!$F$9,0,10*ROW('Water Data'!F172)),NA())</f>
        <v>#N/A</v>
      </c>
      <c r="M178" s="506" t="e">
        <f ca="1">+IF(AND(ISNUMBER(OFFSET('Water Data'!$G$4,0,10*ROW('Water Data'!G172))),'Data Summary'!CB178="Yes"),100-OFFSET('Water Data'!$G$4,0,10*ROW('Water Data'!G172)),NA())</f>
        <v>#N/A</v>
      </c>
      <c r="N178" s="506" t="e">
        <f ca="1">+IF(AND(ISNUMBER(OFFSET('Water Data'!$G$6,0,10*ROW('Water Data'!G172))),'Data Summary'!CC178="Yes"),OFFSET('Water Data'!$G$6,0,10*ROW('Water Data'!G172)),NA())</f>
        <v>#N/A</v>
      </c>
      <c r="O178" s="506" t="e">
        <f ca="1">+IF(AND(ISNUMBER(OFFSET('Water Data'!$G$9,0,10*ROW('Water Data'!G172))),'Data Summary'!CD178="Yes"),OFFSET('Water Data'!$G$9,0,10*ROW('Water Data'!G172)),NA())</f>
        <v>#N/A</v>
      </c>
      <c r="P178" s="506" t="e">
        <f ca="1">+IF(AND(ISNUMBER(OFFSET('Water Data'!$H$4,0,10*ROW('Water Data'!H172))),'Data Summary'!CE178="Yes"),100-OFFSET('Water Data'!$H$4,0,10*ROW('Water Data'!H172)),NA())</f>
        <v>#N/A</v>
      </c>
      <c r="Q178" s="506" t="e">
        <f ca="1">+IF(AND(ISNUMBER(OFFSET('Water Data'!$H$6,0,10*ROW('Water Data'!H172))),'Data Summary'!CF178="Yes"),OFFSET('Water Data'!$H$6,0,10*ROW('Water Data'!H172)),NA())</f>
        <v>#N/A</v>
      </c>
      <c r="R178" s="506" t="e">
        <f ca="1">+IF(AND(ISNUMBER(OFFSET('Water Data'!$H$9,0,10*ROW('Water Data'!H172))),'Data Summary'!CG178="Yes"),OFFSET('Water Data'!$H$9,0,10*ROW('Water Data'!H172)),NA())</f>
        <v>#N/A</v>
      </c>
      <c r="S178" s="506" t="e">
        <f ca="1">+IF(AND(ISNUMBER(OFFSET('Water Data'!$I$4,0,10*ROW('Water Data'!I172))),'Data Summary'!CH178="Yes"),100-OFFSET('Water Data'!$I$4,0,10*ROW('Water Data'!I172)),NA())</f>
        <v>#N/A</v>
      </c>
      <c r="T178" s="506" t="e">
        <f ca="1">+IF(AND(ISNUMBER(OFFSET('Water Data'!$I$6,0,10*ROW('Water Data'!I172))),'Data Summary'!CI178="Yes"),OFFSET('Water Data'!$I$6,0,10*ROW('Water Data'!I172)),NA())</f>
        <v>#N/A</v>
      </c>
      <c r="U178" s="506" t="e">
        <f ca="1">+IF(AND(ISNUMBER(OFFSET('Water Data'!$I$9,0,10*ROW('Water Data'!I172))),'Data Summary'!CJ178="Yes"),OFFSET('Water Data'!$I$9,0,10*ROW('Water Data'!I172)),NA())</f>
        <v>#N/A</v>
      </c>
      <c r="V178" s="507" t="e">
        <f ca="1">+IF(AND(ISNUMBER(OFFSET('Sanitation Data'!$D$4,0,10*ROW('Sanitation Data'!D172))),'Data Summary'!CK178="Yes"),100-OFFSET('Sanitation Data'!$D$4,0,10*ROW('Sanitation Data'!D172)),NA())</f>
        <v>#N/A</v>
      </c>
      <c r="W178" s="507" t="e">
        <f ca="1">+IF(AND(ISNUMBER(OFFSET('Sanitation Data'!$D$6,0,10*ROW('Sanitation Data'!D172))),'Data Summary'!CL178="Yes"),OFFSET('Sanitation Data'!$D$6,0,10*ROW('Sanitation Data'!D172)),NA())</f>
        <v>#N/A</v>
      </c>
      <c r="X178" s="507" t="e">
        <f ca="1">+IF(AND(ISNUMBER(OFFSET('Sanitation Data'!$D$10,0,10*ROW('Sanitation Data'!D172))),'Data Summary'!CM178="Yes"),OFFSET('Sanitation Data'!$D$10,0,10*ROW('Sanitation Data'!D172)),NA())</f>
        <v>#N/A</v>
      </c>
      <c r="Y178" s="507" t="e">
        <f ca="1">+IF(AND(ISNUMBER(OFFSET('Sanitation Data'!$D$11,0,10*ROW('Sanitation Data'!D172))),'Data Summary'!CN178="Yes"),OFFSET('Sanitation Data'!$D$11,0,10*ROW('Sanitation Data'!D172)),NA())</f>
        <v>#N/A</v>
      </c>
      <c r="Z178" s="507" t="e">
        <f ca="1">+IF(AND(ISNUMBER(OFFSET('Sanitation Data'!$D$12,0,10*ROW('Sanitation Data'!D172))),'Data Summary'!CO178="Yes"),OFFSET('Sanitation Data'!$D$12,0,10*ROW('Sanitation Data'!D172)),NA())</f>
        <v>#N/A</v>
      </c>
      <c r="AA178" s="507" t="e">
        <f ca="1">+IF(AND(ISNUMBER(OFFSET('Sanitation Data'!$E$4,0,10*ROW('Sanitation Data'!E172))),'Data Summary'!CP178="Yes"),100-OFFSET('Sanitation Data'!$E$4,0,10*ROW('Sanitation Data'!E172)),NA())</f>
        <v>#N/A</v>
      </c>
      <c r="AB178" s="507" t="e">
        <f ca="1">+IF(AND(ISNUMBER(OFFSET('Sanitation Data'!$E$6,0,10*ROW('Sanitation Data'!E172))),'Data Summary'!CQ178="Yes"),OFFSET('Sanitation Data'!$E$6,0,10*ROW('Sanitation Data'!E172)),NA())</f>
        <v>#N/A</v>
      </c>
      <c r="AC178" s="507" t="e">
        <f ca="1">+IF(AND(ISNUMBER(OFFSET('Sanitation Data'!$E$10,0,10*ROW('Sanitation Data'!E172))),'Data Summary'!CR178="Yes"),OFFSET('Sanitation Data'!$E$10,0,10*ROW('Sanitation Data'!E172)),NA())</f>
        <v>#N/A</v>
      </c>
      <c r="AD178" s="507" t="e">
        <f ca="1">+IF(AND(ISNUMBER(OFFSET('Sanitation Data'!$E$11,0,10*ROW('Sanitation Data'!E172))),'Data Summary'!CS178="Yes"),OFFSET('Sanitation Data'!$E$11,0,10*ROW('Sanitation Data'!E172)),NA())</f>
        <v>#N/A</v>
      </c>
      <c r="AE178" s="507" t="e">
        <f ca="1">+IF(AND(ISNUMBER(OFFSET('Sanitation Data'!$E$12,0,10*ROW('Sanitation Data'!E172))),'Data Summary'!CT178="Yes"),OFFSET('Sanitation Data'!$E$12,0,10*ROW('Sanitation Data'!E172)),NA())</f>
        <v>#N/A</v>
      </c>
      <c r="AF178" s="507" t="e">
        <f ca="1">+IF(AND(ISNUMBER(OFFSET('Sanitation Data'!$F$4,0,10*ROW('Sanitation Data'!F172))),'Data Summary'!CU178="Yes"),100-OFFSET('Sanitation Data'!$F$4,0,10*ROW('Sanitation Data'!F172)),NA())</f>
        <v>#N/A</v>
      </c>
      <c r="AG178" s="507" t="e">
        <f ca="1">+IF(AND(ISNUMBER(OFFSET('Sanitation Data'!$F$6,0,10*ROW('Sanitation Data'!F172))),'Data Summary'!CV178="Yes"),OFFSET('Sanitation Data'!$F$6,0,10*ROW('Sanitation Data'!F172)),NA())</f>
        <v>#N/A</v>
      </c>
      <c r="AH178" s="507" t="e">
        <f ca="1">+IF(AND(ISNUMBER(OFFSET('Sanitation Data'!$F$10,0,10*ROW('Sanitation Data'!F172))),'Data Summary'!CW178="Yes"),OFFSET('Sanitation Data'!$F$10,0,10*ROW('Sanitation Data'!F172)),NA())</f>
        <v>#N/A</v>
      </c>
      <c r="AI178" s="507" t="e">
        <f ca="1">+IF(AND(ISNUMBER(OFFSET('Sanitation Data'!$F$11,0,10*ROW('Sanitation Data'!F172))),'Data Summary'!CX178="Yes"),OFFSET('Sanitation Data'!$F$11,0,10*ROW('Sanitation Data'!F172)),NA())</f>
        <v>#N/A</v>
      </c>
      <c r="AJ178" s="507" t="e">
        <f ca="1">+IF(AND(ISNUMBER(OFFSET('Sanitation Data'!$F$12,0,10*ROW('Sanitation Data'!F172))),'Data Summary'!CY178="Yes"),OFFSET('Sanitation Data'!$F$12,0,10*ROW('Sanitation Data'!F172)),NA())</f>
        <v>#N/A</v>
      </c>
      <c r="AK178" s="507" t="e">
        <f ca="1">+IF(AND(ISNUMBER(OFFSET('Sanitation Data'!$G$4,0,10*ROW('Sanitation Data'!G172))),'Data Summary'!CZ178="Yes"),100-OFFSET('Sanitation Data'!$G$4,0,10*ROW('Sanitation Data'!G172)),NA())</f>
        <v>#N/A</v>
      </c>
      <c r="AL178" s="507" t="e">
        <f ca="1">+IF(AND(ISNUMBER(OFFSET('Sanitation Data'!$G$6,0,10*ROW('Sanitation Data'!G172))),'Data Summary'!DA178="Yes"),OFFSET('Sanitation Data'!$G$6,0,10*ROW('Sanitation Data'!G172)),NA())</f>
        <v>#N/A</v>
      </c>
      <c r="AM178" s="507" t="e">
        <f ca="1">+IF(AND(ISNUMBER(OFFSET('Sanitation Data'!$G$10,0,10*ROW('Sanitation Data'!G172))),'Data Summary'!DB178="Yes"),OFFSET('Sanitation Data'!$G$10,0,10*ROW('Sanitation Data'!G172)),NA())</f>
        <v>#N/A</v>
      </c>
      <c r="AN178" s="507" t="e">
        <f ca="1">+IF(AND(ISNUMBER(OFFSET('Sanitation Data'!$G$11,0,10*ROW('Sanitation Data'!G172))),'Data Summary'!DC178="Yes"),OFFSET('Sanitation Data'!$G$11,0,10*ROW('Sanitation Data'!G172)),NA())</f>
        <v>#N/A</v>
      </c>
      <c r="AO178" s="507" t="e">
        <f ca="1">+IF(AND(ISNUMBER(OFFSET('Sanitation Data'!$G$12,0,10*ROW('Sanitation Data'!G172))),'Data Summary'!DD178="Yes"),OFFSET('Sanitation Data'!$G$12,0,10*ROW('Sanitation Data'!G172)),NA())</f>
        <v>#N/A</v>
      </c>
      <c r="AP178" s="507" t="e">
        <f ca="1">+IF(AND(ISNUMBER(OFFSET('Sanitation Data'!$H$4,0,10*ROW('Sanitation Data'!H172))),'Data Summary'!DE178="Yes"),100-OFFSET('Sanitation Data'!$H$4,0,10*ROW('Sanitation Data'!H172)),NA())</f>
        <v>#N/A</v>
      </c>
      <c r="AQ178" s="507" t="e">
        <f ca="1">+IF(AND(ISNUMBER(OFFSET('Sanitation Data'!$H$6,0,10*ROW('Sanitation Data'!H172))),'Data Summary'!DF178="Yes"),OFFSET('Sanitation Data'!$H$6,0,10*ROW('Sanitation Data'!H172)),NA())</f>
        <v>#N/A</v>
      </c>
      <c r="AR178" s="507" t="e">
        <f ca="1">+IF(AND(ISNUMBER(OFFSET('Sanitation Data'!$H$10,0,10*ROW('Sanitation Data'!H172))),'Data Summary'!DG178="Yes"),OFFSET('Sanitation Data'!$H$10,0,10*ROW('Sanitation Data'!H172)),NA())</f>
        <v>#N/A</v>
      </c>
      <c r="AS178" s="507" t="e">
        <f ca="1">+IF(AND(ISNUMBER(OFFSET('Sanitation Data'!$H$11,0,10*ROW('Sanitation Data'!H172))),'Data Summary'!DH178="Yes"),OFFSET('Sanitation Data'!$H$11,0,10*ROW('Sanitation Data'!H172)),NA())</f>
        <v>#N/A</v>
      </c>
      <c r="AT178" s="507" t="e">
        <f ca="1">+IF(AND(ISNUMBER(OFFSET('Sanitation Data'!$H$12,0,10*ROW('Sanitation Data'!H172))),'Data Summary'!DI178="Yes"),OFFSET('Sanitation Data'!$H$12,0,10*ROW('Sanitation Data'!H172)),NA())</f>
        <v>#N/A</v>
      </c>
      <c r="AU178" s="507" t="e">
        <f ca="1">+IF(AND(ISNUMBER(OFFSET('Sanitation Data'!$I$4,0,10*ROW('Sanitation Data'!I172))),'Data Summary'!DJ178="Yes"),100-OFFSET('Sanitation Data'!$I$4,0,10*ROW('Sanitation Data'!I172)),NA())</f>
        <v>#N/A</v>
      </c>
      <c r="AV178" s="507" t="e">
        <f ca="1">+IF(AND(ISNUMBER(OFFSET('Sanitation Data'!$I$6,0,10*ROW('Sanitation Data'!I172))),'Data Summary'!DK178="Yes"),OFFSET('Sanitation Data'!$I$6,0,10*ROW('Sanitation Data'!I172)),NA())</f>
        <v>#N/A</v>
      </c>
      <c r="AW178" s="507" t="e">
        <f ca="1">+IF(AND(ISNUMBER(OFFSET('Sanitation Data'!$I$10,0,10*ROW('Sanitation Data'!I172))),'Data Summary'!DL178="Yes"),OFFSET('Sanitation Data'!$I$10,0,10*ROW('Sanitation Data'!I172)),NA())</f>
        <v>#N/A</v>
      </c>
      <c r="AX178" s="507" t="e">
        <f ca="1">+IF(AND(ISNUMBER(OFFSET('Sanitation Data'!$I$11,0,10*ROW('Sanitation Data'!I172))),'Data Summary'!DM178="Yes"),OFFSET('Sanitation Data'!$I$11,0,10*ROW('Sanitation Data'!I172)),NA())</f>
        <v>#N/A</v>
      </c>
      <c r="AY178" s="507" t="e">
        <f ca="1">+IF(AND(ISNUMBER(OFFSET('Sanitation Data'!$I$12,0,10*ROW('Sanitation Data'!I172))),'Data Summary'!DN178="Yes"),OFFSET('Sanitation Data'!$I$12,0,10*ROW('Sanitation Data'!I172)),NA())</f>
        <v>#N/A</v>
      </c>
      <c r="AZ178" s="508" t="e">
        <f ca="1">+IF(AND(ISNUMBER(OFFSET('Hygiene Data'!$D$5,0,10*ROW('Hygiene Data'!D172))),'Data Summary'!DO178="Yes"),OFFSET('Hygiene Data'!$D$5,0,10*ROW('Hygiene Data'!D172)),NA())</f>
        <v>#N/A</v>
      </c>
      <c r="BA178" s="508" t="e">
        <f ca="1">+IF(AND(ISNUMBER(OFFSET('Hygiene Data'!$D$7,0,10*ROW('Hygiene Data'!D172))),'Data Summary'!DP178="Yes"),OFFSET('Hygiene Data'!$D$7,0,10*ROW('Hygiene Data'!D172)),NA())</f>
        <v>#N/A</v>
      </c>
      <c r="BB178" s="508" t="e">
        <f ca="1">+IF(AND(ISNUMBER(OFFSET('Hygiene Data'!$D$9,0,10*ROW('Hygiene Data'!D172))),'Data Summary'!DQ178="Yes"),OFFSET('Hygiene Data'!$D$9,0,10*ROW('Hygiene Data'!D172)),NA())</f>
        <v>#N/A</v>
      </c>
      <c r="BC178" s="508" t="e">
        <f ca="1">+IF(AND(ISNUMBER(OFFSET('Hygiene Data'!$E$5,0,10*ROW('Hygiene Data'!E172))),'Data Summary'!DR178="Yes"),OFFSET('Hygiene Data'!$E$5,0,10*ROW('Hygiene Data'!E172)),NA())</f>
        <v>#N/A</v>
      </c>
      <c r="BD178" s="508" t="e">
        <f ca="1">+IF(AND(ISNUMBER(OFFSET('Hygiene Data'!$E$7,0,10*ROW('Hygiene Data'!E172))),'Data Summary'!DS178="Yes"),OFFSET('Hygiene Data'!$E$7,0,10*ROW('Hygiene Data'!E172)),NA())</f>
        <v>#N/A</v>
      </c>
      <c r="BE178" s="508" t="e">
        <f ca="1">+IF(AND(ISNUMBER(OFFSET('Hygiene Data'!$E$9,0,10*ROW('Hygiene Data'!E172))),'Data Summary'!DT178="Yes"),OFFSET('Hygiene Data'!$E$9,0,10*ROW('Hygiene Data'!E172)),NA())</f>
        <v>#N/A</v>
      </c>
      <c r="BF178" s="508" t="e">
        <f ca="1">+IF(AND(ISNUMBER(OFFSET('Hygiene Data'!$F$5,0,10*ROW('Hygiene Data'!F172))),'Data Summary'!DU178="Yes"),OFFSET('Hygiene Data'!$F$5,0,10*ROW('Hygiene Data'!F172)),NA())</f>
        <v>#N/A</v>
      </c>
      <c r="BG178" s="508" t="e">
        <f ca="1">+IF(AND(ISNUMBER(OFFSET('Hygiene Data'!$F$7,0,10*ROW('Hygiene Data'!F172))),'Data Summary'!DV178="Yes"),OFFSET('Hygiene Data'!$F$7,0,10*ROW('Hygiene Data'!F172)),NA())</f>
        <v>#N/A</v>
      </c>
      <c r="BH178" s="508" t="e">
        <f ca="1">+IF(AND(ISNUMBER(OFFSET('Hygiene Data'!$F$9,0,10*ROW('Hygiene Data'!F172))),'Data Summary'!DW178="Yes"),OFFSET('Hygiene Data'!$F$9,0,10*ROW('Hygiene Data'!F172)),NA())</f>
        <v>#N/A</v>
      </c>
      <c r="BI178" s="508" t="e">
        <f ca="1">+IF(AND(ISNUMBER(OFFSET('Hygiene Data'!$G$5,0,10*ROW('Hygiene Data'!G172))),'Data Summary'!DX178="Yes"),OFFSET('Hygiene Data'!$G$5,0,10*ROW('Hygiene Data'!G172)),NA())</f>
        <v>#N/A</v>
      </c>
      <c r="BJ178" s="508" t="e">
        <f ca="1">+IF(AND(ISNUMBER(OFFSET('Hygiene Data'!$G$7,0,10*ROW('Hygiene Data'!G172))),'Data Summary'!DY178="Yes"),OFFSET('Hygiene Data'!$G$7,0,10*ROW('Hygiene Data'!G172)),NA())</f>
        <v>#N/A</v>
      </c>
      <c r="BK178" s="508" t="e">
        <f ca="1">+IF(AND(ISNUMBER(OFFSET('Hygiene Data'!$G$9,0,10*ROW('Hygiene Data'!G172))),'Data Summary'!DZ178="Yes"),OFFSET('Hygiene Data'!$G$9,0,10*ROW('Hygiene Data'!G172)),NA())</f>
        <v>#N/A</v>
      </c>
      <c r="BL178" s="508" t="e">
        <f ca="1">+IF(AND(ISNUMBER(OFFSET('Hygiene Data'!$H$5,0,10*ROW('Hygiene Data'!H172))),'Data Summary'!EA178="Yes"),OFFSET('Hygiene Data'!$H$5,0,10*ROW('Hygiene Data'!H172)),NA())</f>
        <v>#N/A</v>
      </c>
      <c r="BM178" s="508" t="e">
        <f ca="1">+IF(AND(ISNUMBER(OFFSET('Hygiene Data'!$H$7,0,10*ROW('Hygiene Data'!H172))),'Data Summary'!EB178="Yes"),OFFSET('Hygiene Data'!$H$7,0,10*ROW('Hygiene Data'!H172)),NA())</f>
        <v>#N/A</v>
      </c>
      <c r="BN178" s="508" t="e">
        <f ca="1">+IF(AND(ISNUMBER(OFFSET('Hygiene Data'!$H$9,0,10*ROW('Hygiene Data'!H172))),'Data Summary'!EC178="Yes"),OFFSET('Hygiene Data'!$H$9,0,10*ROW('Hygiene Data'!H172)),NA())</f>
        <v>#N/A</v>
      </c>
      <c r="BO178" s="508" t="e">
        <f ca="1">+IF(AND(ISNUMBER(OFFSET('Hygiene Data'!$I$5,0,10*ROW('Hygiene Data'!I172))),'Data Summary'!ED178="Yes"),OFFSET('Hygiene Data'!$I$5,0,10*ROW('Hygiene Data'!I172)),NA())</f>
        <v>#N/A</v>
      </c>
      <c r="BP178" s="508" t="e">
        <f ca="1">+IF(AND(ISNUMBER(OFFSET('Hygiene Data'!$I$7,0,10*ROW('Hygiene Data'!I172))),'Data Summary'!EE178="Yes"),OFFSET('Hygiene Data'!$I$7,0,10*ROW('Hygiene Data'!I172)),NA())</f>
        <v>#N/A</v>
      </c>
      <c r="BQ178" s="508" t="e">
        <f ca="1">+IF(AND(ISNUMBER(OFFSET('Hygiene Data'!$I$9,0,10*ROW('Hygiene Data'!I172))),'Data Summary'!EF178="Yes"),OFFSET('Hygiene Data'!$I$9,0,10*ROW('Hygiene Data'!I172)),NA())</f>
        <v>#N/A</v>
      </c>
    </row>
    <row r="179" spans="1:69" x14ac:dyDescent="0.25">
      <c r="A179" s="504" t="e">
        <f ca="1">+RIGHT('Data Summary'!A179,LEN('Data Summary'!A179)-9)</f>
        <v>#VALUE!</v>
      </c>
      <c r="B179" s="478" t="str">
        <f ca="1">+IF(ISTEXT('Data Summary'!B179),'Data Summary'!B179,"")</f>
        <v/>
      </c>
      <c r="C179" s="505" t="e">
        <f ca="1">+VALUE('Data Summary'!C179)</f>
        <v>#VALUE!</v>
      </c>
      <c r="D179" s="506" t="e">
        <f ca="1">+IF(AND(ISNUMBER(OFFSET('Water Data'!$D$4,0,10*ROW('Water Data'!D173))),'Data Summary'!BS179="Yes"),100-OFFSET('Water Data'!$D$4,0,10*ROW('Water Data'!D173)),NA())</f>
        <v>#N/A</v>
      </c>
      <c r="E179" s="506" t="e">
        <f ca="1">+IF(AND(ISNUMBER(OFFSET('Water Data'!$D$6,0,10*ROW('Water Data'!D173))),'Data Summary'!BT179="Yes"),OFFSET('Water Data'!$D$6,0,10*ROW('Water Data'!D173)),NA())</f>
        <v>#N/A</v>
      </c>
      <c r="F179" s="506" t="e">
        <f ca="1">+IF(AND(ISNUMBER(OFFSET('Water Data'!$D$9,0,10*ROW('Water Data'!D173))),'Data Summary'!BU179="Yes"),OFFSET('Water Data'!$D$9,0,10*ROW('Water Data'!D173)),NA())</f>
        <v>#N/A</v>
      </c>
      <c r="G179" s="506" t="e">
        <f ca="1">+IF(AND(ISNUMBER(OFFSET('Water Data'!$E$4,0,10*ROW('Water Data'!E173))),'Data Summary'!BV179="Yes"),100-OFFSET('Water Data'!$E$4,0,10*ROW('Water Data'!E173)),NA())</f>
        <v>#N/A</v>
      </c>
      <c r="H179" s="506" t="e">
        <f ca="1">+IF(AND(ISNUMBER(OFFSET('Water Data'!$E$6,0,10*ROW('Water Data'!E173))),'Data Summary'!BW179="Yes"),OFFSET('Water Data'!$E$6,0,10*ROW('Water Data'!E173)),NA())</f>
        <v>#N/A</v>
      </c>
      <c r="I179" s="506" t="e">
        <f ca="1">+IF(AND(ISNUMBER(OFFSET('Water Data'!$E$9,0,10*ROW('Water Data'!E173))),'Data Summary'!BX179="Yes"),OFFSET('Water Data'!$E$9,0,10*ROW('Water Data'!E173)),NA())</f>
        <v>#N/A</v>
      </c>
      <c r="J179" s="506" t="e">
        <f ca="1">+IF(AND(ISNUMBER(OFFSET('Water Data'!$F$4,0,10*ROW('Water Data'!F173))),'Data Summary'!BY179="Yes"),100-OFFSET('Water Data'!$F$4,0,10*ROW('Water Data'!F173)),NA())</f>
        <v>#N/A</v>
      </c>
      <c r="K179" s="506" t="e">
        <f ca="1">+IF(AND(ISNUMBER(OFFSET('Water Data'!$F$6,0,10*ROW('Water Data'!F173))),'Data Summary'!BZ179="Yes"),OFFSET('Water Data'!$F$6,0,10*ROW('Water Data'!F173)),NA())</f>
        <v>#N/A</v>
      </c>
      <c r="L179" s="506" t="e">
        <f ca="1">+IF(AND(ISNUMBER(OFFSET('Water Data'!$F$9,0,10*ROW('Water Data'!F173))),'Data Summary'!CA179="Yes"),OFFSET('Water Data'!$F$9,0,10*ROW('Water Data'!F173)),NA())</f>
        <v>#N/A</v>
      </c>
      <c r="M179" s="506" t="e">
        <f ca="1">+IF(AND(ISNUMBER(OFFSET('Water Data'!$G$4,0,10*ROW('Water Data'!G173))),'Data Summary'!CB179="Yes"),100-OFFSET('Water Data'!$G$4,0,10*ROW('Water Data'!G173)),NA())</f>
        <v>#N/A</v>
      </c>
      <c r="N179" s="506" t="e">
        <f ca="1">+IF(AND(ISNUMBER(OFFSET('Water Data'!$G$6,0,10*ROW('Water Data'!G173))),'Data Summary'!CC179="Yes"),OFFSET('Water Data'!$G$6,0,10*ROW('Water Data'!G173)),NA())</f>
        <v>#N/A</v>
      </c>
      <c r="O179" s="506" t="e">
        <f ca="1">+IF(AND(ISNUMBER(OFFSET('Water Data'!$G$9,0,10*ROW('Water Data'!G173))),'Data Summary'!CD179="Yes"),OFFSET('Water Data'!$G$9,0,10*ROW('Water Data'!G173)),NA())</f>
        <v>#N/A</v>
      </c>
      <c r="P179" s="506" t="e">
        <f ca="1">+IF(AND(ISNUMBER(OFFSET('Water Data'!$H$4,0,10*ROW('Water Data'!H173))),'Data Summary'!CE179="Yes"),100-OFFSET('Water Data'!$H$4,0,10*ROW('Water Data'!H173)),NA())</f>
        <v>#N/A</v>
      </c>
      <c r="Q179" s="506" t="e">
        <f ca="1">+IF(AND(ISNUMBER(OFFSET('Water Data'!$H$6,0,10*ROW('Water Data'!H173))),'Data Summary'!CF179="Yes"),OFFSET('Water Data'!$H$6,0,10*ROW('Water Data'!H173)),NA())</f>
        <v>#N/A</v>
      </c>
      <c r="R179" s="506" t="e">
        <f ca="1">+IF(AND(ISNUMBER(OFFSET('Water Data'!$H$9,0,10*ROW('Water Data'!H173))),'Data Summary'!CG179="Yes"),OFFSET('Water Data'!$H$9,0,10*ROW('Water Data'!H173)),NA())</f>
        <v>#N/A</v>
      </c>
      <c r="S179" s="506" t="e">
        <f ca="1">+IF(AND(ISNUMBER(OFFSET('Water Data'!$I$4,0,10*ROW('Water Data'!I173))),'Data Summary'!CH179="Yes"),100-OFFSET('Water Data'!$I$4,0,10*ROW('Water Data'!I173)),NA())</f>
        <v>#N/A</v>
      </c>
      <c r="T179" s="506" t="e">
        <f ca="1">+IF(AND(ISNUMBER(OFFSET('Water Data'!$I$6,0,10*ROW('Water Data'!I173))),'Data Summary'!CI179="Yes"),OFFSET('Water Data'!$I$6,0,10*ROW('Water Data'!I173)),NA())</f>
        <v>#N/A</v>
      </c>
      <c r="U179" s="506" t="e">
        <f ca="1">+IF(AND(ISNUMBER(OFFSET('Water Data'!$I$9,0,10*ROW('Water Data'!I173))),'Data Summary'!CJ179="Yes"),OFFSET('Water Data'!$I$9,0,10*ROW('Water Data'!I173)),NA())</f>
        <v>#N/A</v>
      </c>
      <c r="V179" s="507" t="e">
        <f ca="1">+IF(AND(ISNUMBER(OFFSET('Sanitation Data'!$D$4,0,10*ROW('Sanitation Data'!D173))),'Data Summary'!CK179="Yes"),100-OFFSET('Sanitation Data'!$D$4,0,10*ROW('Sanitation Data'!D173)),NA())</f>
        <v>#N/A</v>
      </c>
      <c r="W179" s="507" t="e">
        <f ca="1">+IF(AND(ISNUMBER(OFFSET('Sanitation Data'!$D$6,0,10*ROW('Sanitation Data'!D173))),'Data Summary'!CL179="Yes"),OFFSET('Sanitation Data'!$D$6,0,10*ROW('Sanitation Data'!D173)),NA())</f>
        <v>#N/A</v>
      </c>
      <c r="X179" s="507" t="e">
        <f ca="1">+IF(AND(ISNUMBER(OFFSET('Sanitation Data'!$D$10,0,10*ROW('Sanitation Data'!D173))),'Data Summary'!CM179="Yes"),OFFSET('Sanitation Data'!$D$10,0,10*ROW('Sanitation Data'!D173)),NA())</f>
        <v>#N/A</v>
      </c>
      <c r="Y179" s="507" t="e">
        <f ca="1">+IF(AND(ISNUMBER(OFFSET('Sanitation Data'!$D$11,0,10*ROW('Sanitation Data'!D173))),'Data Summary'!CN179="Yes"),OFFSET('Sanitation Data'!$D$11,0,10*ROW('Sanitation Data'!D173)),NA())</f>
        <v>#N/A</v>
      </c>
      <c r="Z179" s="507" t="e">
        <f ca="1">+IF(AND(ISNUMBER(OFFSET('Sanitation Data'!$D$12,0,10*ROW('Sanitation Data'!D173))),'Data Summary'!CO179="Yes"),OFFSET('Sanitation Data'!$D$12,0,10*ROW('Sanitation Data'!D173)),NA())</f>
        <v>#N/A</v>
      </c>
      <c r="AA179" s="507" t="e">
        <f ca="1">+IF(AND(ISNUMBER(OFFSET('Sanitation Data'!$E$4,0,10*ROW('Sanitation Data'!E173))),'Data Summary'!CP179="Yes"),100-OFFSET('Sanitation Data'!$E$4,0,10*ROW('Sanitation Data'!E173)),NA())</f>
        <v>#N/A</v>
      </c>
      <c r="AB179" s="507" t="e">
        <f ca="1">+IF(AND(ISNUMBER(OFFSET('Sanitation Data'!$E$6,0,10*ROW('Sanitation Data'!E173))),'Data Summary'!CQ179="Yes"),OFFSET('Sanitation Data'!$E$6,0,10*ROW('Sanitation Data'!E173)),NA())</f>
        <v>#N/A</v>
      </c>
      <c r="AC179" s="507" t="e">
        <f ca="1">+IF(AND(ISNUMBER(OFFSET('Sanitation Data'!$E$10,0,10*ROW('Sanitation Data'!E173))),'Data Summary'!CR179="Yes"),OFFSET('Sanitation Data'!$E$10,0,10*ROW('Sanitation Data'!E173)),NA())</f>
        <v>#N/A</v>
      </c>
      <c r="AD179" s="507" t="e">
        <f ca="1">+IF(AND(ISNUMBER(OFFSET('Sanitation Data'!$E$11,0,10*ROW('Sanitation Data'!E173))),'Data Summary'!CS179="Yes"),OFFSET('Sanitation Data'!$E$11,0,10*ROW('Sanitation Data'!E173)),NA())</f>
        <v>#N/A</v>
      </c>
      <c r="AE179" s="507" t="e">
        <f ca="1">+IF(AND(ISNUMBER(OFFSET('Sanitation Data'!$E$12,0,10*ROW('Sanitation Data'!E173))),'Data Summary'!CT179="Yes"),OFFSET('Sanitation Data'!$E$12,0,10*ROW('Sanitation Data'!E173)),NA())</f>
        <v>#N/A</v>
      </c>
      <c r="AF179" s="507" t="e">
        <f ca="1">+IF(AND(ISNUMBER(OFFSET('Sanitation Data'!$F$4,0,10*ROW('Sanitation Data'!F173))),'Data Summary'!CU179="Yes"),100-OFFSET('Sanitation Data'!$F$4,0,10*ROW('Sanitation Data'!F173)),NA())</f>
        <v>#N/A</v>
      </c>
      <c r="AG179" s="507" t="e">
        <f ca="1">+IF(AND(ISNUMBER(OFFSET('Sanitation Data'!$F$6,0,10*ROW('Sanitation Data'!F173))),'Data Summary'!CV179="Yes"),OFFSET('Sanitation Data'!$F$6,0,10*ROW('Sanitation Data'!F173)),NA())</f>
        <v>#N/A</v>
      </c>
      <c r="AH179" s="507" t="e">
        <f ca="1">+IF(AND(ISNUMBER(OFFSET('Sanitation Data'!$F$10,0,10*ROW('Sanitation Data'!F173))),'Data Summary'!CW179="Yes"),OFFSET('Sanitation Data'!$F$10,0,10*ROW('Sanitation Data'!F173)),NA())</f>
        <v>#N/A</v>
      </c>
      <c r="AI179" s="507" t="e">
        <f ca="1">+IF(AND(ISNUMBER(OFFSET('Sanitation Data'!$F$11,0,10*ROW('Sanitation Data'!F173))),'Data Summary'!CX179="Yes"),OFFSET('Sanitation Data'!$F$11,0,10*ROW('Sanitation Data'!F173)),NA())</f>
        <v>#N/A</v>
      </c>
      <c r="AJ179" s="507" t="e">
        <f ca="1">+IF(AND(ISNUMBER(OFFSET('Sanitation Data'!$F$12,0,10*ROW('Sanitation Data'!F173))),'Data Summary'!CY179="Yes"),OFFSET('Sanitation Data'!$F$12,0,10*ROW('Sanitation Data'!F173)),NA())</f>
        <v>#N/A</v>
      </c>
      <c r="AK179" s="507" t="e">
        <f ca="1">+IF(AND(ISNUMBER(OFFSET('Sanitation Data'!$G$4,0,10*ROW('Sanitation Data'!G173))),'Data Summary'!CZ179="Yes"),100-OFFSET('Sanitation Data'!$G$4,0,10*ROW('Sanitation Data'!G173)),NA())</f>
        <v>#N/A</v>
      </c>
      <c r="AL179" s="507" t="e">
        <f ca="1">+IF(AND(ISNUMBER(OFFSET('Sanitation Data'!$G$6,0,10*ROW('Sanitation Data'!G173))),'Data Summary'!DA179="Yes"),OFFSET('Sanitation Data'!$G$6,0,10*ROW('Sanitation Data'!G173)),NA())</f>
        <v>#N/A</v>
      </c>
      <c r="AM179" s="507" t="e">
        <f ca="1">+IF(AND(ISNUMBER(OFFSET('Sanitation Data'!$G$10,0,10*ROW('Sanitation Data'!G173))),'Data Summary'!DB179="Yes"),OFFSET('Sanitation Data'!$G$10,0,10*ROW('Sanitation Data'!G173)),NA())</f>
        <v>#N/A</v>
      </c>
      <c r="AN179" s="507" t="e">
        <f ca="1">+IF(AND(ISNUMBER(OFFSET('Sanitation Data'!$G$11,0,10*ROW('Sanitation Data'!G173))),'Data Summary'!DC179="Yes"),OFFSET('Sanitation Data'!$G$11,0,10*ROW('Sanitation Data'!G173)),NA())</f>
        <v>#N/A</v>
      </c>
      <c r="AO179" s="507" t="e">
        <f ca="1">+IF(AND(ISNUMBER(OFFSET('Sanitation Data'!$G$12,0,10*ROW('Sanitation Data'!G173))),'Data Summary'!DD179="Yes"),OFFSET('Sanitation Data'!$G$12,0,10*ROW('Sanitation Data'!G173)),NA())</f>
        <v>#N/A</v>
      </c>
      <c r="AP179" s="507" t="e">
        <f ca="1">+IF(AND(ISNUMBER(OFFSET('Sanitation Data'!$H$4,0,10*ROW('Sanitation Data'!H173))),'Data Summary'!DE179="Yes"),100-OFFSET('Sanitation Data'!$H$4,0,10*ROW('Sanitation Data'!H173)),NA())</f>
        <v>#N/A</v>
      </c>
      <c r="AQ179" s="507" t="e">
        <f ca="1">+IF(AND(ISNUMBER(OFFSET('Sanitation Data'!$H$6,0,10*ROW('Sanitation Data'!H173))),'Data Summary'!DF179="Yes"),OFFSET('Sanitation Data'!$H$6,0,10*ROW('Sanitation Data'!H173)),NA())</f>
        <v>#N/A</v>
      </c>
      <c r="AR179" s="507" t="e">
        <f ca="1">+IF(AND(ISNUMBER(OFFSET('Sanitation Data'!$H$10,0,10*ROW('Sanitation Data'!H173))),'Data Summary'!DG179="Yes"),OFFSET('Sanitation Data'!$H$10,0,10*ROW('Sanitation Data'!H173)),NA())</f>
        <v>#N/A</v>
      </c>
      <c r="AS179" s="507" t="e">
        <f ca="1">+IF(AND(ISNUMBER(OFFSET('Sanitation Data'!$H$11,0,10*ROW('Sanitation Data'!H173))),'Data Summary'!DH179="Yes"),OFFSET('Sanitation Data'!$H$11,0,10*ROW('Sanitation Data'!H173)),NA())</f>
        <v>#N/A</v>
      </c>
      <c r="AT179" s="507" t="e">
        <f ca="1">+IF(AND(ISNUMBER(OFFSET('Sanitation Data'!$H$12,0,10*ROW('Sanitation Data'!H173))),'Data Summary'!DI179="Yes"),OFFSET('Sanitation Data'!$H$12,0,10*ROW('Sanitation Data'!H173)),NA())</f>
        <v>#N/A</v>
      </c>
      <c r="AU179" s="507" t="e">
        <f ca="1">+IF(AND(ISNUMBER(OFFSET('Sanitation Data'!$I$4,0,10*ROW('Sanitation Data'!I173))),'Data Summary'!DJ179="Yes"),100-OFFSET('Sanitation Data'!$I$4,0,10*ROW('Sanitation Data'!I173)),NA())</f>
        <v>#N/A</v>
      </c>
      <c r="AV179" s="507" t="e">
        <f ca="1">+IF(AND(ISNUMBER(OFFSET('Sanitation Data'!$I$6,0,10*ROW('Sanitation Data'!I173))),'Data Summary'!DK179="Yes"),OFFSET('Sanitation Data'!$I$6,0,10*ROW('Sanitation Data'!I173)),NA())</f>
        <v>#N/A</v>
      </c>
      <c r="AW179" s="507" t="e">
        <f ca="1">+IF(AND(ISNUMBER(OFFSET('Sanitation Data'!$I$10,0,10*ROW('Sanitation Data'!I173))),'Data Summary'!DL179="Yes"),OFFSET('Sanitation Data'!$I$10,0,10*ROW('Sanitation Data'!I173)),NA())</f>
        <v>#N/A</v>
      </c>
      <c r="AX179" s="507" t="e">
        <f ca="1">+IF(AND(ISNUMBER(OFFSET('Sanitation Data'!$I$11,0,10*ROW('Sanitation Data'!I173))),'Data Summary'!DM179="Yes"),OFFSET('Sanitation Data'!$I$11,0,10*ROW('Sanitation Data'!I173)),NA())</f>
        <v>#N/A</v>
      </c>
      <c r="AY179" s="507" t="e">
        <f ca="1">+IF(AND(ISNUMBER(OFFSET('Sanitation Data'!$I$12,0,10*ROW('Sanitation Data'!I173))),'Data Summary'!DN179="Yes"),OFFSET('Sanitation Data'!$I$12,0,10*ROW('Sanitation Data'!I173)),NA())</f>
        <v>#N/A</v>
      </c>
      <c r="AZ179" s="508" t="e">
        <f ca="1">+IF(AND(ISNUMBER(OFFSET('Hygiene Data'!$D$5,0,10*ROW('Hygiene Data'!D173))),'Data Summary'!DO179="Yes"),OFFSET('Hygiene Data'!$D$5,0,10*ROW('Hygiene Data'!D173)),NA())</f>
        <v>#N/A</v>
      </c>
      <c r="BA179" s="508" t="e">
        <f ca="1">+IF(AND(ISNUMBER(OFFSET('Hygiene Data'!$D$7,0,10*ROW('Hygiene Data'!D173))),'Data Summary'!DP179="Yes"),OFFSET('Hygiene Data'!$D$7,0,10*ROW('Hygiene Data'!D173)),NA())</f>
        <v>#N/A</v>
      </c>
      <c r="BB179" s="508" t="e">
        <f ca="1">+IF(AND(ISNUMBER(OFFSET('Hygiene Data'!$D$9,0,10*ROW('Hygiene Data'!D173))),'Data Summary'!DQ179="Yes"),OFFSET('Hygiene Data'!$D$9,0,10*ROW('Hygiene Data'!D173)),NA())</f>
        <v>#N/A</v>
      </c>
      <c r="BC179" s="508" t="e">
        <f ca="1">+IF(AND(ISNUMBER(OFFSET('Hygiene Data'!$E$5,0,10*ROW('Hygiene Data'!E173))),'Data Summary'!DR179="Yes"),OFFSET('Hygiene Data'!$E$5,0,10*ROW('Hygiene Data'!E173)),NA())</f>
        <v>#N/A</v>
      </c>
      <c r="BD179" s="508" t="e">
        <f ca="1">+IF(AND(ISNUMBER(OFFSET('Hygiene Data'!$E$7,0,10*ROW('Hygiene Data'!E173))),'Data Summary'!DS179="Yes"),OFFSET('Hygiene Data'!$E$7,0,10*ROW('Hygiene Data'!E173)),NA())</f>
        <v>#N/A</v>
      </c>
      <c r="BE179" s="508" t="e">
        <f ca="1">+IF(AND(ISNUMBER(OFFSET('Hygiene Data'!$E$9,0,10*ROW('Hygiene Data'!E173))),'Data Summary'!DT179="Yes"),OFFSET('Hygiene Data'!$E$9,0,10*ROW('Hygiene Data'!E173)),NA())</f>
        <v>#N/A</v>
      </c>
      <c r="BF179" s="508" t="e">
        <f ca="1">+IF(AND(ISNUMBER(OFFSET('Hygiene Data'!$F$5,0,10*ROW('Hygiene Data'!F173))),'Data Summary'!DU179="Yes"),OFFSET('Hygiene Data'!$F$5,0,10*ROW('Hygiene Data'!F173)),NA())</f>
        <v>#N/A</v>
      </c>
      <c r="BG179" s="508" t="e">
        <f ca="1">+IF(AND(ISNUMBER(OFFSET('Hygiene Data'!$F$7,0,10*ROW('Hygiene Data'!F173))),'Data Summary'!DV179="Yes"),OFFSET('Hygiene Data'!$F$7,0,10*ROW('Hygiene Data'!F173)),NA())</f>
        <v>#N/A</v>
      </c>
      <c r="BH179" s="508" t="e">
        <f ca="1">+IF(AND(ISNUMBER(OFFSET('Hygiene Data'!$F$9,0,10*ROW('Hygiene Data'!F173))),'Data Summary'!DW179="Yes"),OFFSET('Hygiene Data'!$F$9,0,10*ROW('Hygiene Data'!F173)),NA())</f>
        <v>#N/A</v>
      </c>
      <c r="BI179" s="508" t="e">
        <f ca="1">+IF(AND(ISNUMBER(OFFSET('Hygiene Data'!$G$5,0,10*ROW('Hygiene Data'!G173))),'Data Summary'!DX179="Yes"),OFFSET('Hygiene Data'!$G$5,0,10*ROW('Hygiene Data'!G173)),NA())</f>
        <v>#N/A</v>
      </c>
      <c r="BJ179" s="508" t="e">
        <f ca="1">+IF(AND(ISNUMBER(OFFSET('Hygiene Data'!$G$7,0,10*ROW('Hygiene Data'!G173))),'Data Summary'!DY179="Yes"),OFFSET('Hygiene Data'!$G$7,0,10*ROW('Hygiene Data'!G173)),NA())</f>
        <v>#N/A</v>
      </c>
      <c r="BK179" s="508" t="e">
        <f ca="1">+IF(AND(ISNUMBER(OFFSET('Hygiene Data'!$G$9,0,10*ROW('Hygiene Data'!G173))),'Data Summary'!DZ179="Yes"),OFFSET('Hygiene Data'!$G$9,0,10*ROW('Hygiene Data'!G173)),NA())</f>
        <v>#N/A</v>
      </c>
      <c r="BL179" s="508" t="e">
        <f ca="1">+IF(AND(ISNUMBER(OFFSET('Hygiene Data'!$H$5,0,10*ROW('Hygiene Data'!H173))),'Data Summary'!EA179="Yes"),OFFSET('Hygiene Data'!$H$5,0,10*ROW('Hygiene Data'!H173)),NA())</f>
        <v>#N/A</v>
      </c>
      <c r="BM179" s="508" t="e">
        <f ca="1">+IF(AND(ISNUMBER(OFFSET('Hygiene Data'!$H$7,0,10*ROW('Hygiene Data'!H173))),'Data Summary'!EB179="Yes"),OFFSET('Hygiene Data'!$H$7,0,10*ROW('Hygiene Data'!H173)),NA())</f>
        <v>#N/A</v>
      </c>
      <c r="BN179" s="508" t="e">
        <f ca="1">+IF(AND(ISNUMBER(OFFSET('Hygiene Data'!$H$9,0,10*ROW('Hygiene Data'!H173))),'Data Summary'!EC179="Yes"),OFFSET('Hygiene Data'!$H$9,0,10*ROW('Hygiene Data'!H173)),NA())</f>
        <v>#N/A</v>
      </c>
      <c r="BO179" s="508" t="e">
        <f ca="1">+IF(AND(ISNUMBER(OFFSET('Hygiene Data'!$I$5,0,10*ROW('Hygiene Data'!I173))),'Data Summary'!ED179="Yes"),OFFSET('Hygiene Data'!$I$5,0,10*ROW('Hygiene Data'!I173)),NA())</f>
        <v>#N/A</v>
      </c>
      <c r="BP179" s="508" t="e">
        <f ca="1">+IF(AND(ISNUMBER(OFFSET('Hygiene Data'!$I$7,0,10*ROW('Hygiene Data'!I173))),'Data Summary'!EE179="Yes"),OFFSET('Hygiene Data'!$I$7,0,10*ROW('Hygiene Data'!I173)),NA())</f>
        <v>#N/A</v>
      </c>
      <c r="BQ179" s="508" t="e">
        <f ca="1">+IF(AND(ISNUMBER(OFFSET('Hygiene Data'!$I$9,0,10*ROW('Hygiene Data'!I173))),'Data Summary'!EF179="Yes"),OFFSET('Hygiene Data'!$I$9,0,10*ROW('Hygiene Data'!I173)),NA())</f>
        <v>#N/A</v>
      </c>
    </row>
    <row r="180" spans="1:69" x14ac:dyDescent="0.25">
      <c r="A180" s="504" t="e">
        <f ca="1">+RIGHT('Data Summary'!A180,LEN('Data Summary'!A180)-9)</f>
        <v>#VALUE!</v>
      </c>
      <c r="B180" s="478" t="str">
        <f ca="1">+IF(ISTEXT('Data Summary'!B180),'Data Summary'!B180,"")</f>
        <v/>
      </c>
      <c r="C180" s="505" t="e">
        <f ca="1">+VALUE('Data Summary'!C180)</f>
        <v>#VALUE!</v>
      </c>
      <c r="D180" s="506" t="e">
        <f ca="1">+IF(AND(ISNUMBER(OFFSET('Water Data'!$D$4,0,10*ROW('Water Data'!D174))),'Data Summary'!BS180="Yes"),100-OFFSET('Water Data'!$D$4,0,10*ROW('Water Data'!D174)),NA())</f>
        <v>#N/A</v>
      </c>
      <c r="E180" s="506" t="e">
        <f ca="1">+IF(AND(ISNUMBER(OFFSET('Water Data'!$D$6,0,10*ROW('Water Data'!D174))),'Data Summary'!BT180="Yes"),OFFSET('Water Data'!$D$6,0,10*ROW('Water Data'!D174)),NA())</f>
        <v>#N/A</v>
      </c>
      <c r="F180" s="506" t="e">
        <f ca="1">+IF(AND(ISNUMBER(OFFSET('Water Data'!$D$9,0,10*ROW('Water Data'!D174))),'Data Summary'!BU180="Yes"),OFFSET('Water Data'!$D$9,0,10*ROW('Water Data'!D174)),NA())</f>
        <v>#N/A</v>
      </c>
      <c r="G180" s="506" t="e">
        <f ca="1">+IF(AND(ISNUMBER(OFFSET('Water Data'!$E$4,0,10*ROW('Water Data'!E174))),'Data Summary'!BV180="Yes"),100-OFFSET('Water Data'!$E$4,0,10*ROW('Water Data'!E174)),NA())</f>
        <v>#N/A</v>
      </c>
      <c r="H180" s="506" t="e">
        <f ca="1">+IF(AND(ISNUMBER(OFFSET('Water Data'!$E$6,0,10*ROW('Water Data'!E174))),'Data Summary'!BW180="Yes"),OFFSET('Water Data'!$E$6,0,10*ROW('Water Data'!E174)),NA())</f>
        <v>#N/A</v>
      </c>
      <c r="I180" s="506" t="e">
        <f ca="1">+IF(AND(ISNUMBER(OFFSET('Water Data'!$E$9,0,10*ROW('Water Data'!E174))),'Data Summary'!BX180="Yes"),OFFSET('Water Data'!$E$9,0,10*ROW('Water Data'!E174)),NA())</f>
        <v>#N/A</v>
      </c>
      <c r="J180" s="506" t="e">
        <f ca="1">+IF(AND(ISNUMBER(OFFSET('Water Data'!$F$4,0,10*ROW('Water Data'!F174))),'Data Summary'!BY180="Yes"),100-OFFSET('Water Data'!$F$4,0,10*ROW('Water Data'!F174)),NA())</f>
        <v>#N/A</v>
      </c>
      <c r="K180" s="506" t="e">
        <f ca="1">+IF(AND(ISNUMBER(OFFSET('Water Data'!$F$6,0,10*ROW('Water Data'!F174))),'Data Summary'!BZ180="Yes"),OFFSET('Water Data'!$F$6,0,10*ROW('Water Data'!F174)),NA())</f>
        <v>#N/A</v>
      </c>
      <c r="L180" s="506" t="e">
        <f ca="1">+IF(AND(ISNUMBER(OFFSET('Water Data'!$F$9,0,10*ROW('Water Data'!F174))),'Data Summary'!CA180="Yes"),OFFSET('Water Data'!$F$9,0,10*ROW('Water Data'!F174)),NA())</f>
        <v>#N/A</v>
      </c>
      <c r="M180" s="506" t="e">
        <f ca="1">+IF(AND(ISNUMBER(OFFSET('Water Data'!$G$4,0,10*ROW('Water Data'!G174))),'Data Summary'!CB180="Yes"),100-OFFSET('Water Data'!$G$4,0,10*ROW('Water Data'!G174)),NA())</f>
        <v>#N/A</v>
      </c>
      <c r="N180" s="506" t="e">
        <f ca="1">+IF(AND(ISNUMBER(OFFSET('Water Data'!$G$6,0,10*ROW('Water Data'!G174))),'Data Summary'!CC180="Yes"),OFFSET('Water Data'!$G$6,0,10*ROW('Water Data'!G174)),NA())</f>
        <v>#N/A</v>
      </c>
      <c r="O180" s="506" t="e">
        <f ca="1">+IF(AND(ISNUMBER(OFFSET('Water Data'!$G$9,0,10*ROW('Water Data'!G174))),'Data Summary'!CD180="Yes"),OFFSET('Water Data'!$G$9,0,10*ROW('Water Data'!G174)),NA())</f>
        <v>#N/A</v>
      </c>
      <c r="P180" s="506" t="e">
        <f ca="1">+IF(AND(ISNUMBER(OFFSET('Water Data'!$H$4,0,10*ROW('Water Data'!H174))),'Data Summary'!CE180="Yes"),100-OFFSET('Water Data'!$H$4,0,10*ROW('Water Data'!H174)),NA())</f>
        <v>#N/A</v>
      </c>
      <c r="Q180" s="506" t="e">
        <f ca="1">+IF(AND(ISNUMBER(OFFSET('Water Data'!$H$6,0,10*ROW('Water Data'!H174))),'Data Summary'!CF180="Yes"),OFFSET('Water Data'!$H$6,0,10*ROW('Water Data'!H174)),NA())</f>
        <v>#N/A</v>
      </c>
      <c r="R180" s="506" t="e">
        <f ca="1">+IF(AND(ISNUMBER(OFFSET('Water Data'!$H$9,0,10*ROW('Water Data'!H174))),'Data Summary'!CG180="Yes"),OFFSET('Water Data'!$H$9,0,10*ROW('Water Data'!H174)),NA())</f>
        <v>#N/A</v>
      </c>
      <c r="S180" s="506" t="e">
        <f ca="1">+IF(AND(ISNUMBER(OFFSET('Water Data'!$I$4,0,10*ROW('Water Data'!I174))),'Data Summary'!CH180="Yes"),100-OFFSET('Water Data'!$I$4,0,10*ROW('Water Data'!I174)),NA())</f>
        <v>#N/A</v>
      </c>
      <c r="T180" s="506" t="e">
        <f ca="1">+IF(AND(ISNUMBER(OFFSET('Water Data'!$I$6,0,10*ROW('Water Data'!I174))),'Data Summary'!CI180="Yes"),OFFSET('Water Data'!$I$6,0,10*ROW('Water Data'!I174)),NA())</f>
        <v>#N/A</v>
      </c>
      <c r="U180" s="506" t="e">
        <f ca="1">+IF(AND(ISNUMBER(OFFSET('Water Data'!$I$9,0,10*ROW('Water Data'!I174))),'Data Summary'!CJ180="Yes"),OFFSET('Water Data'!$I$9,0,10*ROW('Water Data'!I174)),NA())</f>
        <v>#N/A</v>
      </c>
      <c r="V180" s="507" t="e">
        <f ca="1">+IF(AND(ISNUMBER(OFFSET('Sanitation Data'!$D$4,0,10*ROW('Sanitation Data'!D174))),'Data Summary'!CK180="Yes"),100-OFFSET('Sanitation Data'!$D$4,0,10*ROW('Sanitation Data'!D174)),NA())</f>
        <v>#N/A</v>
      </c>
      <c r="W180" s="507" t="e">
        <f ca="1">+IF(AND(ISNUMBER(OFFSET('Sanitation Data'!$D$6,0,10*ROW('Sanitation Data'!D174))),'Data Summary'!CL180="Yes"),OFFSET('Sanitation Data'!$D$6,0,10*ROW('Sanitation Data'!D174)),NA())</f>
        <v>#N/A</v>
      </c>
      <c r="X180" s="507" t="e">
        <f ca="1">+IF(AND(ISNUMBER(OFFSET('Sanitation Data'!$D$10,0,10*ROW('Sanitation Data'!D174))),'Data Summary'!CM180="Yes"),OFFSET('Sanitation Data'!$D$10,0,10*ROW('Sanitation Data'!D174)),NA())</f>
        <v>#N/A</v>
      </c>
      <c r="Y180" s="507" t="e">
        <f ca="1">+IF(AND(ISNUMBER(OFFSET('Sanitation Data'!$D$11,0,10*ROW('Sanitation Data'!D174))),'Data Summary'!CN180="Yes"),OFFSET('Sanitation Data'!$D$11,0,10*ROW('Sanitation Data'!D174)),NA())</f>
        <v>#N/A</v>
      </c>
      <c r="Z180" s="507" t="e">
        <f ca="1">+IF(AND(ISNUMBER(OFFSET('Sanitation Data'!$D$12,0,10*ROW('Sanitation Data'!D174))),'Data Summary'!CO180="Yes"),OFFSET('Sanitation Data'!$D$12,0,10*ROW('Sanitation Data'!D174)),NA())</f>
        <v>#N/A</v>
      </c>
      <c r="AA180" s="507" t="e">
        <f ca="1">+IF(AND(ISNUMBER(OFFSET('Sanitation Data'!$E$4,0,10*ROW('Sanitation Data'!E174))),'Data Summary'!CP180="Yes"),100-OFFSET('Sanitation Data'!$E$4,0,10*ROW('Sanitation Data'!E174)),NA())</f>
        <v>#N/A</v>
      </c>
      <c r="AB180" s="507" t="e">
        <f ca="1">+IF(AND(ISNUMBER(OFFSET('Sanitation Data'!$E$6,0,10*ROW('Sanitation Data'!E174))),'Data Summary'!CQ180="Yes"),OFFSET('Sanitation Data'!$E$6,0,10*ROW('Sanitation Data'!E174)),NA())</f>
        <v>#N/A</v>
      </c>
      <c r="AC180" s="507" t="e">
        <f ca="1">+IF(AND(ISNUMBER(OFFSET('Sanitation Data'!$E$10,0,10*ROW('Sanitation Data'!E174))),'Data Summary'!CR180="Yes"),OFFSET('Sanitation Data'!$E$10,0,10*ROW('Sanitation Data'!E174)),NA())</f>
        <v>#N/A</v>
      </c>
      <c r="AD180" s="507" t="e">
        <f ca="1">+IF(AND(ISNUMBER(OFFSET('Sanitation Data'!$E$11,0,10*ROW('Sanitation Data'!E174))),'Data Summary'!CS180="Yes"),OFFSET('Sanitation Data'!$E$11,0,10*ROW('Sanitation Data'!E174)),NA())</f>
        <v>#N/A</v>
      </c>
      <c r="AE180" s="507" t="e">
        <f ca="1">+IF(AND(ISNUMBER(OFFSET('Sanitation Data'!$E$12,0,10*ROW('Sanitation Data'!E174))),'Data Summary'!CT180="Yes"),OFFSET('Sanitation Data'!$E$12,0,10*ROW('Sanitation Data'!E174)),NA())</f>
        <v>#N/A</v>
      </c>
      <c r="AF180" s="507" t="e">
        <f ca="1">+IF(AND(ISNUMBER(OFFSET('Sanitation Data'!$F$4,0,10*ROW('Sanitation Data'!F174))),'Data Summary'!CU180="Yes"),100-OFFSET('Sanitation Data'!$F$4,0,10*ROW('Sanitation Data'!F174)),NA())</f>
        <v>#N/A</v>
      </c>
      <c r="AG180" s="507" t="e">
        <f ca="1">+IF(AND(ISNUMBER(OFFSET('Sanitation Data'!$F$6,0,10*ROW('Sanitation Data'!F174))),'Data Summary'!CV180="Yes"),OFFSET('Sanitation Data'!$F$6,0,10*ROW('Sanitation Data'!F174)),NA())</f>
        <v>#N/A</v>
      </c>
      <c r="AH180" s="507" t="e">
        <f ca="1">+IF(AND(ISNUMBER(OFFSET('Sanitation Data'!$F$10,0,10*ROW('Sanitation Data'!F174))),'Data Summary'!CW180="Yes"),OFFSET('Sanitation Data'!$F$10,0,10*ROW('Sanitation Data'!F174)),NA())</f>
        <v>#N/A</v>
      </c>
      <c r="AI180" s="507" t="e">
        <f ca="1">+IF(AND(ISNUMBER(OFFSET('Sanitation Data'!$F$11,0,10*ROW('Sanitation Data'!F174))),'Data Summary'!CX180="Yes"),OFFSET('Sanitation Data'!$F$11,0,10*ROW('Sanitation Data'!F174)),NA())</f>
        <v>#N/A</v>
      </c>
      <c r="AJ180" s="507" t="e">
        <f ca="1">+IF(AND(ISNUMBER(OFFSET('Sanitation Data'!$F$12,0,10*ROW('Sanitation Data'!F174))),'Data Summary'!CY180="Yes"),OFFSET('Sanitation Data'!$F$12,0,10*ROW('Sanitation Data'!F174)),NA())</f>
        <v>#N/A</v>
      </c>
      <c r="AK180" s="507" t="e">
        <f ca="1">+IF(AND(ISNUMBER(OFFSET('Sanitation Data'!$G$4,0,10*ROW('Sanitation Data'!G174))),'Data Summary'!CZ180="Yes"),100-OFFSET('Sanitation Data'!$G$4,0,10*ROW('Sanitation Data'!G174)),NA())</f>
        <v>#N/A</v>
      </c>
      <c r="AL180" s="507" t="e">
        <f ca="1">+IF(AND(ISNUMBER(OFFSET('Sanitation Data'!$G$6,0,10*ROW('Sanitation Data'!G174))),'Data Summary'!DA180="Yes"),OFFSET('Sanitation Data'!$G$6,0,10*ROW('Sanitation Data'!G174)),NA())</f>
        <v>#N/A</v>
      </c>
      <c r="AM180" s="507" t="e">
        <f ca="1">+IF(AND(ISNUMBER(OFFSET('Sanitation Data'!$G$10,0,10*ROW('Sanitation Data'!G174))),'Data Summary'!DB180="Yes"),OFFSET('Sanitation Data'!$G$10,0,10*ROW('Sanitation Data'!G174)),NA())</f>
        <v>#N/A</v>
      </c>
      <c r="AN180" s="507" t="e">
        <f ca="1">+IF(AND(ISNUMBER(OFFSET('Sanitation Data'!$G$11,0,10*ROW('Sanitation Data'!G174))),'Data Summary'!DC180="Yes"),OFFSET('Sanitation Data'!$G$11,0,10*ROW('Sanitation Data'!G174)),NA())</f>
        <v>#N/A</v>
      </c>
      <c r="AO180" s="507" t="e">
        <f ca="1">+IF(AND(ISNUMBER(OFFSET('Sanitation Data'!$G$12,0,10*ROW('Sanitation Data'!G174))),'Data Summary'!DD180="Yes"),OFFSET('Sanitation Data'!$G$12,0,10*ROW('Sanitation Data'!G174)),NA())</f>
        <v>#N/A</v>
      </c>
      <c r="AP180" s="507" t="e">
        <f ca="1">+IF(AND(ISNUMBER(OFFSET('Sanitation Data'!$H$4,0,10*ROW('Sanitation Data'!H174))),'Data Summary'!DE180="Yes"),100-OFFSET('Sanitation Data'!$H$4,0,10*ROW('Sanitation Data'!H174)),NA())</f>
        <v>#N/A</v>
      </c>
      <c r="AQ180" s="507" t="e">
        <f ca="1">+IF(AND(ISNUMBER(OFFSET('Sanitation Data'!$H$6,0,10*ROW('Sanitation Data'!H174))),'Data Summary'!DF180="Yes"),OFFSET('Sanitation Data'!$H$6,0,10*ROW('Sanitation Data'!H174)),NA())</f>
        <v>#N/A</v>
      </c>
      <c r="AR180" s="507" t="e">
        <f ca="1">+IF(AND(ISNUMBER(OFFSET('Sanitation Data'!$H$10,0,10*ROW('Sanitation Data'!H174))),'Data Summary'!DG180="Yes"),OFFSET('Sanitation Data'!$H$10,0,10*ROW('Sanitation Data'!H174)),NA())</f>
        <v>#N/A</v>
      </c>
      <c r="AS180" s="507" t="e">
        <f ca="1">+IF(AND(ISNUMBER(OFFSET('Sanitation Data'!$H$11,0,10*ROW('Sanitation Data'!H174))),'Data Summary'!DH180="Yes"),OFFSET('Sanitation Data'!$H$11,0,10*ROW('Sanitation Data'!H174)),NA())</f>
        <v>#N/A</v>
      </c>
      <c r="AT180" s="507" t="e">
        <f ca="1">+IF(AND(ISNUMBER(OFFSET('Sanitation Data'!$H$12,0,10*ROW('Sanitation Data'!H174))),'Data Summary'!DI180="Yes"),OFFSET('Sanitation Data'!$H$12,0,10*ROW('Sanitation Data'!H174)),NA())</f>
        <v>#N/A</v>
      </c>
      <c r="AU180" s="507" t="e">
        <f ca="1">+IF(AND(ISNUMBER(OFFSET('Sanitation Data'!$I$4,0,10*ROW('Sanitation Data'!I174))),'Data Summary'!DJ180="Yes"),100-OFFSET('Sanitation Data'!$I$4,0,10*ROW('Sanitation Data'!I174)),NA())</f>
        <v>#N/A</v>
      </c>
      <c r="AV180" s="507" t="e">
        <f ca="1">+IF(AND(ISNUMBER(OFFSET('Sanitation Data'!$I$6,0,10*ROW('Sanitation Data'!I174))),'Data Summary'!DK180="Yes"),OFFSET('Sanitation Data'!$I$6,0,10*ROW('Sanitation Data'!I174)),NA())</f>
        <v>#N/A</v>
      </c>
      <c r="AW180" s="507" t="e">
        <f ca="1">+IF(AND(ISNUMBER(OFFSET('Sanitation Data'!$I$10,0,10*ROW('Sanitation Data'!I174))),'Data Summary'!DL180="Yes"),OFFSET('Sanitation Data'!$I$10,0,10*ROW('Sanitation Data'!I174)),NA())</f>
        <v>#N/A</v>
      </c>
      <c r="AX180" s="507" t="e">
        <f ca="1">+IF(AND(ISNUMBER(OFFSET('Sanitation Data'!$I$11,0,10*ROW('Sanitation Data'!I174))),'Data Summary'!DM180="Yes"),OFFSET('Sanitation Data'!$I$11,0,10*ROW('Sanitation Data'!I174)),NA())</f>
        <v>#N/A</v>
      </c>
      <c r="AY180" s="507" t="e">
        <f ca="1">+IF(AND(ISNUMBER(OFFSET('Sanitation Data'!$I$12,0,10*ROW('Sanitation Data'!I174))),'Data Summary'!DN180="Yes"),OFFSET('Sanitation Data'!$I$12,0,10*ROW('Sanitation Data'!I174)),NA())</f>
        <v>#N/A</v>
      </c>
      <c r="AZ180" s="508" t="e">
        <f ca="1">+IF(AND(ISNUMBER(OFFSET('Hygiene Data'!$D$5,0,10*ROW('Hygiene Data'!D174))),'Data Summary'!DO180="Yes"),OFFSET('Hygiene Data'!$D$5,0,10*ROW('Hygiene Data'!D174)),NA())</f>
        <v>#N/A</v>
      </c>
      <c r="BA180" s="508" t="e">
        <f ca="1">+IF(AND(ISNUMBER(OFFSET('Hygiene Data'!$D$7,0,10*ROW('Hygiene Data'!D174))),'Data Summary'!DP180="Yes"),OFFSET('Hygiene Data'!$D$7,0,10*ROW('Hygiene Data'!D174)),NA())</f>
        <v>#N/A</v>
      </c>
      <c r="BB180" s="508" t="e">
        <f ca="1">+IF(AND(ISNUMBER(OFFSET('Hygiene Data'!$D$9,0,10*ROW('Hygiene Data'!D174))),'Data Summary'!DQ180="Yes"),OFFSET('Hygiene Data'!$D$9,0,10*ROW('Hygiene Data'!D174)),NA())</f>
        <v>#N/A</v>
      </c>
      <c r="BC180" s="508" t="e">
        <f ca="1">+IF(AND(ISNUMBER(OFFSET('Hygiene Data'!$E$5,0,10*ROW('Hygiene Data'!E174))),'Data Summary'!DR180="Yes"),OFFSET('Hygiene Data'!$E$5,0,10*ROW('Hygiene Data'!E174)),NA())</f>
        <v>#N/A</v>
      </c>
      <c r="BD180" s="508" t="e">
        <f ca="1">+IF(AND(ISNUMBER(OFFSET('Hygiene Data'!$E$7,0,10*ROW('Hygiene Data'!E174))),'Data Summary'!DS180="Yes"),OFFSET('Hygiene Data'!$E$7,0,10*ROW('Hygiene Data'!E174)),NA())</f>
        <v>#N/A</v>
      </c>
      <c r="BE180" s="508" t="e">
        <f ca="1">+IF(AND(ISNUMBER(OFFSET('Hygiene Data'!$E$9,0,10*ROW('Hygiene Data'!E174))),'Data Summary'!DT180="Yes"),OFFSET('Hygiene Data'!$E$9,0,10*ROW('Hygiene Data'!E174)),NA())</f>
        <v>#N/A</v>
      </c>
      <c r="BF180" s="508" t="e">
        <f ca="1">+IF(AND(ISNUMBER(OFFSET('Hygiene Data'!$F$5,0,10*ROW('Hygiene Data'!F174))),'Data Summary'!DU180="Yes"),OFFSET('Hygiene Data'!$F$5,0,10*ROW('Hygiene Data'!F174)),NA())</f>
        <v>#N/A</v>
      </c>
      <c r="BG180" s="508" t="e">
        <f ca="1">+IF(AND(ISNUMBER(OFFSET('Hygiene Data'!$F$7,0,10*ROW('Hygiene Data'!F174))),'Data Summary'!DV180="Yes"),OFFSET('Hygiene Data'!$F$7,0,10*ROW('Hygiene Data'!F174)),NA())</f>
        <v>#N/A</v>
      </c>
      <c r="BH180" s="508" t="e">
        <f ca="1">+IF(AND(ISNUMBER(OFFSET('Hygiene Data'!$F$9,0,10*ROW('Hygiene Data'!F174))),'Data Summary'!DW180="Yes"),OFFSET('Hygiene Data'!$F$9,0,10*ROW('Hygiene Data'!F174)),NA())</f>
        <v>#N/A</v>
      </c>
      <c r="BI180" s="508" t="e">
        <f ca="1">+IF(AND(ISNUMBER(OFFSET('Hygiene Data'!$G$5,0,10*ROW('Hygiene Data'!G174))),'Data Summary'!DX180="Yes"),OFFSET('Hygiene Data'!$G$5,0,10*ROW('Hygiene Data'!G174)),NA())</f>
        <v>#N/A</v>
      </c>
      <c r="BJ180" s="508" t="e">
        <f ca="1">+IF(AND(ISNUMBER(OFFSET('Hygiene Data'!$G$7,0,10*ROW('Hygiene Data'!G174))),'Data Summary'!DY180="Yes"),OFFSET('Hygiene Data'!$G$7,0,10*ROW('Hygiene Data'!G174)),NA())</f>
        <v>#N/A</v>
      </c>
      <c r="BK180" s="508" t="e">
        <f ca="1">+IF(AND(ISNUMBER(OFFSET('Hygiene Data'!$G$9,0,10*ROW('Hygiene Data'!G174))),'Data Summary'!DZ180="Yes"),OFFSET('Hygiene Data'!$G$9,0,10*ROW('Hygiene Data'!G174)),NA())</f>
        <v>#N/A</v>
      </c>
      <c r="BL180" s="508" t="e">
        <f ca="1">+IF(AND(ISNUMBER(OFFSET('Hygiene Data'!$H$5,0,10*ROW('Hygiene Data'!H174))),'Data Summary'!EA180="Yes"),OFFSET('Hygiene Data'!$H$5,0,10*ROW('Hygiene Data'!H174)),NA())</f>
        <v>#N/A</v>
      </c>
      <c r="BM180" s="508" t="e">
        <f ca="1">+IF(AND(ISNUMBER(OFFSET('Hygiene Data'!$H$7,0,10*ROW('Hygiene Data'!H174))),'Data Summary'!EB180="Yes"),OFFSET('Hygiene Data'!$H$7,0,10*ROW('Hygiene Data'!H174)),NA())</f>
        <v>#N/A</v>
      </c>
      <c r="BN180" s="508" t="e">
        <f ca="1">+IF(AND(ISNUMBER(OFFSET('Hygiene Data'!$H$9,0,10*ROW('Hygiene Data'!H174))),'Data Summary'!EC180="Yes"),OFFSET('Hygiene Data'!$H$9,0,10*ROW('Hygiene Data'!H174)),NA())</f>
        <v>#N/A</v>
      </c>
      <c r="BO180" s="508" t="e">
        <f ca="1">+IF(AND(ISNUMBER(OFFSET('Hygiene Data'!$I$5,0,10*ROW('Hygiene Data'!I174))),'Data Summary'!ED180="Yes"),OFFSET('Hygiene Data'!$I$5,0,10*ROW('Hygiene Data'!I174)),NA())</f>
        <v>#N/A</v>
      </c>
      <c r="BP180" s="508" t="e">
        <f ca="1">+IF(AND(ISNUMBER(OFFSET('Hygiene Data'!$I$7,0,10*ROW('Hygiene Data'!I174))),'Data Summary'!EE180="Yes"),OFFSET('Hygiene Data'!$I$7,0,10*ROW('Hygiene Data'!I174)),NA())</f>
        <v>#N/A</v>
      </c>
      <c r="BQ180" s="508" t="e">
        <f ca="1">+IF(AND(ISNUMBER(OFFSET('Hygiene Data'!$I$9,0,10*ROW('Hygiene Data'!I174))),'Data Summary'!EF180="Yes"),OFFSET('Hygiene Data'!$I$9,0,10*ROW('Hygiene Data'!I174)),NA())</f>
        <v>#N/A</v>
      </c>
    </row>
    <row r="181" spans="1:69" x14ac:dyDescent="0.25">
      <c r="A181" s="504" t="e">
        <f ca="1">+RIGHT('Data Summary'!A181,LEN('Data Summary'!A181)-9)</f>
        <v>#VALUE!</v>
      </c>
      <c r="B181" s="478" t="str">
        <f ca="1">+IF(ISTEXT('Data Summary'!B181),'Data Summary'!B181,"")</f>
        <v/>
      </c>
      <c r="C181" s="505" t="e">
        <f ca="1">+VALUE('Data Summary'!C181)</f>
        <v>#VALUE!</v>
      </c>
      <c r="D181" s="506" t="e">
        <f ca="1">+IF(AND(ISNUMBER(OFFSET('Water Data'!$D$4,0,10*ROW('Water Data'!D175))),'Data Summary'!BS181="Yes"),100-OFFSET('Water Data'!$D$4,0,10*ROW('Water Data'!D175)),NA())</f>
        <v>#N/A</v>
      </c>
      <c r="E181" s="506" t="e">
        <f ca="1">+IF(AND(ISNUMBER(OFFSET('Water Data'!$D$6,0,10*ROW('Water Data'!D175))),'Data Summary'!BT181="Yes"),OFFSET('Water Data'!$D$6,0,10*ROW('Water Data'!D175)),NA())</f>
        <v>#N/A</v>
      </c>
      <c r="F181" s="506" t="e">
        <f ca="1">+IF(AND(ISNUMBER(OFFSET('Water Data'!$D$9,0,10*ROW('Water Data'!D175))),'Data Summary'!BU181="Yes"),OFFSET('Water Data'!$D$9,0,10*ROW('Water Data'!D175)),NA())</f>
        <v>#N/A</v>
      </c>
      <c r="G181" s="506" t="e">
        <f ca="1">+IF(AND(ISNUMBER(OFFSET('Water Data'!$E$4,0,10*ROW('Water Data'!E175))),'Data Summary'!BV181="Yes"),100-OFFSET('Water Data'!$E$4,0,10*ROW('Water Data'!E175)),NA())</f>
        <v>#N/A</v>
      </c>
      <c r="H181" s="506" t="e">
        <f ca="1">+IF(AND(ISNUMBER(OFFSET('Water Data'!$E$6,0,10*ROW('Water Data'!E175))),'Data Summary'!BW181="Yes"),OFFSET('Water Data'!$E$6,0,10*ROW('Water Data'!E175)),NA())</f>
        <v>#N/A</v>
      </c>
      <c r="I181" s="506" t="e">
        <f ca="1">+IF(AND(ISNUMBER(OFFSET('Water Data'!$E$9,0,10*ROW('Water Data'!E175))),'Data Summary'!BX181="Yes"),OFFSET('Water Data'!$E$9,0,10*ROW('Water Data'!E175)),NA())</f>
        <v>#N/A</v>
      </c>
      <c r="J181" s="506" t="e">
        <f ca="1">+IF(AND(ISNUMBER(OFFSET('Water Data'!$F$4,0,10*ROW('Water Data'!F175))),'Data Summary'!BY181="Yes"),100-OFFSET('Water Data'!$F$4,0,10*ROW('Water Data'!F175)),NA())</f>
        <v>#N/A</v>
      </c>
      <c r="K181" s="506" t="e">
        <f ca="1">+IF(AND(ISNUMBER(OFFSET('Water Data'!$F$6,0,10*ROW('Water Data'!F175))),'Data Summary'!BZ181="Yes"),OFFSET('Water Data'!$F$6,0,10*ROW('Water Data'!F175)),NA())</f>
        <v>#N/A</v>
      </c>
      <c r="L181" s="506" t="e">
        <f ca="1">+IF(AND(ISNUMBER(OFFSET('Water Data'!$F$9,0,10*ROW('Water Data'!F175))),'Data Summary'!CA181="Yes"),OFFSET('Water Data'!$F$9,0,10*ROW('Water Data'!F175)),NA())</f>
        <v>#N/A</v>
      </c>
      <c r="M181" s="506" t="e">
        <f ca="1">+IF(AND(ISNUMBER(OFFSET('Water Data'!$G$4,0,10*ROW('Water Data'!G175))),'Data Summary'!CB181="Yes"),100-OFFSET('Water Data'!$G$4,0,10*ROW('Water Data'!G175)),NA())</f>
        <v>#N/A</v>
      </c>
      <c r="N181" s="506" t="e">
        <f ca="1">+IF(AND(ISNUMBER(OFFSET('Water Data'!$G$6,0,10*ROW('Water Data'!G175))),'Data Summary'!CC181="Yes"),OFFSET('Water Data'!$G$6,0,10*ROW('Water Data'!G175)),NA())</f>
        <v>#N/A</v>
      </c>
      <c r="O181" s="506" t="e">
        <f ca="1">+IF(AND(ISNUMBER(OFFSET('Water Data'!$G$9,0,10*ROW('Water Data'!G175))),'Data Summary'!CD181="Yes"),OFFSET('Water Data'!$G$9,0,10*ROW('Water Data'!G175)),NA())</f>
        <v>#N/A</v>
      </c>
      <c r="P181" s="506" t="e">
        <f ca="1">+IF(AND(ISNUMBER(OFFSET('Water Data'!$H$4,0,10*ROW('Water Data'!H175))),'Data Summary'!CE181="Yes"),100-OFFSET('Water Data'!$H$4,0,10*ROW('Water Data'!H175)),NA())</f>
        <v>#N/A</v>
      </c>
      <c r="Q181" s="506" t="e">
        <f ca="1">+IF(AND(ISNUMBER(OFFSET('Water Data'!$H$6,0,10*ROW('Water Data'!H175))),'Data Summary'!CF181="Yes"),OFFSET('Water Data'!$H$6,0,10*ROW('Water Data'!H175)),NA())</f>
        <v>#N/A</v>
      </c>
      <c r="R181" s="506" t="e">
        <f ca="1">+IF(AND(ISNUMBER(OFFSET('Water Data'!$H$9,0,10*ROW('Water Data'!H175))),'Data Summary'!CG181="Yes"),OFFSET('Water Data'!$H$9,0,10*ROW('Water Data'!H175)),NA())</f>
        <v>#N/A</v>
      </c>
      <c r="S181" s="506" t="e">
        <f ca="1">+IF(AND(ISNUMBER(OFFSET('Water Data'!$I$4,0,10*ROW('Water Data'!I175))),'Data Summary'!CH181="Yes"),100-OFFSET('Water Data'!$I$4,0,10*ROW('Water Data'!I175)),NA())</f>
        <v>#N/A</v>
      </c>
      <c r="T181" s="506" t="e">
        <f ca="1">+IF(AND(ISNUMBER(OFFSET('Water Data'!$I$6,0,10*ROW('Water Data'!I175))),'Data Summary'!CI181="Yes"),OFFSET('Water Data'!$I$6,0,10*ROW('Water Data'!I175)),NA())</f>
        <v>#N/A</v>
      </c>
      <c r="U181" s="506" t="e">
        <f ca="1">+IF(AND(ISNUMBER(OFFSET('Water Data'!$I$9,0,10*ROW('Water Data'!I175))),'Data Summary'!CJ181="Yes"),OFFSET('Water Data'!$I$9,0,10*ROW('Water Data'!I175)),NA())</f>
        <v>#N/A</v>
      </c>
      <c r="V181" s="507" t="e">
        <f ca="1">+IF(AND(ISNUMBER(OFFSET('Sanitation Data'!$D$4,0,10*ROW('Sanitation Data'!D175))),'Data Summary'!CK181="Yes"),100-OFFSET('Sanitation Data'!$D$4,0,10*ROW('Sanitation Data'!D175)),NA())</f>
        <v>#N/A</v>
      </c>
      <c r="W181" s="507" t="e">
        <f ca="1">+IF(AND(ISNUMBER(OFFSET('Sanitation Data'!$D$6,0,10*ROW('Sanitation Data'!D175))),'Data Summary'!CL181="Yes"),OFFSET('Sanitation Data'!$D$6,0,10*ROW('Sanitation Data'!D175)),NA())</f>
        <v>#N/A</v>
      </c>
      <c r="X181" s="507" t="e">
        <f ca="1">+IF(AND(ISNUMBER(OFFSET('Sanitation Data'!$D$10,0,10*ROW('Sanitation Data'!D175))),'Data Summary'!CM181="Yes"),OFFSET('Sanitation Data'!$D$10,0,10*ROW('Sanitation Data'!D175)),NA())</f>
        <v>#N/A</v>
      </c>
      <c r="Y181" s="507" t="e">
        <f ca="1">+IF(AND(ISNUMBER(OFFSET('Sanitation Data'!$D$11,0,10*ROW('Sanitation Data'!D175))),'Data Summary'!CN181="Yes"),OFFSET('Sanitation Data'!$D$11,0,10*ROW('Sanitation Data'!D175)),NA())</f>
        <v>#N/A</v>
      </c>
      <c r="Z181" s="507" t="e">
        <f ca="1">+IF(AND(ISNUMBER(OFFSET('Sanitation Data'!$D$12,0,10*ROW('Sanitation Data'!D175))),'Data Summary'!CO181="Yes"),OFFSET('Sanitation Data'!$D$12,0,10*ROW('Sanitation Data'!D175)),NA())</f>
        <v>#N/A</v>
      </c>
      <c r="AA181" s="507" t="e">
        <f ca="1">+IF(AND(ISNUMBER(OFFSET('Sanitation Data'!$E$4,0,10*ROW('Sanitation Data'!E175))),'Data Summary'!CP181="Yes"),100-OFFSET('Sanitation Data'!$E$4,0,10*ROW('Sanitation Data'!E175)),NA())</f>
        <v>#N/A</v>
      </c>
      <c r="AB181" s="507" t="e">
        <f ca="1">+IF(AND(ISNUMBER(OFFSET('Sanitation Data'!$E$6,0,10*ROW('Sanitation Data'!E175))),'Data Summary'!CQ181="Yes"),OFFSET('Sanitation Data'!$E$6,0,10*ROW('Sanitation Data'!E175)),NA())</f>
        <v>#N/A</v>
      </c>
      <c r="AC181" s="507" t="e">
        <f ca="1">+IF(AND(ISNUMBER(OFFSET('Sanitation Data'!$E$10,0,10*ROW('Sanitation Data'!E175))),'Data Summary'!CR181="Yes"),OFFSET('Sanitation Data'!$E$10,0,10*ROW('Sanitation Data'!E175)),NA())</f>
        <v>#N/A</v>
      </c>
      <c r="AD181" s="507" t="e">
        <f ca="1">+IF(AND(ISNUMBER(OFFSET('Sanitation Data'!$E$11,0,10*ROW('Sanitation Data'!E175))),'Data Summary'!CS181="Yes"),OFFSET('Sanitation Data'!$E$11,0,10*ROW('Sanitation Data'!E175)),NA())</f>
        <v>#N/A</v>
      </c>
      <c r="AE181" s="507" t="e">
        <f ca="1">+IF(AND(ISNUMBER(OFFSET('Sanitation Data'!$E$12,0,10*ROW('Sanitation Data'!E175))),'Data Summary'!CT181="Yes"),OFFSET('Sanitation Data'!$E$12,0,10*ROW('Sanitation Data'!E175)),NA())</f>
        <v>#N/A</v>
      </c>
      <c r="AF181" s="507" t="e">
        <f ca="1">+IF(AND(ISNUMBER(OFFSET('Sanitation Data'!$F$4,0,10*ROW('Sanitation Data'!F175))),'Data Summary'!CU181="Yes"),100-OFFSET('Sanitation Data'!$F$4,0,10*ROW('Sanitation Data'!F175)),NA())</f>
        <v>#N/A</v>
      </c>
      <c r="AG181" s="507" t="e">
        <f ca="1">+IF(AND(ISNUMBER(OFFSET('Sanitation Data'!$F$6,0,10*ROW('Sanitation Data'!F175))),'Data Summary'!CV181="Yes"),OFFSET('Sanitation Data'!$F$6,0,10*ROW('Sanitation Data'!F175)),NA())</f>
        <v>#N/A</v>
      </c>
      <c r="AH181" s="507" t="e">
        <f ca="1">+IF(AND(ISNUMBER(OFFSET('Sanitation Data'!$F$10,0,10*ROW('Sanitation Data'!F175))),'Data Summary'!CW181="Yes"),OFFSET('Sanitation Data'!$F$10,0,10*ROW('Sanitation Data'!F175)),NA())</f>
        <v>#N/A</v>
      </c>
      <c r="AI181" s="507" t="e">
        <f ca="1">+IF(AND(ISNUMBER(OFFSET('Sanitation Data'!$F$11,0,10*ROW('Sanitation Data'!F175))),'Data Summary'!CX181="Yes"),OFFSET('Sanitation Data'!$F$11,0,10*ROW('Sanitation Data'!F175)),NA())</f>
        <v>#N/A</v>
      </c>
      <c r="AJ181" s="507" t="e">
        <f ca="1">+IF(AND(ISNUMBER(OFFSET('Sanitation Data'!$F$12,0,10*ROW('Sanitation Data'!F175))),'Data Summary'!CY181="Yes"),OFFSET('Sanitation Data'!$F$12,0,10*ROW('Sanitation Data'!F175)),NA())</f>
        <v>#N/A</v>
      </c>
      <c r="AK181" s="507" t="e">
        <f ca="1">+IF(AND(ISNUMBER(OFFSET('Sanitation Data'!$G$4,0,10*ROW('Sanitation Data'!G175))),'Data Summary'!CZ181="Yes"),100-OFFSET('Sanitation Data'!$G$4,0,10*ROW('Sanitation Data'!G175)),NA())</f>
        <v>#N/A</v>
      </c>
      <c r="AL181" s="507" t="e">
        <f ca="1">+IF(AND(ISNUMBER(OFFSET('Sanitation Data'!$G$6,0,10*ROW('Sanitation Data'!G175))),'Data Summary'!DA181="Yes"),OFFSET('Sanitation Data'!$G$6,0,10*ROW('Sanitation Data'!G175)),NA())</f>
        <v>#N/A</v>
      </c>
      <c r="AM181" s="507" t="e">
        <f ca="1">+IF(AND(ISNUMBER(OFFSET('Sanitation Data'!$G$10,0,10*ROW('Sanitation Data'!G175))),'Data Summary'!DB181="Yes"),OFFSET('Sanitation Data'!$G$10,0,10*ROW('Sanitation Data'!G175)),NA())</f>
        <v>#N/A</v>
      </c>
      <c r="AN181" s="507" t="e">
        <f ca="1">+IF(AND(ISNUMBER(OFFSET('Sanitation Data'!$G$11,0,10*ROW('Sanitation Data'!G175))),'Data Summary'!DC181="Yes"),OFFSET('Sanitation Data'!$G$11,0,10*ROW('Sanitation Data'!G175)),NA())</f>
        <v>#N/A</v>
      </c>
      <c r="AO181" s="507" t="e">
        <f ca="1">+IF(AND(ISNUMBER(OFFSET('Sanitation Data'!$G$12,0,10*ROW('Sanitation Data'!G175))),'Data Summary'!DD181="Yes"),OFFSET('Sanitation Data'!$G$12,0,10*ROW('Sanitation Data'!G175)),NA())</f>
        <v>#N/A</v>
      </c>
      <c r="AP181" s="507" t="e">
        <f ca="1">+IF(AND(ISNUMBER(OFFSET('Sanitation Data'!$H$4,0,10*ROW('Sanitation Data'!H175))),'Data Summary'!DE181="Yes"),100-OFFSET('Sanitation Data'!$H$4,0,10*ROW('Sanitation Data'!H175)),NA())</f>
        <v>#N/A</v>
      </c>
      <c r="AQ181" s="507" t="e">
        <f ca="1">+IF(AND(ISNUMBER(OFFSET('Sanitation Data'!$H$6,0,10*ROW('Sanitation Data'!H175))),'Data Summary'!DF181="Yes"),OFFSET('Sanitation Data'!$H$6,0,10*ROW('Sanitation Data'!H175)),NA())</f>
        <v>#N/A</v>
      </c>
      <c r="AR181" s="507" t="e">
        <f ca="1">+IF(AND(ISNUMBER(OFFSET('Sanitation Data'!$H$10,0,10*ROW('Sanitation Data'!H175))),'Data Summary'!DG181="Yes"),OFFSET('Sanitation Data'!$H$10,0,10*ROW('Sanitation Data'!H175)),NA())</f>
        <v>#N/A</v>
      </c>
      <c r="AS181" s="507" t="e">
        <f ca="1">+IF(AND(ISNUMBER(OFFSET('Sanitation Data'!$H$11,0,10*ROW('Sanitation Data'!H175))),'Data Summary'!DH181="Yes"),OFFSET('Sanitation Data'!$H$11,0,10*ROW('Sanitation Data'!H175)),NA())</f>
        <v>#N/A</v>
      </c>
      <c r="AT181" s="507" t="e">
        <f ca="1">+IF(AND(ISNUMBER(OFFSET('Sanitation Data'!$H$12,0,10*ROW('Sanitation Data'!H175))),'Data Summary'!DI181="Yes"),OFFSET('Sanitation Data'!$H$12,0,10*ROW('Sanitation Data'!H175)),NA())</f>
        <v>#N/A</v>
      </c>
      <c r="AU181" s="507" t="e">
        <f ca="1">+IF(AND(ISNUMBER(OFFSET('Sanitation Data'!$I$4,0,10*ROW('Sanitation Data'!I175))),'Data Summary'!DJ181="Yes"),100-OFFSET('Sanitation Data'!$I$4,0,10*ROW('Sanitation Data'!I175)),NA())</f>
        <v>#N/A</v>
      </c>
      <c r="AV181" s="507" t="e">
        <f ca="1">+IF(AND(ISNUMBER(OFFSET('Sanitation Data'!$I$6,0,10*ROW('Sanitation Data'!I175))),'Data Summary'!DK181="Yes"),OFFSET('Sanitation Data'!$I$6,0,10*ROW('Sanitation Data'!I175)),NA())</f>
        <v>#N/A</v>
      </c>
      <c r="AW181" s="507" t="e">
        <f ca="1">+IF(AND(ISNUMBER(OFFSET('Sanitation Data'!$I$10,0,10*ROW('Sanitation Data'!I175))),'Data Summary'!DL181="Yes"),OFFSET('Sanitation Data'!$I$10,0,10*ROW('Sanitation Data'!I175)),NA())</f>
        <v>#N/A</v>
      </c>
      <c r="AX181" s="507" t="e">
        <f ca="1">+IF(AND(ISNUMBER(OFFSET('Sanitation Data'!$I$11,0,10*ROW('Sanitation Data'!I175))),'Data Summary'!DM181="Yes"),OFFSET('Sanitation Data'!$I$11,0,10*ROW('Sanitation Data'!I175)),NA())</f>
        <v>#N/A</v>
      </c>
      <c r="AY181" s="507" t="e">
        <f ca="1">+IF(AND(ISNUMBER(OFFSET('Sanitation Data'!$I$12,0,10*ROW('Sanitation Data'!I175))),'Data Summary'!DN181="Yes"),OFFSET('Sanitation Data'!$I$12,0,10*ROW('Sanitation Data'!I175)),NA())</f>
        <v>#N/A</v>
      </c>
      <c r="AZ181" s="508" t="e">
        <f ca="1">+IF(AND(ISNUMBER(OFFSET('Hygiene Data'!$D$5,0,10*ROW('Hygiene Data'!D175))),'Data Summary'!DO181="Yes"),OFFSET('Hygiene Data'!$D$5,0,10*ROW('Hygiene Data'!D175)),NA())</f>
        <v>#N/A</v>
      </c>
      <c r="BA181" s="508" t="e">
        <f ca="1">+IF(AND(ISNUMBER(OFFSET('Hygiene Data'!$D$7,0,10*ROW('Hygiene Data'!D175))),'Data Summary'!DP181="Yes"),OFFSET('Hygiene Data'!$D$7,0,10*ROW('Hygiene Data'!D175)),NA())</f>
        <v>#N/A</v>
      </c>
      <c r="BB181" s="508" t="e">
        <f ca="1">+IF(AND(ISNUMBER(OFFSET('Hygiene Data'!$D$9,0,10*ROW('Hygiene Data'!D175))),'Data Summary'!DQ181="Yes"),OFFSET('Hygiene Data'!$D$9,0,10*ROW('Hygiene Data'!D175)),NA())</f>
        <v>#N/A</v>
      </c>
      <c r="BC181" s="508" t="e">
        <f ca="1">+IF(AND(ISNUMBER(OFFSET('Hygiene Data'!$E$5,0,10*ROW('Hygiene Data'!E175))),'Data Summary'!DR181="Yes"),OFFSET('Hygiene Data'!$E$5,0,10*ROW('Hygiene Data'!E175)),NA())</f>
        <v>#N/A</v>
      </c>
      <c r="BD181" s="508" t="e">
        <f ca="1">+IF(AND(ISNUMBER(OFFSET('Hygiene Data'!$E$7,0,10*ROW('Hygiene Data'!E175))),'Data Summary'!DS181="Yes"),OFFSET('Hygiene Data'!$E$7,0,10*ROW('Hygiene Data'!E175)),NA())</f>
        <v>#N/A</v>
      </c>
      <c r="BE181" s="508" t="e">
        <f ca="1">+IF(AND(ISNUMBER(OFFSET('Hygiene Data'!$E$9,0,10*ROW('Hygiene Data'!E175))),'Data Summary'!DT181="Yes"),OFFSET('Hygiene Data'!$E$9,0,10*ROW('Hygiene Data'!E175)),NA())</f>
        <v>#N/A</v>
      </c>
      <c r="BF181" s="508" t="e">
        <f ca="1">+IF(AND(ISNUMBER(OFFSET('Hygiene Data'!$F$5,0,10*ROW('Hygiene Data'!F175))),'Data Summary'!DU181="Yes"),OFFSET('Hygiene Data'!$F$5,0,10*ROW('Hygiene Data'!F175)),NA())</f>
        <v>#N/A</v>
      </c>
      <c r="BG181" s="508" t="e">
        <f ca="1">+IF(AND(ISNUMBER(OFFSET('Hygiene Data'!$F$7,0,10*ROW('Hygiene Data'!F175))),'Data Summary'!DV181="Yes"),OFFSET('Hygiene Data'!$F$7,0,10*ROW('Hygiene Data'!F175)),NA())</f>
        <v>#N/A</v>
      </c>
      <c r="BH181" s="508" t="e">
        <f ca="1">+IF(AND(ISNUMBER(OFFSET('Hygiene Data'!$F$9,0,10*ROW('Hygiene Data'!F175))),'Data Summary'!DW181="Yes"),OFFSET('Hygiene Data'!$F$9,0,10*ROW('Hygiene Data'!F175)),NA())</f>
        <v>#N/A</v>
      </c>
      <c r="BI181" s="508" t="e">
        <f ca="1">+IF(AND(ISNUMBER(OFFSET('Hygiene Data'!$G$5,0,10*ROW('Hygiene Data'!G175))),'Data Summary'!DX181="Yes"),OFFSET('Hygiene Data'!$G$5,0,10*ROW('Hygiene Data'!G175)),NA())</f>
        <v>#N/A</v>
      </c>
      <c r="BJ181" s="508" t="e">
        <f ca="1">+IF(AND(ISNUMBER(OFFSET('Hygiene Data'!$G$7,0,10*ROW('Hygiene Data'!G175))),'Data Summary'!DY181="Yes"),OFFSET('Hygiene Data'!$G$7,0,10*ROW('Hygiene Data'!G175)),NA())</f>
        <v>#N/A</v>
      </c>
      <c r="BK181" s="508" t="e">
        <f ca="1">+IF(AND(ISNUMBER(OFFSET('Hygiene Data'!$G$9,0,10*ROW('Hygiene Data'!G175))),'Data Summary'!DZ181="Yes"),OFFSET('Hygiene Data'!$G$9,0,10*ROW('Hygiene Data'!G175)),NA())</f>
        <v>#N/A</v>
      </c>
      <c r="BL181" s="508" t="e">
        <f ca="1">+IF(AND(ISNUMBER(OFFSET('Hygiene Data'!$H$5,0,10*ROW('Hygiene Data'!H175))),'Data Summary'!EA181="Yes"),OFFSET('Hygiene Data'!$H$5,0,10*ROW('Hygiene Data'!H175)),NA())</f>
        <v>#N/A</v>
      </c>
      <c r="BM181" s="508" t="e">
        <f ca="1">+IF(AND(ISNUMBER(OFFSET('Hygiene Data'!$H$7,0,10*ROW('Hygiene Data'!H175))),'Data Summary'!EB181="Yes"),OFFSET('Hygiene Data'!$H$7,0,10*ROW('Hygiene Data'!H175)),NA())</f>
        <v>#N/A</v>
      </c>
      <c r="BN181" s="508" t="e">
        <f ca="1">+IF(AND(ISNUMBER(OFFSET('Hygiene Data'!$H$9,0,10*ROW('Hygiene Data'!H175))),'Data Summary'!EC181="Yes"),OFFSET('Hygiene Data'!$H$9,0,10*ROW('Hygiene Data'!H175)),NA())</f>
        <v>#N/A</v>
      </c>
      <c r="BO181" s="508" t="e">
        <f ca="1">+IF(AND(ISNUMBER(OFFSET('Hygiene Data'!$I$5,0,10*ROW('Hygiene Data'!I175))),'Data Summary'!ED181="Yes"),OFFSET('Hygiene Data'!$I$5,0,10*ROW('Hygiene Data'!I175)),NA())</f>
        <v>#N/A</v>
      </c>
      <c r="BP181" s="508" t="e">
        <f ca="1">+IF(AND(ISNUMBER(OFFSET('Hygiene Data'!$I$7,0,10*ROW('Hygiene Data'!I175))),'Data Summary'!EE181="Yes"),OFFSET('Hygiene Data'!$I$7,0,10*ROW('Hygiene Data'!I175)),NA())</f>
        <v>#N/A</v>
      </c>
      <c r="BQ181" s="508" t="e">
        <f ca="1">+IF(AND(ISNUMBER(OFFSET('Hygiene Data'!$I$9,0,10*ROW('Hygiene Data'!I175))),'Data Summary'!EF181="Yes"),OFFSET('Hygiene Data'!$I$9,0,10*ROW('Hygiene Data'!I175)),NA())</f>
        <v>#N/A</v>
      </c>
    </row>
    <row r="182" spans="1:69" x14ac:dyDescent="0.25">
      <c r="A182" s="504" t="e">
        <f ca="1">+RIGHT('Data Summary'!A182,LEN('Data Summary'!A182)-9)</f>
        <v>#VALUE!</v>
      </c>
      <c r="B182" s="478" t="str">
        <f ca="1">+IF(ISTEXT('Data Summary'!B182),'Data Summary'!B182,"")</f>
        <v/>
      </c>
      <c r="C182" s="505" t="e">
        <f ca="1">+VALUE('Data Summary'!C182)</f>
        <v>#VALUE!</v>
      </c>
      <c r="D182" s="506" t="e">
        <f ca="1">+IF(AND(ISNUMBER(OFFSET('Water Data'!$D$4,0,10*ROW('Water Data'!D176))),'Data Summary'!BS182="Yes"),100-OFFSET('Water Data'!$D$4,0,10*ROW('Water Data'!D176)),NA())</f>
        <v>#N/A</v>
      </c>
      <c r="E182" s="506" t="e">
        <f ca="1">+IF(AND(ISNUMBER(OFFSET('Water Data'!$D$6,0,10*ROW('Water Data'!D176))),'Data Summary'!BT182="Yes"),OFFSET('Water Data'!$D$6,0,10*ROW('Water Data'!D176)),NA())</f>
        <v>#N/A</v>
      </c>
      <c r="F182" s="506" t="e">
        <f ca="1">+IF(AND(ISNUMBER(OFFSET('Water Data'!$D$9,0,10*ROW('Water Data'!D176))),'Data Summary'!BU182="Yes"),OFFSET('Water Data'!$D$9,0,10*ROW('Water Data'!D176)),NA())</f>
        <v>#N/A</v>
      </c>
      <c r="G182" s="506" t="e">
        <f ca="1">+IF(AND(ISNUMBER(OFFSET('Water Data'!$E$4,0,10*ROW('Water Data'!E176))),'Data Summary'!BV182="Yes"),100-OFFSET('Water Data'!$E$4,0,10*ROW('Water Data'!E176)),NA())</f>
        <v>#N/A</v>
      </c>
      <c r="H182" s="506" t="e">
        <f ca="1">+IF(AND(ISNUMBER(OFFSET('Water Data'!$E$6,0,10*ROW('Water Data'!E176))),'Data Summary'!BW182="Yes"),OFFSET('Water Data'!$E$6,0,10*ROW('Water Data'!E176)),NA())</f>
        <v>#N/A</v>
      </c>
      <c r="I182" s="506" t="e">
        <f ca="1">+IF(AND(ISNUMBER(OFFSET('Water Data'!$E$9,0,10*ROW('Water Data'!E176))),'Data Summary'!BX182="Yes"),OFFSET('Water Data'!$E$9,0,10*ROW('Water Data'!E176)),NA())</f>
        <v>#N/A</v>
      </c>
      <c r="J182" s="506" t="e">
        <f ca="1">+IF(AND(ISNUMBER(OFFSET('Water Data'!$F$4,0,10*ROW('Water Data'!F176))),'Data Summary'!BY182="Yes"),100-OFFSET('Water Data'!$F$4,0,10*ROW('Water Data'!F176)),NA())</f>
        <v>#N/A</v>
      </c>
      <c r="K182" s="506" t="e">
        <f ca="1">+IF(AND(ISNUMBER(OFFSET('Water Data'!$F$6,0,10*ROW('Water Data'!F176))),'Data Summary'!BZ182="Yes"),OFFSET('Water Data'!$F$6,0,10*ROW('Water Data'!F176)),NA())</f>
        <v>#N/A</v>
      </c>
      <c r="L182" s="506" t="e">
        <f ca="1">+IF(AND(ISNUMBER(OFFSET('Water Data'!$F$9,0,10*ROW('Water Data'!F176))),'Data Summary'!CA182="Yes"),OFFSET('Water Data'!$F$9,0,10*ROW('Water Data'!F176)),NA())</f>
        <v>#N/A</v>
      </c>
      <c r="M182" s="506" t="e">
        <f ca="1">+IF(AND(ISNUMBER(OFFSET('Water Data'!$G$4,0,10*ROW('Water Data'!G176))),'Data Summary'!CB182="Yes"),100-OFFSET('Water Data'!$G$4,0,10*ROW('Water Data'!G176)),NA())</f>
        <v>#N/A</v>
      </c>
      <c r="N182" s="506" t="e">
        <f ca="1">+IF(AND(ISNUMBER(OFFSET('Water Data'!$G$6,0,10*ROW('Water Data'!G176))),'Data Summary'!CC182="Yes"),OFFSET('Water Data'!$G$6,0,10*ROW('Water Data'!G176)),NA())</f>
        <v>#N/A</v>
      </c>
      <c r="O182" s="506" t="e">
        <f ca="1">+IF(AND(ISNUMBER(OFFSET('Water Data'!$G$9,0,10*ROW('Water Data'!G176))),'Data Summary'!CD182="Yes"),OFFSET('Water Data'!$G$9,0,10*ROW('Water Data'!G176)),NA())</f>
        <v>#N/A</v>
      </c>
      <c r="P182" s="506" t="e">
        <f ca="1">+IF(AND(ISNUMBER(OFFSET('Water Data'!$H$4,0,10*ROW('Water Data'!H176))),'Data Summary'!CE182="Yes"),100-OFFSET('Water Data'!$H$4,0,10*ROW('Water Data'!H176)),NA())</f>
        <v>#N/A</v>
      </c>
      <c r="Q182" s="506" t="e">
        <f ca="1">+IF(AND(ISNUMBER(OFFSET('Water Data'!$H$6,0,10*ROW('Water Data'!H176))),'Data Summary'!CF182="Yes"),OFFSET('Water Data'!$H$6,0,10*ROW('Water Data'!H176)),NA())</f>
        <v>#N/A</v>
      </c>
      <c r="R182" s="506" t="e">
        <f ca="1">+IF(AND(ISNUMBER(OFFSET('Water Data'!$H$9,0,10*ROW('Water Data'!H176))),'Data Summary'!CG182="Yes"),OFFSET('Water Data'!$H$9,0,10*ROW('Water Data'!H176)),NA())</f>
        <v>#N/A</v>
      </c>
      <c r="S182" s="506" t="e">
        <f ca="1">+IF(AND(ISNUMBER(OFFSET('Water Data'!$I$4,0,10*ROW('Water Data'!I176))),'Data Summary'!CH182="Yes"),100-OFFSET('Water Data'!$I$4,0,10*ROW('Water Data'!I176)),NA())</f>
        <v>#N/A</v>
      </c>
      <c r="T182" s="506" t="e">
        <f ca="1">+IF(AND(ISNUMBER(OFFSET('Water Data'!$I$6,0,10*ROW('Water Data'!I176))),'Data Summary'!CI182="Yes"),OFFSET('Water Data'!$I$6,0,10*ROW('Water Data'!I176)),NA())</f>
        <v>#N/A</v>
      </c>
      <c r="U182" s="506" t="e">
        <f ca="1">+IF(AND(ISNUMBER(OFFSET('Water Data'!$I$9,0,10*ROW('Water Data'!I176))),'Data Summary'!CJ182="Yes"),OFFSET('Water Data'!$I$9,0,10*ROW('Water Data'!I176)),NA())</f>
        <v>#N/A</v>
      </c>
      <c r="V182" s="507" t="e">
        <f ca="1">+IF(AND(ISNUMBER(OFFSET('Sanitation Data'!$D$4,0,10*ROW('Sanitation Data'!D176))),'Data Summary'!CK182="Yes"),100-OFFSET('Sanitation Data'!$D$4,0,10*ROW('Sanitation Data'!D176)),NA())</f>
        <v>#N/A</v>
      </c>
      <c r="W182" s="507" t="e">
        <f ca="1">+IF(AND(ISNUMBER(OFFSET('Sanitation Data'!$D$6,0,10*ROW('Sanitation Data'!D176))),'Data Summary'!CL182="Yes"),OFFSET('Sanitation Data'!$D$6,0,10*ROW('Sanitation Data'!D176)),NA())</f>
        <v>#N/A</v>
      </c>
      <c r="X182" s="507" t="e">
        <f ca="1">+IF(AND(ISNUMBER(OFFSET('Sanitation Data'!$D$10,0,10*ROW('Sanitation Data'!D176))),'Data Summary'!CM182="Yes"),OFFSET('Sanitation Data'!$D$10,0,10*ROW('Sanitation Data'!D176)),NA())</f>
        <v>#N/A</v>
      </c>
      <c r="Y182" s="507" t="e">
        <f ca="1">+IF(AND(ISNUMBER(OFFSET('Sanitation Data'!$D$11,0,10*ROW('Sanitation Data'!D176))),'Data Summary'!CN182="Yes"),OFFSET('Sanitation Data'!$D$11,0,10*ROW('Sanitation Data'!D176)),NA())</f>
        <v>#N/A</v>
      </c>
      <c r="Z182" s="507" t="e">
        <f ca="1">+IF(AND(ISNUMBER(OFFSET('Sanitation Data'!$D$12,0,10*ROW('Sanitation Data'!D176))),'Data Summary'!CO182="Yes"),OFFSET('Sanitation Data'!$D$12,0,10*ROW('Sanitation Data'!D176)),NA())</f>
        <v>#N/A</v>
      </c>
      <c r="AA182" s="507" t="e">
        <f ca="1">+IF(AND(ISNUMBER(OFFSET('Sanitation Data'!$E$4,0,10*ROW('Sanitation Data'!E176))),'Data Summary'!CP182="Yes"),100-OFFSET('Sanitation Data'!$E$4,0,10*ROW('Sanitation Data'!E176)),NA())</f>
        <v>#N/A</v>
      </c>
      <c r="AB182" s="507" t="e">
        <f ca="1">+IF(AND(ISNUMBER(OFFSET('Sanitation Data'!$E$6,0,10*ROW('Sanitation Data'!E176))),'Data Summary'!CQ182="Yes"),OFFSET('Sanitation Data'!$E$6,0,10*ROW('Sanitation Data'!E176)),NA())</f>
        <v>#N/A</v>
      </c>
      <c r="AC182" s="507" t="e">
        <f ca="1">+IF(AND(ISNUMBER(OFFSET('Sanitation Data'!$E$10,0,10*ROW('Sanitation Data'!E176))),'Data Summary'!CR182="Yes"),OFFSET('Sanitation Data'!$E$10,0,10*ROW('Sanitation Data'!E176)),NA())</f>
        <v>#N/A</v>
      </c>
      <c r="AD182" s="507" t="e">
        <f ca="1">+IF(AND(ISNUMBER(OFFSET('Sanitation Data'!$E$11,0,10*ROW('Sanitation Data'!E176))),'Data Summary'!CS182="Yes"),OFFSET('Sanitation Data'!$E$11,0,10*ROW('Sanitation Data'!E176)),NA())</f>
        <v>#N/A</v>
      </c>
      <c r="AE182" s="507" t="e">
        <f ca="1">+IF(AND(ISNUMBER(OFFSET('Sanitation Data'!$E$12,0,10*ROW('Sanitation Data'!E176))),'Data Summary'!CT182="Yes"),OFFSET('Sanitation Data'!$E$12,0,10*ROW('Sanitation Data'!E176)),NA())</f>
        <v>#N/A</v>
      </c>
      <c r="AF182" s="507" t="e">
        <f ca="1">+IF(AND(ISNUMBER(OFFSET('Sanitation Data'!$F$4,0,10*ROW('Sanitation Data'!F176))),'Data Summary'!CU182="Yes"),100-OFFSET('Sanitation Data'!$F$4,0,10*ROW('Sanitation Data'!F176)),NA())</f>
        <v>#N/A</v>
      </c>
      <c r="AG182" s="507" t="e">
        <f ca="1">+IF(AND(ISNUMBER(OFFSET('Sanitation Data'!$F$6,0,10*ROW('Sanitation Data'!F176))),'Data Summary'!CV182="Yes"),OFFSET('Sanitation Data'!$F$6,0,10*ROW('Sanitation Data'!F176)),NA())</f>
        <v>#N/A</v>
      </c>
      <c r="AH182" s="507" t="e">
        <f ca="1">+IF(AND(ISNUMBER(OFFSET('Sanitation Data'!$F$10,0,10*ROW('Sanitation Data'!F176))),'Data Summary'!CW182="Yes"),OFFSET('Sanitation Data'!$F$10,0,10*ROW('Sanitation Data'!F176)),NA())</f>
        <v>#N/A</v>
      </c>
      <c r="AI182" s="507" t="e">
        <f ca="1">+IF(AND(ISNUMBER(OFFSET('Sanitation Data'!$F$11,0,10*ROW('Sanitation Data'!F176))),'Data Summary'!CX182="Yes"),OFFSET('Sanitation Data'!$F$11,0,10*ROW('Sanitation Data'!F176)),NA())</f>
        <v>#N/A</v>
      </c>
      <c r="AJ182" s="507" t="e">
        <f ca="1">+IF(AND(ISNUMBER(OFFSET('Sanitation Data'!$F$12,0,10*ROW('Sanitation Data'!F176))),'Data Summary'!CY182="Yes"),OFFSET('Sanitation Data'!$F$12,0,10*ROW('Sanitation Data'!F176)),NA())</f>
        <v>#N/A</v>
      </c>
      <c r="AK182" s="507" t="e">
        <f ca="1">+IF(AND(ISNUMBER(OFFSET('Sanitation Data'!$G$4,0,10*ROW('Sanitation Data'!G176))),'Data Summary'!CZ182="Yes"),100-OFFSET('Sanitation Data'!$G$4,0,10*ROW('Sanitation Data'!G176)),NA())</f>
        <v>#N/A</v>
      </c>
      <c r="AL182" s="507" t="e">
        <f ca="1">+IF(AND(ISNUMBER(OFFSET('Sanitation Data'!$G$6,0,10*ROW('Sanitation Data'!G176))),'Data Summary'!DA182="Yes"),OFFSET('Sanitation Data'!$G$6,0,10*ROW('Sanitation Data'!G176)),NA())</f>
        <v>#N/A</v>
      </c>
      <c r="AM182" s="507" t="e">
        <f ca="1">+IF(AND(ISNUMBER(OFFSET('Sanitation Data'!$G$10,0,10*ROW('Sanitation Data'!G176))),'Data Summary'!DB182="Yes"),OFFSET('Sanitation Data'!$G$10,0,10*ROW('Sanitation Data'!G176)),NA())</f>
        <v>#N/A</v>
      </c>
      <c r="AN182" s="507" t="e">
        <f ca="1">+IF(AND(ISNUMBER(OFFSET('Sanitation Data'!$G$11,0,10*ROW('Sanitation Data'!G176))),'Data Summary'!DC182="Yes"),OFFSET('Sanitation Data'!$G$11,0,10*ROW('Sanitation Data'!G176)),NA())</f>
        <v>#N/A</v>
      </c>
      <c r="AO182" s="507" t="e">
        <f ca="1">+IF(AND(ISNUMBER(OFFSET('Sanitation Data'!$G$12,0,10*ROW('Sanitation Data'!G176))),'Data Summary'!DD182="Yes"),OFFSET('Sanitation Data'!$G$12,0,10*ROW('Sanitation Data'!G176)),NA())</f>
        <v>#N/A</v>
      </c>
      <c r="AP182" s="507" t="e">
        <f ca="1">+IF(AND(ISNUMBER(OFFSET('Sanitation Data'!$H$4,0,10*ROW('Sanitation Data'!H176))),'Data Summary'!DE182="Yes"),100-OFFSET('Sanitation Data'!$H$4,0,10*ROW('Sanitation Data'!H176)),NA())</f>
        <v>#N/A</v>
      </c>
      <c r="AQ182" s="507" t="e">
        <f ca="1">+IF(AND(ISNUMBER(OFFSET('Sanitation Data'!$H$6,0,10*ROW('Sanitation Data'!H176))),'Data Summary'!DF182="Yes"),OFFSET('Sanitation Data'!$H$6,0,10*ROW('Sanitation Data'!H176)),NA())</f>
        <v>#N/A</v>
      </c>
      <c r="AR182" s="507" t="e">
        <f ca="1">+IF(AND(ISNUMBER(OFFSET('Sanitation Data'!$H$10,0,10*ROW('Sanitation Data'!H176))),'Data Summary'!DG182="Yes"),OFFSET('Sanitation Data'!$H$10,0,10*ROW('Sanitation Data'!H176)),NA())</f>
        <v>#N/A</v>
      </c>
      <c r="AS182" s="507" t="e">
        <f ca="1">+IF(AND(ISNUMBER(OFFSET('Sanitation Data'!$H$11,0,10*ROW('Sanitation Data'!H176))),'Data Summary'!DH182="Yes"),OFFSET('Sanitation Data'!$H$11,0,10*ROW('Sanitation Data'!H176)),NA())</f>
        <v>#N/A</v>
      </c>
      <c r="AT182" s="507" t="e">
        <f ca="1">+IF(AND(ISNUMBER(OFFSET('Sanitation Data'!$H$12,0,10*ROW('Sanitation Data'!H176))),'Data Summary'!DI182="Yes"),OFFSET('Sanitation Data'!$H$12,0,10*ROW('Sanitation Data'!H176)),NA())</f>
        <v>#N/A</v>
      </c>
      <c r="AU182" s="507" t="e">
        <f ca="1">+IF(AND(ISNUMBER(OFFSET('Sanitation Data'!$I$4,0,10*ROW('Sanitation Data'!I176))),'Data Summary'!DJ182="Yes"),100-OFFSET('Sanitation Data'!$I$4,0,10*ROW('Sanitation Data'!I176)),NA())</f>
        <v>#N/A</v>
      </c>
      <c r="AV182" s="507" t="e">
        <f ca="1">+IF(AND(ISNUMBER(OFFSET('Sanitation Data'!$I$6,0,10*ROW('Sanitation Data'!I176))),'Data Summary'!DK182="Yes"),OFFSET('Sanitation Data'!$I$6,0,10*ROW('Sanitation Data'!I176)),NA())</f>
        <v>#N/A</v>
      </c>
      <c r="AW182" s="507" t="e">
        <f ca="1">+IF(AND(ISNUMBER(OFFSET('Sanitation Data'!$I$10,0,10*ROW('Sanitation Data'!I176))),'Data Summary'!DL182="Yes"),OFFSET('Sanitation Data'!$I$10,0,10*ROW('Sanitation Data'!I176)),NA())</f>
        <v>#N/A</v>
      </c>
      <c r="AX182" s="507" t="e">
        <f ca="1">+IF(AND(ISNUMBER(OFFSET('Sanitation Data'!$I$11,0,10*ROW('Sanitation Data'!I176))),'Data Summary'!DM182="Yes"),OFFSET('Sanitation Data'!$I$11,0,10*ROW('Sanitation Data'!I176)),NA())</f>
        <v>#N/A</v>
      </c>
      <c r="AY182" s="507" t="e">
        <f ca="1">+IF(AND(ISNUMBER(OFFSET('Sanitation Data'!$I$12,0,10*ROW('Sanitation Data'!I176))),'Data Summary'!DN182="Yes"),OFFSET('Sanitation Data'!$I$12,0,10*ROW('Sanitation Data'!I176)),NA())</f>
        <v>#N/A</v>
      </c>
      <c r="AZ182" s="508" t="e">
        <f ca="1">+IF(AND(ISNUMBER(OFFSET('Hygiene Data'!$D$5,0,10*ROW('Hygiene Data'!D176))),'Data Summary'!DO182="Yes"),OFFSET('Hygiene Data'!$D$5,0,10*ROW('Hygiene Data'!D176)),NA())</f>
        <v>#N/A</v>
      </c>
      <c r="BA182" s="508" t="e">
        <f ca="1">+IF(AND(ISNUMBER(OFFSET('Hygiene Data'!$D$7,0,10*ROW('Hygiene Data'!D176))),'Data Summary'!DP182="Yes"),OFFSET('Hygiene Data'!$D$7,0,10*ROW('Hygiene Data'!D176)),NA())</f>
        <v>#N/A</v>
      </c>
      <c r="BB182" s="508" t="e">
        <f ca="1">+IF(AND(ISNUMBER(OFFSET('Hygiene Data'!$D$9,0,10*ROW('Hygiene Data'!D176))),'Data Summary'!DQ182="Yes"),OFFSET('Hygiene Data'!$D$9,0,10*ROW('Hygiene Data'!D176)),NA())</f>
        <v>#N/A</v>
      </c>
      <c r="BC182" s="508" t="e">
        <f ca="1">+IF(AND(ISNUMBER(OFFSET('Hygiene Data'!$E$5,0,10*ROW('Hygiene Data'!E176))),'Data Summary'!DR182="Yes"),OFFSET('Hygiene Data'!$E$5,0,10*ROW('Hygiene Data'!E176)),NA())</f>
        <v>#N/A</v>
      </c>
      <c r="BD182" s="508" t="e">
        <f ca="1">+IF(AND(ISNUMBER(OFFSET('Hygiene Data'!$E$7,0,10*ROW('Hygiene Data'!E176))),'Data Summary'!DS182="Yes"),OFFSET('Hygiene Data'!$E$7,0,10*ROW('Hygiene Data'!E176)),NA())</f>
        <v>#N/A</v>
      </c>
      <c r="BE182" s="508" t="e">
        <f ca="1">+IF(AND(ISNUMBER(OFFSET('Hygiene Data'!$E$9,0,10*ROW('Hygiene Data'!E176))),'Data Summary'!DT182="Yes"),OFFSET('Hygiene Data'!$E$9,0,10*ROW('Hygiene Data'!E176)),NA())</f>
        <v>#N/A</v>
      </c>
      <c r="BF182" s="508" t="e">
        <f ca="1">+IF(AND(ISNUMBER(OFFSET('Hygiene Data'!$F$5,0,10*ROW('Hygiene Data'!F176))),'Data Summary'!DU182="Yes"),OFFSET('Hygiene Data'!$F$5,0,10*ROW('Hygiene Data'!F176)),NA())</f>
        <v>#N/A</v>
      </c>
      <c r="BG182" s="508" t="e">
        <f ca="1">+IF(AND(ISNUMBER(OFFSET('Hygiene Data'!$F$7,0,10*ROW('Hygiene Data'!F176))),'Data Summary'!DV182="Yes"),OFFSET('Hygiene Data'!$F$7,0,10*ROW('Hygiene Data'!F176)),NA())</f>
        <v>#N/A</v>
      </c>
      <c r="BH182" s="508" t="e">
        <f ca="1">+IF(AND(ISNUMBER(OFFSET('Hygiene Data'!$F$9,0,10*ROW('Hygiene Data'!F176))),'Data Summary'!DW182="Yes"),OFFSET('Hygiene Data'!$F$9,0,10*ROW('Hygiene Data'!F176)),NA())</f>
        <v>#N/A</v>
      </c>
      <c r="BI182" s="508" t="e">
        <f ca="1">+IF(AND(ISNUMBER(OFFSET('Hygiene Data'!$G$5,0,10*ROW('Hygiene Data'!G176))),'Data Summary'!DX182="Yes"),OFFSET('Hygiene Data'!$G$5,0,10*ROW('Hygiene Data'!G176)),NA())</f>
        <v>#N/A</v>
      </c>
      <c r="BJ182" s="508" t="e">
        <f ca="1">+IF(AND(ISNUMBER(OFFSET('Hygiene Data'!$G$7,0,10*ROW('Hygiene Data'!G176))),'Data Summary'!DY182="Yes"),OFFSET('Hygiene Data'!$G$7,0,10*ROW('Hygiene Data'!G176)),NA())</f>
        <v>#N/A</v>
      </c>
      <c r="BK182" s="508" t="e">
        <f ca="1">+IF(AND(ISNUMBER(OFFSET('Hygiene Data'!$G$9,0,10*ROW('Hygiene Data'!G176))),'Data Summary'!DZ182="Yes"),OFFSET('Hygiene Data'!$G$9,0,10*ROW('Hygiene Data'!G176)),NA())</f>
        <v>#N/A</v>
      </c>
      <c r="BL182" s="508" t="e">
        <f ca="1">+IF(AND(ISNUMBER(OFFSET('Hygiene Data'!$H$5,0,10*ROW('Hygiene Data'!H176))),'Data Summary'!EA182="Yes"),OFFSET('Hygiene Data'!$H$5,0,10*ROW('Hygiene Data'!H176)),NA())</f>
        <v>#N/A</v>
      </c>
      <c r="BM182" s="508" t="e">
        <f ca="1">+IF(AND(ISNUMBER(OFFSET('Hygiene Data'!$H$7,0,10*ROW('Hygiene Data'!H176))),'Data Summary'!EB182="Yes"),OFFSET('Hygiene Data'!$H$7,0,10*ROW('Hygiene Data'!H176)),NA())</f>
        <v>#N/A</v>
      </c>
      <c r="BN182" s="508" t="e">
        <f ca="1">+IF(AND(ISNUMBER(OFFSET('Hygiene Data'!$H$9,0,10*ROW('Hygiene Data'!H176))),'Data Summary'!EC182="Yes"),OFFSET('Hygiene Data'!$H$9,0,10*ROW('Hygiene Data'!H176)),NA())</f>
        <v>#N/A</v>
      </c>
      <c r="BO182" s="508" t="e">
        <f ca="1">+IF(AND(ISNUMBER(OFFSET('Hygiene Data'!$I$5,0,10*ROW('Hygiene Data'!I176))),'Data Summary'!ED182="Yes"),OFFSET('Hygiene Data'!$I$5,0,10*ROW('Hygiene Data'!I176)),NA())</f>
        <v>#N/A</v>
      </c>
      <c r="BP182" s="508" t="e">
        <f ca="1">+IF(AND(ISNUMBER(OFFSET('Hygiene Data'!$I$7,0,10*ROW('Hygiene Data'!I176))),'Data Summary'!EE182="Yes"),OFFSET('Hygiene Data'!$I$7,0,10*ROW('Hygiene Data'!I176)),NA())</f>
        <v>#N/A</v>
      </c>
      <c r="BQ182" s="508" t="e">
        <f ca="1">+IF(AND(ISNUMBER(OFFSET('Hygiene Data'!$I$9,0,10*ROW('Hygiene Data'!I176))),'Data Summary'!EF182="Yes"),OFFSET('Hygiene Data'!$I$9,0,10*ROW('Hygiene Data'!I176)),NA())</f>
        <v>#N/A</v>
      </c>
    </row>
    <row r="183" spans="1:69" x14ac:dyDescent="0.25">
      <c r="A183" s="504" t="e">
        <f ca="1">+RIGHT('Data Summary'!A183,LEN('Data Summary'!A183)-9)</f>
        <v>#VALUE!</v>
      </c>
      <c r="B183" s="478" t="str">
        <f ca="1">+IF(ISTEXT('Data Summary'!B183),'Data Summary'!B183,"")</f>
        <v/>
      </c>
      <c r="C183" s="505" t="e">
        <f ca="1">+VALUE('Data Summary'!C183)</f>
        <v>#VALUE!</v>
      </c>
      <c r="D183" s="506" t="e">
        <f ca="1">+IF(AND(ISNUMBER(OFFSET('Water Data'!$D$4,0,10*ROW('Water Data'!D177))),'Data Summary'!BS183="Yes"),100-OFFSET('Water Data'!$D$4,0,10*ROW('Water Data'!D177)),NA())</f>
        <v>#N/A</v>
      </c>
      <c r="E183" s="506" t="e">
        <f ca="1">+IF(AND(ISNUMBER(OFFSET('Water Data'!$D$6,0,10*ROW('Water Data'!D177))),'Data Summary'!BT183="Yes"),OFFSET('Water Data'!$D$6,0,10*ROW('Water Data'!D177)),NA())</f>
        <v>#N/A</v>
      </c>
      <c r="F183" s="506" t="e">
        <f ca="1">+IF(AND(ISNUMBER(OFFSET('Water Data'!$D$9,0,10*ROW('Water Data'!D177))),'Data Summary'!BU183="Yes"),OFFSET('Water Data'!$D$9,0,10*ROW('Water Data'!D177)),NA())</f>
        <v>#N/A</v>
      </c>
      <c r="G183" s="506" t="e">
        <f ca="1">+IF(AND(ISNUMBER(OFFSET('Water Data'!$E$4,0,10*ROW('Water Data'!E177))),'Data Summary'!BV183="Yes"),100-OFFSET('Water Data'!$E$4,0,10*ROW('Water Data'!E177)),NA())</f>
        <v>#N/A</v>
      </c>
      <c r="H183" s="506" t="e">
        <f ca="1">+IF(AND(ISNUMBER(OFFSET('Water Data'!$E$6,0,10*ROW('Water Data'!E177))),'Data Summary'!BW183="Yes"),OFFSET('Water Data'!$E$6,0,10*ROW('Water Data'!E177)),NA())</f>
        <v>#N/A</v>
      </c>
      <c r="I183" s="506" t="e">
        <f ca="1">+IF(AND(ISNUMBER(OFFSET('Water Data'!$E$9,0,10*ROW('Water Data'!E177))),'Data Summary'!BX183="Yes"),OFFSET('Water Data'!$E$9,0,10*ROW('Water Data'!E177)),NA())</f>
        <v>#N/A</v>
      </c>
      <c r="J183" s="506" t="e">
        <f ca="1">+IF(AND(ISNUMBER(OFFSET('Water Data'!$F$4,0,10*ROW('Water Data'!F177))),'Data Summary'!BY183="Yes"),100-OFFSET('Water Data'!$F$4,0,10*ROW('Water Data'!F177)),NA())</f>
        <v>#N/A</v>
      </c>
      <c r="K183" s="506" t="e">
        <f ca="1">+IF(AND(ISNUMBER(OFFSET('Water Data'!$F$6,0,10*ROW('Water Data'!F177))),'Data Summary'!BZ183="Yes"),OFFSET('Water Data'!$F$6,0,10*ROW('Water Data'!F177)),NA())</f>
        <v>#N/A</v>
      </c>
      <c r="L183" s="506" t="e">
        <f ca="1">+IF(AND(ISNUMBER(OFFSET('Water Data'!$F$9,0,10*ROW('Water Data'!F177))),'Data Summary'!CA183="Yes"),OFFSET('Water Data'!$F$9,0,10*ROW('Water Data'!F177)),NA())</f>
        <v>#N/A</v>
      </c>
      <c r="M183" s="506" t="e">
        <f ca="1">+IF(AND(ISNUMBER(OFFSET('Water Data'!$G$4,0,10*ROW('Water Data'!G177))),'Data Summary'!CB183="Yes"),100-OFFSET('Water Data'!$G$4,0,10*ROW('Water Data'!G177)),NA())</f>
        <v>#N/A</v>
      </c>
      <c r="N183" s="506" t="e">
        <f ca="1">+IF(AND(ISNUMBER(OFFSET('Water Data'!$G$6,0,10*ROW('Water Data'!G177))),'Data Summary'!CC183="Yes"),OFFSET('Water Data'!$G$6,0,10*ROW('Water Data'!G177)),NA())</f>
        <v>#N/A</v>
      </c>
      <c r="O183" s="506" t="e">
        <f ca="1">+IF(AND(ISNUMBER(OFFSET('Water Data'!$G$9,0,10*ROW('Water Data'!G177))),'Data Summary'!CD183="Yes"),OFFSET('Water Data'!$G$9,0,10*ROW('Water Data'!G177)),NA())</f>
        <v>#N/A</v>
      </c>
      <c r="P183" s="506" t="e">
        <f ca="1">+IF(AND(ISNUMBER(OFFSET('Water Data'!$H$4,0,10*ROW('Water Data'!H177))),'Data Summary'!CE183="Yes"),100-OFFSET('Water Data'!$H$4,0,10*ROW('Water Data'!H177)),NA())</f>
        <v>#N/A</v>
      </c>
      <c r="Q183" s="506" t="e">
        <f ca="1">+IF(AND(ISNUMBER(OFFSET('Water Data'!$H$6,0,10*ROW('Water Data'!H177))),'Data Summary'!CF183="Yes"),OFFSET('Water Data'!$H$6,0,10*ROW('Water Data'!H177)),NA())</f>
        <v>#N/A</v>
      </c>
      <c r="R183" s="506" t="e">
        <f ca="1">+IF(AND(ISNUMBER(OFFSET('Water Data'!$H$9,0,10*ROW('Water Data'!H177))),'Data Summary'!CG183="Yes"),OFFSET('Water Data'!$H$9,0,10*ROW('Water Data'!H177)),NA())</f>
        <v>#N/A</v>
      </c>
      <c r="S183" s="506" t="e">
        <f ca="1">+IF(AND(ISNUMBER(OFFSET('Water Data'!$I$4,0,10*ROW('Water Data'!I177))),'Data Summary'!CH183="Yes"),100-OFFSET('Water Data'!$I$4,0,10*ROW('Water Data'!I177)),NA())</f>
        <v>#N/A</v>
      </c>
      <c r="T183" s="506" t="e">
        <f ca="1">+IF(AND(ISNUMBER(OFFSET('Water Data'!$I$6,0,10*ROW('Water Data'!I177))),'Data Summary'!CI183="Yes"),OFFSET('Water Data'!$I$6,0,10*ROW('Water Data'!I177)),NA())</f>
        <v>#N/A</v>
      </c>
      <c r="U183" s="506" t="e">
        <f ca="1">+IF(AND(ISNUMBER(OFFSET('Water Data'!$I$9,0,10*ROW('Water Data'!I177))),'Data Summary'!CJ183="Yes"),OFFSET('Water Data'!$I$9,0,10*ROW('Water Data'!I177)),NA())</f>
        <v>#N/A</v>
      </c>
      <c r="V183" s="507" t="e">
        <f ca="1">+IF(AND(ISNUMBER(OFFSET('Sanitation Data'!$D$4,0,10*ROW('Sanitation Data'!D177))),'Data Summary'!CK183="Yes"),100-OFFSET('Sanitation Data'!$D$4,0,10*ROW('Sanitation Data'!D177)),NA())</f>
        <v>#N/A</v>
      </c>
      <c r="W183" s="507" t="e">
        <f ca="1">+IF(AND(ISNUMBER(OFFSET('Sanitation Data'!$D$6,0,10*ROW('Sanitation Data'!D177))),'Data Summary'!CL183="Yes"),OFFSET('Sanitation Data'!$D$6,0,10*ROW('Sanitation Data'!D177)),NA())</f>
        <v>#N/A</v>
      </c>
      <c r="X183" s="507" t="e">
        <f ca="1">+IF(AND(ISNUMBER(OFFSET('Sanitation Data'!$D$10,0,10*ROW('Sanitation Data'!D177))),'Data Summary'!CM183="Yes"),OFFSET('Sanitation Data'!$D$10,0,10*ROW('Sanitation Data'!D177)),NA())</f>
        <v>#N/A</v>
      </c>
      <c r="Y183" s="507" t="e">
        <f ca="1">+IF(AND(ISNUMBER(OFFSET('Sanitation Data'!$D$11,0,10*ROW('Sanitation Data'!D177))),'Data Summary'!CN183="Yes"),OFFSET('Sanitation Data'!$D$11,0,10*ROW('Sanitation Data'!D177)),NA())</f>
        <v>#N/A</v>
      </c>
      <c r="Z183" s="507" t="e">
        <f ca="1">+IF(AND(ISNUMBER(OFFSET('Sanitation Data'!$D$12,0,10*ROW('Sanitation Data'!D177))),'Data Summary'!CO183="Yes"),OFFSET('Sanitation Data'!$D$12,0,10*ROW('Sanitation Data'!D177)),NA())</f>
        <v>#N/A</v>
      </c>
      <c r="AA183" s="507" t="e">
        <f ca="1">+IF(AND(ISNUMBER(OFFSET('Sanitation Data'!$E$4,0,10*ROW('Sanitation Data'!E177))),'Data Summary'!CP183="Yes"),100-OFFSET('Sanitation Data'!$E$4,0,10*ROW('Sanitation Data'!E177)),NA())</f>
        <v>#N/A</v>
      </c>
      <c r="AB183" s="507" t="e">
        <f ca="1">+IF(AND(ISNUMBER(OFFSET('Sanitation Data'!$E$6,0,10*ROW('Sanitation Data'!E177))),'Data Summary'!CQ183="Yes"),OFFSET('Sanitation Data'!$E$6,0,10*ROW('Sanitation Data'!E177)),NA())</f>
        <v>#N/A</v>
      </c>
      <c r="AC183" s="507" t="e">
        <f ca="1">+IF(AND(ISNUMBER(OFFSET('Sanitation Data'!$E$10,0,10*ROW('Sanitation Data'!E177))),'Data Summary'!CR183="Yes"),OFFSET('Sanitation Data'!$E$10,0,10*ROW('Sanitation Data'!E177)),NA())</f>
        <v>#N/A</v>
      </c>
      <c r="AD183" s="507" t="e">
        <f ca="1">+IF(AND(ISNUMBER(OFFSET('Sanitation Data'!$E$11,0,10*ROW('Sanitation Data'!E177))),'Data Summary'!CS183="Yes"),OFFSET('Sanitation Data'!$E$11,0,10*ROW('Sanitation Data'!E177)),NA())</f>
        <v>#N/A</v>
      </c>
      <c r="AE183" s="507" t="e">
        <f ca="1">+IF(AND(ISNUMBER(OFFSET('Sanitation Data'!$E$12,0,10*ROW('Sanitation Data'!E177))),'Data Summary'!CT183="Yes"),OFFSET('Sanitation Data'!$E$12,0,10*ROW('Sanitation Data'!E177)),NA())</f>
        <v>#N/A</v>
      </c>
      <c r="AF183" s="507" t="e">
        <f ca="1">+IF(AND(ISNUMBER(OFFSET('Sanitation Data'!$F$4,0,10*ROW('Sanitation Data'!F177))),'Data Summary'!CU183="Yes"),100-OFFSET('Sanitation Data'!$F$4,0,10*ROW('Sanitation Data'!F177)),NA())</f>
        <v>#N/A</v>
      </c>
      <c r="AG183" s="507" t="e">
        <f ca="1">+IF(AND(ISNUMBER(OFFSET('Sanitation Data'!$F$6,0,10*ROW('Sanitation Data'!F177))),'Data Summary'!CV183="Yes"),OFFSET('Sanitation Data'!$F$6,0,10*ROW('Sanitation Data'!F177)),NA())</f>
        <v>#N/A</v>
      </c>
      <c r="AH183" s="507" t="e">
        <f ca="1">+IF(AND(ISNUMBER(OFFSET('Sanitation Data'!$F$10,0,10*ROW('Sanitation Data'!F177))),'Data Summary'!CW183="Yes"),OFFSET('Sanitation Data'!$F$10,0,10*ROW('Sanitation Data'!F177)),NA())</f>
        <v>#N/A</v>
      </c>
      <c r="AI183" s="507" t="e">
        <f ca="1">+IF(AND(ISNUMBER(OFFSET('Sanitation Data'!$F$11,0,10*ROW('Sanitation Data'!F177))),'Data Summary'!CX183="Yes"),OFFSET('Sanitation Data'!$F$11,0,10*ROW('Sanitation Data'!F177)),NA())</f>
        <v>#N/A</v>
      </c>
      <c r="AJ183" s="507" t="e">
        <f ca="1">+IF(AND(ISNUMBER(OFFSET('Sanitation Data'!$F$12,0,10*ROW('Sanitation Data'!F177))),'Data Summary'!CY183="Yes"),OFFSET('Sanitation Data'!$F$12,0,10*ROW('Sanitation Data'!F177)),NA())</f>
        <v>#N/A</v>
      </c>
      <c r="AK183" s="507" t="e">
        <f ca="1">+IF(AND(ISNUMBER(OFFSET('Sanitation Data'!$G$4,0,10*ROW('Sanitation Data'!G177))),'Data Summary'!CZ183="Yes"),100-OFFSET('Sanitation Data'!$G$4,0,10*ROW('Sanitation Data'!G177)),NA())</f>
        <v>#N/A</v>
      </c>
      <c r="AL183" s="507" t="e">
        <f ca="1">+IF(AND(ISNUMBER(OFFSET('Sanitation Data'!$G$6,0,10*ROW('Sanitation Data'!G177))),'Data Summary'!DA183="Yes"),OFFSET('Sanitation Data'!$G$6,0,10*ROW('Sanitation Data'!G177)),NA())</f>
        <v>#N/A</v>
      </c>
      <c r="AM183" s="507" t="e">
        <f ca="1">+IF(AND(ISNUMBER(OFFSET('Sanitation Data'!$G$10,0,10*ROW('Sanitation Data'!G177))),'Data Summary'!DB183="Yes"),OFFSET('Sanitation Data'!$G$10,0,10*ROW('Sanitation Data'!G177)),NA())</f>
        <v>#N/A</v>
      </c>
      <c r="AN183" s="507" t="e">
        <f ca="1">+IF(AND(ISNUMBER(OFFSET('Sanitation Data'!$G$11,0,10*ROW('Sanitation Data'!G177))),'Data Summary'!DC183="Yes"),OFFSET('Sanitation Data'!$G$11,0,10*ROW('Sanitation Data'!G177)),NA())</f>
        <v>#N/A</v>
      </c>
      <c r="AO183" s="507" t="e">
        <f ca="1">+IF(AND(ISNUMBER(OFFSET('Sanitation Data'!$G$12,0,10*ROW('Sanitation Data'!G177))),'Data Summary'!DD183="Yes"),OFFSET('Sanitation Data'!$G$12,0,10*ROW('Sanitation Data'!G177)),NA())</f>
        <v>#N/A</v>
      </c>
      <c r="AP183" s="507" t="e">
        <f ca="1">+IF(AND(ISNUMBER(OFFSET('Sanitation Data'!$H$4,0,10*ROW('Sanitation Data'!H177))),'Data Summary'!DE183="Yes"),100-OFFSET('Sanitation Data'!$H$4,0,10*ROW('Sanitation Data'!H177)),NA())</f>
        <v>#N/A</v>
      </c>
      <c r="AQ183" s="507" t="e">
        <f ca="1">+IF(AND(ISNUMBER(OFFSET('Sanitation Data'!$H$6,0,10*ROW('Sanitation Data'!H177))),'Data Summary'!DF183="Yes"),OFFSET('Sanitation Data'!$H$6,0,10*ROW('Sanitation Data'!H177)),NA())</f>
        <v>#N/A</v>
      </c>
      <c r="AR183" s="507" t="e">
        <f ca="1">+IF(AND(ISNUMBER(OFFSET('Sanitation Data'!$H$10,0,10*ROW('Sanitation Data'!H177))),'Data Summary'!DG183="Yes"),OFFSET('Sanitation Data'!$H$10,0,10*ROW('Sanitation Data'!H177)),NA())</f>
        <v>#N/A</v>
      </c>
      <c r="AS183" s="507" t="e">
        <f ca="1">+IF(AND(ISNUMBER(OFFSET('Sanitation Data'!$H$11,0,10*ROW('Sanitation Data'!H177))),'Data Summary'!DH183="Yes"),OFFSET('Sanitation Data'!$H$11,0,10*ROW('Sanitation Data'!H177)),NA())</f>
        <v>#N/A</v>
      </c>
      <c r="AT183" s="507" t="e">
        <f ca="1">+IF(AND(ISNUMBER(OFFSET('Sanitation Data'!$H$12,0,10*ROW('Sanitation Data'!H177))),'Data Summary'!DI183="Yes"),OFFSET('Sanitation Data'!$H$12,0,10*ROW('Sanitation Data'!H177)),NA())</f>
        <v>#N/A</v>
      </c>
      <c r="AU183" s="507" t="e">
        <f ca="1">+IF(AND(ISNUMBER(OFFSET('Sanitation Data'!$I$4,0,10*ROW('Sanitation Data'!I177))),'Data Summary'!DJ183="Yes"),100-OFFSET('Sanitation Data'!$I$4,0,10*ROW('Sanitation Data'!I177)),NA())</f>
        <v>#N/A</v>
      </c>
      <c r="AV183" s="507" t="e">
        <f ca="1">+IF(AND(ISNUMBER(OFFSET('Sanitation Data'!$I$6,0,10*ROW('Sanitation Data'!I177))),'Data Summary'!DK183="Yes"),OFFSET('Sanitation Data'!$I$6,0,10*ROW('Sanitation Data'!I177)),NA())</f>
        <v>#N/A</v>
      </c>
      <c r="AW183" s="507" t="e">
        <f ca="1">+IF(AND(ISNUMBER(OFFSET('Sanitation Data'!$I$10,0,10*ROW('Sanitation Data'!I177))),'Data Summary'!DL183="Yes"),OFFSET('Sanitation Data'!$I$10,0,10*ROW('Sanitation Data'!I177)),NA())</f>
        <v>#N/A</v>
      </c>
      <c r="AX183" s="507" t="e">
        <f ca="1">+IF(AND(ISNUMBER(OFFSET('Sanitation Data'!$I$11,0,10*ROW('Sanitation Data'!I177))),'Data Summary'!DM183="Yes"),OFFSET('Sanitation Data'!$I$11,0,10*ROW('Sanitation Data'!I177)),NA())</f>
        <v>#N/A</v>
      </c>
      <c r="AY183" s="507" t="e">
        <f ca="1">+IF(AND(ISNUMBER(OFFSET('Sanitation Data'!$I$12,0,10*ROW('Sanitation Data'!I177))),'Data Summary'!DN183="Yes"),OFFSET('Sanitation Data'!$I$12,0,10*ROW('Sanitation Data'!I177)),NA())</f>
        <v>#N/A</v>
      </c>
      <c r="AZ183" s="508" t="e">
        <f ca="1">+IF(AND(ISNUMBER(OFFSET('Hygiene Data'!$D$5,0,10*ROW('Hygiene Data'!D177))),'Data Summary'!DO183="Yes"),OFFSET('Hygiene Data'!$D$5,0,10*ROW('Hygiene Data'!D177)),NA())</f>
        <v>#N/A</v>
      </c>
      <c r="BA183" s="508" t="e">
        <f ca="1">+IF(AND(ISNUMBER(OFFSET('Hygiene Data'!$D$7,0,10*ROW('Hygiene Data'!D177))),'Data Summary'!DP183="Yes"),OFFSET('Hygiene Data'!$D$7,0,10*ROW('Hygiene Data'!D177)),NA())</f>
        <v>#N/A</v>
      </c>
      <c r="BB183" s="508" t="e">
        <f ca="1">+IF(AND(ISNUMBER(OFFSET('Hygiene Data'!$D$9,0,10*ROW('Hygiene Data'!D177))),'Data Summary'!DQ183="Yes"),OFFSET('Hygiene Data'!$D$9,0,10*ROW('Hygiene Data'!D177)),NA())</f>
        <v>#N/A</v>
      </c>
      <c r="BC183" s="508" t="e">
        <f ca="1">+IF(AND(ISNUMBER(OFFSET('Hygiene Data'!$E$5,0,10*ROW('Hygiene Data'!E177))),'Data Summary'!DR183="Yes"),OFFSET('Hygiene Data'!$E$5,0,10*ROW('Hygiene Data'!E177)),NA())</f>
        <v>#N/A</v>
      </c>
      <c r="BD183" s="508" t="e">
        <f ca="1">+IF(AND(ISNUMBER(OFFSET('Hygiene Data'!$E$7,0,10*ROW('Hygiene Data'!E177))),'Data Summary'!DS183="Yes"),OFFSET('Hygiene Data'!$E$7,0,10*ROW('Hygiene Data'!E177)),NA())</f>
        <v>#N/A</v>
      </c>
      <c r="BE183" s="508" t="e">
        <f ca="1">+IF(AND(ISNUMBER(OFFSET('Hygiene Data'!$E$9,0,10*ROW('Hygiene Data'!E177))),'Data Summary'!DT183="Yes"),OFFSET('Hygiene Data'!$E$9,0,10*ROW('Hygiene Data'!E177)),NA())</f>
        <v>#N/A</v>
      </c>
      <c r="BF183" s="508" t="e">
        <f ca="1">+IF(AND(ISNUMBER(OFFSET('Hygiene Data'!$F$5,0,10*ROW('Hygiene Data'!F177))),'Data Summary'!DU183="Yes"),OFFSET('Hygiene Data'!$F$5,0,10*ROW('Hygiene Data'!F177)),NA())</f>
        <v>#N/A</v>
      </c>
      <c r="BG183" s="508" t="e">
        <f ca="1">+IF(AND(ISNUMBER(OFFSET('Hygiene Data'!$F$7,0,10*ROW('Hygiene Data'!F177))),'Data Summary'!DV183="Yes"),OFFSET('Hygiene Data'!$F$7,0,10*ROW('Hygiene Data'!F177)),NA())</f>
        <v>#N/A</v>
      </c>
      <c r="BH183" s="508" t="e">
        <f ca="1">+IF(AND(ISNUMBER(OFFSET('Hygiene Data'!$F$9,0,10*ROW('Hygiene Data'!F177))),'Data Summary'!DW183="Yes"),OFFSET('Hygiene Data'!$F$9,0,10*ROW('Hygiene Data'!F177)),NA())</f>
        <v>#N/A</v>
      </c>
      <c r="BI183" s="508" t="e">
        <f ca="1">+IF(AND(ISNUMBER(OFFSET('Hygiene Data'!$G$5,0,10*ROW('Hygiene Data'!G177))),'Data Summary'!DX183="Yes"),OFFSET('Hygiene Data'!$G$5,0,10*ROW('Hygiene Data'!G177)),NA())</f>
        <v>#N/A</v>
      </c>
      <c r="BJ183" s="508" t="e">
        <f ca="1">+IF(AND(ISNUMBER(OFFSET('Hygiene Data'!$G$7,0,10*ROW('Hygiene Data'!G177))),'Data Summary'!DY183="Yes"),OFFSET('Hygiene Data'!$G$7,0,10*ROW('Hygiene Data'!G177)),NA())</f>
        <v>#N/A</v>
      </c>
      <c r="BK183" s="508" t="e">
        <f ca="1">+IF(AND(ISNUMBER(OFFSET('Hygiene Data'!$G$9,0,10*ROW('Hygiene Data'!G177))),'Data Summary'!DZ183="Yes"),OFFSET('Hygiene Data'!$G$9,0,10*ROW('Hygiene Data'!G177)),NA())</f>
        <v>#N/A</v>
      </c>
      <c r="BL183" s="508" t="e">
        <f ca="1">+IF(AND(ISNUMBER(OFFSET('Hygiene Data'!$H$5,0,10*ROW('Hygiene Data'!H177))),'Data Summary'!EA183="Yes"),OFFSET('Hygiene Data'!$H$5,0,10*ROW('Hygiene Data'!H177)),NA())</f>
        <v>#N/A</v>
      </c>
      <c r="BM183" s="508" t="e">
        <f ca="1">+IF(AND(ISNUMBER(OFFSET('Hygiene Data'!$H$7,0,10*ROW('Hygiene Data'!H177))),'Data Summary'!EB183="Yes"),OFFSET('Hygiene Data'!$H$7,0,10*ROW('Hygiene Data'!H177)),NA())</f>
        <v>#N/A</v>
      </c>
      <c r="BN183" s="508" t="e">
        <f ca="1">+IF(AND(ISNUMBER(OFFSET('Hygiene Data'!$H$9,0,10*ROW('Hygiene Data'!H177))),'Data Summary'!EC183="Yes"),OFFSET('Hygiene Data'!$H$9,0,10*ROW('Hygiene Data'!H177)),NA())</f>
        <v>#N/A</v>
      </c>
      <c r="BO183" s="508" t="e">
        <f ca="1">+IF(AND(ISNUMBER(OFFSET('Hygiene Data'!$I$5,0,10*ROW('Hygiene Data'!I177))),'Data Summary'!ED183="Yes"),OFFSET('Hygiene Data'!$I$5,0,10*ROW('Hygiene Data'!I177)),NA())</f>
        <v>#N/A</v>
      </c>
      <c r="BP183" s="508" t="e">
        <f ca="1">+IF(AND(ISNUMBER(OFFSET('Hygiene Data'!$I$7,0,10*ROW('Hygiene Data'!I177))),'Data Summary'!EE183="Yes"),OFFSET('Hygiene Data'!$I$7,0,10*ROW('Hygiene Data'!I177)),NA())</f>
        <v>#N/A</v>
      </c>
      <c r="BQ183" s="508" t="e">
        <f ca="1">+IF(AND(ISNUMBER(OFFSET('Hygiene Data'!$I$9,0,10*ROW('Hygiene Data'!I177))),'Data Summary'!EF183="Yes"),OFFSET('Hygiene Data'!$I$9,0,10*ROW('Hygiene Data'!I177)),NA())</f>
        <v>#N/A</v>
      </c>
    </row>
    <row r="184" spans="1:69" x14ac:dyDescent="0.25">
      <c r="A184" s="504" t="e">
        <f ca="1">+RIGHT('Data Summary'!A184,LEN('Data Summary'!A184)-9)</f>
        <v>#VALUE!</v>
      </c>
      <c r="B184" s="478" t="str">
        <f ca="1">+IF(ISTEXT('Data Summary'!B184),'Data Summary'!B184,"")</f>
        <v/>
      </c>
      <c r="C184" s="505" t="e">
        <f ca="1">+VALUE('Data Summary'!C184)</f>
        <v>#VALUE!</v>
      </c>
      <c r="D184" s="506" t="e">
        <f ca="1">+IF(AND(ISNUMBER(OFFSET('Water Data'!$D$4,0,10*ROW('Water Data'!D178))),'Data Summary'!BS184="Yes"),100-OFFSET('Water Data'!$D$4,0,10*ROW('Water Data'!D178)),NA())</f>
        <v>#N/A</v>
      </c>
      <c r="E184" s="506" t="e">
        <f ca="1">+IF(AND(ISNUMBER(OFFSET('Water Data'!$D$6,0,10*ROW('Water Data'!D178))),'Data Summary'!BT184="Yes"),OFFSET('Water Data'!$D$6,0,10*ROW('Water Data'!D178)),NA())</f>
        <v>#N/A</v>
      </c>
      <c r="F184" s="506" t="e">
        <f ca="1">+IF(AND(ISNUMBER(OFFSET('Water Data'!$D$9,0,10*ROW('Water Data'!D178))),'Data Summary'!BU184="Yes"),OFFSET('Water Data'!$D$9,0,10*ROW('Water Data'!D178)),NA())</f>
        <v>#N/A</v>
      </c>
      <c r="G184" s="506" t="e">
        <f ca="1">+IF(AND(ISNUMBER(OFFSET('Water Data'!$E$4,0,10*ROW('Water Data'!E178))),'Data Summary'!BV184="Yes"),100-OFFSET('Water Data'!$E$4,0,10*ROW('Water Data'!E178)),NA())</f>
        <v>#N/A</v>
      </c>
      <c r="H184" s="506" t="e">
        <f ca="1">+IF(AND(ISNUMBER(OFFSET('Water Data'!$E$6,0,10*ROW('Water Data'!E178))),'Data Summary'!BW184="Yes"),OFFSET('Water Data'!$E$6,0,10*ROW('Water Data'!E178)),NA())</f>
        <v>#N/A</v>
      </c>
      <c r="I184" s="506" t="e">
        <f ca="1">+IF(AND(ISNUMBER(OFFSET('Water Data'!$E$9,0,10*ROW('Water Data'!E178))),'Data Summary'!BX184="Yes"),OFFSET('Water Data'!$E$9,0,10*ROW('Water Data'!E178)),NA())</f>
        <v>#N/A</v>
      </c>
      <c r="J184" s="506" t="e">
        <f ca="1">+IF(AND(ISNUMBER(OFFSET('Water Data'!$F$4,0,10*ROW('Water Data'!F178))),'Data Summary'!BY184="Yes"),100-OFFSET('Water Data'!$F$4,0,10*ROW('Water Data'!F178)),NA())</f>
        <v>#N/A</v>
      </c>
      <c r="K184" s="506" t="e">
        <f ca="1">+IF(AND(ISNUMBER(OFFSET('Water Data'!$F$6,0,10*ROW('Water Data'!F178))),'Data Summary'!BZ184="Yes"),OFFSET('Water Data'!$F$6,0,10*ROW('Water Data'!F178)),NA())</f>
        <v>#N/A</v>
      </c>
      <c r="L184" s="506" t="e">
        <f ca="1">+IF(AND(ISNUMBER(OFFSET('Water Data'!$F$9,0,10*ROW('Water Data'!F178))),'Data Summary'!CA184="Yes"),OFFSET('Water Data'!$F$9,0,10*ROW('Water Data'!F178)),NA())</f>
        <v>#N/A</v>
      </c>
      <c r="M184" s="506" t="e">
        <f ca="1">+IF(AND(ISNUMBER(OFFSET('Water Data'!$G$4,0,10*ROW('Water Data'!G178))),'Data Summary'!CB184="Yes"),100-OFFSET('Water Data'!$G$4,0,10*ROW('Water Data'!G178)),NA())</f>
        <v>#N/A</v>
      </c>
      <c r="N184" s="506" t="e">
        <f ca="1">+IF(AND(ISNUMBER(OFFSET('Water Data'!$G$6,0,10*ROW('Water Data'!G178))),'Data Summary'!CC184="Yes"),OFFSET('Water Data'!$G$6,0,10*ROW('Water Data'!G178)),NA())</f>
        <v>#N/A</v>
      </c>
      <c r="O184" s="506" t="e">
        <f ca="1">+IF(AND(ISNUMBER(OFFSET('Water Data'!$G$9,0,10*ROW('Water Data'!G178))),'Data Summary'!CD184="Yes"),OFFSET('Water Data'!$G$9,0,10*ROW('Water Data'!G178)),NA())</f>
        <v>#N/A</v>
      </c>
      <c r="P184" s="506" t="e">
        <f ca="1">+IF(AND(ISNUMBER(OFFSET('Water Data'!$H$4,0,10*ROW('Water Data'!H178))),'Data Summary'!CE184="Yes"),100-OFFSET('Water Data'!$H$4,0,10*ROW('Water Data'!H178)),NA())</f>
        <v>#N/A</v>
      </c>
      <c r="Q184" s="506" t="e">
        <f ca="1">+IF(AND(ISNUMBER(OFFSET('Water Data'!$H$6,0,10*ROW('Water Data'!H178))),'Data Summary'!CF184="Yes"),OFFSET('Water Data'!$H$6,0,10*ROW('Water Data'!H178)),NA())</f>
        <v>#N/A</v>
      </c>
      <c r="R184" s="506" t="e">
        <f ca="1">+IF(AND(ISNUMBER(OFFSET('Water Data'!$H$9,0,10*ROW('Water Data'!H178))),'Data Summary'!CG184="Yes"),OFFSET('Water Data'!$H$9,0,10*ROW('Water Data'!H178)),NA())</f>
        <v>#N/A</v>
      </c>
      <c r="S184" s="506" t="e">
        <f ca="1">+IF(AND(ISNUMBER(OFFSET('Water Data'!$I$4,0,10*ROW('Water Data'!I178))),'Data Summary'!CH184="Yes"),100-OFFSET('Water Data'!$I$4,0,10*ROW('Water Data'!I178)),NA())</f>
        <v>#N/A</v>
      </c>
      <c r="T184" s="506" t="e">
        <f ca="1">+IF(AND(ISNUMBER(OFFSET('Water Data'!$I$6,0,10*ROW('Water Data'!I178))),'Data Summary'!CI184="Yes"),OFFSET('Water Data'!$I$6,0,10*ROW('Water Data'!I178)),NA())</f>
        <v>#N/A</v>
      </c>
      <c r="U184" s="506" t="e">
        <f ca="1">+IF(AND(ISNUMBER(OFFSET('Water Data'!$I$9,0,10*ROW('Water Data'!I178))),'Data Summary'!CJ184="Yes"),OFFSET('Water Data'!$I$9,0,10*ROW('Water Data'!I178)),NA())</f>
        <v>#N/A</v>
      </c>
      <c r="V184" s="507" t="e">
        <f ca="1">+IF(AND(ISNUMBER(OFFSET('Sanitation Data'!$D$4,0,10*ROW('Sanitation Data'!D178))),'Data Summary'!CK184="Yes"),100-OFFSET('Sanitation Data'!$D$4,0,10*ROW('Sanitation Data'!D178)),NA())</f>
        <v>#N/A</v>
      </c>
      <c r="W184" s="507" t="e">
        <f ca="1">+IF(AND(ISNUMBER(OFFSET('Sanitation Data'!$D$6,0,10*ROW('Sanitation Data'!D178))),'Data Summary'!CL184="Yes"),OFFSET('Sanitation Data'!$D$6,0,10*ROW('Sanitation Data'!D178)),NA())</f>
        <v>#N/A</v>
      </c>
      <c r="X184" s="507" t="e">
        <f ca="1">+IF(AND(ISNUMBER(OFFSET('Sanitation Data'!$D$10,0,10*ROW('Sanitation Data'!D178))),'Data Summary'!CM184="Yes"),OFFSET('Sanitation Data'!$D$10,0,10*ROW('Sanitation Data'!D178)),NA())</f>
        <v>#N/A</v>
      </c>
      <c r="Y184" s="507" t="e">
        <f ca="1">+IF(AND(ISNUMBER(OFFSET('Sanitation Data'!$D$11,0,10*ROW('Sanitation Data'!D178))),'Data Summary'!CN184="Yes"),OFFSET('Sanitation Data'!$D$11,0,10*ROW('Sanitation Data'!D178)),NA())</f>
        <v>#N/A</v>
      </c>
      <c r="Z184" s="507" t="e">
        <f ca="1">+IF(AND(ISNUMBER(OFFSET('Sanitation Data'!$D$12,0,10*ROW('Sanitation Data'!D178))),'Data Summary'!CO184="Yes"),OFFSET('Sanitation Data'!$D$12,0,10*ROW('Sanitation Data'!D178)),NA())</f>
        <v>#N/A</v>
      </c>
      <c r="AA184" s="507" t="e">
        <f ca="1">+IF(AND(ISNUMBER(OFFSET('Sanitation Data'!$E$4,0,10*ROW('Sanitation Data'!E178))),'Data Summary'!CP184="Yes"),100-OFFSET('Sanitation Data'!$E$4,0,10*ROW('Sanitation Data'!E178)),NA())</f>
        <v>#N/A</v>
      </c>
      <c r="AB184" s="507" t="e">
        <f ca="1">+IF(AND(ISNUMBER(OFFSET('Sanitation Data'!$E$6,0,10*ROW('Sanitation Data'!E178))),'Data Summary'!CQ184="Yes"),OFFSET('Sanitation Data'!$E$6,0,10*ROW('Sanitation Data'!E178)),NA())</f>
        <v>#N/A</v>
      </c>
      <c r="AC184" s="507" t="e">
        <f ca="1">+IF(AND(ISNUMBER(OFFSET('Sanitation Data'!$E$10,0,10*ROW('Sanitation Data'!E178))),'Data Summary'!CR184="Yes"),OFFSET('Sanitation Data'!$E$10,0,10*ROW('Sanitation Data'!E178)),NA())</f>
        <v>#N/A</v>
      </c>
      <c r="AD184" s="507" t="e">
        <f ca="1">+IF(AND(ISNUMBER(OFFSET('Sanitation Data'!$E$11,0,10*ROW('Sanitation Data'!E178))),'Data Summary'!CS184="Yes"),OFFSET('Sanitation Data'!$E$11,0,10*ROW('Sanitation Data'!E178)),NA())</f>
        <v>#N/A</v>
      </c>
      <c r="AE184" s="507" t="e">
        <f ca="1">+IF(AND(ISNUMBER(OFFSET('Sanitation Data'!$E$12,0,10*ROW('Sanitation Data'!E178))),'Data Summary'!CT184="Yes"),OFFSET('Sanitation Data'!$E$12,0,10*ROW('Sanitation Data'!E178)),NA())</f>
        <v>#N/A</v>
      </c>
      <c r="AF184" s="507" t="e">
        <f ca="1">+IF(AND(ISNUMBER(OFFSET('Sanitation Data'!$F$4,0,10*ROW('Sanitation Data'!F178))),'Data Summary'!CU184="Yes"),100-OFFSET('Sanitation Data'!$F$4,0,10*ROW('Sanitation Data'!F178)),NA())</f>
        <v>#N/A</v>
      </c>
      <c r="AG184" s="507" t="e">
        <f ca="1">+IF(AND(ISNUMBER(OFFSET('Sanitation Data'!$F$6,0,10*ROW('Sanitation Data'!F178))),'Data Summary'!CV184="Yes"),OFFSET('Sanitation Data'!$F$6,0,10*ROW('Sanitation Data'!F178)),NA())</f>
        <v>#N/A</v>
      </c>
      <c r="AH184" s="507" t="e">
        <f ca="1">+IF(AND(ISNUMBER(OFFSET('Sanitation Data'!$F$10,0,10*ROW('Sanitation Data'!F178))),'Data Summary'!CW184="Yes"),OFFSET('Sanitation Data'!$F$10,0,10*ROW('Sanitation Data'!F178)),NA())</f>
        <v>#N/A</v>
      </c>
      <c r="AI184" s="507" t="e">
        <f ca="1">+IF(AND(ISNUMBER(OFFSET('Sanitation Data'!$F$11,0,10*ROW('Sanitation Data'!F178))),'Data Summary'!CX184="Yes"),OFFSET('Sanitation Data'!$F$11,0,10*ROW('Sanitation Data'!F178)),NA())</f>
        <v>#N/A</v>
      </c>
      <c r="AJ184" s="507" t="e">
        <f ca="1">+IF(AND(ISNUMBER(OFFSET('Sanitation Data'!$F$12,0,10*ROW('Sanitation Data'!F178))),'Data Summary'!CY184="Yes"),OFFSET('Sanitation Data'!$F$12,0,10*ROW('Sanitation Data'!F178)),NA())</f>
        <v>#N/A</v>
      </c>
      <c r="AK184" s="507" t="e">
        <f ca="1">+IF(AND(ISNUMBER(OFFSET('Sanitation Data'!$G$4,0,10*ROW('Sanitation Data'!G178))),'Data Summary'!CZ184="Yes"),100-OFFSET('Sanitation Data'!$G$4,0,10*ROW('Sanitation Data'!G178)),NA())</f>
        <v>#N/A</v>
      </c>
      <c r="AL184" s="507" t="e">
        <f ca="1">+IF(AND(ISNUMBER(OFFSET('Sanitation Data'!$G$6,0,10*ROW('Sanitation Data'!G178))),'Data Summary'!DA184="Yes"),OFFSET('Sanitation Data'!$G$6,0,10*ROW('Sanitation Data'!G178)),NA())</f>
        <v>#N/A</v>
      </c>
      <c r="AM184" s="507" t="e">
        <f ca="1">+IF(AND(ISNUMBER(OFFSET('Sanitation Data'!$G$10,0,10*ROW('Sanitation Data'!G178))),'Data Summary'!DB184="Yes"),OFFSET('Sanitation Data'!$G$10,0,10*ROW('Sanitation Data'!G178)),NA())</f>
        <v>#N/A</v>
      </c>
      <c r="AN184" s="507" t="e">
        <f ca="1">+IF(AND(ISNUMBER(OFFSET('Sanitation Data'!$G$11,0,10*ROW('Sanitation Data'!G178))),'Data Summary'!DC184="Yes"),OFFSET('Sanitation Data'!$G$11,0,10*ROW('Sanitation Data'!G178)),NA())</f>
        <v>#N/A</v>
      </c>
      <c r="AO184" s="507" t="e">
        <f ca="1">+IF(AND(ISNUMBER(OFFSET('Sanitation Data'!$G$12,0,10*ROW('Sanitation Data'!G178))),'Data Summary'!DD184="Yes"),OFFSET('Sanitation Data'!$G$12,0,10*ROW('Sanitation Data'!G178)),NA())</f>
        <v>#N/A</v>
      </c>
      <c r="AP184" s="507" t="e">
        <f ca="1">+IF(AND(ISNUMBER(OFFSET('Sanitation Data'!$H$4,0,10*ROW('Sanitation Data'!H178))),'Data Summary'!DE184="Yes"),100-OFFSET('Sanitation Data'!$H$4,0,10*ROW('Sanitation Data'!H178)),NA())</f>
        <v>#N/A</v>
      </c>
      <c r="AQ184" s="507" t="e">
        <f ca="1">+IF(AND(ISNUMBER(OFFSET('Sanitation Data'!$H$6,0,10*ROW('Sanitation Data'!H178))),'Data Summary'!DF184="Yes"),OFFSET('Sanitation Data'!$H$6,0,10*ROW('Sanitation Data'!H178)),NA())</f>
        <v>#N/A</v>
      </c>
      <c r="AR184" s="507" t="e">
        <f ca="1">+IF(AND(ISNUMBER(OFFSET('Sanitation Data'!$H$10,0,10*ROW('Sanitation Data'!H178))),'Data Summary'!DG184="Yes"),OFFSET('Sanitation Data'!$H$10,0,10*ROW('Sanitation Data'!H178)),NA())</f>
        <v>#N/A</v>
      </c>
      <c r="AS184" s="507" t="e">
        <f ca="1">+IF(AND(ISNUMBER(OFFSET('Sanitation Data'!$H$11,0,10*ROW('Sanitation Data'!H178))),'Data Summary'!DH184="Yes"),OFFSET('Sanitation Data'!$H$11,0,10*ROW('Sanitation Data'!H178)),NA())</f>
        <v>#N/A</v>
      </c>
      <c r="AT184" s="507" t="e">
        <f ca="1">+IF(AND(ISNUMBER(OFFSET('Sanitation Data'!$H$12,0,10*ROW('Sanitation Data'!H178))),'Data Summary'!DI184="Yes"),OFFSET('Sanitation Data'!$H$12,0,10*ROW('Sanitation Data'!H178)),NA())</f>
        <v>#N/A</v>
      </c>
      <c r="AU184" s="507" t="e">
        <f ca="1">+IF(AND(ISNUMBER(OFFSET('Sanitation Data'!$I$4,0,10*ROW('Sanitation Data'!I178))),'Data Summary'!DJ184="Yes"),100-OFFSET('Sanitation Data'!$I$4,0,10*ROW('Sanitation Data'!I178)),NA())</f>
        <v>#N/A</v>
      </c>
      <c r="AV184" s="507" t="e">
        <f ca="1">+IF(AND(ISNUMBER(OFFSET('Sanitation Data'!$I$6,0,10*ROW('Sanitation Data'!I178))),'Data Summary'!DK184="Yes"),OFFSET('Sanitation Data'!$I$6,0,10*ROW('Sanitation Data'!I178)),NA())</f>
        <v>#N/A</v>
      </c>
      <c r="AW184" s="507" t="e">
        <f ca="1">+IF(AND(ISNUMBER(OFFSET('Sanitation Data'!$I$10,0,10*ROW('Sanitation Data'!I178))),'Data Summary'!DL184="Yes"),OFFSET('Sanitation Data'!$I$10,0,10*ROW('Sanitation Data'!I178)),NA())</f>
        <v>#N/A</v>
      </c>
      <c r="AX184" s="507" t="e">
        <f ca="1">+IF(AND(ISNUMBER(OFFSET('Sanitation Data'!$I$11,0,10*ROW('Sanitation Data'!I178))),'Data Summary'!DM184="Yes"),OFFSET('Sanitation Data'!$I$11,0,10*ROW('Sanitation Data'!I178)),NA())</f>
        <v>#N/A</v>
      </c>
      <c r="AY184" s="507" t="e">
        <f ca="1">+IF(AND(ISNUMBER(OFFSET('Sanitation Data'!$I$12,0,10*ROW('Sanitation Data'!I178))),'Data Summary'!DN184="Yes"),OFFSET('Sanitation Data'!$I$12,0,10*ROW('Sanitation Data'!I178)),NA())</f>
        <v>#N/A</v>
      </c>
      <c r="AZ184" s="508" t="e">
        <f ca="1">+IF(AND(ISNUMBER(OFFSET('Hygiene Data'!$D$5,0,10*ROW('Hygiene Data'!D178))),'Data Summary'!DO184="Yes"),OFFSET('Hygiene Data'!$D$5,0,10*ROW('Hygiene Data'!D178)),NA())</f>
        <v>#N/A</v>
      </c>
      <c r="BA184" s="508" t="e">
        <f ca="1">+IF(AND(ISNUMBER(OFFSET('Hygiene Data'!$D$7,0,10*ROW('Hygiene Data'!D178))),'Data Summary'!DP184="Yes"),OFFSET('Hygiene Data'!$D$7,0,10*ROW('Hygiene Data'!D178)),NA())</f>
        <v>#N/A</v>
      </c>
      <c r="BB184" s="508" t="e">
        <f ca="1">+IF(AND(ISNUMBER(OFFSET('Hygiene Data'!$D$9,0,10*ROW('Hygiene Data'!D178))),'Data Summary'!DQ184="Yes"),OFFSET('Hygiene Data'!$D$9,0,10*ROW('Hygiene Data'!D178)),NA())</f>
        <v>#N/A</v>
      </c>
      <c r="BC184" s="508" t="e">
        <f ca="1">+IF(AND(ISNUMBER(OFFSET('Hygiene Data'!$E$5,0,10*ROW('Hygiene Data'!E178))),'Data Summary'!DR184="Yes"),OFFSET('Hygiene Data'!$E$5,0,10*ROW('Hygiene Data'!E178)),NA())</f>
        <v>#N/A</v>
      </c>
      <c r="BD184" s="508" t="e">
        <f ca="1">+IF(AND(ISNUMBER(OFFSET('Hygiene Data'!$E$7,0,10*ROW('Hygiene Data'!E178))),'Data Summary'!DS184="Yes"),OFFSET('Hygiene Data'!$E$7,0,10*ROW('Hygiene Data'!E178)),NA())</f>
        <v>#N/A</v>
      </c>
      <c r="BE184" s="508" t="e">
        <f ca="1">+IF(AND(ISNUMBER(OFFSET('Hygiene Data'!$E$9,0,10*ROW('Hygiene Data'!E178))),'Data Summary'!DT184="Yes"),OFFSET('Hygiene Data'!$E$9,0,10*ROW('Hygiene Data'!E178)),NA())</f>
        <v>#N/A</v>
      </c>
      <c r="BF184" s="508" t="e">
        <f ca="1">+IF(AND(ISNUMBER(OFFSET('Hygiene Data'!$F$5,0,10*ROW('Hygiene Data'!F178))),'Data Summary'!DU184="Yes"),OFFSET('Hygiene Data'!$F$5,0,10*ROW('Hygiene Data'!F178)),NA())</f>
        <v>#N/A</v>
      </c>
      <c r="BG184" s="508" t="e">
        <f ca="1">+IF(AND(ISNUMBER(OFFSET('Hygiene Data'!$F$7,0,10*ROW('Hygiene Data'!F178))),'Data Summary'!DV184="Yes"),OFFSET('Hygiene Data'!$F$7,0,10*ROW('Hygiene Data'!F178)),NA())</f>
        <v>#N/A</v>
      </c>
      <c r="BH184" s="508" t="e">
        <f ca="1">+IF(AND(ISNUMBER(OFFSET('Hygiene Data'!$F$9,0,10*ROW('Hygiene Data'!F178))),'Data Summary'!DW184="Yes"),OFFSET('Hygiene Data'!$F$9,0,10*ROW('Hygiene Data'!F178)),NA())</f>
        <v>#N/A</v>
      </c>
      <c r="BI184" s="508" t="e">
        <f ca="1">+IF(AND(ISNUMBER(OFFSET('Hygiene Data'!$G$5,0,10*ROW('Hygiene Data'!G178))),'Data Summary'!DX184="Yes"),OFFSET('Hygiene Data'!$G$5,0,10*ROW('Hygiene Data'!G178)),NA())</f>
        <v>#N/A</v>
      </c>
      <c r="BJ184" s="508" t="e">
        <f ca="1">+IF(AND(ISNUMBER(OFFSET('Hygiene Data'!$G$7,0,10*ROW('Hygiene Data'!G178))),'Data Summary'!DY184="Yes"),OFFSET('Hygiene Data'!$G$7,0,10*ROW('Hygiene Data'!G178)),NA())</f>
        <v>#N/A</v>
      </c>
      <c r="BK184" s="508" t="e">
        <f ca="1">+IF(AND(ISNUMBER(OFFSET('Hygiene Data'!$G$9,0,10*ROW('Hygiene Data'!G178))),'Data Summary'!DZ184="Yes"),OFFSET('Hygiene Data'!$G$9,0,10*ROW('Hygiene Data'!G178)),NA())</f>
        <v>#N/A</v>
      </c>
      <c r="BL184" s="508" t="e">
        <f ca="1">+IF(AND(ISNUMBER(OFFSET('Hygiene Data'!$H$5,0,10*ROW('Hygiene Data'!H178))),'Data Summary'!EA184="Yes"),OFFSET('Hygiene Data'!$H$5,0,10*ROW('Hygiene Data'!H178)),NA())</f>
        <v>#N/A</v>
      </c>
      <c r="BM184" s="508" t="e">
        <f ca="1">+IF(AND(ISNUMBER(OFFSET('Hygiene Data'!$H$7,0,10*ROW('Hygiene Data'!H178))),'Data Summary'!EB184="Yes"),OFFSET('Hygiene Data'!$H$7,0,10*ROW('Hygiene Data'!H178)),NA())</f>
        <v>#N/A</v>
      </c>
      <c r="BN184" s="508" t="e">
        <f ca="1">+IF(AND(ISNUMBER(OFFSET('Hygiene Data'!$H$9,0,10*ROW('Hygiene Data'!H178))),'Data Summary'!EC184="Yes"),OFFSET('Hygiene Data'!$H$9,0,10*ROW('Hygiene Data'!H178)),NA())</f>
        <v>#N/A</v>
      </c>
      <c r="BO184" s="508" t="e">
        <f ca="1">+IF(AND(ISNUMBER(OFFSET('Hygiene Data'!$I$5,0,10*ROW('Hygiene Data'!I178))),'Data Summary'!ED184="Yes"),OFFSET('Hygiene Data'!$I$5,0,10*ROW('Hygiene Data'!I178)),NA())</f>
        <v>#N/A</v>
      </c>
      <c r="BP184" s="508" t="e">
        <f ca="1">+IF(AND(ISNUMBER(OFFSET('Hygiene Data'!$I$7,0,10*ROW('Hygiene Data'!I178))),'Data Summary'!EE184="Yes"),OFFSET('Hygiene Data'!$I$7,0,10*ROW('Hygiene Data'!I178)),NA())</f>
        <v>#N/A</v>
      </c>
      <c r="BQ184" s="508" t="e">
        <f ca="1">+IF(AND(ISNUMBER(OFFSET('Hygiene Data'!$I$9,0,10*ROW('Hygiene Data'!I178))),'Data Summary'!EF184="Yes"),OFFSET('Hygiene Data'!$I$9,0,10*ROW('Hygiene Data'!I178)),NA())</f>
        <v>#N/A</v>
      </c>
    </row>
    <row r="185" spans="1:69" x14ac:dyDescent="0.25">
      <c r="A185" s="504" t="e">
        <f ca="1">+RIGHT('Data Summary'!A185,LEN('Data Summary'!A185)-9)</f>
        <v>#VALUE!</v>
      </c>
      <c r="B185" s="478" t="str">
        <f ca="1">+IF(ISTEXT('Data Summary'!B185),'Data Summary'!B185,"")</f>
        <v/>
      </c>
      <c r="C185" s="505" t="e">
        <f ca="1">+VALUE('Data Summary'!C185)</f>
        <v>#VALUE!</v>
      </c>
      <c r="D185" s="506" t="e">
        <f ca="1">+IF(AND(ISNUMBER(OFFSET('Water Data'!$D$4,0,10*ROW('Water Data'!D179))),'Data Summary'!BS185="Yes"),100-OFFSET('Water Data'!$D$4,0,10*ROW('Water Data'!D179)),NA())</f>
        <v>#N/A</v>
      </c>
      <c r="E185" s="506" t="e">
        <f ca="1">+IF(AND(ISNUMBER(OFFSET('Water Data'!$D$6,0,10*ROW('Water Data'!D179))),'Data Summary'!BT185="Yes"),OFFSET('Water Data'!$D$6,0,10*ROW('Water Data'!D179)),NA())</f>
        <v>#N/A</v>
      </c>
      <c r="F185" s="506" t="e">
        <f ca="1">+IF(AND(ISNUMBER(OFFSET('Water Data'!$D$9,0,10*ROW('Water Data'!D179))),'Data Summary'!BU185="Yes"),OFFSET('Water Data'!$D$9,0,10*ROW('Water Data'!D179)),NA())</f>
        <v>#N/A</v>
      </c>
      <c r="G185" s="506" t="e">
        <f ca="1">+IF(AND(ISNUMBER(OFFSET('Water Data'!$E$4,0,10*ROW('Water Data'!E179))),'Data Summary'!BV185="Yes"),100-OFFSET('Water Data'!$E$4,0,10*ROW('Water Data'!E179)),NA())</f>
        <v>#N/A</v>
      </c>
      <c r="H185" s="506" t="e">
        <f ca="1">+IF(AND(ISNUMBER(OFFSET('Water Data'!$E$6,0,10*ROW('Water Data'!E179))),'Data Summary'!BW185="Yes"),OFFSET('Water Data'!$E$6,0,10*ROW('Water Data'!E179)),NA())</f>
        <v>#N/A</v>
      </c>
      <c r="I185" s="506" t="e">
        <f ca="1">+IF(AND(ISNUMBER(OFFSET('Water Data'!$E$9,0,10*ROW('Water Data'!E179))),'Data Summary'!BX185="Yes"),OFFSET('Water Data'!$E$9,0,10*ROW('Water Data'!E179)),NA())</f>
        <v>#N/A</v>
      </c>
      <c r="J185" s="506" t="e">
        <f ca="1">+IF(AND(ISNUMBER(OFFSET('Water Data'!$F$4,0,10*ROW('Water Data'!F179))),'Data Summary'!BY185="Yes"),100-OFFSET('Water Data'!$F$4,0,10*ROW('Water Data'!F179)),NA())</f>
        <v>#N/A</v>
      </c>
      <c r="K185" s="506" t="e">
        <f ca="1">+IF(AND(ISNUMBER(OFFSET('Water Data'!$F$6,0,10*ROW('Water Data'!F179))),'Data Summary'!BZ185="Yes"),OFFSET('Water Data'!$F$6,0,10*ROW('Water Data'!F179)),NA())</f>
        <v>#N/A</v>
      </c>
      <c r="L185" s="506" t="e">
        <f ca="1">+IF(AND(ISNUMBER(OFFSET('Water Data'!$F$9,0,10*ROW('Water Data'!F179))),'Data Summary'!CA185="Yes"),OFFSET('Water Data'!$F$9,0,10*ROW('Water Data'!F179)),NA())</f>
        <v>#N/A</v>
      </c>
      <c r="M185" s="506" t="e">
        <f ca="1">+IF(AND(ISNUMBER(OFFSET('Water Data'!$G$4,0,10*ROW('Water Data'!G179))),'Data Summary'!CB185="Yes"),100-OFFSET('Water Data'!$G$4,0,10*ROW('Water Data'!G179)),NA())</f>
        <v>#N/A</v>
      </c>
      <c r="N185" s="506" t="e">
        <f ca="1">+IF(AND(ISNUMBER(OFFSET('Water Data'!$G$6,0,10*ROW('Water Data'!G179))),'Data Summary'!CC185="Yes"),OFFSET('Water Data'!$G$6,0,10*ROW('Water Data'!G179)),NA())</f>
        <v>#N/A</v>
      </c>
      <c r="O185" s="506" t="e">
        <f ca="1">+IF(AND(ISNUMBER(OFFSET('Water Data'!$G$9,0,10*ROW('Water Data'!G179))),'Data Summary'!CD185="Yes"),OFFSET('Water Data'!$G$9,0,10*ROW('Water Data'!G179)),NA())</f>
        <v>#N/A</v>
      </c>
      <c r="P185" s="506" t="e">
        <f ca="1">+IF(AND(ISNUMBER(OFFSET('Water Data'!$H$4,0,10*ROW('Water Data'!H179))),'Data Summary'!CE185="Yes"),100-OFFSET('Water Data'!$H$4,0,10*ROW('Water Data'!H179)),NA())</f>
        <v>#N/A</v>
      </c>
      <c r="Q185" s="506" t="e">
        <f ca="1">+IF(AND(ISNUMBER(OFFSET('Water Data'!$H$6,0,10*ROW('Water Data'!H179))),'Data Summary'!CF185="Yes"),OFFSET('Water Data'!$H$6,0,10*ROW('Water Data'!H179)),NA())</f>
        <v>#N/A</v>
      </c>
      <c r="R185" s="506" t="e">
        <f ca="1">+IF(AND(ISNUMBER(OFFSET('Water Data'!$H$9,0,10*ROW('Water Data'!H179))),'Data Summary'!CG185="Yes"),OFFSET('Water Data'!$H$9,0,10*ROW('Water Data'!H179)),NA())</f>
        <v>#N/A</v>
      </c>
      <c r="S185" s="506" t="e">
        <f ca="1">+IF(AND(ISNUMBER(OFFSET('Water Data'!$I$4,0,10*ROW('Water Data'!I179))),'Data Summary'!CH185="Yes"),100-OFFSET('Water Data'!$I$4,0,10*ROW('Water Data'!I179)),NA())</f>
        <v>#N/A</v>
      </c>
      <c r="T185" s="506" t="e">
        <f ca="1">+IF(AND(ISNUMBER(OFFSET('Water Data'!$I$6,0,10*ROW('Water Data'!I179))),'Data Summary'!CI185="Yes"),OFFSET('Water Data'!$I$6,0,10*ROW('Water Data'!I179)),NA())</f>
        <v>#N/A</v>
      </c>
      <c r="U185" s="506" t="e">
        <f ca="1">+IF(AND(ISNUMBER(OFFSET('Water Data'!$I$9,0,10*ROW('Water Data'!I179))),'Data Summary'!CJ185="Yes"),OFFSET('Water Data'!$I$9,0,10*ROW('Water Data'!I179)),NA())</f>
        <v>#N/A</v>
      </c>
      <c r="V185" s="507" t="e">
        <f ca="1">+IF(AND(ISNUMBER(OFFSET('Sanitation Data'!$D$4,0,10*ROW('Sanitation Data'!D179))),'Data Summary'!CK185="Yes"),100-OFFSET('Sanitation Data'!$D$4,0,10*ROW('Sanitation Data'!D179)),NA())</f>
        <v>#N/A</v>
      </c>
      <c r="W185" s="507" t="e">
        <f ca="1">+IF(AND(ISNUMBER(OFFSET('Sanitation Data'!$D$6,0,10*ROW('Sanitation Data'!D179))),'Data Summary'!CL185="Yes"),OFFSET('Sanitation Data'!$D$6,0,10*ROW('Sanitation Data'!D179)),NA())</f>
        <v>#N/A</v>
      </c>
      <c r="X185" s="507" t="e">
        <f ca="1">+IF(AND(ISNUMBER(OFFSET('Sanitation Data'!$D$10,0,10*ROW('Sanitation Data'!D179))),'Data Summary'!CM185="Yes"),OFFSET('Sanitation Data'!$D$10,0,10*ROW('Sanitation Data'!D179)),NA())</f>
        <v>#N/A</v>
      </c>
      <c r="Y185" s="507" t="e">
        <f ca="1">+IF(AND(ISNUMBER(OFFSET('Sanitation Data'!$D$11,0,10*ROW('Sanitation Data'!D179))),'Data Summary'!CN185="Yes"),OFFSET('Sanitation Data'!$D$11,0,10*ROW('Sanitation Data'!D179)),NA())</f>
        <v>#N/A</v>
      </c>
      <c r="Z185" s="507" t="e">
        <f ca="1">+IF(AND(ISNUMBER(OFFSET('Sanitation Data'!$D$12,0,10*ROW('Sanitation Data'!D179))),'Data Summary'!CO185="Yes"),OFFSET('Sanitation Data'!$D$12,0,10*ROW('Sanitation Data'!D179)),NA())</f>
        <v>#N/A</v>
      </c>
      <c r="AA185" s="507" t="e">
        <f ca="1">+IF(AND(ISNUMBER(OFFSET('Sanitation Data'!$E$4,0,10*ROW('Sanitation Data'!E179))),'Data Summary'!CP185="Yes"),100-OFFSET('Sanitation Data'!$E$4,0,10*ROW('Sanitation Data'!E179)),NA())</f>
        <v>#N/A</v>
      </c>
      <c r="AB185" s="507" t="e">
        <f ca="1">+IF(AND(ISNUMBER(OFFSET('Sanitation Data'!$E$6,0,10*ROW('Sanitation Data'!E179))),'Data Summary'!CQ185="Yes"),OFFSET('Sanitation Data'!$E$6,0,10*ROW('Sanitation Data'!E179)),NA())</f>
        <v>#N/A</v>
      </c>
      <c r="AC185" s="507" t="e">
        <f ca="1">+IF(AND(ISNUMBER(OFFSET('Sanitation Data'!$E$10,0,10*ROW('Sanitation Data'!E179))),'Data Summary'!CR185="Yes"),OFFSET('Sanitation Data'!$E$10,0,10*ROW('Sanitation Data'!E179)),NA())</f>
        <v>#N/A</v>
      </c>
      <c r="AD185" s="507" t="e">
        <f ca="1">+IF(AND(ISNUMBER(OFFSET('Sanitation Data'!$E$11,0,10*ROW('Sanitation Data'!E179))),'Data Summary'!CS185="Yes"),OFFSET('Sanitation Data'!$E$11,0,10*ROW('Sanitation Data'!E179)),NA())</f>
        <v>#N/A</v>
      </c>
      <c r="AE185" s="507" t="e">
        <f ca="1">+IF(AND(ISNUMBER(OFFSET('Sanitation Data'!$E$12,0,10*ROW('Sanitation Data'!E179))),'Data Summary'!CT185="Yes"),OFFSET('Sanitation Data'!$E$12,0,10*ROW('Sanitation Data'!E179)),NA())</f>
        <v>#N/A</v>
      </c>
      <c r="AF185" s="507" t="e">
        <f ca="1">+IF(AND(ISNUMBER(OFFSET('Sanitation Data'!$F$4,0,10*ROW('Sanitation Data'!F179))),'Data Summary'!CU185="Yes"),100-OFFSET('Sanitation Data'!$F$4,0,10*ROW('Sanitation Data'!F179)),NA())</f>
        <v>#N/A</v>
      </c>
      <c r="AG185" s="507" t="e">
        <f ca="1">+IF(AND(ISNUMBER(OFFSET('Sanitation Data'!$F$6,0,10*ROW('Sanitation Data'!F179))),'Data Summary'!CV185="Yes"),OFFSET('Sanitation Data'!$F$6,0,10*ROW('Sanitation Data'!F179)),NA())</f>
        <v>#N/A</v>
      </c>
      <c r="AH185" s="507" t="e">
        <f ca="1">+IF(AND(ISNUMBER(OFFSET('Sanitation Data'!$F$10,0,10*ROW('Sanitation Data'!F179))),'Data Summary'!CW185="Yes"),OFFSET('Sanitation Data'!$F$10,0,10*ROW('Sanitation Data'!F179)),NA())</f>
        <v>#N/A</v>
      </c>
      <c r="AI185" s="507" t="e">
        <f ca="1">+IF(AND(ISNUMBER(OFFSET('Sanitation Data'!$F$11,0,10*ROW('Sanitation Data'!F179))),'Data Summary'!CX185="Yes"),OFFSET('Sanitation Data'!$F$11,0,10*ROW('Sanitation Data'!F179)),NA())</f>
        <v>#N/A</v>
      </c>
      <c r="AJ185" s="507" t="e">
        <f ca="1">+IF(AND(ISNUMBER(OFFSET('Sanitation Data'!$F$12,0,10*ROW('Sanitation Data'!F179))),'Data Summary'!CY185="Yes"),OFFSET('Sanitation Data'!$F$12,0,10*ROW('Sanitation Data'!F179)),NA())</f>
        <v>#N/A</v>
      </c>
      <c r="AK185" s="507" t="e">
        <f ca="1">+IF(AND(ISNUMBER(OFFSET('Sanitation Data'!$G$4,0,10*ROW('Sanitation Data'!G179))),'Data Summary'!CZ185="Yes"),100-OFFSET('Sanitation Data'!$G$4,0,10*ROW('Sanitation Data'!G179)),NA())</f>
        <v>#N/A</v>
      </c>
      <c r="AL185" s="507" t="e">
        <f ca="1">+IF(AND(ISNUMBER(OFFSET('Sanitation Data'!$G$6,0,10*ROW('Sanitation Data'!G179))),'Data Summary'!DA185="Yes"),OFFSET('Sanitation Data'!$G$6,0,10*ROW('Sanitation Data'!G179)),NA())</f>
        <v>#N/A</v>
      </c>
      <c r="AM185" s="507" t="e">
        <f ca="1">+IF(AND(ISNUMBER(OFFSET('Sanitation Data'!$G$10,0,10*ROW('Sanitation Data'!G179))),'Data Summary'!DB185="Yes"),OFFSET('Sanitation Data'!$G$10,0,10*ROW('Sanitation Data'!G179)),NA())</f>
        <v>#N/A</v>
      </c>
      <c r="AN185" s="507" t="e">
        <f ca="1">+IF(AND(ISNUMBER(OFFSET('Sanitation Data'!$G$11,0,10*ROW('Sanitation Data'!G179))),'Data Summary'!DC185="Yes"),OFFSET('Sanitation Data'!$G$11,0,10*ROW('Sanitation Data'!G179)),NA())</f>
        <v>#N/A</v>
      </c>
      <c r="AO185" s="507" t="e">
        <f ca="1">+IF(AND(ISNUMBER(OFFSET('Sanitation Data'!$G$12,0,10*ROW('Sanitation Data'!G179))),'Data Summary'!DD185="Yes"),OFFSET('Sanitation Data'!$G$12,0,10*ROW('Sanitation Data'!G179)),NA())</f>
        <v>#N/A</v>
      </c>
      <c r="AP185" s="507" t="e">
        <f ca="1">+IF(AND(ISNUMBER(OFFSET('Sanitation Data'!$H$4,0,10*ROW('Sanitation Data'!H179))),'Data Summary'!DE185="Yes"),100-OFFSET('Sanitation Data'!$H$4,0,10*ROW('Sanitation Data'!H179)),NA())</f>
        <v>#N/A</v>
      </c>
      <c r="AQ185" s="507" t="e">
        <f ca="1">+IF(AND(ISNUMBER(OFFSET('Sanitation Data'!$H$6,0,10*ROW('Sanitation Data'!H179))),'Data Summary'!DF185="Yes"),OFFSET('Sanitation Data'!$H$6,0,10*ROW('Sanitation Data'!H179)),NA())</f>
        <v>#N/A</v>
      </c>
      <c r="AR185" s="507" t="e">
        <f ca="1">+IF(AND(ISNUMBER(OFFSET('Sanitation Data'!$H$10,0,10*ROW('Sanitation Data'!H179))),'Data Summary'!DG185="Yes"),OFFSET('Sanitation Data'!$H$10,0,10*ROW('Sanitation Data'!H179)),NA())</f>
        <v>#N/A</v>
      </c>
      <c r="AS185" s="507" t="e">
        <f ca="1">+IF(AND(ISNUMBER(OFFSET('Sanitation Data'!$H$11,0,10*ROW('Sanitation Data'!H179))),'Data Summary'!DH185="Yes"),OFFSET('Sanitation Data'!$H$11,0,10*ROW('Sanitation Data'!H179)),NA())</f>
        <v>#N/A</v>
      </c>
      <c r="AT185" s="507" t="e">
        <f ca="1">+IF(AND(ISNUMBER(OFFSET('Sanitation Data'!$H$12,0,10*ROW('Sanitation Data'!H179))),'Data Summary'!DI185="Yes"),OFFSET('Sanitation Data'!$H$12,0,10*ROW('Sanitation Data'!H179)),NA())</f>
        <v>#N/A</v>
      </c>
      <c r="AU185" s="507" t="e">
        <f ca="1">+IF(AND(ISNUMBER(OFFSET('Sanitation Data'!$I$4,0,10*ROW('Sanitation Data'!I179))),'Data Summary'!DJ185="Yes"),100-OFFSET('Sanitation Data'!$I$4,0,10*ROW('Sanitation Data'!I179)),NA())</f>
        <v>#N/A</v>
      </c>
      <c r="AV185" s="507" t="e">
        <f ca="1">+IF(AND(ISNUMBER(OFFSET('Sanitation Data'!$I$6,0,10*ROW('Sanitation Data'!I179))),'Data Summary'!DK185="Yes"),OFFSET('Sanitation Data'!$I$6,0,10*ROW('Sanitation Data'!I179)),NA())</f>
        <v>#N/A</v>
      </c>
      <c r="AW185" s="507" t="e">
        <f ca="1">+IF(AND(ISNUMBER(OFFSET('Sanitation Data'!$I$10,0,10*ROW('Sanitation Data'!I179))),'Data Summary'!DL185="Yes"),OFFSET('Sanitation Data'!$I$10,0,10*ROW('Sanitation Data'!I179)),NA())</f>
        <v>#N/A</v>
      </c>
      <c r="AX185" s="507" t="e">
        <f ca="1">+IF(AND(ISNUMBER(OFFSET('Sanitation Data'!$I$11,0,10*ROW('Sanitation Data'!I179))),'Data Summary'!DM185="Yes"),OFFSET('Sanitation Data'!$I$11,0,10*ROW('Sanitation Data'!I179)),NA())</f>
        <v>#N/A</v>
      </c>
      <c r="AY185" s="507" t="e">
        <f ca="1">+IF(AND(ISNUMBER(OFFSET('Sanitation Data'!$I$12,0,10*ROW('Sanitation Data'!I179))),'Data Summary'!DN185="Yes"),OFFSET('Sanitation Data'!$I$12,0,10*ROW('Sanitation Data'!I179)),NA())</f>
        <v>#N/A</v>
      </c>
      <c r="AZ185" s="508" t="e">
        <f ca="1">+IF(AND(ISNUMBER(OFFSET('Hygiene Data'!$D$5,0,10*ROW('Hygiene Data'!D179))),'Data Summary'!DO185="Yes"),OFFSET('Hygiene Data'!$D$5,0,10*ROW('Hygiene Data'!D179)),NA())</f>
        <v>#N/A</v>
      </c>
      <c r="BA185" s="508" t="e">
        <f ca="1">+IF(AND(ISNUMBER(OFFSET('Hygiene Data'!$D$7,0,10*ROW('Hygiene Data'!D179))),'Data Summary'!DP185="Yes"),OFFSET('Hygiene Data'!$D$7,0,10*ROW('Hygiene Data'!D179)),NA())</f>
        <v>#N/A</v>
      </c>
      <c r="BB185" s="508" t="e">
        <f ca="1">+IF(AND(ISNUMBER(OFFSET('Hygiene Data'!$D$9,0,10*ROW('Hygiene Data'!D179))),'Data Summary'!DQ185="Yes"),OFFSET('Hygiene Data'!$D$9,0,10*ROW('Hygiene Data'!D179)),NA())</f>
        <v>#N/A</v>
      </c>
      <c r="BC185" s="508" t="e">
        <f ca="1">+IF(AND(ISNUMBER(OFFSET('Hygiene Data'!$E$5,0,10*ROW('Hygiene Data'!E179))),'Data Summary'!DR185="Yes"),OFFSET('Hygiene Data'!$E$5,0,10*ROW('Hygiene Data'!E179)),NA())</f>
        <v>#N/A</v>
      </c>
      <c r="BD185" s="508" t="e">
        <f ca="1">+IF(AND(ISNUMBER(OFFSET('Hygiene Data'!$E$7,0,10*ROW('Hygiene Data'!E179))),'Data Summary'!DS185="Yes"),OFFSET('Hygiene Data'!$E$7,0,10*ROW('Hygiene Data'!E179)),NA())</f>
        <v>#N/A</v>
      </c>
      <c r="BE185" s="508" t="e">
        <f ca="1">+IF(AND(ISNUMBER(OFFSET('Hygiene Data'!$E$9,0,10*ROW('Hygiene Data'!E179))),'Data Summary'!DT185="Yes"),OFFSET('Hygiene Data'!$E$9,0,10*ROW('Hygiene Data'!E179)),NA())</f>
        <v>#N/A</v>
      </c>
      <c r="BF185" s="508" t="e">
        <f ca="1">+IF(AND(ISNUMBER(OFFSET('Hygiene Data'!$F$5,0,10*ROW('Hygiene Data'!F179))),'Data Summary'!DU185="Yes"),OFFSET('Hygiene Data'!$F$5,0,10*ROW('Hygiene Data'!F179)),NA())</f>
        <v>#N/A</v>
      </c>
      <c r="BG185" s="508" t="e">
        <f ca="1">+IF(AND(ISNUMBER(OFFSET('Hygiene Data'!$F$7,0,10*ROW('Hygiene Data'!F179))),'Data Summary'!DV185="Yes"),OFFSET('Hygiene Data'!$F$7,0,10*ROW('Hygiene Data'!F179)),NA())</f>
        <v>#N/A</v>
      </c>
      <c r="BH185" s="508" t="e">
        <f ca="1">+IF(AND(ISNUMBER(OFFSET('Hygiene Data'!$F$9,0,10*ROW('Hygiene Data'!F179))),'Data Summary'!DW185="Yes"),OFFSET('Hygiene Data'!$F$9,0,10*ROW('Hygiene Data'!F179)),NA())</f>
        <v>#N/A</v>
      </c>
      <c r="BI185" s="508" t="e">
        <f ca="1">+IF(AND(ISNUMBER(OFFSET('Hygiene Data'!$G$5,0,10*ROW('Hygiene Data'!G179))),'Data Summary'!DX185="Yes"),OFFSET('Hygiene Data'!$G$5,0,10*ROW('Hygiene Data'!G179)),NA())</f>
        <v>#N/A</v>
      </c>
      <c r="BJ185" s="508" t="e">
        <f ca="1">+IF(AND(ISNUMBER(OFFSET('Hygiene Data'!$G$7,0,10*ROW('Hygiene Data'!G179))),'Data Summary'!DY185="Yes"),OFFSET('Hygiene Data'!$G$7,0,10*ROW('Hygiene Data'!G179)),NA())</f>
        <v>#N/A</v>
      </c>
      <c r="BK185" s="508" t="e">
        <f ca="1">+IF(AND(ISNUMBER(OFFSET('Hygiene Data'!$G$9,0,10*ROW('Hygiene Data'!G179))),'Data Summary'!DZ185="Yes"),OFFSET('Hygiene Data'!$G$9,0,10*ROW('Hygiene Data'!G179)),NA())</f>
        <v>#N/A</v>
      </c>
      <c r="BL185" s="508" t="e">
        <f ca="1">+IF(AND(ISNUMBER(OFFSET('Hygiene Data'!$H$5,0,10*ROW('Hygiene Data'!H179))),'Data Summary'!EA185="Yes"),OFFSET('Hygiene Data'!$H$5,0,10*ROW('Hygiene Data'!H179)),NA())</f>
        <v>#N/A</v>
      </c>
      <c r="BM185" s="508" t="e">
        <f ca="1">+IF(AND(ISNUMBER(OFFSET('Hygiene Data'!$H$7,0,10*ROW('Hygiene Data'!H179))),'Data Summary'!EB185="Yes"),OFFSET('Hygiene Data'!$H$7,0,10*ROW('Hygiene Data'!H179)),NA())</f>
        <v>#N/A</v>
      </c>
      <c r="BN185" s="508" t="e">
        <f ca="1">+IF(AND(ISNUMBER(OFFSET('Hygiene Data'!$H$9,0,10*ROW('Hygiene Data'!H179))),'Data Summary'!EC185="Yes"),OFFSET('Hygiene Data'!$H$9,0,10*ROW('Hygiene Data'!H179)),NA())</f>
        <v>#N/A</v>
      </c>
      <c r="BO185" s="508" t="e">
        <f ca="1">+IF(AND(ISNUMBER(OFFSET('Hygiene Data'!$I$5,0,10*ROW('Hygiene Data'!I179))),'Data Summary'!ED185="Yes"),OFFSET('Hygiene Data'!$I$5,0,10*ROW('Hygiene Data'!I179)),NA())</f>
        <v>#N/A</v>
      </c>
      <c r="BP185" s="508" t="e">
        <f ca="1">+IF(AND(ISNUMBER(OFFSET('Hygiene Data'!$I$7,0,10*ROW('Hygiene Data'!I179))),'Data Summary'!EE185="Yes"),OFFSET('Hygiene Data'!$I$7,0,10*ROW('Hygiene Data'!I179)),NA())</f>
        <v>#N/A</v>
      </c>
      <c r="BQ185" s="508" t="e">
        <f ca="1">+IF(AND(ISNUMBER(OFFSET('Hygiene Data'!$I$9,0,10*ROW('Hygiene Data'!I179))),'Data Summary'!EF185="Yes"),OFFSET('Hygiene Data'!$I$9,0,10*ROW('Hygiene Data'!I179)),NA())</f>
        <v>#N/A</v>
      </c>
    </row>
    <row r="186" spans="1:69" x14ac:dyDescent="0.25">
      <c r="A186" s="504" t="e">
        <f ca="1">+RIGHT('Data Summary'!A186,LEN('Data Summary'!A186)-9)</f>
        <v>#VALUE!</v>
      </c>
      <c r="B186" s="478" t="str">
        <f ca="1">+IF(ISTEXT('Data Summary'!B186),'Data Summary'!B186,"")</f>
        <v/>
      </c>
      <c r="C186" s="505" t="e">
        <f ca="1">+VALUE('Data Summary'!C186)</f>
        <v>#VALUE!</v>
      </c>
      <c r="D186" s="506" t="e">
        <f ca="1">+IF(AND(ISNUMBER(OFFSET('Water Data'!$D$4,0,10*ROW('Water Data'!D180))),'Data Summary'!BS186="Yes"),100-OFFSET('Water Data'!$D$4,0,10*ROW('Water Data'!D180)),NA())</f>
        <v>#N/A</v>
      </c>
      <c r="E186" s="506" t="e">
        <f ca="1">+IF(AND(ISNUMBER(OFFSET('Water Data'!$D$6,0,10*ROW('Water Data'!D180))),'Data Summary'!BT186="Yes"),OFFSET('Water Data'!$D$6,0,10*ROW('Water Data'!D180)),NA())</f>
        <v>#N/A</v>
      </c>
      <c r="F186" s="506" t="e">
        <f ca="1">+IF(AND(ISNUMBER(OFFSET('Water Data'!$D$9,0,10*ROW('Water Data'!D180))),'Data Summary'!BU186="Yes"),OFFSET('Water Data'!$D$9,0,10*ROW('Water Data'!D180)),NA())</f>
        <v>#N/A</v>
      </c>
      <c r="G186" s="506" t="e">
        <f ca="1">+IF(AND(ISNUMBER(OFFSET('Water Data'!$E$4,0,10*ROW('Water Data'!E180))),'Data Summary'!BV186="Yes"),100-OFFSET('Water Data'!$E$4,0,10*ROW('Water Data'!E180)),NA())</f>
        <v>#N/A</v>
      </c>
      <c r="H186" s="506" t="e">
        <f ca="1">+IF(AND(ISNUMBER(OFFSET('Water Data'!$E$6,0,10*ROW('Water Data'!E180))),'Data Summary'!BW186="Yes"),OFFSET('Water Data'!$E$6,0,10*ROW('Water Data'!E180)),NA())</f>
        <v>#N/A</v>
      </c>
      <c r="I186" s="506" t="e">
        <f ca="1">+IF(AND(ISNUMBER(OFFSET('Water Data'!$E$9,0,10*ROW('Water Data'!E180))),'Data Summary'!BX186="Yes"),OFFSET('Water Data'!$E$9,0,10*ROW('Water Data'!E180)),NA())</f>
        <v>#N/A</v>
      </c>
      <c r="J186" s="506" t="e">
        <f ca="1">+IF(AND(ISNUMBER(OFFSET('Water Data'!$F$4,0,10*ROW('Water Data'!F180))),'Data Summary'!BY186="Yes"),100-OFFSET('Water Data'!$F$4,0,10*ROW('Water Data'!F180)),NA())</f>
        <v>#N/A</v>
      </c>
      <c r="K186" s="506" t="e">
        <f ca="1">+IF(AND(ISNUMBER(OFFSET('Water Data'!$F$6,0,10*ROW('Water Data'!F180))),'Data Summary'!BZ186="Yes"),OFFSET('Water Data'!$F$6,0,10*ROW('Water Data'!F180)),NA())</f>
        <v>#N/A</v>
      </c>
      <c r="L186" s="506" t="e">
        <f ca="1">+IF(AND(ISNUMBER(OFFSET('Water Data'!$F$9,0,10*ROW('Water Data'!F180))),'Data Summary'!CA186="Yes"),OFFSET('Water Data'!$F$9,0,10*ROW('Water Data'!F180)),NA())</f>
        <v>#N/A</v>
      </c>
      <c r="M186" s="506" t="e">
        <f ca="1">+IF(AND(ISNUMBER(OFFSET('Water Data'!$G$4,0,10*ROW('Water Data'!G180))),'Data Summary'!CB186="Yes"),100-OFFSET('Water Data'!$G$4,0,10*ROW('Water Data'!G180)),NA())</f>
        <v>#N/A</v>
      </c>
      <c r="N186" s="506" t="e">
        <f ca="1">+IF(AND(ISNUMBER(OFFSET('Water Data'!$G$6,0,10*ROW('Water Data'!G180))),'Data Summary'!CC186="Yes"),OFFSET('Water Data'!$G$6,0,10*ROW('Water Data'!G180)),NA())</f>
        <v>#N/A</v>
      </c>
      <c r="O186" s="506" t="e">
        <f ca="1">+IF(AND(ISNUMBER(OFFSET('Water Data'!$G$9,0,10*ROW('Water Data'!G180))),'Data Summary'!CD186="Yes"),OFFSET('Water Data'!$G$9,0,10*ROW('Water Data'!G180)),NA())</f>
        <v>#N/A</v>
      </c>
      <c r="P186" s="506" t="e">
        <f ca="1">+IF(AND(ISNUMBER(OFFSET('Water Data'!$H$4,0,10*ROW('Water Data'!H180))),'Data Summary'!CE186="Yes"),100-OFFSET('Water Data'!$H$4,0,10*ROW('Water Data'!H180)),NA())</f>
        <v>#N/A</v>
      </c>
      <c r="Q186" s="506" t="e">
        <f ca="1">+IF(AND(ISNUMBER(OFFSET('Water Data'!$H$6,0,10*ROW('Water Data'!H180))),'Data Summary'!CF186="Yes"),OFFSET('Water Data'!$H$6,0,10*ROW('Water Data'!H180)),NA())</f>
        <v>#N/A</v>
      </c>
      <c r="R186" s="506" t="e">
        <f ca="1">+IF(AND(ISNUMBER(OFFSET('Water Data'!$H$9,0,10*ROW('Water Data'!H180))),'Data Summary'!CG186="Yes"),OFFSET('Water Data'!$H$9,0,10*ROW('Water Data'!H180)),NA())</f>
        <v>#N/A</v>
      </c>
      <c r="S186" s="506" t="e">
        <f ca="1">+IF(AND(ISNUMBER(OFFSET('Water Data'!$I$4,0,10*ROW('Water Data'!I180))),'Data Summary'!CH186="Yes"),100-OFFSET('Water Data'!$I$4,0,10*ROW('Water Data'!I180)),NA())</f>
        <v>#N/A</v>
      </c>
      <c r="T186" s="506" t="e">
        <f ca="1">+IF(AND(ISNUMBER(OFFSET('Water Data'!$I$6,0,10*ROW('Water Data'!I180))),'Data Summary'!CI186="Yes"),OFFSET('Water Data'!$I$6,0,10*ROW('Water Data'!I180)),NA())</f>
        <v>#N/A</v>
      </c>
      <c r="U186" s="506" t="e">
        <f ca="1">+IF(AND(ISNUMBER(OFFSET('Water Data'!$I$9,0,10*ROW('Water Data'!I180))),'Data Summary'!CJ186="Yes"),OFFSET('Water Data'!$I$9,0,10*ROW('Water Data'!I180)),NA())</f>
        <v>#N/A</v>
      </c>
      <c r="V186" s="507" t="e">
        <f ca="1">+IF(AND(ISNUMBER(OFFSET('Sanitation Data'!$D$4,0,10*ROW('Sanitation Data'!D180))),'Data Summary'!CK186="Yes"),100-OFFSET('Sanitation Data'!$D$4,0,10*ROW('Sanitation Data'!D180)),NA())</f>
        <v>#N/A</v>
      </c>
      <c r="W186" s="507" t="e">
        <f ca="1">+IF(AND(ISNUMBER(OFFSET('Sanitation Data'!$D$6,0,10*ROW('Sanitation Data'!D180))),'Data Summary'!CL186="Yes"),OFFSET('Sanitation Data'!$D$6,0,10*ROW('Sanitation Data'!D180)),NA())</f>
        <v>#N/A</v>
      </c>
      <c r="X186" s="507" t="e">
        <f ca="1">+IF(AND(ISNUMBER(OFFSET('Sanitation Data'!$D$10,0,10*ROW('Sanitation Data'!D180))),'Data Summary'!CM186="Yes"),OFFSET('Sanitation Data'!$D$10,0,10*ROW('Sanitation Data'!D180)),NA())</f>
        <v>#N/A</v>
      </c>
      <c r="Y186" s="507" t="e">
        <f ca="1">+IF(AND(ISNUMBER(OFFSET('Sanitation Data'!$D$11,0,10*ROW('Sanitation Data'!D180))),'Data Summary'!CN186="Yes"),OFFSET('Sanitation Data'!$D$11,0,10*ROW('Sanitation Data'!D180)),NA())</f>
        <v>#N/A</v>
      </c>
      <c r="Z186" s="507" t="e">
        <f ca="1">+IF(AND(ISNUMBER(OFFSET('Sanitation Data'!$D$12,0,10*ROW('Sanitation Data'!D180))),'Data Summary'!CO186="Yes"),OFFSET('Sanitation Data'!$D$12,0,10*ROW('Sanitation Data'!D180)),NA())</f>
        <v>#N/A</v>
      </c>
      <c r="AA186" s="507" t="e">
        <f ca="1">+IF(AND(ISNUMBER(OFFSET('Sanitation Data'!$E$4,0,10*ROW('Sanitation Data'!E180))),'Data Summary'!CP186="Yes"),100-OFFSET('Sanitation Data'!$E$4,0,10*ROW('Sanitation Data'!E180)),NA())</f>
        <v>#N/A</v>
      </c>
      <c r="AB186" s="507" t="e">
        <f ca="1">+IF(AND(ISNUMBER(OFFSET('Sanitation Data'!$E$6,0,10*ROW('Sanitation Data'!E180))),'Data Summary'!CQ186="Yes"),OFFSET('Sanitation Data'!$E$6,0,10*ROW('Sanitation Data'!E180)),NA())</f>
        <v>#N/A</v>
      </c>
      <c r="AC186" s="507" t="e">
        <f ca="1">+IF(AND(ISNUMBER(OFFSET('Sanitation Data'!$E$10,0,10*ROW('Sanitation Data'!E180))),'Data Summary'!CR186="Yes"),OFFSET('Sanitation Data'!$E$10,0,10*ROW('Sanitation Data'!E180)),NA())</f>
        <v>#N/A</v>
      </c>
      <c r="AD186" s="507" t="e">
        <f ca="1">+IF(AND(ISNUMBER(OFFSET('Sanitation Data'!$E$11,0,10*ROW('Sanitation Data'!E180))),'Data Summary'!CS186="Yes"),OFFSET('Sanitation Data'!$E$11,0,10*ROW('Sanitation Data'!E180)),NA())</f>
        <v>#N/A</v>
      </c>
      <c r="AE186" s="507" t="e">
        <f ca="1">+IF(AND(ISNUMBER(OFFSET('Sanitation Data'!$E$12,0,10*ROW('Sanitation Data'!E180))),'Data Summary'!CT186="Yes"),OFFSET('Sanitation Data'!$E$12,0,10*ROW('Sanitation Data'!E180)),NA())</f>
        <v>#N/A</v>
      </c>
      <c r="AF186" s="507" t="e">
        <f ca="1">+IF(AND(ISNUMBER(OFFSET('Sanitation Data'!$F$4,0,10*ROW('Sanitation Data'!F180))),'Data Summary'!CU186="Yes"),100-OFFSET('Sanitation Data'!$F$4,0,10*ROW('Sanitation Data'!F180)),NA())</f>
        <v>#N/A</v>
      </c>
      <c r="AG186" s="507" t="e">
        <f ca="1">+IF(AND(ISNUMBER(OFFSET('Sanitation Data'!$F$6,0,10*ROW('Sanitation Data'!F180))),'Data Summary'!CV186="Yes"),OFFSET('Sanitation Data'!$F$6,0,10*ROW('Sanitation Data'!F180)),NA())</f>
        <v>#N/A</v>
      </c>
      <c r="AH186" s="507" t="e">
        <f ca="1">+IF(AND(ISNUMBER(OFFSET('Sanitation Data'!$F$10,0,10*ROW('Sanitation Data'!F180))),'Data Summary'!CW186="Yes"),OFFSET('Sanitation Data'!$F$10,0,10*ROW('Sanitation Data'!F180)),NA())</f>
        <v>#N/A</v>
      </c>
      <c r="AI186" s="507" t="e">
        <f ca="1">+IF(AND(ISNUMBER(OFFSET('Sanitation Data'!$F$11,0,10*ROW('Sanitation Data'!F180))),'Data Summary'!CX186="Yes"),OFFSET('Sanitation Data'!$F$11,0,10*ROW('Sanitation Data'!F180)),NA())</f>
        <v>#N/A</v>
      </c>
      <c r="AJ186" s="507" t="e">
        <f ca="1">+IF(AND(ISNUMBER(OFFSET('Sanitation Data'!$F$12,0,10*ROW('Sanitation Data'!F180))),'Data Summary'!CY186="Yes"),OFFSET('Sanitation Data'!$F$12,0,10*ROW('Sanitation Data'!F180)),NA())</f>
        <v>#N/A</v>
      </c>
      <c r="AK186" s="507" t="e">
        <f ca="1">+IF(AND(ISNUMBER(OFFSET('Sanitation Data'!$G$4,0,10*ROW('Sanitation Data'!G180))),'Data Summary'!CZ186="Yes"),100-OFFSET('Sanitation Data'!$G$4,0,10*ROW('Sanitation Data'!G180)),NA())</f>
        <v>#N/A</v>
      </c>
      <c r="AL186" s="507" t="e">
        <f ca="1">+IF(AND(ISNUMBER(OFFSET('Sanitation Data'!$G$6,0,10*ROW('Sanitation Data'!G180))),'Data Summary'!DA186="Yes"),OFFSET('Sanitation Data'!$G$6,0,10*ROW('Sanitation Data'!G180)),NA())</f>
        <v>#N/A</v>
      </c>
      <c r="AM186" s="507" t="e">
        <f ca="1">+IF(AND(ISNUMBER(OFFSET('Sanitation Data'!$G$10,0,10*ROW('Sanitation Data'!G180))),'Data Summary'!DB186="Yes"),OFFSET('Sanitation Data'!$G$10,0,10*ROW('Sanitation Data'!G180)),NA())</f>
        <v>#N/A</v>
      </c>
      <c r="AN186" s="507" t="e">
        <f ca="1">+IF(AND(ISNUMBER(OFFSET('Sanitation Data'!$G$11,0,10*ROW('Sanitation Data'!G180))),'Data Summary'!DC186="Yes"),OFFSET('Sanitation Data'!$G$11,0,10*ROW('Sanitation Data'!G180)),NA())</f>
        <v>#N/A</v>
      </c>
      <c r="AO186" s="507" t="e">
        <f ca="1">+IF(AND(ISNUMBER(OFFSET('Sanitation Data'!$G$12,0,10*ROW('Sanitation Data'!G180))),'Data Summary'!DD186="Yes"),OFFSET('Sanitation Data'!$G$12,0,10*ROW('Sanitation Data'!G180)),NA())</f>
        <v>#N/A</v>
      </c>
      <c r="AP186" s="507" t="e">
        <f ca="1">+IF(AND(ISNUMBER(OFFSET('Sanitation Data'!$H$4,0,10*ROW('Sanitation Data'!H180))),'Data Summary'!DE186="Yes"),100-OFFSET('Sanitation Data'!$H$4,0,10*ROW('Sanitation Data'!H180)),NA())</f>
        <v>#N/A</v>
      </c>
      <c r="AQ186" s="507" t="e">
        <f ca="1">+IF(AND(ISNUMBER(OFFSET('Sanitation Data'!$H$6,0,10*ROW('Sanitation Data'!H180))),'Data Summary'!DF186="Yes"),OFFSET('Sanitation Data'!$H$6,0,10*ROW('Sanitation Data'!H180)),NA())</f>
        <v>#N/A</v>
      </c>
      <c r="AR186" s="507" t="e">
        <f ca="1">+IF(AND(ISNUMBER(OFFSET('Sanitation Data'!$H$10,0,10*ROW('Sanitation Data'!H180))),'Data Summary'!DG186="Yes"),OFFSET('Sanitation Data'!$H$10,0,10*ROW('Sanitation Data'!H180)),NA())</f>
        <v>#N/A</v>
      </c>
      <c r="AS186" s="507" t="e">
        <f ca="1">+IF(AND(ISNUMBER(OFFSET('Sanitation Data'!$H$11,0,10*ROW('Sanitation Data'!H180))),'Data Summary'!DH186="Yes"),OFFSET('Sanitation Data'!$H$11,0,10*ROW('Sanitation Data'!H180)),NA())</f>
        <v>#N/A</v>
      </c>
      <c r="AT186" s="507" t="e">
        <f ca="1">+IF(AND(ISNUMBER(OFFSET('Sanitation Data'!$H$12,0,10*ROW('Sanitation Data'!H180))),'Data Summary'!DI186="Yes"),OFFSET('Sanitation Data'!$H$12,0,10*ROW('Sanitation Data'!H180)),NA())</f>
        <v>#N/A</v>
      </c>
      <c r="AU186" s="507" t="e">
        <f ca="1">+IF(AND(ISNUMBER(OFFSET('Sanitation Data'!$I$4,0,10*ROW('Sanitation Data'!I180))),'Data Summary'!DJ186="Yes"),100-OFFSET('Sanitation Data'!$I$4,0,10*ROW('Sanitation Data'!I180)),NA())</f>
        <v>#N/A</v>
      </c>
      <c r="AV186" s="507" t="e">
        <f ca="1">+IF(AND(ISNUMBER(OFFSET('Sanitation Data'!$I$6,0,10*ROW('Sanitation Data'!I180))),'Data Summary'!DK186="Yes"),OFFSET('Sanitation Data'!$I$6,0,10*ROW('Sanitation Data'!I180)),NA())</f>
        <v>#N/A</v>
      </c>
      <c r="AW186" s="507" t="e">
        <f ca="1">+IF(AND(ISNUMBER(OFFSET('Sanitation Data'!$I$10,0,10*ROW('Sanitation Data'!I180))),'Data Summary'!DL186="Yes"),OFFSET('Sanitation Data'!$I$10,0,10*ROW('Sanitation Data'!I180)),NA())</f>
        <v>#N/A</v>
      </c>
      <c r="AX186" s="507" t="e">
        <f ca="1">+IF(AND(ISNUMBER(OFFSET('Sanitation Data'!$I$11,0,10*ROW('Sanitation Data'!I180))),'Data Summary'!DM186="Yes"),OFFSET('Sanitation Data'!$I$11,0,10*ROW('Sanitation Data'!I180)),NA())</f>
        <v>#N/A</v>
      </c>
      <c r="AY186" s="507" t="e">
        <f ca="1">+IF(AND(ISNUMBER(OFFSET('Sanitation Data'!$I$12,0,10*ROW('Sanitation Data'!I180))),'Data Summary'!DN186="Yes"),OFFSET('Sanitation Data'!$I$12,0,10*ROW('Sanitation Data'!I180)),NA())</f>
        <v>#N/A</v>
      </c>
      <c r="AZ186" s="508" t="e">
        <f ca="1">+IF(AND(ISNUMBER(OFFSET('Hygiene Data'!$D$5,0,10*ROW('Hygiene Data'!D180))),'Data Summary'!DO186="Yes"),OFFSET('Hygiene Data'!$D$5,0,10*ROW('Hygiene Data'!D180)),NA())</f>
        <v>#N/A</v>
      </c>
      <c r="BA186" s="508" t="e">
        <f ca="1">+IF(AND(ISNUMBER(OFFSET('Hygiene Data'!$D$7,0,10*ROW('Hygiene Data'!D180))),'Data Summary'!DP186="Yes"),OFFSET('Hygiene Data'!$D$7,0,10*ROW('Hygiene Data'!D180)),NA())</f>
        <v>#N/A</v>
      </c>
      <c r="BB186" s="508" t="e">
        <f ca="1">+IF(AND(ISNUMBER(OFFSET('Hygiene Data'!$D$9,0,10*ROW('Hygiene Data'!D180))),'Data Summary'!DQ186="Yes"),OFFSET('Hygiene Data'!$D$9,0,10*ROW('Hygiene Data'!D180)),NA())</f>
        <v>#N/A</v>
      </c>
      <c r="BC186" s="508" t="e">
        <f ca="1">+IF(AND(ISNUMBER(OFFSET('Hygiene Data'!$E$5,0,10*ROW('Hygiene Data'!E180))),'Data Summary'!DR186="Yes"),OFFSET('Hygiene Data'!$E$5,0,10*ROW('Hygiene Data'!E180)),NA())</f>
        <v>#N/A</v>
      </c>
      <c r="BD186" s="508" t="e">
        <f ca="1">+IF(AND(ISNUMBER(OFFSET('Hygiene Data'!$E$7,0,10*ROW('Hygiene Data'!E180))),'Data Summary'!DS186="Yes"),OFFSET('Hygiene Data'!$E$7,0,10*ROW('Hygiene Data'!E180)),NA())</f>
        <v>#N/A</v>
      </c>
      <c r="BE186" s="508" t="e">
        <f ca="1">+IF(AND(ISNUMBER(OFFSET('Hygiene Data'!$E$9,0,10*ROW('Hygiene Data'!E180))),'Data Summary'!DT186="Yes"),OFFSET('Hygiene Data'!$E$9,0,10*ROW('Hygiene Data'!E180)),NA())</f>
        <v>#N/A</v>
      </c>
      <c r="BF186" s="508" t="e">
        <f ca="1">+IF(AND(ISNUMBER(OFFSET('Hygiene Data'!$F$5,0,10*ROW('Hygiene Data'!F180))),'Data Summary'!DU186="Yes"),OFFSET('Hygiene Data'!$F$5,0,10*ROW('Hygiene Data'!F180)),NA())</f>
        <v>#N/A</v>
      </c>
      <c r="BG186" s="508" t="e">
        <f ca="1">+IF(AND(ISNUMBER(OFFSET('Hygiene Data'!$F$7,0,10*ROW('Hygiene Data'!F180))),'Data Summary'!DV186="Yes"),OFFSET('Hygiene Data'!$F$7,0,10*ROW('Hygiene Data'!F180)),NA())</f>
        <v>#N/A</v>
      </c>
      <c r="BH186" s="508" t="e">
        <f ca="1">+IF(AND(ISNUMBER(OFFSET('Hygiene Data'!$F$9,0,10*ROW('Hygiene Data'!F180))),'Data Summary'!DW186="Yes"),OFFSET('Hygiene Data'!$F$9,0,10*ROW('Hygiene Data'!F180)),NA())</f>
        <v>#N/A</v>
      </c>
      <c r="BI186" s="508" t="e">
        <f ca="1">+IF(AND(ISNUMBER(OFFSET('Hygiene Data'!$G$5,0,10*ROW('Hygiene Data'!G180))),'Data Summary'!DX186="Yes"),OFFSET('Hygiene Data'!$G$5,0,10*ROW('Hygiene Data'!G180)),NA())</f>
        <v>#N/A</v>
      </c>
      <c r="BJ186" s="508" t="e">
        <f ca="1">+IF(AND(ISNUMBER(OFFSET('Hygiene Data'!$G$7,0,10*ROW('Hygiene Data'!G180))),'Data Summary'!DY186="Yes"),OFFSET('Hygiene Data'!$G$7,0,10*ROW('Hygiene Data'!G180)),NA())</f>
        <v>#N/A</v>
      </c>
      <c r="BK186" s="508" t="e">
        <f ca="1">+IF(AND(ISNUMBER(OFFSET('Hygiene Data'!$G$9,0,10*ROW('Hygiene Data'!G180))),'Data Summary'!DZ186="Yes"),OFFSET('Hygiene Data'!$G$9,0,10*ROW('Hygiene Data'!G180)),NA())</f>
        <v>#N/A</v>
      </c>
      <c r="BL186" s="508" t="e">
        <f ca="1">+IF(AND(ISNUMBER(OFFSET('Hygiene Data'!$H$5,0,10*ROW('Hygiene Data'!H180))),'Data Summary'!EA186="Yes"),OFFSET('Hygiene Data'!$H$5,0,10*ROW('Hygiene Data'!H180)),NA())</f>
        <v>#N/A</v>
      </c>
      <c r="BM186" s="508" t="e">
        <f ca="1">+IF(AND(ISNUMBER(OFFSET('Hygiene Data'!$H$7,0,10*ROW('Hygiene Data'!H180))),'Data Summary'!EB186="Yes"),OFFSET('Hygiene Data'!$H$7,0,10*ROW('Hygiene Data'!H180)),NA())</f>
        <v>#N/A</v>
      </c>
      <c r="BN186" s="508" t="e">
        <f ca="1">+IF(AND(ISNUMBER(OFFSET('Hygiene Data'!$H$9,0,10*ROW('Hygiene Data'!H180))),'Data Summary'!EC186="Yes"),OFFSET('Hygiene Data'!$H$9,0,10*ROW('Hygiene Data'!H180)),NA())</f>
        <v>#N/A</v>
      </c>
      <c r="BO186" s="508" t="e">
        <f ca="1">+IF(AND(ISNUMBER(OFFSET('Hygiene Data'!$I$5,0,10*ROW('Hygiene Data'!I180))),'Data Summary'!ED186="Yes"),OFFSET('Hygiene Data'!$I$5,0,10*ROW('Hygiene Data'!I180)),NA())</f>
        <v>#N/A</v>
      </c>
      <c r="BP186" s="508" t="e">
        <f ca="1">+IF(AND(ISNUMBER(OFFSET('Hygiene Data'!$I$7,0,10*ROW('Hygiene Data'!I180))),'Data Summary'!EE186="Yes"),OFFSET('Hygiene Data'!$I$7,0,10*ROW('Hygiene Data'!I180)),NA())</f>
        <v>#N/A</v>
      </c>
      <c r="BQ186" s="508" t="e">
        <f ca="1">+IF(AND(ISNUMBER(OFFSET('Hygiene Data'!$I$9,0,10*ROW('Hygiene Data'!I180))),'Data Summary'!EF186="Yes"),OFFSET('Hygiene Data'!$I$9,0,10*ROW('Hygiene Data'!I180)),NA())</f>
        <v>#N/A</v>
      </c>
    </row>
    <row r="187" spans="1:69" x14ac:dyDescent="0.25">
      <c r="A187" s="504" t="e">
        <f ca="1">+RIGHT('Data Summary'!A187,LEN('Data Summary'!A187)-9)</f>
        <v>#VALUE!</v>
      </c>
      <c r="B187" s="478" t="str">
        <f ca="1">+IF(ISTEXT('Data Summary'!B187),'Data Summary'!B187,"")</f>
        <v/>
      </c>
      <c r="C187" s="505" t="e">
        <f ca="1">+VALUE('Data Summary'!C187)</f>
        <v>#VALUE!</v>
      </c>
      <c r="D187" s="506" t="e">
        <f ca="1">+IF(AND(ISNUMBER(OFFSET('Water Data'!$D$4,0,10*ROW('Water Data'!D181))),'Data Summary'!BS187="Yes"),100-OFFSET('Water Data'!$D$4,0,10*ROW('Water Data'!D181)),NA())</f>
        <v>#N/A</v>
      </c>
      <c r="E187" s="506" t="e">
        <f ca="1">+IF(AND(ISNUMBER(OFFSET('Water Data'!$D$6,0,10*ROW('Water Data'!D181))),'Data Summary'!BT187="Yes"),OFFSET('Water Data'!$D$6,0,10*ROW('Water Data'!D181)),NA())</f>
        <v>#N/A</v>
      </c>
      <c r="F187" s="506" t="e">
        <f ca="1">+IF(AND(ISNUMBER(OFFSET('Water Data'!$D$9,0,10*ROW('Water Data'!D181))),'Data Summary'!BU187="Yes"),OFFSET('Water Data'!$D$9,0,10*ROW('Water Data'!D181)),NA())</f>
        <v>#N/A</v>
      </c>
      <c r="G187" s="506" t="e">
        <f ca="1">+IF(AND(ISNUMBER(OFFSET('Water Data'!$E$4,0,10*ROW('Water Data'!E181))),'Data Summary'!BV187="Yes"),100-OFFSET('Water Data'!$E$4,0,10*ROW('Water Data'!E181)),NA())</f>
        <v>#N/A</v>
      </c>
      <c r="H187" s="506" t="e">
        <f ca="1">+IF(AND(ISNUMBER(OFFSET('Water Data'!$E$6,0,10*ROW('Water Data'!E181))),'Data Summary'!BW187="Yes"),OFFSET('Water Data'!$E$6,0,10*ROW('Water Data'!E181)),NA())</f>
        <v>#N/A</v>
      </c>
      <c r="I187" s="506" t="e">
        <f ca="1">+IF(AND(ISNUMBER(OFFSET('Water Data'!$E$9,0,10*ROW('Water Data'!E181))),'Data Summary'!BX187="Yes"),OFFSET('Water Data'!$E$9,0,10*ROW('Water Data'!E181)),NA())</f>
        <v>#N/A</v>
      </c>
      <c r="J187" s="506" t="e">
        <f ca="1">+IF(AND(ISNUMBER(OFFSET('Water Data'!$F$4,0,10*ROW('Water Data'!F181))),'Data Summary'!BY187="Yes"),100-OFFSET('Water Data'!$F$4,0,10*ROW('Water Data'!F181)),NA())</f>
        <v>#N/A</v>
      </c>
      <c r="K187" s="506" t="e">
        <f ca="1">+IF(AND(ISNUMBER(OFFSET('Water Data'!$F$6,0,10*ROW('Water Data'!F181))),'Data Summary'!BZ187="Yes"),OFFSET('Water Data'!$F$6,0,10*ROW('Water Data'!F181)),NA())</f>
        <v>#N/A</v>
      </c>
      <c r="L187" s="506" t="e">
        <f ca="1">+IF(AND(ISNUMBER(OFFSET('Water Data'!$F$9,0,10*ROW('Water Data'!F181))),'Data Summary'!CA187="Yes"),OFFSET('Water Data'!$F$9,0,10*ROW('Water Data'!F181)),NA())</f>
        <v>#N/A</v>
      </c>
      <c r="M187" s="506" t="e">
        <f ca="1">+IF(AND(ISNUMBER(OFFSET('Water Data'!$G$4,0,10*ROW('Water Data'!G181))),'Data Summary'!CB187="Yes"),100-OFFSET('Water Data'!$G$4,0,10*ROW('Water Data'!G181)),NA())</f>
        <v>#N/A</v>
      </c>
      <c r="N187" s="506" t="e">
        <f ca="1">+IF(AND(ISNUMBER(OFFSET('Water Data'!$G$6,0,10*ROW('Water Data'!G181))),'Data Summary'!CC187="Yes"),OFFSET('Water Data'!$G$6,0,10*ROW('Water Data'!G181)),NA())</f>
        <v>#N/A</v>
      </c>
      <c r="O187" s="506" t="e">
        <f ca="1">+IF(AND(ISNUMBER(OFFSET('Water Data'!$G$9,0,10*ROW('Water Data'!G181))),'Data Summary'!CD187="Yes"),OFFSET('Water Data'!$G$9,0,10*ROW('Water Data'!G181)),NA())</f>
        <v>#N/A</v>
      </c>
      <c r="P187" s="506" t="e">
        <f ca="1">+IF(AND(ISNUMBER(OFFSET('Water Data'!$H$4,0,10*ROW('Water Data'!H181))),'Data Summary'!CE187="Yes"),100-OFFSET('Water Data'!$H$4,0,10*ROW('Water Data'!H181)),NA())</f>
        <v>#N/A</v>
      </c>
      <c r="Q187" s="506" t="e">
        <f ca="1">+IF(AND(ISNUMBER(OFFSET('Water Data'!$H$6,0,10*ROW('Water Data'!H181))),'Data Summary'!CF187="Yes"),OFFSET('Water Data'!$H$6,0,10*ROW('Water Data'!H181)),NA())</f>
        <v>#N/A</v>
      </c>
      <c r="R187" s="506" t="e">
        <f ca="1">+IF(AND(ISNUMBER(OFFSET('Water Data'!$H$9,0,10*ROW('Water Data'!H181))),'Data Summary'!CG187="Yes"),OFFSET('Water Data'!$H$9,0,10*ROW('Water Data'!H181)),NA())</f>
        <v>#N/A</v>
      </c>
      <c r="S187" s="506" t="e">
        <f ca="1">+IF(AND(ISNUMBER(OFFSET('Water Data'!$I$4,0,10*ROW('Water Data'!I181))),'Data Summary'!CH187="Yes"),100-OFFSET('Water Data'!$I$4,0,10*ROW('Water Data'!I181)),NA())</f>
        <v>#N/A</v>
      </c>
      <c r="T187" s="506" t="e">
        <f ca="1">+IF(AND(ISNUMBER(OFFSET('Water Data'!$I$6,0,10*ROW('Water Data'!I181))),'Data Summary'!CI187="Yes"),OFFSET('Water Data'!$I$6,0,10*ROW('Water Data'!I181)),NA())</f>
        <v>#N/A</v>
      </c>
      <c r="U187" s="506" t="e">
        <f ca="1">+IF(AND(ISNUMBER(OFFSET('Water Data'!$I$9,0,10*ROW('Water Data'!I181))),'Data Summary'!CJ187="Yes"),OFFSET('Water Data'!$I$9,0,10*ROW('Water Data'!I181)),NA())</f>
        <v>#N/A</v>
      </c>
      <c r="V187" s="507" t="e">
        <f ca="1">+IF(AND(ISNUMBER(OFFSET('Sanitation Data'!$D$4,0,10*ROW('Sanitation Data'!D181))),'Data Summary'!CK187="Yes"),100-OFFSET('Sanitation Data'!$D$4,0,10*ROW('Sanitation Data'!D181)),NA())</f>
        <v>#N/A</v>
      </c>
      <c r="W187" s="507" t="e">
        <f ca="1">+IF(AND(ISNUMBER(OFFSET('Sanitation Data'!$D$6,0,10*ROW('Sanitation Data'!D181))),'Data Summary'!CL187="Yes"),OFFSET('Sanitation Data'!$D$6,0,10*ROW('Sanitation Data'!D181)),NA())</f>
        <v>#N/A</v>
      </c>
      <c r="X187" s="507" t="e">
        <f ca="1">+IF(AND(ISNUMBER(OFFSET('Sanitation Data'!$D$10,0,10*ROW('Sanitation Data'!D181))),'Data Summary'!CM187="Yes"),OFFSET('Sanitation Data'!$D$10,0,10*ROW('Sanitation Data'!D181)),NA())</f>
        <v>#N/A</v>
      </c>
      <c r="Y187" s="507" t="e">
        <f ca="1">+IF(AND(ISNUMBER(OFFSET('Sanitation Data'!$D$11,0,10*ROW('Sanitation Data'!D181))),'Data Summary'!CN187="Yes"),OFFSET('Sanitation Data'!$D$11,0,10*ROW('Sanitation Data'!D181)),NA())</f>
        <v>#N/A</v>
      </c>
      <c r="Z187" s="507" t="e">
        <f ca="1">+IF(AND(ISNUMBER(OFFSET('Sanitation Data'!$D$12,0,10*ROW('Sanitation Data'!D181))),'Data Summary'!CO187="Yes"),OFFSET('Sanitation Data'!$D$12,0,10*ROW('Sanitation Data'!D181)),NA())</f>
        <v>#N/A</v>
      </c>
      <c r="AA187" s="507" t="e">
        <f ca="1">+IF(AND(ISNUMBER(OFFSET('Sanitation Data'!$E$4,0,10*ROW('Sanitation Data'!E181))),'Data Summary'!CP187="Yes"),100-OFFSET('Sanitation Data'!$E$4,0,10*ROW('Sanitation Data'!E181)),NA())</f>
        <v>#N/A</v>
      </c>
      <c r="AB187" s="507" t="e">
        <f ca="1">+IF(AND(ISNUMBER(OFFSET('Sanitation Data'!$E$6,0,10*ROW('Sanitation Data'!E181))),'Data Summary'!CQ187="Yes"),OFFSET('Sanitation Data'!$E$6,0,10*ROW('Sanitation Data'!E181)),NA())</f>
        <v>#N/A</v>
      </c>
      <c r="AC187" s="507" t="e">
        <f ca="1">+IF(AND(ISNUMBER(OFFSET('Sanitation Data'!$E$10,0,10*ROW('Sanitation Data'!E181))),'Data Summary'!CR187="Yes"),OFFSET('Sanitation Data'!$E$10,0,10*ROW('Sanitation Data'!E181)),NA())</f>
        <v>#N/A</v>
      </c>
      <c r="AD187" s="507" t="e">
        <f ca="1">+IF(AND(ISNUMBER(OFFSET('Sanitation Data'!$E$11,0,10*ROW('Sanitation Data'!E181))),'Data Summary'!CS187="Yes"),OFFSET('Sanitation Data'!$E$11,0,10*ROW('Sanitation Data'!E181)),NA())</f>
        <v>#N/A</v>
      </c>
      <c r="AE187" s="507" t="e">
        <f ca="1">+IF(AND(ISNUMBER(OFFSET('Sanitation Data'!$E$12,0,10*ROW('Sanitation Data'!E181))),'Data Summary'!CT187="Yes"),OFFSET('Sanitation Data'!$E$12,0,10*ROW('Sanitation Data'!E181)),NA())</f>
        <v>#N/A</v>
      </c>
      <c r="AF187" s="507" t="e">
        <f ca="1">+IF(AND(ISNUMBER(OFFSET('Sanitation Data'!$F$4,0,10*ROW('Sanitation Data'!F181))),'Data Summary'!CU187="Yes"),100-OFFSET('Sanitation Data'!$F$4,0,10*ROW('Sanitation Data'!F181)),NA())</f>
        <v>#N/A</v>
      </c>
      <c r="AG187" s="507" t="e">
        <f ca="1">+IF(AND(ISNUMBER(OFFSET('Sanitation Data'!$F$6,0,10*ROW('Sanitation Data'!F181))),'Data Summary'!CV187="Yes"),OFFSET('Sanitation Data'!$F$6,0,10*ROW('Sanitation Data'!F181)),NA())</f>
        <v>#N/A</v>
      </c>
      <c r="AH187" s="507" t="e">
        <f ca="1">+IF(AND(ISNUMBER(OFFSET('Sanitation Data'!$F$10,0,10*ROW('Sanitation Data'!F181))),'Data Summary'!CW187="Yes"),OFFSET('Sanitation Data'!$F$10,0,10*ROW('Sanitation Data'!F181)),NA())</f>
        <v>#N/A</v>
      </c>
      <c r="AI187" s="507" t="e">
        <f ca="1">+IF(AND(ISNUMBER(OFFSET('Sanitation Data'!$F$11,0,10*ROW('Sanitation Data'!F181))),'Data Summary'!CX187="Yes"),OFFSET('Sanitation Data'!$F$11,0,10*ROW('Sanitation Data'!F181)),NA())</f>
        <v>#N/A</v>
      </c>
      <c r="AJ187" s="507" t="e">
        <f ca="1">+IF(AND(ISNUMBER(OFFSET('Sanitation Data'!$F$12,0,10*ROW('Sanitation Data'!F181))),'Data Summary'!CY187="Yes"),OFFSET('Sanitation Data'!$F$12,0,10*ROW('Sanitation Data'!F181)),NA())</f>
        <v>#N/A</v>
      </c>
      <c r="AK187" s="507" t="e">
        <f ca="1">+IF(AND(ISNUMBER(OFFSET('Sanitation Data'!$G$4,0,10*ROW('Sanitation Data'!G181))),'Data Summary'!CZ187="Yes"),100-OFFSET('Sanitation Data'!$G$4,0,10*ROW('Sanitation Data'!G181)),NA())</f>
        <v>#N/A</v>
      </c>
      <c r="AL187" s="507" t="e">
        <f ca="1">+IF(AND(ISNUMBER(OFFSET('Sanitation Data'!$G$6,0,10*ROW('Sanitation Data'!G181))),'Data Summary'!DA187="Yes"),OFFSET('Sanitation Data'!$G$6,0,10*ROW('Sanitation Data'!G181)),NA())</f>
        <v>#N/A</v>
      </c>
      <c r="AM187" s="507" t="e">
        <f ca="1">+IF(AND(ISNUMBER(OFFSET('Sanitation Data'!$G$10,0,10*ROW('Sanitation Data'!G181))),'Data Summary'!DB187="Yes"),OFFSET('Sanitation Data'!$G$10,0,10*ROW('Sanitation Data'!G181)),NA())</f>
        <v>#N/A</v>
      </c>
      <c r="AN187" s="507" t="e">
        <f ca="1">+IF(AND(ISNUMBER(OFFSET('Sanitation Data'!$G$11,0,10*ROW('Sanitation Data'!G181))),'Data Summary'!DC187="Yes"),OFFSET('Sanitation Data'!$G$11,0,10*ROW('Sanitation Data'!G181)),NA())</f>
        <v>#N/A</v>
      </c>
      <c r="AO187" s="507" t="e">
        <f ca="1">+IF(AND(ISNUMBER(OFFSET('Sanitation Data'!$G$12,0,10*ROW('Sanitation Data'!G181))),'Data Summary'!DD187="Yes"),OFFSET('Sanitation Data'!$G$12,0,10*ROW('Sanitation Data'!G181)),NA())</f>
        <v>#N/A</v>
      </c>
      <c r="AP187" s="507" t="e">
        <f ca="1">+IF(AND(ISNUMBER(OFFSET('Sanitation Data'!$H$4,0,10*ROW('Sanitation Data'!H181))),'Data Summary'!DE187="Yes"),100-OFFSET('Sanitation Data'!$H$4,0,10*ROW('Sanitation Data'!H181)),NA())</f>
        <v>#N/A</v>
      </c>
      <c r="AQ187" s="507" t="e">
        <f ca="1">+IF(AND(ISNUMBER(OFFSET('Sanitation Data'!$H$6,0,10*ROW('Sanitation Data'!H181))),'Data Summary'!DF187="Yes"),OFFSET('Sanitation Data'!$H$6,0,10*ROW('Sanitation Data'!H181)),NA())</f>
        <v>#N/A</v>
      </c>
      <c r="AR187" s="507" t="e">
        <f ca="1">+IF(AND(ISNUMBER(OFFSET('Sanitation Data'!$H$10,0,10*ROW('Sanitation Data'!H181))),'Data Summary'!DG187="Yes"),OFFSET('Sanitation Data'!$H$10,0,10*ROW('Sanitation Data'!H181)),NA())</f>
        <v>#N/A</v>
      </c>
      <c r="AS187" s="507" t="e">
        <f ca="1">+IF(AND(ISNUMBER(OFFSET('Sanitation Data'!$H$11,0,10*ROW('Sanitation Data'!H181))),'Data Summary'!DH187="Yes"),OFFSET('Sanitation Data'!$H$11,0,10*ROW('Sanitation Data'!H181)),NA())</f>
        <v>#N/A</v>
      </c>
      <c r="AT187" s="507" t="e">
        <f ca="1">+IF(AND(ISNUMBER(OFFSET('Sanitation Data'!$H$12,0,10*ROW('Sanitation Data'!H181))),'Data Summary'!DI187="Yes"),OFFSET('Sanitation Data'!$H$12,0,10*ROW('Sanitation Data'!H181)),NA())</f>
        <v>#N/A</v>
      </c>
      <c r="AU187" s="507" t="e">
        <f ca="1">+IF(AND(ISNUMBER(OFFSET('Sanitation Data'!$I$4,0,10*ROW('Sanitation Data'!I181))),'Data Summary'!DJ187="Yes"),100-OFFSET('Sanitation Data'!$I$4,0,10*ROW('Sanitation Data'!I181)),NA())</f>
        <v>#N/A</v>
      </c>
      <c r="AV187" s="507" t="e">
        <f ca="1">+IF(AND(ISNUMBER(OFFSET('Sanitation Data'!$I$6,0,10*ROW('Sanitation Data'!I181))),'Data Summary'!DK187="Yes"),OFFSET('Sanitation Data'!$I$6,0,10*ROW('Sanitation Data'!I181)),NA())</f>
        <v>#N/A</v>
      </c>
      <c r="AW187" s="507" t="e">
        <f ca="1">+IF(AND(ISNUMBER(OFFSET('Sanitation Data'!$I$10,0,10*ROW('Sanitation Data'!I181))),'Data Summary'!DL187="Yes"),OFFSET('Sanitation Data'!$I$10,0,10*ROW('Sanitation Data'!I181)),NA())</f>
        <v>#N/A</v>
      </c>
      <c r="AX187" s="507" t="e">
        <f ca="1">+IF(AND(ISNUMBER(OFFSET('Sanitation Data'!$I$11,0,10*ROW('Sanitation Data'!I181))),'Data Summary'!DM187="Yes"),OFFSET('Sanitation Data'!$I$11,0,10*ROW('Sanitation Data'!I181)),NA())</f>
        <v>#N/A</v>
      </c>
      <c r="AY187" s="507" t="e">
        <f ca="1">+IF(AND(ISNUMBER(OFFSET('Sanitation Data'!$I$12,0,10*ROW('Sanitation Data'!I181))),'Data Summary'!DN187="Yes"),OFFSET('Sanitation Data'!$I$12,0,10*ROW('Sanitation Data'!I181)),NA())</f>
        <v>#N/A</v>
      </c>
      <c r="AZ187" s="508" t="e">
        <f ca="1">+IF(AND(ISNUMBER(OFFSET('Hygiene Data'!$D$5,0,10*ROW('Hygiene Data'!D181))),'Data Summary'!DO187="Yes"),OFFSET('Hygiene Data'!$D$5,0,10*ROW('Hygiene Data'!D181)),NA())</f>
        <v>#N/A</v>
      </c>
      <c r="BA187" s="508" t="e">
        <f ca="1">+IF(AND(ISNUMBER(OFFSET('Hygiene Data'!$D$7,0,10*ROW('Hygiene Data'!D181))),'Data Summary'!DP187="Yes"),OFFSET('Hygiene Data'!$D$7,0,10*ROW('Hygiene Data'!D181)),NA())</f>
        <v>#N/A</v>
      </c>
      <c r="BB187" s="508" t="e">
        <f ca="1">+IF(AND(ISNUMBER(OFFSET('Hygiene Data'!$D$9,0,10*ROW('Hygiene Data'!D181))),'Data Summary'!DQ187="Yes"),OFFSET('Hygiene Data'!$D$9,0,10*ROW('Hygiene Data'!D181)),NA())</f>
        <v>#N/A</v>
      </c>
      <c r="BC187" s="508" t="e">
        <f ca="1">+IF(AND(ISNUMBER(OFFSET('Hygiene Data'!$E$5,0,10*ROW('Hygiene Data'!E181))),'Data Summary'!DR187="Yes"),OFFSET('Hygiene Data'!$E$5,0,10*ROW('Hygiene Data'!E181)),NA())</f>
        <v>#N/A</v>
      </c>
      <c r="BD187" s="508" t="e">
        <f ca="1">+IF(AND(ISNUMBER(OFFSET('Hygiene Data'!$E$7,0,10*ROW('Hygiene Data'!E181))),'Data Summary'!DS187="Yes"),OFFSET('Hygiene Data'!$E$7,0,10*ROW('Hygiene Data'!E181)),NA())</f>
        <v>#N/A</v>
      </c>
      <c r="BE187" s="508" t="e">
        <f ca="1">+IF(AND(ISNUMBER(OFFSET('Hygiene Data'!$E$9,0,10*ROW('Hygiene Data'!E181))),'Data Summary'!DT187="Yes"),OFFSET('Hygiene Data'!$E$9,0,10*ROW('Hygiene Data'!E181)),NA())</f>
        <v>#N/A</v>
      </c>
      <c r="BF187" s="508" t="e">
        <f ca="1">+IF(AND(ISNUMBER(OFFSET('Hygiene Data'!$F$5,0,10*ROW('Hygiene Data'!F181))),'Data Summary'!DU187="Yes"),OFFSET('Hygiene Data'!$F$5,0,10*ROW('Hygiene Data'!F181)),NA())</f>
        <v>#N/A</v>
      </c>
      <c r="BG187" s="508" t="e">
        <f ca="1">+IF(AND(ISNUMBER(OFFSET('Hygiene Data'!$F$7,0,10*ROW('Hygiene Data'!F181))),'Data Summary'!DV187="Yes"),OFFSET('Hygiene Data'!$F$7,0,10*ROW('Hygiene Data'!F181)),NA())</f>
        <v>#N/A</v>
      </c>
      <c r="BH187" s="508" t="e">
        <f ca="1">+IF(AND(ISNUMBER(OFFSET('Hygiene Data'!$F$9,0,10*ROW('Hygiene Data'!F181))),'Data Summary'!DW187="Yes"),OFFSET('Hygiene Data'!$F$9,0,10*ROW('Hygiene Data'!F181)),NA())</f>
        <v>#N/A</v>
      </c>
      <c r="BI187" s="508" t="e">
        <f ca="1">+IF(AND(ISNUMBER(OFFSET('Hygiene Data'!$G$5,0,10*ROW('Hygiene Data'!G181))),'Data Summary'!DX187="Yes"),OFFSET('Hygiene Data'!$G$5,0,10*ROW('Hygiene Data'!G181)),NA())</f>
        <v>#N/A</v>
      </c>
      <c r="BJ187" s="508" t="e">
        <f ca="1">+IF(AND(ISNUMBER(OFFSET('Hygiene Data'!$G$7,0,10*ROW('Hygiene Data'!G181))),'Data Summary'!DY187="Yes"),OFFSET('Hygiene Data'!$G$7,0,10*ROW('Hygiene Data'!G181)),NA())</f>
        <v>#N/A</v>
      </c>
      <c r="BK187" s="508" t="e">
        <f ca="1">+IF(AND(ISNUMBER(OFFSET('Hygiene Data'!$G$9,0,10*ROW('Hygiene Data'!G181))),'Data Summary'!DZ187="Yes"),OFFSET('Hygiene Data'!$G$9,0,10*ROW('Hygiene Data'!G181)),NA())</f>
        <v>#N/A</v>
      </c>
      <c r="BL187" s="508" t="e">
        <f ca="1">+IF(AND(ISNUMBER(OFFSET('Hygiene Data'!$H$5,0,10*ROW('Hygiene Data'!H181))),'Data Summary'!EA187="Yes"),OFFSET('Hygiene Data'!$H$5,0,10*ROW('Hygiene Data'!H181)),NA())</f>
        <v>#N/A</v>
      </c>
      <c r="BM187" s="508" t="e">
        <f ca="1">+IF(AND(ISNUMBER(OFFSET('Hygiene Data'!$H$7,0,10*ROW('Hygiene Data'!H181))),'Data Summary'!EB187="Yes"),OFFSET('Hygiene Data'!$H$7,0,10*ROW('Hygiene Data'!H181)),NA())</f>
        <v>#N/A</v>
      </c>
      <c r="BN187" s="508" t="e">
        <f ca="1">+IF(AND(ISNUMBER(OFFSET('Hygiene Data'!$H$9,0,10*ROW('Hygiene Data'!H181))),'Data Summary'!EC187="Yes"),OFFSET('Hygiene Data'!$H$9,0,10*ROW('Hygiene Data'!H181)),NA())</f>
        <v>#N/A</v>
      </c>
      <c r="BO187" s="508" t="e">
        <f ca="1">+IF(AND(ISNUMBER(OFFSET('Hygiene Data'!$I$5,0,10*ROW('Hygiene Data'!I181))),'Data Summary'!ED187="Yes"),OFFSET('Hygiene Data'!$I$5,0,10*ROW('Hygiene Data'!I181)),NA())</f>
        <v>#N/A</v>
      </c>
      <c r="BP187" s="508" t="e">
        <f ca="1">+IF(AND(ISNUMBER(OFFSET('Hygiene Data'!$I$7,0,10*ROW('Hygiene Data'!I181))),'Data Summary'!EE187="Yes"),OFFSET('Hygiene Data'!$I$7,0,10*ROW('Hygiene Data'!I181)),NA())</f>
        <v>#N/A</v>
      </c>
      <c r="BQ187" s="508" t="e">
        <f ca="1">+IF(AND(ISNUMBER(OFFSET('Hygiene Data'!$I$9,0,10*ROW('Hygiene Data'!I181))),'Data Summary'!EF187="Yes"),OFFSET('Hygiene Data'!$I$9,0,10*ROW('Hygiene Data'!I181)),NA())</f>
        <v>#N/A</v>
      </c>
    </row>
    <row r="188" spans="1:69" x14ac:dyDescent="0.25">
      <c r="A188" s="504" t="e">
        <f ca="1">+RIGHT('Data Summary'!A188,LEN('Data Summary'!A188)-9)</f>
        <v>#VALUE!</v>
      </c>
      <c r="B188" s="478" t="str">
        <f ca="1">+IF(ISTEXT('Data Summary'!B188),'Data Summary'!B188,"")</f>
        <v/>
      </c>
      <c r="C188" s="505" t="e">
        <f ca="1">+VALUE('Data Summary'!C188)</f>
        <v>#VALUE!</v>
      </c>
      <c r="D188" s="506" t="e">
        <f ca="1">+IF(AND(ISNUMBER(OFFSET('Water Data'!$D$4,0,10*ROW('Water Data'!D182))),'Data Summary'!BS188="Yes"),100-OFFSET('Water Data'!$D$4,0,10*ROW('Water Data'!D182)),NA())</f>
        <v>#N/A</v>
      </c>
      <c r="E188" s="506" t="e">
        <f ca="1">+IF(AND(ISNUMBER(OFFSET('Water Data'!$D$6,0,10*ROW('Water Data'!D182))),'Data Summary'!BT188="Yes"),OFFSET('Water Data'!$D$6,0,10*ROW('Water Data'!D182)),NA())</f>
        <v>#N/A</v>
      </c>
      <c r="F188" s="506" t="e">
        <f ca="1">+IF(AND(ISNUMBER(OFFSET('Water Data'!$D$9,0,10*ROW('Water Data'!D182))),'Data Summary'!BU188="Yes"),OFFSET('Water Data'!$D$9,0,10*ROW('Water Data'!D182)),NA())</f>
        <v>#N/A</v>
      </c>
      <c r="G188" s="506" t="e">
        <f ca="1">+IF(AND(ISNUMBER(OFFSET('Water Data'!$E$4,0,10*ROW('Water Data'!E182))),'Data Summary'!BV188="Yes"),100-OFFSET('Water Data'!$E$4,0,10*ROW('Water Data'!E182)),NA())</f>
        <v>#N/A</v>
      </c>
      <c r="H188" s="506" t="e">
        <f ca="1">+IF(AND(ISNUMBER(OFFSET('Water Data'!$E$6,0,10*ROW('Water Data'!E182))),'Data Summary'!BW188="Yes"),OFFSET('Water Data'!$E$6,0,10*ROW('Water Data'!E182)),NA())</f>
        <v>#N/A</v>
      </c>
      <c r="I188" s="506" t="e">
        <f ca="1">+IF(AND(ISNUMBER(OFFSET('Water Data'!$E$9,0,10*ROW('Water Data'!E182))),'Data Summary'!BX188="Yes"),OFFSET('Water Data'!$E$9,0,10*ROW('Water Data'!E182)),NA())</f>
        <v>#N/A</v>
      </c>
      <c r="J188" s="506" t="e">
        <f ca="1">+IF(AND(ISNUMBER(OFFSET('Water Data'!$F$4,0,10*ROW('Water Data'!F182))),'Data Summary'!BY188="Yes"),100-OFFSET('Water Data'!$F$4,0,10*ROW('Water Data'!F182)),NA())</f>
        <v>#N/A</v>
      </c>
      <c r="K188" s="506" t="e">
        <f ca="1">+IF(AND(ISNUMBER(OFFSET('Water Data'!$F$6,0,10*ROW('Water Data'!F182))),'Data Summary'!BZ188="Yes"),OFFSET('Water Data'!$F$6,0,10*ROW('Water Data'!F182)),NA())</f>
        <v>#N/A</v>
      </c>
      <c r="L188" s="506" t="e">
        <f ca="1">+IF(AND(ISNUMBER(OFFSET('Water Data'!$F$9,0,10*ROW('Water Data'!F182))),'Data Summary'!CA188="Yes"),OFFSET('Water Data'!$F$9,0,10*ROW('Water Data'!F182)),NA())</f>
        <v>#N/A</v>
      </c>
      <c r="M188" s="506" t="e">
        <f ca="1">+IF(AND(ISNUMBER(OFFSET('Water Data'!$G$4,0,10*ROW('Water Data'!G182))),'Data Summary'!CB188="Yes"),100-OFFSET('Water Data'!$G$4,0,10*ROW('Water Data'!G182)),NA())</f>
        <v>#N/A</v>
      </c>
      <c r="N188" s="506" t="e">
        <f ca="1">+IF(AND(ISNUMBER(OFFSET('Water Data'!$G$6,0,10*ROW('Water Data'!G182))),'Data Summary'!CC188="Yes"),OFFSET('Water Data'!$G$6,0,10*ROW('Water Data'!G182)),NA())</f>
        <v>#N/A</v>
      </c>
      <c r="O188" s="506" t="e">
        <f ca="1">+IF(AND(ISNUMBER(OFFSET('Water Data'!$G$9,0,10*ROW('Water Data'!G182))),'Data Summary'!CD188="Yes"),OFFSET('Water Data'!$G$9,0,10*ROW('Water Data'!G182)),NA())</f>
        <v>#N/A</v>
      </c>
      <c r="P188" s="506" t="e">
        <f ca="1">+IF(AND(ISNUMBER(OFFSET('Water Data'!$H$4,0,10*ROW('Water Data'!H182))),'Data Summary'!CE188="Yes"),100-OFFSET('Water Data'!$H$4,0,10*ROW('Water Data'!H182)),NA())</f>
        <v>#N/A</v>
      </c>
      <c r="Q188" s="506" t="e">
        <f ca="1">+IF(AND(ISNUMBER(OFFSET('Water Data'!$H$6,0,10*ROW('Water Data'!H182))),'Data Summary'!CF188="Yes"),OFFSET('Water Data'!$H$6,0,10*ROW('Water Data'!H182)),NA())</f>
        <v>#N/A</v>
      </c>
      <c r="R188" s="506" t="e">
        <f ca="1">+IF(AND(ISNUMBER(OFFSET('Water Data'!$H$9,0,10*ROW('Water Data'!H182))),'Data Summary'!CG188="Yes"),OFFSET('Water Data'!$H$9,0,10*ROW('Water Data'!H182)),NA())</f>
        <v>#N/A</v>
      </c>
      <c r="S188" s="506" t="e">
        <f ca="1">+IF(AND(ISNUMBER(OFFSET('Water Data'!$I$4,0,10*ROW('Water Data'!I182))),'Data Summary'!CH188="Yes"),100-OFFSET('Water Data'!$I$4,0,10*ROW('Water Data'!I182)),NA())</f>
        <v>#N/A</v>
      </c>
      <c r="T188" s="506" t="e">
        <f ca="1">+IF(AND(ISNUMBER(OFFSET('Water Data'!$I$6,0,10*ROW('Water Data'!I182))),'Data Summary'!CI188="Yes"),OFFSET('Water Data'!$I$6,0,10*ROW('Water Data'!I182)),NA())</f>
        <v>#N/A</v>
      </c>
      <c r="U188" s="506" t="e">
        <f ca="1">+IF(AND(ISNUMBER(OFFSET('Water Data'!$I$9,0,10*ROW('Water Data'!I182))),'Data Summary'!CJ188="Yes"),OFFSET('Water Data'!$I$9,0,10*ROW('Water Data'!I182)),NA())</f>
        <v>#N/A</v>
      </c>
      <c r="V188" s="507" t="e">
        <f ca="1">+IF(AND(ISNUMBER(OFFSET('Sanitation Data'!$D$4,0,10*ROW('Sanitation Data'!D182))),'Data Summary'!CK188="Yes"),100-OFFSET('Sanitation Data'!$D$4,0,10*ROW('Sanitation Data'!D182)),NA())</f>
        <v>#N/A</v>
      </c>
      <c r="W188" s="507" t="e">
        <f ca="1">+IF(AND(ISNUMBER(OFFSET('Sanitation Data'!$D$6,0,10*ROW('Sanitation Data'!D182))),'Data Summary'!CL188="Yes"),OFFSET('Sanitation Data'!$D$6,0,10*ROW('Sanitation Data'!D182)),NA())</f>
        <v>#N/A</v>
      </c>
      <c r="X188" s="507" t="e">
        <f ca="1">+IF(AND(ISNUMBER(OFFSET('Sanitation Data'!$D$10,0,10*ROW('Sanitation Data'!D182))),'Data Summary'!CM188="Yes"),OFFSET('Sanitation Data'!$D$10,0,10*ROW('Sanitation Data'!D182)),NA())</f>
        <v>#N/A</v>
      </c>
      <c r="Y188" s="507" t="e">
        <f ca="1">+IF(AND(ISNUMBER(OFFSET('Sanitation Data'!$D$11,0,10*ROW('Sanitation Data'!D182))),'Data Summary'!CN188="Yes"),OFFSET('Sanitation Data'!$D$11,0,10*ROW('Sanitation Data'!D182)),NA())</f>
        <v>#N/A</v>
      </c>
      <c r="Z188" s="507" t="e">
        <f ca="1">+IF(AND(ISNUMBER(OFFSET('Sanitation Data'!$D$12,0,10*ROW('Sanitation Data'!D182))),'Data Summary'!CO188="Yes"),OFFSET('Sanitation Data'!$D$12,0,10*ROW('Sanitation Data'!D182)),NA())</f>
        <v>#N/A</v>
      </c>
      <c r="AA188" s="507" t="e">
        <f ca="1">+IF(AND(ISNUMBER(OFFSET('Sanitation Data'!$E$4,0,10*ROW('Sanitation Data'!E182))),'Data Summary'!CP188="Yes"),100-OFFSET('Sanitation Data'!$E$4,0,10*ROW('Sanitation Data'!E182)),NA())</f>
        <v>#N/A</v>
      </c>
      <c r="AB188" s="507" t="e">
        <f ca="1">+IF(AND(ISNUMBER(OFFSET('Sanitation Data'!$E$6,0,10*ROW('Sanitation Data'!E182))),'Data Summary'!CQ188="Yes"),OFFSET('Sanitation Data'!$E$6,0,10*ROW('Sanitation Data'!E182)),NA())</f>
        <v>#N/A</v>
      </c>
      <c r="AC188" s="507" t="e">
        <f ca="1">+IF(AND(ISNUMBER(OFFSET('Sanitation Data'!$E$10,0,10*ROW('Sanitation Data'!E182))),'Data Summary'!CR188="Yes"),OFFSET('Sanitation Data'!$E$10,0,10*ROW('Sanitation Data'!E182)),NA())</f>
        <v>#N/A</v>
      </c>
      <c r="AD188" s="507" t="e">
        <f ca="1">+IF(AND(ISNUMBER(OFFSET('Sanitation Data'!$E$11,0,10*ROW('Sanitation Data'!E182))),'Data Summary'!CS188="Yes"),OFFSET('Sanitation Data'!$E$11,0,10*ROW('Sanitation Data'!E182)),NA())</f>
        <v>#N/A</v>
      </c>
      <c r="AE188" s="507" t="e">
        <f ca="1">+IF(AND(ISNUMBER(OFFSET('Sanitation Data'!$E$12,0,10*ROW('Sanitation Data'!E182))),'Data Summary'!CT188="Yes"),OFFSET('Sanitation Data'!$E$12,0,10*ROW('Sanitation Data'!E182)),NA())</f>
        <v>#N/A</v>
      </c>
      <c r="AF188" s="507" t="e">
        <f ca="1">+IF(AND(ISNUMBER(OFFSET('Sanitation Data'!$F$4,0,10*ROW('Sanitation Data'!F182))),'Data Summary'!CU188="Yes"),100-OFFSET('Sanitation Data'!$F$4,0,10*ROW('Sanitation Data'!F182)),NA())</f>
        <v>#N/A</v>
      </c>
      <c r="AG188" s="507" t="e">
        <f ca="1">+IF(AND(ISNUMBER(OFFSET('Sanitation Data'!$F$6,0,10*ROW('Sanitation Data'!F182))),'Data Summary'!CV188="Yes"),OFFSET('Sanitation Data'!$F$6,0,10*ROW('Sanitation Data'!F182)),NA())</f>
        <v>#N/A</v>
      </c>
      <c r="AH188" s="507" t="e">
        <f ca="1">+IF(AND(ISNUMBER(OFFSET('Sanitation Data'!$F$10,0,10*ROW('Sanitation Data'!F182))),'Data Summary'!CW188="Yes"),OFFSET('Sanitation Data'!$F$10,0,10*ROW('Sanitation Data'!F182)),NA())</f>
        <v>#N/A</v>
      </c>
      <c r="AI188" s="507" t="e">
        <f ca="1">+IF(AND(ISNUMBER(OFFSET('Sanitation Data'!$F$11,0,10*ROW('Sanitation Data'!F182))),'Data Summary'!CX188="Yes"),OFFSET('Sanitation Data'!$F$11,0,10*ROW('Sanitation Data'!F182)),NA())</f>
        <v>#N/A</v>
      </c>
      <c r="AJ188" s="507" t="e">
        <f ca="1">+IF(AND(ISNUMBER(OFFSET('Sanitation Data'!$F$12,0,10*ROW('Sanitation Data'!F182))),'Data Summary'!CY188="Yes"),OFFSET('Sanitation Data'!$F$12,0,10*ROW('Sanitation Data'!F182)),NA())</f>
        <v>#N/A</v>
      </c>
      <c r="AK188" s="507" t="e">
        <f ca="1">+IF(AND(ISNUMBER(OFFSET('Sanitation Data'!$G$4,0,10*ROW('Sanitation Data'!G182))),'Data Summary'!CZ188="Yes"),100-OFFSET('Sanitation Data'!$G$4,0,10*ROW('Sanitation Data'!G182)),NA())</f>
        <v>#N/A</v>
      </c>
      <c r="AL188" s="507" t="e">
        <f ca="1">+IF(AND(ISNUMBER(OFFSET('Sanitation Data'!$G$6,0,10*ROW('Sanitation Data'!G182))),'Data Summary'!DA188="Yes"),OFFSET('Sanitation Data'!$G$6,0,10*ROW('Sanitation Data'!G182)),NA())</f>
        <v>#N/A</v>
      </c>
      <c r="AM188" s="507" t="e">
        <f ca="1">+IF(AND(ISNUMBER(OFFSET('Sanitation Data'!$G$10,0,10*ROW('Sanitation Data'!G182))),'Data Summary'!DB188="Yes"),OFFSET('Sanitation Data'!$G$10,0,10*ROW('Sanitation Data'!G182)),NA())</f>
        <v>#N/A</v>
      </c>
      <c r="AN188" s="507" t="e">
        <f ca="1">+IF(AND(ISNUMBER(OFFSET('Sanitation Data'!$G$11,0,10*ROW('Sanitation Data'!G182))),'Data Summary'!DC188="Yes"),OFFSET('Sanitation Data'!$G$11,0,10*ROW('Sanitation Data'!G182)),NA())</f>
        <v>#N/A</v>
      </c>
      <c r="AO188" s="507" t="e">
        <f ca="1">+IF(AND(ISNUMBER(OFFSET('Sanitation Data'!$G$12,0,10*ROW('Sanitation Data'!G182))),'Data Summary'!DD188="Yes"),OFFSET('Sanitation Data'!$G$12,0,10*ROW('Sanitation Data'!G182)),NA())</f>
        <v>#N/A</v>
      </c>
      <c r="AP188" s="507" t="e">
        <f ca="1">+IF(AND(ISNUMBER(OFFSET('Sanitation Data'!$H$4,0,10*ROW('Sanitation Data'!H182))),'Data Summary'!DE188="Yes"),100-OFFSET('Sanitation Data'!$H$4,0,10*ROW('Sanitation Data'!H182)),NA())</f>
        <v>#N/A</v>
      </c>
      <c r="AQ188" s="507" t="e">
        <f ca="1">+IF(AND(ISNUMBER(OFFSET('Sanitation Data'!$H$6,0,10*ROW('Sanitation Data'!H182))),'Data Summary'!DF188="Yes"),OFFSET('Sanitation Data'!$H$6,0,10*ROW('Sanitation Data'!H182)),NA())</f>
        <v>#N/A</v>
      </c>
      <c r="AR188" s="507" t="e">
        <f ca="1">+IF(AND(ISNUMBER(OFFSET('Sanitation Data'!$H$10,0,10*ROW('Sanitation Data'!H182))),'Data Summary'!DG188="Yes"),OFFSET('Sanitation Data'!$H$10,0,10*ROW('Sanitation Data'!H182)),NA())</f>
        <v>#N/A</v>
      </c>
      <c r="AS188" s="507" t="e">
        <f ca="1">+IF(AND(ISNUMBER(OFFSET('Sanitation Data'!$H$11,0,10*ROW('Sanitation Data'!H182))),'Data Summary'!DH188="Yes"),OFFSET('Sanitation Data'!$H$11,0,10*ROW('Sanitation Data'!H182)),NA())</f>
        <v>#N/A</v>
      </c>
      <c r="AT188" s="507" t="e">
        <f ca="1">+IF(AND(ISNUMBER(OFFSET('Sanitation Data'!$H$12,0,10*ROW('Sanitation Data'!H182))),'Data Summary'!DI188="Yes"),OFFSET('Sanitation Data'!$H$12,0,10*ROW('Sanitation Data'!H182)),NA())</f>
        <v>#N/A</v>
      </c>
      <c r="AU188" s="507" t="e">
        <f ca="1">+IF(AND(ISNUMBER(OFFSET('Sanitation Data'!$I$4,0,10*ROW('Sanitation Data'!I182))),'Data Summary'!DJ188="Yes"),100-OFFSET('Sanitation Data'!$I$4,0,10*ROW('Sanitation Data'!I182)),NA())</f>
        <v>#N/A</v>
      </c>
      <c r="AV188" s="507" t="e">
        <f ca="1">+IF(AND(ISNUMBER(OFFSET('Sanitation Data'!$I$6,0,10*ROW('Sanitation Data'!I182))),'Data Summary'!DK188="Yes"),OFFSET('Sanitation Data'!$I$6,0,10*ROW('Sanitation Data'!I182)),NA())</f>
        <v>#N/A</v>
      </c>
      <c r="AW188" s="507" t="e">
        <f ca="1">+IF(AND(ISNUMBER(OFFSET('Sanitation Data'!$I$10,0,10*ROW('Sanitation Data'!I182))),'Data Summary'!DL188="Yes"),OFFSET('Sanitation Data'!$I$10,0,10*ROW('Sanitation Data'!I182)),NA())</f>
        <v>#N/A</v>
      </c>
      <c r="AX188" s="507" t="e">
        <f ca="1">+IF(AND(ISNUMBER(OFFSET('Sanitation Data'!$I$11,0,10*ROW('Sanitation Data'!I182))),'Data Summary'!DM188="Yes"),OFFSET('Sanitation Data'!$I$11,0,10*ROW('Sanitation Data'!I182)),NA())</f>
        <v>#N/A</v>
      </c>
      <c r="AY188" s="507" t="e">
        <f ca="1">+IF(AND(ISNUMBER(OFFSET('Sanitation Data'!$I$12,0,10*ROW('Sanitation Data'!I182))),'Data Summary'!DN188="Yes"),OFFSET('Sanitation Data'!$I$12,0,10*ROW('Sanitation Data'!I182)),NA())</f>
        <v>#N/A</v>
      </c>
      <c r="AZ188" s="508" t="e">
        <f ca="1">+IF(AND(ISNUMBER(OFFSET('Hygiene Data'!$D$5,0,10*ROW('Hygiene Data'!D182))),'Data Summary'!DO188="Yes"),OFFSET('Hygiene Data'!$D$5,0,10*ROW('Hygiene Data'!D182)),NA())</f>
        <v>#N/A</v>
      </c>
      <c r="BA188" s="508" t="e">
        <f ca="1">+IF(AND(ISNUMBER(OFFSET('Hygiene Data'!$D$7,0,10*ROW('Hygiene Data'!D182))),'Data Summary'!DP188="Yes"),OFFSET('Hygiene Data'!$D$7,0,10*ROW('Hygiene Data'!D182)),NA())</f>
        <v>#N/A</v>
      </c>
      <c r="BB188" s="508" t="e">
        <f ca="1">+IF(AND(ISNUMBER(OFFSET('Hygiene Data'!$D$9,0,10*ROW('Hygiene Data'!D182))),'Data Summary'!DQ188="Yes"),OFFSET('Hygiene Data'!$D$9,0,10*ROW('Hygiene Data'!D182)),NA())</f>
        <v>#N/A</v>
      </c>
      <c r="BC188" s="508" t="e">
        <f ca="1">+IF(AND(ISNUMBER(OFFSET('Hygiene Data'!$E$5,0,10*ROW('Hygiene Data'!E182))),'Data Summary'!DR188="Yes"),OFFSET('Hygiene Data'!$E$5,0,10*ROW('Hygiene Data'!E182)),NA())</f>
        <v>#N/A</v>
      </c>
      <c r="BD188" s="508" t="e">
        <f ca="1">+IF(AND(ISNUMBER(OFFSET('Hygiene Data'!$E$7,0,10*ROW('Hygiene Data'!E182))),'Data Summary'!DS188="Yes"),OFFSET('Hygiene Data'!$E$7,0,10*ROW('Hygiene Data'!E182)),NA())</f>
        <v>#N/A</v>
      </c>
      <c r="BE188" s="508" t="e">
        <f ca="1">+IF(AND(ISNUMBER(OFFSET('Hygiene Data'!$E$9,0,10*ROW('Hygiene Data'!E182))),'Data Summary'!DT188="Yes"),OFFSET('Hygiene Data'!$E$9,0,10*ROW('Hygiene Data'!E182)),NA())</f>
        <v>#N/A</v>
      </c>
      <c r="BF188" s="508" t="e">
        <f ca="1">+IF(AND(ISNUMBER(OFFSET('Hygiene Data'!$F$5,0,10*ROW('Hygiene Data'!F182))),'Data Summary'!DU188="Yes"),OFFSET('Hygiene Data'!$F$5,0,10*ROW('Hygiene Data'!F182)),NA())</f>
        <v>#N/A</v>
      </c>
      <c r="BG188" s="508" t="e">
        <f ca="1">+IF(AND(ISNUMBER(OFFSET('Hygiene Data'!$F$7,0,10*ROW('Hygiene Data'!F182))),'Data Summary'!DV188="Yes"),OFFSET('Hygiene Data'!$F$7,0,10*ROW('Hygiene Data'!F182)),NA())</f>
        <v>#N/A</v>
      </c>
      <c r="BH188" s="508" t="e">
        <f ca="1">+IF(AND(ISNUMBER(OFFSET('Hygiene Data'!$F$9,0,10*ROW('Hygiene Data'!F182))),'Data Summary'!DW188="Yes"),OFFSET('Hygiene Data'!$F$9,0,10*ROW('Hygiene Data'!F182)),NA())</f>
        <v>#N/A</v>
      </c>
      <c r="BI188" s="508" t="e">
        <f ca="1">+IF(AND(ISNUMBER(OFFSET('Hygiene Data'!$G$5,0,10*ROW('Hygiene Data'!G182))),'Data Summary'!DX188="Yes"),OFFSET('Hygiene Data'!$G$5,0,10*ROW('Hygiene Data'!G182)),NA())</f>
        <v>#N/A</v>
      </c>
      <c r="BJ188" s="508" t="e">
        <f ca="1">+IF(AND(ISNUMBER(OFFSET('Hygiene Data'!$G$7,0,10*ROW('Hygiene Data'!G182))),'Data Summary'!DY188="Yes"),OFFSET('Hygiene Data'!$G$7,0,10*ROW('Hygiene Data'!G182)),NA())</f>
        <v>#N/A</v>
      </c>
      <c r="BK188" s="508" t="e">
        <f ca="1">+IF(AND(ISNUMBER(OFFSET('Hygiene Data'!$G$9,0,10*ROW('Hygiene Data'!G182))),'Data Summary'!DZ188="Yes"),OFFSET('Hygiene Data'!$G$9,0,10*ROW('Hygiene Data'!G182)),NA())</f>
        <v>#N/A</v>
      </c>
      <c r="BL188" s="508" t="e">
        <f ca="1">+IF(AND(ISNUMBER(OFFSET('Hygiene Data'!$H$5,0,10*ROW('Hygiene Data'!H182))),'Data Summary'!EA188="Yes"),OFFSET('Hygiene Data'!$H$5,0,10*ROW('Hygiene Data'!H182)),NA())</f>
        <v>#N/A</v>
      </c>
      <c r="BM188" s="508" t="e">
        <f ca="1">+IF(AND(ISNUMBER(OFFSET('Hygiene Data'!$H$7,0,10*ROW('Hygiene Data'!H182))),'Data Summary'!EB188="Yes"),OFFSET('Hygiene Data'!$H$7,0,10*ROW('Hygiene Data'!H182)),NA())</f>
        <v>#N/A</v>
      </c>
      <c r="BN188" s="508" t="e">
        <f ca="1">+IF(AND(ISNUMBER(OFFSET('Hygiene Data'!$H$9,0,10*ROW('Hygiene Data'!H182))),'Data Summary'!EC188="Yes"),OFFSET('Hygiene Data'!$H$9,0,10*ROW('Hygiene Data'!H182)),NA())</f>
        <v>#N/A</v>
      </c>
      <c r="BO188" s="508" t="e">
        <f ca="1">+IF(AND(ISNUMBER(OFFSET('Hygiene Data'!$I$5,0,10*ROW('Hygiene Data'!I182))),'Data Summary'!ED188="Yes"),OFFSET('Hygiene Data'!$I$5,0,10*ROW('Hygiene Data'!I182)),NA())</f>
        <v>#N/A</v>
      </c>
      <c r="BP188" s="508" t="e">
        <f ca="1">+IF(AND(ISNUMBER(OFFSET('Hygiene Data'!$I$7,0,10*ROW('Hygiene Data'!I182))),'Data Summary'!EE188="Yes"),OFFSET('Hygiene Data'!$I$7,0,10*ROW('Hygiene Data'!I182)),NA())</f>
        <v>#N/A</v>
      </c>
      <c r="BQ188" s="508" t="e">
        <f ca="1">+IF(AND(ISNUMBER(OFFSET('Hygiene Data'!$I$9,0,10*ROW('Hygiene Data'!I182))),'Data Summary'!EF188="Yes"),OFFSET('Hygiene Data'!$I$9,0,10*ROW('Hygiene Data'!I182)),NA())</f>
        <v>#N/A</v>
      </c>
    </row>
    <row r="189" spans="1:69" x14ac:dyDescent="0.25">
      <c r="A189" s="504" t="e">
        <f ca="1">+RIGHT('Data Summary'!A189,LEN('Data Summary'!A189)-9)</f>
        <v>#VALUE!</v>
      </c>
      <c r="B189" s="478" t="str">
        <f ca="1">+IF(ISTEXT('Data Summary'!B189),'Data Summary'!B189,"")</f>
        <v/>
      </c>
      <c r="C189" s="505" t="e">
        <f ca="1">+VALUE('Data Summary'!C189)</f>
        <v>#VALUE!</v>
      </c>
      <c r="D189" s="506" t="e">
        <f ca="1">+IF(AND(ISNUMBER(OFFSET('Water Data'!$D$4,0,10*ROW('Water Data'!D183))),'Data Summary'!BS189="Yes"),100-OFFSET('Water Data'!$D$4,0,10*ROW('Water Data'!D183)),NA())</f>
        <v>#N/A</v>
      </c>
      <c r="E189" s="506" t="e">
        <f ca="1">+IF(AND(ISNUMBER(OFFSET('Water Data'!$D$6,0,10*ROW('Water Data'!D183))),'Data Summary'!BT189="Yes"),OFFSET('Water Data'!$D$6,0,10*ROW('Water Data'!D183)),NA())</f>
        <v>#N/A</v>
      </c>
      <c r="F189" s="506" t="e">
        <f ca="1">+IF(AND(ISNUMBER(OFFSET('Water Data'!$D$9,0,10*ROW('Water Data'!D183))),'Data Summary'!BU189="Yes"),OFFSET('Water Data'!$D$9,0,10*ROW('Water Data'!D183)),NA())</f>
        <v>#N/A</v>
      </c>
      <c r="G189" s="506" t="e">
        <f ca="1">+IF(AND(ISNUMBER(OFFSET('Water Data'!$E$4,0,10*ROW('Water Data'!E183))),'Data Summary'!BV189="Yes"),100-OFFSET('Water Data'!$E$4,0,10*ROW('Water Data'!E183)),NA())</f>
        <v>#N/A</v>
      </c>
      <c r="H189" s="506" t="e">
        <f ca="1">+IF(AND(ISNUMBER(OFFSET('Water Data'!$E$6,0,10*ROW('Water Data'!E183))),'Data Summary'!BW189="Yes"),OFFSET('Water Data'!$E$6,0,10*ROW('Water Data'!E183)),NA())</f>
        <v>#N/A</v>
      </c>
      <c r="I189" s="506" t="e">
        <f ca="1">+IF(AND(ISNUMBER(OFFSET('Water Data'!$E$9,0,10*ROW('Water Data'!E183))),'Data Summary'!BX189="Yes"),OFFSET('Water Data'!$E$9,0,10*ROW('Water Data'!E183)),NA())</f>
        <v>#N/A</v>
      </c>
      <c r="J189" s="506" t="e">
        <f ca="1">+IF(AND(ISNUMBER(OFFSET('Water Data'!$F$4,0,10*ROW('Water Data'!F183))),'Data Summary'!BY189="Yes"),100-OFFSET('Water Data'!$F$4,0,10*ROW('Water Data'!F183)),NA())</f>
        <v>#N/A</v>
      </c>
      <c r="K189" s="506" t="e">
        <f ca="1">+IF(AND(ISNUMBER(OFFSET('Water Data'!$F$6,0,10*ROW('Water Data'!F183))),'Data Summary'!BZ189="Yes"),OFFSET('Water Data'!$F$6,0,10*ROW('Water Data'!F183)),NA())</f>
        <v>#N/A</v>
      </c>
      <c r="L189" s="506" t="e">
        <f ca="1">+IF(AND(ISNUMBER(OFFSET('Water Data'!$F$9,0,10*ROW('Water Data'!F183))),'Data Summary'!CA189="Yes"),OFFSET('Water Data'!$F$9,0,10*ROW('Water Data'!F183)),NA())</f>
        <v>#N/A</v>
      </c>
      <c r="M189" s="506" t="e">
        <f ca="1">+IF(AND(ISNUMBER(OFFSET('Water Data'!$G$4,0,10*ROW('Water Data'!G183))),'Data Summary'!CB189="Yes"),100-OFFSET('Water Data'!$G$4,0,10*ROW('Water Data'!G183)),NA())</f>
        <v>#N/A</v>
      </c>
      <c r="N189" s="506" t="e">
        <f ca="1">+IF(AND(ISNUMBER(OFFSET('Water Data'!$G$6,0,10*ROW('Water Data'!G183))),'Data Summary'!CC189="Yes"),OFFSET('Water Data'!$G$6,0,10*ROW('Water Data'!G183)),NA())</f>
        <v>#N/A</v>
      </c>
      <c r="O189" s="506" t="e">
        <f ca="1">+IF(AND(ISNUMBER(OFFSET('Water Data'!$G$9,0,10*ROW('Water Data'!G183))),'Data Summary'!CD189="Yes"),OFFSET('Water Data'!$G$9,0,10*ROW('Water Data'!G183)),NA())</f>
        <v>#N/A</v>
      </c>
      <c r="P189" s="506" t="e">
        <f ca="1">+IF(AND(ISNUMBER(OFFSET('Water Data'!$H$4,0,10*ROW('Water Data'!H183))),'Data Summary'!CE189="Yes"),100-OFFSET('Water Data'!$H$4,0,10*ROW('Water Data'!H183)),NA())</f>
        <v>#N/A</v>
      </c>
      <c r="Q189" s="506" t="e">
        <f ca="1">+IF(AND(ISNUMBER(OFFSET('Water Data'!$H$6,0,10*ROW('Water Data'!H183))),'Data Summary'!CF189="Yes"),OFFSET('Water Data'!$H$6,0,10*ROW('Water Data'!H183)),NA())</f>
        <v>#N/A</v>
      </c>
      <c r="R189" s="506" t="e">
        <f ca="1">+IF(AND(ISNUMBER(OFFSET('Water Data'!$H$9,0,10*ROW('Water Data'!H183))),'Data Summary'!CG189="Yes"),OFFSET('Water Data'!$H$9,0,10*ROW('Water Data'!H183)),NA())</f>
        <v>#N/A</v>
      </c>
      <c r="S189" s="506" t="e">
        <f ca="1">+IF(AND(ISNUMBER(OFFSET('Water Data'!$I$4,0,10*ROW('Water Data'!I183))),'Data Summary'!CH189="Yes"),100-OFFSET('Water Data'!$I$4,0,10*ROW('Water Data'!I183)),NA())</f>
        <v>#N/A</v>
      </c>
      <c r="T189" s="506" t="e">
        <f ca="1">+IF(AND(ISNUMBER(OFFSET('Water Data'!$I$6,0,10*ROW('Water Data'!I183))),'Data Summary'!CI189="Yes"),OFFSET('Water Data'!$I$6,0,10*ROW('Water Data'!I183)),NA())</f>
        <v>#N/A</v>
      </c>
      <c r="U189" s="506" t="e">
        <f ca="1">+IF(AND(ISNUMBER(OFFSET('Water Data'!$I$9,0,10*ROW('Water Data'!I183))),'Data Summary'!CJ189="Yes"),OFFSET('Water Data'!$I$9,0,10*ROW('Water Data'!I183)),NA())</f>
        <v>#N/A</v>
      </c>
      <c r="V189" s="507" t="e">
        <f ca="1">+IF(AND(ISNUMBER(OFFSET('Sanitation Data'!$D$4,0,10*ROW('Sanitation Data'!D183))),'Data Summary'!CK189="Yes"),100-OFFSET('Sanitation Data'!$D$4,0,10*ROW('Sanitation Data'!D183)),NA())</f>
        <v>#N/A</v>
      </c>
      <c r="W189" s="507" t="e">
        <f ca="1">+IF(AND(ISNUMBER(OFFSET('Sanitation Data'!$D$6,0,10*ROW('Sanitation Data'!D183))),'Data Summary'!CL189="Yes"),OFFSET('Sanitation Data'!$D$6,0,10*ROW('Sanitation Data'!D183)),NA())</f>
        <v>#N/A</v>
      </c>
      <c r="X189" s="507" t="e">
        <f ca="1">+IF(AND(ISNUMBER(OFFSET('Sanitation Data'!$D$10,0,10*ROW('Sanitation Data'!D183))),'Data Summary'!CM189="Yes"),OFFSET('Sanitation Data'!$D$10,0,10*ROW('Sanitation Data'!D183)),NA())</f>
        <v>#N/A</v>
      </c>
      <c r="Y189" s="507" t="e">
        <f ca="1">+IF(AND(ISNUMBER(OFFSET('Sanitation Data'!$D$11,0,10*ROW('Sanitation Data'!D183))),'Data Summary'!CN189="Yes"),OFFSET('Sanitation Data'!$D$11,0,10*ROW('Sanitation Data'!D183)),NA())</f>
        <v>#N/A</v>
      </c>
      <c r="Z189" s="507" t="e">
        <f ca="1">+IF(AND(ISNUMBER(OFFSET('Sanitation Data'!$D$12,0,10*ROW('Sanitation Data'!D183))),'Data Summary'!CO189="Yes"),OFFSET('Sanitation Data'!$D$12,0,10*ROW('Sanitation Data'!D183)),NA())</f>
        <v>#N/A</v>
      </c>
      <c r="AA189" s="507" t="e">
        <f ca="1">+IF(AND(ISNUMBER(OFFSET('Sanitation Data'!$E$4,0,10*ROW('Sanitation Data'!E183))),'Data Summary'!CP189="Yes"),100-OFFSET('Sanitation Data'!$E$4,0,10*ROW('Sanitation Data'!E183)),NA())</f>
        <v>#N/A</v>
      </c>
      <c r="AB189" s="507" t="e">
        <f ca="1">+IF(AND(ISNUMBER(OFFSET('Sanitation Data'!$E$6,0,10*ROW('Sanitation Data'!E183))),'Data Summary'!CQ189="Yes"),OFFSET('Sanitation Data'!$E$6,0,10*ROW('Sanitation Data'!E183)),NA())</f>
        <v>#N/A</v>
      </c>
      <c r="AC189" s="507" t="e">
        <f ca="1">+IF(AND(ISNUMBER(OFFSET('Sanitation Data'!$E$10,0,10*ROW('Sanitation Data'!E183))),'Data Summary'!CR189="Yes"),OFFSET('Sanitation Data'!$E$10,0,10*ROW('Sanitation Data'!E183)),NA())</f>
        <v>#N/A</v>
      </c>
      <c r="AD189" s="507" t="e">
        <f ca="1">+IF(AND(ISNUMBER(OFFSET('Sanitation Data'!$E$11,0,10*ROW('Sanitation Data'!E183))),'Data Summary'!CS189="Yes"),OFFSET('Sanitation Data'!$E$11,0,10*ROW('Sanitation Data'!E183)),NA())</f>
        <v>#N/A</v>
      </c>
      <c r="AE189" s="507" t="e">
        <f ca="1">+IF(AND(ISNUMBER(OFFSET('Sanitation Data'!$E$12,0,10*ROW('Sanitation Data'!E183))),'Data Summary'!CT189="Yes"),OFFSET('Sanitation Data'!$E$12,0,10*ROW('Sanitation Data'!E183)),NA())</f>
        <v>#N/A</v>
      </c>
      <c r="AF189" s="507" t="e">
        <f ca="1">+IF(AND(ISNUMBER(OFFSET('Sanitation Data'!$F$4,0,10*ROW('Sanitation Data'!F183))),'Data Summary'!CU189="Yes"),100-OFFSET('Sanitation Data'!$F$4,0,10*ROW('Sanitation Data'!F183)),NA())</f>
        <v>#N/A</v>
      </c>
      <c r="AG189" s="507" t="e">
        <f ca="1">+IF(AND(ISNUMBER(OFFSET('Sanitation Data'!$F$6,0,10*ROW('Sanitation Data'!F183))),'Data Summary'!CV189="Yes"),OFFSET('Sanitation Data'!$F$6,0,10*ROW('Sanitation Data'!F183)),NA())</f>
        <v>#N/A</v>
      </c>
      <c r="AH189" s="507" t="e">
        <f ca="1">+IF(AND(ISNUMBER(OFFSET('Sanitation Data'!$F$10,0,10*ROW('Sanitation Data'!F183))),'Data Summary'!CW189="Yes"),OFFSET('Sanitation Data'!$F$10,0,10*ROW('Sanitation Data'!F183)),NA())</f>
        <v>#N/A</v>
      </c>
      <c r="AI189" s="507" t="e">
        <f ca="1">+IF(AND(ISNUMBER(OFFSET('Sanitation Data'!$F$11,0,10*ROW('Sanitation Data'!F183))),'Data Summary'!CX189="Yes"),OFFSET('Sanitation Data'!$F$11,0,10*ROW('Sanitation Data'!F183)),NA())</f>
        <v>#N/A</v>
      </c>
      <c r="AJ189" s="507" t="e">
        <f ca="1">+IF(AND(ISNUMBER(OFFSET('Sanitation Data'!$F$12,0,10*ROW('Sanitation Data'!F183))),'Data Summary'!CY189="Yes"),OFFSET('Sanitation Data'!$F$12,0,10*ROW('Sanitation Data'!F183)),NA())</f>
        <v>#N/A</v>
      </c>
      <c r="AK189" s="507" t="e">
        <f ca="1">+IF(AND(ISNUMBER(OFFSET('Sanitation Data'!$G$4,0,10*ROW('Sanitation Data'!G183))),'Data Summary'!CZ189="Yes"),100-OFFSET('Sanitation Data'!$G$4,0,10*ROW('Sanitation Data'!G183)),NA())</f>
        <v>#N/A</v>
      </c>
      <c r="AL189" s="507" t="e">
        <f ca="1">+IF(AND(ISNUMBER(OFFSET('Sanitation Data'!$G$6,0,10*ROW('Sanitation Data'!G183))),'Data Summary'!DA189="Yes"),OFFSET('Sanitation Data'!$G$6,0,10*ROW('Sanitation Data'!G183)),NA())</f>
        <v>#N/A</v>
      </c>
      <c r="AM189" s="507" t="e">
        <f ca="1">+IF(AND(ISNUMBER(OFFSET('Sanitation Data'!$G$10,0,10*ROW('Sanitation Data'!G183))),'Data Summary'!DB189="Yes"),OFFSET('Sanitation Data'!$G$10,0,10*ROW('Sanitation Data'!G183)),NA())</f>
        <v>#N/A</v>
      </c>
      <c r="AN189" s="507" t="e">
        <f ca="1">+IF(AND(ISNUMBER(OFFSET('Sanitation Data'!$G$11,0,10*ROW('Sanitation Data'!G183))),'Data Summary'!DC189="Yes"),OFFSET('Sanitation Data'!$G$11,0,10*ROW('Sanitation Data'!G183)),NA())</f>
        <v>#N/A</v>
      </c>
      <c r="AO189" s="507" t="e">
        <f ca="1">+IF(AND(ISNUMBER(OFFSET('Sanitation Data'!$G$12,0,10*ROW('Sanitation Data'!G183))),'Data Summary'!DD189="Yes"),OFFSET('Sanitation Data'!$G$12,0,10*ROW('Sanitation Data'!G183)),NA())</f>
        <v>#N/A</v>
      </c>
      <c r="AP189" s="507" t="e">
        <f ca="1">+IF(AND(ISNUMBER(OFFSET('Sanitation Data'!$H$4,0,10*ROW('Sanitation Data'!H183))),'Data Summary'!DE189="Yes"),100-OFFSET('Sanitation Data'!$H$4,0,10*ROW('Sanitation Data'!H183)),NA())</f>
        <v>#N/A</v>
      </c>
      <c r="AQ189" s="507" t="e">
        <f ca="1">+IF(AND(ISNUMBER(OFFSET('Sanitation Data'!$H$6,0,10*ROW('Sanitation Data'!H183))),'Data Summary'!DF189="Yes"),OFFSET('Sanitation Data'!$H$6,0,10*ROW('Sanitation Data'!H183)),NA())</f>
        <v>#N/A</v>
      </c>
      <c r="AR189" s="507" t="e">
        <f ca="1">+IF(AND(ISNUMBER(OFFSET('Sanitation Data'!$H$10,0,10*ROW('Sanitation Data'!H183))),'Data Summary'!DG189="Yes"),OFFSET('Sanitation Data'!$H$10,0,10*ROW('Sanitation Data'!H183)),NA())</f>
        <v>#N/A</v>
      </c>
      <c r="AS189" s="507" t="e">
        <f ca="1">+IF(AND(ISNUMBER(OFFSET('Sanitation Data'!$H$11,0,10*ROW('Sanitation Data'!H183))),'Data Summary'!DH189="Yes"),OFFSET('Sanitation Data'!$H$11,0,10*ROW('Sanitation Data'!H183)),NA())</f>
        <v>#N/A</v>
      </c>
      <c r="AT189" s="507" t="e">
        <f ca="1">+IF(AND(ISNUMBER(OFFSET('Sanitation Data'!$H$12,0,10*ROW('Sanitation Data'!H183))),'Data Summary'!DI189="Yes"),OFFSET('Sanitation Data'!$H$12,0,10*ROW('Sanitation Data'!H183)),NA())</f>
        <v>#N/A</v>
      </c>
      <c r="AU189" s="507" t="e">
        <f ca="1">+IF(AND(ISNUMBER(OFFSET('Sanitation Data'!$I$4,0,10*ROW('Sanitation Data'!I183))),'Data Summary'!DJ189="Yes"),100-OFFSET('Sanitation Data'!$I$4,0,10*ROW('Sanitation Data'!I183)),NA())</f>
        <v>#N/A</v>
      </c>
      <c r="AV189" s="507" t="e">
        <f ca="1">+IF(AND(ISNUMBER(OFFSET('Sanitation Data'!$I$6,0,10*ROW('Sanitation Data'!I183))),'Data Summary'!DK189="Yes"),OFFSET('Sanitation Data'!$I$6,0,10*ROW('Sanitation Data'!I183)),NA())</f>
        <v>#N/A</v>
      </c>
      <c r="AW189" s="507" t="e">
        <f ca="1">+IF(AND(ISNUMBER(OFFSET('Sanitation Data'!$I$10,0,10*ROW('Sanitation Data'!I183))),'Data Summary'!DL189="Yes"),OFFSET('Sanitation Data'!$I$10,0,10*ROW('Sanitation Data'!I183)),NA())</f>
        <v>#N/A</v>
      </c>
      <c r="AX189" s="507" t="e">
        <f ca="1">+IF(AND(ISNUMBER(OFFSET('Sanitation Data'!$I$11,0,10*ROW('Sanitation Data'!I183))),'Data Summary'!DM189="Yes"),OFFSET('Sanitation Data'!$I$11,0,10*ROW('Sanitation Data'!I183)),NA())</f>
        <v>#N/A</v>
      </c>
      <c r="AY189" s="507" t="e">
        <f ca="1">+IF(AND(ISNUMBER(OFFSET('Sanitation Data'!$I$12,0,10*ROW('Sanitation Data'!I183))),'Data Summary'!DN189="Yes"),OFFSET('Sanitation Data'!$I$12,0,10*ROW('Sanitation Data'!I183)),NA())</f>
        <v>#N/A</v>
      </c>
      <c r="AZ189" s="508" t="e">
        <f ca="1">+IF(AND(ISNUMBER(OFFSET('Hygiene Data'!$D$5,0,10*ROW('Hygiene Data'!D183))),'Data Summary'!DO189="Yes"),OFFSET('Hygiene Data'!$D$5,0,10*ROW('Hygiene Data'!D183)),NA())</f>
        <v>#N/A</v>
      </c>
      <c r="BA189" s="508" t="e">
        <f ca="1">+IF(AND(ISNUMBER(OFFSET('Hygiene Data'!$D$7,0,10*ROW('Hygiene Data'!D183))),'Data Summary'!DP189="Yes"),OFFSET('Hygiene Data'!$D$7,0,10*ROW('Hygiene Data'!D183)),NA())</f>
        <v>#N/A</v>
      </c>
      <c r="BB189" s="508" t="e">
        <f ca="1">+IF(AND(ISNUMBER(OFFSET('Hygiene Data'!$D$9,0,10*ROW('Hygiene Data'!D183))),'Data Summary'!DQ189="Yes"),OFFSET('Hygiene Data'!$D$9,0,10*ROW('Hygiene Data'!D183)),NA())</f>
        <v>#N/A</v>
      </c>
      <c r="BC189" s="508" t="e">
        <f ca="1">+IF(AND(ISNUMBER(OFFSET('Hygiene Data'!$E$5,0,10*ROW('Hygiene Data'!E183))),'Data Summary'!DR189="Yes"),OFFSET('Hygiene Data'!$E$5,0,10*ROW('Hygiene Data'!E183)),NA())</f>
        <v>#N/A</v>
      </c>
      <c r="BD189" s="508" t="e">
        <f ca="1">+IF(AND(ISNUMBER(OFFSET('Hygiene Data'!$E$7,0,10*ROW('Hygiene Data'!E183))),'Data Summary'!DS189="Yes"),OFFSET('Hygiene Data'!$E$7,0,10*ROW('Hygiene Data'!E183)),NA())</f>
        <v>#N/A</v>
      </c>
      <c r="BE189" s="508" t="e">
        <f ca="1">+IF(AND(ISNUMBER(OFFSET('Hygiene Data'!$E$9,0,10*ROW('Hygiene Data'!E183))),'Data Summary'!DT189="Yes"),OFFSET('Hygiene Data'!$E$9,0,10*ROW('Hygiene Data'!E183)),NA())</f>
        <v>#N/A</v>
      </c>
      <c r="BF189" s="508" t="e">
        <f ca="1">+IF(AND(ISNUMBER(OFFSET('Hygiene Data'!$F$5,0,10*ROW('Hygiene Data'!F183))),'Data Summary'!DU189="Yes"),OFFSET('Hygiene Data'!$F$5,0,10*ROW('Hygiene Data'!F183)),NA())</f>
        <v>#N/A</v>
      </c>
      <c r="BG189" s="508" t="e">
        <f ca="1">+IF(AND(ISNUMBER(OFFSET('Hygiene Data'!$F$7,0,10*ROW('Hygiene Data'!F183))),'Data Summary'!DV189="Yes"),OFFSET('Hygiene Data'!$F$7,0,10*ROW('Hygiene Data'!F183)),NA())</f>
        <v>#N/A</v>
      </c>
      <c r="BH189" s="508" t="e">
        <f ca="1">+IF(AND(ISNUMBER(OFFSET('Hygiene Data'!$F$9,0,10*ROW('Hygiene Data'!F183))),'Data Summary'!DW189="Yes"),OFFSET('Hygiene Data'!$F$9,0,10*ROW('Hygiene Data'!F183)),NA())</f>
        <v>#N/A</v>
      </c>
      <c r="BI189" s="508" t="e">
        <f ca="1">+IF(AND(ISNUMBER(OFFSET('Hygiene Data'!$G$5,0,10*ROW('Hygiene Data'!G183))),'Data Summary'!DX189="Yes"),OFFSET('Hygiene Data'!$G$5,0,10*ROW('Hygiene Data'!G183)),NA())</f>
        <v>#N/A</v>
      </c>
      <c r="BJ189" s="508" t="e">
        <f ca="1">+IF(AND(ISNUMBER(OFFSET('Hygiene Data'!$G$7,0,10*ROW('Hygiene Data'!G183))),'Data Summary'!DY189="Yes"),OFFSET('Hygiene Data'!$G$7,0,10*ROW('Hygiene Data'!G183)),NA())</f>
        <v>#N/A</v>
      </c>
      <c r="BK189" s="508" t="e">
        <f ca="1">+IF(AND(ISNUMBER(OFFSET('Hygiene Data'!$G$9,0,10*ROW('Hygiene Data'!G183))),'Data Summary'!DZ189="Yes"),OFFSET('Hygiene Data'!$G$9,0,10*ROW('Hygiene Data'!G183)),NA())</f>
        <v>#N/A</v>
      </c>
      <c r="BL189" s="508" t="e">
        <f ca="1">+IF(AND(ISNUMBER(OFFSET('Hygiene Data'!$H$5,0,10*ROW('Hygiene Data'!H183))),'Data Summary'!EA189="Yes"),OFFSET('Hygiene Data'!$H$5,0,10*ROW('Hygiene Data'!H183)),NA())</f>
        <v>#N/A</v>
      </c>
      <c r="BM189" s="508" t="e">
        <f ca="1">+IF(AND(ISNUMBER(OFFSET('Hygiene Data'!$H$7,0,10*ROW('Hygiene Data'!H183))),'Data Summary'!EB189="Yes"),OFFSET('Hygiene Data'!$H$7,0,10*ROW('Hygiene Data'!H183)),NA())</f>
        <v>#N/A</v>
      </c>
      <c r="BN189" s="508" t="e">
        <f ca="1">+IF(AND(ISNUMBER(OFFSET('Hygiene Data'!$H$9,0,10*ROW('Hygiene Data'!H183))),'Data Summary'!EC189="Yes"),OFFSET('Hygiene Data'!$H$9,0,10*ROW('Hygiene Data'!H183)),NA())</f>
        <v>#N/A</v>
      </c>
      <c r="BO189" s="508" t="e">
        <f ca="1">+IF(AND(ISNUMBER(OFFSET('Hygiene Data'!$I$5,0,10*ROW('Hygiene Data'!I183))),'Data Summary'!ED189="Yes"),OFFSET('Hygiene Data'!$I$5,0,10*ROW('Hygiene Data'!I183)),NA())</f>
        <v>#N/A</v>
      </c>
      <c r="BP189" s="508" t="e">
        <f ca="1">+IF(AND(ISNUMBER(OFFSET('Hygiene Data'!$I$7,0,10*ROW('Hygiene Data'!I183))),'Data Summary'!EE189="Yes"),OFFSET('Hygiene Data'!$I$7,0,10*ROW('Hygiene Data'!I183)),NA())</f>
        <v>#N/A</v>
      </c>
      <c r="BQ189" s="508" t="e">
        <f ca="1">+IF(AND(ISNUMBER(OFFSET('Hygiene Data'!$I$9,0,10*ROW('Hygiene Data'!I183))),'Data Summary'!EF189="Yes"),OFFSET('Hygiene Data'!$I$9,0,10*ROW('Hygiene Data'!I183)),NA())</f>
        <v>#N/A</v>
      </c>
    </row>
    <row r="190" spans="1:69" x14ac:dyDescent="0.25">
      <c r="A190" s="504" t="e">
        <f ca="1">+RIGHT('Data Summary'!A190,LEN('Data Summary'!A190)-9)</f>
        <v>#VALUE!</v>
      </c>
      <c r="B190" s="478" t="str">
        <f ca="1">+IF(ISTEXT('Data Summary'!B190),'Data Summary'!B190,"")</f>
        <v/>
      </c>
      <c r="C190" s="505" t="e">
        <f ca="1">+VALUE('Data Summary'!C190)</f>
        <v>#VALUE!</v>
      </c>
      <c r="D190" s="506" t="e">
        <f ca="1">+IF(AND(ISNUMBER(OFFSET('Water Data'!$D$4,0,10*ROW('Water Data'!D184))),'Data Summary'!BS190="Yes"),100-OFFSET('Water Data'!$D$4,0,10*ROW('Water Data'!D184)),NA())</f>
        <v>#N/A</v>
      </c>
      <c r="E190" s="506" t="e">
        <f ca="1">+IF(AND(ISNUMBER(OFFSET('Water Data'!$D$6,0,10*ROW('Water Data'!D184))),'Data Summary'!BT190="Yes"),OFFSET('Water Data'!$D$6,0,10*ROW('Water Data'!D184)),NA())</f>
        <v>#N/A</v>
      </c>
      <c r="F190" s="506" t="e">
        <f ca="1">+IF(AND(ISNUMBER(OFFSET('Water Data'!$D$9,0,10*ROW('Water Data'!D184))),'Data Summary'!BU190="Yes"),OFFSET('Water Data'!$D$9,0,10*ROW('Water Data'!D184)),NA())</f>
        <v>#N/A</v>
      </c>
      <c r="G190" s="506" t="e">
        <f ca="1">+IF(AND(ISNUMBER(OFFSET('Water Data'!$E$4,0,10*ROW('Water Data'!E184))),'Data Summary'!BV190="Yes"),100-OFFSET('Water Data'!$E$4,0,10*ROW('Water Data'!E184)),NA())</f>
        <v>#N/A</v>
      </c>
      <c r="H190" s="506" t="e">
        <f ca="1">+IF(AND(ISNUMBER(OFFSET('Water Data'!$E$6,0,10*ROW('Water Data'!E184))),'Data Summary'!BW190="Yes"),OFFSET('Water Data'!$E$6,0,10*ROW('Water Data'!E184)),NA())</f>
        <v>#N/A</v>
      </c>
      <c r="I190" s="506" t="e">
        <f ca="1">+IF(AND(ISNUMBER(OFFSET('Water Data'!$E$9,0,10*ROW('Water Data'!E184))),'Data Summary'!BX190="Yes"),OFFSET('Water Data'!$E$9,0,10*ROW('Water Data'!E184)),NA())</f>
        <v>#N/A</v>
      </c>
      <c r="J190" s="506" t="e">
        <f ca="1">+IF(AND(ISNUMBER(OFFSET('Water Data'!$F$4,0,10*ROW('Water Data'!F184))),'Data Summary'!BY190="Yes"),100-OFFSET('Water Data'!$F$4,0,10*ROW('Water Data'!F184)),NA())</f>
        <v>#N/A</v>
      </c>
      <c r="K190" s="506" t="e">
        <f ca="1">+IF(AND(ISNUMBER(OFFSET('Water Data'!$F$6,0,10*ROW('Water Data'!F184))),'Data Summary'!BZ190="Yes"),OFFSET('Water Data'!$F$6,0,10*ROW('Water Data'!F184)),NA())</f>
        <v>#N/A</v>
      </c>
      <c r="L190" s="506" t="e">
        <f ca="1">+IF(AND(ISNUMBER(OFFSET('Water Data'!$F$9,0,10*ROW('Water Data'!F184))),'Data Summary'!CA190="Yes"),OFFSET('Water Data'!$F$9,0,10*ROW('Water Data'!F184)),NA())</f>
        <v>#N/A</v>
      </c>
      <c r="M190" s="506" t="e">
        <f ca="1">+IF(AND(ISNUMBER(OFFSET('Water Data'!$G$4,0,10*ROW('Water Data'!G184))),'Data Summary'!CB190="Yes"),100-OFFSET('Water Data'!$G$4,0,10*ROW('Water Data'!G184)),NA())</f>
        <v>#N/A</v>
      </c>
      <c r="N190" s="506" t="e">
        <f ca="1">+IF(AND(ISNUMBER(OFFSET('Water Data'!$G$6,0,10*ROW('Water Data'!G184))),'Data Summary'!CC190="Yes"),OFFSET('Water Data'!$G$6,0,10*ROW('Water Data'!G184)),NA())</f>
        <v>#N/A</v>
      </c>
      <c r="O190" s="506" t="e">
        <f ca="1">+IF(AND(ISNUMBER(OFFSET('Water Data'!$G$9,0,10*ROW('Water Data'!G184))),'Data Summary'!CD190="Yes"),OFFSET('Water Data'!$G$9,0,10*ROW('Water Data'!G184)),NA())</f>
        <v>#N/A</v>
      </c>
      <c r="P190" s="506" t="e">
        <f ca="1">+IF(AND(ISNUMBER(OFFSET('Water Data'!$H$4,0,10*ROW('Water Data'!H184))),'Data Summary'!CE190="Yes"),100-OFFSET('Water Data'!$H$4,0,10*ROW('Water Data'!H184)),NA())</f>
        <v>#N/A</v>
      </c>
      <c r="Q190" s="506" t="e">
        <f ca="1">+IF(AND(ISNUMBER(OFFSET('Water Data'!$H$6,0,10*ROW('Water Data'!H184))),'Data Summary'!CF190="Yes"),OFFSET('Water Data'!$H$6,0,10*ROW('Water Data'!H184)),NA())</f>
        <v>#N/A</v>
      </c>
      <c r="R190" s="506" t="e">
        <f ca="1">+IF(AND(ISNUMBER(OFFSET('Water Data'!$H$9,0,10*ROW('Water Data'!H184))),'Data Summary'!CG190="Yes"),OFFSET('Water Data'!$H$9,0,10*ROW('Water Data'!H184)),NA())</f>
        <v>#N/A</v>
      </c>
      <c r="S190" s="506" t="e">
        <f ca="1">+IF(AND(ISNUMBER(OFFSET('Water Data'!$I$4,0,10*ROW('Water Data'!I184))),'Data Summary'!CH190="Yes"),100-OFFSET('Water Data'!$I$4,0,10*ROW('Water Data'!I184)),NA())</f>
        <v>#N/A</v>
      </c>
      <c r="T190" s="506" t="e">
        <f ca="1">+IF(AND(ISNUMBER(OFFSET('Water Data'!$I$6,0,10*ROW('Water Data'!I184))),'Data Summary'!CI190="Yes"),OFFSET('Water Data'!$I$6,0,10*ROW('Water Data'!I184)),NA())</f>
        <v>#N/A</v>
      </c>
      <c r="U190" s="506" t="e">
        <f ca="1">+IF(AND(ISNUMBER(OFFSET('Water Data'!$I$9,0,10*ROW('Water Data'!I184))),'Data Summary'!CJ190="Yes"),OFFSET('Water Data'!$I$9,0,10*ROW('Water Data'!I184)),NA())</f>
        <v>#N/A</v>
      </c>
      <c r="V190" s="507" t="e">
        <f ca="1">+IF(AND(ISNUMBER(OFFSET('Sanitation Data'!$D$4,0,10*ROW('Sanitation Data'!D184))),'Data Summary'!CK190="Yes"),100-OFFSET('Sanitation Data'!$D$4,0,10*ROW('Sanitation Data'!D184)),NA())</f>
        <v>#N/A</v>
      </c>
      <c r="W190" s="507" t="e">
        <f ca="1">+IF(AND(ISNUMBER(OFFSET('Sanitation Data'!$D$6,0,10*ROW('Sanitation Data'!D184))),'Data Summary'!CL190="Yes"),OFFSET('Sanitation Data'!$D$6,0,10*ROW('Sanitation Data'!D184)),NA())</f>
        <v>#N/A</v>
      </c>
      <c r="X190" s="507" t="e">
        <f ca="1">+IF(AND(ISNUMBER(OFFSET('Sanitation Data'!$D$10,0,10*ROW('Sanitation Data'!D184))),'Data Summary'!CM190="Yes"),OFFSET('Sanitation Data'!$D$10,0,10*ROW('Sanitation Data'!D184)),NA())</f>
        <v>#N/A</v>
      </c>
      <c r="Y190" s="507" t="e">
        <f ca="1">+IF(AND(ISNUMBER(OFFSET('Sanitation Data'!$D$11,0,10*ROW('Sanitation Data'!D184))),'Data Summary'!CN190="Yes"),OFFSET('Sanitation Data'!$D$11,0,10*ROW('Sanitation Data'!D184)),NA())</f>
        <v>#N/A</v>
      </c>
      <c r="Z190" s="507" t="e">
        <f ca="1">+IF(AND(ISNUMBER(OFFSET('Sanitation Data'!$D$12,0,10*ROW('Sanitation Data'!D184))),'Data Summary'!CO190="Yes"),OFFSET('Sanitation Data'!$D$12,0,10*ROW('Sanitation Data'!D184)),NA())</f>
        <v>#N/A</v>
      </c>
      <c r="AA190" s="507" t="e">
        <f ca="1">+IF(AND(ISNUMBER(OFFSET('Sanitation Data'!$E$4,0,10*ROW('Sanitation Data'!E184))),'Data Summary'!CP190="Yes"),100-OFFSET('Sanitation Data'!$E$4,0,10*ROW('Sanitation Data'!E184)),NA())</f>
        <v>#N/A</v>
      </c>
      <c r="AB190" s="507" t="e">
        <f ca="1">+IF(AND(ISNUMBER(OFFSET('Sanitation Data'!$E$6,0,10*ROW('Sanitation Data'!E184))),'Data Summary'!CQ190="Yes"),OFFSET('Sanitation Data'!$E$6,0,10*ROW('Sanitation Data'!E184)),NA())</f>
        <v>#N/A</v>
      </c>
      <c r="AC190" s="507" t="e">
        <f ca="1">+IF(AND(ISNUMBER(OFFSET('Sanitation Data'!$E$10,0,10*ROW('Sanitation Data'!E184))),'Data Summary'!CR190="Yes"),OFFSET('Sanitation Data'!$E$10,0,10*ROW('Sanitation Data'!E184)),NA())</f>
        <v>#N/A</v>
      </c>
      <c r="AD190" s="507" t="e">
        <f ca="1">+IF(AND(ISNUMBER(OFFSET('Sanitation Data'!$E$11,0,10*ROW('Sanitation Data'!E184))),'Data Summary'!CS190="Yes"),OFFSET('Sanitation Data'!$E$11,0,10*ROW('Sanitation Data'!E184)),NA())</f>
        <v>#N/A</v>
      </c>
      <c r="AE190" s="507" t="e">
        <f ca="1">+IF(AND(ISNUMBER(OFFSET('Sanitation Data'!$E$12,0,10*ROW('Sanitation Data'!E184))),'Data Summary'!CT190="Yes"),OFFSET('Sanitation Data'!$E$12,0,10*ROW('Sanitation Data'!E184)),NA())</f>
        <v>#N/A</v>
      </c>
      <c r="AF190" s="507" t="e">
        <f ca="1">+IF(AND(ISNUMBER(OFFSET('Sanitation Data'!$F$4,0,10*ROW('Sanitation Data'!F184))),'Data Summary'!CU190="Yes"),100-OFFSET('Sanitation Data'!$F$4,0,10*ROW('Sanitation Data'!F184)),NA())</f>
        <v>#N/A</v>
      </c>
      <c r="AG190" s="507" t="e">
        <f ca="1">+IF(AND(ISNUMBER(OFFSET('Sanitation Data'!$F$6,0,10*ROW('Sanitation Data'!F184))),'Data Summary'!CV190="Yes"),OFFSET('Sanitation Data'!$F$6,0,10*ROW('Sanitation Data'!F184)),NA())</f>
        <v>#N/A</v>
      </c>
      <c r="AH190" s="507" t="e">
        <f ca="1">+IF(AND(ISNUMBER(OFFSET('Sanitation Data'!$F$10,0,10*ROW('Sanitation Data'!F184))),'Data Summary'!CW190="Yes"),OFFSET('Sanitation Data'!$F$10,0,10*ROW('Sanitation Data'!F184)),NA())</f>
        <v>#N/A</v>
      </c>
      <c r="AI190" s="507" t="e">
        <f ca="1">+IF(AND(ISNUMBER(OFFSET('Sanitation Data'!$F$11,0,10*ROW('Sanitation Data'!F184))),'Data Summary'!CX190="Yes"),OFFSET('Sanitation Data'!$F$11,0,10*ROW('Sanitation Data'!F184)),NA())</f>
        <v>#N/A</v>
      </c>
      <c r="AJ190" s="507" t="e">
        <f ca="1">+IF(AND(ISNUMBER(OFFSET('Sanitation Data'!$F$12,0,10*ROW('Sanitation Data'!F184))),'Data Summary'!CY190="Yes"),OFFSET('Sanitation Data'!$F$12,0,10*ROW('Sanitation Data'!F184)),NA())</f>
        <v>#N/A</v>
      </c>
      <c r="AK190" s="507" t="e">
        <f ca="1">+IF(AND(ISNUMBER(OFFSET('Sanitation Data'!$G$4,0,10*ROW('Sanitation Data'!G184))),'Data Summary'!CZ190="Yes"),100-OFFSET('Sanitation Data'!$G$4,0,10*ROW('Sanitation Data'!G184)),NA())</f>
        <v>#N/A</v>
      </c>
      <c r="AL190" s="507" t="e">
        <f ca="1">+IF(AND(ISNUMBER(OFFSET('Sanitation Data'!$G$6,0,10*ROW('Sanitation Data'!G184))),'Data Summary'!DA190="Yes"),OFFSET('Sanitation Data'!$G$6,0,10*ROW('Sanitation Data'!G184)),NA())</f>
        <v>#N/A</v>
      </c>
      <c r="AM190" s="507" t="e">
        <f ca="1">+IF(AND(ISNUMBER(OFFSET('Sanitation Data'!$G$10,0,10*ROW('Sanitation Data'!G184))),'Data Summary'!DB190="Yes"),OFFSET('Sanitation Data'!$G$10,0,10*ROW('Sanitation Data'!G184)),NA())</f>
        <v>#N/A</v>
      </c>
      <c r="AN190" s="507" t="e">
        <f ca="1">+IF(AND(ISNUMBER(OFFSET('Sanitation Data'!$G$11,0,10*ROW('Sanitation Data'!G184))),'Data Summary'!DC190="Yes"),OFFSET('Sanitation Data'!$G$11,0,10*ROW('Sanitation Data'!G184)),NA())</f>
        <v>#N/A</v>
      </c>
      <c r="AO190" s="507" t="e">
        <f ca="1">+IF(AND(ISNUMBER(OFFSET('Sanitation Data'!$G$12,0,10*ROW('Sanitation Data'!G184))),'Data Summary'!DD190="Yes"),OFFSET('Sanitation Data'!$G$12,0,10*ROW('Sanitation Data'!G184)),NA())</f>
        <v>#N/A</v>
      </c>
      <c r="AP190" s="507" t="e">
        <f ca="1">+IF(AND(ISNUMBER(OFFSET('Sanitation Data'!$H$4,0,10*ROW('Sanitation Data'!H184))),'Data Summary'!DE190="Yes"),100-OFFSET('Sanitation Data'!$H$4,0,10*ROW('Sanitation Data'!H184)),NA())</f>
        <v>#N/A</v>
      </c>
      <c r="AQ190" s="507" t="e">
        <f ca="1">+IF(AND(ISNUMBER(OFFSET('Sanitation Data'!$H$6,0,10*ROW('Sanitation Data'!H184))),'Data Summary'!DF190="Yes"),OFFSET('Sanitation Data'!$H$6,0,10*ROW('Sanitation Data'!H184)),NA())</f>
        <v>#N/A</v>
      </c>
      <c r="AR190" s="507" t="e">
        <f ca="1">+IF(AND(ISNUMBER(OFFSET('Sanitation Data'!$H$10,0,10*ROW('Sanitation Data'!H184))),'Data Summary'!DG190="Yes"),OFFSET('Sanitation Data'!$H$10,0,10*ROW('Sanitation Data'!H184)),NA())</f>
        <v>#N/A</v>
      </c>
      <c r="AS190" s="507" t="e">
        <f ca="1">+IF(AND(ISNUMBER(OFFSET('Sanitation Data'!$H$11,0,10*ROW('Sanitation Data'!H184))),'Data Summary'!DH190="Yes"),OFFSET('Sanitation Data'!$H$11,0,10*ROW('Sanitation Data'!H184)),NA())</f>
        <v>#N/A</v>
      </c>
      <c r="AT190" s="507" t="e">
        <f ca="1">+IF(AND(ISNUMBER(OFFSET('Sanitation Data'!$H$12,0,10*ROW('Sanitation Data'!H184))),'Data Summary'!DI190="Yes"),OFFSET('Sanitation Data'!$H$12,0,10*ROW('Sanitation Data'!H184)),NA())</f>
        <v>#N/A</v>
      </c>
      <c r="AU190" s="507" t="e">
        <f ca="1">+IF(AND(ISNUMBER(OFFSET('Sanitation Data'!$I$4,0,10*ROW('Sanitation Data'!I184))),'Data Summary'!DJ190="Yes"),100-OFFSET('Sanitation Data'!$I$4,0,10*ROW('Sanitation Data'!I184)),NA())</f>
        <v>#N/A</v>
      </c>
      <c r="AV190" s="507" t="e">
        <f ca="1">+IF(AND(ISNUMBER(OFFSET('Sanitation Data'!$I$6,0,10*ROW('Sanitation Data'!I184))),'Data Summary'!DK190="Yes"),OFFSET('Sanitation Data'!$I$6,0,10*ROW('Sanitation Data'!I184)),NA())</f>
        <v>#N/A</v>
      </c>
      <c r="AW190" s="507" t="e">
        <f ca="1">+IF(AND(ISNUMBER(OFFSET('Sanitation Data'!$I$10,0,10*ROW('Sanitation Data'!I184))),'Data Summary'!DL190="Yes"),OFFSET('Sanitation Data'!$I$10,0,10*ROW('Sanitation Data'!I184)),NA())</f>
        <v>#N/A</v>
      </c>
      <c r="AX190" s="507" t="e">
        <f ca="1">+IF(AND(ISNUMBER(OFFSET('Sanitation Data'!$I$11,0,10*ROW('Sanitation Data'!I184))),'Data Summary'!DM190="Yes"),OFFSET('Sanitation Data'!$I$11,0,10*ROW('Sanitation Data'!I184)),NA())</f>
        <v>#N/A</v>
      </c>
      <c r="AY190" s="507" t="e">
        <f ca="1">+IF(AND(ISNUMBER(OFFSET('Sanitation Data'!$I$12,0,10*ROW('Sanitation Data'!I184))),'Data Summary'!DN190="Yes"),OFFSET('Sanitation Data'!$I$12,0,10*ROW('Sanitation Data'!I184)),NA())</f>
        <v>#N/A</v>
      </c>
      <c r="AZ190" s="508" t="e">
        <f ca="1">+IF(AND(ISNUMBER(OFFSET('Hygiene Data'!$D$5,0,10*ROW('Hygiene Data'!D184))),'Data Summary'!DO190="Yes"),OFFSET('Hygiene Data'!$D$5,0,10*ROW('Hygiene Data'!D184)),NA())</f>
        <v>#N/A</v>
      </c>
      <c r="BA190" s="508" t="e">
        <f ca="1">+IF(AND(ISNUMBER(OFFSET('Hygiene Data'!$D$7,0,10*ROW('Hygiene Data'!D184))),'Data Summary'!DP190="Yes"),OFFSET('Hygiene Data'!$D$7,0,10*ROW('Hygiene Data'!D184)),NA())</f>
        <v>#N/A</v>
      </c>
      <c r="BB190" s="508" t="e">
        <f ca="1">+IF(AND(ISNUMBER(OFFSET('Hygiene Data'!$D$9,0,10*ROW('Hygiene Data'!D184))),'Data Summary'!DQ190="Yes"),OFFSET('Hygiene Data'!$D$9,0,10*ROW('Hygiene Data'!D184)),NA())</f>
        <v>#N/A</v>
      </c>
      <c r="BC190" s="508" t="e">
        <f ca="1">+IF(AND(ISNUMBER(OFFSET('Hygiene Data'!$E$5,0,10*ROW('Hygiene Data'!E184))),'Data Summary'!DR190="Yes"),OFFSET('Hygiene Data'!$E$5,0,10*ROW('Hygiene Data'!E184)),NA())</f>
        <v>#N/A</v>
      </c>
      <c r="BD190" s="508" t="e">
        <f ca="1">+IF(AND(ISNUMBER(OFFSET('Hygiene Data'!$E$7,0,10*ROW('Hygiene Data'!E184))),'Data Summary'!DS190="Yes"),OFFSET('Hygiene Data'!$E$7,0,10*ROW('Hygiene Data'!E184)),NA())</f>
        <v>#N/A</v>
      </c>
      <c r="BE190" s="508" t="e">
        <f ca="1">+IF(AND(ISNUMBER(OFFSET('Hygiene Data'!$E$9,0,10*ROW('Hygiene Data'!E184))),'Data Summary'!DT190="Yes"),OFFSET('Hygiene Data'!$E$9,0,10*ROW('Hygiene Data'!E184)),NA())</f>
        <v>#N/A</v>
      </c>
      <c r="BF190" s="508" t="e">
        <f ca="1">+IF(AND(ISNUMBER(OFFSET('Hygiene Data'!$F$5,0,10*ROW('Hygiene Data'!F184))),'Data Summary'!DU190="Yes"),OFFSET('Hygiene Data'!$F$5,0,10*ROW('Hygiene Data'!F184)),NA())</f>
        <v>#N/A</v>
      </c>
      <c r="BG190" s="508" t="e">
        <f ca="1">+IF(AND(ISNUMBER(OFFSET('Hygiene Data'!$F$7,0,10*ROW('Hygiene Data'!F184))),'Data Summary'!DV190="Yes"),OFFSET('Hygiene Data'!$F$7,0,10*ROW('Hygiene Data'!F184)),NA())</f>
        <v>#N/A</v>
      </c>
      <c r="BH190" s="508" t="e">
        <f ca="1">+IF(AND(ISNUMBER(OFFSET('Hygiene Data'!$F$9,0,10*ROW('Hygiene Data'!F184))),'Data Summary'!DW190="Yes"),OFFSET('Hygiene Data'!$F$9,0,10*ROW('Hygiene Data'!F184)),NA())</f>
        <v>#N/A</v>
      </c>
      <c r="BI190" s="508" t="e">
        <f ca="1">+IF(AND(ISNUMBER(OFFSET('Hygiene Data'!$G$5,0,10*ROW('Hygiene Data'!G184))),'Data Summary'!DX190="Yes"),OFFSET('Hygiene Data'!$G$5,0,10*ROW('Hygiene Data'!G184)),NA())</f>
        <v>#N/A</v>
      </c>
      <c r="BJ190" s="508" t="e">
        <f ca="1">+IF(AND(ISNUMBER(OFFSET('Hygiene Data'!$G$7,0,10*ROW('Hygiene Data'!G184))),'Data Summary'!DY190="Yes"),OFFSET('Hygiene Data'!$G$7,0,10*ROW('Hygiene Data'!G184)),NA())</f>
        <v>#N/A</v>
      </c>
      <c r="BK190" s="508" t="e">
        <f ca="1">+IF(AND(ISNUMBER(OFFSET('Hygiene Data'!$G$9,0,10*ROW('Hygiene Data'!G184))),'Data Summary'!DZ190="Yes"),OFFSET('Hygiene Data'!$G$9,0,10*ROW('Hygiene Data'!G184)),NA())</f>
        <v>#N/A</v>
      </c>
      <c r="BL190" s="508" t="e">
        <f ca="1">+IF(AND(ISNUMBER(OFFSET('Hygiene Data'!$H$5,0,10*ROW('Hygiene Data'!H184))),'Data Summary'!EA190="Yes"),OFFSET('Hygiene Data'!$H$5,0,10*ROW('Hygiene Data'!H184)),NA())</f>
        <v>#N/A</v>
      </c>
      <c r="BM190" s="508" t="e">
        <f ca="1">+IF(AND(ISNUMBER(OFFSET('Hygiene Data'!$H$7,0,10*ROW('Hygiene Data'!H184))),'Data Summary'!EB190="Yes"),OFFSET('Hygiene Data'!$H$7,0,10*ROW('Hygiene Data'!H184)),NA())</f>
        <v>#N/A</v>
      </c>
      <c r="BN190" s="508" t="e">
        <f ca="1">+IF(AND(ISNUMBER(OFFSET('Hygiene Data'!$H$9,0,10*ROW('Hygiene Data'!H184))),'Data Summary'!EC190="Yes"),OFFSET('Hygiene Data'!$H$9,0,10*ROW('Hygiene Data'!H184)),NA())</f>
        <v>#N/A</v>
      </c>
      <c r="BO190" s="508" t="e">
        <f ca="1">+IF(AND(ISNUMBER(OFFSET('Hygiene Data'!$I$5,0,10*ROW('Hygiene Data'!I184))),'Data Summary'!ED190="Yes"),OFFSET('Hygiene Data'!$I$5,0,10*ROW('Hygiene Data'!I184)),NA())</f>
        <v>#N/A</v>
      </c>
      <c r="BP190" s="508" t="e">
        <f ca="1">+IF(AND(ISNUMBER(OFFSET('Hygiene Data'!$I$7,0,10*ROW('Hygiene Data'!I184))),'Data Summary'!EE190="Yes"),OFFSET('Hygiene Data'!$I$7,0,10*ROW('Hygiene Data'!I184)),NA())</f>
        <v>#N/A</v>
      </c>
      <c r="BQ190" s="508" t="e">
        <f ca="1">+IF(AND(ISNUMBER(OFFSET('Hygiene Data'!$I$9,0,10*ROW('Hygiene Data'!I184))),'Data Summary'!EF190="Yes"),OFFSET('Hygiene Data'!$I$9,0,10*ROW('Hygiene Data'!I184)),NA())</f>
        <v>#N/A</v>
      </c>
    </row>
    <row r="191" spans="1:69" x14ac:dyDescent="0.25">
      <c r="A191" s="504" t="e">
        <f ca="1">+RIGHT('Data Summary'!A191,LEN('Data Summary'!A191)-9)</f>
        <v>#VALUE!</v>
      </c>
      <c r="B191" s="478" t="str">
        <f ca="1">+IF(ISTEXT('Data Summary'!B191),'Data Summary'!B191,"")</f>
        <v/>
      </c>
      <c r="C191" s="505" t="e">
        <f ca="1">+VALUE('Data Summary'!C191)</f>
        <v>#VALUE!</v>
      </c>
      <c r="D191" s="506" t="e">
        <f ca="1">+IF(AND(ISNUMBER(OFFSET('Water Data'!$D$4,0,10*ROW('Water Data'!D185))),'Data Summary'!BS191="Yes"),100-OFFSET('Water Data'!$D$4,0,10*ROW('Water Data'!D185)),NA())</f>
        <v>#N/A</v>
      </c>
      <c r="E191" s="506" t="e">
        <f ca="1">+IF(AND(ISNUMBER(OFFSET('Water Data'!$D$6,0,10*ROW('Water Data'!D185))),'Data Summary'!BT191="Yes"),OFFSET('Water Data'!$D$6,0,10*ROW('Water Data'!D185)),NA())</f>
        <v>#N/A</v>
      </c>
      <c r="F191" s="506" t="e">
        <f ca="1">+IF(AND(ISNUMBER(OFFSET('Water Data'!$D$9,0,10*ROW('Water Data'!D185))),'Data Summary'!BU191="Yes"),OFFSET('Water Data'!$D$9,0,10*ROW('Water Data'!D185)),NA())</f>
        <v>#N/A</v>
      </c>
      <c r="G191" s="506" t="e">
        <f ca="1">+IF(AND(ISNUMBER(OFFSET('Water Data'!$E$4,0,10*ROW('Water Data'!E185))),'Data Summary'!BV191="Yes"),100-OFFSET('Water Data'!$E$4,0,10*ROW('Water Data'!E185)),NA())</f>
        <v>#N/A</v>
      </c>
      <c r="H191" s="506" t="e">
        <f ca="1">+IF(AND(ISNUMBER(OFFSET('Water Data'!$E$6,0,10*ROW('Water Data'!E185))),'Data Summary'!BW191="Yes"),OFFSET('Water Data'!$E$6,0,10*ROW('Water Data'!E185)),NA())</f>
        <v>#N/A</v>
      </c>
      <c r="I191" s="506" t="e">
        <f ca="1">+IF(AND(ISNUMBER(OFFSET('Water Data'!$E$9,0,10*ROW('Water Data'!E185))),'Data Summary'!BX191="Yes"),OFFSET('Water Data'!$E$9,0,10*ROW('Water Data'!E185)),NA())</f>
        <v>#N/A</v>
      </c>
      <c r="J191" s="506" t="e">
        <f ca="1">+IF(AND(ISNUMBER(OFFSET('Water Data'!$F$4,0,10*ROW('Water Data'!F185))),'Data Summary'!BY191="Yes"),100-OFFSET('Water Data'!$F$4,0,10*ROW('Water Data'!F185)),NA())</f>
        <v>#N/A</v>
      </c>
      <c r="K191" s="506" t="e">
        <f ca="1">+IF(AND(ISNUMBER(OFFSET('Water Data'!$F$6,0,10*ROW('Water Data'!F185))),'Data Summary'!BZ191="Yes"),OFFSET('Water Data'!$F$6,0,10*ROW('Water Data'!F185)),NA())</f>
        <v>#N/A</v>
      </c>
      <c r="L191" s="506" t="e">
        <f ca="1">+IF(AND(ISNUMBER(OFFSET('Water Data'!$F$9,0,10*ROW('Water Data'!F185))),'Data Summary'!CA191="Yes"),OFFSET('Water Data'!$F$9,0,10*ROW('Water Data'!F185)),NA())</f>
        <v>#N/A</v>
      </c>
      <c r="M191" s="506" t="e">
        <f ca="1">+IF(AND(ISNUMBER(OFFSET('Water Data'!$G$4,0,10*ROW('Water Data'!G185))),'Data Summary'!CB191="Yes"),100-OFFSET('Water Data'!$G$4,0,10*ROW('Water Data'!G185)),NA())</f>
        <v>#N/A</v>
      </c>
      <c r="N191" s="506" t="e">
        <f ca="1">+IF(AND(ISNUMBER(OFFSET('Water Data'!$G$6,0,10*ROW('Water Data'!G185))),'Data Summary'!CC191="Yes"),OFFSET('Water Data'!$G$6,0,10*ROW('Water Data'!G185)),NA())</f>
        <v>#N/A</v>
      </c>
      <c r="O191" s="506" t="e">
        <f ca="1">+IF(AND(ISNUMBER(OFFSET('Water Data'!$G$9,0,10*ROW('Water Data'!G185))),'Data Summary'!CD191="Yes"),OFFSET('Water Data'!$G$9,0,10*ROW('Water Data'!G185)),NA())</f>
        <v>#N/A</v>
      </c>
      <c r="P191" s="506" t="e">
        <f ca="1">+IF(AND(ISNUMBER(OFFSET('Water Data'!$H$4,0,10*ROW('Water Data'!H185))),'Data Summary'!CE191="Yes"),100-OFFSET('Water Data'!$H$4,0,10*ROW('Water Data'!H185)),NA())</f>
        <v>#N/A</v>
      </c>
      <c r="Q191" s="506" t="e">
        <f ca="1">+IF(AND(ISNUMBER(OFFSET('Water Data'!$H$6,0,10*ROW('Water Data'!H185))),'Data Summary'!CF191="Yes"),OFFSET('Water Data'!$H$6,0,10*ROW('Water Data'!H185)),NA())</f>
        <v>#N/A</v>
      </c>
      <c r="R191" s="506" t="e">
        <f ca="1">+IF(AND(ISNUMBER(OFFSET('Water Data'!$H$9,0,10*ROW('Water Data'!H185))),'Data Summary'!CG191="Yes"),OFFSET('Water Data'!$H$9,0,10*ROW('Water Data'!H185)),NA())</f>
        <v>#N/A</v>
      </c>
      <c r="S191" s="506" t="e">
        <f ca="1">+IF(AND(ISNUMBER(OFFSET('Water Data'!$I$4,0,10*ROW('Water Data'!I185))),'Data Summary'!CH191="Yes"),100-OFFSET('Water Data'!$I$4,0,10*ROW('Water Data'!I185)),NA())</f>
        <v>#N/A</v>
      </c>
      <c r="T191" s="506" t="e">
        <f ca="1">+IF(AND(ISNUMBER(OFFSET('Water Data'!$I$6,0,10*ROW('Water Data'!I185))),'Data Summary'!CI191="Yes"),OFFSET('Water Data'!$I$6,0,10*ROW('Water Data'!I185)),NA())</f>
        <v>#N/A</v>
      </c>
      <c r="U191" s="506" t="e">
        <f ca="1">+IF(AND(ISNUMBER(OFFSET('Water Data'!$I$9,0,10*ROW('Water Data'!I185))),'Data Summary'!CJ191="Yes"),OFFSET('Water Data'!$I$9,0,10*ROW('Water Data'!I185)),NA())</f>
        <v>#N/A</v>
      </c>
      <c r="V191" s="507" t="e">
        <f ca="1">+IF(AND(ISNUMBER(OFFSET('Sanitation Data'!$D$4,0,10*ROW('Sanitation Data'!D185))),'Data Summary'!CK191="Yes"),100-OFFSET('Sanitation Data'!$D$4,0,10*ROW('Sanitation Data'!D185)),NA())</f>
        <v>#N/A</v>
      </c>
      <c r="W191" s="507" t="e">
        <f ca="1">+IF(AND(ISNUMBER(OFFSET('Sanitation Data'!$D$6,0,10*ROW('Sanitation Data'!D185))),'Data Summary'!CL191="Yes"),OFFSET('Sanitation Data'!$D$6,0,10*ROW('Sanitation Data'!D185)),NA())</f>
        <v>#N/A</v>
      </c>
      <c r="X191" s="507" t="e">
        <f ca="1">+IF(AND(ISNUMBER(OFFSET('Sanitation Data'!$D$10,0,10*ROW('Sanitation Data'!D185))),'Data Summary'!CM191="Yes"),OFFSET('Sanitation Data'!$D$10,0,10*ROW('Sanitation Data'!D185)),NA())</f>
        <v>#N/A</v>
      </c>
      <c r="Y191" s="507" t="e">
        <f ca="1">+IF(AND(ISNUMBER(OFFSET('Sanitation Data'!$D$11,0,10*ROW('Sanitation Data'!D185))),'Data Summary'!CN191="Yes"),OFFSET('Sanitation Data'!$D$11,0,10*ROW('Sanitation Data'!D185)),NA())</f>
        <v>#N/A</v>
      </c>
      <c r="Z191" s="507" t="e">
        <f ca="1">+IF(AND(ISNUMBER(OFFSET('Sanitation Data'!$D$12,0,10*ROW('Sanitation Data'!D185))),'Data Summary'!CO191="Yes"),OFFSET('Sanitation Data'!$D$12,0,10*ROW('Sanitation Data'!D185)),NA())</f>
        <v>#N/A</v>
      </c>
      <c r="AA191" s="507" t="e">
        <f ca="1">+IF(AND(ISNUMBER(OFFSET('Sanitation Data'!$E$4,0,10*ROW('Sanitation Data'!E185))),'Data Summary'!CP191="Yes"),100-OFFSET('Sanitation Data'!$E$4,0,10*ROW('Sanitation Data'!E185)),NA())</f>
        <v>#N/A</v>
      </c>
      <c r="AB191" s="507" t="e">
        <f ca="1">+IF(AND(ISNUMBER(OFFSET('Sanitation Data'!$E$6,0,10*ROW('Sanitation Data'!E185))),'Data Summary'!CQ191="Yes"),OFFSET('Sanitation Data'!$E$6,0,10*ROW('Sanitation Data'!E185)),NA())</f>
        <v>#N/A</v>
      </c>
      <c r="AC191" s="507" t="e">
        <f ca="1">+IF(AND(ISNUMBER(OFFSET('Sanitation Data'!$E$10,0,10*ROW('Sanitation Data'!E185))),'Data Summary'!CR191="Yes"),OFFSET('Sanitation Data'!$E$10,0,10*ROW('Sanitation Data'!E185)),NA())</f>
        <v>#N/A</v>
      </c>
      <c r="AD191" s="507" t="e">
        <f ca="1">+IF(AND(ISNUMBER(OFFSET('Sanitation Data'!$E$11,0,10*ROW('Sanitation Data'!E185))),'Data Summary'!CS191="Yes"),OFFSET('Sanitation Data'!$E$11,0,10*ROW('Sanitation Data'!E185)),NA())</f>
        <v>#N/A</v>
      </c>
      <c r="AE191" s="507" t="e">
        <f ca="1">+IF(AND(ISNUMBER(OFFSET('Sanitation Data'!$E$12,0,10*ROW('Sanitation Data'!E185))),'Data Summary'!CT191="Yes"),OFFSET('Sanitation Data'!$E$12,0,10*ROW('Sanitation Data'!E185)),NA())</f>
        <v>#N/A</v>
      </c>
      <c r="AF191" s="507" t="e">
        <f ca="1">+IF(AND(ISNUMBER(OFFSET('Sanitation Data'!$F$4,0,10*ROW('Sanitation Data'!F185))),'Data Summary'!CU191="Yes"),100-OFFSET('Sanitation Data'!$F$4,0,10*ROW('Sanitation Data'!F185)),NA())</f>
        <v>#N/A</v>
      </c>
      <c r="AG191" s="507" t="e">
        <f ca="1">+IF(AND(ISNUMBER(OFFSET('Sanitation Data'!$F$6,0,10*ROW('Sanitation Data'!F185))),'Data Summary'!CV191="Yes"),OFFSET('Sanitation Data'!$F$6,0,10*ROW('Sanitation Data'!F185)),NA())</f>
        <v>#N/A</v>
      </c>
      <c r="AH191" s="507" t="e">
        <f ca="1">+IF(AND(ISNUMBER(OFFSET('Sanitation Data'!$F$10,0,10*ROW('Sanitation Data'!F185))),'Data Summary'!CW191="Yes"),OFFSET('Sanitation Data'!$F$10,0,10*ROW('Sanitation Data'!F185)),NA())</f>
        <v>#N/A</v>
      </c>
      <c r="AI191" s="507" t="e">
        <f ca="1">+IF(AND(ISNUMBER(OFFSET('Sanitation Data'!$F$11,0,10*ROW('Sanitation Data'!F185))),'Data Summary'!CX191="Yes"),OFFSET('Sanitation Data'!$F$11,0,10*ROW('Sanitation Data'!F185)),NA())</f>
        <v>#N/A</v>
      </c>
      <c r="AJ191" s="507" t="e">
        <f ca="1">+IF(AND(ISNUMBER(OFFSET('Sanitation Data'!$F$12,0,10*ROW('Sanitation Data'!F185))),'Data Summary'!CY191="Yes"),OFFSET('Sanitation Data'!$F$12,0,10*ROW('Sanitation Data'!F185)),NA())</f>
        <v>#N/A</v>
      </c>
      <c r="AK191" s="507" t="e">
        <f ca="1">+IF(AND(ISNUMBER(OFFSET('Sanitation Data'!$G$4,0,10*ROW('Sanitation Data'!G185))),'Data Summary'!CZ191="Yes"),100-OFFSET('Sanitation Data'!$G$4,0,10*ROW('Sanitation Data'!G185)),NA())</f>
        <v>#N/A</v>
      </c>
      <c r="AL191" s="507" t="e">
        <f ca="1">+IF(AND(ISNUMBER(OFFSET('Sanitation Data'!$G$6,0,10*ROW('Sanitation Data'!G185))),'Data Summary'!DA191="Yes"),OFFSET('Sanitation Data'!$G$6,0,10*ROW('Sanitation Data'!G185)),NA())</f>
        <v>#N/A</v>
      </c>
      <c r="AM191" s="507" t="e">
        <f ca="1">+IF(AND(ISNUMBER(OFFSET('Sanitation Data'!$G$10,0,10*ROW('Sanitation Data'!G185))),'Data Summary'!DB191="Yes"),OFFSET('Sanitation Data'!$G$10,0,10*ROW('Sanitation Data'!G185)),NA())</f>
        <v>#N/A</v>
      </c>
      <c r="AN191" s="507" t="e">
        <f ca="1">+IF(AND(ISNUMBER(OFFSET('Sanitation Data'!$G$11,0,10*ROW('Sanitation Data'!G185))),'Data Summary'!DC191="Yes"),OFFSET('Sanitation Data'!$G$11,0,10*ROW('Sanitation Data'!G185)),NA())</f>
        <v>#N/A</v>
      </c>
      <c r="AO191" s="507" t="e">
        <f ca="1">+IF(AND(ISNUMBER(OFFSET('Sanitation Data'!$G$12,0,10*ROW('Sanitation Data'!G185))),'Data Summary'!DD191="Yes"),OFFSET('Sanitation Data'!$G$12,0,10*ROW('Sanitation Data'!G185)),NA())</f>
        <v>#N/A</v>
      </c>
      <c r="AP191" s="507" t="e">
        <f ca="1">+IF(AND(ISNUMBER(OFFSET('Sanitation Data'!$H$4,0,10*ROW('Sanitation Data'!H185))),'Data Summary'!DE191="Yes"),100-OFFSET('Sanitation Data'!$H$4,0,10*ROW('Sanitation Data'!H185)),NA())</f>
        <v>#N/A</v>
      </c>
      <c r="AQ191" s="507" t="e">
        <f ca="1">+IF(AND(ISNUMBER(OFFSET('Sanitation Data'!$H$6,0,10*ROW('Sanitation Data'!H185))),'Data Summary'!DF191="Yes"),OFFSET('Sanitation Data'!$H$6,0,10*ROW('Sanitation Data'!H185)),NA())</f>
        <v>#N/A</v>
      </c>
      <c r="AR191" s="507" t="e">
        <f ca="1">+IF(AND(ISNUMBER(OFFSET('Sanitation Data'!$H$10,0,10*ROW('Sanitation Data'!H185))),'Data Summary'!DG191="Yes"),OFFSET('Sanitation Data'!$H$10,0,10*ROW('Sanitation Data'!H185)),NA())</f>
        <v>#N/A</v>
      </c>
      <c r="AS191" s="507" t="e">
        <f ca="1">+IF(AND(ISNUMBER(OFFSET('Sanitation Data'!$H$11,0,10*ROW('Sanitation Data'!H185))),'Data Summary'!DH191="Yes"),OFFSET('Sanitation Data'!$H$11,0,10*ROW('Sanitation Data'!H185)),NA())</f>
        <v>#N/A</v>
      </c>
      <c r="AT191" s="507" t="e">
        <f ca="1">+IF(AND(ISNUMBER(OFFSET('Sanitation Data'!$H$12,0,10*ROW('Sanitation Data'!H185))),'Data Summary'!DI191="Yes"),OFFSET('Sanitation Data'!$H$12,0,10*ROW('Sanitation Data'!H185)),NA())</f>
        <v>#N/A</v>
      </c>
      <c r="AU191" s="507" t="e">
        <f ca="1">+IF(AND(ISNUMBER(OFFSET('Sanitation Data'!$I$4,0,10*ROW('Sanitation Data'!I185))),'Data Summary'!DJ191="Yes"),100-OFFSET('Sanitation Data'!$I$4,0,10*ROW('Sanitation Data'!I185)),NA())</f>
        <v>#N/A</v>
      </c>
      <c r="AV191" s="507" t="e">
        <f ca="1">+IF(AND(ISNUMBER(OFFSET('Sanitation Data'!$I$6,0,10*ROW('Sanitation Data'!I185))),'Data Summary'!DK191="Yes"),OFFSET('Sanitation Data'!$I$6,0,10*ROW('Sanitation Data'!I185)),NA())</f>
        <v>#N/A</v>
      </c>
      <c r="AW191" s="507" t="e">
        <f ca="1">+IF(AND(ISNUMBER(OFFSET('Sanitation Data'!$I$10,0,10*ROW('Sanitation Data'!I185))),'Data Summary'!DL191="Yes"),OFFSET('Sanitation Data'!$I$10,0,10*ROW('Sanitation Data'!I185)),NA())</f>
        <v>#N/A</v>
      </c>
      <c r="AX191" s="507" t="e">
        <f ca="1">+IF(AND(ISNUMBER(OFFSET('Sanitation Data'!$I$11,0,10*ROW('Sanitation Data'!I185))),'Data Summary'!DM191="Yes"),OFFSET('Sanitation Data'!$I$11,0,10*ROW('Sanitation Data'!I185)),NA())</f>
        <v>#N/A</v>
      </c>
      <c r="AY191" s="507" t="e">
        <f ca="1">+IF(AND(ISNUMBER(OFFSET('Sanitation Data'!$I$12,0,10*ROW('Sanitation Data'!I185))),'Data Summary'!DN191="Yes"),OFFSET('Sanitation Data'!$I$12,0,10*ROW('Sanitation Data'!I185)),NA())</f>
        <v>#N/A</v>
      </c>
      <c r="AZ191" s="508" t="e">
        <f ca="1">+IF(AND(ISNUMBER(OFFSET('Hygiene Data'!$D$5,0,10*ROW('Hygiene Data'!D185))),'Data Summary'!DO191="Yes"),OFFSET('Hygiene Data'!$D$5,0,10*ROW('Hygiene Data'!D185)),NA())</f>
        <v>#N/A</v>
      </c>
      <c r="BA191" s="508" t="e">
        <f ca="1">+IF(AND(ISNUMBER(OFFSET('Hygiene Data'!$D$7,0,10*ROW('Hygiene Data'!D185))),'Data Summary'!DP191="Yes"),OFFSET('Hygiene Data'!$D$7,0,10*ROW('Hygiene Data'!D185)),NA())</f>
        <v>#N/A</v>
      </c>
      <c r="BB191" s="508" t="e">
        <f ca="1">+IF(AND(ISNUMBER(OFFSET('Hygiene Data'!$D$9,0,10*ROW('Hygiene Data'!D185))),'Data Summary'!DQ191="Yes"),OFFSET('Hygiene Data'!$D$9,0,10*ROW('Hygiene Data'!D185)),NA())</f>
        <v>#N/A</v>
      </c>
      <c r="BC191" s="508" t="e">
        <f ca="1">+IF(AND(ISNUMBER(OFFSET('Hygiene Data'!$E$5,0,10*ROW('Hygiene Data'!E185))),'Data Summary'!DR191="Yes"),OFFSET('Hygiene Data'!$E$5,0,10*ROW('Hygiene Data'!E185)),NA())</f>
        <v>#N/A</v>
      </c>
      <c r="BD191" s="508" t="e">
        <f ca="1">+IF(AND(ISNUMBER(OFFSET('Hygiene Data'!$E$7,0,10*ROW('Hygiene Data'!E185))),'Data Summary'!DS191="Yes"),OFFSET('Hygiene Data'!$E$7,0,10*ROW('Hygiene Data'!E185)),NA())</f>
        <v>#N/A</v>
      </c>
      <c r="BE191" s="508" t="e">
        <f ca="1">+IF(AND(ISNUMBER(OFFSET('Hygiene Data'!$E$9,0,10*ROW('Hygiene Data'!E185))),'Data Summary'!DT191="Yes"),OFFSET('Hygiene Data'!$E$9,0,10*ROW('Hygiene Data'!E185)),NA())</f>
        <v>#N/A</v>
      </c>
      <c r="BF191" s="508" t="e">
        <f ca="1">+IF(AND(ISNUMBER(OFFSET('Hygiene Data'!$F$5,0,10*ROW('Hygiene Data'!F185))),'Data Summary'!DU191="Yes"),OFFSET('Hygiene Data'!$F$5,0,10*ROW('Hygiene Data'!F185)),NA())</f>
        <v>#N/A</v>
      </c>
      <c r="BG191" s="508" t="e">
        <f ca="1">+IF(AND(ISNUMBER(OFFSET('Hygiene Data'!$F$7,0,10*ROW('Hygiene Data'!F185))),'Data Summary'!DV191="Yes"),OFFSET('Hygiene Data'!$F$7,0,10*ROW('Hygiene Data'!F185)),NA())</f>
        <v>#N/A</v>
      </c>
      <c r="BH191" s="508" t="e">
        <f ca="1">+IF(AND(ISNUMBER(OFFSET('Hygiene Data'!$F$9,0,10*ROW('Hygiene Data'!F185))),'Data Summary'!DW191="Yes"),OFFSET('Hygiene Data'!$F$9,0,10*ROW('Hygiene Data'!F185)),NA())</f>
        <v>#N/A</v>
      </c>
      <c r="BI191" s="508" t="e">
        <f ca="1">+IF(AND(ISNUMBER(OFFSET('Hygiene Data'!$G$5,0,10*ROW('Hygiene Data'!G185))),'Data Summary'!DX191="Yes"),OFFSET('Hygiene Data'!$G$5,0,10*ROW('Hygiene Data'!G185)),NA())</f>
        <v>#N/A</v>
      </c>
      <c r="BJ191" s="508" t="e">
        <f ca="1">+IF(AND(ISNUMBER(OFFSET('Hygiene Data'!$G$7,0,10*ROW('Hygiene Data'!G185))),'Data Summary'!DY191="Yes"),OFFSET('Hygiene Data'!$G$7,0,10*ROW('Hygiene Data'!G185)),NA())</f>
        <v>#N/A</v>
      </c>
      <c r="BK191" s="508" t="e">
        <f ca="1">+IF(AND(ISNUMBER(OFFSET('Hygiene Data'!$G$9,0,10*ROW('Hygiene Data'!G185))),'Data Summary'!DZ191="Yes"),OFFSET('Hygiene Data'!$G$9,0,10*ROW('Hygiene Data'!G185)),NA())</f>
        <v>#N/A</v>
      </c>
      <c r="BL191" s="508" t="e">
        <f ca="1">+IF(AND(ISNUMBER(OFFSET('Hygiene Data'!$H$5,0,10*ROW('Hygiene Data'!H185))),'Data Summary'!EA191="Yes"),OFFSET('Hygiene Data'!$H$5,0,10*ROW('Hygiene Data'!H185)),NA())</f>
        <v>#N/A</v>
      </c>
      <c r="BM191" s="508" t="e">
        <f ca="1">+IF(AND(ISNUMBER(OFFSET('Hygiene Data'!$H$7,0,10*ROW('Hygiene Data'!H185))),'Data Summary'!EB191="Yes"),OFFSET('Hygiene Data'!$H$7,0,10*ROW('Hygiene Data'!H185)),NA())</f>
        <v>#N/A</v>
      </c>
      <c r="BN191" s="508" t="e">
        <f ca="1">+IF(AND(ISNUMBER(OFFSET('Hygiene Data'!$H$9,0,10*ROW('Hygiene Data'!H185))),'Data Summary'!EC191="Yes"),OFFSET('Hygiene Data'!$H$9,0,10*ROW('Hygiene Data'!H185)),NA())</f>
        <v>#N/A</v>
      </c>
      <c r="BO191" s="508" t="e">
        <f ca="1">+IF(AND(ISNUMBER(OFFSET('Hygiene Data'!$I$5,0,10*ROW('Hygiene Data'!I185))),'Data Summary'!ED191="Yes"),OFFSET('Hygiene Data'!$I$5,0,10*ROW('Hygiene Data'!I185)),NA())</f>
        <v>#N/A</v>
      </c>
      <c r="BP191" s="508" t="e">
        <f ca="1">+IF(AND(ISNUMBER(OFFSET('Hygiene Data'!$I$7,0,10*ROW('Hygiene Data'!I185))),'Data Summary'!EE191="Yes"),OFFSET('Hygiene Data'!$I$7,0,10*ROW('Hygiene Data'!I185)),NA())</f>
        <v>#N/A</v>
      </c>
      <c r="BQ191" s="508" t="e">
        <f ca="1">+IF(AND(ISNUMBER(OFFSET('Hygiene Data'!$I$9,0,10*ROW('Hygiene Data'!I185))),'Data Summary'!EF191="Yes"),OFFSET('Hygiene Data'!$I$9,0,10*ROW('Hygiene Data'!I185)),NA())</f>
        <v>#N/A</v>
      </c>
    </row>
    <row r="192" spans="1:69" x14ac:dyDescent="0.25">
      <c r="A192" s="504" t="e">
        <f ca="1">+RIGHT('Data Summary'!A192,LEN('Data Summary'!A192)-9)</f>
        <v>#VALUE!</v>
      </c>
      <c r="B192" s="478" t="str">
        <f ca="1">+IF(ISTEXT('Data Summary'!B192),'Data Summary'!B192,"")</f>
        <v/>
      </c>
      <c r="C192" s="505" t="e">
        <f ca="1">+VALUE('Data Summary'!C192)</f>
        <v>#VALUE!</v>
      </c>
      <c r="D192" s="506" t="e">
        <f ca="1">+IF(AND(ISNUMBER(OFFSET('Water Data'!$D$4,0,10*ROW('Water Data'!D186))),'Data Summary'!BS192="Yes"),100-OFFSET('Water Data'!$D$4,0,10*ROW('Water Data'!D186)),NA())</f>
        <v>#N/A</v>
      </c>
      <c r="E192" s="506" t="e">
        <f ca="1">+IF(AND(ISNUMBER(OFFSET('Water Data'!$D$6,0,10*ROW('Water Data'!D186))),'Data Summary'!BT192="Yes"),OFFSET('Water Data'!$D$6,0,10*ROW('Water Data'!D186)),NA())</f>
        <v>#N/A</v>
      </c>
      <c r="F192" s="506" t="e">
        <f ca="1">+IF(AND(ISNUMBER(OFFSET('Water Data'!$D$9,0,10*ROW('Water Data'!D186))),'Data Summary'!BU192="Yes"),OFFSET('Water Data'!$D$9,0,10*ROW('Water Data'!D186)),NA())</f>
        <v>#N/A</v>
      </c>
      <c r="G192" s="506" t="e">
        <f ca="1">+IF(AND(ISNUMBER(OFFSET('Water Data'!$E$4,0,10*ROW('Water Data'!E186))),'Data Summary'!BV192="Yes"),100-OFFSET('Water Data'!$E$4,0,10*ROW('Water Data'!E186)),NA())</f>
        <v>#N/A</v>
      </c>
      <c r="H192" s="506" t="e">
        <f ca="1">+IF(AND(ISNUMBER(OFFSET('Water Data'!$E$6,0,10*ROW('Water Data'!E186))),'Data Summary'!BW192="Yes"),OFFSET('Water Data'!$E$6,0,10*ROW('Water Data'!E186)),NA())</f>
        <v>#N/A</v>
      </c>
      <c r="I192" s="506" t="e">
        <f ca="1">+IF(AND(ISNUMBER(OFFSET('Water Data'!$E$9,0,10*ROW('Water Data'!E186))),'Data Summary'!BX192="Yes"),OFFSET('Water Data'!$E$9,0,10*ROW('Water Data'!E186)),NA())</f>
        <v>#N/A</v>
      </c>
      <c r="J192" s="506" t="e">
        <f ca="1">+IF(AND(ISNUMBER(OFFSET('Water Data'!$F$4,0,10*ROW('Water Data'!F186))),'Data Summary'!BY192="Yes"),100-OFFSET('Water Data'!$F$4,0,10*ROW('Water Data'!F186)),NA())</f>
        <v>#N/A</v>
      </c>
      <c r="K192" s="506" t="e">
        <f ca="1">+IF(AND(ISNUMBER(OFFSET('Water Data'!$F$6,0,10*ROW('Water Data'!F186))),'Data Summary'!BZ192="Yes"),OFFSET('Water Data'!$F$6,0,10*ROW('Water Data'!F186)),NA())</f>
        <v>#N/A</v>
      </c>
      <c r="L192" s="506" t="e">
        <f ca="1">+IF(AND(ISNUMBER(OFFSET('Water Data'!$F$9,0,10*ROW('Water Data'!F186))),'Data Summary'!CA192="Yes"),OFFSET('Water Data'!$F$9,0,10*ROW('Water Data'!F186)),NA())</f>
        <v>#N/A</v>
      </c>
      <c r="M192" s="506" t="e">
        <f ca="1">+IF(AND(ISNUMBER(OFFSET('Water Data'!$G$4,0,10*ROW('Water Data'!G186))),'Data Summary'!CB192="Yes"),100-OFFSET('Water Data'!$G$4,0,10*ROW('Water Data'!G186)),NA())</f>
        <v>#N/A</v>
      </c>
      <c r="N192" s="506" t="e">
        <f ca="1">+IF(AND(ISNUMBER(OFFSET('Water Data'!$G$6,0,10*ROW('Water Data'!G186))),'Data Summary'!CC192="Yes"),OFFSET('Water Data'!$G$6,0,10*ROW('Water Data'!G186)),NA())</f>
        <v>#N/A</v>
      </c>
      <c r="O192" s="506" t="e">
        <f ca="1">+IF(AND(ISNUMBER(OFFSET('Water Data'!$G$9,0,10*ROW('Water Data'!G186))),'Data Summary'!CD192="Yes"),OFFSET('Water Data'!$G$9,0,10*ROW('Water Data'!G186)),NA())</f>
        <v>#N/A</v>
      </c>
      <c r="P192" s="506" t="e">
        <f ca="1">+IF(AND(ISNUMBER(OFFSET('Water Data'!$H$4,0,10*ROW('Water Data'!H186))),'Data Summary'!CE192="Yes"),100-OFFSET('Water Data'!$H$4,0,10*ROW('Water Data'!H186)),NA())</f>
        <v>#N/A</v>
      </c>
      <c r="Q192" s="506" t="e">
        <f ca="1">+IF(AND(ISNUMBER(OFFSET('Water Data'!$H$6,0,10*ROW('Water Data'!H186))),'Data Summary'!CF192="Yes"),OFFSET('Water Data'!$H$6,0,10*ROW('Water Data'!H186)),NA())</f>
        <v>#N/A</v>
      </c>
      <c r="R192" s="506" t="e">
        <f ca="1">+IF(AND(ISNUMBER(OFFSET('Water Data'!$H$9,0,10*ROW('Water Data'!H186))),'Data Summary'!CG192="Yes"),OFFSET('Water Data'!$H$9,0,10*ROW('Water Data'!H186)),NA())</f>
        <v>#N/A</v>
      </c>
      <c r="S192" s="506" t="e">
        <f ca="1">+IF(AND(ISNUMBER(OFFSET('Water Data'!$I$4,0,10*ROW('Water Data'!I186))),'Data Summary'!CH192="Yes"),100-OFFSET('Water Data'!$I$4,0,10*ROW('Water Data'!I186)),NA())</f>
        <v>#N/A</v>
      </c>
      <c r="T192" s="506" t="e">
        <f ca="1">+IF(AND(ISNUMBER(OFFSET('Water Data'!$I$6,0,10*ROW('Water Data'!I186))),'Data Summary'!CI192="Yes"),OFFSET('Water Data'!$I$6,0,10*ROW('Water Data'!I186)),NA())</f>
        <v>#N/A</v>
      </c>
      <c r="U192" s="506" t="e">
        <f ca="1">+IF(AND(ISNUMBER(OFFSET('Water Data'!$I$9,0,10*ROW('Water Data'!I186))),'Data Summary'!CJ192="Yes"),OFFSET('Water Data'!$I$9,0,10*ROW('Water Data'!I186)),NA())</f>
        <v>#N/A</v>
      </c>
      <c r="V192" s="507" t="e">
        <f ca="1">+IF(AND(ISNUMBER(OFFSET('Sanitation Data'!$D$4,0,10*ROW('Sanitation Data'!D186))),'Data Summary'!CK192="Yes"),100-OFFSET('Sanitation Data'!$D$4,0,10*ROW('Sanitation Data'!D186)),NA())</f>
        <v>#N/A</v>
      </c>
      <c r="W192" s="507" t="e">
        <f ca="1">+IF(AND(ISNUMBER(OFFSET('Sanitation Data'!$D$6,0,10*ROW('Sanitation Data'!D186))),'Data Summary'!CL192="Yes"),OFFSET('Sanitation Data'!$D$6,0,10*ROW('Sanitation Data'!D186)),NA())</f>
        <v>#N/A</v>
      </c>
      <c r="X192" s="507" t="e">
        <f ca="1">+IF(AND(ISNUMBER(OFFSET('Sanitation Data'!$D$10,0,10*ROW('Sanitation Data'!D186))),'Data Summary'!CM192="Yes"),OFFSET('Sanitation Data'!$D$10,0,10*ROW('Sanitation Data'!D186)),NA())</f>
        <v>#N/A</v>
      </c>
      <c r="Y192" s="507" t="e">
        <f ca="1">+IF(AND(ISNUMBER(OFFSET('Sanitation Data'!$D$11,0,10*ROW('Sanitation Data'!D186))),'Data Summary'!CN192="Yes"),OFFSET('Sanitation Data'!$D$11,0,10*ROW('Sanitation Data'!D186)),NA())</f>
        <v>#N/A</v>
      </c>
      <c r="Z192" s="507" t="e">
        <f ca="1">+IF(AND(ISNUMBER(OFFSET('Sanitation Data'!$D$12,0,10*ROW('Sanitation Data'!D186))),'Data Summary'!CO192="Yes"),OFFSET('Sanitation Data'!$D$12,0,10*ROW('Sanitation Data'!D186)),NA())</f>
        <v>#N/A</v>
      </c>
      <c r="AA192" s="507" t="e">
        <f ca="1">+IF(AND(ISNUMBER(OFFSET('Sanitation Data'!$E$4,0,10*ROW('Sanitation Data'!E186))),'Data Summary'!CP192="Yes"),100-OFFSET('Sanitation Data'!$E$4,0,10*ROW('Sanitation Data'!E186)),NA())</f>
        <v>#N/A</v>
      </c>
      <c r="AB192" s="507" t="e">
        <f ca="1">+IF(AND(ISNUMBER(OFFSET('Sanitation Data'!$E$6,0,10*ROW('Sanitation Data'!E186))),'Data Summary'!CQ192="Yes"),OFFSET('Sanitation Data'!$E$6,0,10*ROW('Sanitation Data'!E186)),NA())</f>
        <v>#N/A</v>
      </c>
      <c r="AC192" s="507" t="e">
        <f ca="1">+IF(AND(ISNUMBER(OFFSET('Sanitation Data'!$E$10,0,10*ROW('Sanitation Data'!E186))),'Data Summary'!CR192="Yes"),OFFSET('Sanitation Data'!$E$10,0,10*ROW('Sanitation Data'!E186)),NA())</f>
        <v>#N/A</v>
      </c>
      <c r="AD192" s="507" t="e">
        <f ca="1">+IF(AND(ISNUMBER(OFFSET('Sanitation Data'!$E$11,0,10*ROW('Sanitation Data'!E186))),'Data Summary'!CS192="Yes"),OFFSET('Sanitation Data'!$E$11,0,10*ROW('Sanitation Data'!E186)),NA())</f>
        <v>#N/A</v>
      </c>
      <c r="AE192" s="507" t="e">
        <f ca="1">+IF(AND(ISNUMBER(OFFSET('Sanitation Data'!$E$12,0,10*ROW('Sanitation Data'!E186))),'Data Summary'!CT192="Yes"),OFFSET('Sanitation Data'!$E$12,0,10*ROW('Sanitation Data'!E186)),NA())</f>
        <v>#N/A</v>
      </c>
      <c r="AF192" s="507" t="e">
        <f ca="1">+IF(AND(ISNUMBER(OFFSET('Sanitation Data'!$F$4,0,10*ROW('Sanitation Data'!F186))),'Data Summary'!CU192="Yes"),100-OFFSET('Sanitation Data'!$F$4,0,10*ROW('Sanitation Data'!F186)),NA())</f>
        <v>#N/A</v>
      </c>
      <c r="AG192" s="507" t="e">
        <f ca="1">+IF(AND(ISNUMBER(OFFSET('Sanitation Data'!$F$6,0,10*ROW('Sanitation Data'!F186))),'Data Summary'!CV192="Yes"),OFFSET('Sanitation Data'!$F$6,0,10*ROW('Sanitation Data'!F186)),NA())</f>
        <v>#N/A</v>
      </c>
      <c r="AH192" s="507" t="e">
        <f ca="1">+IF(AND(ISNUMBER(OFFSET('Sanitation Data'!$F$10,0,10*ROW('Sanitation Data'!F186))),'Data Summary'!CW192="Yes"),OFFSET('Sanitation Data'!$F$10,0,10*ROW('Sanitation Data'!F186)),NA())</f>
        <v>#N/A</v>
      </c>
      <c r="AI192" s="507" t="e">
        <f ca="1">+IF(AND(ISNUMBER(OFFSET('Sanitation Data'!$F$11,0,10*ROW('Sanitation Data'!F186))),'Data Summary'!CX192="Yes"),OFFSET('Sanitation Data'!$F$11,0,10*ROW('Sanitation Data'!F186)),NA())</f>
        <v>#N/A</v>
      </c>
      <c r="AJ192" s="507" t="e">
        <f ca="1">+IF(AND(ISNUMBER(OFFSET('Sanitation Data'!$F$12,0,10*ROW('Sanitation Data'!F186))),'Data Summary'!CY192="Yes"),OFFSET('Sanitation Data'!$F$12,0,10*ROW('Sanitation Data'!F186)),NA())</f>
        <v>#N/A</v>
      </c>
      <c r="AK192" s="507" t="e">
        <f ca="1">+IF(AND(ISNUMBER(OFFSET('Sanitation Data'!$G$4,0,10*ROW('Sanitation Data'!G186))),'Data Summary'!CZ192="Yes"),100-OFFSET('Sanitation Data'!$G$4,0,10*ROW('Sanitation Data'!G186)),NA())</f>
        <v>#N/A</v>
      </c>
      <c r="AL192" s="507" t="e">
        <f ca="1">+IF(AND(ISNUMBER(OFFSET('Sanitation Data'!$G$6,0,10*ROW('Sanitation Data'!G186))),'Data Summary'!DA192="Yes"),OFFSET('Sanitation Data'!$G$6,0,10*ROW('Sanitation Data'!G186)),NA())</f>
        <v>#N/A</v>
      </c>
      <c r="AM192" s="507" t="e">
        <f ca="1">+IF(AND(ISNUMBER(OFFSET('Sanitation Data'!$G$10,0,10*ROW('Sanitation Data'!G186))),'Data Summary'!DB192="Yes"),OFFSET('Sanitation Data'!$G$10,0,10*ROW('Sanitation Data'!G186)),NA())</f>
        <v>#N/A</v>
      </c>
      <c r="AN192" s="507" t="e">
        <f ca="1">+IF(AND(ISNUMBER(OFFSET('Sanitation Data'!$G$11,0,10*ROW('Sanitation Data'!G186))),'Data Summary'!DC192="Yes"),OFFSET('Sanitation Data'!$G$11,0,10*ROW('Sanitation Data'!G186)),NA())</f>
        <v>#N/A</v>
      </c>
      <c r="AO192" s="507" t="e">
        <f ca="1">+IF(AND(ISNUMBER(OFFSET('Sanitation Data'!$G$12,0,10*ROW('Sanitation Data'!G186))),'Data Summary'!DD192="Yes"),OFFSET('Sanitation Data'!$G$12,0,10*ROW('Sanitation Data'!G186)),NA())</f>
        <v>#N/A</v>
      </c>
      <c r="AP192" s="507" t="e">
        <f ca="1">+IF(AND(ISNUMBER(OFFSET('Sanitation Data'!$H$4,0,10*ROW('Sanitation Data'!H186))),'Data Summary'!DE192="Yes"),100-OFFSET('Sanitation Data'!$H$4,0,10*ROW('Sanitation Data'!H186)),NA())</f>
        <v>#N/A</v>
      </c>
      <c r="AQ192" s="507" t="e">
        <f ca="1">+IF(AND(ISNUMBER(OFFSET('Sanitation Data'!$H$6,0,10*ROW('Sanitation Data'!H186))),'Data Summary'!DF192="Yes"),OFFSET('Sanitation Data'!$H$6,0,10*ROW('Sanitation Data'!H186)),NA())</f>
        <v>#N/A</v>
      </c>
      <c r="AR192" s="507" t="e">
        <f ca="1">+IF(AND(ISNUMBER(OFFSET('Sanitation Data'!$H$10,0,10*ROW('Sanitation Data'!H186))),'Data Summary'!DG192="Yes"),OFFSET('Sanitation Data'!$H$10,0,10*ROW('Sanitation Data'!H186)),NA())</f>
        <v>#N/A</v>
      </c>
      <c r="AS192" s="507" t="e">
        <f ca="1">+IF(AND(ISNUMBER(OFFSET('Sanitation Data'!$H$11,0,10*ROW('Sanitation Data'!H186))),'Data Summary'!DH192="Yes"),OFFSET('Sanitation Data'!$H$11,0,10*ROW('Sanitation Data'!H186)),NA())</f>
        <v>#N/A</v>
      </c>
      <c r="AT192" s="507" t="e">
        <f ca="1">+IF(AND(ISNUMBER(OFFSET('Sanitation Data'!$H$12,0,10*ROW('Sanitation Data'!H186))),'Data Summary'!DI192="Yes"),OFFSET('Sanitation Data'!$H$12,0,10*ROW('Sanitation Data'!H186)),NA())</f>
        <v>#N/A</v>
      </c>
      <c r="AU192" s="507" t="e">
        <f ca="1">+IF(AND(ISNUMBER(OFFSET('Sanitation Data'!$I$4,0,10*ROW('Sanitation Data'!I186))),'Data Summary'!DJ192="Yes"),100-OFFSET('Sanitation Data'!$I$4,0,10*ROW('Sanitation Data'!I186)),NA())</f>
        <v>#N/A</v>
      </c>
      <c r="AV192" s="507" t="e">
        <f ca="1">+IF(AND(ISNUMBER(OFFSET('Sanitation Data'!$I$6,0,10*ROW('Sanitation Data'!I186))),'Data Summary'!DK192="Yes"),OFFSET('Sanitation Data'!$I$6,0,10*ROW('Sanitation Data'!I186)),NA())</f>
        <v>#N/A</v>
      </c>
      <c r="AW192" s="507" t="e">
        <f ca="1">+IF(AND(ISNUMBER(OFFSET('Sanitation Data'!$I$10,0,10*ROW('Sanitation Data'!I186))),'Data Summary'!DL192="Yes"),OFFSET('Sanitation Data'!$I$10,0,10*ROW('Sanitation Data'!I186)),NA())</f>
        <v>#N/A</v>
      </c>
      <c r="AX192" s="507" t="e">
        <f ca="1">+IF(AND(ISNUMBER(OFFSET('Sanitation Data'!$I$11,0,10*ROW('Sanitation Data'!I186))),'Data Summary'!DM192="Yes"),OFFSET('Sanitation Data'!$I$11,0,10*ROW('Sanitation Data'!I186)),NA())</f>
        <v>#N/A</v>
      </c>
      <c r="AY192" s="507" t="e">
        <f ca="1">+IF(AND(ISNUMBER(OFFSET('Sanitation Data'!$I$12,0,10*ROW('Sanitation Data'!I186))),'Data Summary'!DN192="Yes"),OFFSET('Sanitation Data'!$I$12,0,10*ROW('Sanitation Data'!I186)),NA())</f>
        <v>#N/A</v>
      </c>
      <c r="AZ192" s="508" t="e">
        <f ca="1">+IF(AND(ISNUMBER(OFFSET('Hygiene Data'!$D$5,0,10*ROW('Hygiene Data'!D186))),'Data Summary'!DO192="Yes"),OFFSET('Hygiene Data'!$D$5,0,10*ROW('Hygiene Data'!D186)),NA())</f>
        <v>#N/A</v>
      </c>
      <c r="BA192" s="508" t="e">
        <f ca="1">+IF(AND(ISNUMBER(OFFSET('Hygiene Data'!$D$7,0,10*ROW('Hygiene Data'!D186))),'Data Summary'!DP192="Yes"),OFFSET('Hygiene Data'!$D$7,0,10*ROW('Hygiene Data'!D186)),NA())</f>
        <v>#N/A</v>
      </c>
      <c r="BB192" s="508" t="e">
        <f ca="1">+IF(AND(ISNUMBER(OFFSET('Hygiene Data'!$D$9,0,10*ROW('Hygiene Data'!D186))),'Data Summary'!DQ192="Yes"),OFFSET('Hygiene Data'!$D$9,0,10*ROW('Hygiene Data'!D186)),NA())</f>
        <v>#N/A</v>
      </c>
      <c r="BC192" s="508" t="e">
        <f ca="1">+IF(AND(ISNUMBER(OFFSET('Hygiene Data'!$E$5,0,10*ROW('Hygiene Data'!E186))),'Data Summary'!DR192="Yes"),OFFSET('Hygiene Data'!$E$5,0,10*ROW('Hygiene Data'!E186)),NA())</f>
        <v>#N/A</v>
      </c>
      <c r="BD192" s="508" t="e">
        <f ca="1">+IF(AND(ISNUMBER(OFFSET('Hygiene Data'!$E$7,0,10*ROW('Hygiene Data'!E186))),'Data Summary'!DS192="Yes"),OFFSET('Hygiene Data'!$E$7,0,10*ROW('Hygiene Data'!E186)),NA())</f>
        <v>#N/A</v>
      </c>
      <c r="BE192" s="508" t="e">
        <f ca="1">+IF(AND(ISNUMBER(OFFSET('Hygiene Data'!$E$9,0,10*ROW('Hygiene Data'!E186))),'Data Summary'!DT192="Yes"),OFFSET('Hygiene Data'!$E$9,0,10*ROW('Hygiene Data'!E186)),NA())</f>
        <v>#N/A</v>
      </c>
      <c r="BF192" s="508" t="e">
        <f ca="1">+IF(AND(ISNUMBER(OFFSET('Hygiene Data'!$F$5,0,10*ROW('Hygiene Data'!F186))),'Data Summary'!DU192="Yes"),OFFSET('Hygiene Data'!$F$5,0,10*ROW('Hygiene Data'!F186)),NA())</f>
        <v>#N/A</v>
      </c>
      <c r="BG192" s="508" t="e">
        <f ca="1">+IF(AND(ISNUMBER(OFFSET('Hygiene Data'!$F$7,0,10*ROW('Hygiene Data'!F186))),'Data Summary'!DV192="Yes"),OFFSET('Hygiene Data'!$F$7,0,10*ROW('Hygiene Data'!F186)),NA())</f>
        <v>#N/A</v>
      </c>
      <c r="BH192" s="508" t="e">
        <f ca="1">+IF(AND(ISNUMBER(OFFSET('Hygiene Data'!$F$9,0,10*ROW('Hygiene Data'!F186))),'Data Summary'!DW192="Yes"),OFFSET('Hygiene Data'!$F$9,0,10*ROW('Hygiene Data'!F186)),NA())</f>
        <v>#N/A</v>
      </c>
      <c r="BI192" s="508" t="e">
        <f ca="1">+IF(AND(ISNUMBER(OFFSET('Hygiene Data'!$G$5,0,10*ROW('Hygiene Data'!G186))),'Data Summary'!DX192="Yes"),OFFSET('Hygiene Data'!$G$5,0,10*ROW('Hygiene Data'!G186)),NA())</f>
        <v>#N/A</v>
      </c>
      <c r="BJ192" s="508" t="e">
        <f ca="1">+IF(AND(ISNUMBER(OFFSET('Hygiene Data'!$G$7,0,10*ROW('Hygiene Data'!G186))),'Data Summary'!DY192="Yes"),OFFSET('Hygiene Data'!$G$7,0,10*ROW('Hygiene Data'!G186)),NA())</f>
        <v>#N/A</v>
      </c>
      <c r="BK192" s="508" t="e">
        <f ca="1">+IF(AND(ISNUMBER(OFFSET('Hygiene Data'!$G$9,0,10*ROW('Hygiene Data'!G186))),'Data Summary'!DZ192="Yes"),OFFSET('Hygiene Data'!$G$9,0,10*ROW('Hygiene Data'!G186)),NA())</f>
        <v>#N/A</v>
      </c>
      <c r="BL192" s="508" t="e">
        <f ca="1">+IF(AND(ISNUMBER(OFFSET('Hygiene Data'!$H$5,0,10*ROW('Hygiene Data'!H186))),'Data Summary'!EA192="Yes"),OFFSET('Hygiene Data'!$H$5,0,10*ROW('Hygiene Data'!H186)),NA())</f>
        <v>#N/A</v>
      </c>
      <c r="BM192" s="508" t="e">
        <f ca="1">+IF(AND(ISNUMBER(OFFSET('Hygiene Data'!$H$7,0,10*ROW('Hygiene Data'!H186))),'Data Summary'!EB192="Yes"),OFFSET('Hygiene Data'!$H$7,0,10*ROW('Hygiene Data'!H186)),NA())</f>
        <v>#N/A</v>
      </c>
      <c r="BN192" s="508" t="e">
        <f ca="1">+IF(AND(ISNUMBER(OFFSET('Hygiene Data'!$H$9,0,10*ROW('Hygiene Data'!H186))),'Data Summary'!EC192="Yes"),OFFSET('Hygiene Data'!$H$9,0,10*ROW('Hygiene Data'!H186)),NA())</f>
        <v>#N/A</v>
      </c>
      <c r="BO192" s="508" t="e">
        <f ca="1">+IF(AND(ISNUMBER(OFFSET('Hygiene Data'!$I$5,0,10*ROW('Hygiene Data'!I186))),'Data Summary'!ED192="Yes"),OFFSET('Hygiene Data'!$I$5,0,10*ROW('Hygiene Data'!I186)),NA())</f>
        <v>#N/A</v>
      </c>
      <c r="BP192" s="508" t="e">
        <f ca="1">+IF(AND(ISNUMBER(OFFSET('Hygiene Data'!$I$7,0,10*ROW('Hygiene Data'!I186))),'Data Summary'!EE192="Yes"),OFFSET('Hygiene Data'!$I$7,0,10*ROW('Hygiene Data'!I186)),NA())</f>
        <v>#N/A</v>
      </c>
      <c r="BQ192" s="508" t="e">
        <f ca="1">+IF(AND(ISNUMBER(OFFSET('Hygiene Data'!$I$9,0,10*ROW('Hygiene Data'!I186))),'Data Summary'!EF192="Yes"),OFFSET('Hygiene Data'!$I$9,0,10*ROW('Hygiene Data'!I186)),NA())</f>
        <v>#N/A</v>
      </c>
    </row>
    <row r="193" spans="1:69" x14ac:dyDescent="0.25">
      <c r="A193" s="504" t="e">
        <f ca="1">+RIGHT('Data Summary'!A193,LEN('Data Summary'!A193)-9)</f>
        <v>#VALUE!</v>
      </c>
      <c r="B193" s="478" t="str">
        <f ca="1">+IF(ISTEXT('Data Summary'!B193),'Data Summary'!B193,"")</f>
        <v/>
      </c>
      <c r="C193" s="505" t="e">
        <f ca="1">+VALUE('Data Summary'!C193)</f>
        <v>#VALUE!</v>
      </c>
      <c r="D193" s="506" t="e">
        <f ca="1">+IF(AND(ISNUMBER(OFFSET('Water Data'!$D$4,0,10*ROW('Water Data'!D187))),'Data Summary'!BS193="Yes"),100-OFFSET('Water Data'!$D$4,0,10*ROW('Water Data'!D187)),NA())</f>
        <v>#N/A</v>
      </c>
      <c r="E193" s="506" t="e">
        <f ca="1">+IF(AND(ISNUMBER(OFFSET('Water Data'!$D$6,0,10*ROW('Water Data'!D187))),'Data Summary'!BT193="Yes"),OFFSET('Water Data'!$D$6,0,10*ROW('Water Data'!D187)),NA())</f>
        <v>#N/A</v>
      </c>
      <c r="F193" s="506" t="e">
        <f ca="1">+IF(AND(ISNUMBER(OFFSET('Water Data'!$D$9,0,10*ROW('Water Data'!D187))),'Data Summary'!BU193="Yes"),OFFSET('Water Data'!$D$9,0,10*ROW('Water Data'!D187)),NA())</f>
        <v>#N/A</v>
      </c>
      <c r="G193" s="506" t="e">
        <f ca="1">+IF(AND(ISNUMBER(OFFSET('Water Data'!$E$4,0,10*ROW('Water Data'!E187))),'Data Summary'!BV193="Yes"),100-OFFSET('Water Data'!$E$4,0,10*ROW('Water Data'!E187)),NA())</f>
        <v>#N/A</v>
      </c>
      <c r="H193" s="506" t="e">
        <f ca="1">+IF(AND(ISNUMBER(OFFSET('Water Data'!$E$6,0,10*ROW('Water Data'!E187))),'Data Summary'!BW193="Yes"),OFFSET('Water Data'!$E$6,0,10*ROW('Water Data'!E187)),NA())</f>
        <v>#N/A</v>
      </c>
      <c r="I193" s="506" t="e">
        <f ca="1">+IF(AND(ISNUMBER(OFFSET('Water Data'!$E$9,0,10*ROW('Water Data'!E187))),'Data Summary'!BX193="Yes"),OFFSET('Water Data'!$E$9,0,10*ROW('Water Data'!E187)),NA())</f>
        <v>#N/A</v>
      </c>
      <c r="J193" s="506" t="e">
        <f ca="1">+IF(AND(ISNUMBER(OFFSET('Water Data'!$F$4,0,10*ROW('Water Data'!F187))),'Data Summary'!BY193="Yes"),100-OFFSET('Water Data'!$F$4,0,10*ROW('Water Data'!F187)),NA())</f>
        <v>#N/A</v>
      </c>
      <c r="K193" s="506" t="e">
        <f ca="1">+IF(AND(ISNUMBER(OFFSET('Water Data'!$F$6,0,10*ROW('Water Data'!F187))),'Data Summary'!BZ193="Yes"),OFFSET('Water Data'!$F$6,0,10*ROW('Water Data'!F187)),NA())</f>
        <v>#N/A</v>
      </c>
      <c r="L193" s="506" t="e">
        <f ca="1">+IF(AND(ISNUMBER(OFFSET('Water Data'!$F$9,0,10*ROW('Water Data'!F187))),'Data Summary'!CA193="Yes"),OFFSET('Water Data'!$F$9,0,10*ROW('Water Data'!F187)),NA())</f>
        <v>#N/A</v>
      </c>
      <c r="M193" s="506" t="e">
        <f ca="1">+IF(AND(ISNUMBER(OFFSET('Water Data'!$G$4,0,10*ROW('Water Data'!G187))),'Data Summary'!CB193="Yes"),100-OFFSET('Water Data'!$G$4,0,10*ROW('Water Data'!G187)),NA())</f>
        <v>#N/A</v>
      </c>
      <c r="N193" s="506" t="e">
        <f ca="1">+IF(AND(ISNUMBER(OFFSET('Water Data'!$G$6,0,10*ROW('Water Data'!G187))),'Data Summary'!CC193="Yes"),OFFSET('Water Data'!$G$6,0,10*ROW('Water Data'!G187)),NA())</f>
        <v>#N/A</v>
      </c>
      <c r="O193" s="506" t="e">
        <f ca="1">+IF(AND(ISNUMBER(OFFSET('Water Data'!$G$9,0,10*ROW('Water Data'!G187))),'Data Summary'!CD193="Yes"),OFFSET('Water Data'!$G$9,0,10*ROW('Water Data'!G187)),NA())</f>
        <v>#N/A</v>
      </c>
      <c r="P193" s="506" t="e">
        <f ca="1">+IF(AND(ISNUMBER(OFFSET('Water Data'!$H$4,0,10*ROW('Water Data'!H187))),'Data Summary'!CE193="Yes"),100-OFFSET('Water Data'!$H$4,0,10*ROW('Water Data'!H187)),NA())</f>
        <v>#N/A</v>
      </c>
      <c r="Q193" s="506" t="e">
        <f ca="1">+IF(AND(ISNUMBER(OFFSET('Water Data'!$H$6,0,10*ROW('Water Data'!H187))),'Data Summary'!CF193="Yes"),OFFSET('Water Data'!$H$6,0,10*ROW('Water Data'!H187)),NA())</f>
        <v>#N/A</v>
      </c>
      <c r="R193" s="506" t="e">
        <f ca="1">+IF(AND(ISNUMBER(OFFSET('Water Data'!$H$9,0,10*ROW('Water Data'!H187))),'Data Summary'!CG193="Yes"),OFFSET('Water Data'!$H$9,0,10*ROW('Water Data'!H187)),NA())</f>
        <v>#N/A</v>
      </c>
      <c r="S193" s="506" t="e">
        <f ca="1">+IF(AND(ISNUMBER(OFFSET('Water Data'!$I$4,0,10*ROW('Water Data'!I187))),'Data Summary'!CH193="Yes"),100-OFFSET('Water Data'!$I$4,0,10*ROW('Water Data'!I187)),NA())</f>
        <v>#N/A</v>
      </c>
      <c r="T193" s="506" t="e">
        <f ca="1">+IF(AND(ISNUMBER(OFFSET('Water Data'!$I$6,0,10*ROW('Water Data'!I187))),'Data Summary'!CI193="Yes"),OFFSET('Water Data'!$I$6,0,10*ROW('Water Data'!I187)),NA())</f>
        <v>#N/A</v>
      </c>
      <c r="U193" s="506" t="e">
        <f ca="1">+IF(AND(ISNUMBER(OFFSET('Water Data'!$I$9,0,10*ROW('Water Data'!I187))),'Data Summary'!CJ193="Yes"),OFFSET('Water Data'!$I$9,0,10*ROW('Water Data'!I187)),NA())</f>
        <v>#N/A</v>
      </c>
      <c r="V193" s="507" t="e">
        <f ca="1">+IF(AND(ISNUMBER(OFFSET('Sanitation Data'!$D$4,0,10*ROW('Sanitation Data'!D187))),'Data Summary'!CK193="Yes"),100-OFFSET('Sanitation Data'!$D$4,0,10*ROW('Sanitation Data'!D187)),NA())</f>
        <v>#N/A</v>
      </c>
      <c r="W193" s="507" t="e">
        <f ca="1">+IF(AND(ISNUMBER(OFFSET('Sanitation Data'!$D$6,0,10*ROW('Sanitation Data'!D187))),'Data Summary'!CL193="Yes"),OFFSET('Sanitation Data'!$D$6,0,10*ROW('Sanitation Data'!D187)),NA())</f>
        <v>#N/A</v>
      </c>
      <c r="X193" s="507" t="e">
        <f ca="1">+IF(AND(ISNUMBER(OFFSET('Sanitation Data'!$D$10,0,10*ROW('Sanitation Data'!D187))),'Data Summary'!CM193="Yes"),OFFSET('Sanitation Data'!$D$10,0,10*ROW('Sanitation Data'!D187)),NA())</f>
        <v>#N/A</v>
      </c>
      <c r="Y193" s="507" t="e">
        <f ca="1">+IF(AND(ISNUMBER(OFFSET('Sanitation Data'!$D$11,0,10*ROW('Sanitation Data'!D187))),'Data Summary'!CN193="Yes"),OFFSET('Sanitation Data'!$D$11,0,10*ROW('Sanitation Data'!D187)),NA())</f>
        <v>#N/A</v>
      </c>
      <c r="Z193" s="507" t="e">
        <f ca="1">+IF(AND(ISNUMBER(OFFSET('Sanitation Data'!$D$12,0,10*ROW('Sanitation Data'!D187))),'Data Summary'!CO193="Yes"),OFFSET('Sanitation Data'!$D$12,0,10*ROW('Sanitation Data'!D187)),NA())</f>
        <v>#N/A</v>
      </c>
      <c r="AA193" s="507" t="e">
        <f ca="1">+IF(AND(ISNUMBER(OFFSET('Sanitation Data'!$E$4,0,10*ROW('Sanitation Data'!E187))),'Data Summary'!CP193="Yes"),100-OFFSET('Sanitation Data'!$E$4,0,10*ROW('Sanitation Data'!E187)),NA())</f>
        <v>#N/A</v>
      </c>
      <c r="AB193" s="507" t="e">
        <f ca="1">+IF(AND(ISNUMBER(OFFSET('Sanitation Data'!$E$6,0,10*ROW('Sanitation Data'!E187))),'Data Summary'!CQ193="Yes"),OFFSET('Sanitation Data'!$E$6,0,10*ROW('Sanitation Data'!E187)),NA())</f>
        <v>#N/A</v>
      </c>
      <c r="AC193" s="507" t="e">
        <f ca="1">+IF(AND(ISNUMBER(OFFSET('Sanitation Data'!$E$10,0,10*ROW('Sanitation Data'!E187))),'Data Summary'!CR193="Yes"),OFFSET('Sanitation Data'!$E$10,0,10*ROW('Sanitation Data'!E187)),NA())</f>
        <v>#N/A</v>
      </c>
      <c r="AD193" s="507" t="e">
        <f ca="1">+IF(AND(ISNUMBER(OFFSET('Sanitation Data'!$E$11,0,10*ROW('Sanitation Data'!E187))),'Data Summary'!CS193="Yes"),OFFSET('Sanitation Data'!$E$11,0,10*ROW('Sanitation Data'!E187)),NA())</f>
        <v>#N/A</v>
      </c>
      <c r="AE193" s="507" t="e">
        <f ca="1">+IF(AND(ISNUMBER(OFFSET('Sanitation Data'!$E$12,0,10*ROW('Sanitation Data'!E187))),'Data Summary'!CT193="Yes"),OFFSET('Sanitation Data'!$E$12,0,10*ROW('Sanitation Data'!E187)),NA())</f>
        <v>#N/A</v>
      </c>
      <c r="AF193" s="507" t="e">
        <f ca="1">+IF(AND(ISNUMBER(OFFSET('Sanitation Data'!$F$4,0,10*ROW('Sanitation Data'!F187))),'Data Summary'!CU193="Yes"),100-OFFSET('Sanitation Data'!$F$4,0,10*ROW('Sanitation Data'!F187)),NA())</f>
        <v>#N/A</v>
      </c>
      <c r="AG193" s="507" t="e">
        <f ca="1">+IF(AND(ISNUMBER(OFFSET('Sanitation Data'!$F$6,0,10*ROW('Sanitation Data'!F187))),'Data Summary'!CV193="Yes"),OFFSET('Sanitation Data'!$F$6,0,10*ROW('Sanitation Data'!F187)),NA())</f>
        <v>#N/A</v>
      </c>
      <c r="AH193" s="507" t="e">
        <f ca="1">+IF(AND(ISNUMBER(OFFSET('Sanitation Data'!$F$10,0,10*ROW('Sanitation Data'!F187))),'Data Summary'!CW193="Yes"),OFFSET('Sanitation Data'!$F$10,0,10*ROW('Sanitation Data'!F187)),NA())</f>
        <v>#N/A</v>
      </c>
      <c r="AI193" s="507" t="e">
        <f ca="1">+IF(AND(ISNUMBER(OFFSET('Sanitation Data'!$F$11,0,10*ROW('Sanitation Data'!F187))),'Data Summary'!CX193="Yes"),OFFSET('Sanitation Data'!$F$11,0,10*ROW('Sanitation Data'!F187)),NA())</f>
        <v>#N/A</v>
      </c>
      <c r="AJ193" s="507" t="e">
        <f ca="1">+IF(AND(ISNUMBER(OFFSET('Sanitation Data'!$F$12,0,10*ROW('Sanitation Data'!F187))),'Data Summary'!CY193="Yes"),OFFSET('Sanitation Data'!$F$12,0,10*ROW('Sanitation Data'!F187)),NA())</f>
        <v>#N/A</v>
      </c>
      <c r="AK193" s="507" t="e">
        <f ca="1">+IF(AND(ISNUMBER(OFFSET('Sanitation Data'!$G$4,0,10*ROW('Sanitation Data'!G187))),'Data Summary'!CZ193="Yes"),100-OFFSET('Sanitation Data'!$G$4,0,10*ROW('Sanitation Data'!G187)),NA())</f>
        <v>#N/A</v>
      </c>
      <c r="AL193" s="507" t="e">
        <f ca="1">+IF(AND(ISNUMBER(OFFSET('Sanitation Data'!$G$6,0,10*ROW('Sanitation Data'!G187))),'Data Summary'!DA193="Yes"),OFFSET('Sanitation Data'!$G$6,0,10*ROW('Sanitation Data'!G187)),NA())</f>
        <v>#N/A</v>
      </c>
      <c r="AM193" s="507" t="e">
        <f ca="1">+IF(AND(ISNUMBER(OFFSET('Sanitation Data'!$G$10,0,10*ROW('Sanitation Data'!G187))),'Data Summary'!DB193="Yes"),OFFSET('Sanitation Data'!$G$10,0,10*ROW('Sanitation Data'!G187)),NA())</f>
        <v>#N/A</v>
      </c>
      <c r="AN193" s="507" t="e">
        <f ca="1">+IF(AND(ISNUMBER(OFFSET('Sanitation Data'!$G$11,0,10*ROW('Sanitation Data'!G187))),'Data Summary'!DC193="Yes"),OFFSET('Sanitation Data'!$G$11,0,10*ROW('Sanitation Data'!G187)),NA())</f>
        <v>#N/A</v>
      </c>
      <c r="AO193" s="507" t="e">
        <f ca="1">+IF(AND(ISNUMBER(OFFSET('Sanitation Data'!$G$12,0,10*ROW('Sanitation Data'!G187))),'Data Summary'!DD193="Yes"),OFFSET('Sanitation Data'!$G$12,0,10*ROW('Sanitation Data'!G187)),NA())</f>
        <v>#N/A</v>
      </c>
      <c r="AP193" s="507" t="e">
        <f ca="1">+IF(AND(ISNUMBER(OFFSET('Sanitation Data'!$H$4,0,10*ROW('Sanitation Data'!H187))),'Data Summary'!DE193="Yes"),100-OFFSET('Sanitation Data'!$H$4,0,10*ROW('Sanitation Data'!H187)),NA())</f>
        <v>#N/A</v>
      </c>
      <c r="AQ193" s="507" t="e">
        <f ca="1">+IF(AND(ISNUMBER(OFFSET('Sanitation Data'!$H$6,0,10*ROW('Sanitation Data'!H187))),'Data Summary'!DF193="Yes"),OFFSET('Sanitation Data'!$H$6,0,10*ROW('Sanitation Data'!H187)),NA())</f>
        <v>#N/A</v>
      </c>
      <c r="AR193" s="507" t="e">
        <f ca="1">+IF(AND(ISNUMBER(OFFSET('Sanitation Data'!$H$10,0,10*ROW('Sanitation Data'!H187))),'Data Summary'!DG193="Yes"),OFFSET('Sanitation Data'!$H$10,0,10*ROW('Sanitation Data'!H187)),NA())</f>
        <v>#N/A</v>
      </c>
      <c r="AS193" s="507" t="e">
        <f ca="1">+IF(AND(ISNUMBER(OFFSET('Sanitation Data'!$H$11,0,10*ROW('Sanitation Data'!H187))),'Data Summary'!DH193="Yes"),OFFSET('Sanitation Data'!$H$11,0,10*ROW('Sanitation Data'!H187)),NA())</f>
        <v>#N/A</v>
      </c>
      <c r="AT193" s="507" t="e">
        <f ca="1">+IF(AND(ISNUMBER(OFFSET('Sanitation Data'!$H$12,0,10*ROW('Sanitation Data'!H187))),'Data Summary'!DI193="Yes"),OFFSET('Sanitation Data'!$H$12,0,10*ROW('Sanitation Data'!H187)),NA())</f>
        <v>#N/A</v>
      </c>
      <c r="AU193" s="507" t="e">
        <f ca="1">+IF(AND(ISNUMBER(OFFSET('Sanitation Data'!$I$4,0,10*ROW('Sanitation Data'!I187))),'Data Summary'!DJ193="Yes"),100-OFFSET('Sanitation Data'!$I$4,0,10*ROW('Sanitation Data'!I187)),NA())</f>
        <v>#N/A</v>
      </c>
      <c r="AV193" s="507" t="e">
        <f ca="1">+IF(AND(ISNUMBER(OFFSET('Sanitation Data'!$I$6,0,10*ROW('Sanitation Data'!I187))),'Data Summary'!DK193="Yes"),OFFSET('Sanitation Data'!$I$6,0,10*ROW('Sanitation Data'!I187)),NA())</f>
        <v>#N/A</v>
      </c>
      <c r="AW193" s="507" t="e">
        <f ca="1">+IF(AND(ISNUMBER(OFFSET('Sanitation Data'!$I$10,0,10*ROW('Sanitation Data'!I187))),'Data Summary'!DL193="Yes"),OFFSET('Sanitation Data'!$I$10,0,10*ROW('Sanitation Data'!I187)),NA())</f>
        <v>#N/A</v>
      </c>
      <c r="AX193" s="507" t="e">
        <f ca="1">+IF(AND(ISNUMBER(OFFSET('Sanitation Data'!$I$11,0,10*ROW('Sanitation Data'!I187))),'Data Summary'!DM193="Yes"),OFFSET('Sanitation Data'!$I$11,0,10*ROW('Sanitation Data'!I187)),NA())</f>
        <v>#N/A</v>
      </c>
      <c r="AY193" s="507" t="e">
        <f ca="1">+IF(AND(ISNUMBER(OFFSET('Sanitation Data'!$I$12,0,10*ROW('Sanitation Data'!I187))),'Data Summary'!DN193="Yes"),OFFSET('Sanitation Data'!$I$12,0,10*ROW('Sanitation Data'!I187)),NA())</f>
        <v>#N/A</v>
      </c>
      <c r="AZ193" s="508" t="e">
        <f ca="1">+IF(AND(ISNUMBER(OFFSET('Hygiene Data'!$D$5,0,10*ROW('Hygiene Data'!D187))),'Data Summary'!DO193="Yes"),OFFSET('Hygiene Data'!$D$5,0,10*ROW('Hygiene Data'!D187)),NA())</f>
        <v>#N/A</v>
      </c>
      <c r="BA193" s="508" t="e">
        <f ca="1">+IF(AND(ISNUMBER(OFFSET('Hygiene Data'!$D$7,0,10*ROW('Hygiene Data'!D187))),'Data Summary'!DP193="Yes"),OFFSET('Hygiene Data'!$D$7,0,10*ROW('Hygiene Data'!D187)),NA())</f>
        <v>#N/A</v>
      </c>
      <c r="BB193" s="508" t="e">
        <f ca="1">+IF(AND(ISNUMBER(OFFSET('Hygiene Data'!$D$9,0,10*ROW('Hygiene Data'!D187))),'Data Summary'!DQ193="Yes"),OFFSET('Hygiene Data'!$D$9,0,10*ROW('Hygiene Data'!D187)),NA())</f>
        <v>#N/A</v>
      </c>
      <c r="BC193" s="508" t="e">
        <f ca="1">+IF(AND(ISNUMBER(OFFSET('Hygiene Data'!$E$5,0,10*ROW('Hygiene Data'!E187))),'Data Summary'!DR193="Yes"),OFFSET('Hygiene Data'!$E$5,0,10*ROW('Hygiene Data'!E187)),NA())</f>
        <v>#N/A</v>
      </c>
      <c r="BD193" s="508" t="e">
        <f ca="1">+IF(AND(ISNUMBER(OFFSET('Hygiene Data'!$E$7,0,10*ROW('Hygiene Data'!E187))),'Data Summary'!DS193="Yes"),OFFSET('Hygiene Data'!$E$7,0,10*ROW('Hygiene Data'!E187)),NA())</f>
        <v>#N/A</v>
      </c>
      <c r="BE193" s="508" t="e">
        <f ca="1">+IF(AND(ISNUMBER(OFFSET('Hygiene Data'!$E$9,0,10*ROW('Hygiene Data'!E187))),'Data Summary'!DT193="Yes"),OFFSET('Hygiene Data'!$E$9,0,10*ROW('Hygiene Data'!E187)),NA())</f>
        <v>#N/A</v>
      </c>
      <c r="BF193" s="508" t="e">
        <f ca="1">+IF(AND(ISNUMBER(OFFSET('Hygiene Data'!$F$5,0,10*ROW('Hygiene Data'!F187))),'Data Summary'!DU193="Yes"),OFFSET('Hygiene Data'!$F$5,0,10*ROW('Hygiene Data'!F187)),NA())</f>
        <v>#N/A</v>
      </c>
      <c r="BG193" s="508" t="e">
        <f ca="1">+IF(AND(ISNUMBER(OFFSET('Hygiene Data'!$F$7,0,10*ROW('Hygiene Data'!F187))),'Data Summary'!DV193="Yes"),OFFSET('Hygiene Data'!$F$7,0,10*ROW('Hygiene Data'!F187)),NA())</f>
        <v>#N/A</v>
      </c>
      <c r="BH193" s="508" t="e">
        <f ca="1">+IF(AND(ISNUMBER(OFFSET('Hygiene Data'!$F$9,0,10*ROW('Hygiene Data'!F187))),'Data Summary'!DW193="Yes"),OFFSET('Hygiene Data'!$F$9,0,10*ROW('Hygiene Data'!F187)),NA())</f>
        <v>#N/A</v>
      </c>
      <c r="BI193" s="508" t="e">
        <f ca="1">+IF(AND(ISNUMBER(OFFSET('Hygiene Data'!$G$5,0,10*ROW('Hygiene Data'!G187))),'Data Summary'!DX193="Yes"),OFFSET('Hygiene Data'!$G$5,0,10*ROW('Hygiene Data'!G187)),NA())</f>
        <v>#N/A</v>
      </c>
      <c r="BJ193" s="508" t="e">
        <f ca="1">+IF(AND(ISNUMBER(OFFSET('Hygiene Data'!$G$7,0,10*ROW('Hygiene Data'!G187))),'Data Summary'!DY193="Yes"),OFFSET('Hygiene Data'!$G$7,0,10*ROW('Hygiene Data'!G187)),NA())</f>
        <v>#N/A</v>
      </c>
      <c r="BK193" s="508" t="e">
        <f ca="1">+IF(AND(ISNUMBER(OFFSET('Hygiene Data'!$G$9,0,10*ROW('Hygiene Data'!G187))),'Data Summary'!DZ193="Yes"),OFFSET('Hygiene Data'!$G$9,0,10*ROW('Hygiene Data'!G187)),NA())</f>
        <v>#N/A</v>
      </c>
      <c r="BL193" s="508" t="e">
        <f ca="1">+IF(AND(ISNUMBER(OFFSET('Hygiene Data'!$H$5,0,10*ROW('Hygiene Data'!H187))),'Data Summary'!EA193="Yes"),OFFSET('Hygiene Data'!$H$5,0,10*ROW('Hygiene Data'!H187)),NA())</f>
        <v>#N/A</v>
      </c>
      <c r="BM193" s="508" t="e">
        <f ca="1">+IF(AND(ISNUMBER(OFFSET('Hygiene Data'!$H$7,0,10*ROW('Hygiene Data'!H187))),'Data Summary'!EB193="Yes"),OFFSET('Hygiene Data'!$H$7,0,10*ROW('Hygiene Data'!H187)),NA())</f>
        <v>#N/A</v>
      </c>
      <c r="BN193" s="508" t="e">
        <f ca="1">+IF(AND(ISNUMBER(OFFSET('Hygiene Data'!$H$9,0,10*ROW('Hygiene Data'!H187))),'Data Summary'!EC193="Yes"),OFFSET('Hygiene Data'!$H$9,0,10*ROW('Hygiene Data'!H187)),NA())</f>
        <v>#N/A</v>
      </c>
      <c r="BO193" s="508" t="e">
        <f ca="1">+IF(AND(ISNUMBER(OFFSET('Hygiene Data'!$I$5,0,10*ROW('Hygiene Data'!I187))),'Data Summary'!ED193="Yes"),OFFSET('Hygiene Data'!$I$5,0,10*ROW('Hygiene Data'!I187)),NA())</f>
        <v>#N/A</v>
      </c>
      <c r="BP193" s="508" t="e">
        <f ca="1">+IF(AND(ISNUMBER(OFFSET('Hygiene Data'!$I$7,0,10*ROW('Hygiene Data'!I187))),'Data Summary'!EE193="Yes"),OFFSET('Hygiene Data'!$I$7,0,10*ROW('Hygiene Data'!I187)),NA())</f>
        <v>#N/A</v>
      </c>
      <c r="BQ193" s="508" t="e">
        <f ca="1">+IF(AND(ISNUMBER(OFFSET('Hygiene Data'!$I$9,0,10*ROW('Hygiene Data'!I187))),'Data Summary'!EF193="Yes"),OFFSET('Hygiene Data'!$I$9,0,10*ROW('Hygiene Data'!I187)),NA())</f>
        <v>#N/A</v>
      </c>
    </row>
    <row r="194" spans="1:69" x14ac:dyDescent="0.25">
      <c r="A194" s="504" t="e">
        <f ca="1">+RIGHT('Data Summary'!A194,LEN('Data Summary'!A194)-9)</f>
        <v>#VALUE!</v>
      </c>
      <c r="B194" s="478" t="str">
        <f ca="1">+IF(ISTEXT('Data Summary'!B194),'Data Summary'!B194,"")</f>
        <v/>
      </c>
      <c r="C194" s="505" t="e">
        <f ca="1">+VALUE('Data Summary'!C194)</f>
        <v>#VALUE!</v>
      </c>
      <c r="D194" s="506" t="e">
        <f ca="1">+IF(AND(ISNUMBER(OFFSET('Water Data'!$D$4,0,10*ROW('Water Data'!D188))),'Data Summary'!BS194="Yes"),100-OFFSET('Water Data'!$D$4,0,10*ROW('Water Data'!D188)),NA())</f>
        <v>#N/A</v>
      </c>
      <c r="E194" s="506" t="e">
        <f ca="1">+IF(AND(ISNUMBER(OFFSET('Water Data'!$D$6,0,10*ROW('Water Data'!D188))),'Data Summary'!BT194="Yes"),OFFSET('Water Data'!$D$6,0,10*ROW('Water Data'!D188)),NA())</f>
        <v>#N/A</v>
      </c>
      <c r="F194" s="506" t="e">
        <f ca="1">+IF(AND(ISNUMBER(OFFSET('Water Data'!$D$9,0,10*ROW('Water Data'!D188))),'Data Summary'!BU194="Yes"),OFFSET('Water Data'!$D$9,0,10*ROW('Water Data'!D188)),NA())</f>
        <v>#N/A</v>
      </c>
      <c r="G194" s="506" t="e">
        <f ca="1">+IF(AND(ISNUMBER(OFFSET('Water Data'!$E$4,0,10*ROW('Water Data'!E188))),'Data Summary'!BV194="Yes"),100-OFFSET('Water Data'!$E$4,0,10*ROW('Water Data'!E188)),NA())</f>
        <v>#N/A</v>
      </c>
      <c r="H194" s="506" t="e">
        <f ca="1">+IF(AND(ISNUMBER(OFFSET('Water Data'!$E$6,0,10*ROW('Water Data'!E188))),'Data Summary'!BW194="Yes"),OFFSET('Water Data'!$E$6,0,10*ROW('Water Data'!E188)),NA())</f>
        <v>#N/A</v>
      </c>
      <c r="I194" s="506" t="e">
        <f ca="1">+IF(AND(ISNUMBER(OFFSET('Water Data'!$E$9,0,10*ROW('Water Data'!E188))),'Data Summary'!BX194="Yes"),OFFSET('Water Data'!$E$9,0,10*ROW('Water Data'!E188)),NA())</f>
        <v>#N/A</v>
      </c>
      <c r="J194" s="506" t="e">
        <f ca="1">+IF(AND(ISNUMBER(OFFSET('Water Data'!$F$4,0,10*ROW('Water Data'!F188))),'Data Summary'!BY194="Yes"),100-OFFSET('Water Data'!$F$4,0,10*ROW('Water Data'!F188)),NA())</f>
        <v>#N/A</v>
      </c>
      <c r="K194" s="506" t="e">
        <f ca="1">+IF(AND(ISNUMBER(OFFSET('Water Data'!$F$6,0,10*ROW('Water Data'!F188))),'Data Summary'!BZ194="Yes"),OFFSET('Water Data'!$F$6,0,10*ROW('Water Data'!F188)),NA())</f>
        <v>#N/A</v>
      </c>
      <c r="L194" s="506" t="e">
        <f ca="1">+IF(AND(ISNUMBER(OFFSET('Water Data'!$F$9,0,10*ROW('Water Data'!F188))),'Data Summary'!CA194="Yes"),OFFSET('Water Data'!$F$9,0,10*ROW('Water Data'!F188)),NA())</f>
        <v>#N/A</v>
      </c>
      <c r="M194" s="506" t="e">
        <f ca="1">+IF(AND(ISNUMBER(OFFSET('Water Data'!$G$4,0,10*ROW('Water Data'!G188))),'Data Summary'!CB194="Yes"),100-OFFSET('Water Data'!$G$4,0,10*ROW('Water Data'!G188)),NA())</f>
        <v>#N/A</v>
      </c>
      <c r="N194" s="506" t="e">
        <f ca="1">+IF(AND(ISNUMBER(OFFSET('Water Data'!$G$6,0,10*ROW('Water Data'!G188))),'Data Summary'!CC194="Yes"),OFFSET('Water Data'!$G$6,0,10*ROW('Water Data'!G188)),NA())</f>
        <v>#N/A</v>
      </c>
      <c r="O194" s="506" t="e">
        <f ca="1">+IF(AND(ISNUMBER(OFFSET('Water Data'!$G$9,0,10*ROW('Water Data'!G188))),'Data Summary'!CD194="Yes"),OFFSET('Water Data'!$G$9,0,10*ROW('Water Data'!G188)),NA())</f>
        <v>#N/A</v>
      </c>
      <c r="P194" s="506" t="e">
        <f ca="1">+IF(AND(ISNUMBER(OFFSET('Water Data'!$H$4,0,10*ROW('Water Data'!H188))),'Data Summary'!CE194="Yes"),100-OFFSET('Water Data'!$H$4,0,10*ROW('Water Data'!H188)),NA())</f>
        <v>#N/A</v>
      </c>
      <c r="Q194" s="506" t="e">
        <f ca="1">+IF(AND(ISNUMBER(OFFSET('Water Data'!$H$6,0,10*ROW('Water Data'!H188))),'Data Summary'!CF194="Yes"),OFFSET('Water Data'!$H$6,0,10*ROW('Water Data'!H188)),NA())</f>
        <v>#N/A</v>
      </c>
      <c r="R194" s="506" t="e">
        <f ca="1">+IF(AND(ISNUMBER(OFFSET('Water Data'!$H$9,0,10*ROW('Water Data'!H188))),'Data Summary'!CG194="Yes"),OFFSET('Water Data'!$H$9,0,10*ROW('Water Data'!H188)),NA())</f>
        <v>#N/A</v>
      </c>
      <c r="S194" s="506" t="e">
        <f ca="1">+IF(AND(ISNUMBER(OFFSET('Water Data'!$I$4,0,10*ROW('Water Data'!I188))),'Data Summary'!CH194="Yes"),100-OFFSET('Water Data'!$I$4,0,10*ROW('Water Data'!I188)),NA())</f>
        <v>#N/A</v>
      </c>
      <c r="T194" s="506" t="e">
        <f ca="1">+IF(AND(ISNUMBER(OFFSET('Water Data'!$I$6,0,10*ROW('Water Data'!I188))),'Data Summary'!CI194="Yes"),OFFSET('Water Data'!$I$6,0,10*ROW('Water Data'!I188)),NA())</f>
        <v>#N/A</v>
      </c>
      <c r="U194" s="506" t="e">
        <f ca="1">+IF(AND(ISNUMBER(OFFSET('Water Data'!$I$9,0,10*ROW('Water Data'!I188))),'Data Summary'!CJ194="Yes"),OFFSET('Water Data'!$I$9,0,10*ROW('Water Data'!I188)),NA())</f>
        <v>#N/A</v>
      </c>
      <c r="V194" s="507" t="e">
        <f ca="1">+IF(AND(ISNUMBER(OFFSET('Sanitation Data'!$D$4,0,10*ROW('Sanitation Data'!D188))),'Data Summary'!CK194="Yes"),100-OFFSET('Sanitation Data'!$D$4,0,10*ROW('Sanitation Data'!D188)),NA())</f>
        <v>#N/A</v>
      </c>
      <c r="W194" s="507" t="e">
        <f ca="1">+IF(AND(ISNUMBER(OFFSET('Sanitation Data'!$D$6,0,10*ROW('Sanitation Data'!D188))),'Data Summary'!CL194="Yes"),OFFSET('Sanitation Data'!$D$6,0,10*ROW('Sanitation Data'!D188)),NA())</f>
        <v>#N/A</v>
      </c>
      <c r="X194" s="507" t="e">
        <f ca="1">+IF(AND(ISNUMBER(OFFSET('Sanitation Data'!$D$10,0,10*ROW('Sanitation Data'!D188))),'Data Summary'!CM194="Yes"),OFFSET('Sanitation Data'!$D$10,0,10*ROW('Sanitation Data'!D188)),NA())</f>
        <v>#N/A</v>
      </c>
      <c r="Y194" s="507" t="e">
        <f ca="1">+IF(AND(ISNUMBER(OFFSET('Sanitation Data'!$D$11,0,10*ROW('Sanitation Data'!D188))),'Data Summary'!CN194="Yes"),OFFSET('Sanitation Data'!$D$11,0,10*ROW('Sanitation Data'!D188)),NA())</f>
        <v>#N/A</v>
      </c>
      <c r="Z194" s="507" t="e">
        <f ca="1">+IF(AND(ISNUMBER(OFFSET('Sanitation Data'!$D$12,0,10*ROW('Sanitation Data'!D188))),'Data Summary'!CO194="Yes"),OFFSET('Sanitation Data'!$D$12,0,10*ROW('Sanitation Data'!D188)),NA())</f>
        <v>#N/A</v>
      </c>
      <c r="AA194" s="507" t="e">
        <f ca="1">+IF(AND(ISNUMBER(OFFSET('Sanitation Data'!$E$4,0,10*ROW('Sanitation Data'!E188))),'Data Summary'!CP194="Yes"),100-OFFSET('Sanitation Data'!$E$4,0,10*ROW('Sanitation Data'!E188)),NA())</f>
        <v>#N/A</v>
      </c>
      <c r="AB194" s="507" t="e">
        <f ca="1">+IF(AND(ISNUMBER(OFFSET('Sanitation Data'!$E$6,0,10*ROW('Sanitation Data'!E188))),'Data Summary'!CQ194="Yes"),OFFSET('Sanitation Data'!$E$6,0,10*ROW('Sanitation Data'!E188)),NA())</f>
        <v>#N/A</v>
      </c>
      <c r="AC194" s="507" t="e">
        <f ca="1">+IF(AND(ISNUMBER(OFFSET('Sanitation Data'!$E$10,0,10*ROW('Sanitation Data'!E188))),'Data Summary'!CR194="Yes"),OFFSET('Sanitation Data'!$E$10,0,10*ROW('Sanitation Data'!E188)),NA())</f>
        <v>#N/A</v>
      </c>
      <c r="AD194" s="507" t="e">
        <f ca="1">+IF(AND(ISNUMBER(OFFSET('Sanitation Data'!$E$11,0,10*ROW('Sanitation Data'!E188))),'Data Summary'!CS194="Yes"),OFFSET('Sanitation Data'!$E$11,0,10*ROW('Sanitation Data'!E188)),NA())</f>
        <v>#N/A</v>
      </c>
      <c r="AE194" s="507" t="e">
        <f ca="1">+IF(AND(ISNUMBER(OFFSET('Sanitation Data'!$E$12,0,10*ROW('Sanitation Data'!E188))),'Data Summary'!CT194="Yes"),OFFSET('Sanitation Data'!$E$12,0,10*ROW('Sanitation Data'!E188)),NA())</f>
        <v>#N/A</v>
      </c>
      <c r="AF194" s="507" t="e">
        <f ca="1">+IF(AND(ISNUMBER(OFFSET('Sanitation Data'!$F$4,0,10*ROW('Sanitation Data'!F188))),'Data Summary'!CU194="Yes"),100-OFFSET('Sanitation Data'!$F$4,0,10*ROW('Sanitation Data'!F188)),NA())</f>
        <v>#N/A</v>
      </c>
      <c r="AG194" s="507" t="e">
        <f ca="1">+IF(AND(ISNUMBER(OFFSET('Sanitation Data'!$F$6,0,10*ROW('Sanitation Data'!F188))),'Data Summary'!CV194="Yes"),OFFSET('Sanitation Data'!$F$6,0,10*ROW('Sanitation Data'!F188)),NA())</f>
        <v>#N/A</v>
      </c>
      <c r="AH194" s="507" t="e">
        <f ca="1">+IF(AND(ISNUMBER(OFFSET('Sanitation Data'!$F$10,0,10*ROW('Sanitation Data'!F188))),'Data Summary'!CW194="Yes"),OFFSET('Sanitation Data'!$F$10,0,10*ROW('Sanitation Data'!F188)),NA())</f>
        <v>#N/A</v>
      </c>
      <c r="AI194" s="507" t="e">
        <f ca="1">+IF(AND(ISNUMBER(OFFSET('Sanitation Data'!$F$11,0,10*ROW('Sanitation Data'!F188))),'Data Summary'!CX194="Yes"),OFFSET('Sanitation Data'!$F$11,0,10*ROW('Sanitation Data'!F188)),NA())</f>
        <v>#N/A</v>
      </c>
      <c r="AJ194" s="507" t="e">
        <f ca="1">+IF(AND(ISNUMBER(OFFSET('Sanitation Data'!$F$12,0,10*ROW('Sanitation Data'!F188))),'Data Summary'!CY194="Yes"),OFFSET('Sanitation Data'!$F$12,0,10*ROW('Sanitation Data'!F188)),NA())</f>
        <v>#N/A</v>
      </c>
      <c r="AK194" s="507" t="e">
        <f ca="1">+IF(AND(ISNUMBER(OFFSET('Sanitation Data'!$G$4,0,10*ROW('Sanitation Data'!G188))),'Data Summary'!CZ194="Yes"),100-OFFSET('Sanitation Data'!$G$4,0,10*ROW('Sanitation Data'!G188)),NA())</f>
        <v>#N/A</v>
      </c>
      <c r="AL194" s="507" t="e">
        <f ca="1">+IF(AND(ISNUMBER(OFFSET('Sanitation Data'!$G$6,0,10*ROW('Sanitation Data'!G188))),'Data Summary'!DA194="Yes"),OFFSET('Sanitation Data'!$G$6,0,10*ROW('Sanitation Data'!G188)),NA())</f>
        <v>#N/A</v>
      </c>
      <c r="AM194" s="507" t="e">
        <f ca="1">+IF(AND(ISNUMBER(OFFSET('Sanitation Data'!$G$10,0,10*ROW('Sanitation Data'!G188))),'Data Summary'!DB194="Yes"),OFFSET('Sanitation Data'!$G$10,0,10*ROW('Sanitation Data'!G188)),NA())</f>
        <v>#N/A</v>
      </c>
      <c r="AN194" s="507" t="e">
        <f ca="1">+IF(AND(ISNUMBER(OFFSET('Sanitation Data'!$G$11,0,10*ROW('Sanitation Data'!G188))),'Data Summary'!DC194="Yes"),OFFSET('Sanitation Data'!$G$11,0,10*ROW('Sanitation Data'!G188)),NA())</f>
        <v>#N/A</v>
      </c>
      <c r="AO194" s="507" t="e">
        <f ca="1">+IF(AND(ISNUMBER(OFFSET('Sanitation Data'!$G$12,0,10*ROW('Sanitation Data'!G188))),'Data Summary'!DD194="Yes"),OFFSET('Sanitation Data'!$G$12,0,10*ROW('Sanitation Data'!G188)),NA())</f>
        <v>#N/A</v>
      </c>
      <c r="AP194" s="507" t="e">
        <f ca="1">+IF(AND(ISNUMBER(OFFSET('Sanitation Data'!$H$4,0,10*ROW('Sanitation Data'!H188))),'Data Summary'!DE194="Yes"),100-OFFSET('Sanitation Data'!$H$4,0,10*ROW('Sanitation Data'!H188)),NA())</f>
        <v>#N/A</v>
      </c>
      <c r="AQ194" s="507" t="e">
        <f ca="1">+IF(AND(ISNUMBER(OFFSET('Sanitation Data'!$H$6,0,10*ROW('Sanitation Data'!H188))),'Data Summary'!DF194="Yes"),OFFSET('Sanitation Data'!$H$6,0,10*ROW('Sanitation Data'!H188)),NA())</f>
        <v>#N/A</v>
      </c>
      <c r="AR194" s="507" t="e">
        <f ca="1">+IF(AND(ISNUMBER(OFFSET('Sanitation Data'!$H$10,0,10*ROW('Sanitation Data'!H188))),'Data Summary'!DG194="Yes"),OFFSET('Sanitation Data'!$H$10,0,10*ROW('Sanitation Data'!H188)),NA())</f>
        <v>#N/A</v>
      </c>
      <c r="AS194" s="507" t="e">
        <f ca="1">+IF(AND(ISNUMBER(OFFSET('Sanitation Data'!$H$11,0,10*ROW('Sanitation Data'!H188))),'Data Summary'!DH194="Yes"),OFFSET('Sanitation Data'!$H$11,0,10*ROW('Sanitation Data'!H188)),NA())</f>
        <v>#N/A</v>
      </c>
      <c r="AT194" s="507" t="e">
        <f ca="1">+IF(AND(ISNUMBER(OFFSET('Sanitation Data'!$H$12,0,10*ROW('Sanitation Data'!H188))),'Data Summary'!DI194="Yes"),OFFSET('Sanitation Data'!$H$12,0,10*ROW('Sanitation Data'!H188)),NA())</f>
        <v>#N/A</v>
      </c>
      <c r="AU194" s="507" t="e">
        <f ca="1">+IF(AND(ISNUMBER(OFFSET('Sanitation Data'!$I$4,0,10*ROW('Sanitation Data'!I188))),'Data Summary'!DJ194="Yes"),100-OFFSET('Sanitation Data'!$I$4,0,10*ROW('Sanitation Data'!I188)),NA())</f>
        <v>#N/A</v>
      </c>
      <c r="AV194" s="507" t="e">
        <f ca="1">+IF(AND(ISNUMBER(OFFSET('Sanitation Data'!$I$6,0,10*ROW('Sanitation Data'!I188))),'Data Summary'!DK194="Yes"),OFFSET('Sanitation Data'!$I$6,0,10*ROW('Sanitation Data'!I188)),NA())</f>
        <v>#N/A</v>
      </c>
      <c r="AW194" s="507" t="e">
        <f ca="1">+IF(AND(ISNUMBER(OFFSET('Sanitation Data'!$I$10,0,10*ROW('Sanitation Data'!I188))),'Data Summary'!DL194="Yes"),OFFSET('Sanitation Data'!$I$10,0,10*ROW('Sanitation Data'!I188)),NA())</f>
        <v>#N/A</v>
      </c>
      <c r="AX194" s="507" t="e">
        <f ca="1">+IF(AND(ISNUMBER(OFFSET('Sanitation Data'!$I$11,0,10*ROW('Sanitation Data'!I188))),'Data Summary'!DM194="Yes"),OFFSET('Sanitation Data'!$I$11,0,10*ROW('Sanitation Data'!I188)),NA())</f>
        <v>#N/A</v>
      </c>
      <c r="AY194" s="507" t="e">
        <f ca="1">+IF(AND(ISNUMBER(OFFSET('Sanitation Data'!$I$12,0,10*ROW('Sanitation Data'!I188))),'Data Summary'!DN194="Yes"),OFFSET('Sanitation Data'!$I$12,0,10*ROW('Sanitation Data'!I188)),NA())</f>
        <v>#N/A</v>
      </c>
      <c r="AZ194" s="508" t="e">
        <f ca="1">+IF(AND(ISNUMBER(OFFSET('Hygiene Data'!$D$5,0,10*ROW('Hygiene Data'!D188))),'Data Summary'!DO194="Yes"),OFFSET('Hygiene Data'!$D$5,0,10*ROW('Hygiene Data'!D188)),NA())</f>
        <v>#N/A</v>
      </c>
      <c r="BA194" s="508" t="e">
        <f ca="1">+IF(AND(ISNUMBER(OFFSET('Hygiene Data'!$D$7,0,10*ROW('Hygiene Data'!D188))),'Data Summary'!DP194="Yes"),OFFSET('Hygiene Data'!$D$7,0,10*ROW('Hygiene Data'!D188)),NA())</f>
        <v>#N/A</v>
      </c>
      <c r="BB194" s="508" t="e">
        <f ca="1">+IF(AND(ISNUMBER(OFFSET('Hygiene Data'!$D$9,0,10*ROW('Hygiene Data'!D188))),'Data Summary'!DQ194="Yes"),OFFSET('Hygiene Data'!$D$9,0,10*ROW('Hygiene Data'!D188)),NA())</f>
        <v>#N/A</v>
      </c>
      <c r="BC194" s="508" t="e">
        <f ca="1">+IF(AND(ISNUMBER(OFFSET('Hygiene Data'!$E$5,0,10*ROW('Hygiene Data'!E188))),'Data Summary'!DR194="Yes"),OFFSET('Hygiene Data'!$E$5,0,10*ROW('Hygiene Data'!E188)),NA())</f>
        <v>#N/A</v>
      </c>
      <c r="BD194" s="508" t="e">
        <f ca="1">+IF(AND(ISNUMBER(OFFSET('Hygiene Data'!$E$7,0,10*ROW('Hygiene Data'!E188))),'Data Summary'!DS194="Yes"),OFFSET('Hygiene Data'!$E$7,0,10*ROW('Hygiene Data'!E188)),NA())</f>
        <v>#N/A</v>
      </c>
      <c r="BE194" s="508" t="e">
        <f ca="1">+IF(AND(ISNUMBER(OFFSET('Hygiene Data'!$E$9,0,10*ROW('Hygiene Data'!E188))),'Data Summary'!DT194="Yes"),OFFSET('Hygiene Data'!$E$9,0,10*ROW('Hygiene Data'!E188)),NA())</f>
        <v>#N/A</v>
      </c>
      <c r="BF194" s="508" t="e">
        <f ca="1">+IF(AND(ISNUMBER(OFFSET('Hygiene Data'!$F$5,0,10*ROW('Hygiene Data'!F188))),'Data Summary'!DU194="Yes"),OFFSET('Hygiene Data'!$F$5,0,10*ROW('Hygiene Data'!F188)),NA())</f>
        <v>#N/A</v>
      </c>
      <c r="BG194" s="508" t="e">
        <f ca="1">+IF(AND(ISNUMBER(OFFSET('Hygiene Data'!$F$7,0,10*ROW('Hygiene Data'!F188))),'Data Summary'!DV194="Yes"),OFFSET('Hygiene Data'!$F$7,0,10*ROW('Hygiene Data'!F188)),NA())</f>
        <v>#N/A</v>
      </c>
      <c r="BH194" s="508" t="e">
        <f ca="1">+IF(AND(ISNUMBER(OFFSET('Hygiene Data'!$F$9,0,10*ROW('Hygiene Data'!F188))),'Data Summary'!DW194="Yes"),OFFSET('Hygiene Data'!$F$9,0,10*ROW('Hygiene Data'!F188)),NA())</f>
        <v>#N/A</v>
      </c>
      <c r="BI194" s="508" t="e">
        <f ca="1">+IF(AND(ISNUMBER(OFFSET('Hygiene Data'!$G$5,0,10*ROW('Hygiene Data'!G188))),'Data Summary'!DX194="Yes"),OFFSET('Hygiene Data'!$G$5,0,10*ROW('Hygiene Data'!G188)),NA())</f>
        <v>#N/A</v>
      </c>
      <c r="BJ194" s="508" t="e">
        <f ca="1">+IF(AND(ISNUMBER(OFFSET('Hygiene Data'!$G$7,0,10*ROW('Hygiene Data'!G188))),'Data Summary'!DY194="Yes"),OFFSET('Hygiene Data'!$G$7,0,10*ROW('Hygiene Data'!G188)),NA())</f>
        <v>#N/A</v>
      </c>
      <c r="BK194" s="508" t="e">
        <f ca="1">+IF(AND(ISNUMBER(OFFSET('Hygiene Data'!$G$9,0,10*ROW('Hygiene Data'!G188))),'Data Summary'!DZ194="Yes"),OFFSET('Hygiene Data'!$G$9,0,10*ROW('Hygiene Data'!G188)),NA())</f>
        <v>#N/A</v>
      </c>
      <c r="BL194" s="508" t="e">
        <f ca="1">+IF(AND(ISNUMBER(OFFSET('Hygiene Data'!$H$5,0,10*ROW('Hygiene Data'!H188))),'Data Summary'!EA194="Yes"),OFFSET('Hygiene Data'!$H$5,0,10*ROW('Hygiene Data'!H188)),NA())</f>
        <v>#N/A</v>
      </c>
      <c r="BM194" s="508" t="e">
        <f ca="1">+IF(AND(ISNUMBER(OFFSET('Hygiene Data'!$H$7,0,10*ROW('Hygiene Data'!H188))),'Data Summary'!EB194="Yes"),OFFSET('Hygiene Data'!$H$7,0,10*ROW('Hygiene Data'!H188)),NA())</f>
        <v>#N/A</v>
      </c>
      <c r="BN194" s="508" t="e">
        <f ca="1">+IF(AND(ISNUMBER(OFFSET('Hygiene Data'!$H$9,0,10*ROW('Hygiene Data'!H188))),'Data Summary'!EC194="Yes"),OFFSET('Hygiene Data'!$H$9,0,10*ROW('Hygiene Data'!H188)),NA())</f>
        <v>#N/A</v>
      </c>
      <c r="BO194" s="508" t="e">
        <f ca="1">+IF(AND(ISNUMBER(OFFSET('Hygiene Data'!$I$5,0,10*ROW('Hygiene Data'!I188))),'Data Summary'!ED194="Yes"),OFFSET('Hygiene Data'!$I$5,0,10*ROW('Hygiene Data'!I188)),NA())</f>
        <v>#N/A</v>
      </c>
      <c r="BP194" s="508" t="e">
        <f ca="1">+IF(AND(ISNUMBER(OFFSET('Hygiene Data'!$I$7,0,10*ROW('Hygiene Data'!I188))),'Data Summary'!EE194="Yes"),OFFSET('Hygiene Data'!$I$7,0,10*ROW('Hygiene Data'!I188)),NA())</f>
        <v>#N/A</v>
      </c>
      <c r="BQ194" s="508" t="e">
        <f ca="1">+IF(AND(ISNUMBER(OFFSET('Hygiene Data'!$I$9,0,10*ROW('Hygiene Data'!I188))),'Data Summary'!EF194="Yes"),OFFSET('Hygiene Data'!$I$9,0,10*ROW('Hygiene Data'!I188)),NA())</f>
        <v>#N/A</v>
      </c>
    </row>
    <row r="195" spans="1:69" x14ac:dyDescent="0.25">
      <c r="A195" s="504" t="e">
        <f ca="1">+RIGHT('Data Summary'!A195,LEN('Data Summary'!A195)-9)</f>
        <v>#VALUE!</v>
      </c>
      <c r="B195" s="478" t="str">
        <f ca="1">+IF(ISTEXT('Data Summary'!B195),'Data Summary'!B195,"")</f>
        <v/>
      </c>
      <c r="C195" s="505" t="e">
        <f ca="1">+VALUE('Data Summary'!C195)</f>
        <v>#VALUE!</v>
      </c>
      <c r="D195" s="506" t="e">
        <f ca="1">+IF(AND(ISNUMBER(OFFSET('Water Data'!$D$4,0,10*ROW('Water Data'!D189))),'Data Summary'!BS195="Yes"),100-OFFSET('Water Data'!$D$4,0,10*ROW('Water Data'!D189)),NA())</f>
        <v>#N/A</v>
      </c>
      <c r="E195" s="506" t="e">
        <f ca="1">+IF(AND(ISNUMBER(OFFSET('Water Data'!$D$6,0,10*ROW('Water Data'!D189))),'Data Summary'!BT195="Yes"),OFFSET('Water Data'!$D$6,0,10*ROW('Water Data'!D189)),NA())</f>
        <v>#N/A</v>
      </c>
      <c r="F195" s="506" t="e">
        <f ca="1">+IF(AND(ISNUMBER(OFFSET('Water Data'!$D$9,0,10*ROW('Water Data'!D189))),'Data Summary'!BU195="Yes"),OFFSET('Water Data'!$D$9,0,10*ROW('Water Data'!D189)),NA())</f>
        <v>#N/A</v>
      </c>
      <c r="G195" s="506" t="e">
        <f ca="1">+IF(AND(ISNUMBER(OFFSET('Water Data'!$E$4,0,10*ROW('Water Data'!E189))),'Data Summary'!BV195="Yes"),100-OFFSET('Water Data'!$E$4,0,10*ROW('Water Data'!E189)),NA())</f>
        <v>#N/A</v>
      </c>
      <c r="H195" s="506" t="e">
        <f ca="1">+IF(AND(ISNUMBER(OFFSET('Water Data'!$E$6,0,10*ROW('Water Data'!E189))),'Data Summary'!BW195="Yes"),OFFSET('Water Data'!$E$6,0,10*ROW('Water Data'!E189)),NA())</f>
        <v>#N/A</v>
      </c>
      <c r="I195" s="506" t="e">
        <f ca="1">+IF(AND(ISNUMBER(OFFSET('Water Data'!$E$9,0,10*ROW('Water Data'!E189))),'Data Summary'!BX195="Yes"),OFFSET('Water Data'!$E$9,0,10*ROW('Water Data'!E189)),NA())</f>
        <v>#N/A</v>
      </c>
      <c r="J195" s="506" t="e">
        <f ca="1">+IF(AND(ISNUMBER(OFFSET('Water Data'!$F$4,0,10*ROW('Water Data'!F189))),'Data Summary'!BY195="Yes"),100-OFFSET('Water Data'!$F$4,0,10*ROW('Water Data'!F189)),NA())</f>
        <v>#N/A</v>
      </c>
      <c r="K195" s="506" t="e">
        <f ca="1">+IF(AND(ISNUMBER(OFFSET('Water Data'!$F$6,0,10*ROW('Water Data'!F189))),'Data Summary'!BZ195="Yes"),OFFSET('Water Data'!$F$6,0,10*ROW('Water Data'!F189)),NA())</f>
        <v>#N/A</v>
      </c>
      <c r="L195" s="506" t="e">
        <f ca="1">+IF(AND(ISNUMBER(OFFSET('Water Data'!$F$9,0,10*ROW('Water Data'!F189))),'Data Summary'!CA195="Yes"),OFFSET('Water Data'!$F$9,0,10*ROW('Water Data'!F189)),NA())</f>
        <v>#N/A</v>
      </c>
      <c r="M195" s="506" t="e">
        <f ca="1">+IF(AND(ISNUMBER(OFFSET('Water Data'!$G$4,0,10*ROW('Water Data'!G189))),'Data Summary'!CB195="Yes"),100-OFFSET('Water Data'!$G$4,0,10*ROW('Water Data'!G189)),NA())</f>
        <v>#N/A</v>
      </c>
      <c r="N195" s="506" t="e">
        <f ca="1">+IF(AND(ISNUMBER(OFFSET('Water Data'!$G$6,0,10*ROW('Water Data'!G189))),'Data Summary'!CC195="Yes"),OFFSET('Water Data'!$G$6,0,10*ROW('Water Data'!G189)),NA())</f>
        <v>#N/A</v>
      </c>
      <c r="O195" s="506" t="e">
        <f ca="1">+IF(AND(ISNUMBER(OFFSET('Water Data'!$G$9,0,10*ROW('Water Data'!G189))),'Data Summary'!CD195="Yes"),OFFSET('Water Data'!$G$9,0,10*ROW('Water Data'!G189)),NA())</f>
        <v>#N/A</v>
      </c>
      <c r="P195" s="506" t="e">
        <f ca="1">+IF(AND(ISNUMBER(OFFSET('Water Data'!$H$4,0,10*ROW('Water Data'!H189))),'Data Summary'!CE195="Yes"),100-OFFSET('Water Data'!$H$4,0,10*ROW('Water Data'!H189)),NA())</f>
        <v>#N/A</v>
      </c>
      <c r="Q195" s="506" t="e">
        <f ca="1">+IF(AND(ISNUMBER(OFFSET('Water Data'!$H$6,0,10*ROW('Water Data'!H189))),'Data Summary'!CF195="Yes"),OFFSET('Water Data'!$H$6,0,10*ROW('Water Data'!H189)),NA())</f>
        <v>#N/A</v>
      </c>
      <c r="R195" s="506" t="e">
        <f ca="1">+IF(AND(ISNUMBER(OFFSET('Water Data'!$H$9,0,10*ROW('Water Data'!H189))),'Data Summary'!CG195="Yes"),OFFSET('Water Data'!$H$9,0,10*ROW('Water Data'!H189)),NA())</f>
        <v>#N/A</v>
      </c>
      <c r="S195" s="506" t="e">
        <f ca="1">+IF(AND(ISNUMBER(OFFSET('Water Data'!$I$4,0,10*ROW('Water Data'!I189))),'Data Summary'!CH195="Yes"),100-OFFSET('Water Data'!$I$4,0,10*ROW('Water Data'!I189)),NA())</f>
        <v>#N/A</v>
      </c>
      <c r="T195" s="506" t="e">
        <f ca="1">+IF(AND(ISNUMBER(OFFSET('Water Data'!$I$6,0,10*ROW('Water Data'!I189))),'Data Summary'!CI195="Yes"),OFFSET('Water Data'!$I$6,0,10*ROW('Water Data'!I189)),NA())</f>
        <v>#N/A</v>
      </c>
      <c r="U195" s="506" t="e">
        <f ca="1">+IF(AND(ISNUMBER(OFFSET('Water Data'!$I$9,0,10*ROW('Water Data'!I189))),'Data Summary'!CJ195="Yes"),OFFSET('Water Data'!$I$9,0,10*ROW('Water Data'!I189)),NA())</f>
        <v>#N/A</v>
      </c>
      <c r="V195" s="507" t="e">
        <f ca="1">+IF(AND(ISNUMBER(OFFSET('Sanitation Data'!$D$4,0,10*ROW('Sanitation Data'!D189))),'Data Summary'!CK195="Yes"),100-OFFSET('Sanitation Data'!$D$4,0,10*ROW('Sanitation Data'!D189)),NA())</f>
        <v>#N/A</v>
      </c>
      <c r="W195" s="507" t="e">
        <f ca="1">+IF(AND(ISNUMBER(OFFSET('Sanitation Data'!$D$6,0,10*ROW('Sanitation Data'!D189))),'Data Summary'!CL195="Yes"),OFFSET('Sanitation Data'!$D$6,0,10*ROW('Sanitation Data'!D189)),NA())</f>
        <v>#N/A</v>
      </c>
      <c r="X195" s="507" t="e">
        <f ca="1">+IF(AND(ISNUMBER(OFFSET('Sanitation Data'!$D$10,0,10*ROW('Sanitation Data'!D189))),'Data Summary'!CM195="Yes"),OFFSET('Sanitation Data'!$D$10,0,10*ROW('Sanitation Data'!D189)),NA())</f>
        <v>#N/A</v>
      </c>
      <c r="Y195" s="507" t="e">
        <f ca="1">+IF(AND(ISNUMBER(OFFSET('Sanitation Data'!$D$11,0,10*ROW('Sanitation Data'!D189))),'Data Summary'!CN195="Yes"),OFFSET('Sanitation Data'!$D$11,0,10*ROW('Sanitation Data'!D189)),NA())</f>
        <v>#N/A</v>
      </c>
      <c r="Z195" s="507" t="e">
        <f ca="1">+IF(AND(ISNUMBER(OFFSET('Sanitation Data'!$D$12,0,10*ROW('Sanitation Data'!D189))),'Data Summary'!CO195="Yes"),OFFSET('Sanitation Data'!$D$12,0,10*ROW('Sanitation Data'!D189)),NA())</f>
        <v>#N/A</v>
      </c>
      <c r="AA195" s="507" t="e">
        <f ca="1">+IF(AND(ISNUMBER(OFFSET('Sanitation Data'!$E$4,0,10*ROW('Sanitation Data'!E189))),'Data Summary'!CP195="Yes"),100-OFFSET('Sanitation Data'!$E$4,0,10*ROW('Sanitation Data'!E189)),NA())</f>
        <v>#N/A</v>
      </c>
      <c r="AB195" s="507" t="e">
        <f ca="1">+IF(AND(ISNUMBER(OFFSET('Sanitation Data'!$E$6,0,10*ROW('Sanitation Data'!E189))),'Data Summary'!CQ195="Yes"),OFFSET('Sanitation Data'!$E$6,0,10*ROW('Sanitation Data'!E189)),NA())</f>
        <v>#N/A</v>
      </c>
      <c r="AC195" s="507" t="e">
        <f ca="1">+IF(AND(ISNUMBER(OFFSET('Sanitation Data'!$E$10,0,10*ROW('Sanitation Data'!E189))),'Data Summary'!CR195="Yes"),OFFSET('Sanitation Data'!$E$10,0,10*ROW('Sanitation Data'!E189)),NA())</f>
        <v>#N/A</v>
      </c>
      <c r="AD195" s="507" t="e">
        <f ca="1">+IF(AND(ISNUMBER(OFFSET('Sanitation Data'!$E$11,0,10*ROW('Sanitation Data'!E189))),'Data Summary'!CS195="Yes"),OFFSET('Sanitation Data'!$E$11,0,10*ROW('Sanitation Data'!E189)),NA())</f>
        <v>#N/A</v>
      </c>
      <c r="AE195" s="507" t="e">
        <f ca="1">+IF(AND(ISNUMBER(OFFSET('Sanitation Data'!$E$12,0,10*ROW('Sanitation Data'!E189))),'Data Summary'!CT195="Yes"),OFFSET('Sanitation Data'!$E$12,0,10*ROW('Sanitation Data'!E189)),NA())</f>
        <v>#N/A</v>
      </c>
      <c r="AF195" s="507" t="e">
        <f ca="1">+IF(AND(ISNUMBER(OFFSET('Sanitation Data'!$F$4,0,10*ROW('Sanitation Data'!F189))),'Data Summary'!CU195="Yes"),100-OFFSET('Sanitation Data'!$F$4,0,10*ROW('Sanitation Data'!F189)),NA())</f>
        <v>#N/A</v>
      </c>
      <c r="AG195" s="507" t="e">
        <f ca="1">+IF(AND(ISNUMBER(OFFSET('Sanitation Data'!$F$6,0,10*ROW('Sanitation Data'!F189))),'Data Summary'!CV195="Yes"),OFFSET('Sanitation Data'!$F$6,0,10*ROW('Sanitation Data'!F189)),NA())</f>
        <v>#N/A</v>
      </c>
      <c r="AH195" s="507" t="e">
        <f ca="1">+IF(AND(ISNUMBER(OFFSET('Sanitation Data'!$F$10,0,10*ROW('Sanitation Data'!F189))),'Data Summary'!CW195="Yes"),OFFSET('Sanitation Data'!$F$10,0,10*ROW('Sanitation Data'!F189)),NA())</f>
        <v>#N/A</v>
      </c>
      <c r="AI195" s="507" t="e">
        <f ca="1">+IF(AND(ISNUMBER(OFFSET('Sanitation Data'!$F$11,0,10*ROW('Sanitation Data'!F189))),'Data Summary'!CX195="Yes"),OFFSET('Sanitation Data'!$F$11,0,10*ROW('Sanitation Data'!F189)),NA())</f>
        <v>#N/A</v>
      </c>
      <c r="AJ195" s="507" t="e">
        <f ca="1">+IF(AND(ISNUMBER(OFFSET('Sanitation Data'!$F$12,0,10*ROW('Sanitation Data'!F189))),'Data Summary'!CY195="Yes"),OFFSET('Sanitation Data'!$F$12,0,10*ROW('Sanitation Data'!F189)),NA())</f>
        <v>#N/A</v>
      </c>
      <c r="AK195" s="507" t="e">
        <f ca="1">+IF(AND(ISNUMBER(OFFSET('Sanitation Data'!$G$4,0,10*ROW('Sanitation Data'!G189))),'Data Summary'!CZ195="Yes"),100-OFFSET('Sanitation Data'!$G$4,0,10*ROW('Sanitation Data'!G189)),NA())</f>
        <v>#N/A</v>
      </c>
      <c r="AL195" s="507" t="e">
        <f ca="1">+IF(AND(ISNUMBER(OFFSET('Sanitation Data'!$G$6,0,10*ROW('Sanitation Data'!G189))),'Data Summary'!DA195="Yes"),OFFSET('Sanitation Data'!$G$6,0,10*ROW('Sanitation Data'!G189)),NA())</f>
        <v>#N/A</v>
      </c>
      <c r="AM195" s="507" t="e">
        <f ca="1">+IF(AND(ISNUMBER(OFFSET('Sanitation Data'!$G$10,0,10*ROW('Sanitation Data'!G189))),'Data Summary'!DB195="Yes"),OFFSET('Sanitation Data'!$G$10,0,10*ROW('Sanitation Data'!G189)),NA())</f>
        <v>#N/A</v>
      </c>
      <c r="AN195" s="507" t="e">
        <f ca="1">+IF(AND(ISNUMBER(OFFSET('Sanitation Data'!$G$11,0,10*ROW('Sanitation Data'!G189))),'Data Summary'!DC195="Yes"),OFFSET('Sanitation Data'!$G$11,0,10*ROW('Sanitation Data'!G189)),NA())</f>
        <v>#N/A</v>
      </c>
      <c r="AO195" s="507" t="e">
        <f ca="1">+IF(AND(ISNUMBER(OFFSET('Sanitation Data'!$G$12,0,10*ROW('Sanitation Data'!G189))),'Data Summary'!DD195="Yes"),OFFSET('Sanitation Data'!$G$12,0,10*ROW('Sanitation Data'!G189)),NA())</f>
        <v>#N/A</v>
      </c>
      <c r="AP195" s="507" t="e">
        <f ca="1">+IF(AND(ISNUMBER(OFFSET('Sanitation Data'!$H$4,0,10*ROW('Sanitation Data'!H189))),'Data Summary'!DE195="Yes"),100-OFFSET('Sanitation Data'!$H$4,0,10*ROW('Sanitation Data'!H189)),NA())</f>
        <v>#N/A</v>
      </c>
      <c r="AQ195" s="507" t="e">
        <f ca="1">+IF(AND(ISNUMBER(OFFSET('Sanitation Data'!$H$6,0,10*ROW('Sanitation Data'!H189))),'Data Summary'!DF195="Yes"),OFFSET('Sanitation Data'!$H$6,0,10*ROW('Sanitation Data'!H189)),NA())</f>
        <v>#N/A</v>
      </c>
      <c r="AR195" s="507" t="e">
        <f ca="1">+IF(AND(ISNUMBER(OFFSET('Sanitation Data'!$H$10,0,10*ROW('Sanitation Data'!H189))),'Data Summary'!DG195="Yes"),OFFSET('Sanitation Data'!$H$10,0,10*ROW('Sanitation Data'!H189)),NA())</f>
        <v>#N/A</v>
      </c>
      <c r="AS195" s="507" t="e">
        <f ca="1">+IF(AND(ISNUMBER(OFFSET('Sanitation Data'!$H$11,0,10*ROW('Sanitation Data'!H189))),'Data Summary'!DH195="Yes"),OFFSET('Sanitation Data'!$H$11,0,10*ROW('Sanitation Data'!H189)),NA())</f>
        <v>#N/A</v>
      </c>
      <c r="AT195" s="507" t="e">
        <f ca="1">+IF(AND(ISNUMBER(OFFSET('Sanitation Data'!$H$12,0,10*ROW('Sanitation Data'!H189))),'Data Summary'!DI195="Yes"),OFFSET('Sanitation Data'!$H$12,0,10*ROW('Sanitation Data'!H189)),NA())</f>
        <v>#N/A</v>
      </c>
      <c r="AU195" s="507" t="e">
        <f ca="1">+IF(AND(ISNUMBER(OFFSET('Sanitation Data'!$I$4,0,10*ROW('Sanitation Data'!I189))),'Data Summary'!DJ195="Yes"),100-OFFSET('Sanitation Data'!$I$4,0,10*ROW('Sanitation Data'!I189)),NA())</f>
        <v>#N/A</v>
      </c>
      <c r="AV195" s="507" t="e">
        <f ca="1">+IF(AND(ISNUMBER(OFFSET('Sanitation Data'!$I$6,0,10*ROW('Sanitation Data'!I189))),'Data Summary'!DK195="Yes"),OFFSET('Sanitation Data'!$I$6,0,10*ROW('Sanitation Data'!I189)),NA())</f>
        <v>#N/A</v>
      </c>
      <c r="AW195" s="507" t="e">
        <f ca="1">+IF(AND(ISNUMBER(OFFSET('Sanitation Data'!$I$10,0,10*ROW('Sanitation Data'!I189))),'Data Summary'!DL195="Yes"),OFFSET('Sanitation Data'!$I$10,0,10*ROW('Sanitation Data'!I189)),NA())</f>
        <v>#N/A</v>
      </c>
      <c r="AX195" s="507" t="e">
        <f ca="1">+IF(AND(ISNUMBER(OFFSET('Sanitation Data'!$I$11,0,10*ROW('Sanitation Data'!I189))),'Data Summary'!DM195="Yes"),OFFSET('Sanitation Data'!$I$11,0,10*ROW('Sanitation Data'!I189)),NA())</f>
        <v>#N/A</v>
      </c>
      <c r="AY195" s="507" t="e">
        <f ca="1">+IF(AND(ISNUMBER(OFFSET('Sanitation Data'!$I$12,0,10*ROW('Sanitation Data'!I189))),'Data Summary'!DN195="Yes"),OFFSET('Sanitation Data'!$I$12,0,10*ROW('Sanitation Data'!I189)),NA())</f>
        <v>#N/A</v>
      </c>
      <c r="AZ195" s="508" t="e">
        <f ca="1">+IF(AND(ISNUMBER(OFFSET('Hygiene Data'!$D$5,0,10*ROW('Hygiene Data'!D189))),'Data Summary'!DO195="Yes"),OFFSET('Hygiene Data'!$D$5,0,10*ROW('Hygiene Data'!D189)),NA())</f>
        <v>#N/A</v>
      </c>
      <c r="BA195" s="508" t="e">
        <f ca="1">+IF(AND(ISNUMBER(OFFSET('Hygiene Data'!$D$7,0,10*ROW('Hygiene Data'!D189))),'Data Summary'!DP195="Yes"),OFFSET('Hygiene Data'!$D$7,0,10*ROW('Hygiene Data'!D189)),NA())</f>
        <v>#N/A</v>
      </c>
      <c r="BB195" s="508" t="e">
        <f ca="1">+IF(AND(ISNUMBER(OFFSET('Hygiene Data'!$D$9,0,10*ROW('Hygiene Data'!D189))),'Data Summary'!DQ195="Yes"),OFFSET('Hygiene Data'!$D$9,0,10*ROW('Hygiene Data'!D189)),NA())</f>
        <v>#N/A</v>
      </c>
      <c r="BC195" s="508" t="e">
        <f ca="1">+IF(AND(ISNUMBER(OFFSET('Hygiene Data'!$E$5,0,10*ROW('Hygiene Data'!E189))),'Data Summary'!DR195="Yes"),OFFSET('Hygiene Data'!$E$5,0,10*ROW('Hygiene Data'!E189)),NA())</f>
        <v>#N/A</v>
      </c>
      <c r="BD195" s="508" t="e">
        <f ca="1">+IF(AND(ISNUMBER(OFFSET('Hygiene Data'!$E$7,0,10*ROW('Hygiene Data'!E189))),'Data Summary'!DS195="Yes"),OFFSET('Hygiene Data'!$E$7,0,10*ROW('Hygiene Data'!E189)),NA())</f>
        <v>#N/A</v>
      </c>
      <c r="BE195" s="508" t="e">
        <f ca="1">+IF(AND(ISNUMBER(OFFSET('Hygiene Data'!$E$9,0,10*ROW('Hygiene Data'!E189))),'Data Summary'!DT195="Yes"),OFFSET('Hygiene Data'!$E$9,0,10*ROW('Hygiene Data'!E189)),NA())</f>
        <v>#N/A</v>
      </c>
      <c r="BF195" s="508" t="e">
        <f ca="1">+IF(AND(ISNUMBER(OFFSET('Hygiene Data'!$F$5,0,10*ROW('Hygiene Data'!F189))),'Data Summary'!DU195="Yes"),OFFSET('Hygiene Data'!$F$5,0,10*ROW('Hygiene Data'!F189)),NA())</f>
        <v>#N/A</v>
      </c>
      <c r="BG195" s="508" t="e">
        <f ca="1">+IF(AND(ISNUMBER(OFFSET('Hygiene Data'!$F$7,0,10*ROW('Hygiene Data'!F189))),'Data Summary'!DV195="Yes"),OFFSET('Hygiene Data'!$F$7,0,10*ROW('Hygiene Data'!F189)),NA())</f>
        <v>#N/A</v>
      </c>
      <c r="BH195" s="508" t="e">
        <f ca="1">+IF(AND(ISNUMBER(OFFSET('Hygiene Data'!$F$9,0,10*ROW('Hygiene Data'!F189))),'Data Summary'!DW195="Yes"),OFFSET('Hygiene Data'!$F$9,0,10*ROW('Hygiene Data'!F189)),NA())</f>
        <v>#N/A</v>
      </c>
      <c r="BI195" s="508" t="e">
        <f ca="1">+IF(AND(ISNUMBER(OFFSET('Hygiene Data'!$G$5,0,10*ROW('Hygiene Data'!G189))),'Data Summary'!DX195="Yes"),OFFSET('Hygiene Data'!$G$5,0,10*ROW('Hygiene Data'!G189)),NA())</f>
        <v>#N/A</v>
      </c>
      <c r="BJ195" s="508" t="e">
        <f ca="1">+IF(AND(ISNUMBER(OFFSET('Hygiene Data'!$G$7,0,10*ROW('Hygiene Data'!G189))),'Data Summary'!DY195="Yes"),OFFSET('Hygiene Data'!$G$7,0,10*ROW('Hygiene Data'!G189)),NA())</f>
        <v>#N/A</v>
      </c>
      <c r="BK195" s="508" t="e">
        <f ca="1">+IF(AND(ISNUMBER(OFFSET('Hygiene Data'!$G$9,0,10*ROW('Hygiene Data'!G189))),'Data Summary'!DZ195="Yes"),OFFSET('Hygiene Data'!$G$9,0,10*ROW('Hygiene Data'!G189)),NA())</f>
        <v>#N/A</v>
      </c>
      <c r="BL195" s="508" t="e">
        <f ca="1">+IF(AND(ISNUMBER(OFFSET('Hygiene Data'!$H$5,0,10*ROW('Hygiene Data'!H189))),'Data Summary'!EA195="Yes"),OFFSET('Hygiene Data'!$H$5,0,10*ROW('Hygiene Data'!H189)),NA())</f>
        <v>#N/A</v>
      </c>
      <c r="BM195" s="508" t="e">
        <f ca="1">+IF(AND(ISNUMBER(OFFSET('Hygiene Data'!$H$7,0,10*ROW('Hygiene Data'!H189))),'Data Summary'!EB195="Yes"),OFFSET('Hygiene Data'!$H$7,0,10*ROW('Hygiene Data'!H189)),NA())</f>
        <v>#N/A</v>
      </c>
      <c r="BN195" s="508" t="e">
        <f ca="1">+IF(AND(ISNUMBER(OFFSET('Hygiene Data'!$H$9,0,10*ROW('Hygiene Data'!H189))),'Data Summary'!EC195="Yes"),OFFSET('Hygiene Data'!$H$9,0,10*ROW('Hygiene Data'!H189)),NA())</f>
        <v>#N/A</v>
      </c>
      <c r="BO195" s="508" t="e">
        <f ca="1">+IF(AND(ISNUMBER(OFFSET('Hygiene Data'!$I$5,0,10*ROW('Hygiene Data'!I189))),'Data Summary'!ED195="Yes"),OFFSET('Hygiene Data'!$I$5,0,10*ROW('Hygiene Data'!I189)),NA())</f>
        <v>#N/A</v>
      </c>
      <c r="BP195" s="508" t="e">
        <f ca="1">+IF(AND(ISNUMBER(OFFSET('Hygiene Data'!$I$7,0,10*ROW('Hygiene Data'!I189))),'Data Summary'!EE195="Yes"),OFFSET('Hygiene Data'!$I$7,0,10*ROW('Hygiene Data'!I189)),NA())</f>
        <v>#N/A</v>
      </c>
      <c r="BQ195" s="508" t="e">
        <f ca="1">+IF(AND(ISNUMBER(OFFSET('Hygiene Data'!$I$9,0,10*ROW('Hygiene Data'!I189))),'Data Summary'!EF195="Yes"),OFFSET('Hygiene Data'!$I$9,0,10*ROW('Hygiene Data'!I189)),NA())</f>
        <v>#N/A</v>
      </c>
    </row>
    <row r="196" spans="1:69" x14ac:dyDescent="0.25">
      <c r="A196" s="504" t="e">
        <f ca="1">+RIGHT('Data Summary'!A196,LEN('Data Summary'!A196)-9)</f>
        <v>#VALUE!</v>
      </c>
      <c r="B196" s="478" t="str">
        <f ca="1">+IF(ISTEXT('Data Summary'!B196),'Data Summary'!B196,"")</f>
        <v/>
      </c>
      <c r="C196" s="505" t="e">
        <f ca="1">+VALUE('Data Summary'!C196)</f>
        <v>#VALUE!</v>
      </c>
      <c r="D196" s="506" t="e">
        <f ca="1">+IF(AND(ISNUMBER(OFFSET('Water Data'!$D$4,0,10*ROW('Water Data'!D190))),'Data Summary'!BS196="Yes"),100-OFFSET('Water Data'!$D$4,0,10*ROW('Water Data'!D190)),NA())</f>
        <v>#N/A</v>
      </c>
      <c r="E196" s="506" t="e">
        <f ca="1">+IF(AND(ISNUMBER(OFFSET('Water Data'!$D$6,0,10*ROW('Water Data'!D190))),'Data Summary'!BT196="Yes"),OFFSET('Water Data'!$D$6,0,10*ROW('Water Data'!D190)),NA())</f>
        <v>#N/A</v>
      </c>
      <c r="F196" s="506" t="e">
        <f ca="1">+IF(AND(ISNUMBER(OFFSET('Water Data'!$D$9,0,10*ROW('Water Data'!D190))),'Data Summary'!BU196="Yes"),OFFSET('Water Data'!$D$9,0,10*ROW('Water Data'!D190)),NA())</f>
        <v>#N/A</v>
      </c>
      <c r="G196" s="506" t="e">
        <f ca="1">+IF(AND(ISNUMBER(OFFSET('Water Data'!$E$4,0,10*ROW('Water Data'!E190))),'Data Summary'!BV196="Yes"),100-OFFSET('Water Data'!$E$4,0,10*ROW('Water Data'!E190)),NA())</f>
        <v>#N/A</v>
      </c>
      <c r="H196" s="506" t="e">
        <f ca="1">+IF(AND(ISNUMBER(OFFSET('Water Data'!$E$6,0,10*ROW('Water Data'!E190))),'Data Summary'!BW196="Yes"),OFFSET('Water Data'!$E$6,0,10*ROW('Water Data'!E190)),NA())</f>
        <v>#N/A</v>
      </c>
      <c r="I196" s="506" t="e">
        <f ca="1">+IF(AND(ISNUMBER(OFFSET('Water Data'!$E$9,0,10*ROW('Water Data'!E190))),'Data Summary'!BX196="Yes"),OFFSET('Water Data'!$E$9,0,10*ROW('Water Data'!E190)),NA())</f>
        <v>#N/A</v>
      </c>
      <c r="J196" s="506" t="e">
        <f ca="1">+IF(AND(ISNUMBER(OFFSET('Water Data'!$F$4,0,10*ROW('Water Data'!F190))),'Data Summary'!BY196="Yes"),100-OFFSET('Water Data'!$F$4,0,10*ROW('Water Data'!F190)),NA())</f>
        <v>#N/A</v>
      </c>
      <c r="K196" s="506" t="e">
        <f ca="1">+IF(AND(ISNUMBER(OFFSET('Water Data'!$F$6,0,10*ROW('Water Data'!F190))),'Data Summary'!BZ196="Yes"),OFFSET('Water Data'!$F$6,0,10*ROW('Water Data'!F190)),NA())</f>
        <v>#N/A</v>
      </c>
      <c r="L196" s="506" t="e">
        <f ca="1">+IF(AND(ISNUMBER(OFFSET('Water Data'!$F$9,0,10*ROW('Water Data'!F190))),'Data Summary'!CA196="Yes"),OFFSET('Water Data'!$F$9,0,10*ROW('Water Data'!F190)),NA())</f>
        <v>#N/A</v>
      </c>
      <c r="M196" s="506" t="e">
        <f ca="1">+IF(AND(ISNUMBER(OFFSET('Water Data'!$G$4,0,10*ROW('Water Data'!G190))),'Data Summary'!CB196="Yes"),100-OFFSET('Water Data'!$G$4,0,10*ROW('Water Data'!G190)),NA())</f>
        <v>#N/A</v>
      </c>
      <c r="N196" s="506" t="e">
        <f ca="1">+IF(AND(ISNUMBER(OFFSET('Water Data'!$G$6,0,10*ROW('Water Data'!G190))),'Data Summary'!CC196="Yes"),OFFSET('Water Data'!$G$6,0,10*ROW('Water Data'!G190)),NA())</f>
        <v>#N/A</v>
      </c>
      <c r="O196" s="506" t="e">
        <f ca="1">+IF(AND(ISNUMBER(OFFSET('Water Data'!$G$9,0,10*ROW('Water Data'!G190))),'Data Summary'!CD196="Yes"),OFFSET('Water Data'!$G$9,0,10*ROW('Water Data'!G190)),NA())</f>
        <v>#N/A</v>
      </c>
      <c r="P196" s="506" t="e">
        <f ca="1">+IF(AND(ISNUMBER(OFFSET('Water Data'!$H$4,0,10*ROW('Water Data'!H190))),'Data Summary'!CE196="Yes"),100-OFFSET('Water Data'!$H$4,0,10*ROW('Water Data'!H190)),NA())</f>
        <v>#N/A</v>
      </c>
      <c r="Q196" s="506" t="e">
        <f ca="1">+IF(AND(ISNUMBER(OFFSET('Water Data'!$H$6,0,10*ROW('Water Data'!H190))),'Data Summary'!CF196="Yes"),OFFSET('Water Data'!$H$6,0,10*ROW('Water Data'!H190)),NA())</f>
        <v>#N/A</v>
      </c>
      <c r="R196" s="506" t="e">
        <f ca="1">+IF(AND(ISNUMBER(OFFSET('Water Data'!$H$9,0,10*ROW('Water Data'!H190))),'Data Summary'!CG196="Yes"),OFFSET('Water Data'!$H$9,0,10*ROW('Water Data'!H190)),NA())</f>
        <v>#N/A</v>
      </c>
      <c r="S196" s="506" t="e">
        <f ca="1">+IF(AND(ISNUMBER(OFFSET('Water Data'!$I$4,0,10*ROW('Water Data'!I190))),'Data Summary'!CH196="Yes"),100-OFFSET('Water Data'!$I$4,0,10*ROW('Water Data'!I190)),NA())</f>
        <v>#N/A</v>
      </c>
      <c r="T196" s="506" t="e">
        <f ca="1">+IF(AND(ISNUMBER(OFFSET('Water Data'!$I$6,0,10*ROW('Water Data'!I190))),'Data Summary'!CI196="Yes"),OFFSET('Water Data'!$I$6,0,10*ROW('Water Data'!I190)),NA())</f>
        <v>#N/A</v>
      </c>
      <c r="U196" s="506" t="e">
        <f ca="1">+IF(AND(ISNUMBER(OFFSET('Water Data'!$I$9,0,10*ROW('Water Data'!I190))),'Data Summary'!CJ196="Yes"),OFFSET('Water Data'!$I$9,0,10*ROW('Water Data'!I190)),NA())</f>
        <v>#N/A</v>
      </c>
      <c r="V196" s="507" t="e">
        <f ca="1">+IF(AND(ISNUMBER(OFFSET('Sanitation Data'!$D$4,0,10*ROW('Sanitation Data'!D190))),'Data Summary'!CK196="Yes"),100-OFFSET('Sanitation Data'!$D$4,0,10*ROW('Sanitation Data'!D190)),NA())</f>
        <v>#N/A</v>
      </c>
      <c r="W196" s="507" t="e">
        <f ca="1">+IF(AND(ISNUMBER(OFFSET('Sanitation Data'!$D$6,0,10*ROW('Sanitation Data'!D190))),'Data Summary'!CL196="Yes"),OFFSET('Sanitation Data'!$D$6,0,10*ROW('Sanitation Data'!D190)),NA())</f>
        <v>#N/A</v>
      </c>
      <c r="X196" s="507" t="e">
        <f ca="1">+IF(AND(ISNUMBER(OFFSET('Sanitation Data'!$D$10,0,10*ROW('Sanitation Data'!D190))),'Data Summary'!CM196="Yes"),OFFSET('Sanitation Data'!$D$10,0,10*ROW('Sanitation Data'!D190)),NA())</f>
        <v>#N/A</v>
      </c>
      <c r="Y196" s="507" t="e">
        <f ca="1">+IF(AND(ISNUMBER(OFFSET('Sanitation Data'!$D$11,0,10*ROW('Sanitation Data'!D190))),'Data Summary'!CN196="Yes"),OFFSET('Sanitation Data'!$D$11,0,10*ROW('Sanitation Data'!D190)),NA())</f>
        <v>#N/A</v>
      </c>
      <c r="Z196" s="507" t="e">
        <f ca="1">+IF(AND(ISNUMBER(OFFSET('Sanitation Data'!$D$12,0,10*ROW('Sanitation Data'!D190))),'Data Summary'!CO196="Yes"),OFFSET('Sanitation Data'!$D$12,0,10*ROW('Sanitation Data'!D190)),NA())</f>
        <v>#N/A</v>
      </c>
      <c r="AA196" s="507" t="e">
        <f ca="1">+IF(AND(ISNUMBER(OFFSET('Sanitation Data'!$E$4,0,10*ROW('Sanitation Data'!E190))),'Data Summary'!CP196="Yes"),100-OFFSET('Sanitation Data'!$E$4,0,10*ROW('Sanitation Data'!E190)),NA())</f>
        <v>#N/A</v>
      </c>
      <c r="AB196" s="507" t="e">
        <f ca="1">+IF(AND(ISNUMBER(OFFSET('Sanitation Data'!$E$6,0,10*ROW('Sanitation Data'!E190))),'Data Summary'!CQ196="Yes"),OFFSET('Sanitation Data'!$E$6,0,10*ROW('Sanitation Data'!E190)),NA())</f>
        <v>#N/A</v>
      </c>
      <c r="AC196" s="507" t="e">
        <f ca="1">+IF(AND(ISNUMBER(OFFSET('Sanitation Data'!$E$10,0,10*ROW('Sanitation Data'!E190))),'Data Summary'!CR196="Yes"),OFFSET('Sanitation Data'!$E$10,0,10*ROW('Sanitation Data'!E190)),NA())</f>
        <v>#N/A</v>
      </c>
      <c r="AD196" s="507" t="e">
        <f ca="1">+IF(AND(ISNUMBER(OFFSET('Sanitation Data'!$E$11,0,10*ROW('Sanitation Data'!E190))),'Data Summary'!CS196="Yes"),OFFSET('Sanitation Data'!$E$11,0,10*ROW('Sanitation Data'!E190)),NA())</f>
        <v>#N/A</v>
      </c>
      <c r="AE196" s="507" t="e">
        <f ca="1">+IF(AND(ISNUMBER(OFFSET('Sanitation Data'!$E$12,0,10*ROW('Sanitation Data'!E190))),'Data Summary'!CT196="Yes"),OFFSET('Sanitation Data'!$E$12,0,10*ROW('Sanitation Data'!E190)),NA())</f>
        <v>#N/A</v>
      </c>
      <c r="AF196" s="507" t="e">
        <f ca="1">+IF(AND(ISNUMBER(OFFSET('Sanitation Data'!$F$4,0,10*ROW('Sanitation Data'!F190))),'Data Summary'!CU196="Yes"),100-OFFSET('Sanitation Data'!$F$4,0,10*ROW('Sanitation Data'!F190)),NA())</f>
        <v>#N/A</v>
      </c>
      <c r="AG196" s="507" t="e">
        <f ca="1">+IF(AND(ISNUMBER(OFFSET('Sanitation Data'!$F$6,0,10*ROW('Sanitation Data'!F190))),'Data Summary'!CV196="Yes"),OFFSET('Sanitation Data'!$F$6,0,10*ROW('Sanitation Data'!F190)),NA())</f>
        <v>#N/A</v>
      </c>
      <c r="AH196" s="507" t="e">
        <f ca="1">+IF(AND(ISNUMBER(OFFSET('Sanitation Data'!$F$10,0,10*ROW('Sanitation Data'!F190))),'Data Summary'!CW196="Yes"),OFFSET('Sanitation Data'!$F$10,0,10*ROW('Sanitation Data'!F190)),NA())</f>
        <v>#N/A</v>
      </c>
      <c r="AI196" s="507" t="e">
        <f ca="1">+IF(AND(ISNUMBER(OFFSET('Sanitation Data'!$F$11,0,10*ROW('Sanitation Data'!F190))),'Data Summary'!CX196="Yes"),OFFSET('Sanitation Data'!$F$11,0,10*ROW('Sanitation Data'!F190)),NA())</f>
        <v>#N/A</v>
      </c>
      <c r="AJ196" s="507" t="e">
        <f ca="1">+IF(AND(ISNUMBER(OFFSET('Sanitation Data'!$F$12,0,10*ROW('Sanitation Data'!F190))),'Data Summary'!CY196="Yes"),OFFSET('Sanitation Data'!$F$12,0,10*ROW('Sanitation Data'!F190)),NA())</f>
        <v>#N/A</v>
      </c>
      <c r="AK196" s="507" t="e">
        <f ca="1">+IF(AND(ISNUMBER(OFFSET('Sanitation Data'!$G$4,0,10*ROW('Sanitation Data'!G190))),'Data Summary'!CZ196="Yes"),100-OFFSET('Sanitation Data'!$G$4,0,10*ROW('Sanitation Data'!G190)),NA())</f>
        <v>#N/A</v>
      </c>
      <c r="AL196" s="507" t="e">
        <f ca="1">+IF(AND(ISNUMBER(OFFSET('Sanitation Data'!$G$6,0,10*ROW('Sanitation Data'!G190))),'Data Summary'!DA196="Yes"),OFFSET('Sanitation Data'!$G$6,0,10*ROW('Sanitation Data'!G190)),NA())</f>
        <v>#N/A</v>
      </c>
      <c r="AM196" s="507" t="e">
        <f ca="1">+IF(AND(ISNUMBER(OFFSET('Sanitation Data'!$G$10,0,10*ROW('Sanitation Data'!G190))),'Data Summary'!DB196="Yes"),OFFSET('Sanitation Data'!$G$10,0,10*ROW('Sanitation Data'!G190)),NA())</f>
        <v>#N/A</v>
      </c>
      <c r="AN196" s="507" t="e">
        <f ca="1">+IF(AND(ISNUMBER(OFFSET('Sanitation Data'!$G$11,0,10*ROW('Sanitation Data'!G190))),'Data Summary'!DC196="Yes"),OFFSET('Sanitation Data'!$G$11,0,10*ROW('Sanitation Data'!G190)),NA())</f>
        <v>#N/A</v>
      </c>
      <c r="AO196" s="507" t="e">
        <f ca="1">+IF(AND(ISNUMBER(OFFSET('Sanitation Data'!$G$12,0,10*ROW('Sanitation Data'!G190))),'Data Summary'!DD196="Yes"),OFFSET('Sanitation Data'!$G$12,0,10*ROW('Sanitation Data'!G190)),NA())</f>
        <v>#N/A</v>
      </c>
      <c r="AP196" s="507" t="e">
        <f ca="1">+IF(AND(ISNUMBER(OFFSET('Sanitation Data'!$H$4,0,10*ROW('Sanitation Data'!H190))),'Data Summary'!DE196="Yes"),100-OFFSET('Sanitation Data'!$H$4,0,10*ROW('Sanitation Data'!H190)),NA())</f>
        <v>#N/A</v>
      </c>
      <c r="AQ196" s="507" t="e">
        <f ca="1">+IF(AND(ISNUMBER(OFFSET('Sanitation Data'!$H$6,0,10*ROW('Sanitation Data'!H190))),'Data Summary'!DF196="Yes"),OFFSET('Sanitation Data'!$H$6,0,10*ROW('Sanitation Data'!H190)),NA())</f>
        <v>#N/A</v>
      </c>
      <c r="AR196" s="507" t="e">
        <f ca="1">+IF(AND(ISNUMBER(OFFSET('Sanitation Data'!$H$10,0,10*ROW('Sanitation Data'!H190))),'Data Summary'!DG196="Yes"),OFFSET('Sanitation Data'!$H$10,0,10*ROW('Sanitation Data'!H190)),NA())</f>
        <v>#N/A</v>
      </c>
      <c r="AS196" s="507" t="e">
        <f ca="1">+IF(AND(ISNUMBER(OFFSET('Sanitation Data'!$H$11,0,10*ROW('Sanitation Data'!H190))),'Data Summary'!DH196="Yes"),OFFSET('Sanitation Data'!$H$11,0,10*ROW('Sanitation Data'!H190)),NA())</f>
        <v>#N/A</v>
      </c>
      <c r="AT196" s="507" t="e">
        <f ca="1">+IF(AND(ISNUMBER(OFFSET('Sanitation Data'!$H$12,0,10*ROW('Sanitation Data'!H190))),'Data Summary'!DI196="Yes"),OFFSET('Sanitation Data'!$H$12,0,10*ROW('Sanitation Data'!H190)),NA())</f>
        <v>#N/A</v>
      </c>
      <c r="AU196" s="507" t="e">
        <f ca="1">+IF(AND(ISNUMBER(OFFSET('Sanitation Data'!$I$4,0,10*ROW('Sanitation Data'!I190))),'Data Summary'!DJ196="Yes"),100-OFFSET('Sanitation Data'!$I$4,0,10*ROW('Sanitation Data'!I190)),NA())</f>
        <v>#N/A</v>
      </c>
      <c r="AV196" s="507" t="e">
        <f ca="1">+IF(AND(ISNUMBER(OFFSET('Sanitation Data'!$I$6,0,10*ROW('Sanitation Data'!I190))),'Data Summary'!DK196="Yes"),OFFSET('Sanitation Data'!$I$6,0,10*ROW('Sanitation Data'!I190)),NA())</f>
        <v>#N/A</v>
      </c>
      <c r="AW196" s="507" t="e">
        <f ca="1">+IF(AND(ISNUMBER(OFFSET('Sanitation Data'!$I$10,0,10*ROW('Sanitation Data'!I190))),'Data Summary'!DL196="Yes"),OFFSET('Sanitation Data'!$I$10,0,10*ROW('Sanitation Data'!I190)),NA())</f>
        <v>#N/A</v>
      </c>
      <c r="AX196" s="507" t="e">
        <f ca="1">+IF(AND(ISNUMBER(OFFSET('Sanitation Data'!$I$11,0,10*ROW('Sanitation Data'!I190))),'Data Summary'!DM196="Yes"),OFFSET('Sanitation Data'!$I$11,0,10*ROW('Sanitation Data'!I190)),NA())</f>
        <v>#N/A</v>
      </c>
      <c r="AY196" s="507" t="e">
        <f ca="1">+IF(AND(ISNUMBER(OFFSET('Sanitation Data'!$I$12,0,10*ROW('Sanitation Data'!I190))),'Data Summary'!DN196="Yes"),OFFSET('Sanitation Data'!$I$12,0,10*ROW('Sanitation Data'!I190)),NA())</f>
        <v>#N/A</v>
      </c>
      <c r="AZ196" s="508" t="e">
        <f ca="1">+IF(AND(ISNUMBER(OFFSET('Hygiene Data'!$D$5,0,10*ROW('Hygiene Data'!D190))),'Data Summary'!DO196="Yes"),OFFSET('Hygiene Data'!$D$5,0,10*ROW('Hygiene Data'!D190)),NA())</f>
        <v>#N/A</v>
      </c>
      <c r="BA196" s="508" t="e">
        <f ca="1">+IF(AND(ISNUMBER(OFFSET('Hygiene Data'!$D$7,0,10*ROW('Hygiene Data'!D190))),'Data Summary'!DP196="Yes"),OFFSET('Hygiene Data'!$D$7,0,10*ROW('Hygiene Data'!D190)),NA())</f>
        <v>#N/A</v>
      </c>
      <c r="BB196" s="508" t="e">
        <f ca="1">+IF(AND(ISNUMBER(OFFSET('Hygiene Data'!$D$9,0,10*ROW('Hygiene Data'!D190))),'Data Summary'!DQ196="Yes"),OFFSET('Hygiene Data'!$D$9,0,10*ROW('Hygiene Data'!D190)),NA())</f>
        <v>#N/A</v>
      </c>
      <c r="BC196" s="508" t="e">
        <f ca="1">+IF(AND(ISNUMBER(OFFSET('Hygiene Data'!$E$5,0,10*ROW('Hygiene Data'!E190))),'Data Summary'!DR196="Yes"),OFFSET('Hygiene Data'!$E$5,0,10*ROW('Hygiene Data'!E190)),NA())</f>
        <v>#N/A</v>
      </c>
      <c r="BD196" s="508" t="e">
        <f ca="1">+IF(AND(ISNUMBER(OFFSET('Hygiene Data'!$E$7,0,10*ROW('Hygiene Data'!E190))),'Data Summary'!DS196="Yes"),OFFSET('Hygiene Data'!$E$7,0,10*ROW('Hygiene Data'!E190)),NA())</f>
        <v>#N/A</v>
      </c>
      <c r="BE196" s="508" t="e">
        <f ca="1">+IF(AND(ISNUMBER(OFFSET('Hygiene Data'!$E$9,0,10*ROW('Hygiene Data'!E190))),'Data Summary'!DT196="Yes"),OFFSET('Hygiene Data'!$E$9,0,10*ROW('Hygiene Data'!E190)),NA())</f>
        <v>#N/A</v>
      </c>
      <c r="BF196" s="508" t="e">
        <f ca="1">+IF(AND(ISNUMBER(OFFSET('Hygiene Data'!$F$5,0,10*ROW('Hygiene Data'!F190))),'Data Summary'!DU196="Yes"),OFFSET('Hygiene Data'!$F$5,0,10*ROW('Hygiene Data'!F190)),NA())</f>
        <v>#N/A</v>
      </c>
      <c r="BG196" s="508" t="e">
        <f ca="1">+IF(AND(ISNUMBER(OFFSET('Hygiene Data'!$F$7,0,10*ROW('Hygiene Data'!F190))),'Data Summary'!DV196="Yes"),OFFSET('Hygiene Data'!$F$7,0,10*ROW('Hygiene Data'!F190)),NA())</f>
        <v>#N/A</v>
      </c>
      <c r="BH196" s="508" t="e">
        <f ca="1">+IF(AND(ISNUMBER(OFFSET('Hygiene Data'!$F$9,0,10*ROW('Hygiene Data'!F190))),'Data Summary'!DW196="Yes"),OFFSET('Hygiene Data'!$F$9,0,10*ROW('Hygiene Data'!F190)),NA())</f>
        <v>#N/A</v>
      </c>
      <c r="BI196" s="508" t="e">
        <f ca="1">+IF(AND(ISNUMBER(OFFSET('Hygiene Data'!$G$5,0,10*ROW('Hygiene Data'!G190))),'Data Summary'!DX196="Yes"),OFFSET('Hygiene Data'!$G$5,0,10*ROW('Hygiene Data'!G190)),NA())</f>
        <v>#N/A</v>
      </c>
      <c r="BJ196" s="508" t="e">
        <f ca="1">+IF(AND(ISNUMBER(OFFSET('Hygiene Data'!$G$7,0,10*ROW('Hygiene Data'!G190))),'Data Summary'!DY196="Yes"),OFFSET('Hygiene Data'!$G$7,0,10*ROW('Hygiene Data'!G190)),NA())</f>
        <v>#N/A</v>
      </c>
      <c r="BK196" s="508" t="e">
        <f ca="1">+IF(AND(ISNUMBER(OFFSET('Hygiene Data'!$G$9,0,10*ROW('Hygiene Data'!G190))),'Data Summary'!DZ196="Yes"),OFFSET('Hygiene Data'!$G$9,0,10*ROW('Hygiene Data'!G190)),NA())</f>
        <v>#N/A</v>
      </c>
      <c r="BL196" s="508" t="e">
        <f ca="1">+IF(AND(ISNUMBER(OFFSET('Hygiene Data'!$H$5,0,10*ROW('Hygiene Data'!H190))),'Data Summary'!EA196="Yes"),OFFSET('Hygiene Data'!$H$5,0,10*ROW('Hygiene Data'!H190)),NA())</f>
        <v>#N/A</v>
      </c>
      <c r="BM196" s="508" t="e">
        <f ca="1">+IF(AND(ISNUMBER(OFFSET('Hygiene Data'!$H$7,0,10*ROW('Hygiene Data'!H190))),'Data Summary'!EB196="Yes"),OFFSET('Hygiene Data'!$H$7,0,10*ROW('Hygiene Data'!H190)),NA())</f>
        <v>#N/A</v>
      </c>
      <c r="BN196" s="508" t="e">
        <f ca="1">+IF(AND(ISNUMBER(OFFSET('Hygiene Data'!$H$9,0,10*ROW('Hygiene Data'!H190))),'Data Summary'!EC196="Yes"),OFFSET('Hygiene Data'!$H$9,0,10*ROW('Hygiene Data'!H190)),NA())</f>
        <v>#N/A</v>
      </c>
      <c r="BO196" s="508" t="e">
        <f ca="1">+IF(AND(ISNUMBER(OFFSET('Hygiene Data'!$I$5,0,10*ROW('Hygiene Data'!I190))),'Data Summary'!ED196="Yes"),OFFSET('Hygiene Data'!$I$5,0,10*ROW('Hygiene Data'!I190)),NA())</f>
        <v>#N/A</v>
      </c>
      <c r="BP196" s="508" t="e">
        <f ca="1">+IF(AND(ISNUMBER(OFFSET('Hygiene Data'!$I$7,0,10*ROW('Hygiene Data'!I190))),'Data Summary'!EE196="Yes"),OFFSET('Hygiene Data'!$I$7,0,10*ROW('Hygiene Data'!I190)),NA())</f>
        <v>#N/A</v>
      </c>
      <c r="BQ196" s="508" t="e">
        <f ca="1">+IF(AND(ISNUMBER(OFFSET('Hygiene Data'!$I$9,0,10*ROW('Hygiene Data'!I190))),'Data Summary'!EF196="Yes"),OFFSET('Hygiene Data'!$I$9,0,10*ROW('Hygiene Data'!I190)),NA())</f>
        <v>#N/A</v>
      </c>
    </row>
    <row r="197" spans="1:69" x14ac:dyDescent="0.25">
      <c r="A197" s="504" t="e">
        <f ca="1">+RIGHT('Data Summary'!A197,LEN('Data Summary'!A197)-9)</f>
        <v>#VALUE!</v>
      </c>
      <c r="B197" s="478" t="str">
        <f ca="1">+IF(ISTEXT('Data Summary'!B197),'Data Summary'!B197,"")</f>
        <v/>
      </c>
      <c r="C197" s="505" t="e">
        <f ca="1">+VALUE('Data Summary'!C197)</f>
        <v>#VALUE!</v>
      </c>
      <c r="D197" s="506" t="e">
        <f ca="1">+IF(AND(ISNUMBER(OFFSET('Water Data'!$D$4,0,10*ROW('Water Data'!D191))),'Data Summary'!BS197="Yes"),100-OFFSET('Water Data'!$D$4,0,10*ROW('Water Data'!D191)),NA())</f>
        <v>#N/A</v>
      </c>
      <c r="E197" s="506" t="e">
        <f ca="1">+IF(AND(ISNUMBER(OFFSET('Water Data'!$D$6,0,10*ROW('Water Data'!D191))),'Data Summary'!BT197="Yes"),OFFSET('Water Data'!$D$6,0,10*ROW('Water Data'!D191)),NA())</f>
        <v>#N/A</v>
      </c>
      <c r="F197" s="506" t="e">
        <f ca="1">+IF(AND(ISNUMBER(OFFSET('Water Data'!$D$9,0,10*ROW('Water Data'!D191))),'Data Summary'!BU197="Yes"),OFFSET('Water Data'!$D$9,0,10*ROW('Water Data'!D191)),NA())</f>
        <v>#N/A</v>
      </c>
      <c r="G197" s="506" t="e">
        <f ca="1">+IF(AND(ISNUMBER(OFFSET('Water Data'!$E$4,0,10*ROW('Water Data'!E191))),'Data Summary'!BV197="Yes"),100-OFFSET('Water Data'!$E$4,0,10*ROW('Water Data'!E191)),NA())</f>
        <v>#N/A</v>
      </c>
      <c r="H197" s="506" t="e">
        <f ca="1">+IF(AND(ISNUMBER(OFFSET('Water Data'!$E$6,0,10*ROW('Water Data'!E191))),'Data Summary'!BW197="Yes"),OFFSET('Water Data'!$E$6,0,10*ROW('Water Data'!E191)),NA())</f>
        <v>#N/A</v>
      </c>
      <c r="I197" s="506" t="e">
        <f ca="1">+IF(AND(ISNUMBER(OFFSET('Water Data'!$E$9,0,10*ROW('Water Data'!E191))),'Data Summary'!BX197="Yes"),OFFSET('Water Data'!$E$9,0,10*ROW('Water Data'!E191)),NA())</f>
        <v>#N/A</v>
      </c>
      <c r="J197" s="506" t="e">
        <f ca="1">+IF(AND(ISNUMBER(OFFSET('Water Data'!$F$4,0,10*ROW('Water Data'!F191))),'Data Summary'!BY197="Yes"),100-OFFSET('Water Data'!$F$4,0,10*ROW('Water Data'!F191)),NA())</f>
        <v>#N/A</v>
      </c>
      <c r="K197" s="506" t="e">
        <f ca="1">+IF(AND(ISNUMBER(OFFSET('Water Data'!$F$6,0,10*ROW('Water Data'!F191))),'Data Summary'!BZ197="Yes"),OFFSET('Water Data'!$F$6,0,10*ROW('Water Data'!F191)),NA())</f>
        <v>#N/A</v>
      </c>
      <c r="L197" s="506" t="e">
        <f ca="1">+IF(AND(ISNUMBER(OFFSET('Water Data'!$F$9,0,10*ROW('Water Data'!F191))),'Data Summary'!CA197="Yes"),OFFSET('Water Data'!$F$9,0,10*ROW('Water Data'!F191)),NA())</f>
        <v>#N/A</v>
      </c>
      <c r="M197" s="506" t="e">
        <f ca="1">+IF(AND(ISNUMBER(OFFSET('Water Data'!$G$4,0,10*ROW('Water Data'!G191))),'Data Summary'!CB197="Yes"),100-OFFSET('Water Data'!$G$4,0,10*ROW('Water Data'!G191)),NA())</f>
        <v>#N/A</v>
      </c>
      <c r="N197" s="506" t="e">
        <f ca="1">+IF(AND(ISNUMBER(OFFSET('Water Data'!$G$6,0,10*ROW('Water Data'!G191))),'Data Summary'!CC197="Yes"),OFFSET('Water Data'!$G$6,0,10*ROW('Water Data'!G191)),NA())</f>
        <v>#N/A</v>
      </c>
      <c r="O197" s="506" t="e">
        <f ca="1">+IF(AND(ISNUMBER(OFFSET('Water Data'!$G$9,0,10*ROW('Water Data'!G191))),'Data Summary'!CD197="Yes"),OFFSET('Water Data'!$G$9,0,10*ROW('Water Data'!G191)),NA())</f>
        <v>#N/A</v>
      </c>
      <c r="P197" s="506" t="e">
        <f ca="1">+IF(AND(ISNUMBER(OFFSET('Water Data'!$H$4,0,10*ROW('Water Data'!H191))),'Data Summary'!CE197="Yes"),100-OFFSET('Water Data'!$H$4,0,10*ROW('Water Data'!H191)),NA())</f>
        <v>#N/A</v>
      </c>
      <c r="Q197" s="506" t="e">
        <f ca="1">+IF(AND(ISNUMBER(OFFSET('Water Data'!$H$6,0,10*ROW('Water Data'!H191))),'Data Summary'!CF197="Yes"),OFFSET('Water Data'!$H$6,0,10*ROW('Water Data'!H191)),NA())</f>
        <v>#N/A</v>
      </c>
      <c r="R197" s="506" t="e">
        <f ca="1">+IF(AND(ISNUMBER(OFFSET('Water Data'!$H$9,0,10*ROW('Water Data'!H191))),'Data Summary'!CG197="Yes"),OFFSET('Water Data'!$H$9,0,10*ROW('Water Data'!H191)),NA())</f>
        <v>#N/A</v>
      </c>
      <c r="S197" s="506" t="e">
        <f ca="1">+IF(AND(ISNUMBER(OFFSET('Water Data'!$I$4,0,10*ROW('Water Data'!I191))),'Data Summary'!CH197="Yes"),100-OFFSET('Water Data'!$I$4,0,10*ROW('Water Data'!I191)),NA())</f>
        <v>#N/A</v>
      </c>
      <c r="T197" s="506" t="e">
        <f ca="1">+IF(AND(ISNUMBER(OFFSET('Water Data'!$I$6,0,10*ROW('Water Data'!I191))),'Data Summary'!CI197="Yes"),OFFSET('Water Data'!$I$6,0,10*ROW('Water Data'!I191)),NA())</f>
        <v>#N/A</v>
      </c>
      <c r="U197" s="506" t="e">
        <f ca="1">+IF(AND(ISNUMBER(OFFSET('Water Data'!$I$9,0,10*ROW('Water Data'!I191))),'Data Summary'!CJ197="Yes"),OFFSET('Water Data'!$I$9,0,10*ROW('Water Data'!I191)),NA())</f>
        <v>#N/A</v>
      </c>
      <c r="V197" s="507" t="e">
        <f ca="1">+IF(AND(ISNUMBER(OFFSET('Sanitation Data'!$D$4,0,10*ROW('Sanitation Data'!D191))),'Data Summary'!CK197="Yes"),100-OFFSET('Sanitation Data'!$D$4,0,10*ROW('Sanitation Data'!D191)),NA())</f>
        <v>#N/A</v>
      </c>
      <c r="W197" s="507" t="e">
        <f ca="1">+IF(AND(ISNUMBER(OFFSET('Sanitation Data'!$D$6,0,10*ROW('Sanitation Data'!D191))),'Data Summary'!CL197="Yes"),OFFSET('Sanitation Data'!$D$6,0,10*ROW('Sanitation Data'!D191)),NA())</f>
        <v>#N/A</v>
      </c>
      <c r="X197" s="507" t="e">
        <f ca="1">+IF(AND(ISNUMBER(OFFSET('Sanitation Data'!$D$10,0,10*ROW('Sanitation Data'!D191))),'Data Summary'!CM197="Yes"),OFFSET('Sanitation Data'!$D$10,0,10*ROW('Sanitation Data'!D191)),NA())</f>
        <v>#N/A</v>
      </c>
      <c r="Y197" s="507" t="e">
        <f ca="1">+IF(AND(ISNUMBER(OFFSET('Sanitation Data'!$D$11,0,10*ROW('Sanitation Data'!D191))),'Data Summary'!CN197="Yes"),OFFSET('Sanitation Data'!$D$11,0,10*ROW('Sanitation Data'!D191)),NA())</f>
        <v>#N/A</v>
      </c>
      <c r="Z197" s="507" t="e">
        <f ca="1">+IF(AND(ISNUMBER(OFFSET('Sanitation Data'!$D$12,0,10*ROW('Sanitation Data'!D191))),'Data Summary'!CO197="Yes"),OFFSET('Sanitation Data'!$D$12,0,10*ROW('Sanitation Data'!D191)),NA())</f>
        <v>#N/A</v>
      </c>
      <c r="AA197" s="507" t="e">
        <f ca="1">+IF(AND(ISNUMBER(OFFSET('Sanitation Data'!$E$4,0,10*ROW('Sanitation Data'!E191))),'Data Summary'!CP197="Yes"),100-OFFSET('Sanitation Data'!$E$4,0,10*ROW('Sanitation Data'!E191)),NA())</f>
        <v>#N/A</v>
      </c>
      <c r="AB197" s="507" t="e">
        <f ca="1">+IF(AND(ISNUMBER(OFFSET('Sanitation Data'!$E$6,0,10*ROW('Sanitation Data'!E191))),'Data Summary'!CQ197="Yes"),OFFSET('Sanitation Data'!$E$6,0,10*ROW('Sanitation Data'!E191)),NA())</f>
        <v>#N/A</v>
      </c>
      <c r="AC197" s="507" t="e">
        <f ca="1">+IF(AND(ISNUMBER(OFFSET('Sanitation Data'!$E$10,0,10*ROW('Sanitation Data'!E191))),'Data Summary'!CR197="Yes"),OFFSET('Sanitation Data'!$E$10,0,10*ROW('Sanitation Data'!E191)),NA())</f>
        <v>#N/A</v>
      </c>
      <c r="AD197" s="507" t="e">
        <f ca="1">+IF(AND(ISNUMBER(OFFSET('Sanitation Data'!$E$11,0,10*ROW('Sanitation Data'!E191))),'Data Summary'!CS197="Yes"),OFFSET('Sanitation Data'!$E$11,0,10*ROW('Sanitation Data'!E191)),NA())</f>
        <v>#N/A</v>
      </c>
      <c r="AE197" s="507" t="e">
        <f ca="1">+IF(AND(ISNUMBER(OFFSET('Sanitation Data'!$E$12,0,10*ROW('Sanitation Data'!E191))),'Data Summary'!CT197="Yes"),OFFSET('Sanitation Data'!$E$12,0,10*ROW('Sanitation Data'!E191)),NA())</f>
        <v>#N/A</v>
      </c>
      <c r="AF197" s="507" t="e">
        <f ca="1">+IF(AND(ISNUMBER(OFFSET('Sanitation Data'!$F$4,0,10*ROW('Sanitation Data'!F191))),'Data Summary'!CU197="Yes"),100-OFFSET('Sanitation Data'!$F$4,0,10*ROW('Sanitation Data'!F191)),NA())</f>
        <v>#N/A</v>
      </c>
      <c r="AG197" s="507" t="e">
        <f ca="1">+IF(AND(ISNUMBER(OFFSET('Sanitation Data'!$F$6,0,10*ROW('Sanitation Data'!F191))),'Data Summary'!CV197="Yes"),OFFSET('Sanitation Data'!$F$6,0,10*ROW('Sanitation Data'!F191)),NA())</f>
        <v>#N/A</v>
      </c>
      <c r="AH197" s="507" t="e">
        <f ca="1">+IF(AND(ISNUMBER(OFFSET('Sanitation Data'!$F$10,0,10*ROW('Sanitation Data'!F191))),'Data Summary'!CW197="Yes"),OFFSET('Sanitation Data'!$F$10,0,10*ROW('Sanitation Data'!F191)),NA())</f>
        <v>#N/A</v>
      </c>
      <c r="AI197" s="507" t="e">
        <f ca="1">+IF(AND(ISNUMBER(OFFSET('Sanitation Data'!$F$11,0,10*ROW('Sanitation Data'!F191))),'Data Summary'!CX197="Yes"),OFFSET('Sanitation Data'!$F$11,0,10*ROW('Sanitation Data'!F191)),NA())</f>
        <v>#N/A</v>
      </c>
      <c r="AJ197" s="507" t="e">
        <f ca="1">+IF(AND(ISNUMBER(OFFSET('Sanitation Data'!$F$12,0,10*ROW('Sanitation Data'!F191))),'Data Summary'!CY197="Yes"),OFFSET('Sanitation Data'!$F$12,0,10*ROW('Sanitation Data'!F191)),NA())</f>
        <v>#N/A</v>
      </c>
      <c r="AK197" s="507" t="e">
        <f ca="1">+IF(AND(ISNUMBER(OFFSET('Sanitation Data'!$G$4,0,10*ROW('Sanitation Data'!G191))),'Data Summary'!CZ197="Yes"),100-OFFSET('Sanitation Data'!$G$4,0,10*ROW('Sanitation Data'!G191)),NA())</f>
        <v>#N/A</v>
      </c>
      <c r="AL197" s="507" t="e">
        <f ca="1">+IF(AND(ISNUMBER(OFFSET('Sanitation Data'!$G$6,0,10*ROW('Sanitation Data'!G191))),'Data Summary'!DA197="Yes"),OFFSET('Sanitation Data'!$G$6,0,10*ROW('Sanitation Data'!G191)),NA())</f>
        <v>#N/A</v>
      </c>
      <c r="AM197" s="507" t="e">
        <f ca="1">+IF(AND(ISNUMBER(OFFSET('Sanitation Data'!$G$10,0,10*ROW('Sanitation Data'!G191))),'Data Summary'!DB197="Yes"),OFFSET('Sanitation Data'!$G$10,0,10*ROW('Sanitation Data'!G191)),NA())</f>
        <v>#N/A</v>
      </c>
      <c r="AN197" s="507" t="e">
        <f ca="1">+IF(AND(ISNUMBER(OFFSET('Sanitation Data'!$G$11,0,10*ROW('Sanitation Data'!G191))),'Data Summary'!DC197="Yes"),OFFSET('Sanitation Data'!$G$11,0,10*ROW('Sanitation Data'!G191)),NA())</f>
        <v>#N/A</v>
      </c>
      <c r="AO197" s="507" t="e">
        <f ca="1">+IF(AND(ISNUMBER(OFFSET('Sanitation Data'!$G$12,0,10*ROW('Sanitation Data'!G191))),'Data Summary'!DD197="Yes"),OFFSET('Sanitation Data'!$G$12,0,10*ROW('Sanitation Data'!G191)),NA())</f>
        <v>#N/A</v>
      </c>
      <c r="AP197" s="507" t="e">
        <f ca="1">+IF(AND(ISNUMBER(OFFSET('Sanitation Data'!$H$4,0,10*ROW('Sanitation Data'!H191))),'Data Summary'!DE197="Yes"),100-OFFSET('Sanitation Data'!$H$4,0,10*ROW('Sanitation Data'!H191)),NA())</f>
        <v>#N/A</v>
      </c>
      <c r="AQ197" s="507" t="e">
        <f ca="1">+IF(AND(ISNUMBER(OFFSET('Sanitation Data'!$H$6,0,10*ROW('Sanitation Data'!H191))),'Data Summary'!DF197="Yes"),OFFSET('Sanitation Data'!$H$6,0,10*ROW('Sanitation Data'!H191)),NA())</f>
        <v>#N/A</v>
      </c>
      <c r="AR197" s="507" t="e">
        <f ca="1">+IF(AND(ISNUMBER(OFFSET('Sanitation Data'!$H$10,0,10*ROW('Sanitation Data'!H191))),'Data Summary'!DG197="Yes"),OFFSET('Sanitation Data'!$H$10,0,10*ROW('Sanitation Data'!H191)),NA())</f>
        <v>#N/A</v>
      </c>
      <c r="AS197" s="507" t="e">
        <f ca="1">+IF(AND(ISNUMBER(OFFSET('Sanitation Data'!$H$11,0,10*ROW('Sanitation Data'!H191))),'Data Summary'!DH197="Yes"),OFFSET('Sanitation Data'!$H$11,0,10*ROW('Sanitation Data'!H191)),NA())</f>
        <v>#N/A</v>
      </c>
      <c r="AT197" s="507" t="e">
        <f ca="1">+IF(AND(ISNUMBER(OFFSET('Sanitation Data'!$H$12,0,10*ROW('Sanitation Data'!H191))),'Data Summary'!DI197="Yes"),OFFSET('Sanitation Data'!$H$12,0,10*ROW('Sanitation Data'!H191)),NA())</f>
        <v>#N/A</v>
      </c>
      <c r="AU197" s="507" t="e">
        <f ca="1">+IF(AND(ISNUMBER(OFFSET('Sanitation Data'!$I$4,0,10*ROW('Sanitation Data'!I191))),'Data Summary'!DJ197="Yes"),100-OFFSET('Sanitation Data'!$I$4,0,10*ROW('Sanitation Data'!I191)),NA())</f>
        <v>#N/A</v>
      </c>
      <c r="AV197" s="507" t="e">
        <f ca="1">+IF(AND(ISNUMBER(OFFSET('Sanitation Data'!$I$6,0,10*ROW('Sanitation Data'!I191))),'Data Summary'!DK197="Yes"),OFFSET('Sanitation Data'!$I$6,0,10*ROW('Sanitation Data'!I191)),NA())</f>
        <v>#N/A</v>
      </c>
      <c r="AW197" s="507" t="e">
        <f ca="1">+IF(AND(ISNUMBER(OFFSET('Sanitation Data'!$I$10,0,10*ROW('Sanitation Data'!I191))),'Data Summary'!DL197="Yes"),OFFSET('Sanitation Data'!$I$10,0,10*ROW('Sanitation Data'!I191)),NA())</f>
        <v>#N/A</v>
      </c>
      <c r="AX197" s="507" t="e">
        <f ca="1">+IF(AND(ISNUMBER(OFFSET('Sanitation Data'!$I$11,0,10*ROW('Sanitation Data'!I191))),'Data Summary'!DM197="Yes"),OFFSET('Sanitation Data'!$I$11,0,10*ROW('Sanitation Data'!I191)),NA())</f>
        <v>#N/A</v>
      </c>
      <c r="AY197" s="507" t="e">
        <f ca="1">+IF(AND(ISNUMBER(OFFSET('Sanitation Data'!$I$12,0,10*ROW('Sanitation Data'!I191))),'Data Summary'!DN197="Yes"),OFFSET('Sanitation Data'!$I$12,0,10*ROW('Sanitation Data'!I191)),NA())</f>
        <v>#N/A</v>
      </c>
      <c r="AZ197" s="508" t="e">
        <f ca="1">+IF(AND(ISNUMBER(OFFSET('Hygiene Data'!$D$5,0,10*ROW('Hygiene Data'!D191))),'Data Summary'!DO197="Yes"),OFFSET('Hygiene Data'!$D$5,0,10*ROW('Hygiene Data'!D191)),NA())</f>
        <v>#N/A</v>
      </c>
      <c r="BA197" s="508" t="e">
        <f ca="1">+IF(AND(ISNUMBER(OFFSET('Hygiene Data'!$D$7,0,10*ROW('Hygiene Data'!D191))),'Data Summary'!DP197="Yes"),OFFSET('Hygiene Data'!$D$7,0,10*ROW('Hygiene Data'!D191)),NA())</f>
        <v>#N/A</v>
      </c>
      <c r="BB197" s="508" t="e">
        <f ca="1">+IF(AND(ISNUMBER(OFFSET('Hygiene Data'!$D$9,0,10*ROW('Hygiene Data'!D191))),'Data Summary'!DQ197="Yes"),OFFSET('Hygiene Data'!$D$9,0,10*ROW('Hygiene Data'!D191)),NA())</f>
        <v>#N/A</v>
      </c>
      <c r="BC197" s="508" t="e">
        <f ca="1">+IF(AND(ISNUMBER(OFFSET('Hygiene Data'!$E$5,0,10*ROW('Hygiene Data'!E191))),'Data Summary'!DR197="Yes"),OFFSET('Hygiene Data'!$E$5,0,10*ROW('Hygiene Data'!E191)),NA())</f>
        <v>#N/A</v>
      </c>
      <c r="BD197" s="508" t="e">
        <f ca="1">+IF(AND(ISNUMBER(OFFSET('Hygiene Data'!$E$7,0,10*ROW('Hygiene Data'!E191))),'Data Summary'!DS197="Yes"),OFFSET('Hygiene Data'!$E$7,0,10*ROW('Hygiene Data'!E191)),NA())</f>
        <v>#N/A</v>
      </c>
      <c r="BE197" s="508" t="e">
        <f ca="1">+IF(AND(ISNUMBER(OFFSET('Hygiene Data'!$E$9,0,10*ROW('Hygiene Data'!E191))),'Data Summary'!DT197="Yes"),OFFSET('Hygiene Data'!$E$9,0,10*ROW('Hygiene Data'!E191)),NA())</f>
        <v>#N/A</v>
      </c>
      <c r="BF197" s="508" t="e">
        <f ca="1">+IF(AND(ISNUMBER(OFFSET('Hygiene Data'!$F$5,0,10*ROW('Hygiene Data'!F191))),'Data Summary'!DU197="Yes"),OFFSET('Hygiene Data'!$F$5,0,10*ROW('Hygiene Data'!F191)),NA())</f>
        <v>#N/A</v>
      </c>
      <c r="BG197" s="508" t="e">
        <f ca="1">+IF(AND(ISNUMBER(OFFSET('Hygiene Data'!$F$7,0,10*ROW('Hygiene Data'!F191))),'Data Summary'!DV197="Yes"),OFFSET('Hygiene Data'!$F$7,0,10*ROW('Hygiene Data'!F191)),NA())</f>
        <v>#N/A</v>
      </c>
      <c r="BH197" s="508" t="e">
        <f ca="1">+IF(AND(ISNUMBER(OFFSET('Hygiene Data'!$F$9,0,10*ROW('Hygiene Data'!F191))),'Data Summary'!DW197="Yes"),OFFSET('Hygiene Data'!$F$9,0,10*ROW('Hygiene Data'!F191)),NA())</f>
        <v>#N/A</v>
      </c>
      <c r="BI197" s="508" t="e">
        <f ca="1">+IF(AND(ISNUMBER(OFFSET('Hygiene Data'!$G$5,0,10*ROW('Hygiene Data'!G191))),'Data Summary'!DX197="Yes"),OFFSET('Hygiene Data'!$G$5,0,10*ROW('Hygiene Data'!G191)),NA())</f>
        <v>#N/A</v>
      </c>
      <c r="BJ197" s="508" t="e">
        <f ca="1">+IF(AND(ISNUMBER(OFFSET('Hygiene Data'!$G$7,0,10*ROW('Hygiene Data'!G191))),'Data Summary'!DY197="Yes"),OFFSET('Hygiene Data'!$G$7,0,10*ROW('Hygiene Data'!G191)),NA())</f>
        <v>#N/A</v>
      </c>
      <c r="BK197" s="508" t="e">
        <f ca="1">+IF(AND(ISNUMBER(OFFSET('Hygiene Data'!$G$9,0,10*ROW('Hygiene Data'!G191))),'Data Summary'!DZ197="Yes"),OFFSET('Hygiene Data'!$G$9,0,10*ROW('Hygiene Data'!G191)),NA())</f>
        <v>#N/A</v>
      </c>
      <c r="BL197" s="508" t="e">
        <f ca="1">+IF(AND(ISNUMBER(OFFSET('Hygiene Data'!$H$5,0,10*ROW('Hygiene Data'!H191))),'Data Summary'!EA197="Yes"),OFFSET('Hygiene Data'!$H$5,0,10*ROW('Hygiene Data'!H191)),NA())</f>
        <v>#N/A</v>
      </c>
      <c r="BM197" s="508" t="e">
        <f ca="1">+IF(AND(ISNUMBER(OFFSET('Hygiene Data'!$H$7,0,10*ROW('Hygiene Data'!H191))),'Data Summary'!EB197="Yes"),OFFSET('Hygiene Data'!$H$7,0,10*ROW('Hygiene Data'!H191)),NA())</f>
        <v>#N/A</v>
      </c>
      <c r="BN197" s="508" t="e">
        <f ca="1">+IF(AND(ISNUMBER(OFFSET('Hygiene Data'!$H$9,0,10*ROW('Hygiene Data'!H191))),'Data Summary'!EC197="Yes"),OFFSET('Hygiene Data'!$H$9,0,10*ROW('Hygiene Data'!H191)),NA())</f>
        <v>#N/A</v>
      </c>
      <c r="BO197" s="508" t="e">
        <f ca="1">+IF(AND(ISNUMBER(OFFSET('Hygiene Data'!$I$5,0,10*ROW('Hygiene Data'!I191))),'Data Summary'!ED197="Yes"),OFFSET('Hygiene Data'!$I$5,0,10*ROW('Hygiene Data'!I191)),NA())</f>
        <v>#N/A</v>
      </c>
      <c r="BP197" s="508" t="e">
        <f ca="1">+IF(AND(ISNUMBER(OFFSET('Hygiene Data'!$I$7,0,10*ROW('Hygiene Data'!I191))),'Data Summary'!EE197="Yes"),OFFSET('Hygiene Data'!$I$7,0,10*ROW('Hygiene Data'!I191)),NA())</f>
        <v>#N/A</v>
      </c>
      <c r="BQ197" s="508" t="e">
        <f ca="1">+IF(AND(ISNUMBER(OFFSET('Hygiene Data'!$I$9,0,10*ROW('Hygiene Data'!I191))),'Data Summary'!EF197="Yes"),OFFSET('Hygiene Data'!$I$9,0,10*ROW('Hygiene Data'!I191)),NA())</f>
        <v>#N/A</v>
      </c>
    </row>
    <row r="198" spans="1:69" x14ac:dyDescent="0.25">
      <c r="A198" s="504" t="e">
        <f ca="1">+RIGHT('Data Summary'!A198,LEN('Data Summary'!A198)-9)</f>
        <v>#VALUE!</v>
      </c>
      <c r="B198" s="478" t="str">
        <f ca="1">+IF(ISTEXT('Data Summary'!B198),'Data Summary'!B198,"")</f>
        <v/>
      </c>
      <c r="C198" s="505" t="e">
        <f ca="1">+VALUE('Data Summary'!C198)</f>
        <v>#VALUE!</v>
      </c>
      <c r="D198" s="506" t="e">
        <f ca="1">+IF(AND(ISNUMBER(OFFSET('Water Data'!$D$4,0,10*ROW('Water Data'!D192))),'Data Summary'!BS198="Yes"),100-OFFSET('Water Data'!$D$4,0,10*ROW('Water Data'!D192)),NA())</f>
        <v>#N/A</v>
      </c>
      <c r="E198" s="506" t="e">
        <f ca="1">+IF(AND(ISNUMBER(OFFSET('Water Data'!$D$6,0,10*ROW('Water Data'!D192))),'Data Summary'!BT198="Yes"),OFFSET('Water Data'!$D$6,0,10*ROW('Water Data'!D192)),NA())</f>
        <v>#N/A</v>
      </c>
      <c r="F198" s="506" t="e">
        <f ca="1">+IF(AND(ISNUMBER(OFFSET('Water Data'!$D$9,0,10*ROW('Water Data'!D192))),'Data Summary'!BU198="Yes"),OFFSET('Water Data'!$D$9,0,10*ROW('Water Data'!D192)),NA())</f>
        <v>#N/A</v>
      </c>
      <c r="G198" s="506" t="e">
        <f ca="1">+IF(AND(ISNUMBER(OFFSET('Water Data'!$E$4,0,10*ROW('Water Data'!E192))),'Data Summary'!BV198="Yes"),100-OFFSET('Water Data'!$E$4,0,10*ROW('Water Data'!E192)),NA())</f>
        <v>#N/A</v>
      </c>
      <c r="H198" s="506" t="e">
        <f ca="1">+IF(AND(ISNUMBER(OFFSET('Water Data'!$E$6,0,10*ROW('Water Data'!E192))),'Data Summary'!BW198="Yes"),OFFSET('Water Data'!$E$6,0,10*ROW('Water Data'!E192)),NA())</f>
        <v>#N/A</v>
      </c>
      <c r="I198" s="506" t="e">
        <f ca="1">+IF(AND(ISNUMBER(OFFSET('Water Data'!$E$9,0,10*ROW('Water Data'!E192))),'Data Summary'!BX198="Yes"),OFFSET('Water Data'!$E$9,0,10*ROW('Water Data'!E192)),NA())</f>
        <v>#N/A</v>
      </c>
      <c r="J198" s="506" t="e">
        <f ca="1">+IF(AND(ISNUMBER(OFFSET('Water Data'!$F$4,0,10*ROW('Water Data'!F192))),'Data Summary'!BY198="Yes"),100-OFFSET('Water Data'!$F$4,0,10*ROW('Water Data'!F192)),NA())</f>
        <v>#N/A</v>
      </c>
      <c r="K198" s="506" t="e">
        <f ca="1">+IF(AND(ISNUMBER(OFFSET('Water Data'!$F$6,0,10*ROW('Water Data'!F192))),'Data Summary'!BZ198="Yes"),OFFSET('Water Data'!$F$6,0,10*ROW('Water Data'!F192)),NA())</f>
        <v>#N/A</v>
      </c>
      <c r="L198" s="506" t="e">
        <f ca="1">+IF(AND(ISNUMBER(OFFSET('Water Data'!$F$9,0,10*ROW('Water Data'!F192))),'Data Summary'!CA198="Yes"),OFFSET('Water Data'!$F$9,0,10*ROW('Water Data'!F192)),NA())</f>
        <v>#N/A</v>
      </c>
      <c r="M198" s="506" t="e">
        <f ca="1">+IF(AND(ISNUMBER(OFFSET('Water Data'!$G$4,0,10*ROW('Water Data'!G192))),'Data Summary'!CB198="Yes"),100-OFFSET('Water Data'!$G$4,0,10*ROW('Water Data'!G192)),NA())</f>
        <v>#N/A</v>
      </c>
      <c r="N198" s="506" t="e">
        <f ca="1">+IF(AND(ISNUMBER(OFFSET('Water Data'!$G$6,0,10*ROW('Water Data'!G192))),'Data Summary'!CC198="Yes"),OFFSET('Water Data'!$G$6,0,10*ROW('Water Data'!G192)),NA())</f>
        <v>#N/A</v>
      </c>
      <c r="O198" s="506" t="e">
        <f ca="1">+IF(AND(ISNUMBER(OFFSET('Water Data'!$G$9,0,10*ROW('Water Data'!G192))),'Data Summary'!CD198="Yes"),OFFSET('Water Data'!$G$9,0,10*ROW('Water Data'!G192)),NA())</f>
        <v>#N/A</v>
      </c>
      <c r="P198" s="506" t="e">
        <f ca="1">+IF(AND(ISNUMBER(OFFSET('Water Data'!$H$4,0,10*ROW('Water Data'!H192))),'Data Summary'!CE198="Yes"),100-OFFSET('Water Data'!$H$4,0,10*ROW('Water Data'!H192)),NA())</f>
        <v>#N/A</v>
      </c>
      <c r="Q198" s="506" t="e">
        <f ca="1">+IF(AND(ISNUMBER(OFFSET('Water Data'!$H$6,0,10*ROW('Water Data'!H192))),'Data Summary'!CF198="Yes"),OFFSET('Water Data'!$H$6,0,10*ROW('Water Data'!H192)),NA())</f>
        <v>#N/A</v>
      </c>
      <c r="R198" s="506" t="e">
        <f ca="1">+IF(AND(ISNUMBER(OFFSET('Water Data'!$H$9,0,10*ROW('Water Data'!H192))),'Data Summary'!CG198="Yes"),OFFSET('Water Data'!$H$9,0,10*ROW('Water Data'!H192)),NA())</f>
        <v>#N/A</v>
      </c>
      <c r="S198" s="506" t="e">
        <f ca="1">+IF(AND(ISNUMBER(OFFSET('Water Data'!$I$4,0,10*ROW('Water Data'!I192))),'Data Summary'!CH198="Yes"),100-OFFSET('Water Data'!$I$4,0,10*ROW('Water Data'!I192)),NA())</f>
        <v>#N/A</v>
      </c>
      <c r="T198" s="506" t="e">
        <f ca="1">+IF(AND(ISNUMBER(OFFSET('Water Data'!$I$6,0,10*ROW('Water Data'!I192))),'Data Summary'!CI198="Yes"),OFFSET('Water Data'!$I$6,0,10*ROW('Water Data'!I192)),NA())</f>
        <v>#N/A</v>
      </c>
      <c r="U198" s="506" t="e">
        <f ca="1">+IF(AND(ISNUMBER(OFFSET('Water Data'!$I$9,0,10*ROW('Water Data'!I192))),'Data Summary'!CJ198="Yes"),OFFSET('Water Data'!$I$9,0,10*ROW('Water Data'!I192)),NA())</f>
        <v>#N/A</v>
      </c>
      <c r="V198" s="507" t="e">
        <f ca="1">+IF(AND(ISNUMBER(OFFSET('Sanitation Data'!$D$4,0,10*ROW('Sanitation Data'!D192))),'Data Summary'!CK198="Yes"),100-OFFSET('Sanitation Data'!$D$4,0,10*ROW('Sanitation Data'!D192)),NA())</f>
        <v>#N/A</v>
      </c>
      <c r="W198" s="507" t="e">
        <f ca="1">+IF(AND(ISNUMBER(OFFSET('Sanitation Data'!$D$6,0,10*ROW('Sanitation Data'!D192))),'Data Summary'!CL198="Yes"),OFFSET('Sanitation Data'!$D$6,0,10*ROW('Sanitation Data'!D192)),NA())</f>
        <v>#N/A</v>
      </c>
      <c r="X198" s="507" t="e">
        <f ca="1">+IF(AND(ISNUMBER(OFFSET('Sanitation Data'!$D$10,0,10*ROW('Sanitation Data'!D192))),'Data Summary'!CM198="Yes"),OFFSET('Sanitation Data'!$D$10,0,10*ROW('Sanitation Data'!D192)),NA())</f>
        <v>#N/A</v>
      </c>
      <c r="Y198" s="507" t="e">
        <f ca="1">+IF(AND(ISNUMBER(OFFSET('Sanitation Data'!$D$11,0,10*ROW('Sanitation Data'!D192))),'Data Summary'!CN198="Yes"),OFFSET('Sanitation Data'!$D$11,0,10*ROW('Sanitation Data'!D192)),NA())</f>
        <v>#N/A</v>
      </c>
      <c r="Z198" s="507" t="e">
        <f ca="1">+IF(AND(ISNUMBER(OFFSET('Sanitation Data'!$D$12,0,10*ROW('Sanitation Data'!D192))),'Data Summary'!CO198="Yes"),OFFSET('Sanitation Data'!$D$12,0,10*ROW('Sanitation Data'!D192)),NA())</f>
        <v>#N/A</v>
      </c>
      <c r="AA198" s="507" t="e">
        <f ca="1">+IF(AND(ISNUMBER(OFFSET('Sanitation Data'!$E$4,0,10*ROW('Sanitation Data'!E192))),'Data Summary'!CP198="Yes"),100-OFFSET('Sanitation Data'!$E$4,0,10*ROW('Sanitation Data'!E192)),NA())</f>
        <v>#N/A</v>
      </c>
      <c r="AB198" s="507" t="e">
        <f ca="1">+IF(AND(ISNUMBER(OFFSET('Sanitation Data'!$E$6,0,10*ROW('Sanitation Data'!E192))),'Data Summary'!CQ198="Yes"),OFFSET('Sanitation Data'!$E$6,0,10*ROW('Sanitation Data'!E192)),NA())</f>
        <v>#N/A</v>
      </c>
      <c r="AC198" s="507" t="e">
        <f ca="1">+IF(AND(ISNUMBER(OFFSET('Sanitation Data'!$E$10,0,10*ROW('Sanitation Data'!E192))),'Data Summary'!CR198="Yes"),OFFSET('Sanitation Data'!$E$10,0,10*ROW('Sanitation Data'!E192)),NA())</f>
        <v>#N/A</v>
      </c>
      <c r="AD198" s="507" t="e">
        <f ca="1">+IF(AND(ISNUMBER(OFFSET('Sanitation Data'!$E$11,0,10*ROW('Sanitation Data'!E192))),'Data Summary'!CS198="Yes"),OFFSET('Sanitation Data'!$E$11,0,10*ROW('Sanitation Data'!E192)),NA())</f>
        <v>#N/A</v>
      </c>
      <c r="AE198" s="507" t="e">
        <f ca="1">+IF(AND(ISNUMBER(OFFSET('Sanitation Data'!$E$12,0,10*ROW('Sanitation Data'!E192))),'Data Summary'!CT198="Yes"),OFFSET('Sanitation Data'!$E$12,0,10*ROW('Sanitation Data'!E192)),NA())</f>
        <v>#N/A</v>
      </c>
      <c r="AF198" s="507" t="e">
        <f ca="1">+IF(AND(ISNUMBER(OFFSET('Sanitation Data'!$F$4,0,10*ROW('Sanitation Data'!F192))),'Data Summary'!CU198="Yes"),100-OFFSET('Sanitation Data'!$F$4,0,10*ROW('Sanitation Data'!F192)),NA())</f>
        <v>#N/A</v>
      </c>
      <c r="AG198" s="507" t="e">
        <f ca="1">+IF(AND(ISNUMBER(OFFSET('Sanitation Data'!$F$6,0,10*ROW('Sanitation Data'!F192))),'Data Summary'!CV198="Yes"),OFFSET('Sanitation Data'!$F$6,0,10*ROW('Sanitation Data'!F192)),NA())</f>
        <v>#N/A</v>
      </c>
      <c r="AH198" s="507" t="e">
        <f ca="1">+IF(AND(ISNUMBER(OFFSET('Sanitation Data'!$F$10,0,10*ROW('Sanitation Data'!F192))),'Data Summary'!CW198="Yes"),OFFSET('Sanitation Data'!$F$10,0,10*ROW('Sanitation Data'!F192)),NA())</f>
        <v>#N/A</v>
      </c>
      <c r="AI198" s="507" t="e">
        <f ca="1">+IF(AND(ISNUMBER(OFFSET('Sanitation Data'!$F$11,0,10*ROW('Sanitation Data'!F192))),'Data Summary'!CX198="Yes"),OFFSET('Sanitation Data'!$F$11,0,10*ROW('Sanitation Data'!F192)),NA())</f>
        <v>#N/A</v>
      </c>
      <c r="AJ198" s="507" t="e">
        <f ca="1">+IF(AND(ISNUMBER(OFFSET('Sanitation Data'!$F$12,0,10*ROW('Sanitation Data'!F192))),'Data Summary'!CY198="Yes"),OFFSET('Sanitation Data'!$F$12,0,10*ROW('Sanitation Data'!F192)),NA())</f>
        <v>#N/A</v>
      </c>
      <c r="AK198" s="507" t="e">
        <f ca="1">+IF(AND(ISNUMBER(OFFSET('Sanitation Data'!$G$4,0,10*ROW('Sanitation Data'!G192))),'Data Summary'!CZ198="Yes"),100-OFFSET('Sanitation Data'!$G$4,0,10*ROW('Sanitation Data'!G192)),NA())</f>
        <v>#N/A</v>
      </c>
      <c r="AL198" s="507" t="e">
        <f ca="1">+IF(AND(ISNUMBER(OFFSET('Sanitation Data'!$G$6,0,10*ROW('Sanitation Data'!G192))),'Data Summary'!DA198="Yes"),OFFSET('Sanitation Data'!$G$6,0,10*ROW('Sanitation Data'!G192)),NA())</f>
        <v>#N/A</v>
      </c>
      <c r="AM198" s="507" t="e">
        <f ca="1">+IF(AND(ISNUMBER(OFFSET('Sanitation Data'!$G$10,0,10*ROW('Sanitation Data'!G192))),'Data Summary'!DB198="Yes"),OFFSET('Sanitation Data'!$G$10,0,10*ROW('Sanitation Data'!G192)),NA())</f>
        <v>#N/A</v>
      </c>
      <c r="AN198" s="507" t="e">
        <f ca="1">+IF(AND(ISNUMBER(OFFSET('Sanitation Data'!$G$11,0,10*ROW('Sanitation Data'!G192))),'Data Summary'!DC198="Yes"),OFFSET('Sanitation Data'!$G$11,0,10*ROW('Sanitation Data'!G192)),NA())</f>
        <v>#N/A</v>
      </c>
      <c r="AO198" s="507" t="e">
        <f ca="1">+IF(AND(ISNUMBER(OFFSET('Sanitation Data'!$G$12,0,10*ROW('Sanitation Data'!G192))),'Data Summary'!DD198="Yes"),OFFSET('Sanitation Data'!$G$12,0,10*ROW('Sanitation Data'!G192)),NA())</f>
        <v>#N/A</v>
      </c>
      <c r="AP198" s="507" t="e">
        <f ca="1">+IF(AND(ISNUMBER(OFFSET('Sanitation Data'!$H$4,0,10*ROW('Sanitation Data'!H192))),'Data Summary'!DE198="Yes"),100-OFFSET('Sanitation Data'!$H$4,0,10*ROW('Sanitation Data'!H192)),NA())</f>
        <v>#N/A</v>
      </c>
      <c r="AQ198" s="507" t="e">
        <f ca="1">+IF(AND(ISNUMBER(OFFSET('Sanitation Data'!$H$6,0,10*ROW('Sanitation Data'!H192))),'Data Summary'!DF198="Yes"),OFFSET('Sanitation Data'!$H$6,0,10*ROW('Sanitation Data'!H192)),NA())</f>
        <v>#N/A</v>
      </c>
      <c r="AR198" s="507" t="e">
        <f ca="1">+IF(AND(ISNUMBER(OFFSET('Sanitation Data'!$H$10,0,10*ROW('Sanitation Data'!H192))),'Data Summary'!DG198="Yes"),OFFSET('Sanitation Data'!$H$10,0,10*ROW('Sanitation Data'!H192)),NA())</f>
        <v>#N/A</v>
      </c>
      <c r="AS198" s="507" t="e">
        <f ca="1">+IF(AND(ISNUMBER(OFFSET('Sanitation Data'!$H$11,0,10*ROW('Sanitation Data'!H192))),'Data Summary'!DH198="Yes"),OFFSET('Sanitation Data'!$H$11,0,10*ROW('Sanitation Data'!H192)),NA())</f>
        <v>#N/A</v>
      </c>
      <c r="AT198" s="507" t="e">
        <f ca="1">+IF(AND(ISNUMBER(OFFSET('Sanitation Data'!$H$12,0,10*ROW('Sanitation Data'!H192))),'Data Summary'!DI198="Yes"),OFFSET('Sanitation Data'!$H$12,0,10*ROW('Sanitation Data'!H192)),NA())</f>
        <v>#N/A</v>
      </c>
      <c r="AU198" s="507" t="e">
        <f ca="1">+IF(AND(ISNUMBER(OFFSET('Sanitation Data'!$I$4,0,10*ROW('Sanitation Data'!I192))),'Data Summary'!DJ198="Yes"),100-OFFSET('Sanitation Data'!$I$4,0,10*ROW('Sanitation Data'!I192)),NA())</f>
        <v>#N/A</v>
      </c>
      <c r="AV198" s="507" t="e">
        <f ca="1">+IF(AND(ISNUMBER(OFFSET('Sanitation Data'!$I$6,0,10*ROW('Sanitation Data'!I192))),'Data Summary'!DK198="Yes"),OFFSET('Sanitation Data'!$I$6,0,10*ROW('Sanitation Data'!I192)),NA())</f>
        <v>#N/A</v>
      </c>
      <c r="AW198" s="507" t="e">
        <f ca="1">+IF(AND(ISNUMBER(OFFSET('Sanitation Data'!$I$10,0,10*ROW('Sanitation Data'!I192))),'Data Summary'!DL198="Yes"),OFFSET('Sanitation Data'!$I$10,0,10*ROW('Sanitation Data'!I192)),NA())</f>
        <v>#N/A</v>
      </c>
      <c r="AX198" s="507" t="e">
        <f ca="1">+IF(AND(ISNUMBER(OFFSET('Sanitation Data'!$I$11,0,10*ROW('Sanitation Data'!I192))),'Data Summary'!DM198="Yes"),OFFSET('Sanitation Data'!$I$11,0,10*ROW('Sanitation Data'!I192)),NA())</f>
        <v>#N/A</v>
      </c>
      <c r="AY198" s="507" t="e">
        <f ca="1">+IF(AND(ISNUMBER(OFFSET('Sanitation Data'!$I$12,0,10*ROW('Sanitation Data'!I192))),'Data Summary'!DN198="Yes"),OFFSET('Sanitation Data'!$I$12,0,10*ROW('Sanitation Data'!I192)),NA())</f>
        <v>#N/A</v>
      </c>
      <c r="AZ198" s="508" t="e">
        <f ca="1">+IF(AND(ISNUMBER(OFFSET('Hygiene Data'!$D$5,0,10*ROW('Hygiene Data'!D192))),'Data Summary'!DO198="Yes"),OFFSET('Hygiene Data'!$D$5,0,10*ROW('Hygiene Data'!D192)),NA())</f>
        <v>#N/A</v>
      </c>
      <c r="BA198" s="508" t="e">
        <f ca="1">+IF(AND(ISNUMBER(OFFSET('Hygiene Data'!$D$7,0,10*ROW('Hygiene Data'!D192))),'Data Summary'!DP198="Yes"),OFFSET('Hygiene Data'!$D$7,0,10*ROW('Hygiene Data'!D192)),NA())</f>
        <v>#N/A</v>
      </c>
      <c r="BB198" s="508" t="e">
        <f ca="1">+IF(AND(ISNUMBER(OFFSET('Hygiene Data'!$D$9,0,10*ROW('Hygiene Data'!D192))),'Data Summary'!DQ198="Yes"),OFFSET('Hygiene Data'!$D$9,0,10*ROW('Hygiene Data'!D192)),NA())</f>
        <v>#N/A</v>
      </c>
      <c r="BC198" s="508" t="e">
        <f ca="1">+IF(AND(ISNUMBER(OFFSET('Hygiene Data'!$E$5,0,10*ROW('Hygiene Data'!E192))),'Data Summary'!DR198="Yes"),OFFSET('Hygiene Data'!$E$5,0,10*ROW('Hygiene Data'!E192)),NA())</f>
        <v>#N/A</v>
      </c>
      <c r="BD198" s="508" t="e">
        <f ca="1">+IF(AND(ISNUMBER(OFFSET('Hygiene Data'!$E$7,0,10*ROW('Hygiene Data'!E192))),'Data Summary'!DS198="Yes"),OFFSET('Hygiene Data'!$E$7,0,10*ROW('Hygiene Data'!E192)),NA())</f>
        <v>#N/A</v>
      </c>
      <c r="BE198" s="508" t="e">
        <f ca="1">+IF(AND(ISNUMBER(OFFSET('Hygiene Data'!$E$9,0,10*ROW('Hygiene Data'!E192))),'Data Summary'!DT198="Yes"),OFFSET('Hygiene Data'!$E$9,0,10*ROW('Hygiene Data'!E192)),NA())</f>
        <v>#N/A</v>
      </c>
      <c r="BF198" s="508" t="e">
        <f ca="1">+IF(AND(ISNUMBER(OFFSET('Hygiene Data'!$F$5,0,10*ROW('Hygiene Data'!F192))),'Data Summary'!DU198="Yes"),OFFSET('Hygiene Data'!$F$5,0,10*ROW('Hygiene Data'!F192)),NA())</f>
        <v>#N/A</v>
      </c>
      <c r="BG198" s="508" t="e">
        <f ca="1">+IF(AND(ISNUMBER(OFFSET('Hygiene Data'!$F$7,0,10*ROW('Hygiene Data'!F192))),'Data Summary'!DV198="Yes"),OFFSET('Hygiene Data'!$F$7,0,10*ROW('Hygiene Data'!F192)),NA())</f>
        <v>#N/A</v>
      </c>
      <c r="BH198" s="508" t="e">
        <f ca="1">+IF(AND(ISNUMBER(OFFSET('Hygiene Data'!$F$9,0,10*ROW('Hygiene Data'!F192))),'Data Summary'!DW198="Yes"),OFFSET('Hygiene Data'!$F$9,0,10*ROW('Hygiene Data'!F192)),NA())</f>
        <v>#N/A</v>
      </c>
      <c r="BI198" s="508" t="e">
        <f ca="1">+IF(AND(ISNUMBER(OFFSET('Hygiene Data'!$G$5,0,10*ROW('Hygiene Data'!G192))),'Data Summary'!DX198="Yes"),OFFSET('Hygiene Data'!$G$5,0,10*ROW('Hygiene Data'!G192)),NA())</f>
        <v>#N/A</v>
      </c>
      <c r="BJ198" s="508" t="e">
        <f ca="1">+IF(AND(ISNUMBER(OFFSET('Hygiene Data'!$G$7,0,10*ROW('Hygiene Data'!G192))),'Data Summary'!DY198="Yes"),OFFSET('Hygiene Data'!$G$7,0,10*ROW('Hygiene Data'!G192)),NA())</f>
        <v>#N/A</v>
      </c>
      <c r="BK198" s="508" t="e">
        <f ca="1">+IF(AND(ISNUMBER(OFFSET('Hygiene Data'!$G$9,0,10*ROW('Hygiene Data'!G192))),'Data Summary'!DZ198="Yes"),OFFSET('Hygiene Data'!$G$9,0,10*ROW('Hygiene Data'!G192)),NA())</f>
        <v>#N/A</v>
      </c>
      <c r="BL198" s="508" t="e">
        <f ca="1">+IF(AND(ISNUMBER(OFFSET('Hygiene Data'!$H$5,0,10*ROW('Hygiene Data'!H192))),'Data Summary'!EA198="Yes"),OFFSET('Hygiene Data'!$H$5,0,10*ROW('Hygiene Data'!H192)),NA())</f>
        <v>#N/A</v>
      </c>
      <c r="BM198" s="508" t="e">
        <f ca="1">+IF(AND(ISNUMBER(OFFSET('Hygiene Data'!$H$7,0,10*ROW('Hygiene Data'!H192))),'Data Summary'!EB198="Yes"),OFFSET('Hygiene Data'!$H$7,0,10*ROW('Hygiene Data'!H192)),NA())</f>
        <v>#N/A</v>
      </c>
      <c r="BN198" s="508" t="e">
        <f ca="1">+IF(AND(ISNUMBER(OFFSET('Hygiene Data'!$H$9,0,10*ROW('Hygiene Data'!H192))),'Data Summary'!EC198="Yes"),OFFSET('Hygiene Data'!$H$9,0,10*ROW('Hygiene Data'!H192)),NA())</f>
        <v>#N/A</v>
      </c>
      <c r="BO198" s="508" t="e">
        <f ca="1">+IF(AND(ISNUMBER(OFFSET('Hygiene Data'!$I$5,0,10*ROW('Hygiene Data'!I192))),'Data Summary'!ED198="Yes"),OFFSET('Hygiene Data'!$I$5,0,10*ROW('Hygiene Data'!I192)),NA())</f>
        <v>#N/A</v>
      </c>
      <c r="BP198" s="508" t="e">
        <f ca="1">+IF(AND(ISNUMBER(OFFSET('Hygiene Data'!$I$7,0,10*ROW('Hygiene Data'!I192))),'Data Summary'!EE198="Yes"),OFFSET('Hygiene Data'!$I$7,0,10*ROW('Hygiene Data'!I192)),NA())</f>
        <v>#N/A</v>
      </c>
      <c r="BQ198" s="508" t="e">
        <f ca="1">+IF(AND(ISNUMBER(OFFSET('Hygiene Data'!$I$9,0,10*ROW('Hygiene Data'!I192))),'Data Summary'!EF198="Yes"),OFFSET('Hygiene Data'!$I$9,0,10*ROW('Hygiene Data'!I192)),NA())</f>
        <v>#N/A</v>
      </c>
    </row>
    <row r="199" spans="1:69" x14ac:dyDescent="0.25">
      <c r="A199" s="504" t="e">
        <f ca="1">+RIGHT('Data Summary'!A199,LEN('Data Summary'!A199)-9)</f>
        <v>#VALUE!</v>
      </c>
      <c r="B199" s="478" t="str">
        <f ca="1">+IF(ISTEXT('Data Summary'!B199),'Data Summary'!B199,"")</f>
        <v/>
      </c>
      <c r="C199" s="505" t="e">
        <f ca="1">+VALUE('Data Summary'!C199)</f>
        <v>#VALUE!</v>
      </c>
      <c r="D199" s="506" t="e">
        <f ca="1">+IF(AND(ISNUMBER(OFFSET('Water Data'!$D$4,0,10*ROW('Water Data'!D193))),'Data Summary'!BS199="Yes"),100-OFFSET('Water Data'!$D$4,0,10*ROW('Water Data'!D193)),NA())</f>
        <v>#N/A</v>
      </c>
      <c r="E199" s="506" t="e">
        <f ca="1">+IF(AND(ISNUMBER(OFFSET('Water Data'!$D$6,0,10*ROW('Water Data'!D193))),'Data Summary'!BT199="Yes"),OFFSET('Water Data'!$D$6,0,10*ROW('Water Data'!D193)),NA())</f>
        <v>#N/A</v>
      </c>
      <c r="F199" s="506" t="e">
        <f ca="1">+IF(AND(ISNUMBER(OFFSET('Water Data'!$D$9,0,10*ROW('Water Data'!D193))),'Data Summary'!BU199="Yes"),OFFSET('Water Data'!$D$9,0,10*ROW('Water Data'!D193)),NA())</f>
        <v>#N/A</v>
      </c>
      <c r="G199" s="506" t="e">
        <f ca="1">+IF(AND(ISNUMBER(OFFSET('Water Data'!$E$4,0,10*ROW('Water Data'!E193))),'Data Summary'!BV199="Yes"),100-OFFSET('Water Data'!$E$4,0,10*ROW('Water Data'!E193)),NA())</f>
        <v>#N/A</v>
      </c>
      <c r="H199" s="506" t="e">
        <f ca="1">+IF(AND(ISNUMBER(OFFSET('Water Data'!$E$6,0,10*ROW('Water Data'!E193))),'Data Summary'!BW199="Yes"),OFFSET('Water Data'!$E$6,0,10*ROW('Water Data'!E193)),NA())</f>
        <v>#N/A</v>
      </c>
      <c r="I199" s="506" t="e">
        <f ca="1">+IF(AND(ISNUMBER(OFFSET('Water Data'!$E$9,0,10*ROW('Water Data'!E193))),'Data Summary'!BX199="Yes"),OFFSET('Water Data'!$E$9,0,10*ROW('Water Data'!E193)),NA())</f>
        <v>#N/A</v>
      </c>
      <c r="J199" s="506" t="e">
        <f ca="1">+IF(AND(ISNUMBER(OFFSET('Water Data'!$F$4,0,10*ROW('Water Data'!F193))),'Data Summary'!BY199="Yes"),100-OFFSET('Water Data'!$F$4,0,10*ROW('Water Data'!F193)),NA())</f>
        <v>#N/A</v>
      </c>
      <c r="K199" s="506" t="e">
        <f ca="1">+IF(AND(ISNUMBER(OFFSET('Water Data'!$F$6,0,10*ROW('Water Data'!F193))),'Data Summary'!BZ199="Yes"),OFFSET('Water Data'!$F$6,0,10*ROW('Water Data'!F193)),NA())</f>
        <v>#N/A</v>
      </c>
      <c r="L199" s="506" t="e">
        <f ca="1">+IF(AND(ISNUMBER(OFFSET('Water Data'!$F$9,0,10*ROW('Water Data'!F193))),'Data Summary'!CA199="Yes"),OFFSET('Water Data'!$F$9,0,10*ROW('Water Data'!F193)),NA())</f>
        <v>#N/A</v>
      </c>
      <c r="M199" s="506" t="e">
        <f ca="1">+IF(AND(ISNUMBER(OFFSET('Water Data'!$G$4,0,10*ROW('Water Data'!G193))),'Data Summary'!CB199="Yes"),100-OFFSET('Water Data'!$G$4,0,10*ROW('Water Data'!G193)),NA())</f>
        <v>#N/A</v>
      </c>
      <c r="N199" s="506" t="e">
        <f ca="1">+IF(AND(ISNUMBER(OFFSET('Water Data'!$G$6,0,10*ROW('Water Data'!G193))),'Data Summary'!CC199="Yes"),OFFSET('Water Data'!$G$6,0,10*ROW('Water Data'!G193)),NA())</f>
        <v>#N/A</v>
      </c>
      <c r="O199" s="506" t="e">
        <f ca="1">+IF(AND(ISNUMBER(OFFSET('Water Data'!$G$9,0,10*ROW('Water Data'!G193))),'Data Summary'!CD199="Yes"),OFFSET('Water Data'!$G$9,0,10*ROW('Water Data'!G193)),NA())</f>
        <v>#N/A</v>
      </c>
      <c r="P199" s="506" t="e">
        <f ca="1">+IF(AND(ISNUMBER(OFFSET('Water Data'!$H$4,0,10*ROW('Water Data'!H193))),'Data Summary'!CE199="Yes"),100-OFFSET('Water Data'!$H$4,0,10*ROW('Water Data'!H193)),NA())</f>
        <v>#N/A</v>
      </c>
      <c r="Q199" s="506" t="e">
        <f ca="1">+IF(AND(ISNUMBER(OFFSET('Water Data'!$H$6,0,10*ROW('Water Data'!H193))),'Data Summary'!CF199="Yes"),OFFSET('Water Data'!$H$6,0,10*ROW('Water Data'!H193)),NA())</f>
        <v>#N/A</v>
      </c>
      <c r="R199" s="506" t="e">
        <f ca="1">+IF(AND(ISNUMBER(OFFSET('Water Data'!$H$9,0,10*ROW('Water Data'!H193))),'Data Summary'!CG199="Yes"),OFFSET('Water Data'!$H$9,0,10*ROW('Water Data'!H193)),NA())</f>
        <v>#N/A</v>
      </c>
      <c r="S199" s="506" t="e">
        <f ca="1">+IF(AND(ISNUMBER(OFFSET('Water Data'!$I$4,0,10*ROW('Water Data'!I193))),'Data Summary'!CH199="Yes"),100-OFFSET('Water Data'!$I$4,0,10*ROW('Water Data'!I193)),NA())</f>
        <v>#N/A</v>
      </c>
      <c r="T199" s="506" t="e">
        <f ca="1">+IF(AND(ISNUMBER(OFFSET('Water Data'!$I$6,0,10*ROW('Water Data'!I193))),'Data Summary'!CI199="Yes"),OFFSET('Water Data'!$I$6,0,10*ROW('Water Data'!I193)),NA())</f>
        <v>#N/A</v>
      </c>
      <c r="U199" s="506" t="e">
        <f ca="1">+IF(AND(ISNUMBER(OFFSET('Water Data'!$I$9,0,10*ROW('Water Data'!I193))),'Data Summary'!CJ199="Yes"),OFFSET('Water Data'!$I$9,0,10*ROW('Water Data'!I193)),NA())</f>
        <v>#N/A</v>
      </c>
      <c r="V199" s="507" t="e">
        <f ca="1">+IF(AND(ISNUMBER(OFFSET('Sanitation Data'!$D$4,0,10*ROW('Sanitation Data'!D193))),'Data Summary'!CK199="Yes"),100-OFFSET('Sanitation Data'!$D$4,0,10*ROW('Sanitation Data'!D193)),NA())</f>
        <v>#N/A</v>
      </c>
      <c r="W199" s="507" t="e">
        <f ca="1">+IF(AND(ISNUMBER(OFFSET('Sanitation Data'!$D$6,0,10*ROW('Sanitation Data'!D193))),'Data Summary'!CL199="Yes"),OFFSET('Sanitation Data'!$D$6,0,10*ROW('Sanitation Data'!D193)),NA())</f>
        <v>#N/A</v>
      </c>
      <c r="X199" s="507" t="e">
        <f ca="1">+IF(AND(ISNUMBER(OFFSET('Sanitation Data'!$D$10,0,10*ROW('Sanitation Data'!D193))),'Data Summary'!CM199="Yes"),OFFSET('Sanitation Data'!$D$10,0,10*ROW('Sanitation Data'!D193)),NA())</f>
        <v>#N/A</v>
      </c>
      <c r="Y199" s="507" t="e">
        <f ca="1">+IF(AND(ISNUMBER(OFFSET('Sanitation Data'!$D$11,0,10*ROW('Sanitation Data'!D193))),'Data Summary'!CN199="Yes"),OFFSET('Sanitation Data'!$D$11,0,10*ROW('Sanitation Data'!D193)),NA())</f>
        <v>#N/A</v>
      </c>
      <c r="Z199" s="507" t="e">
        <f ca="1">+IF(AND(ISNUMBER(OFFSET('Sanitation Data'!$D$12,0,10*ROW('Sanitation Data'!D193))),'Data Summary'!CO199="Yes"),OFFSET('Sanitation Data'!$D$12,0,10*ROW('Sanitation Data'!D193)),NA())</f>
        <v>#N/A</v>
      </c>
      <c r="AA199" s="507" t="e">
        <f ca="1">+IF(AND(ISNUMBER(OFFSET('Sanitation Data'!$E$4,0,10*ROW('Sanitation Data'!E193))),'Data Summary'!CP199="Yes"),100-OFFSET('Sanitation Data'!$E$4,0,10*ROW('Sanitation Data'!E193)),NA())</f>
        <v>#N/A</v>
      </c>
      <c r="AB199" s="507" t="e">
        <f ca="1">+IF(AND(ISNUMBER(OFFSET('Sanitation Data'!$E$6,0,10*ROW('Sanitation Data'!E193))),'Data Summary'!CQ199="Yes"),OFFSET('Sanitation Data'!$E$6,0,10*ROW('Sanitation Data'!E193)),NA())</f>
        <v>#N/A</v>
      </c>
      <c r="AC199" s="507" t="e">
        <f ca="1">+IF(AND(ISNUMBER(OFFSET('Sanitation Data'!$E$10,0,10*ROW('Sanitation Data'!E193))),'Data Summary'!CR199="Yes"),OFFSET('Sanitation Data'!$E$10,0,10*ROW('Sanitation Data'!E193)),NA())</f>
        <v>#N/A</v>
      </c>
      <c r="AD199" s="507" t="e">
        <f ca="1">+IF(AND(ISNUMBER(OFFSET('Sanitation Data'!$E$11,0,10*ROW('Sanitation Data'!E193))),'Data Summary'!CS199="Yes"),OFFSET('Sanitation Data'!$E$11,0,10*ROW('Sanitation Data'!E193)),NA())</f>
        <v>#N/A</v>
      </c>
      <c r="AE199" s="507" t="e">
        <f ca="1">+IF(AND(ISNUMBER(OFFSET('Sanitation Data'!$E$12,0,10*ROW('Sanitation Data'!E193))),'Data Summary'!CT199="Yes"),OFFSET('Sanitation Data'!$E$12,0,10*ROW('Sanitation Data'!E193)),NA())</f>
        <v>#N/A</v>
      </c>
      <c r="AF199" s="507" t="e">
        <f ca="1">+IF(AND(ISNUMBER(OFFSET('Sanitation Data'!$F$4,0,10*ROW('Sanitation Data'!F193))),'Data Summary'!CU199="Yes"),100-OFFSET('Sanitation Data'!$F$4,0,10*ROW('Sanitation Data'!F193)),NA())</f>
        <v>#N/A</v>
      </c>
      <c r="AG199" s="507" t="e">
        <f ca="1">+IF(AND(ISNUMBER(OFFSET('Sanitation Data'!$F$6,0,10*ROW('Sanitation Data'!F193))),'Data Summary'!CV199="Yes"),OFFSET('Sanitation Data'!$F$6,0,10*ROW('Sanitation Data'!F193)),NA())</f>
        <v>#N/A</v>
      </c>
      <c r="AH199" s="507" t="e">
        <f ca="1">+IF(AND(ISNUMBER(OFFSET('Sanitation Data'!$F$10,0,10*ROW('Sanitation Data'!F193))),'Data Summary'!CW199="Yes"),OFFSET('Sanitation Data'!$F$10,0,10*ROW('Sanitation Data'!F193)),NA())</f>
        <v>#N/A</v>
      </c>
      <c r="AI199" s="507" t="e">
        <f ca="1">+IF(AND(ISNUMBER(OFFSET('Sanitation Data'!$F$11,0,10*ROW('Sanitation Data'!F193))),'Data Summary'!CX199="Yes"),OFFSET('Sanitation Data'!$F$11,0,10*ROW('Sanitation Data'!F193)),NA())</f>
        <v>#N/A</v>
      </c>
      <c r="AJ199" s="507" t="e">
        <f ca="1">+IF(AND(ISNUMBER(OFFSET('Sanitation Data'!$F$12,0,10*ROW('Sanitation Data'!F193))),'Data Summary'!CY199="Yes"),OFFSET('Sanitation Data'!$F$12,0,10*ROW('Sanitation Data'!F193)),NA())</f>
        <v>#N/A</v>
      </c>
      <c r="AK199" s="507" t="e">
        <f ca="1">+IF(AND(ISNUMBER(OFFSET('Sanitation Data'!$G$4,0,10*ROW('Sanitation Data'!G193))),'Data Summary'!CZ199="Yes"),100-OFFSET('Sanitation Data'!$G$4,0,10*ROW('Sanitation Data'!G193)),NA())</f>
        <v>#N/A</v>
      </c>
      <c r="AL199" s="507" t="e">
        <f ca="1">+IF(AND(ISNUMBER(OFFSET('Sanitation Data'!$G$6,0,10*ROW('Sanitation Data'!G193))),'Data Summary'!DA199="Yes"),OFFSET('Sanitation Data'!$G$6,0,10*ROW('Sanitation Data'!G193)),NA())</f>
        <v>#N/A</v>
      </c>
      <c r="AM199" s="507" t="e">
        <f ca="1">+IF(AND(ISNUMBER(OFFSET('Sanitation Data'!$G$10,0,10*ROW('Sanitation Data'!G193))),'Data Summary'!DB199="Yes"),OFFSET('Sanitation Data'!$G$10,0,10*ROW('Sanitation Data'!G193)),NA())</f>
        <v>#N/A</v>
      </c>
      <c r="AN199" s="507" t="e">
        <f ca="1">+IF(AND(ISNUMBER(OFFSET('Sanitation Data'!$G$11,0,10*ROW('Sanitation Data'!G193))),'Data Summary'!DC199="Yes"),OFFSET('Sanitation Data'!$G$11,0,10*ROW('Sanitation Data'!G193)),NA())</f>
        <v>#N/A</v>
      </c>
      <c r="AO199" s="507" t="e">
        <f ca="1">+IF(AND(ISNUMBER(OFFSET('Sanitation Data'!$G$12,0,10*ROW('Sanitation Data'!G193))),'Data Summary'!DD199="Yes"),OFFSET('Sanitation Data'!$G$12,0,10*ROW('Sanitation Data'!G193)),NA())</f>
        <v>#N/A</v>
      </c>
      <c r="AP199" s="507" t="e">
        <f ca="1">+IF(AND(ISNUMBER(OFFSET('Sanitation Data'!$H$4,0,10*ROW('Sanitation Data'!H193))),'Data Summary'!DE199="Yes"),100-OFFSET('Sanitation Data'!$H$4,0,10*ROW('Sanitation Data'!H193)),NA())</f>
        <v>#N/A</v>
      </c>
      <c r="AQ199" s="507" t="e">
        <f ca="1">+IF(AND(ISNUMBER(OFFSET('Sanitation Data'!$H$6,0,10*ROW('Sanitation Data'!H193))),'Data Summary'!DF199="Yes"),OFFSET('Sanitation Data'!$H$6,0,10*ROW('Sanitation Data'!H193)),NA())</f>
        <v>#N/A</v>
      </c>
      <c r="AR199" s="507" t="e">
        <f ca="1">+IF(AND(ISNUMBER(OFFSET('Sanitation Data'!$H$10,0,10*ROW('Sanitation Data'!H193))),'Data Summary'!DG199="Yes"),OFFSET('Sanitation Data'!$H$10,0,10*ROW('Sanitation Data'!H193)),NA())</f>
        <v>#N/A</v>
      </c>
      <c r="AS199" s="507" t="e">
        <f ca="1">+IF(AND(ISNUMBER(OFFSET('Sanitation Data'!$H$11,0,10*ROW('Sanitation Data'!H193))),'Data Summary'!DH199="Yes"),OFFSET('Sanitation Data'!$H$11,0,10*ROW('Sanitation Data'!H193)),NA())</f>
        <v>#N/A</v>
      </c>
      <c r="AT199" s="507" t="e">
        <f ca="1">+IF(AND(ISNUMBER(OFFSET('Sanitation Data'!$H$12,0,10*ROW('Sanitation Data'!H193))),'Data Summary'!DI199="Yes"),OFFSET('Sanitation Data'!$H$12,0,10*ROW('Sanitation Data'!H193)),NA())</f>
        <v>#N/A</v>
      </c>
      <c r="AU199" s="507" t="e">
        <f ca="1">+IF(AND(ISNUMBER(OFFSET('Sanitation Data'!$I$4,0,10*ROW('Sanitation Data'!I193))),'Data Summary'!DJ199="Yes"),100-OFFSET('Sanitation Data'!$I$4,0,10*ROW('Sanitation Data'!I193)),NA())</f>
        <v>#N/A</v>
      </c>
      <c r="AV199" s="507" t="e">
        <f ca="1">+IF(AND(ISNUMBER(OFFSET('Sanitation Data'!$I$6,0,10*ROW('Sanitation Data'!I193))),'Data Summary'!DK199="Yes"),OFFSET('Sanitation Data'!$I$6,0,10*ROW('Sanitation Data'!I193)),NA())</f>
        <v>#N/A</v>
      </c>
      <c r="AW199" s="507" t="e">
        <f ca="1">+IF(AND(ISNUMBER(OFFSET('Sanitation Data'!$I$10,0,10*ROW('Sanitation Data'!I193))),'Data Summary'!DL199="Yes"),OFFSET('Sanitation Data'!$I$10,0,10*ROW('Sanitation Data'!I193)),NA())</f>
        <v>#N/A</v>
      </c>
      <c r="AX199" s="507" t="e">
        <f ca="1">+IF(AND(ISNUMBER(OFFSET('Sanitation Data'!$I$11,0,10*ROW('Sanitation Data'!I193))),'Data Summary'!DM199="Yes"),OFFSET('Sanitation Data'!$I$11,0,10*ROW('Sanitation Data'!I193)),NA())</f>
        <v>#N/A</v>
      </c>
      <c r="AY199" s="507" t="e">
        <f ca="1">+IF(AND(ISNUMBER(OFFSET('Sanitation Data'!$I$12,0,10*ROW('Sanitation Data'!I193))),'Data Summary'!DN199="Yes"),OFFSET('Sanitation Data'!$I$12,0,10*ROW('Sanitation Data'!I193)),NA())</f>
        <v>#N/A</v>
      </c>
      <c r="AZ199" s="508" t="e">
        <f ca="1">+IF(AND(ISNUMBER(OFFSET('Hygiene Data'!$D$5,0,10*ROW('Hygiene Data'!D193))),'Data Summary'!DO199="Yes"),OFFSET('Hygiene Data'!$D$5,0,10*ROW('Hygiene Data'!D193)),NA())</f>
        <v>#N/A</v>
      </c>
      <c r="BA199" s="508" t="e">
        <f ca="1">+IF(AND(ISNUMBER(OFFSET('Hygiene Data'!$D$7,0,10*ROW('Hygiene Data'!D193))),'Data Summary'!DP199="Yes"),OFFSET('Hygiene Data'!$D$7,0,10*ROW('Hygiene Data'!D193)),NA())</f>
        <v>#N/A</v>
      </c>
      <c r="BB199" s="508" t="e">
        <f ca="1">+IF(AND(ISNUMBER(OFFSET('Hygiene Data'!$D$9,0,10*ROW('Hygiene Data'!D193))),'Data Summary'!DQ199="Yes"),OFFSET('Hygiene Data'!$D$9,0,10*ROW('Hygiene Data'!D193)),NA())</f>
        <v>#N/A</v>
      </c>
      <c r="BC199" s="508" t="e">
        <f ca="1">+IF(AND(ISNUMBER(OFFSET('Hygiene Data'!$E$5,0,10*ROW('Hygiene Data'!E193))),'Data Summary'!DR199="Yes"),OFFSET('Hygiene Data'!$E$5,0,10*ROW('Hygiene Data'!E193)),NA())</f>
        <v>#N/A</v>
      </c>
      <c r="BD199" s="508" t="e">
        <f ca="1">+IF(AND(ISNUMBER(OFFSET('Hygiene Data'!$E$7,0,10*ROW('Hygiene Data'!E193))),'Data Summary'!DS199="Yes"),OFFSET('Hygiene Data'!$E$7,0,10*ROW('Hygiene Data'!E193)),NA())</f>
        <v>#N/A</v>
      </c>
      <c r="BE199" s="508" t="e">
        <f ca="1">+IF(AND(ISNUMBER(OFFSET('Hygiene Data'!$E$9,0,10*ROW('Hygiene Data'!E193))),'Data Summary'!DT199="Yes"),OFFSET('Hygiene Data'!$E$9,0,10*ROW('Hygiene Data'!E193)),NA())</f>
        <v>#N/A</v>
      </c>
      <c r="BF199" s="508" t="e">
        <f ca="1">+IF(AND(ISNUMBER(OFFSET('Hygiene Data'!$F$5,0,10*ROW('Hygiene Data'!F193))),'Data Summary'!DU199="Yes"),OFFSET('Hygiene Data'!$F$5,0,10*ROW('Hygiene Data'!F193)),NA())</f>
        <v>#N/A</v>
      </c>
      <c r="BG199" s="508" t="e">
        <f ca="1">+IF(AND(ISNUMBER(OFFSET('Hygiene Data'!$F$7,0,10*ROW('Hygiene Data'!F193))),'Data Summary'!DV199="Yes"),OFFSET('Hygiene Data'!$F$7,0,10*ROW('Hygiene Data'!F193)),NA())</f>
        <v>#N/A</v>
      </c>
      <c r="BH199" s="508" t="e">
        <f ca="1">+IF(AND(ISNUMBER(OFFSET('Hygiene Data'!$F$9,0,10*ROW('Hygiene Data'!F193))),'Data Summary'!DW199="Yes"),OFFSET('Hygiene Data'!$F$9,0,10*ROW('Hygiene Data'!F193)),NA())</f>
        <v>#N/A</v>
      </c>
      <c r="BI199" s="508" t="e">
        <f ca="1">+IF(AND(ISNUMBER(OFFSET('Hygiene Data'!$G$5,0,10*ROW('Hygiene Data'!G193))),'Data Summary'!DX199="Yes"),OFFSET('Hygiene Data'!$G$5,0,10*ROW('Hygiene Data'!G193)),NA())</f>
        <v>#N/A</v>
      </c>
      <c r="BJ199" s="508" t="e">
        <f ca="1">+IF(AND(ISNUMBER(OFFSET('Hygiene Data'!$G$7,0,10*ROW('Hygiene Data'!G193))),'Data Summary'!DY199="Yes"),OFFSET('Hygiene Data'!$G$7,0,10*ROW('Hygiene Data'!G193)),NA())</f>
        <v>#N/A</v>
      </c>
      <c r="BK199" s="508" t="e">
        <f ca="1">+IF(AND(ISNUMBER(OFFSET('Hygiene Data'!$G$9,0,10*ROW('Hygiene Data'!G193))),'Data Summary'!DZ199="Yes"),OFFSET('Hygiene Data'!$G$9,0,10*ROW('Hygiene Data'!G193)),NA())</f>
        <v>#N/A</v>
      </c>
      <c r="BL199" s="508" t="e">
        <f ca="1">+IF(AND(ISNUMBER(OFFSET('Hygiene Data'!$H$5,0,10*ROW('Hygiene Data'!H193))),'Data Summary'!EA199="Yes"),OFFSET('Hygiene Data'!$H$5,0,10*ROW('Hygiene Data'!H193)),NA())</f>
        <v>#N/A</v>
      </c>
      <c r="BM199" s="508" t="e">
        <f ca="1">+IF(AND(ISNUMBER(OFFSET('Hygiene Data'!$H$7,0,10*ROW('Hygiene Data'!H193))),'Data Summary'!EB199="Yes"),OFFSET('Hygiene Data'!$H$7,0,10*ROW('Hygiene Data'!H193)),NA())</f>
        <v>#N/A</v>
      </c>
      <c r="BN199" s="508" t="e">
        <f ca="1">+IF(AND(ISNUMBER(OFFSET('Hygiene Data'!$H$9,0,10*ROW('Hygiene Data'!H193))),'Data Summary'!EC199="Yes"),OFFSET('Hygiene Data'!$H$9,0,10*ROW('Hygiene Data'!H193)),NA())</f>
        <v>#N/A</v>
      </c>
      <c r="BO199" s="508" t="e">
        <f ca="1">+IF(AND(ISNUMBER(OFFSET('Hygiene Data'!$I$5,0,10*ROW('Hygiene Data'!I193))),'Data Summary'!ED199="Yes"),OFFSET('Hygiene Data'!$I$5,0,10*ROW('Hygiene Data'!I193)),NA())</f>
        <v>#N/A</v>
      </c>
      <c r="BP199" s="508" t="e">
        <f ca="1">+IF(AND(ISNUMBER(OFFSET('Hygiene Data'!$I$7,0,10*ROW('Hygiene Data'!I193))),'Data Summary'!EE199="Yes"),OFFSET('Hygiene Data'!$I$7,0,10*ROW('Hygiene Data'!I193)),NA())</f>
        <v>#N/A</v>
      </c>
      <c r="BQ199" s="508" t="e">
        <f ca="1">+IF(AND(ISNUMBER(OFFSET('Hygiene Data'!$I$9,0,10*ROW('Hygiene Data'!I193))),'Data Summary'!EF199="Yes"),OFFSET('Hygiene Data'!$I$9,0,10*ROW('Hygiene Data'!I193)),NA())</f>
        <v>#N/A</v>
      </c>
    </row>
    <row r="200" spans="1:69" x14ac:dyDescent="0.25">
      <c r="A200" s="504" t="e">
        <f ca="1">+RIGHT('Data Summary'!A200,LEN('Data Summary'!A200)-9)</f>
        <v>#VALUE!</v>
      </c>
      <c r="B200" s="478" t="str">
        <f ca="1">+IF(ISTEXT('Data Summary'!B200),'Data Summary'!B200,"")</f>
        <v/>
      </c>
      <c r="C200" s="505" t="e">
        <f ca="1">+VALUE('Data Summary'!C200)</f>
        <v>#VALUE!</v>
      </c>
      <c r="D200" s="506" t="e">
        <f ca="1">+IF(AND(ISNUMBER(OFFSET('Water Data'!$D$4,0,10*ROW('Water Data'!D194))),'Data Summary'!BS200="Yes"),100-OFFSET('Water Data'!$D$4,0,10*ROW('Water Data'!D194)),NA())</f>
        <v>#N/A</v>
      </c>
      <c r="E200" s="506" t="e">
        <f ca="1">+IF(AND(ISNUMBER(OFFSET('Water Data'!$D$6,0,10*ROW('Water Data'!D194))),'Data Summary'!BT200="Yes"),OFFSET('Water Data'!$D$6,0,10*ROW('Water Data'!D194)),NA())</f>
        <v>#N/A</v>
      </c>
      <c r="F200" s="506" t="e">
        <f ca="1">+IF(AND(ISNUMBER(OFFSET('Water Data'!$D$9,0,10*ROW('Water Data'!D194))),'Data Summary'!BU200="Yes"),OFFSET('Water Data'!$D$9,0,10*ROW('Water Data'!D194)),NA())</f>
        <v>#N/A</v>
      </c>
      <c r="G200" s="506" t="e">
        <f ca="1">+IF(AND(ISNUMBER(OFFSET('Water Data'!$E$4,0,10*ROW('Water Data'!E194))),'Data Summary'!BV200="Yes"),100-OFFSET('Water Data'!$E$4,0,10*ROW('Water Data'!E194)),NA())</f>
        <v>#N/A</v>
      </c>
      <c r="H200" s="506" t="e">
        <f ca="1">+IF(AND(ISNUMBER(OFFSET('Water Data'!$E$6,0,10*ROW('Water Data'!E194))),'Data Summary'!BW200="Yes"),OFFSET('Water Data'!$E$6,0,10*ROW('Water Data'!E194)),NA())</f>
        <v>#N/A</v>
      </c>
      <c r="I200" s="506" t="e">
        <f ca="1">+IF(AND(ISNUMBER(OFFSET('Water Data'!$E$9,0,10*ROW('Water Data'!E194))),'Data Summary'!BX200="Yes"),OFFSET('Water Data'!$E$9,0,10*ROW('Water Data'!E194)),NA())</f>
        <v>#N/A</v>
      </c>
      <c r="J200" s="506" t="e">
        <f ca="1">+IF(AND(ISNUMBER(OFFSET('Water Data'!$F$4,0,10*ROW('Water Data'!F194))),'Data Summary'!BY200="Yes"),100-OFFSET('Water Data'!$F$4,0,10*ROW('Water Data'!F194)),NA())</f>
        <v>#N/A</v>
      </c>
      <c r="K200" s="506" t="e">
        <f ca="1">+IF(AND(ISNUMBER(OFFSET('Water Data'!$F$6,0,10*ROW('Water Data'!F194))),'Data Summary'!BZ200="Yes"),OFFSET('Water Data'!$F$6,0,10*ROW('Water Data'!F194)),NA())</f>
        <v>#N/A</v>
      </c>
      <c r="L200" s="506" t="e">
        <f ca="1">+IF(AND(ISNUMBER(OFFSET('Water Data'!$F$9,0,10*ROW('Water Data'!F194))),'Data Summary'!CA200="Yes"),OFFSET('Water Data'!$F$9,0,10*ROW('Water Data'!F194)),NA())</f>
        <v>#N/A</v>
      </c>
      <c r="M200" s="506" t="e">
        <f ca="1">+IF(AND(ISNUMBER(OFFSET('Water Data'!$G$4,0,10*ROW('Water Data'!G194))),'Data Summary'!CB200="Yes"),100-OFFSET('Water Data'!$G$4,0,10*ROW('Water Data'!G194)),NA())</f>
        <v>#N/A</v>
      </c>
      <c r="N200" s="506" t="e">
        <f ca="1">+IF(AND(ISNUMBER(OFFSET('Water Data'!$G$6,0,10*ROW('Water Data'!G194))),'Data Summary'!CC200="Yes"),OFFSET('Water Data'!$G$6,0,10*ROW('Water Data'!G194)),NA())</f>
        <v>#N/A</v>
      </c>
      <c r="O200" s="506" t="e">
        <f ca="1">+IF(AND(ISNUMBER(OFFSET('Water Data'!$G$9,0,10*ROW('Water Data'!G194))),'Data Summary'!CD200="Yes"),OFFSET('Water Data'!$G$9,0,10*ROW('Water Data'!G194)),NA())</f>
        <v>#N/A</v>
      </c>
      <c r="P200" s="506" t="e">
        <f ca="1">+IF(AND(ISNUMBER(OFFSET('Water Data'!$H$4,0,10*ROW('Water Data'!H194))),'Data Summary'!CE200="Yes"),100-OFFSET('Water Data'!$H$4,0,10*ROW('Water Data'!H194)),NA())</f>
        <v>#N/A</v>
      </c>
      <c r="Q200" s="506" t="e">
        <f ca="1">+IF(AND(ISNUMBER(OFFSET('Water Data'!$H$6,0,10*ROW('Water Data'!H194))),'Data Summary'!CF200="Yes"),OFFSET('Water Data'!$H$6,0,10*ROW('Water Data'!H194)),NA())</f>
        <v>#N/A</v>
      </c>
      <c r="R200" s="506" t="e">
        <f ca="1">+IF(AND(ISNUMBER(OFFSET('Water Data'!$H$9,0,10*ROW('Water Data'!H194))),'Data Summary'!CG200="Yes"),OFFSET('Water Data'!$H$9,0,10*ROW('Water Data'!H194)),NA())</f>
        <v>#N/A</v>
      </c>
      <c r="S200" s="506" t="e">
        <f ca="1">+IF(AND(ISNUMBER(OFFSET('Water Data'!$I$4,0,10*ROW('Water Data'!I194))),'Data Summary'!CH200="Yes"),100-OFFSET('Water Data'!$I$4,0,10*ROW('Water Data'!I194)),NA())</f>
        <v>#N/A</v>
      </c>
      <c r="T200" s="506" t="e">
        <f ca="1">+IF(AND(ISNUMBER(OFFSET('Water Data'!$I$6,0,10*ROW('Water Data'!I194))),'Data Summary'!CI200="Yes"),OFFSET('Water Data'!$I$6,0,10*ROW('Water Data'!I194)),NA())</f>
        <v>#N/A</v>
      </c>
      <c r="U200" s="506" t="e">
        <f ca="1">+IF(AND(ISNUMBER(OFFSET('Water Data'!$I$9,0,10*ROW('Water Data'!I194))),'Data Summary'!CJ200="Yes"),OFFSET('Water Data'!$I$9,0,10*ROW('Water Data'!I194)),NA())</f>
        <v>#N/A</v>
      </c>
      <c r="V200" s="507" t="e">
        <f ca="1">+IF(AND(ISNUMBER(OFFSET('Sanitation Data'!$D$4,0,10*ROW('Sanitation Data'!D194))),'Data Summary'!CK200="Yes"),100-OFFSET('Sanitation Data'!$D$4,0,10*ROW('Sanitation Data'!D194)),NA())</f>
        <v>#N/A</v>
      </c>
      <c r="W200" s="507" t="e">
        <f ca="1">+IF(AND(ISNUMBER(OFFSET('Sanitation Data'!$D$6,0,10*ROW('Sanitation Data'!D194))),'Data Summary'!CL200="Yes"),OFFSET('Sanitation Data'!$D$6,0,10*ROW('Sanitation Data'!D194)),NA())</f>
        <v>#N/A</v>
      </c>
      <c r="X200" s="507" t="e">
        <f ca="1">+IF(AND(ISNUMBER(OFFSET('Sanitation Data'!$D$10,0,10*ROW('Sanitation Data'!D194))),'Data Summary'!CM200="Yes"),OFFSET('Sanitation Data'!$D$10,0,10*ROW('Sanitation Data'!D194)),NA())</f>
        <v>#N/A</v>
      </c>
      <c r="Y200" s="507" t="e">
        <f ca="1">+IF(AND(ISNUMBER(OFFSET('Sanitation Data'!$D$11,0,10*ROW('Sanitation Data'!D194))),'Data Summary'!CN200="Yes"),OFFSET('Sanitation Data'!$D$11,0,10*ROW('Sanitation Data'!D194)),NA())</f>
        <v>#N/A</v>
      </c>
      <c r="Z200" s="507" t="e">
        <f ca="1">+IF(AND(ISNUMBER(OFFSET('Sanitation Data'!$D$12,0,10*ROW('Sanitation Data'!D194))),'Data Summary'!CO200="Yes"),OFFSET('Sanitation Data'!$D$12,0,10*ROW('Sanitation Data'!D194)),NA())</f>
        <v>#N/A</v>
      </c>
      <c r="AA200" s="507" t="e">
        <f ca="1">+IF(AND(ISNUMBER(OFFSET('Sanitation Data'!$E$4,0,10*ROW('Sanitation Data'!E194))),'Data Summary'!CP200="Yes"),100-OFFSET('Sanitation Data'!$E$4,0,10*ROW('Sanitation Data'!E194)),NA())</f>
        <v>#N/A</v>
      </c>
      <c r="AB200" s="507" t="e">
        <f ca="1">+IF(AND(ISNUMBER(OFFSET('Sanitation Data'!$E$6,0,10*ROW('Sanitation Data'!E194))),'Data Summary'!CQ200="Yes"),OFFSET('Sanitation Data'!$E$6,0,10*ROW('Sanitation Data'!E194)),NA())</f>
        <v>#N/A</v>
      </c>
      <c r="AC200" s="507" t="e">
        <f ca="1">+IF(AND(ISNUMBER(OFFSET('Sanitation Data'!$E$10,0,10*ROW('Sanitation Data'!E194))),'Data Summary'!CR200="Yes"),OFFSET('Sanitation Data'!$E$10,0,10*ROW('Sanitation Data'!E194)),NA())</f>
        <v>#N/A</v>
      </c>
      <c r="AD200" s="507" t="e">
        <f ca="1">+IF(AND(ISNUMBER(OFFSET('Sanitation Data'!$E$11,0,10*ROW('Sanitation Data'!E194))),'Data Summary'!CS200="Yes"),OFFSET('Sanitation Data'!$E$11,0,10*ROW('Sanitation Data'!E194)),NA())</f>
        <v>#N/A</v>
      </c>
      <c r="AE200" s="507" t="e">
        <f ca="1">+IF(AND(ISNUMBER(OFFSET('Sanitation Data'!$E$12,0,10*ROW('Sanitation Data'!E194))),'Data Summary'!CT200="Yes"),OFFSET('Sanitation Data'!$E$12,0,10*ROW('Sanitation Data'!E194)),NA())</f>
        <v>#N/A</v>
      </c>
      <c r="AF200" s="507" t="e">
        <f ca="1">+IF(AND(ISNUMBER(OFFSET('Sanitation Data'!$F$4,0,10*ROW('Sanitation Data'!F194))),'Data Summary'!CU200="Yes"),100-OFFSET('Sanitation Data'!$F$4,0,10*ROW('Sanitation Data'!F194)),NA())</f>
        <v>#N/A</v>
      </c>
      <c r="AG200" s="507" t="e">
        <f ca="1">+IF(AND(ISNUMBER(OFFSET('Sanitation Data'!$F$6,0,10*ROW('Sanitation Data'!F194))),'Data Summary'!CV200="Yes"),OFFSET('Sanitation Data'!$F$6,0,10*ROW('Sanitation Data'!F194)),NA())</f>
        <v>#N/A</v>
      </c>
      <c r="AH200" s="507" t="e">
        <f ca="1">+IF(AND(ISNUMBER(OFFSET('Sanitation Data'!$F$10,0,10*ROW('Sanitation Data'!F194))),'Data Summary'!CW200="Yes"),OFFSET('Sanitation Data'!$F$10,0,10*ROW('Sanitation Data'!F194)),NA())</f>
        <v>#N/A</v>
      </c>
      <c r="AI200" s="507" t="e">
        <f ca="1">+IF(AND(ISNUMBER(OFFSET('Sanitation Data'!$F$11,0,10*ROW('Sanitation Data'!F194))),'Data Summary'!CX200="Yes"),OFFSET('Sanitation Data'!$F$11,0,10*ROW('Sanitation Data'!F194)),NA())</f>
        <v>#N/A</v>
      </c>
      <c r="AJ200" s="507" t="e">
        <f ca="1">+IF(AND(ISNUMBER(OFFSET('Sanitation Data'!$F$12,0,10*ROW('Sanitation Data'!F194))),'Data Summary'!CY200="Yes"),OFFSET('Sanitation Data'!$F$12,0,10*ROW('Sanitation Data'!F194)),NA())</f>
        <v>#N/A</v>
      </c>
      <c r="AK200" s="507" t="e">
        <f ca="1">+IF(AND(ISNUMBER(OFFSET('Sanitation Data'!$G$4,0,10*ROW('Sanitation Data'!G194))),'Data Summary'!CZ200="Yes"),100-OFFSET('Sanitation Data'!$G$4,0,10*ROW('Sanitation Data'!G194)),NA())</f>
        <v>#N/A</v>
      </c>
      <c r="AL200" s="507" t="e">
        <f ca="1">+IF(AND(ISNUMBER(OFFSET('Sanitation Data'!$G$6,0,10*ROW('Sanitation Data'!G194))),'Data Summary'!DA200="Yes"),OFFSET('Sanitation Data'!$G$6,0,10*ROW('Sanitation Data'!G194)),NA())</f>
        <v>#N/A</v>
      </c>
      <c r="AM200" s="507" t="e">
        <f ca="1">+IF(AND(ISNUMBER(OFFSET('Sanitation Data'!$G$10,0,10*ROW('Sanitation Data'!G194))),'Data Summary'!DB200="Yes"),OFFSET('Sanitation Data'!$G$10,0,10*ROW('Sanitation Data'!G194)),NA())</f>
        <v>#N/A</v>
      </c>
      <c r="AN200" s="507" t="e">
        <f ca="1">+IF(AND(ISNUMBER(OFFSET('Sanitation Data'!$G$11,0,10*ROW('Sanitation Data'!G194))),'Data Summary'!DC200="Yes"),OFFSET('Sanitation Data'!$G$11,0,10*ROW('Sanitation Data'!G194)),NA())</f>
        <v>#N/A</v>
      </c>
      <c r="AO200" s="507" t="e">
        <f ca="1">+IF(AND(ISNUMBER(OFFSET('Sanitation Data'!$G$12,0,10*ROW('Sanitation Data'!G194))),'Data Summary'!DD200="Yes"),OFFSET('Sanitation Data'!$G$12,0,10*ROW('Sanitation Data'!G194)),NA())</f>
        <v>#N/A</v>
      </c>
      <c r="AP200" s="507" t="e">
        <f ca="1">+IF(AND(ISNUMBER(OFFSET('Sanitation Data'!$H$4,0,10*ROW('Sanitation Data'!H194))),'Data Summary'!DE200="Yes"),100-OFFSET('Sanitation Data'!$H$4,0,10*ROW('Sanitation Data'!H194)),NA())</f>
        <v>#N/A</v>
      </c>
      <c r="AQ200" s="507" t="e">
        <f ca="1">+IF(AND(ISNUMBER(OFFSET('Sanitation Data'!$H$6,0,10*ROW('Sanitation Data'!H194))),'Data Summary'!DF200="Yes"),OFFSET('Sanitation Data'!$H$6,0,10*ROW('Sanitation Data'!H194)),NA())</f>
        <v>#N/A</v>
      </c>
      <c r="AR200" s="507" t="e">
        <f ca="1">+IF(AND(ISNUMBER(OFFSET('Sanitation Data'!$H$10,0,10*ROW('Sanitation Data'!H194))),'Data Summary'!DG200="Yes"),OFFSET('Sanitation Data'!$H$10,0,10*ROW('Sanitation Data'!H194)),NA())</f>
        <v>#N/A</v>
      </c>
      <c r="AS200" s="507" t="e">
        <f ca="1">+IF(AND(ISNUMBER(OFFSET('Sanitation Data'!$H$11,0,10*ROW('Sanitation Data'!H194))),'Data Summary'!DH200="Yes"),OFFSET('Sanitation Data'!$H$11,0,10*ROW('Sanitation Data'!H194)),NA())</f>
        <v>#N/A</v>
      </c>
      <c r="AT200" s="507" t="e">
        <f ca="1">+IF(AND(ISNUMBER(OFFSET('Sanitation Data'!$H$12,0,10*ROW('Sanitation Data'!H194))),'Data Summary'!DI200="Yes"),OFFSET('Sanitation Data'!$H$12,0,10*ROW('Sanitation Data'!H194)),NA())</f>
        <v>#N/A</v>
      </c>
      <c r="AU200" s="507" t="e">
        <f ca="1">+IF(AND(ISNUMBER(OFFSET('Sanitation Data'!$I$4,0,10*ROW('Sanitation Data'!I194))),'Data Summary'!DJ200="Yes"),100-OFFSET('Sanitation Data'!$I$4,0,10*ROW('Sanitation Data'!I194)),NA())</f>
        <v>#N/A</v>
      </c>
      <c r="AV200" s="507" t="e">
        <f ca="1">+IF(AND(ISNUMBER(OFFSET('Sanitation Data'!$I$6,0,10*ROW('Sanitation Data'!I194))),'Data Summary'!DK200="Yes"),OFFSET('Sanitation Data'!$I$6,0,10*ROW('Sanitation Data'!I194)),NA())</f>
        <v>#N/A</v>
      </c>
      <c r="AW200" s="507" t="e">
        <f ca="1">+IF(AND(ISNUMBER(OFFSET('Sanitation Data'!$I$10,0,10*ROW('Sanitation Data'!I194))),'Data Summary'!DL200="Yes"),OFFSET('Sanitation Data'!$I$10,0,10*ROW('Sanitation Data'!I194)),NA())</f>
        <v>#N/A</v>
      </c>
      <c r="AX200" s="507" t="e">
        <f ca="1">+IF(AND(ISNUMBER(OFFSET('Sanitation Data'!$I$11,0,10*ROW('Sanitation Data'!I194))),'Data Summary'!DM200="Yes"),OFFSET('Sanitation Data'!$I$11,0,10*ROW('Sanitation Data'!I194)),NA())</f>
        <v>#N/A</v>
      </c>
      <c r="AY200" s="507" t="e">
        <f ca="1">+IF(AND(ISNUMBER(OFFSET('Sanitation Data'!$I$12,0,10*ROW('Sanitation Data'!I194))),'Data Summary'!DN200="Yes"),OFFSET('Sanitation Data'!$I$12,0,10*ROW('Sanitation Data'!I194)),NA())</f>
        <v>#N/A</v>
      </c>
      <c r="AZ200" s="508" t="e">
        <f ca="1">+IF(AND(ISNUMBER(OFFSET('Hygiene Data'!$D$5,0,10*ROW('Hygiene Data'!D194))),'Data Summary'!DO200="Yes"),OFFSET('Hygiene Data'!$D$5,0,10*ROW('Hygiene Data'!D194)),NA())</f>
        <v>#N/A</v>
      </c>
      <c r="BA200" s="508" t="e">
        <f ca="1">+IF(AND(ISNUMBER(OFFSET('Hygiene Data'!$D$7,0,10*ROW('Hygiene Data'!D194))),'Data Summary'!DP200="Yes"),OFFSET('Hygiene Data'!$D$7,0,10*ROW('Hygiene Data'!D194)),NA())</f>
        <v>#N/A</v>
      </c>
      <c r="BB200" s="508" t="e">
        <f ca="1">+IF(AND(ISNUMBER(OFFSET('Hygiene Data'!$D$9,0,10*ROW('Hygiene Data'!D194))),'Data Summary'!DQ200="Yes"),OFFSET('Hygiene Data'!$D$9,0,10*ROW('Hygiene Data'!D194)),NA())</f>
        <v>#N/A</v>
      </c>
      <c r="BC200" s="508" t="e">
        <f ca="1">+IF(AND(ISNUMBER(OFFSET('Hygiene Data'!$E$5,0,10*ROW('Hygiene Data'!E194))),'Data Summary'!DR200="Yes"),OFFSET('Hygiene Data'!$E$5,0,10*ROW('Hygiene Data'!E194)),NA())</f>
        <v>#N/A</v>
      </c>
      <c r="BD200" s="508" t="e">
        <f ca="1">+IF(AND(ISNUMBER(OFFSET('Hygiene Data'!$E$7,0,10*ROW('Hygiene Data'!E194))),'Data Summary'!DS200="Yes"),OFFSET('Hygiene Data'!$E$7,0,10*ROW('Hygiene Data'!E194)),NA())</f>
        <v>#N/A</v>
      </c>
      <c r="BE200" s="508" t="e">
        <f ca="1">+IF(AND(ISNUMBER(OFFSET('Hygiene Data'!$E$9,0,10*ROW('Hygiene Data'!E194))),'Data Summary'!DT200="Yes"),OFFSET('Hygiene Data'!$E$9,0,10*ROW('Hygiene Data'!E194)),NA())</f>
        <v>#N/A</v>
      </c>
      <c r="BF200" s="508" t="e">
        <f ca="1">+IF(AND(ISNUMBER(OFFSET('Hygiene Data'!$F$5,0,10*ROW('Hygiene Data'!F194))),'Data Summary'!DU200="Yes"),OFFSET('Hygiene Data'!$F$5,0,10*ROW('Hygiene Data'!F194)),NA())</f>
        <v>#N/A</v>
      </c>
      <c r="BG200" s="508" t="e">
        <f ca="1">+IF(AND(ISNUMBER(OFFSET('Hygiene Data'!$F$7,0,10*ROW('Hygiene Data'!F194))),'Data Summary'!DV200="Yes"),OFFSET('Hygiene Data'!$F$7,0,10*ROW('Hygiene Data'!F194)),NA())</f>
        <v>#N/A</v>
      </c>
      <c r="BH200" s="508" t="e">
        <f ca="1">+IF(AND(ISNUMBER(OFFSET('Hygiene Data'!$F$9,0,10*ROW('Hygiene Data'!F194))),'Data Summary'!DW200="Yes"),OFFSET('Hygiene Data'!$F$9,0,10*ROW('Hygiene Data'!F194)),NA())</f>
        <v>#N/A</v>
      </c>
      <c r="BI200" s="508" t="e">
        <f ca="1">+IF(AND(ISNUMBER(OFFSET('Hygiene Data'!$G$5,0,10*ROW('Hygiene Data'!G194))),'Data Summary'!DX200="Yes"),OFFSET('Hygiene Data'!$G$5,0,10*ROW('Hygiene Data'!G194)),NA())</f>
        <v>#N/A</v>
      </c>
      <c r="BJ200" s="508" t="e">
        <f ca="1">+IF(AND(ISNUMBER(OFFSET('Hygiene Data'!$G$7,0,10*ROW('Hygiene Data'!G194))),'Data Summary'!DY200="Yes"),OFFSET('Hygiene Data'!$G$7,0,10*ROW('Hygiene Data'!G194)),NA())</f>
        <v>#N/A</v>
      </c>
      <c r="BK200" s="508" t="e">
        <f ca="1">+IF(AND(ISNUMBER(OFFSET('Hygiene Data'!$G$9,0,10*ROW('Hygiene Data'!G194))),'Data Summary'!DZ200="Yes"),OFFSET('Hygiene Data'!$G$9,0,10*ROW('Hygiene Data'!G194)),NA())</f>
        <v>#N/A</v>
      </c>
      <c r="BL200" s="508" t="e">
        <f ca="1">+IF(AND(ISNUMBER(OFFSET('Hygiene Data'!$H$5,0,10*ROW('Hygiene Data'!H194))),'Data Summary'!EA200="Yes"),OFFSET('Hygiene Data'!$H$5,0,10*ROW('Hygiene Data'!H194)),NA())</f>
        <v>#N/A</v>
      </c>
      <c r="BM200" s="508" t="e">
        <f ca="1">+IF(AND(ISNUMBER(OFFSET('Hygiene Data'!$H$7,0,10*ROW('Hygiene Data'!H194))),'Data Summary'!EB200="Yes"),OFFSET('Hygiene Data'!$H$7,0,10*ROW('Hygiene Data'!H194)),NA())</f>
        <v>#N/A</v>
      </c>
      <c r="BN200" s="508" t="e">
        <f ca="1">+IF(AND(ISNUMBER(OFFSET('Hygiene Data'!$H$9,0,10*ROW('Hygiene Data'!H194))),'Data Summary'!EC200="Yes"),OFFSET('Hygiene Data'!$H$9,0,10*ROW('Hygiene Data'!H194)),NA())</f>
        <v>#N/A</v>
      </c>
      <c r="BO200" s="508" t="e">
        <f ca="1">+IF(AND(ISNUMBER(OFFSET('Hygiene Data'!$I$5,0,10*ROW('Hygiene Data'!I194))),'Data Summary'!ED200="Yes"),OFFSET('Hygiene Data'!$I$5,0,10*ROW('Hygiene Data'!I194)),NA())</f>
        <v>#N/A</v>
      </c>
      <c r="BP200" s="508" t="e">
        <f ca="1">+IF(AND(ISNUMBER(OFFSET('Hygiene Data'!$I$7,0,10*ROW('Hygiene Data'!I194))),'Data Summary'!EE200="Yes"),OFFSET('Hygiene Data'!$I$7,0,10*ROW('Hygiene Data'!I194)),NA())</f>
        <v>#N/A</v>
      </c>
      <c r="BQ200" s="508" t="e">
        <f ca="1">+IF(AND(ISNUMBER(OFFSET('Hygiene Data'!$I$9,0,10*ROW('Hygiene Data'!I194))),'Data Summary'!EF200="Yes"),OFFSET('Hygiene Data'!$I$9,0,10*ROW('Hygiene Data'!I194)),NA())</f>
        <v>#N/A</v>
      </c>
    </row>
    <row r="201" spans="1:69" x14ac:dyDescent="0.25">
      <c r="A201" s="504" t="e">
        <f ca="1">+RIGHT('Data Summary'!A201,LEN('Data Summary'!A201)-9)</f>
        <v>#VALUE!</v>
      </c>
      <c r="B201" s="478" t="str">
        <f ca="1">+IF(ISTEXT('Data Summary'!B201),'Data Summary'!B201,"")</f>
        <v/>
      </c>
      <c r="C201" s="505" t="e">
        <f ca="1">+VALUE('Data Summary'!C201)</f>
        <v>#VALUE!</v>
      </c>
      <c r="D201" s="506" t="e">
        <f ca="1">+IF(AND(ISNUMBER(OFFSET('Water Data'!$D$4,0,10*ROW('Water Data'!D195))),'Data Summary'!BS201="Yes"),100-OFFSET('Water Data'!$D$4,0,10*ROW('Water Data'!D195)),NA())</f>
        <v>#N/A</v>
      </c>
      <c r="E201" s="506" t="e">
        <f ca="1">+IF(AND(ISNUMBER(OFFSET('Water Data'!$D$6,0,10*ROW('Water Data'!D195))),'Data Summary'!BT201="Yes"),OFFSET('Water Data'!$D$6,0,10*ROW('Water Data'!D195)),NA())</f>
        <v>#N/A</v>
      </c>
      <c r="F201" s="506" t="e">
        <f ca="1">+IF(AND(ISNUMBER(OFFSET('Water Data'!$D$9,0,10*ROW('Water Data'!D195))),'Data Summary'!BU201="Yes"),OFFSET('Water Data'!$D$9,0,10*ROW('Water Data'!D195)),NA())</f>
        <v>#N/A</v>
      </c>
      <c r="G201" s="506" t="e">
        <f ca="1">+IF(AND(ISNUMBER(OFFSET('Water Data'!$E$4,0,10*ROW('Water Data'!E195))),'Data Summary'!BV201="Yes"),100-OFFSET('Water Data'!$E$4,0,10*ROW('Water Data'!E195)),NA())</f>
        <v>#N/A</v>
      </c>
      <c r="H201" s="506" t="e">
        <f ca="1">+IF(AND(ISNUMBER(OFFSET('Water Data'!$E$6,0,10*ROW('Water Data'!E195))),'Data Summary'!BW201="Yes"),OFFSET('Water Data'!$E$6,0,10*ROW('Water Data'!E195)),NA())</f>
        <v>#N/A</v>
      </c>
      <c r="I201" s="506" t="e">
        <f ca="1">+IF(AND(ISNUMBER(OFFSET('Water Data'!$E$9,0,10*ROW('Water Data'!E195))),'Data Summary'!BX201="Yes"),OFFSET('Water Data'!$E$9,0,10*ROW('Water Data'!E195)),NA())</f>
        <v>#N/A</v>
      </c>
      <c r="J201" s="506" t="e">
        <f ca="1">+IF(AND(ISNUMBER(OFFSET('Water Data'!$F$4,0,10*ROW('Water Data'!F195))),'Data Summary'!BY201="Yes"),100-OFFSET('Water Data'!$F$4,0,10*ROW('Water Data'!F195)),NA())</f>
        <v>#N/A</v>
      </c>
      <c r="K201" s="506" t="e">
        <f ca="1">+IF(AND(ISNUMBER(OFFSET('Water Data'!$F$6,0,10*ROW('Water Data'!F195))),'Data Summary'!BZ201="Yes"),OFFSET('Water Data'!$F$6,0,10*ROW('Water Data'!F195)),NA())</f>
        <v>#N/A</v>
      </c>
      <c r="L201" s="506" t="e">
        <f ca="1">+IF(AND(ISNUMBER(OFFSET('Water Data'!$F$9,0,10*ROW('Water Data'!F195))),'Data Summary'!CA201="Yes"),OFFSET('Water Data'!$F$9,0,10*ROW('Water Data'!F195)),NA())</f>
        <v>#N/A</v>
      </c>
      <c r="M201" s="506" t="e">
        <f ca="1">+IF(AND(ISNUMBER(OFFSET('Water Data'!$G$4,0,10*ROW('Water Data'!G195))),'Data Summary'!CB201="Yes"),100-OFFSET('Water Data'!$G$4,0,10*ROW('Water Data'!G195)),NA())</f>
        <v>#N/A</v>
      </c>
      <c r="N201" s="506" t="e">
        <f ca="1">+IF(AND(ISNUMBER(OFFSET('Water Data'!$G$6,0,10*ROW('Water Data'!G195))),'Data Summary'!CC201="Yes"),OFFSET('Water Data'!$G$6,0,10*ROW('Water Data'!G195)),NA())</f>
        <v>#N/A</v>
      </c>
      <c r="O201" s="506" t="e">
        <f ca="1">+IF(AND(ISNUMBER(OFFSET('Water Data'!$G$9,0,10*ROW('Water Data'!G195))),'Data Summary'!CD201="Yes"),OFFSET('Water Data'!$G$9,0,10*ROW('Water Data'!G195)),NA())</f>
        <v>#N/A</v>
      </c>
      <c r="P201" s="506" t="e">
        <f ca="1">+IF(AND(ISNUMBER(OFFSET('Water Data'!$H$4,0,10*ROW('Water Data'!H195))),'Data Summary'!CE201="Yes"),100-OFFSET('Water Data'!$H$4,0,10*ROW('Water Data'!H195)),NA())</f>
        <v>#N/A</v>
      </c>
      <c r="Q201" s="506" t="e">
        <f ca="1">+IF(AND(ISNUMBER(OFFSET('Water Data'!$H$6,0,10*ROW('Water Data'!H195))),'Data Summary'!CF201="Yes"),OFFSET('Water Data'!$H$6,0,10*ROW('Water Data'!H195)),NA())</f>
        <v>#N/A</v>
      </c>
      <c r="R201" s="506" t="e">
        <f ca="1">+IF(AND(ISNUMBER(OFFSET('Water Data'!$H$9,0,10*ROW('Water Data'!H195))),'Data Summary'!CG201="Yes"),OFFSET('Water Data'!$H$9,0,10*ROW('Water Data'!H195)),NA())</f>
        <v>#N/A</v>
      </c>
      <c r="S201" s="506" t="e">
        <f ca="1">+IF(AND(ISNUMBER(OFFSET('Water Data'!$I$4,0,10*ROW('Water Data'!I195))),'Data Summary'!CH201="Yes"),100-OFFSET('Water Data'!$I$4,0,10*ROW('Water Data'!I195)),NA())</f>
        <v>#N/A</v>
      </c>
      <c r="T201" s="506" t="e">
        <f ca="1">+IF(AND(ISNUMBER(OFFSET('Water Data'!$I$6,0,10*ROW('Water Data'!I195))),'Data Summary'!CI201="Yes"),OFFSET('Water Data'!$I$6,0,10*ROW('Water Data'!I195)),NA())</f>
        <v>#N/A</v>
      </c>
      <c r="U201" s="506" t="e">
        <f ca="1">+IF(AND(ISNUMBER(OFFSET('Water Data'!$I$9,0,10*ROW('Water Data'!I195))),'Data Summary'!CJ201="Yes"),OFFSET('Water Data'!$I$9,0,10*ROW('Water Data'!I195)),NA())</f>
        <v>#N/A</v>
      </c>
      <c r="V201" s="507" t="e">
        <f ca="1">+IF(AND(ISNUMBER(OFFSET('Sanitation Data'!$D$4,0,10*ROW('Sanitation Data'!D195))),'Data Summary'!CK201="Yes"),100-OFFSET('Sanitation Data'!$D$4,0,10*ROW('Sanitation Data'!D195)),NA())</f>
        <v>#N/A</v>
      </c>
      <c r="W201" s="507" t="e">
        <f ca="1">+IF(AND(ISNUMBER(OFFSET('Sanitation Data'!$D$6,0,10*ROW('Sanitation Data'!D195))),'Data Summary'!CL201="Yes"),OFFSET('Sanitation Data'!$D$6,0,10*ROW('Sanitation Data'!D195)),NA())</f>
        <v>#N/A</v>
      </c>
      <c r="X201" s="507" t="e">
        <f ca="1">+IF(AND(ISNUMBER(OFFSET('Sanitation Data'!$D$10,0,10*ROW('Sanitation Data'!D195))),'Data Summary'!CM201="Yes"),OFFSET('Sanitation Data'!$D$10,0,10*ROW('Sanitation Data'!D195)),NA())</f>
        <v>#N/A</v>
      </c>
      <c r="Y201" s="507" t="e">
        <f ca="1">+IF(AND(ISNUMBER(OFFSET('Sanitation Data'!$D$11,0,10*ROW('Sanitation Data'!D195))),'Data Summary'!CN201="Yes"),OFFSET('Sanitation Data'!$D$11,0,10*ROW('Sanitation Data'!D195)),NA())</f>
        <v>#N/A</v>
      </c>
      <c r="Z201" s="507" t="e">
        <f ca="1">+IF(AND(ISNUMBER(OFFSET('Sanitation Data'!$D$12,0,10*ROW('Sanitation Data'!D195))),'Data Summary'!CO201="Yes"),OFFSET('Sanitation Data'!$D$12,0,10*ROW('Sanitation Data'!D195)),NA())</f>
        <v>#N/A</v>
      </c>
      <c r="AA201" s="507" t="e">
        <f ca="1">+IF(AND(ISNUMBER(OFFSET('Sanitation Data'!$E$4,0,10*ROW('Sanitation Data'!E195))),'Data Summary'!CP201="Yes"),100-OFFSET('Sanitation Data'!$E$4,0,10*ROW('Sanitation Data'!E195)),NA())</f>
        <v>#N/A</v>
      </c>
      <c r="AB201" s="507" t="e">
        <f ca="1">+IF(AND(ISNUMBER(OFFSET('Sanitation Data'!$E$6,0,10*ROW('Sanitation Data'!E195))),'Data Summary'!CQ201="Yes"),OFFSET('Sanitation Data'!$E$6,0,10*ROW('Sanitation Data'!E195)),NA())</f>
        <v>#N/A</v>
      </c>
      <c r="AC201" s="507" t="e">
        <f ca="1">+IF(AND(ISNUMBER(OFFSET('Sanitation Data'!$E$10,0,10*ROW('Sanitation Data'!E195))),'Data Summary'!CR201="Yes"),OFFSET('Sanitation Data'!$E$10,0,10*ROW('Sanitation Data'!E195)),NA())</f>
        <v>#N/A</v>
      </c>
      <c r="AD201" s="507" t="e">
        <f ca="1">+IF(AND(ISNUMBER(OFFSET('Sanitation Data'!$E$11,0,10*ROW('Sanitation Data'!E195))),'Data Summary'!CS201="Yes"),OFFSET('Sanitation Data'!$E$11,0,10*ROW('Sanitation Data'!E195)),NA())</f>
        <v>#N/A</v>
      </c>
      <c r="AE201" s="507" t="e">
        <f ca="1">+IF(AND(ISNUMBER(OFFSET('Sanitation Data'!$E$12,0,10*ROW('Sanitation Data'!E195))),'Data Summary'!CT201="Yes"),OFFSET('Sanitation Data'!$E$12,0,10*ROW('Sanitation Data'!E195)),NA())</f>
        <v>#N/A</v>
      </c>
      <c r="AF201" s="507" t="e">
        <f ca="1">+IF(AND(ISNUMBER(OFFSET('Sanitation Data'!$F$4,0,10*ROW('Sanitation Data'!F195))),'Data Summary'!CU201="Yes"),100-OFFSET('Sanitation Data'!$F$4,0,10*ROW('Sanitation Data'!F195)),NA())</f>
        <v>#N/A</v>
      </c>
      <c r="AG201" s="507" t="e">
        <f ca="1">+IF(AND(ISNUMBER(OFFSET('Sanitation Data'!$F$6,0,10*ROW('Sanitation Data'!F195))),'Data Summary'!CV201="Yes"),OFFSET('Sanitation Data'!$F$6,0,10*ROW('Sanitation Data'!F195)),NA())</f>
        <v>#N/A</v>
      </c>
      <c r="AH201" s="507" t="e">
        <f ca="1">+IF(AND(ISNUMBER(OFFSET('Sanitation Data'!$F$10,0,10*ROW('Sanitation Data'!F195))),'Data Summary'!CW201="Yes"),OFFSET('Sanitation Data'!$F$10,0,10*ROW('Sanitation Data'!F195)),NA())</f>
        <v>#N/A</v>
      </c>
      <c r="AI201" s="507" t="e">
        <f ca="1">+IF(AND(ISNUMBER(OFFSET('Sanitation Data'!$F$11,0,10*ROW('Sanitation Data'!F195))),'Data Summary'!CX201="Yes"),OFFSET('Sanitation Data'!$F$11,0,10*ROW('Sanitation Data'!F195)),NA())</f>
        <v>#N/A</v>
      </c>
      <c r="AJ201" s="507" t="e">
        <f ca="1">+IF(AND(ISNUMBER(OFFSET('Sanitation Data'!$F$12,0,10*ROW('Sanitation Data'!F195))),'Data Summary'!CY201="Yes"),OFFSET('Sanitation Data'!$F$12,0,10*ROW('Sanitation Data'!F195)),NA())</f>
        <v>#N/A</v>
      </c>
      <c r="AK201" s="507" t="e">
        <f ca="1">+IF(AND(ISNUMBER(OFFSET('Sanitation Data'!$G$4,0,10*ROW('Sanitation Data'!G195))),'Data Summary'!CZ201="Yes"),100-OFFSET('Sanitation Data'!$G$4,0,10*ROW('Sanitation Data'!G195)),NA())</f>
        <v>#N/A</v>
      </c>
      <c r="AL201" s="507" t="e">
        <f ca="1">+IF(AND(ISNUMBER(OFFSET('Sanitation Data'!$G$6,0,10*ROW('Sanitation Data'!G195))),'Data Summary'!DA201="Yes"),OFFSET('Sanitation Data'!$G$6,0,10*ROW('Sanitation Data'!G195)),NA())</f>
        <v>#N/A</v>
      </c>
      <c r="AM201" s="507" t="e">
        <f ca="1">+IF(AND(ISNUMBER(OFFSET('Sanitation Data'!$G$10,0,10*ROW('Sanitation Data'!G195))),'Data Summary'!DB201="Yes"),OFFSET('Sanitation Data'!$G$10,0,10*ROW('Sanitation Data'!G195)),NA())</f>
        <v>#N/A</v>
      </c>
      <c r="AN201" s="507" t="e">
        <f ca="1">+IF(AND(ISNUMBER(OFFSET('Sanitation Data'!$G$11,0,10*ROW('Sanitation Data'!G195))),'Data Summary'!DC201="Yes"),OFFSET('Sanitation Data'!$G$11,0,10*ROW('Sanitation Data'!G195)),NA())</f>
        <v>#N/A</v>
      </c>
      <c r="AO201" s="507" t="e">
        <f ca="1">+IF(AND(ISNUMBER(OFFSET('Sanitation Data'!$G$12,0,10*ROW('Sanitation Data'!G195))),'Data Summary'!DD201="Yes"),OFFSET('Sanitation Data'!$G$12,0,10*ROW('Sanitation Data'!G195)),NA())</f>
        <v>#N/A</v>
      </c>
      <c r="AP201" s="507" t="e">
        <f ca="1">+IF(AND(ISNUMBER(OFFSET('Sanitation Data'!$H$4,0,10*ROW('Sanitation Data'!H195))),'Data Summary'!DE201="Yes"),100-OFFSET('Sanitation Data'!$H$4,0,10*ROW('Sanitation Data'!H195)),NA())</f>
        <v>#N/A</v>
      </c>
      <c r="AQ201" s="507" t="e">
        <f ca="1">+IF(AND(ISNUMBER(OFFSET('Sanitation Data'!$H$6,0,10*ROW('Sanitation Data'!H195))),'Data Summary'!DF201="Yes"),OFFSET('Sanitation Data'!$H$6,0,10*ROW('Sanitation Data'!H195)),NA())</f>
        <v>#N/A</v>
      </c>
      <c r="AR201" s="507" t="e">
        <f ca="1">+IF(AND(ISNUMBER(OFFSET('Sanitation Data'!$H$10,0,10*ROW('Sanitation Data'!H195))),'Data Summary'!DG201="Yes"),OFFSET('Sanitation Data'!$H$10,0,10*ROW('Sanitation Data'!H195)),NA())</f>
        <v>#N/A</v>
      </c>
      <c r="AS201" s="507" t="e">
        <f ca="1">+IF(AND(ISNUMBER(OFFSET('Sanitation Data'!$H$11,0,10*ROW('Sanitation Data'!H195))),'Data Summary'!DH201="Yes"),OFFSET('Sanitation Data'!$H$11,0,10*ROW('Sanitation Data'!H195)),NA())</f>
        <v>#N/A</v>
      </c>
      <c r="AT201" s="507" t="e">
        <f ca="1">+IF(AND(ISNUMBER(OFFSET('Sanitation Data'!$H$12,0,10*ROW('Sanitation Data'!H195))),'Data Summary'!DI201="Yes"),OFFSET('Sanitation Data'!$H$12,0,10*ROW('Sanitation Data'!H195)),NA())</f>
        <v>#N/A</v>
      </c>
      <c r="AU201" s="507" t="e">
        <f ca="1">+IF(AND(ISNUMBER(OFFSET('Sanitation Data'!$I$4,0,10*ROW('Sanitation Data'!I195))),'Data Summary'!DJ201="Yes"),100-OFFSET('Sanitation Data'!$I$4,0,10*ROW('Sanitation Data'!I195)),NA())</f>
        <v>#N/A</v>
      </c>
      <c r="AV201" s="507" t="e">
        <f ca="1">+IF(AND(ISNUMBER(OFFSET('Sanitation Data'!$I$6,0,10*ROW('Sanitation Data'!I195))),'Data Summary'!DK201="Yes"),OFFSET('Sanitation Data'!$I$6,0,10*ROW('Sanitation Data'!I195)),NA())</f>
        <v>#N/A</v>
      </c>
      <c r="AW201" s="507" t="e">
        <f ca="1">+IF(AND(ISNUMBER(OFFSET('Sanitation Data'!$I$10,0,10*ROW('Sanitation Data'!I195))),'Data Summary'!DL201="Yes"),OFFSET('Sanitation Data'!$I$10,0,10*ROW('Sanitation Data'!I195)),NA())</f>
        <v>#N/A</v>
      </c>
      <c r="AX201" s="507" t="e">
        <f ca="1">+IF(AND(ISNUMBER(OFFSET('Sanitation Data'!$I$11,0,10*ROW('Sanitation Data'!I195))),'Data Summary'!DM201="Yes"),OFFSET('Sanitation Data'!$I$11,0,10*ROW('Sanitation Data'!I195)),NA())</f>
        <v>#N/A</v>
      </c>
      <c r="AY201" s="507" t="e">
        <f ca="1">+IF(AND(ISNUMBER(OFFSET('Sanitation Data'!$I$12,0,10*ROW('Sanitation Data'!I195))),'Data Summary'!DN201="Yes"),OFFSET('Sanitation Data'!$I$12,0,10*ROW('Sanitation Data'!I195)),NA())</f>
        <v>#N/A</v>
      </c>
      <c r="AZ201" s="508" t="e">
        <f ca="1">+IF(AND(ISNUMBER(OFFSET('Hygiene Data'!$D$5,0,10*ROW('Hygiene Data'!D195))),'Data Summary'!DO201="Yes"),OFFSET('Hygiene Data'!$D$5,0,10*ROW('Hygiene Data'!D195)),NA())</f>
        <v>#N/A</v>
      </c>
      <c r="BA201" s="508" t="e">
        <f ca="1">+IF(AND(ISNUMBER(OFFSET('Hygiene Data'!$D$7,0,10*ROW('Hygiene Data'!D195))),'Data Summary'!DP201="Yes"),OFFSET('Hygiene Data'!$D$7,0,10*ROW('Hygiene Data'!D195)),NA())</f>
        <v>#N/A</v>
      </c>
      <c r="BB201" s="508" t="e">
        <f ca="1">+IF(AND(ISNUMBER(OFFSET('Hygiene Data'!$D$9,0,10*ROW('Hygiene Data'!D195))),'Data Summary'!DQ201="Yes"),OFFSET('Hygiene Data'!$D$9,0,10*ROW('Hygiene Data'!D195)),NA())</f>
        <v>#N/A</v>
      </c>
      <c r="BC201" s="508" t="e">
        <f ca="1">+IF(AND(ISNUMBER(OFFSET('Hygiene Data'!$E$5,0,10*ROW('Hygiene Data'!E195))),'Data Summary'!DR201="Yes"),OFFSET('Hygiene Data'!$E$5,0,10*ROW('Hygiene Data'!E195)),NA())</f>
        <v>#N/A</v>
      </c>
      <c r="BD201" s="508" t="e">
        <f ca="1">+IF(AND(ISNUMBER(OFFSET('Hygiene Data'!$E$7,0,10*ROW('Hygiene Data'!E195))),'Data Summary'!DS201="Yes"),OFFSET('Hygiene Data'!$E$7,0,10*ROW('Hygiene Data'!E195)),NA())</f>
        <v>#N/A</v>
      </c>
      <c r="BE201" s="508" t="e">
        <f ca="1">+IF(AND(ISNUMBER(OFFSET('Hygiene Data'!$E$9,0,10*ROW('Hygiene Data'!E195))),'Data Summary'!DT201="Yes"),OFFSET('Hygiene Data'!$E$9,0,10*ROW('Hygiene Data'!E195)),NA())</f>
        <v>#N/A</v>
      </c>
      <c r="BF201" s="508" t="e">
        <f ca="1">+IF(AND(ISNUMBER(OFFSET('Hygiene Data'!$F$5,0,10*ROW('Hygiene Data'!F195))),'Data Summary'!DU201="Yes"),OFFSET('Hygiene Data'!$F$5,0,10*ROW('Hygiene Data'!F195)),NA())</f>
        <v>#N/A</v>
      </c>
      <c r="BG201" s="508" t="e">
        <f ca="1">+IF(AND(ISNUMBER(OFFSET('Hygiene Data'!$F$7,0,10*ROW('Hygiene Data'!F195))),'Data Summary'!DV201="Yes"),OFFSET('Hygiene Data'!$F$7,0,10*ROW('Hygiene Data'!F195)),NA())</f>
        <v>#N/A</v>
      </c>
      <c r="BH201" s="508" t="e">
        <f ca="1">+IF(AND(ISNUMBER(OFFSET('Hygiene Data'!$F$9,0,10*ROW('Hygiene Data'!F195))),'Data Summary'!DW201="Yes"),OFFSET('Hygiene Data'!$F$9,0,10*ROW('Hygiene Data'!F195)),NA())</f>
        <v>#N/A</v>
      </c>
      <c r="BI201" s="508" t="e">
        <f ca="1">+IF(AND(ISNUMBER(OFFSET('Hygiene Data'!$G$5,0,10*ROW('Hygiene Data'!G195))),'Data Summary'!DX201="Yes"),OFFSET('Hygiene Data'!$G$5,0,10*ROW('Hygiene Data'!G195)),NA())</f>
        <v>#N/A</v>
      </c>
      <c r="BJ201" s="508" t="e">
        <f ca="1">+IF(AND(ISNUMBER(OFFSET('Hygiene Data'!$G$7,0,10*ROW('Hygiene Data'!G195))),'Data Summary'!DY201="Yes"),OFFSET('Hygiene Data'!$G$7,0,10*ROW('Hygiene Data'!G195)),NA())</f>
        <v>#N/A</v>
      </c>
      <c r="BK201" s="508" t="e">
        <f ca="1">+IF(AND(ISNUMBER(OFFSET('Hygiene Data'!$G$9,0,10*ROW('Hygiene Data'!G195))),'Data Summary'!DZ201="Yes"),OFFSET('Hygiene Data'!$G$9,0,10*ROW('Hygiene Data'!G195)),NA())</f>
        <v>#N/A</v>
      </c>
      <c r="BL201" s="508" t="e">
        <f ca="1">+IF(AND(ISNUMBER(OFFSET('Hygiene Data'!$H$5,0,10*ROW('Hygiene Data'!H195))),'Data Summary'!EA201="Yes"),OFFSET('Hygiene Data'!$H$5,0,10*ROW('Hygiene Data'!H195)),NA())</f>
        <v>#N/A</v>
      </c>
      <c r="BM201" s="508" t="e">
        <f ca="1">+IF(AND(ISNUMBER(OFFSET('Hygiene Data'!$H$7,0,10*ROW('Hygiene Data'!H195))),'Data Summary'!EB201="Yes"),OFFSET('Hygiene Data'!$H$7,0,10*ROW('Hygiene Data'!H195)),NA())</f>
        <v>#N/A</v>
      </c>
      <c r="BN201" s="508" t="e">
        <f ca="1">+IF(AND(ISNUMBER(OFFSET('Hygiene Data'!$H$9,0,10*ROW('Hygiene Data'!H195))),'Data Summary'!EC201="Yes"),OFFSET('Hygiene Data'!$H$9,0,10*ROW('Hygiene Data'!H195)),NA())</f>
        <v>#N/A</v>
      </c>
      <c r="BO201" s="508" t="e">
        <f ca="1">+IF(AND(ISNUMBER(OFFSET('Hygiene Data'!$I$5,0,10*ROW('Hygiene Data'!I195))),'Data Summary'!ED201="Yes"),OFFSET('Hygiene Data'!$I$5,0,10*ROW('Hygiene Data'!I195)),NA())</f>
        <v>#N/A</v>
      </c>
      <c r="BP201" s="508" t="e">
        <f ca="1">+IF(AND(ISNUMBER(OFFSET('Hygiene Data'!$I$7,0,10*ROW('Hygiene Data'!I195))),'Data Summary'!EE201="Yes"),OFFSET('Hygiene Data'!$I$7,0,10*ROW('Hygiene Data'!I195)),NA())</f>
        <v>#N/A</v>
      </c>
      <c r="BQ201" s="508" t="e">
        <f ca="1">+IF(AND(ISNUMBER(OFFSET('Hygiene Data'!$I$9,0,10*ROW('Hygiene Data'!I195))),'Data Summary'!EF201="Yes"),OFFSET('Hygiene Data'!$I$9,0,10*ROW('Hygiene Data'!I195)),NA())</f>
        <v>#N/A</v>
      </c>
    </row>
    <row r="202" spans="1:69" x14ac:dyDescent="0.25">
      <c r="A202" s="504" t="e">
        <f ca="1">+RIGHT('Data Summary'!A202,LEN('Data Summary'!A202)-9)</f>
        <v>#VALUE!</v>
      </c>
      <c r="B202" s="478" t="str">
        <f ca="1">+IF(ISTEXT('Data Summary'!B202),'Data Summary'!B202,"")</f>
        <v/>
      </c>
      <c r="C202" s="505" t="e">
        <f ca="1">+VALUE('Data Summary'!C202)</f>
        <v>#VALUE!</v>
      </c>
      <c r="D202" s="506" t="e">
        <f ca="1">+IF(AND(ISNUMBER(OFFSET('Water Data'!$D$4,0,10*ROW('Water Data'!D196))),'Data Summary'!BS202="Yes"),100-OFFSET('Water Data'!$D$4,0,10*ROW('Water Data'!D196)),NA())</f>
        <v>#N/A</v>
      </c>
      <c r="E202" s="506" t="e">
        <f ca="1">+IF(AND(ISNUMBER(OFFSET('Water Data'!$D$6,0,10*ROW('Water Data'!D196))),'Data Summary'!BT202="Yes"),OFFSET('Water Data'!$D$6,0,10*ROW('Water Data'!D196)),NA())</f>
        <v>#N/A</v>
      </c>
      <c r="F202" s="506" t="e">
        <f ca="1">+IF(AND(ISNUMBER(OFFSET('Water Data'!$D$9,0,10*ROW('Water Data'!D196))),'Data Summary'!BU202="Yes"),OFFSET('Water Data'!$D$9,0,10*ROW('Water Data'!D196)),NA())</f>
        <v>#N/A</v>
      </c>
      <c r="G202" s="506" t="e">
        <f ca="1">+IF(AND(ISNUMBER(OFFSET('Water Data'!$E$4,0,10*ROW('Water Data'!E196))),'Data Summary'!BV202="Yes"),100-OFFSET('Water Data'!$E$4,0,10*ROW('Water Data'!E196)),NA())</f>
        <v>#N/A</v>
      </c>
      <c r="H202" s="506" t="e">
        <f ca="1">+IF(AND(ISNUMBER(OFFSET('Water Data'!$E$6,0,10*ROW('Water Data'!E196))),'Data Summary'!BW202="Yes"),OFFSET('Water Data'!$E$6,0,10*ROW('Water Data'!E196)),NA())</f>
        <v>#N/A</v>
      </c>
      <c r="I202" s="506" t="e">
        <f ca="1">+IF(AND(ISNUMBER(OFFSET('Water Data'!$E$9,0,10*ROW('Water Data'!E196))),'Data Summary'!BX202="Yes"),OFFSET('Water Data'!$E$9,0,10*ROW('Water Data'!E196)),NA())</f>
        <v>#N/A</v>
      </c>
      <c r="J202" s="506" t="e">
        <f ca="1">+IF(AND(ISNUMBER(OFFSET('Water Data'!$F$4,0,10*ROW('Water Data'!F196))),'Data Summary'!BY202="Yes"),100-OFFSET('Water Data'!$F$4,0,10*ROW('Water Data'!F196)),NA())</f>
        <v>#N/A</v>
      </c>
      <c r="K202" s="506" t="e">
        <f ca="1">+IF(AND(ISNUMBER(OFFSET('Water Data'!$F$6,0,10*ROW('Water Data'!F196))),'Data Summary'!BZ202="Yes"),OFFSET('Water Data'!$F$6,0,10*ROW('Water Data'!F196)),NA())</f>
        <v>#N/A</v>
      </c>
      <c r="L202" s="506" t="e">
        <f ca="1">+IF(AND(ISNUMBER(OFFSET('Water Data'!$F$9,0,10*ROW('Water Data'!F196))),'Data Summary'!CA202="Yes"),OFFSET('Water Data'!$F$9,0,10*ROW('Water Data'!F196)),NA())</f>
        <v>#N/A</v>
      </c>
      <c r="M202" s="506" t="e">
        <f ca="1">+IF(AND(ISNUMBER(OFFSET('Water Data'!$G$4,0,10*ROW('Water Data'!G196))),'Data Summary'!CB202="Yes"),100-OFFSET('Water Data'!$G$4,0,10*ROW('Water Data'!G196)),NA())</f>
        <v>#N/A</v>
      </c>
      <c r="N202" s="506" t="e">
        <f ca="1">+IF(AND(ISNUMBER(OFFSET('Water Data'!$G$6,0,10*ROW('Water Data'!G196))),'Data Summary'!CC202="Yes"),OFFSET('Water Data'!$G$6,0,10*ROW('Water Data'!G196)),NA())</f>
        <v>#N/A</v>
      </c>
      <c r="O202" s="506" t="e">
        <f ca="1">+IF(AND(ISNUMBER(OFFSET('Water Data'!$G$9,0,10*ROW('Water Data'!G196))),'Data Summary'!CD202="Yes"),OFFSET('Water Data'!$G$9,0,10*ROW('Water Data'!G196)),NA())</f>
        <v>#N/A</v>
      </c>
      <c r="P202" s="506" t="e">
        <f ca="1">+IF(AND(ISNUMBER(OFFSET('Water Data'!$H$4,0,10*ROW('Water Data'!H196))),'Data Summary'!CE202="Yes"),100-OFFSET('Water Data'!$H$4,0,10*ROW('Water Data'!H196)),NA())</f>
        <v>#N/A</v>
      </c>
      <c r="Q202" s="506" t="e">
        <f ca="1">+IF(AND(ISNUMBER(OFFSET('Water Data'!$H$6,0,10*ROW('Water Data'!H196))),'Data Summary'!CF202="Yes"),OFFSET('Water Data'!$H$6,0,10*ROW('Water Data'!H196)),NA())</f>
        <v>#N/A</v>
      </c>
      <c r="R202" s="506" t="e">
        <f ca="1">+IF(AND(ISNUMBER(OFFSET('Water Data'!$H$9,0,10*ROW('Water Data'!H196))),'Data Summary'!CG202="Yes"),OFFSET('Water Data'!$H$9,0,10*ROW('Water Data'!H196)),NA())</f>
        <v>#N/A</v>
      </c>
      <c r="S202" s="506" t="e">
        <f ca="1">+IF(AND(ISNUMBER(OFFSET('Water Data'!$I$4,0,10*ROW('Water Data'!I196))),'Data Summary'!CH202="Yes"),100-OFFSET('Water Data'!$I$4,0,10*ROW('Water Data'!I196)),NA())</f>
        <v>#N/A</v>
      </c>
      <c r="T202" s="506" t="e">
        <f ca="1">+IF(AND(ISNUMBER(OFFSET('Water Data'!$I$6,0,10*ROW('Water Data'!I196))),'Data Summary'!CI202="Yes"),OFFSET('Water Data'!$I$6,0,10*ROW('Water Data'!I196)),NA())</f>
        <v>#N/A</v>
      </c>
      <c r="U202" s="506" t="e">
        <f ca="1">+IF(AND(ISNUMBER(OFFSET('Water Data'!$I$9,0,10*ROW('Water Data'!I196))),'Data Summary'!CJ202="Yes"),OFFSET('Water Data'!$I$9,0,10*ROW('Water Data'!I196)),NA())</f>
        <v>#N/A</v>
      </c>
      <c r="V202" s="507" t="e">
        <f ca="1">+IF(AND(ISNUMBER(OFFSET('Sanitation Data'!$D$4,0,10*ROW('Sanitation Data'!D196))),'Data Summary'!CK202="Yes"),100-OFFSET('Sanitation Data'!$D$4,0,10*ROW('Sanitation Data'!D196)),NA())</f>
        <v>#N/A</v>
      </c>
      <c r="W202" s="507" t="e">
        <f ca="1">+IF(AND(ISNUMBER(OFFSET('Sanitation Data'!$D$6,0,10*ROW('Sanitation Data'!D196))),'Data Summary'!CL202="Yes"),OFFSET('Sanitation Data'!$D$6,0,10*ROW('Sanitation Data'!D196)),NA())</f>
        <v>#N/A</v>
      </c>
      <c r="X202" s="507" t="e">
        <f ca="1">+IF(AND(ISNUMBER(OFFSET('Sanitation Data'!$D$10,0,10*ROW('Sanitation Data'!D196))),'Data Summary'!CM202="Yes"),OFFSET('Sanitation Data'!$D$10,0,10*ROW('Sanitation Data'!D196)),NA())</f>
        <v>#N/A</v>
      </c>
      <c r="Y202" s="507" t="e">
        <f ca="1">+IF(AND(ISNUMBER(OFFSET('Sanitation Data'!$D$11,0,10*ROW('Sanitation Data'!D196))),'Data Summary'!CN202="Yes"),OFFSET('Sanitation Data'!$D$11,0,10*ROW('Sanitation Data'!D196)),NA())</f>
        <v>#N/A</v>
      </c>
      <c r="Z202" s="507" t="e">
        <f ca="1">+IF(AND(ISNUMBER(OFFSET('Sanitation Data'!$D$12,0,10*ROW('Sanitation Data'!D196))),'Data Summary'!CO202="Yes"),OFFSET('Sanitation Data'!$D$12,0,10*ROW('Sanitation Data'!D196)),NA())</f>
        <v>#N/A</v>
      </c>
      <c r="AA202" s="507" t="e">
        <f ca="1">+IF(AND(ISNUMBER(OFFSET('Sanitation Data'!$E$4,0,10*ROW('Sanitation Data'!E196))),'Data Summary'!CP202="Yes"),100-OFFSET('Sanitation Data'!$E$4,0,10*ROW('Sanitation Data'!E196)),NA())</f>
        <v>#N/A</v>
      </c>
      <c r="AB202" s="507" t="e">
        <f ca="1">+IF(AND(ISNUMBER(OFFSET('Sanitation Data'!$E$6,0,10*ROW('Sanitation Data'!E196))),'Data Summary'!CQ202="Yes"),OFFSET('Sanitation Data'!$E$6,0,10*ROW('Sanitation Data'!E196)),NA())</f>
        <v>#N/A</v>
      </c>
      <c r="AC202" s="507" t="e">
        <f ca="1">+IF(AND(ISNUMBER(OFFSET('Sanitation Data'!$E$10,0,10*ROW('Sanitation Data'!E196))),'Data Summary'!CR202="Yes"),OFFSET('Sanitation Data'!$E$10,0,10*ROW('Sanitation Data'!E196)),NA())</f>
        <v>#N/A</v>
      </c>
      <c r="AD202" s="507" t="e">
        <f ca="1">+IF(AND(ISNUMBER(OFFSET('Sanitation Data'!$E$11,0,10*ROW('Sanitation Data'!E196))),'Data Summary'!CS202="Yes"),OFFSET('Sanitation Data'!$E$11,0,10*ROW('Sanitation Data'!E196)),NA())</f>
        <v>#N/A</v>
      </c>
      <c r="AE202" s="507" t="e">
        <f ca="1">+IF(AND(ISNUMBER(OFFSET('Sanitation Data'!$E$12,0,10*ROW('Sanitation Data'!E196))),'Data Summary'!CT202="Yes"),OFFSET('Sanitation Data'!$E$12,0,10*ROW('Sanitation Data'!E196)),NA())</f>
        <v>#N/A</v>
      </c>
      <c r="AF202" s="507" t="e">
        <f ca="1">+IF(AND(ISNUMBER(OFFSET('Sanitation Data'!$F$4,0,10*ROW('Sanitation Data'!F196))),'Data Summary'!CU202="Yes"),100-OFFSET('Sanitation Data'!$F$4,0,10*ROW('Sanitation Data'!F196)),NA())</f>
        <v>#N/A</v>
      </c>
      <c r="AG202" s="507" t="e">
        <f ca="1">+IF(AND(ISNUMBER(OFFSET('Sanitation Data'!$F$6,0,10*ROW('Sanitation Data'!F196))),'Data Summary'!CV202="Yes"),OFFSET('Sanitation Data'!$F$6,0,10*ROW('Sanitation Data'!F196)),NA())</f>
        <v>#N/A</v>
      </c>
      <c r="AH202" s="507" t="e">
        <f ca="1">+IF(AND(ISNUMBER(OFFSET('Sanitation Data'!$F$10,0,10*ROW('Sanitation Data'!F196))),'Data Summary'!CW202="Yes"),OFFSET('Sanitation Data'!$F$10,0,10*ROW('Sanitation Data'!F196)),NA())</f>
        <v>#N/A</v>
      </c>
      <c r="AI202" s="507" t="e">
        <f ca="1">+IF(AND(ISNUMBER(OFFSET('Sanitation Data'!$F$11,0,10*ROW('Sanitation Data'!F196))),'Data Summary'!CX202="Yes"),OFFSET('Sanitation Data'!$F$11,0,10*ROW('Sanitation Data'!F196)),NA())</f>
        <v>#N/A</v>
      </c>
      <c r="AJ202" s="507" t="e">
        <f ca="1">+IF(AND(ISNUMBER(OFFSET('Sanitation Data'!$F$12,0,10*ROW('Sanitation Data'!F196))),'Data Summary'!CY202="Yes"),OFFSET('Sanitation Data'!$F$12,0,10*ROW('Sanitation Data'!F196)),NA())</f>
        <v>#N/A</v>
      </c>
      <c r="AK202" s="507" t="e">
        <f ca="1">+IF(AND(ISNUMBER(OFFSET('Sanitation Data'!$G$4,0,10*ROW('Sanitation Data'!G196))),'Data Summary'!CZ202="Yes"),100-OFFSET('Sanitation Data'!$G$4,0,10*ROW('Sanitation Data'!G196)),NA())</f>
        <v>#N/A</v>
      </c>
      <c r="AL202" s="507" t="e">
        <f ca="1">+IF(AND(ISNUMBER(OFFSET('Sanitation Data'!$G$6,0,10*ROW('Sanitation Data'!G196))),'Data Summary'!DA202="Yes"),OFFSET('Sanitation Data'!$G$6,0,10*ROW('Sanitation Data'!G196)),NA())</f>
        <v>#N/A</v>
      </c>
      <c r="AM202" s="507" t="e">
        <f ca="1">+IF(AND(ISNUMBER(OFFSET('Sanitation Data'!$G$10,0,10*ROW('Sanitation Data'!G196))),'Data Summary'!DB202="Yes"),OFFSET('Sanitation Data'!$G$10,0,10*ROW('Sanitation Data'!G196)),NA())</f>
        <v>#N/A</v>
      </c>
      <c r="AN202" s="507" t="e">
        <f ca="1">+IF(AND(ISNUMBER(OFFSET('Sanitation Data'!$G$11,0,10*ROW('Sanitation Data'!G196))),'Data Summary'!DC202="Yes"),OFFSET('Sanitation Data'!$G$11,0,10*ROW('Sanitation Data'!G196)),NA())</f>
        <v>#N/A</v>
      </c>
      <c r="AO202" s="507" t="e">
        <f ca="1">+IF(AND(ISNUMBER(OFFSET('Sanitation Data'!$G$12,0,10*ROW('Sanitation Data'!G196))),'Data Summary'!DD202="Yes"),OFFSET('Sanitation Data'!$G$12,0,10*ROW('Sanitation Data'!G196)),NA())</f>
        <v>#N/A</v>
      </c>
      <c r="AP202" s="507" t="e">
        <f ca="1">+IF(AND(ISNUMBER(OFFSET('Sanitation Data'!$H$4,0,10*ROW('Sanitation Data'!H196))),'Data Summary'!DE202="Yes"),100-OFFSET('Sanitation Data'!$H$4,0,10*ROW('Sanitation Data'!H196)),NA())</f>
        <v>#N/A</v>
      </c>
      <c r="AQ202" s="507" t="e">
        <f ca="1">+IF(AND(ISNUMBER(OFFSET('Sanitation Data'!$H$6,0,10*ROW('Sanitation Data'!H196))),'Data Summary'!DF202="Yes"),OFFSET('Sanitation Data'!$H$6,0,10*ROW('Sanitation Data'!H196)),NA())</f>
        <v>#N/A</v>
      </c>
      <c r="AR202" s="507" t="e">
        <f ca="1">+IF(AND(ISNUMBER(OFFSET('Sanitation Data'!$H$10,0,10*ROW('Sanitation Data'!H196))),'Data Summary'!DG202="Yes"),OFFSET('Sanitation Data'!$H$10,0,10*ROW('Sanitation Data'!H196)),NA())</f>
        <v>#N/A</v>
      </c>
      <c r="AS202" s="507" t="e">
        <f ca="1">+IF(AND(ISNUMBER(OFFSET('Sanitation Data'!$H$11,0,10*ROW('Sanitation Data'!H196))),'Data Summary'!DH202="Yes"),OFFSET('Sanitation Data'!$H$11,0,10*ROW('Sanitation Data'!H196)),NA())</f>
        <v>#N/A</v>
      </c>
      <c r="AT202" s="507" t="e">
        <f ca="1">+IF(AND(ISNUMBER(OFFSET('Sanitation Data'!$H$12,0,10*ROW('Sanitation Data'!H196))),'Data Summary'!DI202="Yes"),OFFSET('Sanitation Data'!$H$12,0,10*ROW('Sanitation Data'!H196)),NA())</f>
        <v>#N/A</v>
      </c>
      <c r="AU202" s="507" t="e">
        <f ca="1">+IF(AND(ISNUMBER(OFFSET('Sanitation Data'!$I$4,0,10*ROW('Sanitation Data'!I196))),'Data Summary'!DJ202="Yes"),100-OFFSET('Sanitation Data'!$I$4,0,10*ROW('Sanitation Data'!I196)),NA())</f>
        <v>#N/A</v>
      </c>
      <c r="AV202" s="507" t="e">
        <f ca="1">+IF(AND(ISNUMBER(OFFSET('Sanitation Data'!$I$6,0,10*ROW('Sanitation Data'!I196))),'Data Summary'!DK202="Yes"),OFFSET('Sanitation Data'!$I$6,0,10*ROW('Sanitation Data'!I196)),NA())</f>
        <v>#N/A</v>
      </c>
      <c r="AW202" s="507" t="e">
        <f ca="1">+IF(AND(ISNUMBER(OFFSET('Sanitation Data'!$I$10,0,10*ROW('Sanitation Data'!I196))),'Data Summary'!DL202="Yes"),OFFSET('Sanitation Data'!$I$10,0,10*ROW('Sanitation Data'!I196)),NA())</f>
        <v>#N/A</v>
      </c>
      <c r="AX202" s="507" t="e">
        <f ca="1">+IF(AND(ISNUMBER(OFFSET('Sanitation Data'!$I$11,0,10*ROW('Sanitation Data'!I196))),'Data Summary'!DM202="Yes"),OFFSET('Sanitation Data'!$I$11,0,10*ROW('Sanitation Data'!I196)),NA())</f>
        <v>#N/A</v>
      </c>
      <c r="AY202" s="507" t="e">
        <f ca="1">+IF(AND(ISNUMBER(OFFSET('Sanitation Data'!$I$12,0,10*ROW('Sanitation Data'!I196))),'Data Summary'!DN202="Yes"),OFFSET('Sanitation Data'!$I$12,0,10*ROW('Sanitation Data'!I196)),NA())</f>
        <v>#N/A</v>
      </c>
      <c r="AZ202" s="508" t="e">
        <f ca="1">+IF(AND(ISNUMBER(OFFSET('Hygiene Data'!$D$5,0,10*ROW('Hygiene Data'!D196))),'Data Summary'!DO202="Yes"),OFFSET('Hygiene Data'!$D$5,0,10*ROW('Hygiene Data'!D196)),NA())</f>
        <v>#N/A</v>
      </c>
      <c r="BA202" s="508" t="e">
        <f ca="1">+IF(AND(ISNUMBER(OFFSET('Hygiene Data'!$D$7,0,10*ROW('Hygiene Data'!D196))),'Data Summary'!DP202="Yes"),OFFSET('Hygiene Data'!$D$7,0,10*ROW('Hygiene Data'!D196)),NA())</f>
        <v>#N/A</v>
      </c>
      <c r="BB202" s="508" t="e">
        <f ca="1">+IF(AND(ISNUMBER(OFFSET('Hygiene Data'!$D$9,0,10*ROW('Hygiene Data'!D196))),'Data Summary'!DQ202="Yes"),OFFSET('Hygiene Data'!$D$9,0,10*ROW('Hygiene Data'!D196)),NA())</f>
        <v>#N/A</v>
      </c>
      <c r="BC202" s="508" t="e">
        <f ca="1">+IF(AND(ISNUMBER(OFFSET('Hygiene Data'!$E$5,0,10*ROW('Hygiene Data'!E196))),'Data Summary'!DR202="Yes"),OFFSET('Hygiene Data'!$E$5,0,10*ROW('Hygiene Data'!E196)),NA())</f>
        <v>#N/A</v>
      </c>
      <c r="BD202" s="508" t="e">
        <f ca="1">+IF(AND(ISNUMBER(OFFSET('Hygiene Data'!$E$7,0,10*ROW('Hygiene Data'!E196))),'Data Summary'!DS202="Yes"),OFFSET('Hygiene Data'!$E$7,0,10*ROW('Hygiene Data'!E196)),NA())</f>
        <v>#N/A</v>
      </c>
      <c r="BE202" s="508" t="e">
        <f ca="1">+IF(AND(ISNUMBER(OFFSET('Hygiene Data'!$E$9,0,10*ROW('Hygiene Data'!E196))),'Data Summary'!DT202="Yes"),OFFSET('Hygiene Data'!$E$9,0,10*ROW('Hygiene Data'!E196)),NA())</f>
        <v>#N/A</v>
      </c>
      <c r="BF202" s="508" t="e">
        <f ca="1">+IF(AND(ISNUMBER(OFFSET('Hygiene Data'!$F$5,0,10*ROW('Hygiene Data'!F196))),'Data Summary'!DU202="Yes"),OFFSET('Hygiene Data'!$F$5,0,10*ROW('Hygiene Data'!F196)),NA())</f>
        <v>#N/A</v>
      </c>
      <c r="BG202" s="508" t="e">
        <f ca="1">+IF(AND(ISNUMBER(OFFSET('Hygiene Data'!$F$7,0,10*ROW('Hygiene Data'!F196))),'Data Summary'!DV202="Yes"),OFFSET('Hygiene Data'!$F$7,0,10*ROW('Hygiene Data'!F196)),NA())</f>
        <v>#N/A</v>
      </c>
      <c r="BH202" s="508" t="e">
        <f ca="1">+IF(AND(ISNUMBER(OFFSET('Hygiene Data'!$F$9,0,10*ROW('Hygiene Data'!F196))),'Data Summary'!DW202="Yes"),OFFSET('Hygiene Data'!$F$9,0,10*ROW('Hygiene Data'!F196)),NA())</f>
        <v>#N/A</v>
      </c>
      <c r="BI202" s="508" t="e">
        <f ca="1">+IF(AND(ISNUMBER(OFFSET('Hygiene Data'!$G$5,0,10*ROW('Hygiene Data'!G196))),'Data Summary'!DX202="Yes"),OFFSET('Hygiene Data'!$G$5,0,10*ROW('Hygiene Data'!G196)),NA())</f>
        <v>#N/A</v>
      </c>
      <c r="BJ202" s="508" t="e">
        <f ca="1">+IF(AND(ISNUMBER(OFFSET('Hygiene Data'!$G$7,0,10*ROW('Hygiene Data'!G196))),'Data Summary'!DY202="Yes"),OFFSET('Hygiene Data'!$G$7,0,10*ROW('Hygiene Data'!G196)),NA())</f>
        <v>#N/A</v>
      </c>
      <c r="BK202" s="508" t="e">
        <f ca="1">+IF(AND(ISNUMBER(OFFSET('Hygiene Data'!$G$9,0,10*ROW('Hygiene Data'!G196))),'Data Summary'!DZ202="Yes"),OFFSET('Hygiene Data'!$G$9,0,10*ROW('Hygiene Data'!G196)),NA())</f>
        <v>#N/A</v>
      </c>
      <c r="BL202" s="508" t="e">
        <f ca="1">+IF(AND(ISNUMBER(OFFSET('Hygiene Data'!$H$5,0,10*ROW('Hygiene Data'!H196))),'Data Summary'!EA202="Yes"),OFFSET('Hygiene Data'!$H$5,0,10*ROW('Hygiene Data'!H196)),NA())</f>
        <v>#N/A</v>
      </c>
      <c r="BM202" s="508" t="e">
        <f ca="1">+IF(AND(ISNUMBER(OFFSET('Hygiene Data'!$H$7,0,10*ROW('Hygiene Data'!H196))),'Data Summary'!EB202="Yes"),OFFSET('Hygiene Data'!$H$7,0,10*ROW('Hygiene Data'!H196)),NA())</f>
        <v>#N/A</v>
      </c>
      <c r="BN202" s="508" t="e">
        <f ca="1">+IF(AND(ISNUMBER(OFFSET('Hygiene Data'!$H$9,0,10*ROW('Hygiene Data'!H196))),'Data Summary'!EC202="Yes"),OFFSET('Hygiene Data'!$H$9,0,10*ROW('Hygiene Data'!H196)),NA())</f>
        <v>#N/A</v>
      </c>
      <c r="BO202" s="508" t="e">
        <f ca="1">+IF(AND(ISNUMBER(OFFSET('Hygiene Data'!$I$5,0,10*ROW('Hygiene Data'!I196))),'Data Summary'!ED202="Yes"),OFFSET('Hygiene Data'!$I$5,0,10*ROW('Hygiene Data'!I196)),NA())</f>
        <v>#N/A</v>
      </c>
      <c r="BP202" s="508" t="e">
        <f ca="1">+IF(AND(ISNUMBER(OFFSET('Hygiene Data'!$I$7,0,10*ROW('Hygiene Data'!I196))),'Data Summary'!EE202="Yes"),OFFSET('Hygiene Data'!$I$7,0,10*ROW('Hygiene Data'!I196)),NA())</f>
        <v>#N/A</v>
      </c>
      <c r="BQ202" s="508" t="e">
        <f ca="1">+IF(AND(ISNUMBER(OFFSET('Hygiene Data'!$I$9,0,10*ROW('Hygiene Data'!I196))),'Data Summary'!EF202="Yes"),OFFSET('Hygiene Data'!$I$9,0,10*ROW('Hygiene Data'!I196)),NA())</f>
        <v>#N/A</v>
      </c>
    </row>
    <row r="203" spans="1:69" x14ac:dyDescent="0.25">
      <c r="A203" s="504" t="e">
        <f ca="1">+RIGHT('Data Summary'!A203,LEN('Data Summary'!A203)-9)</f>
        <v>#VALUE!</v>
      </c>
      <c r="B203" s="478" t="str">
        <f ca="1">+IF(ISTEXT('Data Summary'!B203),'Data Summary'!B203,"")</f>
        <v/>
      </c>
      <c r="C203" s="505" t="e">
        <f ca="1">+VALUE('Data Summary'!C203)</f>
        <v>#VALUE!</v>
      </c>
      <c r="D203" s="506" t="e">
        <f ca="1">+IF(AND(ISNUMBER(OFFSET('Water Data'!$D$4,0,10*ROW('Water Data'!D197))),'Data Summary'!BS203="Yes"),100-OFFSET('Water Data'!$D$4,0,10*ROW('Water Data'!D197)),NA())</f>
        <v>#N/A</v>
      </c>
      <c r="E203" s="506" t="e">
        <f ca="1">+IF(AND(ISNUMBER(OFFSET('Water Data'!$D$6,0,10*ROW('Water Data'!D197))),'Data Summary'!BT203="Yes"),OFFSET('Water Data'!$D$6,0,10*ROW('Water Data'!D197)),NA())</f>
        <v>#N/A</v>
      </c>
      <c r="F203" s="506" t="e">
        <f ca="1">+IF(AND(ISNUMBER(OFFSET('Water Data'!$D$9,0,10*ROW('Water Data'!D197))),'Data Summary'!BU203="Yes"),OFFSET('Water Data'!$D$9,0,10*ROW('Water Data'!D197)),NA())</f>
        <v>#N/A</v>
      </c>
      <c r="G203" s="506" t="e">
        <f ca="1">+IF(AND(ISNUMBER(OFFSET('Water Data'!$E$4,0,10*ROW('Water Data'!E197))),'Data Summary'!BV203="Yes"),100-OFFSET('Water Data'!$E$4,0,10*ROW('Water Data'!E197)),NA())</f>
        <v>#N/A</v>
      </c>
      <c r="H203" s="506" t="e">
        <f ca="1">+IF(AND(ISNUMBER(OFFSET('Water Data'!$E$6,0,10*ROW('Water Data'!E197))),'Data Summary'!BW203="Yes"),OFFSET('Water Data'!$E$6,0,10*ROW('Water Data'!E197)),NA())</f>
        <v>#N/A</v>
      </c>
      <c r="I203" s="506" t="e">
        <f ca="1">+IF(AND(ISNUMBER(OFFSET('Water Data'!$E$9,0,10*ROW('Water Data'!E197))),'Data Summary'!BX203="Yes"),OFFSET('Water Data'!$E$9,0,10*ROW('Water Data'!E197)),NA())</f>
        <v>#N/A</v>
      </c>
      <c r="J203" s="506" t="e">
        <f ca="1">+IF(AND(ISNUMBER(OFFSET('Water Data'!$F$4,0,10*ROW('Water Data'!F197))),'Data Summary'!BY203="Yes"),100-OFFSET('Water Data'!$F$4,0,10*ROW('Water Data'!F197)),NA())</f>
        <v>#N/A</v>
      </c>
      <c r="K203" s="506" t="e">
        <f ca="1">+IF(AND(ISNUMBER(OFFSET('Water Data'!$F$6,0,10*ROW('Water Data'!F197))),'Data Summary'!BZ203="Yes"),OFFSET('Water Data'!$F$6,0,10*ROW('Water Data'!F197)),NA())</f>
        <v>#N/A</v>
      </c>
      <c r="L203" s="506" t="e">
        <f ca="1">+IF(AND(ISNUMBER(OFFSET('Water Data'!$F$9,0,10*ROW('Water Data'!F197))),'Data Summary'!CA203="Yes"),OFFSET('Water Data'!$F$9,0,10*ROW('Water Data'!F197)),NA())</f>
        <v>#N/A</v>
      </c>
      <c r="M203" s="506" t="e">
        <f ca="1">+IF(AND(ISNUMBER(OFFSET('Water Data'!$G$4,0,10*ROW('Water Data'!G197))),'Data Summary'!CB203="Yes"),100-OFFSET('Water Data'!$G$4,0,10*ROW('Water Data'!G197)),NA())</f>
        <v>#N/A</v>
      </c>
      <c r="N203" s="506" t="e">
        <f ca="1">+IF(AND(ISNUMBER(OFFSET('Water Data'!$G$6,0,10*ROW('Water Data'!G197))),'Data Summary'!CC203="Yes"),OFFSET('Water Data'!$G$6,0,10*ROW('Water Data'!G197)),NA())</f>
        <v>#N/A</v>
      </c>
      <c r="O203" s="506" t="e">
        <f ca="1">+IF(AND(ISNUMBER(OFFSET('Water Data'!$G$9,0,10*ROW('Water Data'!G197))),'Data Summary'!CD203="Yes"),OFFSET('Water Data'!$G$9,0,10*ROW('Water Data'!G197)),NA())</f>
        <v>#N/A</v>
      </c>
      <c r="P203" s="506" t="e">
        <f ca="1">+IF(AND(ISNUMBER(OFFSET('Water Data'!$H$4,0,10*ROW('Water Data'!H197))),'Data Summary'!CE203="Yes"),100-OFFSET('Water Data'!$H$4,0,10*ROW('Water Data'!H197)),NA())</f>
        <v>#N/A</v>
      </c>
      <c r="Q203" s="506" t="e">
        <f ca="1">+IF(AND(ISNUMBER(OFFSET('Water Data'!$H$6,0,10*ROW('Water Data'!H197))),'Data Summary'!CF203="Yes"),OFFSET('Water Data'!$H$6,0,10*ROW('Water Data'!H197)),NA())</f>
        <v>#N/A</v>
      </c>
      <c r="R203" s="506" t="e">
        <f ca="1">+IF(AND(ISNUMBER(OFFSET('Water Data'!$H$9,0,10*ROW('Water Data'!H197))),'Data Summary'!CG203="Yes"),OFFSET('Water Data'!$H$9,0,10*ROW('Water Data'!H197)),NA())</f>
        <v>#N/A</v>
      </c>
      <c r="S203" s="506" t="e">
        <f ca="1">+IF(AND(ISNUMBER(OFFSET('Water Data'!$I$4,0,10*ROW('Water Data'!I197))),'Data Summary'!CH203="Yes"),100-OFFSET('Water Data'!$I$4,0,10*ROW('Water Data'!I197)),NA())</f>
        <v>#N/A</v>
      </c>
      <c r="T203" s="506" t="e">
        <f ca="1">+IF(AND(ISNUMBER(OFFSET('Water Data'!$I$6,0,10*ROW('Water Data'!I197))),'Data Summary'!CI203="Yes"),OFFSET('Water Data'!$I$6,0,10*ROW('Water Data'!I197)),NA())</f>
        <v>#N/A</v>
      </c>
      <c r="U203" s="506" t="e">
        <f ca="1">+IF(AND(ISNUMBER(OFFSET('Water Data'!$I$9,0,10*ROW('Water Data'!I197))),'Data Summary'!CJ203="Yes"),OFFSET('Water Data'!$I$9,0,10*ROW('Water Data'!I197)),NA())</f>
        <v>#N/A</v>
      </c>
      <c r="V203" s="507" t="e">
        <f ca="1">+IF(AND(ISNUMBER(OFFSET('Sanitation Data'!$D$4,0,10*ROW('Sanitation Data'!D197))),'Data Summary'!CK203="Yes"),100-OFFSET('Sanitation Data'!$D$4,0,10*ROW('Sanitation Data'!D197)),NA())</f>
        <v>#N/A</v>
      </c>
      <c r="W203" s="507" t="e">
        <f ca="1">+IF(AND(ISNUMBER(OFFSET('Sanitation Data'!$D$6,0,10*ROW('Sanitation Data'!D197))),'Data Summary'!CL203="Yes"),OFFSET('Sanitation Data'!$D$6,0,10*ROW('Sanitation Data'!D197)),NA())</f>
        <v>#N/A</v>
      </c>
      <c r="X203" s="507" t="e">
        <f ca="1">+IF(AND(ISNUMBER(OFFSET('Sanitation Data'!$D$10,0,10*ROW('Sanitation Data'!D197))),'Data Summary'!CM203="Yes"),OFFSET('Sanitation Data'!$D$10,0,10*ROW('Sanitation Data'!D197)),NA())</f>
        <v>#N/A</v>
      </c>
      <c r="Y203" s="507" t="e">
        <f ca="1">+IF(AND(ISNUMBER(OFFSET('Sanitation Data'!$D$11,0,10*ROW('Sanitation Data'!D197))),'Data Summary'!CN203="Yes"),OFFSET('Sanitation Data'!$D$11,0,10*ROW('Sanitation Data'!D197)),NA())</f>
        <v>#N/A</v>
      </c>
      <c r="Z203" s="507" t="e">
        <f ca="1">+IF(AND(ISNUMBER(OFFSET('Sanitation Data'!$D$12,0,10*ROW('Sanitation Data'!D197))),'Data Summary'!CO203="Yes"),OFFSET('Sanitation Data'!$D$12,0,10*ROW('Sanitation Data'!D197)),NA())</f>
        <v>#N/A</v>
      </c>
      <c r="AA203" s="507" t="e">
        <f ca="1">+IF(AND(ISNUMBER(OFFSET('Sanitation Data'!$E$4,0,10*ROW('Sanitation Data'!E197))),'Data Summary'!CP203="Yes"),100-OFFSET('Sanitation Data'!$E$4,0,10*ROW('Sanitation Data'!E197)),NA())</f>
        <v>#N/A</v>
      </c>
      <c r="AB203" s="507" t="e">
        <f ca="1">+IF(AND(ISNUMBER(OFFSET('Sanitation Data'!$E$6,0,10*ROW('Sanitation Data'!E197))),'Data Summary'!CQ203="Yes"),OFFSET('Sanitation Data'!$E$6,0,10*ROW('Sanitation Data'!E197)),NA())</f>
        <v>#N/A</v>
      </c>
      <c r="AC203" s="507" t="e">
        <f ca="1">+IF(AND(ISNUMBER(OFFSET('Sanitation Data'!$E$10,0,10*ROW('Sanitation Data'!E197))),'Data Summary'!CR203="Yes"),OFFSET('Sanitation Data'!$E$10,0,10*ROW('Sanitation Data'!E197)),NA())</f>
        <v>#N/A</v>
      </c>
      <c r="AD203" s="507" t="e">
        <f ca="1">+IF(AND(ISNUMBER(OFFSET('Sanitation Data'!$E$11,0,10*ROW('Sanitation Data'!E197))),'Data Summary'!CS203="Yes"),OFFSET('Sanitation Data'!$E$11,0,10*ROW('Sanitation Data'!E197)),NA())</f>
        <v>#N/A</v>
      </c>
      <c r="AE203" s="507" t="e">
        <f ca="1">+IF(AND(ISNUMBER(OFFSET('Sanitation Data'!$E$12,0,10*ROW('Sanitation Data'!E197))),'Data Summary'!CT203="Yes"),OFFSET('Sanitation Data'!$E$12,0,10*ROW('Sanitation Data'!E197)),NA())</f>
        <v>#N/A</v>
      </c>
      <c r="AF203" s="507" t="e">
        <f ca="1">+IF(AND(ISNUMBER(OFFSET('Sanitation Data'!$F$4,0,10*ROW('Sanitation Data'!F197))),'Data Summary'!CU203="Yes"),100-OFFSET('Sanitation Data'!$F$4,0,10*ROW('Sanitation Data'!F197)),NA())</f>
        <v>#N/A</v>
      </c>
      <c r="AG203" s="507" t="e">
        <f ca="1">+IF(AND(ISNUMBER(OFFSET('Sanitation Data'!$F$6,0,10*ROW('Sanitation Data'!F197))),'Data Summary'!CV203="Yes"),OFFSET('Sanitation Data'!$F$6,0,10*ROW('Sanitation Data'!F197)),NA())</f>
        <v>#N/A</v>
      </c>
      <c r="AH203" s="507" t="e">
        <f ca="1">+IF(AND(ISNUMBER(OFFSET('Sanitation Data'!$F$10,0,10*ROW('Sanitation Data'!F197))),'Data Summary'!CW203="Yes"),OFFSET('Sanitation Data'!$F$10,0,10*ROW('Sanitation Data'!F197)),NA())</f>
        <v>#N/A</v>
      </c>
      <c r="AI203" s="507" t="e">
        <f ca="1">+IF(AND(ISNUMBER(OFFSET('Sanitation Data'!$F$11,0,10*ROW('Sanitation Data'!F197))),'Data Summary'!CX203="Yes"),OFFSET('Sanitation Data'!$F$11,0,10*ROW('Sanitation Data'!F197)),NA())</f>
        <v>#N/A</v>
      </c>
      <c r="AJ203" s="507" t="e">
        <f ca="1">+IF(AND(ISNUMBER(OFFSET('Sanitation Data'!$F$12,0,10*ROW('Sanitation Data'!F197))),'Data Summary'!CY203="Yes"),OFFSET('Sanitation Data'!$F$12,0,10*ROW('Sanitation Data'!F197)),NA())</f>
        <v>#N/A</v>
      </c>
      <c r="AK203" s="507" t="e">
        <f ca="1">+IF(AND(ISNUMBER(OFFSET('Sanitation Data'!$G$4,0,10*ROW('Sanitation Data'!G197))),'Data Summary'!CZ203="Yes"),100-OFFSET('Sanitation Data'!$G$4,0,10*ROW('Sanitation Data'!G197)),NA())</f>
        <v>#N/A</v>
      </c>
      <c r="AL203" s="507" t="e">
        <f ca="1">+IF(AND(ISNUMBER(OFFSET('Sanitation Data'!$G$6,0,10*ROW('Sanitation Data'!G197))),'Data Summary'!DA203="Yes"),OFFSET('Sanitation Data'!$G$6,0,10*ROW('Sanitation Data'!G197)),NA())</f>
        <v>#N/A</v>
      </c>
      <c r="AM203" s="507" t="e">
        <f ca="1">+IF(AND(ISNUMBER(OFFSET('Sanitation Data'!$G$10,0,10*ROW('Sanitation Data'!G197))),'Data Summary'!DB203="Yes"),OFFSET('Sanitation Data'!$G$10,0,10*ROW('Sanitation Data'!G197)),NA())</f>
        <v>#N/A</v>
      </c>
      <c r="AN203" s="507" t="e">
        <f ca="1">+IF(AND(ISNUMBER(OFFSET('Sanitation Data'!$G$11,0,10*ROW('Sanitation Data'!G197))),'Data Summary'!DC203="Yes"),OFFSET('Sanitation Data'!$G$11,0,10*ROW('Sanitation Data'!G197)),NA())</f>
        <v>#N/A</v>
      </c>
      <c r="AO203" s="507" t="e">
        <f ca="1">+IF(AND(ISNUMBER(OFFSET('Sanitation Data'!$G$12,0,10*ROW('Sanitation Data'!G197))),'Data Summary'!DD203="Yes"),OFFSET('Sanitation Data'!$G$12,0,10*ROW('Sanitation Data'!G197)),NA())</f>
        <v>#N/A</v>
      </c>
      <c r="AP203" s="507" t="e">
        <f ca="1">+IF(AND(ISNUMBER(OFFSET('Sanitation Data'!$H$4,0,10*ROW('Sanitation Data'!H197))),'Data Summary'!DE203="Yes"),100-OFFSET('Sanitation Data'!$H$4,0,10*ROW('Sanitation Data'!H197)),NA())</f>
        <v>#N/A</v>
      </c>
      <c r="AQ203" s="507" t="e">
        <f ca="1">+IF(AND(ISNUMBER(OFFSET('Sanitation Data'!$H$6,0,10*ROW('Sanitation Data'!H197))),'Data Summary'!DF203="Yes"),OFFSET('Sanitation Data'!$H$6,0,10*ROW('Sanitation Data'!H197)),NA())</f>
        <v>#N/A</v>
      </c>
      <c r="AR203" s="507" t="e">
        <f ca="1">+IF(AND(ISNUMBER(OFFSET('Sanitation Data'!$H$10,0,10*ROW('Sanitation Data'!H197))),'Data Summary'!DG203="Yes"),OFFSET('Sanitation Data'!$H$10,0,10*ROW('Sanitation Data'!H197)),NA())</f>
        <v>#N/A</v>
      </c>
      <c r="AS203" s="507" t="e">
        <f ca="1">+IF(AND(ISNUMBER(OFFSET('Sanitation Data'!$H$11,0,10*ROW('Sanitation Data'!H197))),'Data Summary'!DH203="Yes"),OFFSET('Sanitation Data'!$H$11,0,10*ROW('Sanitation Data'!H197)),NA())</f>
        <v>#N/A</v>
      </c>
      <c r="AT203" s="507" t="e">
        <f ca="1">+IF(AND(ISNUMBER(OFFSET('Sanitation Data'!$H$12,0,10*ROW('Sanitation Data'!H197))),'Data Summary'!DI203="Yes"),OFFSET('Sanitation Data'!$H$12,0,10*ROW('Sanitation Data'!H197)),NA())</f>
        <v>#N/A</v>
      </c>
      <c r="AU203" s="507" t="e">
        <f ca="1">+IF(AND(ISNUMBER(OFFSET('Sanitation Data'!$I$4,0,10*ROW('Sanitation Data'!I197))),'Data Summary'!DJ203="Yes"),100-OFFSET('Sanitation Data'!$I$4,0,10*ROW('Sanitation Data'!I197)),NA())</f>
        <v>#N/A</v>
      </c>
      <c r="AV203" s="507" t="e">
        <f ca="1">+IF(AND(ISNUMBER(OFFSET('Sanitation Data'!$I$6,0,10*ROW('Sanitation Data'!I197))),'Data Summary'!DK203="Yes"),OFFSET('Sanitation Data'!$I$6,0,10*ROW('Sanitation Data'!I197)),NA())</f>
        <v>#N/A</v>
      </c>
      <c r="AW203" s="507" t="e">
        <f ca="1">+IF(AND(ISNUMBER(OFFSET('Sanitation Data'!$I$10,0,10*ROW('Sanitation Data'!I197))),'Data Summary'!DL203="Yes"),OFFSET('Sanitation Data'!$I$10,0,10*ROW('Sanitation Data'!I197)),NA())</f>
        <v>#N/A</v>
      </c>
      <c r="AX203" s="507" t="e">
        <f ca="1">+IF(AND(ISNUMBER(OFFSET('Sanitation Data'!$I$11,0,10*ROW('Sanitation Data'!I197))),'Data Summary'!DM203="Yes"),OFFSET('Sanitation Data'!$I$11,0,10*ROW('Sanitation Data'!I197)),NA())</f>
        <v>#N/A</v>
      </c>
      <c r="AY203" s="507" t="e">
        <f ca="1">+IF(AND(ISNUMBER(OFFSET('Sanitation Data'!$I$12,0,10*ROW('Sanitation Data'!I197))),'Data Summary'!DN203="Yes"),OFFSET('Sanitation Data'!$I$12,0,10*ROW('Sanitation Data'!I197)),NA())</f>
        <v>#N/A</v>
      </c>
      <c r="AZ203" s="508" t="e">
        <f ca="1">+IF(AND(ISNUMBER(OFFSET('Hygiene Data'!$D$5,0,10*ROW('Hygiene Data'!D197))),'Data Summary'!DO203="Yes"),OFFSET('Hygiene Data'!$D$5,0,10*ROW('Hygiene Data'!D197)),NA())</f>
        <v>#N/A</v>
      </c>
      <c r="BA203" s="508" t="e">
        <f ca="1">+IF(AND(ISNUMBER(OFFSET('Hygiene Data'!$D$7,0,10*ROW('Hygiene Data'!D197))),'Data Summary'!DP203="Yes"),OFFSET('Hygiene Data'!$D$7,0,10*ROW('Hygiene Data'!D197)),NA())</f>
        <v>#N/A</v>
      </c>
      <c r="BB203" s="508" t="e">
        <f ca="1">+IF(AND(ISNUMBER(OFFSET('Hygiene Data'!$D$9,0,10*ROW('Hygiene Data'!D197))),'Data Summary'!DQ203="Yes"),OFFSET('Hygiene Data'!$D$9,0,10*ROW('Hygiene Data'!D197)),NA())</f>
        <v>#N/A</v>
      </c>
      <c r="BC203" s="508" t="e">
        <f ca="1">+IF(AND(ISNUMBER(OFFSET('Hygiene Data'!$E$5,0,10*ROW('Hygiene Data'!E197))),'Data Summary'!DR203="Yes"),OFFSET('Hygiene Data'!$E$5,0,10*ROW('Hygiene Data'!E197)),NA())</f>
        <v>#N/A</v>
      </c>
      <c r="BD203" s="508" t="e">
        <f ca="1">+IF(AND(ISNUMBER(OFFSET('Hygiene Data'!$E$7,0,10*ROW('Hygiene Data'!E197))),'Data Summary'!DS203="Yes"),OFFSET('Hygiene Data'!$E$7,0,10*ROW('Hygiene Data'!E197)),NA())</f>
        <v>#N/A</v>
      </c>
      <c r="BE203" s="508" t="e">
        <f ca="1">+IF(AND(ISNUMBER(OFFSET('Hygiene Data'!$E$9,0,10*ROW('Hygiene Data'!E197))),'Data Summary'!DT203="Yes"),OFFSET('Hygiene Data'!$E$9,0,10*ROW('Hygiene Data'!E197)),NA())</f>
        <v>#N/A</v>
      </c>
      <c r="BF203" s="508" t="e">
        <f ca="1">+IF(AND(ISNUMBER(OFFSET('Hygiene Data'!$F$5,0,10*ROW('Hygiene Data'!F197))),'Data Summary'!DU203="Yes"),OFFSET('Hygiene Data'!$F$5,0,10*ROW('Hygiene Data'!F197)),NA())</f>
        <v>#N/A</v>
      </c>
      <c r="BG203" s="508" t="e">
        <f ca="1">+IF(AND(ISNUMBER(OFFSET('Hygiene Data'!$F$7,0,10*ROW('Hygiene Data'!F197))),'Data Summary'!DV203="Yes"),OFFSET('Hygiene Data'!$F$7,0,10*ROW('Hygiene Data'!F197)),NA())</f>
        <v>#N/A</v>
      </c>
      <c r="BH203" s="508" t="e">
        <f ca="1">+IF(AND(ISNUMBER(OFFSET('Hygiene Data'!$F$9,0,10*ROW('Hygiene Data'!F197))),'Data Summary'!DW203="Yes"),OFFSET('Hygiene Data'!$F$9,0,10*ROW('Hygiene Data'!F197)),NA())</f>
        <v>#N/A</v>
      </c>
      <c r="BI203" s="508" t="e">
        <f ca="1">+IF(AND(ISNUMBER(OFFSET('Hygiene Data'!$G$5,0,10*ROW('Hygiene Data'!G197))),'Data Summary'!DX203="Yes"),OFFSET('Hygiene Data'!$G$5,0,10*ROW('Hygiene Data'!G197)),NA())</f>
        <v>#N/A</v>
      </c>
      <c r="BJ203" s="508" t="e">
        <f ca="1">+IF(AND(ISNUMBER(OFFSET('Hygiene Data'!$G$7,0,10*ROW('Hygiene Data'!G197))),'Data Summary'!DY203="Yes"),OFFSET('Hygiene Data'!$G$7,0,10*ROW('Hygiene Data'!G197)),NA())</f>
        <v>#N/A</v>
      </c>
      <c r="BK203" s="508" t="e">
        <f ca="1">+IF(AND(ISNUMBER(OFFSET('Hygiene Data'!$G$9,0,10*ROW('Hygiene Data'!G197))),'Data Summary'!DZ203="Yes"),OFFSET('Hygiene Data'!$G$9,0,10*ROW('Hygiene Data'!G197)),NA())</f>
        <v>#N/A</v>
      </c>
      <c r="BL203" s="508" t="e">
        <f ca="1">+IF(AND(ISNUMBER(OFFSET('Hygiene Data'!$H$5,0,10*ROW('Hygiene Data'!H197))),'Data Summary'!EA203="Yes"),OFFSET('Hygiene Data'!$H$5,0,10*ROW('Hygiene Data'!H197)),NA())</f>
        <v>#N/A</v>
      </c>
      <c r="BM203" s="508" t="e">
        <f ca="1">+IF(AND(ISNUMBER(OFFSET('Hygiene Data'!$H$7,0,10*ROW('Hygiene Data'!H197))),'Data Summary'!EB203="Yes"),OFFSET('Hygiene Data'!$H$7,0,10*ROW('Hygiene Data'!H197)),NA())</f>
        <v>#N/A</v>
      </c>
      <c r="BN203" s="508" t="e">
        <f ca="1">+IF(AND(ISNUMBER(OFFSET('Hygiene Data'!$H$9,0,10*ROW('Hygiene Data'!H197))),'Data Summary'!EC203="Yes"),OFFSET('Hygiene Data'!$H$9,0,10*ROW('Hygiene Data'!H197)),NA())</f>
        <v>#N/A</v>
      </c>
      <c r="BO203" s="508" t="e">
        <f ca="1">+IF(AND(ISNUMBER(OFFSET('Hygiene Data'!$I$5,0,10*ROW('Hygiene Data'!I197))),'Data Summary'!ED203="Yes"),OFFSET('Hygiene Data'!$I$5,0,10*ROW('Hygiene Data'!I197)),NA())</f>
        <v>#N/A</v>
      </c>
      <c r="BP203" s="508" t="e">
        <f ca="1">+IF(AND(ISNUMBER(OFFSET('Hygiene Data'!$I$7,0,10*ROW('Hygiene Data'!I197))),'Data Summary'!EE203="Yes"),OFFSET('Hygiene Data'!$I$7,0,10*ROW('Hygiene Data'!I197)),NA())</f>
        <v>#N/A</v>
      </c>
      <c r="BQ203" s="508" t="e">
        <f ca="1">+IF(AND(ISNUMBER(OFFSET('Hygiene Data'!$I$9,0,10*ROW('Hygiene Data'!I197))),'Data Summary'!EF203="Yes"),OFFSET('Hygiene Data'!$I$9,0,10*ROW('Hygiene Data'!I197)),NA())</f>
        <v>#N/A</v>
      </c>
    </row>
    <row r="204" spans="1:69" x14ac:dyDescent="0.25">
      <c r="A204" s="504" t="e">
        <f ca="1">+RIGHT('Data Summary'!A204,LEN('Data Summary'!A204)-9)</f>
        <v>#VALUE!</v>
      </c>
      <c r="B204" s="478" t="str">
        <f ca="1">+IF(ISTEXT('Data Summary'!B204),'Data Summary'!B204,"")</f>
        <v/>
      </c>
      <c r="C204" s="505" t="e">
        <f ca="1">+VALUE('Data Summary'!C204)</f>
        <v>#VALUE!</v>
      </c>
      <c r="D204" s="506" t="e">
        <f ca="1">+IF(AND(ISNUMBER(OFFSET('Water Data'!$D$4,0,10*ROW('Water Data'!D198))),'Data Summary'!BS204="Yes"),100-OFFSET('Water Data'!$D$4,0,10*ROW('Water Data'!D198)),NA())</f>
        <v>#N/A</v>
      </c>
      <c r="E204" s="506" t="e">
        <f ca="1">+IF(AND(ISNUMBER(OFFSET('Water Data'!$D$6,0,10*ROW('Water Data'!D198))),'Data Summary'!BT204="Yes"),OFFSET('Water Data'!$D$6,0,10*ROW('Water Data'!D198)),NA())</f>
        <v>#N/A</v>
      </c>
      <c r="F204" s="506" t="e">
        <f ca="1">+IF(AND(ISNUMBER(OFFSET('Water Data'!$D$9,0,10*ROW('Water Data'!D198))),'Data Summary'!BU204="Yes"),OFFSET('Water Data'!$D$9,0,10*ROW('Water Data'!D198)),NA())</f>
        <v>#N/A</v>
      </c>
      <c r="G204" s="506" t="e">
        <f ca="1">+IF(AND(ISNUMBER(OFFSET('Water Data'!$E$4,0,10*ROW('Water Data'!E198))),'Data Summary'!BV204="Yes"),100-OFFSET('Water Data'!$E$4,0,10*ROW('Water Data'!E198)),NA())</f>
        <v>#N/A</v>
      </c>
      <c r="H204" s="506" t="e">
        <f ca="1">+IF(AND(ISNUMBER(OFFSET('Water Data'!$E$6,0,10*ROW('Water Data'!E198))),'Data Summary'!BW204="Yes"),OFFSET('Water Data'!$E$6,0,10*ROW('Water Data'!E198)),NA())</f>
        <v>#N/A</v>
      </c>
      <c r="I204" s="506" t="e">
        <f ca="1">+IF(AND(ISNUMBER(OFFSET('Water Data'!$E$9,0,10*ROW('Water Data'!E198))),'Data Summary'!BX204="Yes"),OFFSET('Water Data'!$E$9,0,10*ROW('Water Data'!E198)),NA())</f>
        <v>#N/A</v>
      </c>
      <c r="J204" s="506" t="e">
        <f ca="1">+IF(AND(ISNUMBER(OFFSET('Water Data'!$F$4,0,10*ROW('Water Data'!F198))),'Data Summary'!BY204="Yes"),100-OFFSET('Water Data'!$F$4,0,10*ROW('Water Data'!F198)),NA())</f>
        <v>#N/A</v>
      </c>
      <c r="K204" s="506" t="e">
        <f ca="1">+IF(AND(ISNUMBER(OFFSET('Water Data'!$F$6,0,10*ROW('Water Data'!F198))),'Data Summary'!BZ204="Yes"),OFFSET('Water Data'!$F$6,0,10*ROW('Water Data'!F198)),NA())</f>
        <v>#N/A</v>
      </c>
      <c r="L204" s="506" t="e">
        <f ca="1">+IF(AND(ISNUMBER(OFFSET('Water Data'!$F$9,0,10*ROW('Water Data'!F198))),'Data Summary'!CA204="Yes"),OFFSET('Water Data'!$F$9,0,10*ROW('Water Data'!F198)),NA())</f>
        <v>#N/A</v>
      </c>
      <c r="M204" s="506" t="e">
        <f ca="1">+IF(AND(ISNUMBER(OFFSET('Water Data'!$G$4,0,10*ROW('Water Data'!G198))),'Data Summary'!CB204="Yes"),100-OFFSET('Water Data'!$G$4,0,10*ROW('Water Data'!G198)),NA())</f>
        <v>#N/A</v>
      </c>
      <c r="N204" s="506" t="e">
        <f ca="1">+IF(AND(ISNUMBER(OFFSET('Water Data'!$G$6,0,10*ROW('Water Data'!G198))),'Data Summary'!CC204="Yes"),OFFSET('Water Data'!$G$6,0,10*ROW('Water Data'!G198)),NA())</f>
        <v>#N/A</v>
      </c>
      <c r="O204" s="506" t="e">
        <f ca="1">+IF(AND(ISNUMBER(OFFSET('Water Data'!$G$9,0,10*ROW('Water Data'!G198))),'Data Summary'!CD204="Yes"),OFFSET('Water Data'!$G$9,0,10*ROW('Water Data'!G198)),NA())</f>
        <v>#N/A</v>
      </c>
      <c r="P204" s="506" t="e">
        <f ca="1">+IF(AND(ISNUMBER(OFFSET('Water Data'!$H$4,0,10*ROW('Water Data'!H198))),'Data Summary'!CE204="Yes"),100-OFFSET('Water Data'!$H$4,0,10*ROW('Water Data'!H198)),NA())</f>
        <v>#N/A</v>
      </c>
      <c r="Q204" s="506" t="e">
        <f ca="1">+IF(AND(ISNUMBER(OFFSET('Water Data'!$H$6,0,10*ROW('Water Data'!H198))),'Data Summary'!CF204="Yes"),OFFSET('Water Data'!$H$6,0,10*ROW('Water Data'!H198)),NA())</f>
        <v>#N/A</v>
      </c>
      <c r="R204" s="506" t="e">
        <f ca="1">+IF(AND(ISNUMBER(OFFSET('Water Data'!$H$9,0,10*ROW('Water Data'!H198))),'Data Summary'!CG204="Yes"),OFFSET('Water Data'!$H$9,0,10*ROW('Water Data'!H198)),NA())</f>
        <v>#N/A</v>
      </c>
      <c r="S204" s="506" t="e">
        <f ca="1">+IF(AND(ISNUMBER(OFFSET('Water Data'!$I$4,0,10*ROW('Water Data'!I198))),'Data Summary'!CH204="Yes"),100-OFFSET('Water Data'!$I$4,0,10*ROW('Water Data'!I198)),NA())</f>
        <v>#N/A</v>
      </c>
      <c r="T204" s="506" t="e">
        <f ca="1">+IF(AND(ISNUMBER(OFFSET('Water Data'!$I$6,0,10*ROW('Water Data'!I198))),'Data Summary'!CI204="Yes"),OFFSET('Water Data'!$I$6,0,10*ROW('Water Data'!I198)),NA())</f>
        <v>#N/A</v>
      </c>
      <c r="U204" s="506" t="e">
        <f ca="1">+IF(AND(ISNUMBER(OFFSET('Water Data'!$I$9,0,10*ROW('Water Data'!I198))),'Data Summary'!CJ204="Yes"),OFFSET('Water Data'!$I$9,0,10*ROW('Water Data'!I198)),NA())</f>
        <v>#N/A</v>
      </c>
      <c r="V204" s="507" t="e">
        <f ca="1">+IF(AND(ISNUMBER(OFFSET('Sanitation Data'!$D$4,0,10*ROW('Sanitation Data'!D198))),'Data Summary'!CK204="Yes"),100-OFFSET('Sanitation Data'!$D$4,0,10*ROW('Sanitation Data'!D198)),NA())</f>
        <v>#N/A</v>
      </c>
      <c r="W204" s="507" t="e">
        <f ca="1">+IF(AND(ISNUMBER(OFFSET('Sanitation Data'!$D$6,0,10*ROW('Sanitation Data'!D198))),'Data Summary'!CL204="Yes"),OFFSET('Sanitation Data'!$D$6,0,10*ROW('Sanitation Data'!D198)),NA())</f>
        <v>#N/A</v>
      </c>
      <c r="X204" s="507" t="e">
        <f ca="1">+IF(AND(ISNUMBER(OFFSET('Sanitation Data'!$D$10,0,10*ROW('Sanitation Data'!D198))),'Data Summary'!CM204="Yes"),OFFSET('Sanitation Data'!$D$10,0,10*ROW('Sanitation Data'!D198)),NA())</f>
        <v>#N/A</v>
      </c>
      <c r="Y204" s="507" t="e">
        <f ca="1">+IF(AND(ISNUMBER(OFFSET('Sanitation Data'!$D$11,0,10*ROW('Sanitation Data'!D198))),'Data Summary'!CN204="Yes"),OFFSET('Sanitation Data'!$D$11,0,10*ROW('Sanitation Data'!D198)),NA())</f>
        <v>#N/A</v>
      </c>
      <c r="Z204" s="507" t="e">
        <f ca="1">+IF(AND(ISNUMBER(OFFSET('Sanitation Data'!$D$12,0,10*ROW('Sanitation Data'!D198))),'Data Summary'!CO204="Yes"),OFFSET('Sanitation Data'!$D$12,0,10*ROW('Sanitation Data'!D198)),NA())</f>
        <v>#N/A</v>
      </c>
      <c r="AA204" s="507" t="e">
        <f ca="1">+IF(AND(ISNUMBER(OFFSET('Sanitation Data'!$E$4,0,10*ROW('Sanitation Data'!E198))),'Data Summary'!CP204="Yes"),100-OFFSET('Sanitation Data'!$E$4,0,10*ROW('Sanitation Data'!E198)),NA())</f>
        <v>#N/A</v>
      </c>
      <c r="AB204" s="507" t="e">
        <f ca="1">+IF(AND(ISNUMBER(OFFSET('Sanitation Data'!$E$6,0,10*ROW('Sanitation Data'!E198))),'Data Summary'!CQ204="Yes"),OFFSET('Sanitation Data'!$E$6,0,10*ROW('Sanitation Data'!E198)),NA())</f>
        <v>#N/A</v>
      </c>
      <c r="AC204" s="507" t="e">
        <f ca="1">+IF(AND(ISNUMBER(OFFSET('Sanitation Data'!$E$10,0,10*ROW('Sanitation Data'!E198))),'Data Summary'!CR204="Yes"),OFFSET('Sanitation Data'!$E$10,0,10*ROW('Sanitation Data'!E198)),NA())</f>
        <v>#N/A</v>
      </c>
      <c r="AD204" s="507" t="e">
        <f ca="1">+IF(AND(ISNUMBER(OFFSET('Sanitation Data'!$E$11,0,10*ROW('Sanitation Data'!E198))),'Data Summary'!CS204="Yes"),OFFSET('Sanitation Data'!$E$11,0,10*ROW('Sanitation Data'!E198)),NA())</f>
        <v>#N/A</v>
      </c>
      <c r="AE204" s="507" t="e">
        <f ca="1">+IF(AND(ISNUMBER(OFFSET('Sanitation Data'!$E$12,0,10*ROW('Sanitation Data'!E198))),'Data Summary'!CT204="Yes"),OFFSET('Sanitation Data'!$E$12,0,10*ROW('Sanitation Data'!E198)),NA())</f>
        <v>#N/A</v>
      </c>
      <c r="AF204" s="507" t="e">
        <f ca="1">+IF(AND(ISNUMBER(OFFSET('Sanitation Data'!$F$4,0,10*ROW('Sanitation Data'!F198))),'Data Summary'!CU204="Yes"),100-OFFSET('Sanitation Data'!$F$4,0,10*ROW('Sanitation Data'!F198)),NA())</f>
        <v>#N/A</v>
      </c>
      <c r="AG204" s="507" t="e">
        <f ca="1">+IF(AND(ISNUMBER(OFFSET('Sanitation Data'!$F$6,0,10*ROW('Sanitation Data'!F198))),'Data Summary'!CV204="Yes"),OFFSET('Sanitation Data'!$F$6,0,10*ROW('Sanitation Data'!F198)),NA())</f>
        <v>#N/A</v>
      </c>
      <c r="AH204" s="507" t="e">
        <f ca="1">+IF(AND(ISNUMBER(OFFSET('Sanitation Data'!$F$10,0,10*ROW('Sanitation Data'!F198))),'Data Summary'!CW204="Yes"),OFFSET('Sanitation Data'!$F$10,0,10*ROW('Sanitation Data'!F198)),NA())</f>
        <v>#N/A</v>
      </c>
      <c r="AI204" s="507" t="e">
        <f ca="1">+IF(AND(ISNUMBER(OFFSET('Sanitation Data'!$F$11,0,10*ROW('Sanitation Data'!F198))),'Data Summary'!CX204="Yes"),OFFSET('Sanitation Data'!$F$11,0,10*ROW('Sanitation Data'!F198)),NA())</f>
        <v>#N/A</v>
      </c>
      <c r="AJ204" s="507" t="e">
        <f ca="1">+IF(AND(ISNUMBER(OFFSET('Sanitation Data'!$F$12,0,10*ROW('Sanitation Data'!F198))),'Data Summary'!CY204="Yes"),OFFSET('Sanitation Data'!$F$12,0,10*ROW('Sanitation Data'!F198)),NA())</f>
        <v>#N/A</v>
      </c>
      <c r="AK204" s="507" t="e">
        <f ca="1">+IF(AND(ISNUMBER(OFFSET('Sanitation Data'!$G$4,0,10*ROW('Sanitation Data'!G198))),'Data Summary'!CZ204="Yes"),100-OFFSET('Sanitation Data'!$G$4,0,10*ROW('Sanitation Data'!G198)),NA())</f>
        <v>#N/A</v>
      </c>
      <c r="AL204" s="507" t="e">
        <f ca="1">+IF(AND(ISNUMBER(OFFSET('Sanitation Data'!$G$6,0,10*ROW('Sanitation Data'!G198))),'Data Summary'!DA204="Yes"),OFFSET('Sanitation Data'!$G$6,0,10*ROW('Sanitation Data'!G198)),NA())</f>
        <v>#N/A</v>
      </c>
      <c r="AM204" s="507" t="e">
        <f ca="1">+IF(AND(ISNUMBER(OFFSET('Sanitation Data'!$G$10,0,10*ROW('Sanitation Data'!G198))),'Data Summary'!DB204="Yes"),OFFSET('Sanitation Data'!$G$10,0,10*ROW('Sanitation Data'!G198)),NA())</f>
        <v>#N/A</v>
      </c>
      <c r="AN204" s="507" t="e">
        <f ca="1">+IF(AND(ISNUMBER(OFFSET('Sanitation Data'!$G$11,0,10*ROW('Sanitation Data'!G198))),'Data Summary'!DC204="Yes"),OFFSET('Sanitation Data'!$G$11,0,10*ROW('Sanitation Data'!G198)),NA())</f>
        <v>#N/A</v>
      </c>
      <c r="AO204" s="507" t="e">
        <f ca="1">+IF(AND(ISNUMBER(OFFSET('Sanitation Data'!$G$12,0,10*ROW('Sanitation Data'!G198))),'Data Summary'!DD204="Yes"),OFFSET('Sanitation Data'!$G$12,0,10*ROW('Sanitation Data'!G198)),NA())</f>
        <v>#N/A</v>
      </c>
      <c r="AP204" s="507" t="e">
        <f ca="1">+IF(AND(ISNUMBER(OFFSET('Sanitation Data'!$H$4,0,10*ROW('Sanitation Data'!H198))),'Data Summary'!DE204="Yes"),100-OFFSET('Sanitation Data'!$H$4,0,10*ROW('Sanitation Data'!H198)),NA())</f>
        <v>#N/A</v>
      </c>
      <c r="AQ204" s="507" t="e">
        <f ca="1">+IF(AND(ISNUMBER(OFFSET('Sanitation Data'!$H$6,0,10*ROW('Sanitation Data'!H198))),'Data Summary'!DF204="Yes"),OFFSET('Sanitation Data'!$H$6,0,10*ROW('Sanitation Data'!H198)),NA())</f>
        <v>#N/A</v>
      </c>
      <c r="AR204" s="507" t="e">
        <f ca="1">+IF(AND(ISNUMBER(OFFSET('Sanitation Data'!$H$10,0,10*ROW('Sanitation Data'!H198))),'Data Summary'!DG204="Yes"),OFFSET('Sanitation Data'!$H$10,0,10*ROW('Sanitation Data'!H198)),NA())</f>
        <v>#N/A</v>
      </c>
      <c r="AS204" s="507" t="e">
        <f ca="1">+IF(AND(ISNUMBER(OFFSET('Sanitation Data'!$H$11,0,10*ROW('Sanitation Data'!H198))),'Data Summary'!DH204="Yes"),OFFSET('Sanitation Data'!$H$11,0,10*ROW('Sanitation Data'!H198)),NA())</f>
        <v>#N/A</v>
      </c>
      <c r="AT204" s="507" t="e">
        <f ca="1">+IF(AND(ISNUMBER(OFFSET('Sanitation Data'!$H$12,0,10*ROW('Sanitation Data'!H198))),'Data Summary'!DI204="Yes"),OFFSET('Sanitation Data'!$H$12,0,10*ROW('Sanitation Data'!H198)),NA())</f>
        <v>#N/A</v>
      </c>
      <c r="AU204" s="507" t="e">
        <f ca="1">+IF(AND(ISNUMBER(OFFSET('Sanitation Data'!$I$4,0,10*ROW('Sanitation Data'!I198))),'Data Summary'!DJ204="Yes"),100-OFFSET('Sanitation Data'!$I$4,0,10*ROW('Sanitation Data'!I198)),NA())</f>
        <v>#N/A</v>
      </c>
      <c r="AV204" s="507" t="e">
        <f ca="1">+IF(AND(ISNUMBER(OFFSET('Sanitation Data'!$I$6,0,10*ROW('Sanitation Data'!I198))),'Data Summary'!DK204="Yes"),OFFSET('Sanitation Data'!$I$6,0,10*ROW('Sanitation Data'!I198)),NA())</f>
        <v>#N/A</v>
      </c>
      <c r="AW204" s="507" t="e">
        <f ca="1">+IF(AND(ISNUMBER(OFFSET('Sanitation Data'!$I$10,0,10*ROW('Sanitation Data'!I198))),'Data Summary'!DL204="Yes"),OFFSET('Sanitation Data'!$I$10,0,10*ROW('Sanitation Data'!I198)),NA())</f>
        <v>#N/A</v>
      </c>
      <c r="AX204" s="507" t="e">
        <f ca="1">+IF(AND(ISNUMBER(OFFSET('Sanitation Data'!$I$11,0,10*ROW('Sanitation Data'!I198))),'Data Summary'!DM204="Yes"),OFFSET('Sanitation Data'!$I$11,0,10*ROW('Sanitation Data'!I198)),NA())</f>
        <v>#N/A</v>
      </c>
      <c r="AY204" s="507" t="e">
        <f ca="1">+IF(AND(ISNUMBER(OFFSET('Sanitation Data'!$I$12,0,10*ROW('Sanitation Data'!I198))),'Data Summary'!DN204="Yes"),OFFSET('Sanitation Data'!$I$12,0,10*ROW('Sanitation Data'!I198)),NA())</f>
        <v>#N/A</v>
      </c>
      <c r="AZ204" s="508" t="e">
        <f ca="1">+IF(AND(ISNUMBER(OFFSET('Hygiene Data'!$D$5,0,10*ROW('Hygiene Data'!D198))),'Data Summary'!DO204="Yes"),OFFSET('Hygiene Data'!$D$5,0,10*ROW('Hygiene Data'!D198)),NA())</f>
        <v>#N/A</v>
      </c>
      <c r="BA204" s="508" t="e">
        <f ca="1">+IF(AND(ISNUMBER(OFFSET('Hygiene Data'!$D$7,0,10*ROW('Hygiene Data'!D198))),'Data Summary'!DP204="Yes"),OFFSET('Hygiene Data'!$D$7,0,10*ROW('Hygiene Data'!D198)),NA())</f>
        <v>#N/A</v>
      </c>
      <c r="BB204" s="508" t="e">
        <f ca="1">+IF(AND(ISNUMBER(OFFSET('Hygiene Data'!$D$9,0,10*ROW('Hygiene Data'!D198))),'Data Summary'!DQ204="Yes"),OFFSET('Hygiene Data'!$D$9,0,10*ROW('Hygiene Data'!D198)),NA())</f>
        <v>#N/A</v>
      </c>
      <c r="BC204" s="508" t="e">
        <f ca="1">+IF(AND(ISNUMBER(OFFSET('Hygiene Data'!$E$5,0,10*ROW('Hygiene Data'!E198))),'Data Summary'!DR204="Yes"),OFFSET('Hygiene Data'!$E$5,0,10*ROW('Hygiene Data'!E198)),NA())</f>
        <v>#N/A</v>
      </c>
      <c r="BD204" s="508" t="e">
        <f ca="1">+IF(AND(ISNUMBER(OFFSET('Hygiene Data'!$E$7,0,10*ROW('Hygiene Data'!E198))),'Data Summary'!DS204="Yes"),OFFSET('Hygiene Data'!$E$7,0,10*ROW('Hygiene Data'!E198)),NA())</f>
        <v>#N/A</v>
      </c>
      <c r="BE204" s="508" t="e">
        <f ca="1">+IF(AND(ISNUMBER(OFFSET('Hygiene Data'!$E$9,0,10*ROW('Hygiene Data'!E198))),'Data Summary'!DT204="Yes"),OFFSET('Hygiene Data'!$E$9,0,10*ROW('Hygiene Data'!E198)),NA())</f>
        <v>#N/A</v>
      </c>
      <c r="BF204" s="508" t="e">
        <f ca="1">+IF(AND(ISNUMBER(OFFSET('Hygiene Data'!$F$5,0,10*ROW('Hygiene Data'!F198))),'Data Summary'!DU204="Yes"),OFFSET('Hygiene Data'!$F$5,0,10*ROW('Hygiene Data'!F198)),NA())</f>
        <v>#N/A</v>
      </c>
      <c r="BG204" s="508" t="e">
        <f ca="1">+IF(AND(ISNUMBER(OFFSET('Hygiene Data'!$F$7,0,10*ROW('Hygiene Data'!F198))),'Data Summary'!DV204="Yes"),OFFSET('Hygiene Data'!$F$7,0,10*ROW('Hygiene Data'!F198)),NA())</f>
        <v>#N/A</v>
      </c>
      <c r="BH204" s="508" t="e">
        <f ca="1">+IF(AND(ISNUMBER(OFFSET('Hygiene Data'!$F$9,0,10*ROW('Hygiene Data'!F198))),'Data Summary'!DW204="Yes"),OFFSET('Hygiene Data'!$F$9,0,10*ROW('Hygiene Data'!F198)),NA())</f>
        <v>#N/A</v>
      </c>
      <c r="BI204" s="508" t="e">
        <f ca="1">+IF(AND(ISNUMBER(OFFSET('Hygiene Data'!$G$5,0,10*ROW('Hygiene Data'!G198))),'Data Summary'!DX204="Yes"),OFFSET('Hygiene Data'!$G$5,0,10*ROW('Hygiene Data'!G198)),NA())</f>
        <v>#N/A</v>
      </c>
      <c r="BJ204" s="508" t="e">
        <f ca="1">+IF(AND(ISNUMBER(OFFSET('Hygiene Data'!$G$7,0,10*ROW('Hygiene Data'!G198))),'Data Summary'!DY204="Yes"),OFFSET('Hygiene Data'!$G$7,0,10*ROW('Hygiene Data'!G198)),NA())</f>
        <v>#N/A</v>
      </c>
      <c r="BK204" s="508" t="e">
        <f ca="1">+IF(AND(ISNUMBER(OFFSET('Hygiene Data'!$G$9,0,10*ROW('Hygiene Data'!G198))),'Data Summary'!DZ204="Yes"),OFFSET('Hygiene Data'!$G$9,0,10*ROW('Hygiene Data'!G198)),NA())</f>
        <v>#N/A</v>
      </c>
      <c r="BL204" s="508" t="e">
        <f ca="1">+IF(AND(ISNUMBER(OFFSET('Hygiene Data'!$H$5,0,10*ROW('Hygiene Data'!H198))),'Data Summary'!EA204="Yes"),OFFSET('Hygiene Data'!$H$5,0,10*ROW('Hygiene Data'!H198)),NA())</f>
        <v>#N/A</v>
      </c>
      <c r="BM204" s="508" t="e">
        <f ca="1">+IF(AND(ISNUMBER(OFFSET('Hygiene Data'!$H$7,0,10*ROW('Hygiene Data'!H198))),'Data Summary'!EB204="Yes"),OFFSET('Hygiene Data'!$H$7,0,10*ROW('Hygiene Data'!H198)),NA())</f>
        <v>#N/A</v>
      </c>
      <c r="BN204" s="508" t="e">
        <f ca="1">+IF(AND(ISNUMBER(OFFSET('Hygiene Data'!$H$9,0,10*ROW('Hygiene Data'!H198))),'Data Summary'!EC204="Yes"),OFFSET('Hygiene Data'!$H$9,0,10*ROW('Hygiene Data'!H198)),NA())</f>
        <v>#N/A</v>
      </c>
      <c r="BO204" s="508" t="e">
        <f ca="1">+IF(AND(ISNUMBER(OFFSET('Hygiene Data'!$I$5,0,10*ROW('Hygiene Data'!I198))),'Data Summary'!ED204="Yes"),OFFSET('Hygiene Data'!$I$5,0,10*ROW('Hygiene Data'!I198)),NA())</f>
        <v>#N/A</v>
      </c>
      <c r="BP204" s="508" t="e">
        <f ca="1">+IF(AND(ISNUMBER(OFFSET('Hygiene Data'!$I$7,0,10*ROW('Hygiene Data'!I198))),'Data Summary'!EE204="Yes"),OFFSET('Hygiene Data'!$I$7,0,10*ROW('Hygiene Data'!I198)),NA())</f>
        <v>#N/A</v>
      </c>
      <c r="BQ204" s="508" t="e">
        <f ca="1">+IF(AND(ISNUMBER(OFFSET('Hygiene Data'!$I$9,0,10*ROW('Hygiene Data'!I198))),'Data Summary'!EF204="Yes"),OFFSET('Hygiene Data'!$I$9,0,10*ROW('Hygiene Data'!I198)),NA())</f>
        <v>#N/A</v>
      </c>
    </row>
    <row r="205" spans="1:69" x14ac:dyDescent="0.25">
      <c r="A205" s="504" t="e">
        <f ca="1">+RIGHT('Data Summary'!A205,LEN('Data Summary'!A205)-9)</f>
        <v>#VALUE!</v>
      </c>
      <c r="B205" s="478" t="str">
        <f ca="1">+IF(ISTEXT('Data Summary'!B205),'Data Summary'!B205,"")</f>
        <v/>
      </c>
      <c r="C205" s="505" t="e">
        <f ca="1">+VALUE('Data Summary'!C205)</f>
        <v>#VALUE!</v>
      </c>
      <c r="D205" s="506" t="e">
        <f ca="1">+IF(AND(ISNUMBER(OFFSET('Water Data'!$D$4,0,10*ROW('Water Data'!D199))),'Data Summary'!BS205="Yes"),100-OFFSET('Water Data'!$D$4,0,10*ROW('Water Data'!D199)),NA())</f>
        <v>#N/A</v>
      </c>
      <c r="E205" s="506" t="e">
        <f ca="1">+IF(AND(ISNUMBER(OFFSET('Water Data'!$D$6,0,10*ROW('Water Data'!D199))),'Data Summary'!BT205="Yes"),OFFSET('Water Data'!$D$6,0,10*ROW('Water Data'!D199)),NA())</f>
        <v>#N/A</v>
      </c>
      <c r="F205" s="506" t="e">
        <f ca="1">+IF(AND(ISNUMBER(OFFSET('Water Data'!$D$9,0,10*ROW('Water Data'!D199))),'Data Summary'!BU205="Yes"),OFFSET('Water Data'!$D$9,0,10*ROW('Water Data'!D199)),NA())</f>
        <v>#N/A</v>
      </c>
      <c r="G205" s="506" t="e">
        <f ca="1">+IF(AND(ISNUMBER(OFFSET('Water Data'!$E$4,0,10*ROW('Water Data'!E199))),'Data Summary'!BV205="Yes"),100-OFFSET('Water Data'!$E$4,0,10*ROW('Water Data'!E199)),NA())</f>
        <v>#N/A</v>
      </c>
      <c r="H205" s="506" t="e">
        <f ca="1">+IF(AND(ISNUMBER(OFFSET('Water Data'!$E$6,0,10*ROW('Water Data'!E199))),'Data Summary'!BW205="Yes"),OFFSET('Water Data'!$E$6,0,10*ROW('Water Data'!E199)),NA())</f>
        <v>#N/A</v>
      </c>
      <c r="I205" s="506" t="e">
        <f ca="1">+IF(AND(ISNUMBER(OFFSET('Water Data'!$E$9,0,10*ROW('Water Data'!E199))),'Data Summary'!BX205="Yes"),OFFSET('Water Data'!$E$9,0,10*ROW('Water Data'!E199)),NA())</f>
        <v>#N/A</v>
      </c>
      <c r="J205" s="506" t="e">
        <f ca="1">+IF(AND(ISNUMBER(OFFSET('Water Data'!$F$4,0,10*ROW('Water Data'!F199))),'Data Summary'!BY205="Yes"),100-OFFSET('Water Data'!$F$4,0,10*ROW('Water Data'!F199)),NA())</f>
        <v>#N/A</v>
      </c>
      <c r="K205" s="506" t="e">
        <f ca="1">+IF(AND(ISNUMBER(OFFSET('Water Data'!$F$6,0,10*ROW('Water Data'!F199))),'Data Summary'!BZ205="Yes"),OFFSET('Water Data'!$F$6,0,10*ROW('Water Data'!F199)),NA())</f>
        <v>#N/A</v>
      </c>
      <c r="L205" s="506" t="e">
        <f ca="1">+IF(AND(ISNUMBER(OFFSET('Water Data'!$F$9,0,10*ROW('Water Data'!F199))),'Data Summary'!CA205="Yes"),OFFSET('Water Data'!$F$9,0,10*ROW('Water Data'!F199)),NA())</f>
        <v>#N/A</v>
      </c>
      <c r="M205" s="506" t="e">
        <f ca="1">+IF(AND(ISNUMBER(OFFSET('Water Data'!$G$4,0,10*ROW('Water Data'!G199))),'Data Summary'!CB205="Yes"),100-OFFSET('Water Data'!$G$4,0,10*ROW('Water Data'!G199)),NA())</f>
        <v>#N/A</v>
      </c>
      <c r="N205" s="506" t="e">
        <f ca="1">+IF(AND(ISNUMBER(OFFSET('Water Data'!$G$6,0,10*ROW('Water Data'!G199))),'Data Summary'!CC205="Yes"),OFFSET('Water Data'!$G$6,0,10*ROW('Water Data'!G199)),NA())</f>
        <v>#N/A</v>
      </c>
      <c r="O205" s="506" t="e">
        <f ca="1">+IF(AND(ISNUMBER(OFFSET('Water Data'!$G$9,0,10*ROW('Water Data'!G199))),'Data Summary'!CD205="Yes"),OFFSET('Water Data'!$G$9,0,10*ROW('Water Data'!G199)),NA())</f>
        <v>#N/A</v>
      </c>
      <c r="P205" s="506" t="e">
        <f ca="1">+IF(AND(ISNUMBER(OFFSET('Water Data'!$H$4,0,10*ROW('Water Data'!H199))),'Data Summary'!CE205="Yes"),100-OFFSET('Water Data'!$H$4,0,10*ROW('Water Data'!H199)),NA())</f>
        <v>#N/A</v>
      </c>
      <c r="Q205" s="506" t="e">
        <f ca="1">+IF(AND(ISNUMBER(OFFSET('Water Data'!$H$6,0,10*ROW('Water Data'!H199))),'Data Summary'!CF205="Yes"),OFFSET('Water Data'!$H$6,0,10*ROW('Water Data'!H199)),NA())</f>
        <v>#N/A</v>
      </c>
      <c r="R205" s="506" t="e">
        <f ca="1">+IF(AND(ISNUMBER(OFFSET('Water Data'!$H$9,0,10*ROW('Water Data'!H199))),'Data Summary'!CG205="Yes"),OFFSET('Water Data'!$H$9,0,10*ROW('Water Data'!H199)),NA())</f>
        <v>#N/A</v>
      </c>
      <c r="S205" s="506" t="e">
        <f ca="1">+IF(AND(ISNUMBER(OFFSET('Water Data'!$I$4,0,10*ROW('Water Data'!I199))),'Data Summary'!CH205="Yes"),100-OFFSET('Water Data'!$I$4,0,10*ROW('Water Data'!I199)),NA())</f>
        <v>#N/A</v>
      </c>
      <c r="T205" s="506" t="e">
        <f ca="1">+IF(AND(ISNUMBER(OFFSET('Water Data'!$I$6,0,10*ROW('Water Data'!I199))),'Data Summary'!CI205="Yes"),OFFSET('Water Data'!$I$6,0,10*ROW('Water Data'!I199)),NA())</f>
        <v>#N/A</v>
      </c>
      <c r="U205" s="506" t="e">
        <f ca="1">+IF(AND(ISNUMBER(OFFSET('Water Data'!$I$9,0,10*ROW('Water Data'!I199))),'Data Summary'!CJ205="Yes"),OFFSET('Water Data'!$I$9,0,10*ROW('Water Data'!I199)),NA())</f>
        <v>#N/A</v>
      </c>
      <c r="V205" s="507" t="e">
        <f ca="1">+IF(AND(ISNUMBER(OFFSET('Sanitation Data'!$D$4,0,10*ROW('Sanitation Data'!D199))),'Data Summary'!CK205="Yes"),100-OFFSET('Sanitation Data'!$D$4,0,10*ROW('Sanitation Data'!D199)),NA())</f>
        <v>#N/A</v>
      </c>
      <c r="W205" s="507" t="e">
        <f ca="1">+IF(AND(ISNUMBER(OFFSET('Sanitation Data'!$D$6,0,10*ROW('Sanitation Data'!D199))),'Data Summary'!CL205="Yes"),OFFSET('Sanitation Data'!$D$6,0,10*ROW('Sanitation Data'!D199)),NA())</f>
        <v>#N/A</v>
      </c>
      <c r="X205" s="507" t="e">
        <f ca="1">+IF(AND(ISNUMBER(OFFSET('Sanitation Data'!$D$10,0,10*ROW('Sanitation Data'!D199))),'Data Summary'!CM205="Yes"),OFFSET('Sanitation Data'!$D$10,0,10*ROW('Sanitation Data'!D199)),NA())</f>
        <v>#N/A</v>
      </c>
      <c r="Y205" s="507" t="e">
        <f ca="1">+IF(AND(ISNUMBER(OFFSET('Sanitation Data'!$D$11,0,10*ROW('Sanitation Data'!D199))),'Data Summary'!CN205="Yes"),OFFSET('Sanitation Data'!$D$11,0,10*ROW('Sanitation Data'!D199)),NA())</f>
        <v>#N/A</v>
      </c>
      <c r="Z205" s="507" t="e">
        <f ca="1">+IF(AND(ISNUMBER(OFFSET('Sanitation Data'!$D$12,0,10*ROW('Sanitation Data'!D199))),'Data Summary'!CO205="Yes"),OFFSET('Sanitation Data'!$D$12,0,10*ROW('Sanitation Data'!D199)),NA())</f>
        <v>#N/A</v>
      </c>
      <c r="AA205" s="507" t="e">
        <f ca="1">+IF(AND(ISNUMBER(OFFSET('Sanitation Data'!$E$4,0,10*ROW('Sanitation Data'!E199))),'Data Summary'!CP205="Yes"),100-OFFSET('Sanitation Data'!$E$4,0,10*ROW('Sanitation Data'!E199)),NA())</f>
        <v>#N/A</v>
      </c>
      <c r="AB205" s="507" t="e">
        <f ca="1">+IF(AND(ISNUMBER(OFFSET('Sanitation Data'!$E$6,0,10*ROW('Sanitation Data'!E199))),'Data Summary'!CQ205="Yes"),OFFSET('Sanitation Data'!$E$6,0,10*ROW('Sanitation Data'!E199)),NA())</f>
        <v>#N/A</v>
      </c>
      <c r="AC205" s="507" t="e">
        <f ca="1">+IF(AND(ISNUMBER(OFFSET('Sanitation Data'!$E$10,0,10*ROW('Sanitation Data'!E199))),'Data Summary'!CR205="Yes"),OFFSET('Sanitation Data'!$E$10,0,10*ROW('Sanitation Data'!E199)),NA())</f>
        <v>#N/A</v>
      </c>
      <c r="AD205" s="507" t="e">
        <f ca="1">+IF(AND(ISNUMBER(OFFSET('Sanitation Data'!$E$11,0,10*ROW('Sanitation Data'!E199))),'Data Summary'!CS205="Yes"),OFFSET('Sanitation Data'!$E$11,0,10*ROW('Sanitation Data'!E199)),NA())</f>
        <v>#N/A</v>
      </c>
      <c r="AE205" s="507" t="e">
        <f ca="1">+IF(AND(ISNUMBER(OFFSET('Sanitation Data'!$E$12,0,10*ROW('Sanitation Data'!E199))),'Data Summary'!CT205="Yes"),OFFSET('Sanitation Data'!$E$12,0,10*ROW('Sanitation Data'!E199)),NA())</f>
        <v>#N/A</v>
      </c>
      <c r="AF205" s="507" t="e">
        <f ca="1">+IF(AND(ISNUMBER(OFFSET('Sanitation Data'!$F$4,0,10*ROW('Sanitation Data'!F199))),'Data Summary'!CU205="Yes"),100-OFFSET('Sanitation Data'!$F$4,0,10*ROW('Sanitation Data'!F199)),NA())</f>
        <v>#N/A</v>
      </c>
      <c r="AG205" s="507" t="e">
        <f ca="1">+IF(AND(ISNUMBER(OFFSET('Sanitation Data'!$F$6,0,10*ROW('Sanitation Data'!F199))),'Data Summary'!CV205="Yes"),OFFSET('Sanitation Data'!$F$6,0,10*ROW('Sanitation Data'!F199)),NA())</f>
        <v>#N/A</v>
      </c>
      <c r="AH205" s="507" t="e">
        <f ca="1">+IF(AND(ISNUMBER(OFFSET('Sanitation Data'!$F$10,0,10*ROW('Sanitation Data'!F199))),'Data Summary'!CW205="Yes"),OFFSET('Sanitation Data'!$F$10,0,10*ROW('Sanitation Data'!F199)),NA())</f>
        <v>#N/A</v>
      </c>
      <c r="AI205" s="507" t="e">
        <f ca="1">+IF(AND(ISNUMBER(OFFSET('Sanitation Data'!$F$11,0,10*ROW('Sanitation Data'!F199))),'Data Summary'!CX205="Yes"),OFFSET('Sanitation Data'!$F$11,0,10*ROW('Sanitation Data'!F199)),NA())</f>
        <v>#N/A</v>
      </c>
      <c r="AJ205" s="507" t="e">
        <f ca="1">+IF(AND(ISNUMBER(OFFSET('Sanitation Data'!$F$12,0,10*ROW('Sanitation Data'!F199))),'Data Summary'!CY205="Yes"),OFFSET('Sanitation Data'!$F$12,0,10*ROW('Sanitation Data'!F199)),NA())</f>
        <v>#N/A</v>
      </c>
      <c r="AK205" s="507" t="e">
        <f ca="1">+IF(AND(ISNUMBER(OFFSET('Sanitation Data'!$G$4,0,10*ROW('Sanitation Data'!G199))),'Data Summary'!CZ205="Yes"),100-OFFSET('Sanitation Data'!$G$4,0,10*ROW('Sanitation Data'!G199)),NA())</f>
        <v>#N/A</v>
      </c>
      <c r="AL205" s="507" t="e">
        <f ca="1">+IF(AND(ISNUMBER(OFFSET('Sanitation Data'!$G$6,0,10*ROW('Sanitation Data'!G199))),'Data Summary'!DA205="Yes"),OFFSET('Sanitation Data'!$G$6,0,10*ROW('Sanitation Data'!G199)),NA())</f>
        <v>#N/A</v>
      </c>
      <c r="AM205" s="507" t="e">
        <f ca="1">+IF(AND(ISNUMBER(OFFSET('Sanitation Data'!$G$10,0,10*ROW('Sanitation Data'!G199))),'Data Summary'!DB205="Yes"),OFFSET('Sanitation Data'!$G$10,0,10*ROW('Sanitation Data'!G199)),NA())</f>
        <v>#N/A</v>
      </c>
      <c r="AN205" s="507" t="e">
        <f ca="1">+IF(AND(ISNUMBER(OFFSET('Sanitation Data'!$G$11,0,10*ROW('Sanitation Data'!G199))),'Data Summary'!DC205="Yes"),OFFSET('Sanitation Data'!$G$11,0,10*ROW('Sanitation Data'!G199)),NA())</f>
        <v>#N/A</v>
      </c>
      <c r="AO205" s="507" t="e">
        <f ca="1">+IF(AND(ISNUMBER(OFFSET('Sanitation Data'!$G$12,0,10*ROW('Sanitation Data'!G199))),'Data Summary'!DD205="Yes"),OFFSET('Sanitation Data'!$G$12,0,10*ROW('Sanitation Data'!G199)),NA())</f>
        <v>#N/A</v>
      </c>
      <c r="AP205" s="507" t="e">
        <f ca="1">+IF(AND(ISNUMBER(OFFSET('Sanitation Data'!$H$4,0,10*ROW('Sanitation Data'!H199))),'Data Summary'!DE205="Yes"),100-OFFSET('Sanitation Data'!$H$4,0,10*ROW('Sanitation Data'!H199)),NA())</f>
        <v>#N/A</v>
      </c>
      <c r="AQ205" s="507" t="e">
        <f ca="1">+IF(AND(ISNUMBER(OFFSET('Sanitation Data'!$H$6,0,10*ROW('Sanitation Data'!H199))),'Data Summary'!DF205="Yes"),OFFSET('Sanitation Data'!$H$6,0,10*ROW('Sanitation Data'!H199)),NA())</f>
        <v>#N/A</v>
      </c>
      <c r="AR205" s="507" t="e">
        <f ca="1">+IF(AND(ISNUMBER(OFFSET('Sanitation Data'!$H$10,0,10*ROW('Sanitation Data'!H199))),'Data Summary'!DG205="Yes"),OFFSET('Sanitation Data'!$H$10,0,10*ROW('Sanitation Data'!H199)),NA())</f>
        <v>#N/A</v>
      </c>
      <c r="AS205" s="507" t="e">
        <f ca="1">+IF(AND(ISNUMBER(OFFSET('Sanitation Data'!$H$11,0,10*ROW('Sanitation Data'!H199))),'Data Summary'!DH205="Yes"),OFFSET('Sanitation Data'!$H$11,0,10*ROW('Sanitation Data'!H199)),NA())</f>
        <v>#N/A</v>
      </c>
      <c r="AT205" s="507" t="e">
        <f ca="1">+IF(AND(ISNUMBER(OFFSET('Sanitation Data'!$H$12,0,10*ROW('Sanitation Data'!H199))),'Data Summary'!DI205="Yes"),OFFSET('Sanitation Data'!$H$12,0,10*ROW('Sanitation Data'!H199)),NA())</f>
        <v>#N/A</v>
      </c>
      <c r="AU205" s="507" t="e">
        <f ca="1">+IF(AND(ISNUMBER(OFFSET('Sanitation Data'!$I$4,0,10*ROW('Sanitation Data'!I199))),'Data Summary'!DJ205="Yes"),100-OFFSET('Sanitation Data'!$I$4,0,10*ROW('Sanitation Data'!I199)),NA())</f>
        <v>#N/A</v>
      </c>
      <c r="AV205" s="507" t="e">
        <f ca="1">+IF(AND(ISNUMBER(OFFSET('Sanitation Data'!$I$6,0,10*ROW('Sanitation Data'!I199))),'Data Summary'!DK205="Yes"),OFFSET('Sanitation Data'!$I$6,0,10*ROW('Sanitation Data'!I199)),NA())</f>
        <v>#N/A</v>
      </c>
      <c r="AW205" s="507" t="e">
        <f ca="1">+IF(AND(ISNUMBER(OFFSET('Sanitation Data'!$I$10,0,10*ROW('Sanitation Data'!I199))),'Data Summary'!DL205="Yes"),OFFSET('Sanitation Data'!$I$10,0,10*ROW('Sanitation Data'!I199)),NA())</f>
        <v>#N/A</v>
      </c>
      <c r="AX205" s="507" t="e">
        <f ca="1">+IF(AND(ISNUMBER(OFFSET('Sanitation Data'!$I$11,0,10*ROW('Sanitation Data'!I199))),'Data Summary'!DM205="Yes"),OFFSET('Sanitation Data'!$I$11,0,10*ROW('Sanitation Data'!I199)),NA())</f>
        <v>#N/A</v>
      </c>
      <c r="AY205" s="507" t="e">
        <f ca="1">+IF(AND(ISNUMBER(OFFSET('Sanitation Data'!$I$12,0,10*ROW('Sanitation Data'!I199))),'Data Summary'!DN205="Yes"),OFFSET('Sanitation Data'!$I$12,0,10*ROW('Sanitation Data'!I199)),NA())</f>
        <v>#N/A</v>
      </c>
      <c r="AZ205" s="508" t="e">
        <f ca="1">+IF(AND(ISNUMBER(OFFSET('Hygiene Data'!$D$5,0,10*ROW('Hygiene Data'!D199))),'Data Summary'!DO205="Yes"),OFFSET('Hygiene Data'!$D$5,0,10*ROW('Hygiene Data'!D199)),NA())</f>
        <v>#N/A</v>
      </c>
      <c r="BA205" s="508" t="e">
        <f ca="1">+IF(AND(ISNUMBER(OFFSET('Hygiene Data'!$D$7,0,10*ROW('Hygiene Data'!D199))),'Data Summary'!DP205="Yes"),OFFSET('Hygiene Data'!$D$7,0,10*ROW('Hygiene Data'!D199)),NA())</f>
        <v>#N/A</v>
      </c>
      <c r="BB205" s="508" t="e">
        <f ca="1">+IF(AND(ISNUMBER(OFFSET('Hygiene Data'!$D$9,0,10*ROW('Hygiene Data'!D199))),'Data Summary'!DQ205="Yes"),OFFSET('Hygiene Data'!$D$9,0,10*ROW('Hygiene Data'!D199)),NA())</f>
        <v>#N/A</v>
      </c>
      <c r="BC205" s="508" t="e">
        <f ca="1">+IF(AND(ISNUMBER(OFFSET('Hygiene Data'!$E$5,0,10*ROW('Hygiene Data'!E199))),'Data Summary'!DR205="Yes"),OFFSET('Hygiene Data'!$E$5,0,10*ROW('Hygiene Data'!E199)),NA())</f>
        <v>#N/A</v>
      </c>
      <c r="BD205" s="508" t="e">
        <f ca="1">+IF(AND(ISNUMBER(OFFSET('Hygiene Data'!$E$7,0,10*ROW('Hygiene Data'!E199))),'Data Summary'!DS205="Yes"),OFFSET('Hygiene Data'!$E$7,0,10*ROW('Hygiene Data'!E199)),NA())</f>
        <v>#N/A</v>
      </c>
      <c r="BE205" s="508" t="e">
        <f ca="1">+IF(AND(ISNUMBER(OFFSET('Hygiene Data'!$E$9,0,10*ROW('Hygiene Data'!E199))),'Data Summary'!DT205="Yes"),OFFSET('Hygiene Data'!$E$9,0,10*ROW('Hygiene Data'!E199)),NA())</f>
        <v>#N/A</v>
      </c>
      <c r="BF205" s="508" t="e">
        <f ca="1">+IF(AND(ISNUMBER(OFFSET('Hygiene Data'!$F$5,0,10*ROW('Hygiene Data'!F199))),'Data Summary'!DU205="Yes"),OFFSET('Hygiene Data'!$F$5,0,10*ROW('Hygiene Data'!F199)),NA())</f>
        <v>#N/A</v>
      </c>
      <c r="BG205" s="508" t="e">
        <f ca="1">+IF(AND(ISNUMBER(OFFSET('Hygiene Data'!$F$7,0,10*ROW('Hygiene Data'!F199))),'Data Summary'!DV205="Yes"),OFFSET('Hygiene Data'!$F$7,0,10*ROW('Hygiene Data'!F199)),NA())</f>
        <v>#N/A</v>
      </c>
      <c r="BH205" s="508" t="e">
        <f ca="1">+IF(AND(ISNUMBER(OFFSET('Hygiene Data'!$F$9,0,10*ROW('Hygiene Data'!F199))),'Data Summary'!DW205="Yes"),OFFSET('Hygiene Data'!$F$9,0,10*ROW('Hygiene Data'!F199)),NA())</f>
        <v>#N/A</v>
      </c>
      <c r="BI205" s="508" t="e">
        <f ca="1">+IF(AND(ISNUMBER(OFFSET('Hygiene Data'!$G$5,0,10*ROW('Hygiene Data'!G199))),'Data Summary'!DX205="Yes"),OFFSET('Hygiene Data'!$G$5,0,10*ROW('Hygiene Data'!G199)),NA())</f>
        <v>#N/A</v>
      </c>
      <c r="BJ205" s="508" t="e">
        <f ca="1">+IF(AND(ISNUMBER(OFFSET('Hygiene Data'!$G$7,0,10*ROW('Hygiene Data'!G199))),'Data Summary'!DY205="Yes"),OFFSET('Hygiene Data'!$G$7,0,10*ROW('Hygiene Data'!G199)),NA())</f>
        <v>#N/A</v>
      </c>
      <c r="BK205" s="508" t="e">
        <f ca="1">+IF(AND(ISNUMBER(OFFSET('Hygiene Data'!$G$9,0,10*ROW('Hygiene Data'!G199))),'Data Summary'!DZ205="Yes"),OFFSET('Hygiene Data'!$G$9,0,10*ROW('Hygiene Data'!G199)),NA())</f>
        <v>#N/A</v>
      </c>
      <c r="BL205" s="508" t="e">
        <f ca="1">+IF(AND(ISNUMBER(OFFSET('Hygiene Data'!$H$5,0,10*ROW('Hygiene Data'!H199))),'Data Summary'!EA205="Yes"),OFFSET('Hygiene Data'!$H$5,0,10*ROW('Hygiene Data'!H199)),NA())</f>
        <v>#N/A</v>
      </c>
      <c r="BM205" s="508" t="e">
        <f ca="1">+IF(AND(ISNUMBER(OFFSET('Hygiene Data'!$H$7,0,10*ROW('Hygiene Data'!H199))),'Data Summary'!EB205="Yes"),OFFSET('Hygiene Data'!$H$7,0,10*ROW('Hygiene Data'!H199)),NA())</f>
        <v>#N/A</v>
      </c>
      <c r="BN205" s="508" t="e">
        <f ca="1">+IF(AND(ISNUMBER(OFFSET('Hygiene Data'!$H$9,0,10*ROW('Hygiene Data'!H199))),'Data Summary'!EC205="Yes"),OFFSET('Hygiene Data'!$H$9,0,10*ROW('Hygiene Data'!H199)),NA())</f>
        <v>#N/A</v>
      </c>
      <c r="BO205" s="508" t="e">
        <f ca="1">+IF(AND(ISNUMBER(OFFSET('Hygiene Data'!$I$5,0,10*ROW('Hygiene Data'!I199))),'Data Summary'!ED205="Yes"),OFFSET('Hygiene Data'!$I$5,0,10*ROW('Hygiene Data'!I199)),NA())</f>
        <v>#N/A</v>
      </c>
      <c r="BP205" s="508" t="e">
        <f ca="1">+IF(AND(ISNUMBER(OFFSET('Hygiene Data'!$I$7,0,10*ROW('Hygiene Data'!I199))),'Data Summary'!EE205="Yes"),OFFSET('Hygiene Data'!$I$7,0,10*ROW('Hygiene Data'!I199)),NA())</f>
        <v>#N/A</v>
      </c>
      <c r="BQ205" s="508" t="e">
        <f ca="1">+IF(AND(ISNUMBER(OFFSET('Hygiene Data'!$I$9,0,10*ROW('Hygiene Data'!I199))),'Data Summary'!EF205="Yes"),OFFSET('Hygiene Data'!$I$9,0,10*ROW('Hygiene Data'!I199)),NA())</f>
        <v>#N/A</v>
      </c>
    </row>
    <row r="206" spans="1:69" x14ac:dyDescent="0.25">
      <c r="A206" s="504" t="e">
        <f ca="1">+RIGHT('Data Summary'!A206,LEN('Data Summary'!A206)-9)</f>
        <v>#VALUE!</v>
      </c>
      <c r="B206" s="478" t="str">
        <f ca="1">+IF(ISTEXT('Data Summary'!B206),'Data Summary'!B206,"")</f>
        <v/>
      </c>
      <c r="C206" s="505" t="e">
        <f ca="1">+VALUE('Data Summary'!C206)</f>
        <v>#VALUE!</v>
      </c>
      <c r="D206" s="506" t="e">
        <f ca="1">+IF(AND(ISNUMBER(OFFSET('Water Data'!$D$4,0,10*ROW('Water Data'!D200))),'Data Summary'!BS206="Yes"),100-OFFSET('Water Data'!$D$4,0,10*ROW('Water Data'!D200)),NA())</f>
        <v>#N/A</v>
      </c>
      <c r="E206" s="506" t="e">
        <f ca="1">+IF(AND(ISNUMBER(OFFSET('Water Data'!$D$6,0,10*ROW('Water Data'!D200))),'Data Summary'!BT206="Yes"),OFFSET('Water Data'!$D$6,0,10*ROW('Water Data'!D200)),NA())</f>
        <v>#N/A</v>
      </c>
      <c r="F206" s="506" t="e">
        <f ca="1">+IF(AND(ISNUMBER(OFFSET('Water Data'!$D$9,0,10*ROW('Water Data'!D200))),'Data Summary'!BU206="Yes"),OFFSET('Water Data'!$D$9,0,10*ROW('Water Data'!D200)),NA())</f>
        <v>#N/A</v>
      </c>
      <c r="G206" s="506" t="e">
        <f ca="1">+IF(AND(ISNUMBER(OFFSET('Water Data'!$E$4,0,10*ROW('Water Data'!E200))),'Data Summary'!BV206="Yes"),100-OFFSET('Water Data'!$E$4,0,10*ROW('Water Data'!E200)),NA())</f>
        <v>#N/A</v>
      </c>
      <c r="H206" s="506" t="e">
        <f ca="1">+IF(AND(ISNUMBER(OFFSET('Water Data'!$E$6,0,10*ROW('Water Data'!E200))),'Data Summary'!BW206="Yes"),OFFSET('Water Data'!$E$6,0,10*ROW('Water Data'!E200)),NA())</f>
        <v>#N/A</v>
      </c>
      <c r="I206" s="506" t="e">
        <f ca="1">+IF(AND(ISNUMBER(OFFSET('Water Data'!$E$9,0,10*ROW('Water Data'!E200))),'Data Summary'!BX206="Yes"),OFFSET('Water Data'!$E$9,0,10*ROW('Water Data'!E200)),NA())</f>
        <v>#N/A</v>
      </c>
      <c r="J206" s="506" t="e">
        <f ca="1">+IF(AND(ISNUMBER(OFFSET('Water Data'!$F$4,0,10*ROW('Water Data'!F200))),'Data Summary'!BY206="Yes"),100-OFFSET('Water Data'!$F$4,0,10*ROW('Water Data'!F200)),NA())</f>
        <v>#N/A</v>
      </c>
      <c r="K206" s="506" t="e">
        <f ca="1">+IF(AND(ISNUMBER(OFFSET('Water Data'!$F$6,0,10*ROW('Water Data'!F200))),'Data Summary'!BZ206="Yes"),OFFSET('Water Data'!$F$6,0,10*ROW('Water Data'!F200)),NA())</f>
        <v>#N/A</v>
      </c>
      <c r="L206" s="506" t="e">
        <f ca="1">+IF(AND(ISNUMBER(OFFSET('Water Data'!$F$9,0,10*ROW('Water Data'!F200))),'Data Summary'!CA206="Yes"),OFFSET('Water Data'!$F$9,0,10*ROW('Water Data'!F200)),NA())</f>
        <v>#N/A</v>
      </c>
      <c r="M206" s="506" t="e">
        <f ca="1">+IF(AND(ISNUMBER(OFFSET('Water Data'!$G$4,0,10*ROW('Water Data'!G200))),'Data Summary'!CB206="Yes"),100-OFFSET('Water Data'!$G$4,0,10*ROW('Water Data'!G200)),NA())</f>
        <v>#N/A</v>
      </c>
      <c r="N206" s="506" t="e">
        <f ca="1">+IF(AND(ISNUMBER(OFFSET('Water Data'!$G$6,0,10*ROW('Water Data'!G200))),'Data Summary'!CC206="Yes"),OFFSET('Water Data'!$G$6,0,10*ROW('Water Data'!G200)),NA())</f>
        <v>#N/A</v>
      </c>
      <c r="O206" s="506" t="e">
        <f ca="1">+IF(AND(ISNUMBER(OFFSET('Water Data'!$G$9,0,10*ROW('Water Data'!G200))),'Data Summary'!CD206="Yes"),OFFSET('Water Data'!$G$9,0,10*ROW('Water Data'!G200)),NA())</f>
        <v>#N/A</v>
      </c>
      <c r="P206" s="506" t="e">
        <f ca="1">+IF(AND(ISNUMBER(OFFSET('Water Data'!$H$4,0,10*ROW('Water Data'!H200))),'Data Summary'!CE206="Yes"),100-OFFSET('Water Data'!$H$4,0,10*ROW('Water Data'!H200)),NA())</f>
        <v>#N/A</v>
      </c>
      <c r="Q206" s="506" t="e">
        <f ca="1">+IF(AND(ISNUMBER(OFFSET('Water Data'!$H$6,0,10*ROW('Water Data'!H200))),'Data Summary'!CF206="Yes"),OFFSET('Water Data'!$H$6,0,10*ROW('Water Data'!H200)),NA())</f>
        <v>#N/A</v>
      </c>
      <c r="R206" s="506" t="e">
        <f ca="1">+IF(AND(ISNUMBER(OFFSET('Water Data'!$H$9,0,10*ROW('Water Data'!H200))),'Data Summary'!CG206="Yes"),OFFSET('Water Data'!$H$9,0,10*ROW('Water Data'!H200)),NA())</f>
        <v>#N/A</v>
      </c>
      <c r="S206" s="506" t="e">
        <f ca="1">+IF(AND(ISNUMBER(OFFSET('Water Data'!$I$4,0,10*ROW('Water Data'!I200))),'Data Summary'!CH206="Yes"),100-OFFSET('Water Data'!$I$4,0,10*ROW('Water Data'!I200)),NA())</f>
        <v>#N/A</v>
      </c>
      <c r="T206" s="506" t="e">
        <f ca="1">+IF(AND(ISNUMBER(OFFSET('Water Data'!$I$6,0,10*ROW('Water Data'!I200))),'Data Summary'!CI206="Yes"),OFFSET('Water Data'!$I$6,0,10*ROW('Water Data'!I200)),NA())</f>
        <v>#N/A</v>
      </c>
      <c r="U206" s="506" t="e">
        <f ca="1">+IF(AND(ISNUMBER(OFFSET('Water Data'!$I$9,0,10*ROW('Water Data'!I200))),'Data Summary'!CJ206="Yes"),OFFSET('Water Data'!$I$9,0,10*ROW('Water Data'!I200)),NA())</f>
        <v>#N/A</v>
      </c>
      <c r="V206" s="507" t="e">
        <f ca="1">+IF(AND(ISNUMBER(OFFSET('Sanitation Data'!$D$4,0,10*ROW('Sanitation Data'!D200))),'Data Summary'!CK206="Yes"),100-OFFSET('Sanitation Data'!$D$4,0,10*ROW('Sanitation Data'!D200)),NA())</f>
        <v>#N/A</v>
      </c>
      <c r="W206" s="507" t="e">
        <f ca="1">+IF(AND(ISNUMBER(OFFSET('Sanitation Data'!$D$6,0,10*ROW('Sanitation Data'!D200))),'Data Summary'!CL206="Yes"),OFFSET('Sanitation Data'!$D$6,0,10*ROW('Sanitation Data'!D200)),NA())</f>
        <v>#N/A</v>
      </c>
      <c r="X206" s="507" t="e">
        <f ca="1">+IF(AND(ISNUMBER(OFFSET('Sanitation Data'!$D$10,0,10*ROW('Sanitation Data'!D200))),'Data Summary'!CM206="Yes"),OFFSET('Sanitation Data'!$D$10,0,10*ROW('Sanitation Data'!D200)),NA())</f>
        <v>#N/A</v>
      </c>
      <c r="Y206" s="507" t="e">
        <f ca="1">+IF(AND(ISNUMBER(OFFSET('Sanitation Data'!$D$11,0,10*ROW('Sanitation Data'!D200))),'Data Summary'!CN206="Yes"),OFFSET('Sanitation Data'!$D$11,0,10*ROW('Sanitation Data'!D200)),NA())</f>
        <v>#N/A</v>
      </c>
      <c r="Z206" s="507" t="e">
        <f ca="1">+IF(AND(ISNUMBER(OFFSET('Sanitation Data'!$D$12,0,10*ROW('Sanitation Data'!D200))),'Data Summary'!CO206="Yes"),OFFSET('Sanitation Data'!$D$12,0,10*ROW('Sanitation Data'!D200)),NA())</f>
        <v>#N/A</v>
      </c>
      <c r="AA206" s="507" t="e">
        <f ca="1">+IF(AND(ISNUMBER(OFFSET('Sanitation Data'!$E$4,0,10*ROW('Sanitation Data'!E200))),'Data Summary'!CP206="Yes"),100-OFFSET('Sanitation Data'!$E$4,0,10*ROW('Sanitation Data'!E200)),NA())</f>
        <v>#N/A</v>
      </c>
      <c r="AB206" s="507" t="e">
        <f ca="1">+IF(AND(ISNUMBER(OFFSET('Sanitation Data'!$E$6,0,10*ROW('Sanitation Data'!E200))),'Data Summary'!CQ206="Yes"),OFFSET('Sanitation Data'!$E$6,0,10*ROW('Sanitation Data'!E200)),NA())</f>
        <v>#N/A</v>
      </c>
      <c r="AC206" s="507" t="e">
        <f ca="1">+IF(AND(ISNUMBER(OFFSET('Sanitation Data'!$E$10,0,10*ROW('Sanitation Data'!E200))),'Data Summary'!CR206="Yes"),OFFSET('Sanitation Data'!$E$10,0,10*ROW('Sanitation Data'!E200)),NA())</f>
        <v>#N/A</v>
      </c>
      <c r="AD206" s="507" t="e">
        <f ca="1">+IF(AND(ISNUMBER(OFFSET('Sanitation Data'!$E$11,0,10*ROW('Sanitation Data'!E200))),'Data Summary'!CS206="Yes"),OFFSET('Sanitation Data'!$E$11,0,10*ROW('Sanitation Data'!E200)),NA())</f>
        <v>#N/A</v>
      </c>
      <c r="AE206" s="507" t="e">
        <f ca="1">+IF(AND(ISNUMBER(OFFSET('Sanitation Data'!$E$12,0,10*ROW('Sanitation Data'!E200))),'Data Summary'!CT206="Yes"),OFFSET('Sanitation Data'!$E$12,0,10*ROW('Sanitation Data'!E200)),NA())</f>
        <v>#N/A</v>
      </c>
      <c r="AF206" s="507" t="e">
        <f ca="1">+IF(AND(ISNUMBER(OFFSET('Sanitation Data'!$F$4,0,10*ROW('Sanitation Data'!F200))),'Data Summary'!CU206="Yes"),100-OFFSET('Sanitation Data'!$F$4,0,10*ROW('Sanitation Data'!F200)),NA())</f>
        <v>#N/A</v>
      </c>
      <c r="AG206" s="507" t="e">
        <f ca="1">+IF(AND(ISNUMBER(OFFSET('Sanitation Data'!$F$6,0,10*ROW('Sanitation Data'!F200))),'Data Summary'!CV206="Yes"),OFFSET('Sanitation Data'!$F$6,0,10*ROW('Sanitation Data'!F200)),NA())</f>
        <v>#N/A</v>
      </c>
      <c r="AH206" s="507" t="e">
        <f ca="1">+IF(AND(ISNUMBER(OFFSET('Sanitation Data'!$F$10,0,10*ROW('Sanitation Data'!F200))),'Data Summary'!CW206="Yes"),OFFSET('Sanitation Data'!$F$10,0,10*ROW('Sanitation Data'!F200)),NA())</f>
        <v>#N/A</v>
      </c>
      <c r="AI206" s="507" t="e">
        <f ca="1">+IF(AND(ISNUMBER(OFFSET('Sanitation Data'!$F$11,0,10*ROW('Sanitation Data'!F200))),'Data Summary'!CX206="Yes"),OFFSET('Sanitation Data'!$F$11,0,10*ROW('Sanitation Data'!F200)),NA())</f>
        <v>#N/A</v>
      </c>
      <c r="AJ206" s="507" t="e">
        <f ca="1">+IF(AND(ISNUMBER(OFFSET('Sanitation Data'!$F$12,0,10*ROW('Sanitation Data'!F200))),'Data Summary'!CY206="Yes"),OFFSET('Sanitation Data'!$F$12,0,10*ROW('Sanitation Data'!F200)),NA())</f>
        <v>#N/A</v>
      </c>
      <c r="AK206" s="507" t="e">
        <f ca="1">+IF(AND(ISNUMBER(OFFSET('Sanitation Data'!$G$4,0,10*ROW('Sanitation Data'!G200))),'Data Summary'!CZ206="Yes"),100-OFFSET('Sanitation Data'!$G$4,0,10*ROW('Sanitation Data'!G200)),NA())</f>
        <v>#N/A</v>
      </c>
      <c r="AL206" s="507" t="e">
        <f ca="1">+IF(AND(ISNUMBER(OFFSET('Sanitation Data'!$G$6,0,10*ROW('Sanitation Data'!G200))),'Data Summary'!DA206="Yes"),OFFSET('Sanitation Data'!$G$6,0,10*ROW('Sanitation Data'!G200)),NA())</f>
        <v>#N/A</v>
      </c>
      <c r="AM206" s="507" t="e">
        <f ca="1">+IF(AND(ISNUMBER(OFFSET('Sanitation Data'!$G$10,0,10*ROW('Sanitation Data'!G200))),'Data Summary'!DB206="Yes"),OFFSET('Sanitation Data'!$G$10,0,10*ROW('Sanitation Data'!G200)),NA())</f>
        <v>#N/A</v>
      </c>
      <c r="AN206" s="507" t="e">
        <f ca="1">+IF(AND(ISNUMBER(OFFSET('Sanitation Data'!$G$11,0,10*ROW('Sanitation Data'!G200))),'Data Summary'!DC206="Yes"),OFFSET('Sanitation Data'!$G$11,0,10*ROW('Sanitation Data'!G200)),NA())</f>
        <v>#N/A</v>
      </c>
      <c r="AO206" s="507" t="e">
        <f ca="1">+IF(AND(ISNUMBER(OFFSET('Sanitation Data'!$G$12,0,10*ROW('Sanitation Data'!G200))),'Data Summary'!DD206="Yes"),OFFSET('Sanitation Data'!$G$12,0,10*ROW('Sanitation Data'!G200)),NA())</f>
        <v>#N/A</v>
      </c>
      <c r="AP206" s="507" t="e">
        <f ca="1">+IF(AND(ISNUMBER(OFFSET('Sanitation Data'!$H$4,0,10*ROW('Sanitation Data'!H200))),'Data Summary'!DE206="Yes"),100-OFFSET('Sanitation Data'!$H$4,0,10*ROW('Sanitation Data'!H200)),NA())</f>
        <v>#N/A</v>
      </c>
      <c r="AQ206" s="507" t="e">
        <f ca="1">+IF(AND(ISNUMBER(OFFSET('Sanitation Data'!$H$6,0,10*ROW('Sanitation Data'!H200))),'Data Summary'!DF206="Yes"),OFFSET('Sanitation Data'!$H$6,0,10*ROW('Sanitation Data'!H200)),NA())</f>
        <v>#N/A</v>
      </c>
      <c r="AR206" s="507" t="e">
        <f ca="1">+IF(AND(ISNUMBER(OFFSET('Sanitation Data'!$H$10,0,10*ROW('Sanitation Data'!H200))),'Data Summary'!DG206="Yes"),OFFSET('Sanitation Data'!$H$10,0,10*ROW('Sanitation Data'!H200)),NA())</f>
        <v>#N/A</v>
      </c>
      <c r="AS206" s="507" t="e">
        <f ca="1">+IF(AND(ISNUMBER(OFFSET('Sanitation Data'!$H$11,0,10*ROW('Sanitation Data'!H200))),'Data Summary'!DH206="Yes"),OFFSET('Sanitation Data'!$H$11,0,10*ROW('Sanitation Data'!H200)),NA())</f>
        <v>#N/A</v>
      </c>
      <c r="AT206" s="507" t="e">
        <f ca="1">+IF(AND(ISNUMBER(OFFSET('Sanitation Data'!$H$12,0,10*ROW('Sanitation Data'!H200))),'Data Summary'!DI206="Yes"),OFFSET('Sanitation Data'!$H$12,0,10*ROW('Sanitation Data'!H200)),NA())</f>
        <v>#N/A</v>
      </c>
      <c r="AU206" s="507" t="e">
        <f ca="1">+IF(AND(ISNUMBER(OFFSET('Sanitation Data'!$I$4,0,10*ROW('Sanitation Data'!I200))),'Data Summary'!DJ206="Yes"),100-OFFSET('Sanitation Data'!$I$4,0,10*ROW('Sanitation Data'!I200)),NA())</f>
        <v>#N/A</v>
      </c>
      <c r="AV206" s="507" t="e">
        <f ca="1">+IF(AND(ISNUMBER(OFFSET('Sanitation Data'!$I$6,0,10*ROW('Sanitation Data'!I200))),'Data Summary'!DK206="Yes"),OFFSET('Sanitation Data'!$I$6,0,10*ROW('Sanitation Data'!I200)),NA())</f>
        <v>#N/A</v>
      </c>
      <c r="AW206" s="507" t="e">
        <f ca="1">+IF(AND(ISNUMBER(OFFSET('Sanitation Data'!$I$10,0,10*ROW('Sanitation Data'!I200))),'Data Summary'!DL206="Yes"),OFFSET('Sanitation Data'!$I$10,0,10*ROW('Sanitation Data'!I200)),NA())</f>
        <v>#N/A</v>
      </c>
      <c r="AX206" s="507" t="e">
        <f ca="1">+IF(AND(ISNUMBER(OFFSET('Sanitation Data'!$I$11,0,10*ROW('Sanitation Data'!I200))),'Data Summary'!DM206="Yes"),OFFSET('Sanitation Data'!$I$11,0,10*ROW('Sanitation Data'!I200)),NA())</f>
        <v>#N/A</v>
      </c>
      <c r="AY206" s="507" t="e">
        <f ca="1">+IF(AND(ISNUMBER(OFFSET('Sanitation Data'!$I$12,0,10*ROW('Sanitation Data'!I200))),'Data Summary'!DN206="Yes"),OFFSET('Sanitation Data'!$I$12,0,10*ROW('Sanitation Data'!I200)),NA())</f>
        <v>#N/A</v>
      </c>
      <c r="AZ206" s="508" t="e">
        <f ca="1">+IF(AND(ISNUMBER(OFFSET('Hygiene Data'!$D$5,0,10*ROW('Hygiene Data'!D200))),'Data Summary'!DO206="Yes"),OFFSET('Hygiene Data'!$D$5,0,10*ROW('Hygiene Data'!D200)),NA())</f>
        <v>#N/A</v>
      </c>
      <c r="BA206" s="508" t="e">
        <f ca="1">+IF(AND(ISNUMBER(OFFSET('Hygiene Data'!$D$7,0,10*ROW('Hygiene Data'!D200))),'Data Summary'!DP206="Yes"),OFFSET('Hygiene Data'!$D$7,0,10*ROW('Hygiene Data'!D200)),NA())</f>
        <v>#N/A</v>
      </c>
      <c r="BB206" s="508" t="e">
        <f ca="1">+IF(AND(ISNUMBER(OFFSET('Hygiene Data'!$D$9,0,10*ROW('Hygiene Data'!D200))),'Data Summary'!DQ206="Yes"),OFFSET('Hygiene Data'!$D$9,0,10*ROW('Hygiene Data'!D200)),NA())</f>
        <v>#N/A</v>
      </c>
      <c r="BC206" s="508" t="e">
        <f ca="1">+IF(AND(ISNUMBER(OFFSET('Hygiene Data'!$E$5,0,10*ROW('Hygiene Data'!E200))),'Data Summary'!DR206="Yes"),OFFSET('Hygiene Data'!$E$5,0,10*ROW('Hygiene Data'!E200)),NA())</f>
        <v>#N/A</v>
      </c>
      <c r="BD206" s="508" t="e">
        <f ca="1">+IF(AND(ISNUMBER(OFFSET('Hygiene Data'!$E$7,0,10*ROW('Hygiene Data'!E200))),'Data Summary'!DS206="Yes"),OFFSET('Hygiene Data'!$E$7,0,10*ROW('Hygiene Data'!E200)),NA())</f>
        <v>#N/A</v>
      </c>
      <c r="BE206" s="508" t="e">
        <f ca="1">+IF(AND(ISNUMBER(OFFSET('Hygiene Data'!$E$9,0,10*ROW('Hygiene Data'!E200))),'Data Summary'!DT206="Yes"),OFFSET('Hygiene Data'!$E$9,0,10*ROW('Hygiene Data'!E200)),NA())</f>
        <v>#N/A</v>
      </c>
      <c r="BF206" s="508" t="e">
        <f ca="1">+IF(AND(ISNUMBER(OFFSET('Hygiene Data'!$F$5,0,10*ROW('Hygiene Data'!F200))),'Data Summary'!DU206="Yes"),OFFSET('Hygiene Data'!$F$5,0,10*ROW('Hygiene Data'!F200)),NA())</f>
        <v>#N/A</v>
      </c>
      <c r="BG206" s="508" t="e">
        <f ca="1">+IF(AND(ISNUMBER(OFFSET('Hygiene Data'!$F$7,0,10*ROW('Hygiene Data'!F200))),'Data Summary'!DV206="Yes"),OFFSET('Hygiene Data'!$F$7,0,10*ROW('Hygiene Data'!F200)),NA())</f>
        <v>#N/A</v>
      </c>
      <c r="BH206" s="508" t="e">
        <f ca="1">+IF(AND(ISNUMBER(OFFSET('Hygiene Data'!$F$9,0,10*ROW('Hygiene Data'!F200))),'Data Summary'!DW206="Yes"),OFFSET('Hygiene Data'!$F$9,0,10*ROW('Hygiene Data'!F200)),NA())</f>
        <v>#N/A</v>
      </c>
      <c r="BI206" s="508" t="e">
        <f ca="1">+IF(AND(ISNUMBER(OFFSET('Hygiene Data'!$G$5,0,10*ROW('Hygiene Data'!G200))),'Data Summary'!DX206="Yes"),OFFSET('Hygiene Data'!$G$5,0,10*ROW('Hygiene Data'!G200)),NA())</f>
        <v>#N/A</v>
      </c>
      <c r="BJ206" s="508" t="e">
        <f ca="1">+IF(AND(ISNUMBER(OFFSET('Hygiene Data'!$G$7,0,10*ROW('Hygiene Data'!G200))),'Data Summary'!DY206="Yes"),OFFSET('Hygiene Data'!$G$7,0,10*ROW('Hygiene Data'!G200)),NA())</f>
        <v>#N/A</v>
      </c>
      <c r="BK206" s="508" t="e">
        <f ca="1">+IF(AND(ISNUMBER(OFFSET('Hygiene Data'!$G$9,0,10*ROW('Hygiene Data'!G200))),'Data Summary'!DZ206="Yes"),OFFSET('Hygiene Data'!$G$9,0,10*ROW('Hygiene Data'!G200)),NA())</f>
        <v>#N/A</v>
      </c>
      <c r="BL206" s="508" t="e">
        <f ca="1">+IF(AND(ISNUMBER(OFFSET('Hygiene Data'!$H$5,0,10*ROW('Hygiene Data'!H200))),'Data Summary'!EA206="Yes"),OFFSET('Hygiene Data'!$H$5,0,10*ROW('Hygiene Data'!H200)),NA())</f>
        <v>#N/A</v>
      </c>
      <c r="BM206" s="508" t="e">
        <f ca="1">+IF(AND(ISNUMBER(OFFSET('Hygiene Data'!$H$7,0,10*ROW('Hygiene Data'!H200))),'Data Summary'!EB206="Yes"),OFFSET('Hygiene Data'!$H$7,0,10*ROW('Hygiene Data'!H200)),NA())</f>
        <v>#N/A</v>
      </c>
      <c r="BN206" s="508" t="e">
        <f ca="1">+IF(AND(ISNUMBER(OFFSET('Hygiene Data'!$H$9,0,10*ROW('Hygiene Data'!H200))),'Data Summary'!EC206="Yes"),OFFSET('Hygiene Data'!$H$9,0,10*ROW('Hygiene Data'!H200)),NA())</f>
        <v>#N/A</v>
      </c>
      <c r="BO206" s="508" t="e">
        <f ca="1">+IF(AND(ISNUMBER(OFFSET('Hygiene Data'!$I$5,0,10*ROW('Hygiene Data'!I200))),'Data Summary'!ED206="Yes"),OFFSET('Hygiene Data'!$I$5,0,10*ROW('Hygiene Data'!I200)),NA())</f>
        <v>#N/A</v>
      </c>
      <c r="BP206" s="508" t="e">
        <f ca="1">+IF(AND(ISNUMBER(OFFSET('Hygiene Data'!$I$7,0,10*ROW('Hygiene Data'!I200))),'Data Summary'!EE206="Yes"),OFFSET('Hygiene Data'!$I$7,0,10*ROW('Hygiene Data'!I200)),NA())</f>
        <v>#N/A</v>
      </c>
      <c r="BQ206" s="508" t="e">
        <f ca="1">+IF(AND(ISNUMBER(OFFSET('Hygiene Data'!$I$9,0,10*ROW('Hygiene Data'!I200))),'Data Summary'!EF206="Yes"),OFFSET('Hygiene Data'!$I$9,0,10*ROW('Hygiene Data'!I200)),NA())</f>
        <v>#N/A</v>
      </c>
    </row>
    <row r="207" spans="1:69" x14ac:dyDescent="0.25">
      <c r="A207" s="504" t="e">
        <f ca="1">+RIGHT('Data Summary'!A207,LEN('Data Summary'!A207)-9)</f>
        <v>#VALUE!</v>
      </c>
      <c r="B207" s="478" t="str">
        <f ca="1">+IF(ISTEXT('Data Summary'!B207),'Data Summary'!B207,"")</f>
        <v/>
      </c>
      <c r="C207" s="505" t="e">
        <f ca="1">+VALUE('Data Summary'!C207)</f>
        <v>#VALUE!</v>
      </c>
      <c r="D207" s="506" t="e">
        <f ca="1">+IF(AND(ISNUMBER(OFFSET('Water Data'!$D$4,0,10*ROW('Water Data'!D201))),'Data Summary'!BS207="Yes"),100-OFFSET('Water Data'!$D$4,0,10*ROW('Water Data'!D201)),NA())</f>
        <v>#N/A</v>
      </c>
      <c r="E207" s="506" t="e">
        <f ca="1">+IF(AND(ISNUMBER(OFFSET('Water Data'!$D$6,0,10*ROW('Water Data'!D201))),'Data Summary'!BT207="Yes"),OFFSET('Water Data'!$D$6,0,10*ROW('Water Data'!D201)),NA())</f>
        <v>#N/A</v>
      </c>
      <c r="F207" s="506" t="e">
        <f ca="1">+IF(AND(ISNUMBER(OFFSET('Water Data'!$D$9,0,10*ROW('Water Data'!D201))),'Data Summary'!BU207="Yes"),OFFSET('Water Data'!$D$9,0,10*ROW('Water Data'!D201)),NA())</f>
        <v>#N/A</v>
      </c>
      <c r="G207" s="506" t="e">
        <f ca="1">+IF(AND(ISNUMBER(OFFSET('Water Data'!$E$4,0,10*ROW('Water Data'!E201))),'Data Summary'!BV207="Yes"),100-OFFSET('Water Data'!$E$4,0,10*ROW('Water Data'!E201)),NA())</f>
        <v>#N/A</v>
      </c>
      <c r="H207" s="506" t="e">
        <f ca="1">+IF(AND(ISNUMBER(OFFSET('Water Data'!$E$6,0,10*ROW('Water Data'!E201))),'Data Summary'!BW207="Yes"),OFFSET('Water Data'!$E$6,0,10*ROW('Water Data'!E201)),NA())</f>
        <v>#N/A</v>
      </c>
      <c r="I207" s="506" t="e">
        <f ca="1">+IF(AND(ISNUMBER(OFFSET('Water Data'!$E$9,0,10*ROW('Water Data'!E201))),'Data Summary'!BX207="Yes"),OFFSET('Water Data'!$E$9,0,10*ROW('Water Data'!E201)),NA())</f>
        <v>#N/A</v>
      </c>
      <c r="J207" s="506" t="e">
        <f ca="1">+IF(AND(ISNUMBER(OFFSET('Water Data'!$F$4,0,10*ROW('Water Data'!F201))),'Data Summary'!BY207="Yes"),100-OFFSET('Water Data'!$F$4,0,10*ROW('Water Data'!F201)),NA())</f>
        <v>#N/A</v>
      </c>
      <c r="K207" s="506" t="e">
        <f ca="1">+IF(AND(ISNUMBER(OFFSET('Water Data'!$F$6,0,10*ROW('Water Data'!F201))),'Data Summary'!BZ207="Yes"),OFFSET('Water Data'!$F$6,0,10*ROW('Water Data'!F201)),NA())</f>
        <v>#N/A</v>
      </c>
      <c r="L207" s="506" t="e">
        <f ca="1">+IF(AND(ISNUMBER(OFFSET('Water Data'!$F$9,0,10*ROW('Water Data'!F201))),'Data Summary'!CA207="Yes"),OFFSET('Water Data'!$F$9,0,10*ROW('Water Data'!F201)),NA())</f>
        <v>#N/A</v>
      </c>
      <c r="M207" s="506" t="e">
        <f ca="1">+IF(AND(ISNUMBER(OFFSET('Water Data'!$G$4,0,10*ROW('Water Data'!G201))),'Data Summary'!CB207="Yes"),100-OFFSET('Water Data'!$G$4,0,10*ROW('Water Data'!G201)),NA())</f>
        <v>#N/A</v>
      </c>
      <c r="N207" s="506" t="e">
        <f ca="1">+IF(AND(ISNUMBER(OFFSET('Water Data'!$G$6,0,10*ROW('Water Data'!G201))),'Data Summary'!CC207="Yes"),OFFSET('Water Data'!$G$6,0,10*ROW('Water Data'!G201)),NA())</f>
        <v>#N/A</v>
      </c>
      <c r="O207" s="506" t="e">
        <f ca="1">+IF(AND(ISNUMBER(OFFSET('Water Data'!$G$9,0,10*ROW('Water Data'!G201))),'Data Summary'!CD207="Yes"),OFFSET('Water Data'!$G$9,0,10*ROW('Water Data'!G201)),NA())</f>
        <v>#N/A</v>
      </c>
      <c r="P207" s="506" t="e">
        <f ca="1">+IF(AND(ISNUMBER(OFFSET('Water Data'!$H$4,0,10*ROW('Water Data'!H201))),'Data Summary'!CE207="Yes"),100-OFFSET('Water Data'!$H$4,0,10*ROW('Water Data'!H201)),NA())</f>
        <v>#N/A</v>
      </c>
      <c r="Q207" s="506" t="e">
        <f ca="1">+IF(AND(ISNUMBER(OFFSET('Water Data'!$H$6,0,10*ROW('Water Data'!H201))),'Data Summary'!CF207="Yes"),OFFSET('Water Data'!$H$6,0,10*ROW('Water Data'!H201)),NA())</f>
        <v>#N/A</v>
      </c>
      <c r="R207" s="506" t="e">
        <f ca="1">+IF(AND(ISNUMBER(OFFSET('Water Data'!$H$9,0,10*ROW('Water Data'!H201))),'Data Summary'!CG207="Yes"),OFFSET('Water Data'!$H$9,0,10*ROW('Water Data'!H201)),NA())</f>
        <v>#N/A</v>
      </c>
      <c r="S207" s="506" t="e">
        <f ca="1">+IF(AND(ISNUMBER(OFFSET('Water Data'!$I$4,0,10*ROW('Water Data'!I201))),'Data Summary'!CH207="Yes"),100-OFFSET('Water Data'!$I$4,0,10*ROW('Water Data'!I201)),NA())</f>
        <v>#N/A</v>
      </c>
      <c r="T207" s="506" t="e">
        <f ca="1">+IF(AND(ISNUMBER(OFFSET('Water Data'!$I$6,0,10*ROW('Water Data'!I201))),'Data Summary'!CI207="Yes"),OFFSET('Water Data'!$I$6,0,10*ROW('Water Data'!I201)),NA())</f>
        <v>#N/A</v>
      </c>
      <c r="U207" s="506" t="e">
        <f ca="1">+IF(AND(ISNUMBER(OFFSET('Water Data'!$I$9,0,10*ROW('Water Data'!I201))),'Data Summary'!CJ207="Yes"),OFFSET('Water Data'!$I$9,0,10*ROW('Water Data'!I201)),NA())</f>
        <v>#N/A</v>
      </c>
      <c r="V207" s="507" t="e">
        <f ca="1">+IF(AND(ISNUMBER(OFFSET('Sanitation Data'!$D$4,0,10*ROW('Sanitation Data'!D201))),'Data Summary'!CK207="Yes"),100-OFFSET('Sanitation Data'!$D$4,0,10*ROW('Sanitation Data'!D201)),NA())</f>
        <v>#N/A</v>
      </c>
      <c r="W207" s="507" t="e">
        <f ca="1">+IF(AND(ISNUMBER(OFFSET('Sanitation Data'!$D$6,0,10*ROW('Sanitation Data'!D201))),'Data Summary'!CL207="Yes"),OFFSET('Sanitation Data'!$D$6,0,10*ROW('Sanitation Data'!D201)),NA())</f>
        <v>#N/A</v>
      </c>
      <c r="X207" s="507" t="e">
        <f ca="1">+IF(AND(ISNUMBER(OFFSET('Sanitation Data'!$D$10,0,10*ROW('Sanitation Data'!D201))),'Data Summary'!CM207="Yes"),OFFSET('Sanitation Data'!$D$10,0,10*ROW('Sanitation Data'!D201)),NA())</f>
        <v>#N/A</v>
      </c>
      <c r="Y207" s="507" t="e">
        <f ca="1">+IF(AND(ISNUMBER(OFFSET('Sanitation Data'!$D$11,0,10*ROW('Sanitation Data'!D201))),'Data Summary'!CN207="Yes"),OFFSET('Sanitation Data'!$D$11,0,10*ROW('Sanitation Data'!D201)),NA())</f>
        <v>#N/A</v>
      </c>
      <c r="Z207" s="507" t="e">
        <f ca="1">+IF(AND(ISNUMBER(OFFSET('Sanitation Data'!$D$12,0,10*ROW('Sanitation Data'!D201))),'Data Summary'!CO207="Yes"),OFFSET('Sanitation Data'!$D$12,0,10*ROW('Sanitation Data'!D201)),NA())</f>
        <v>#N/A</v>
      </c>
      <c r="AA207" s="507" t="e">
        <f ca="1">+IF(AND(ISNUMBER(OFFSET('Sanitation Data'!$E$4,0,10*ROW('Sanitation Data'!E201))),'Data Summary'!CP207="Yes"),100-OFFSET('Sanitation Data'!$E$4,0,10*ROW('Sanitation Data'!E201)),NA())</f>
        <v>#N/A</v>
      </c>
      <c r="AB207" s="507" t="e">
        <f ca="1">+IF(AND(ISNUMBER(OFFSET('Sanitation Data'!$E$6,0,10*ROW('Sanitation Data'!E201))),'Data Summary'!CQ207="Yes"),OFFSET('Sanitation Data'!$E$6,0,10*ROW('Sanitation Data'!E201)),NA())</f>
        <v>#N/A</v>
      </c>
      <c r="AC207" s="507" t="e">
        <f ca="1">+IF(AND(ISNUMBER(OFFSET('Sanitation Data'!$E$10,0,10*ROW('Sanitation Data'!E201))),'Data Summary'!CR207="Yes"),OFFSET('Sanitation Data'!$E$10,0,10*ROW('Sanitation Data'!E201)),NA())</f>
        <v>#N/A</v>
      </c>
      <c r="AD207" s="507" t="e">
        <f ca="1">+IF(AND(ISNUMBER(OFFSET('Sanitation Data'!$E$11,0,10*ROW('Sanitation Data'!E201))),'Data Summary'!CS207="Yes"),OFFSET('Sanitation Data'!$E$11,0,10*ROW('Sanitation Data'!E201)),NA())</f>
        <v>#N/A</v>
      </c>
      <c r="AE207" s="507" t="e">
        <f ca="1">+IF(AND(ISNUMBER(OFFSET('Sanitation Data'!$E$12,0,10*ROW('Sanitation Data'!E201))),'Data Summary'!CT207="Yes"),OFFSET('Sanitation Data'!$E$12,0,10*ROW('Sanitation Data'!E201)),NA())</f>
        <v>#N/A</v>
      </c>
      <c r="AF207" s="507" t="e">
        <f ca="1">+IF(AND(ISNUMBER(OFFSET('Sanitation Data'!$F$4,0,10*ROW('Sanitation Data'!F201))),'Data Summary'!CU207="Yes"),100-OFFSET('Sanitation Data'!$F$4,0,10*ROW('Sanitation Data'!F201)),NA())</f>
        <v>#N/A</v>
      </c>
      <c r="AG207" s="507" t="e">
        <f ca="1">+IF(AND(ISNUMBER(OFFSET('Sanitation Data'!$F$6,0,10*ROW('Sanitation Data'!F201))),'Data Summary'!CV207="Yes"),OFFSET('Sanitation Data'!$F$6,0,10*ROW('Sanitation Data'!F201)),NA())</f>
        <v>#N/A</v>
      </c>
      <c r="AH207" s="507" t="e">
        <f ca="1">+IF(AND(ISNUMBER(OFFSET('Sanitation Data'!$F$10,0,10*ROW('Sanitation Data'!F201))),'Data Summary'!CW207="Yes"),OFFSET('Sanitation Data'!$F$10,0,10*ROW('Sanitation Data'!F201)),NA())</f>
        <v>#N/A</v>
      </c>
      <c r="AI207" s="507" t="e">
        <f ca="1">+IF(AND(ISNUMBER(OFFSET('Sanitation Data'!$F$11,0,10*ROW('Sanitation Data'!F201))),'Data Summary'!CX207="Yes"),OFFSET('Sanitation Data'!$F$11,0,10*ROW('Sanitation Data'!F201)),NA())</f>
        <v>#N/A</v>
      </c>
      <c r="AJ207" s="507" t="e">
        <f ca="1">+IF(AND(ISNUMBER(OFFSET('Sanitation Data'!$F$12,0,10*ROW('Sanitation Data'!F201))),'Data Summary'!CY207="Yes"),OFFSET('Sanitation Data'!$F$12,0,10*ROW('Sanitation Data'!F201)),NA())</f>
        <v>#N/A</v>
      </c>
      <c r="AK207" s="507" t="e">
        <f ca="1">+IF(AND(ISNUMBER(OFFSET('Sanitation Data'!$G$4,0,10*ROW('Sanitation Data'!G201))),'Data Summary'!CZ207="Yes"),100-OFFSET('Sanitation Data'!$G$4,0,10*ROW('Sanitation Data'!G201)),NA())</f>
        <v>#N/A</v>
      </c>
      <c r="AL207" s="507" t="e">
        <f ca="1">+IF(AND(ISNUMBER(OFFSET('Sanitation Data'!$G$6,0,10*ROW('Sanitation Data'!G201))),'Data Summary'!DA207="Yes"),OFFSET('Sanitation Data'!$G$6,0,10*ROW('Sanitation Data'!G201)),NA())</f>
        <v>#N/A</v>
      </c>
      <c r="AM207" s="507" t="e">
        <f ca="1">+IF(AND(ISNUMBER(OFFSET('Sanitation Data'!$G$10,0,10*ROW('Sanitation Data'!G201))),'Data Summary'!DB207="Yes"),OFFSET('Sanitation Data'!$G$10,0,10*ROW('Sanitation Data'!G201)),NA())</f>
        <v>#N/A</v>
      </c>
      <c r="AN207" s="507" t="e">
        <f ca="1">+IF(AND(ISNUMBER(OFFSET('Sanitation Data'!$G$11,0,10*ROW('Sanitation Data'!G201))),'Data Summary'!DC207="Yes"),OFFSET('Sanitation Data'!$G$11,0,10*ROW('Sanitation Data'!G201)),NA())</f>
        <v>#N/A</v>
      </c>
      <c r="AO207" s="507" t="e">
        <f ca="1">+IF(AND(ISNUMBER(OFFSET('Sanitation Data'!$G$12,0,10*ROW('Sanitation Data'!G201))),'Data Summary'!DD207="Yes"),OFFSET('Sanitation Data'!$G$12,0,10*ROW('Sanitation Data'!G201)),NA())</f>
        <v>#N/A</v>
      </c>
      <c r="AP207" s="507" t="e">
        <f ca="1">+IF(AND(ISNUMBER(OFFSET('Sanitation Data'!$H$4,0,10*ROW('Sanitation Data'!H201))),'Data Summary'!DE207="Yes"),100-OFFSET('Sanitation Data'!$H$4,0,10*ROW('Sanitation Data'!H201)),NA())</f>
        <v>#N/A</v>
      </c>
      <c r="AQ207" s="507" t="e">
        <f ca="1">+IF(AND(ISNUMBER(OFFSET('Sanitation Data'!$H$6,0,10*ROW('Sanitation Data'!H201))),'Data Summary'!DF207="Yes"),OFFSET('Sanitation Data'!$H$6,0,10*ROW('Sanitation Data'!H201)),NA())</f>
        <v>#N/A</v>
      </c>
      <c r="AR207" s="507" t="e">
        <f ca="1">+IF(AND(ISNUMBER(OFFSET('Sanitation Data'!$H$10,0,10*ROW('Sanitation Data'!H201))),'Data Summary'!DG207="Yes"),OFFSET('Sanitation Data'!$H$10,0,10*ROW('Sanitation Data'!H201)),NA())</f>
        <v>#N/A</v>
      </c>
      <c r="AS207" s="507" t="e">
        <f ca="1">+IF(AND(ISNUMBER(OFFSET('Sanitation Data'!$H$11,0,10*ROW('Sanitation Data'!H201))),'Data Summary'!DH207="Yes"),OFFSET('Sanitation Data'!$H$11,0,10*ROW('Sanitation Data'!H201)),NA())</f>
        <v>#N/A</v>
      </c>
      <c r="AT207" s="507" t="e">
        <f ca="1">+IF(AND(ISNUMBER(OFFSET('Sanitation Data'!$H$12,0,10*ROW('Sanitation Data'!H201))),'Data Summary'!DI207="Yes"),OFFSET('Sanitation Data'!$H$12,0,10*ROW('Sanitation Data'!H201)),NA())</f>
        <v>#N/A</v>
      </c>
      <c r="AU207" s="507" t="e">
        <f ca="1">+IF(AND(ISNUMBER(OFFSET('Sanitation Data'!$I$4,0,10*ROW('Sanitation Data'!I201))),'Data Summary'!DJ207="Yes"),100-OFFSET('Sanitation Data'!$I$4,0,10*ROW('Sanitation Data'!I201)),NA())</f>
        <v>#N/A</v>
      </c>
      <c r="AV207" s="507" t="e">
        <f ca="1">+IF(AND(ISNUMBER(OFFSET('Sanitation Data'!$I$6,0,10*ROW('Sanitation Data'!I201))),'Data Summary'!DK207="Yes"),OFFSET('Sanitation Data'!$I$6,0,10*ROW('Sanitation Data'!I201)),NA())</f>
        <v>#N/A</v>
      </c>
      <c r="AW207" s="507" t="e">
        <f ca="1">+IF(AND(ISNUMBER(OFFSET('Sanitation Data'!$I$10,0,10*ROW('Sanitation Data'!I201))),'Data Summary'!DL207="Yes"),OFFSET('Sanitation Data'!$I$10,0,10*ROW('Sanitation Data'!I201)),NA())</f>
        <v>#N/A</v>
      </c>
      <c r="AX207" s="507" t="e">
        <f ca="1">+IF(AND(ISNUMBER(OFFSET('Sanitation Data'!$I$11,0,10*ROW('Sanitation Data'!I201))),'Data Summary'!DM207="Yes"),OFFSET('Sanitation Data'!$I$11,0,10*ROW('Sanitation Data'!I201)),NA())</f>
        <v>#N/A</v>
      </c>
      <c r="AY207" s="507" t="e">
        <f ca="1">+IF(AND(ISNUMBER(OFFSET('Sanitation Data'!$I$12,0,10*ROW('Sanitation Data'!I201))),'Data Summary'!DN207="Yes"),OFFSET('Sanitation Data'!$I$12,0,10*ROW('Sanitation Data'!I201)),NA())</f>
        <v>#N/A</v>
      </c>
      <c r="AZ207" s="508" t="e">
        <f ca="1">+IF(AND(ISNUMBER(OFFSET('Hygiene Data'!$D$5,0,10*ROW('Hygiene Data'!D201))),'Data Summary'!DO207="Yes"),OFFSET('Hygiene Data'!$D$5,0,10*ROW('Hygiene Data'!D201)),NA())</f>
        <v>#N/A</v>
      </c>
      <c r="BA207" s="508" t="e">
        <f ca="1">+IF(AND(ISNUMBER(OFFSET('Hygiene Data'!$D$7,0,10*ROW('Hygiene Data'!D201))),'Data Summary'!DP207="Yes"),OFFSET('Hygiene Data'!$D$7,0,10*ROW('Hygiene Data'!D201)),NA())</f>
        <v>#N/A</v>
      </c>
      <c r="BB207" s="508" t="e">
        <f ca="1">+IF(AND(ISNUMBER(OFFSET('Hygiene Data'!$D$9,0,10*ROW('Hygiene Data'!D201))),'Data Summary'!DQ207="Yes"),OFFSET('Hygiene Data'!$D$9,0,10*ROW('Hygiene Data'!D201)),NA())</f>
        <v>#N/A</v>
      </c>
      <c r="BC207" s="508" t="e">
        <f ca="1">+IF(AND(ISNUMBER(OFFSET('Hygiene Data'!$E$5,0,10*ROW('Hygiene Data'!E201))),'Data Summary'!DR207="Yes"),OFFSET('Hygiene Data'!$E$5,0,10*ROW('Hygiene Data'!E201)),NA())</f>
        <v>#N/A</v>
      </c>
      <c r="BD207" s="508" t="e">
        <f ca="1">+IF(AND(ISNUMBER(OFFSET('Hygiene Data'!$E$7,0,10*ROW('Hygiene Data'!E201))),'Data Summary'!DS207="Yes"),OFFSET('Hygiene Data'!$E$7,0,10*ROW('Hygiene Data'!E201)),NA())</f>
        <v>#N/A</v>
      </c>
      <c r="BE207" s="508" t="e">
        <f ca="1">+IF(AND(ISNUMBER(OFFSET('Hygiene Data'!$E$9,0,10*ROW('Hygiene Data'!E201))),'Data Summary'!DT207="Yes"),OFFSET('Hygiene Data'!$E$9,0,10*ROW('Hygiene Data'!E201)),NA())</f>
        <v>#N/A</v>
      </c>
      <c r="BF207" s="508" t="e">
        <f ca="1">+IF(AND(ISNUMBER(OFFSET('Hygiene Data'!$F$5,0,10*ROW('Hygiene Data'!F201))),'Data Summary'!DU207="Yes"),OFFSET('Hygiene Data'!$F$5,0,10*ROW('Hygiene Data'!F201)),NA())</f>
        <v>#N/A</v>
      </c>
      <c r="BG207" s="508" t="e">
        <f ca="1">+IF(AND(ISNUMBER(OFFSET('Hygiene Data'!$F$7,0,10*ROW('Hygiene Data'!F201))),'Data Summary'!DV207="Yes"),OFFSET('Hygiene Data'!$F$7,0,10*ROW('Hygiene Data'!F201)),NA())</f>
        <v>#N/A</v>
      </c>
      <c r="BH207" s="508" t="e">
        <f ca="1">+IF(AND(ISNUMBER(OFFSET('Hygiene Data'!$F$9,0,10*ROW('Hygiene Data'!F201))),'Data Summary'!DW207="Yes"),OFFSET('Hygiene Data'!$F$9,0,10*ROW('Hygiene Data'!F201)),NA())</f>
        <v>#N/A</v>
      </c>
      <c r="BI207" s="508" t="e">
        <f ca="1">+IF(AND(ISNUMBER(OFFSET('Hygiene Data'!$G$5,0,10*ROW('Hygiene Data'!G201))),'Data Summary'!DX207="Yes"),OFFSET('Hygiene Data'!$G$5,0,10*ROW('Hygiene Data'!G201)),NA())</f>
        <v>#N/A</v>
      </c>
      <c r="BJ207" s="508" t="e">
        <f ca="1">+IF(AND(ISNUMBER(OFFSET('Hygiene Data'!$G$7,0,10*ROW('Hygiene Data'!G201))),'Data Summary'!DY207="Yes"),OFFSET('Hygiene Data'!$G$7,0,10*ROW('Hygiene Data'!G201)),NA())</f>
        <v>#N/A</v>
      </c>
      <c r="BK207" s="508" t="e">
        <f ca="1">+IF(AND(ISNUMBER(OFFSET('Hygiene Data'!$G$9,0,10*ROW('Hygiene Data'!G201))),'Data Summary'!DZ207="Yes"),OFFSET('Hygiene Data'!$G$9,0,10*ROW('Hygiene Data'!G201)),NA())</f>
        <v>#N/A</v>
      </c>
      <c r="BL207" s="508" t="e">
        <f ca="1">+IF(AND(ISNUMBER(OFFSET('Hygiene Data'!$H$5,0,10*ROW('Hygiene Data'!H201))),'Data Summary'!EA207="Yes"),OFFSET('Hygiene Data'!$H$5,0,10*ROW('Hygiene Data'!H201)),NA())</f>
        <v>#N/A</v>
      </c>
      <c r="BM207" s="508" t="e">
        <f ca="1">+IF(AND(ISNUMBER(OFFSET('Hygiene Data'!$H$7,0,10*ROW('Hygiene Data'!H201))),'Data Summary'!EB207="Yes"),OFFSET('Hygiene Data'!$H$7,0,10*ROW('Hygiene Data'!H201)),NA())</f>
        <v>#N/A</v>
      </c>
      <c r="BN207" s="508" t="e">
        <f ca="1">+IF(AND(ISNUMBER(OFFSET('Hygiene Data'!$H$9,0,10*ROW('Hygiene Data'!H201))),'Data Summary'!EC207="Yes"),OFFSET('Hygiene Data'!$H$9,0,10*ROW('Hygiene Data'!H201)),NA())</f>
        <v>#N/A</v>
      </c>
      <c r="BO207" s="508" t="e">
        <f ca="1">+IF(AND(ISNUMBER(OFFSET('Hygiene Data'!$I$5,0,10*ROW('Hygiene Data'!I201))),'Data Summary'!ED207="Yes"),OFFSET('Hygiene Data'!$I$5,0,10*ROW('Hygiene Data'!I201)),NA())</f>
        <v>#N/A</v>
      </c>
      <c r="BP207" s="508" t="e">
        <f ca="1">+IF(AND(ISNUMBER(OFFSET('Hygiene Data'!$I$7,0,10*ROW('Hygiene Data'!I201))),'Data Summary'!EE207="Yes"),OFFSET('Hygiene Data'!$I$7,0,10*ROW('Hygiene Data'!I201)),NA())</f>
        <v>#N/A</v>
      </c>
      <c r="BQ207" s="508"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C4D1C-3885-45D8-A9FD-40489D44DC5C}">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68" customWidth="1"/>
    <col min="2" max="2" width="6.5" style="569" customWidth="1"/>
    <col min="3" max="3" width="21.59765625" style="570" customWidth="1"/>
    <col min="4" max="4" width="9.69921875" style="518" customWidth="1"/>
    <col min="5" max="5" width="8" style="573" customWidth="1"/>
    <col min="6" max="6" width="8" style="571" customWidth="1"/>
    <col min="7" max="7" width="8" style="574" customWidth="1"/>
    <col min="8" max="8" width="8" style="571" customWidth="1"/>
    <col min="9" max="9" width="8" style="518" customWidth="1"/>
    <col min="10" max="10" width="8" style="572" customWidth="1"/>
    <col min="11" max="11" width="8" style="575" customWidth="1"/>
    <col min="12" max="12" width="8" style="571" customWidth="1"/>
    <col min="13" max="13" width="8" style="576" customWidth="1"/>
    <col min="14" max="14" width="8" style="572" customWidth="1"/>
    <col min="15" max="19" width="8" style="518" customWidth="1"/>
    <col min="20" max="16384" width="9" style="518"/>
  </cols>
  <sheetData>
    <row r="1" spans="1:19" ht="20.25" customHeight="1" x14ac:dyDescent="0.25">
      <c r="A1" s="509" t="str">
        <f>HLOOKUP(Introduction!$G$4,nametranslations,157,FALSE)</f>
        <v>WHO/UNICEF JMP Estimates
(Updated 2026)</v>
      </c>
      <c r="B1" s="510" t="str">
        <f ca="1">HLOOKUP([1]Introduction!$G$4,nametranslations,38,FALSE)</f>
        <v>Water, sanitation and hygiene services in schools</v>
      </c>
      <c r="C1" s="510" t="str">
        <f ca="1">HLOOKUP([1]Introduction!$G$4,nametranslations,38,FALSE)</f>
        <v>Water, sanitation and hygiene services in schools</v>
      </c>
      <c r="D1" s="510" t="str">
        <f ca="1">HLOOKUP([1]Introduction!$G$4,nametranslations,38,FALSE)</f>
        <v>Water, sanitation and hygiene services in schools</v>
      </c>
      <c r="E1" s="511" t="str">
        <f>HLOOKUP(Introduction!$G$4,nametranslations,68,FALSE)</f>
        <v>Drinking Water (%)</v>
      </c>
      <c r="F1" s="512"/>
      <c r="G1" s="512"/>
      <c r="H1" s="512"/>
      <c r="I1" s="513"/>
      <c r="J1" s="514" t="str">
        <f>HLOOKUP(Introduction!$G$4,nametranslations,69,FALSE)</f>
        <v>Sanitation (%)</v>
      </c>
      <c r="K1" s="514"/>
      <c r="L1" s="514"/>
      <c r="M1" s="514"/>
      <c r="N1" s="514"/>
      <c r="O1" s="515" t="str">
        <f>HLOOKUP(Introduction!$G$4,nametranslations,70,FALSE)</f>
        <v>Hygiene (%)</v>
      </c>
      <c r="P1" s="516"/>
      <c r="Q1" s="516"/>
      <c r="R1" s="516"/>
      <c r="S1" s="517"/>
    </row>
    <row r="2" spans="1:19" x14ac:dyDescent="0.25">
      <c r="A2" s="510" t="str">
        <f ca="1">HLOOKUP([1]Introduction!$G$4,nametranslations,38,FALSE)</f>
        <v>Water, sanitation and hygiene services in schools</v>
      </c>
      <c r="B2" s="510" t="str">
        <f ca="1">HLOOKUP([1]Introduction!$G$4,nametranslations,38,FALSE)</f>
        <v>Water, sanitation and hygiene services in schools</v>
      </c>
      <c r="C2" s="510" t="str">
        <f ca="1">HLOOKUP([1]Introduction!$G$4,nametranslations,38,FALSE)</f>
        <v>Water, sanitation and hygiene services in schools</v>
      </c>
      <c r="D2" s="510" t="str">
        <f ca="1">HLOOKUP([1]Introduction!$G$4,nametranslations,38,FALSE)</f>
        <v>Water, sanitation and hygiene services in schools</v>
      </c>
      <c r="E2" s="519"/>
      <c r="F2" s="520"/>
      <c r="G2" s="521"/>
      <c r="H2" s="522"/>
      <c r="I2" s="523"/>
      <c r="J2" s="524"/>
      <c r="K2" s="520"/>
      <c r="L2" s="525"/>
      <c r="M2" s="522"/>
      <c r="N2" s="526"/>
      <c r="O2" s="519"/>
      <c r="P2" s="520"/>
      <c r="Q2" s="527"/>
      <c r="R2" s="522"/>
      <c r="S2" s="523"/>
    </row>
    <row r="3" spans="1:19" ht="134.25" customHeight="1" x14ac:dyDescent="0.25">
      <c r="A3" s="528" t="str">
        <f>HLOOKUP(Introduction!$G$4,nametranslations,71,FALSE)</f>
        <v>Country</v>
      </c>
      <c r="B3" s="529" t="str">
        <f>HLOOKUP(Introduction!$G$4,nametranslations,72,FALSE)</f>
        <v>Year</v>
      </c>
      <c r="C3" s="530" t="str">
        <f>HLOOKUP(Introduction!$G$4,nametranslations,73,FALSE)</f>
        <v>Setting</v>
      </c>
      <c r="D3" s="531" t="str">
        <f>HLOOKUP(Introduction!$G$4,nametranslations,67,FALSE)</f>
        <v>School Age Population 
Source: United Nations Population Division &amp; UNESCO</v>
      </c>
      <c r="E3" s="532" t="str">
        <f>HLOOKUP(Introduction!$G$4,nametranslations,74,FALSE)</f>
        <v>Facility</v>
      </c>
      <c r="F3" s="533" t="str">
        <f>HLOOKUP(Introduction!$G$4,nametranslations,75,FALSE)</f>
        <v>Improved</v>
      </c>
      <c r="G3" s="534" t="str">
        <f>HLOOKUP(Introduction!$G$4,nametranslations,76,FALSE)</f>
        <v>Basic (improved &amp; available)</v>
      </c>
      <c r="H3" s="535" t="str">
        <f>HLOOKUP(Introduction!$G$4,nametranslations,77,FALSE)</f>
        <v>Limited</v>
      </c>
      <c r="I3" s="536" t="str">
        <f>HLOOKUP(Introduction!$G$4,nametranslations,78,FALSE)</f>
        <v>No service</v>
      </c>
      <c r="J3" s="537" t="str">
        <f>HLOOKUP(Introduction!$G$4,nametranslations,74,FALSE)</f>
        <v>Facility</v>
      </c>
      <c r="K3" s="538" t="str">
        <f>HLOOKUP(Introduction!$G$4,nametranslations,75,FALSE)</f>
        <v>Improved</v>
      </c>
      <c r="L3" s="539" t="str">
        <f>HLOOKUP(Introduction!$G$4,nametranslations,79,FALSE)</f>
        <v>Basic
(improved, usable &amp; single-sex)</v>
      </c>
      <c r="M3" s="535" t="str">
        <f>HLOOKUP(Introduction!$G$4,nametranslations,77,FALSE)</f>
        <v>Limited</v>
      </c>
      <c r="N3" s="536" t="str">
        <f>HLOOKUP(Introduction!$G$4,nametranslations,78,FALSE)</f>
        <v>No service</v>
      </c>
      <c r="O3" s="532" t="str">
        <f>HLOOKUP(Introduction!$G$4,nametranslations,74,FALSE)</f>
        <v>Facility</v>
      </c>
      <c r="P3" s="533" t="str">
        <f>HLOOKUP(Introduction!$G$4,nametranslations,80,FALSE)</f>
        <v>Facility with water</v>
      </c>
      <c r="Q3" s="540" t="str">
        <f>HLOOKUP(Introduction!$G$4,nametranslations,81,FALSE)</f>
        <v>Basic  
(facility with water &amp; soap)</v>
      </c>
      <c r="R3" s="535" t="str">
        <f>HLOOKUP(Introduction!$G$4,nametranslations,77,FALSE)</f>
        <v>Limited</v>
      </c>
      <c r="S3" s="536" t="str">
        <f>HLOOKUP(Introduction!$G$4,nametranslations,78,FALSE)</f>
        <v>No service</v>
      </c>
    </row>
    <row r="4" spans="1:19" x14ac:dyDescent="0.25">
      <c r="A4" s="541" t="str">
        <f>+Introduction!$C$7</f>
        <v>Afghanistan</v>
      </c>
      <c r="B4" s="542">
        <f>IF(ISBLANK(Regressions!B14), " ", Regressions!B14)</f>
        <v>2000</v>
      </c>
      <c r="C4" s="543" t="str">
        <f>HLOOKUP(Introduction!$G$4,nametranslations,24,FALSE)</f>
        <v>Total</v>
      </c>
      <c r="D4" s="544">
        <f>IF(ISBLANK(Regressions!D14), " ", Regressions!D14)</f>
        <v>6793846</v>
      </c>
      <c r="E4" s="545" t="e">
        <f>IF(ISNUMBER(Regressions!E14),ROUND(Regressions!E14, 1), NA())</f>
        <v>#N/A</v>
      </c>
      <c r="F4" s="546" t="e">
        <f>IF(ISNUMBER(Regressions!F14),ROUND(Regressions!F14, 1), NA())</f>
        <v>#N/A</v>
      </c>
      <c r="G4" s="547" t="e">
        <f>IF(ISNUMBER(Regressions!G14),ROUND(Regressions!G14, 1), NA())</f>
        <v>#N/A</v>
      </c>
      <c r="H4" s="548" t="e">
        <f>IF(ISNUMBER(Regressions!H14),ROUND(Regressions!H14, 1), NA())</f>
        <v>#N/A</v>
      </c>
      <c r="I4" s="549" t="e">
        <f>IF(ISNUMBER(Regressions!I14),ROUND(Regressions!I14, 1), NA())</f>
        <v>#N/A</v>
      </c>
      <c r="J4" s="550" t="e">
        <f>IF(ISNUMBER(Regressions!K14),ROUND(Regressions!K14, 1), NA())</f>
        <v>#N/A</v>
      </c>
      <c r="K4" s="546" t="e">
        <f>IF(ISNUMBER(Regressions!L14),ROUND(Regressions!L14, 1), NA())</f>
        <v>#N/A</v>
      </c>
      <c r="L4" s="551" t="e">
        <f>IF(ISNUMBER(Regressions!M14),ROUND(Regressions!M14, 1), NA())</f>
        <v>#N/A</v>
      </c>
      <c r="M4" s="548" t="e">
        <f>IF(ISNUMBER(Regressions!N14),ROUND(Regressions!N14, 1), NA())</f>
        <v>#N/A</v>
      </c>
      <c r="N4" s="549" t="e">
        <f>IF(ISNUMBER(Regressions!O14),ROUND(Regressions!O14, 1), NA())</f>
        <v>#N/A</v>
      </c>
      <c r="O4" s="550" t="e">
        <f>IF(ISNUMBER(Regressions!Q14),ROUND(Regressions!Q14, 1), NA())</f>
        <v>#N/A</v>
      </c>
      <c r="P4" s="546" t="e">
        <f>IF(ISNUMBER(Regressions!R14),ROUND(Regressions!R14, 1), NA())</f>
        <v>#N/A</v>
      </c>
      <c r="Q4" s="552" t="e">
        <f>IF(ISNUMBER(Regressions!S14),ROUND(Regressions!S14, 1), NA())</f>
        <v>#N/A</v>
      </c>
      <c r="R4" s="548" t="e">
        <f>IF(ISNUMBER(Regressions!T14),ROUND(Regressions!T14, 1), NA())</f>
        <v>#N/A</v>
      </c>
      <c r="S4" s="549" t="e">
        <f>IF(ISNUMBER(Regressions!U14),ROUND(Regressions!U14, 1), NA())</f>
        <v>#N/A</v>
      </c>
    </row>
    <row r="5" spans="1:19" x14ac:dyDescent="0.25">
      <c r="A5" s="541" t="str">
        <f>+Introduction!$C$7</f>
        <v>Afghanistan</v>
      </c>
      <c r="B5" s="542">
        <f>IF(ISBLANK(Regressions!B15), " ", Regressions!B15)</f>
        <v>2001</v>
      </c>
      <c r="C5" s="541" t="str">
        <f>HLOOKUP(Introduction!$G$4,nametranslations,24,FALSE)</f>
        <v>Total</v>
      </c>
      <c r="D5" s="544">
        <f>IF(ISBLANK(Regressions!D15), " ", Regressions!D15)</f>
        <v>6771239</v>
      </c>
      <c r="E5" s="545" t="e">
        <f>IF(ISNUMBER(Regressions!E15),ROUND(Regressions!E15, 1), NA())</f>
        <v>#N/A</v>
      </c>
      <c r="F5" s="546" t="e">
        <f>IF(ISNUMBER(Regressions!F15),ROUND(Regressions!F15, 1), NA())</f>
        <v>#N/A</v>
      </c>
      <c r="G5" s="547" t="e">
        <f>IF(ISNUMBER(Regressions!G15),ROUND(Regressions!G15, 1), NA())</f>
        <v>#N/A</v>
      </c>
      <c r="H5" s="548" t="e">
        <f>IF(ISNUMBER(Regressions!H15),ROUND(Regressions!H15, 1), NA())</f>
        <v>#N/A</v>
      </c>
      <c r="I5" s="549" t="e">
        <f>IF(ISNUMBER(Regressions!I15),ROUND(Regressions!I15, 1), NA())</f>
        <v>#N/A</v>
      </c>
      <c r="J5" s="550" t="e">
        <f>IF(ISNUMBER(Regressions!K15),ROUND(Regressions!K15, 1), NA())</f>
        <v>#N/A</v>
      </c>
      <c r="K5" s="546" t="e">
        <f>IF(ISNUMBER(Regressions!L15),ROUND(Regressions!L15, 1), NA())</f>
        <v>#N/A</v>
      </c>
      <c r="L5" s="551" t="e">
        <f>IF(ISNUMBER(Regressions!M15),ROUND(Regressions!M15, 1), NA())</f>
        <v>#N/A</v>
      </c>
      <c r="M5" s="548" t="e">
        <f>IF(ISNUMBER(Regressions!N15),ROUND(Regressions!N15, 1), NA())</f>
        <v>#N/A</v>
      </c>
      <c r="N5" s="549" t="e">
        <f>IF(ISNUMBER(Regressions!O15),ROUND(Regressions!O15, 1), NA())</f>
        <v>#N/A</v>
      </c>
      <c r="O5" s="550" t="e">
        <f>IF(ISNUMBER(Regressions!Q15),ROUND(Regressions!Q15, 1), NA())</f>
        <v>#N/A</v>
      </c>
      <c r="P5" s="546" t="e">
        <f>IF(ISNUMBER(Regressions!R15),ROUND(Regressions!R15, 1), NA())</f>
        <v>#N/A</v>
      </c>
      <c r="Q5" s="552" t="e">
        <f>IF(ISNUMBER(Regressions!S15),ROUND(Regressions!S15, 1), NA())</f>
        <v>#N/A</v>
      </c>
      <c r="R5" s="548" t="e">
        <f>IF(ISNUMBER(Regressions!T15),ROUND(Regressions!T15, 1), NA())</f>
        <v>#N/A</v>
      </c>
      <c r="S5" s="549" t="e">
        <f>IF(ISNUMBER(Regressions!U15),ROUND(Regressions!U15, 1), NA())</f>
        <v>#N/A</v>
      </c>
    </row>
    <row r="6" spans="1:19" x14ac:dyDescent="0.25">
      <c r="A6" s="541" t="str">
        <f>+Introduction!$C$7</f>
        <v>Afghanistan</v>
      </c>
      <c r="B6" s="542">
        <f>IF(ISBLANK(Regressions!B16), " ", Regressions!B16)</f>
        <v>2002</v>
      </c>
      <c r="C6" s="541" t="str">
        <f>HLOOKUP(Introduction!$G$4,nametranslations,24,FALSE)</f>
        <v>Total</v>
      </c>
      <c r="D6" s="544">
        <f>IF(ISBLANK(Regressions!D16), " ", Regressions!D16)</f>
        <v>7024617</v>
      </c>
      <c r="E6" s="545" t="e">
        <f>IF(ISNUMBER(Regressions!E16),ROUND(Regressions!E16, 1), NA())</f>
        <v>#N/A</v>
      </c>
      <c r="F6" s="546" t="e">
        <f>IF(ISNUMBER(Regressions!F16),ROUND(Regressions!F16, 1), NA())</f>
        <v>#N/A</v>
      </c>
      <c r="G6" s="547" t="e">
        <f>IF(ISNUMBER(Regressions!G16),ROUND(Regressions!G16, 1), NA())</f>
        <v>#N/A</v>
      </c>
      <c r="H6" s="548" t="e">
        <f>IF(ISNUMBER(Regressions!H16),ROUND(Regressions!H16, 1), NA())</f>
        <v>#N/A</v>
      </c>
      <c r="I6" s="549" t="e">
        <f>IF(ISNUMBER(Regressions!I16),ROUND(Regressions!I16, 1), NA())</f>
        <v>#N/A</v>
      </c>
      <c r="J6" s="550" t="e">
        <f>IF(ISNUMBER(Regressions!K16),ROUND(Regressions!K16, 1), NA())</f>
        <v>#N/A</v>
      </c>
      <c r="K6" s="546" t="e">
        <f>IF(ISNUMBER(Regressions!L16),ROUND(Regressions!L16, 1), NA())</f>
        <v>#N/A</v>
      </c>
      <c r="L6" s="551" t="e">
        <f>IF(ISNUMBER(Regressions!M16),ROUND(Regressions!M16, 1), NA())</f>
        <v>#N/A</v>
      </c>
      <c r="M6" s="548" t="e">
        <f>IF(ISNUMBER(Regressions!N16),ROUND(Regressions!N16, 1), NA())</f>
        <v>#N/A</v>
      </c>
      <c r="N6" s="549" t="e">
        <f>IF(ISNUMBER(Regressions!O16),ROUND(Regressions!O16, 1), NA())</f>
        <v>#N/A</v>
      </c>
      <c r="O6" s="550" t="e">
        <f>IF(ISNUMBER(Regressions!Q16),ROUND(Regressions!Q16, 1), NA())</f>
        <v>#N/A</v>
      </c>
      <c r="P6" s="546" t="e">
        <f>IF(ISNUMBER(Regressions!R16),ROUND(Regressions!R16, 1), NA())</f>
        <v>#N/A</v>
      </c>
      <c r="Q6" s="552" t="e">
        <f>IF(ISNUMBER(Regressions!S16),ROUND(Regressions!S16, 1), NA())</f>
        <v>#N/A</v>
      </c>
      <c r="R6" s="548" t="e">
        <f>IF(ISNUMBER(Regressions!T16),ROUND(Regressions!T16, 1), NA())</f>
        <v>#N/A</v>
      </c>
      <c r="S6" s="549" t="e">
        <f>IF(ISNUMBER(Regressions!U16),ROUND(Regressions!U16, 1), NA())</f>
        <v>#N/A</v>
      </c>
    </row>
    <row r="7" spans="1:19" x14ac:dyDescent="0.25">
      <c r="A7" s="541" t="str">
        <f>+Introduction!$C$7</f>
        <v>Afghanistan</v>
      </c>
      <c r="B7" s="542">
        <f>IF(ISBLANK(Regressions!B17), " ", Regressions!B17)</f>
        <v>2003</v>
      </c>
      <c r="C7" s="541" t="str">
        <f>HLOOKUP(Introduction!$G$4,nametranslations,24,FALSE)</f>
        <v>Total</v>
      </c>
      <c r="D7" s="544">
        <f>IF(ISBLANK(Regressions!D17), " ", Regressions!D17)</f>
        <v>7655885</v>
      </c>
      <c r="E7" s="545" t="e">
        <f>IF(ISNUMBER(Regressions!E17),ROUND(Regressions!E17, 1), NA())</f>
        <v>#N/A</v>
      </c>
      <c r="F7" s="546" t="e">
        <f>IF(ISNUMBER(Regressions!F17),ROUND(Regressions!F17, 1), NA())</f>
        <v>#N/A</v>
      </c>
      <c r="G7" s="547" t="e">
        <f>IF(ISNUMBER(Regressions!G17),ROUND(Regressions!G17, 1), NA())</f>
        <v>#N/A</v>
      </c>
      <c r="H7" s="548" t="e">
        <f>IF(ISNUMBER(Regressions!H17),ROUND(Regressions!H17, 1), NA())</f>
        <v>#N/A</v>
      </c>
      <c r="I7" s="549" t="e">
        <f>IF(ISNUMBER(Regressions!I17),ROUND(Regressions!I17, 1), NA())</f>
        <v>#N/A</v>
      </c>
      <c r="J7" s="550" t="e">
        <f>IF(ISNUMBER(Regressions!K17),ROUND(Regressions!K17, 1), NA())</f>
        <v>#N/A</v>
      </c>
      <c r="K7" s="546" t="e">
        <f>IF(ISNUMBER(Regressions!L17),ROUND(Regressions!L17, 1), NA())</f>
        <v>#N/A</v>
      </c>
      <c r="L7" s="551" t="e">
        <f>IF(ISNUMBER(Regressions!M17),ROUND(Regressions!M17, 1), NA())</f>
        <v>#N/A</v>
      </c>
      <c r="M7" s="548" t="e">
        <f>IF(ISNUMBER(Regressions!N17),ROUND(Regressions!N17, 1), NA())</f>
        <v>#N/A</v>
      </c>
      <c r="N7" s="549" t="e">
        <f>IF(ISNUMBER(Regressions!O17),ROUND(Regressions!O17, 1), NA())</f>
        <v>#N/A</v>
      </c>
      <c r="O7" s="550" t="e">
        <f>IF(ISNUMBER(Regressions!Q17),ROUND(Regressions!Q17, 1), NA())</f>
        <v>#N/A</v>
      </c>
      <c r="P7" s="546" t="e">
        <f>IF(ISNUMBER(Regressions!R17),ROUND(Regressions!R17, 1), NA())</f>
        <v>#N/A</v>
      </c>
      <c r="Q7" s="552" t="e">
        <f>IF(ISNUMBER(Regressions!S17),ROUND(Regressions!S17, 1), NA())</f>
        <v>#N/A</v>
      </c>
      <c r="R7" s="548" t="e">
        <f>IF(ISNUMBER(Regressions!T17),ROUND(Regressions!T17, 1), NA())</f>
        <v>#N/A</v>
      </c>
      <c r="S7" s="549" t="e">
        <f>IF(ISNUMBER(Regressions!U17),ROUND(Regressions!U17, 1), NA())</f>
        <v>#N/A</v>
      </c>
    </row>
    <row r="8" spans="1:19" x14ac:dyDescent="0.25">
      <c r="A8" s="541" t="str">
        <f>+Introduction!$C$7</f>
        <v>Afghanistan</v>
      </c>
      <c r="B8" s="542">
        <f>IF(ISBLANK(Regressions!B18), " ", Regressions!B18)</f>
        <v>2004</v>
      </c>
      <c r="C8" s="541" t="str">
        <f>HLOOKUP(Introduction!$G$4,nametranslations,24,FALSE)</f>
        <v>Total</v>
      </c>
      <c r="D8" s="544">
        <f>IF(ISBLANK(Regressions!D18), " ", Regressions!D18)</f>
        <v>8104975</v>
      </c>
      <c r="E8" s="545" t="e">
        <f>IF(ISNUMBER(Regressions!E18),ROUND(Regressions!E18, 1), NA())</f>
        <v>#N/A</v>
      </c>
      <c r="F8" s="546" t="e">
        <f>IF(ISNUMBER(Regressions!F18),ROUND(Regressions!F18, 1), NA())</f>
        <v>#N/A</v>
      </c>
      <c r="G8" s="547" t="e">
        <f>IF(ISNUMBER(Regressions!G18),ROUND(Regressions!G18, 1), NA())</f>
        <v>#N/A</v>
      </c>
      <c r="H8" s="548" t="e">
        <f>IF(ISNUMBER(Regressions!H18),ROUND(Regressions!H18, 1), NA())</f>
        <v>#N/A</v>
      </c>
      <c r="I8" s="549" t="e">
        <f>IF(ISNUMBER(Regressions!I18),ROUND(Regressions!I18, 1), NA())</f>
        <v>#N/A</v>
      </c>
      <c r="J8" s="550" t="e">
        <f>IF(ISNUMBER(Regressions!K18),ROUND(Regressions!K18, 1), NA())</f>
        <v>#N/A</v>
      </c>
      <c r="K8" s="546" t="e">
        <f>IF(ISNUMBER(Regressions!L18),ROUND(Regressions!L18, 1), NA())</f>
        <v>#N/A</v>
      </c>
      <c r="L8" s="551" t="e">
        <f>IF(ISNUMBER(Regressions!M18),ROUND(Regressions!M18, 1), NA())</f>
        <v>#N/A</v>
      </c>
      <c r="M8" s="548" t="e">
        <f>IF(ISNUMBER(Regressions!N18),ROUND(Regressions!N18, 1), NA())</f>
        <v>#N/A</v>
      </c>
      <c r="N8" s="549" t="e">
        <f>IF(ISNUMBER(Regressions!O18),ROUND(Regressions!O18, 1), NA())</f>
        <v>#N/A</v>
      </c>
      <c r="O8" s="550" t="e">
        <f>IF(ISNUMBER(Regressions!Q18),ROUND(Regressions!Q18, 1), NA())</f>
        <v>#N/A</v>
      </c>
      <c r="P8" s="546" t="e">
        <f>IF(ISNUMBER(Regressions!R18),ROUND(Regressions!R18, 1), NA())</f>
        <v>#N/A</v>
      </c>
      <c r="Q8" s="552" t="e">
        <f>IF(ISNUMBER(Regressions!S18),ROUND(Regressions!S18, 1), NA())</f>
        <v>#N/A</v>
      </c>
      <c r="R8" s="548" t="e">
        <f>IF(ISNUMBER(Regressions!T18),ROUND(Regressions!T18, 1), NA())</f>
        <v>#N/A</v>
      </c>
      <c r="S8" s="549" t="e">
        <f>IF(ISNUMBER(Regressions!U18),ROUND(Regressions!U18, 1), NA())</f>
        <v>#N/A</v>
      </c>
    </row>
    <row r="9" spans="1:19" x14ac:dyDescent="0.25">
      <c r="A9" s="541" t="str">
        <f>+Introduction!$C$7</f>
        <v>Afghanistan</v>
      </c>
      <c r="B9" s="542">
        <f>IF(ISBLANK(Regressions!B19), " ", Regressions!B19)</f>
        <v>2005</v>
      </c>
      <c r="C9" s="541" t="str">
        <f>HLOOKUP(Introduction!$G$4,nametranslations,24,FALSE)</f>
        <v>Total</v>
      </c>
      <c r="D9" s="544">
        <f>IF(ISBLANK(Regressions!D19), " ", Regressions!D19)</f>
        <v>8382331</v>
      </c>
      <c r="E9" s="545" t="e">
        <f>IF(ISNUMBER(Regressions!E19),ROUND(Regressions!E19, 1), NA())</f>
        <v>#N/A</v>
      </c>
      <c r="F9" s="546" t="e">
        <f>IF(ISNUMBER(Regressions!F19),ROUND(Regressions!F19, 1), NA())</f>
        <v>#N/A</v>
      </c>
      <c r="G9" s="547" t="e">
        <f>IF(ISNUMBER(Regressions!G19),ROUND(Regressions!G19, 1), NA())</f>
        <v>#N/A</v>
      </c>
      <c r="H9" s="548" t="e">
        <f>IF(ISNUMBER(Regressions!H19),ROUND(Regressions!H19, 1), NA())</f>
        <v>#N/A</v>
      </c>
      <c r="I9" s="549" t="e">
        <f>IF(ISNUMBER(Regressions!I19),ROUND(Regressions!I19, 1), NA())</f>
        <v>#N/A</v>
      </c>
      <c r="J9" s="550" t="e">
        <f>IF(ISNUMBER(Regressions!K19),ROUND(Regressions!K19, 1), NA())</f>
        <v>#N/A</v>
      </c>
      <c r="K9" s="546" t="e">
        <f>IF(ISNUMBER(Regressions!L19),ROUND(Regressions!L19, 1), NA())</f>
        <v>#N/A</v>
      </c>
      <c r="L9" s="551" t="e">
        <f>IF(ISNUMBER(Regressions!M19),ROUND(Regressions!M19, 1), NA())</f>
        <v>#N/A</v>
      </c>
      <c r="M9" s="548" t="e">
        <f>IF(ISNUMBER(Regressions!N19),ROUND(Regressions!N19, 1), NA())</f>
        <v>#N/A</v>
      </c>
      <c r="N9" s="549" t="e">
        <f>IF(ISNUMBER(Regressions!O19),ROUND(Regressions!O19, 1), NA())</f>
        <v>#N/A</v>
      </c>
      <c r="O9" s="550" t="e">
        <f>IF(ISNUMBER(Regressions!Q19),ROUND(Regressions!Q19, 1), NA())</f>
        <v>#N/A</v>
      </c>
      <c r="P9" s="546" t="e">
        <f>IF(ISNUMBER(Regressions!R19),ROUND(Regressions!R19, 1), NA())</f>
        <v>#N/A</v>
      </c>
      <c r="Q9" s="552" t="e">
        <f>IF(ISNUMBER(Regressions!S19),ROUND(Regressions!S19, 1), NA())</f>
        <v>#N/A</v>
      </c>
      <c r="R9" s="548" t="e">
        <f>IF(ISNUMBER(Regressions!T19),ROUND(Regressions!T19, 1), NA())</f>
        <v>#N/A</v>
      </c>
      <c r="S9" s="549" t="e">
        <f>IF(ISNUMBER(Regressions!U19),ROUND(Regressions!U19, 1), NA())</f>
        <v>#N/A</v>
      </c>
    </row>
    <row r="10" spans="1:19" x14ac:dyDescent="0.25">
      <c r="A10" s="541" t="str">
        <f>+Introduction!$C$7</f>
        <v>Afghanistan</v>
      </c>
      <c r="B10" s="542">
        <f>IF(ISBLANK(Regressions!B20), " ", Regressions!B20)</f>
        <v>2006</v>
      </c>
      <c r="C10" s="541" t="str">
        <f>HLOOKUP(Introduction!$G$4,nametranslations,24,FALSE)</f>
        <v>Total</v>
      </c>
      <c r="D10" s="544">
        <f>IF(ISBLANK(Regressions!D20), " ", Regressions!D20)</f>
        <v>8840505</v>
      </c>
      <c r="E10" s="545" t="e">
        <f>IF(ISNUMBER(Regressions!E20),ROUND(Regressions!E20, 1), NA())</f>
        <v>#N/A</v>
      </c>
      <c r="F10" s="546">
        <f>IF(ISNUMBER(Regressions!F20),ROUND(Regressions!F20, 1), NA())</f>
        <v>52.6</v>
      </c>
      <c r="G10" s="547" t="e">
        <f>IF(ISNUMBER(Regressions!G20),ROUND(Regressions!G20, 1), NA())</f>
        <v>#N/A</v>
      </c>
      <c r="H10" s="548" t="e">
        <f>IF(ISNUMBER(Regressions!H20),ROUND(Regressions!H20, 1), NA())</f>
        <v>#N/A</v>
      </c>
      <c r="I10" s="549">
        <f>IF(ISNUMBER(Regressions!I20),ROUND(Regressions!I20, 1), NA())</f>
        <v>47.4</v>
      </c>
      <c r="J10" s="550" t="e">
        <f>IF(ISNUMBER(Regressions!K20),ROUND(Regressions!K20, 1), NA())</f>
        <v>#N/A</v>
      </c>
      <c r="K10" s="546">
        <f>IF(ISNUMBER(Regressions!L20),ROUND(Regressions!L20, 1), NA())</f>
        <v>45.9</v>
      </c>
      <c r="L10" s="551" t="e">
        <f>IF(ISNUMBER(Regressions!M20),ROUND(Regressions!M20, 1), NA())</f>
        <v>#N/A</v>
      </c>
      <c r="M10" s="548" t="e">
        <f>IF(ISNUMBER(Regressions!N20),ROUND(Regressions!N20, 1), NA())</f>
        <v>#N/A</v>
      </c>
      <c r="N10" s="549">
        <f>IF(ISNUMBER(Regressions!O20),ROUND(Regressions!O20, 1), NA())</f>
        <v>54.1</v>
      </c>
      <c r="O10" s="550" t="e">
        <f>IF(ISNUMBER(Regressions!Q20),ROUND(Regressions!Q20, 1), NA())</f>
        <v>#N/A</v>
      </c>
      <c r="P10" s="546" t="e">
        <f>IF(ISNUMBER(Regressions!R20),ROUND(Regressions!R20, 1), NA())</f>
        <v>#N/A</v>
      </c>
      <c r="Q10" s="552" t="e">
        <f>IF(ISNUMBER(Regressions!S20),ROUND(Regressions!S20, 1), NA())</f>
        <v>#N/A</v>
      </c>
      <c r="R10" s="548" t="e">
        <f>IF(ISNUMBER(Regressions!T20),ROUND(Regressions!T20, 1), NA())</f>
        <v>#N/A</v>
      </c>
      <c r="S10" s="549" t="e">
        <f>IF(ISNUMBER(Regressions!U20),ROUND(Regressions!U20, 1), NA())</f>
        <v>#N/A</v>
      </c>
    </row>
    <row r="11" spans="1:19" x14ac:dyDescent="0.25">
      <c r="A11" s="541" t="str">
        <f>+Introduction!$C$7</f>
        <v>Afghanistan</v>
      </c>
      <c r="B11" s="542">
        <f>IF(ISBLANK(Regressions!B21), " ", Regressions!B21)</f>
        <v>2007</v>
      </c>
      <c r="C11" s="541" t="str">
        <f>HLOOKUP(Introduction!$G$4,nametranslations,24,FALSE)</f>
        <v>Total</v>
      </c>
      <c r="D11" s="544">
        <f>IF(ISBLANK(Regressions!D21), " ", Regressions!D21)</f>
        <v>9238076</v>
      </c>
      <c r="E11" s="545" t="e">
        <f>IF(ISNUMBER(Regressions!E21),ROUND(Regressions!E21, 1), NA())</f>
        <v>#N/A</v>
      </c>
      <c r="F11" s="546">
        <f>IF(ISNUMBER(Regressions!F21),ROUND(Regressions!F21, 1), NA())</f>
        <v>52.6</v>
      </c>
      <c r="G11" s="547" t="e">
        <f>IF(ISNUMBER(Regressions!G21),ROUND(Regressions!G21, 1), NA())</f>
        <v>#N/A</v>
      </c>
      <c r="H11" s="548" t="e">
        <f>IF(ISNUMBER(Regressions!H21),ROUND(Regressions!H21, 1), NA())</f>
        <v>#N/A</v>
      </c>
      <c r="I11" s="549">
        <f>IF(ISNUMBER(Regressions!I21),ROUND(Regressions!I21, 1), NA())</f>
        <v>47.4</v>
      </c>
      <c r="J11" s="550" t="e">
        <f>IF(ISNUMBER(Regressions!K21),ROUND(Regressions!K21, 1), NA())</f>
        <v>#N/A</v>
      </c>
      <c r="K11" s="546">
        <f>IF(ISNUMBER(Regressions!L21),ROUND(Regressions!L21, 1), NA())</f>
        <v>45.9</v>
      </c>
      <c r="L11" s="551" t="e">
        <f>IF(ISNUMBER(Regressions!M21),ROUND(Regressions!M21, 1), NA())</f>
        <v>#N/A</v>
      </c>
      <c r="M11" s="548" t="e">
        <f>IF(ISNUMBER(Regressions!N21),ROUND(Regressions!N21, 1), NA())</f>
        <v>#N/A</v>
      </c>
      <c r="N11" s="549">
        <f>IF(ISNUMBER(Regressions!O21),ROUND(Regressions!O21, 1), NA())</f>
        <v>54.1</v>
      </c>
      <c r="O11" s="550" t="e">
        <f>IF(ISNUMBER(Regressions!Q21),ROUND(Regressions!Q21, 1), NA())</f>
        <v>#N/A</v>
      </c>
      <c r="P11" s="546" t="e">
        <f>IF(ISNUMBER(Regressions!R21),ROUND(Regressions!R21, 1), NA())</f>
        <v>#N/A</v>
      </c>
      <c r="Q11" s="552" t="e">
        <f>IF(ISNUMBER(Regressions!S21),ROUND(Regressions!S21, 1), NA())</f>
        <v>#N/A</v>
      </c>
      <c r="R11" s="548" t="e">
        <f>IF(ISNUMBER(Regressions!T21),ROUND(Regressions!T21, 1), NA())</f>
        <v>#N/A</v>
      </c>
      <c r="S11" s="549" t="e">
        <f>IF(ISNUMBER(Regressions!U21),ROUND(Regressions!U21, 1), NA())</f>
        <v>#N/A</v>
      </c>
    </row>
    <row r="12" spans="1:19" x14ac:dyDescent="0.25">
      <c r="A12" s="541" t="str">
        <f>+Introduction!$C$7</f>
        <v>Afghanistan</v>
      </c>
      <c r="B12" s="542">
        <f>IF(ISBLANK(Regressions!B22), " ", Regressions!B22)</f>
        <v>2008</v>
      </c>
      <c r="C12" s="541" t="str">
        <f>HLOOKUP(Introduction!$G$4,nametranslations,24,FALSE)</f>
        <v>Total</v>
      </c>
      <c r="D12" s="544">
        <f>IF(ISBLANK(Regressions!D22), " ", Regressions!D22)</f>
        <v>9311605</v>
      </c>
      <c r="E12" s="545" t="e">
        <f>IF(ISNUMBER(Regressions!E22),ROUND(Regressions!E22, 1), NA())</f>
        <v>#N/A</v>
      </c>
      <c r="F12" s="546">
        <f>IF(ISNUMBER(Regressions!F22),ROUND(Regressions!F22, 1), NA())</f>
        <v>52.6</v>
      </c>
      <c r="G12" s="547" t="e">
        <f>IF(ISNUMBER(Regressions!G22),ROUND(Regressions!G22, 1), NA())</f>
        <v>#N/A</v>
      </c>
      <c r="H12" s="548" t="e">
        <f>IF(ISNUMBER(Regressions!H22),ROUND(Regressions!H22, 1), NA())</f>
        <v>#N/A</v>
      </c>
      <c r="I12" s="549">
        <f>IF(ISNUMBER(Regressions!I22),ROUND(Regressions!I22, 1), NA())</f>
        <v>47.4</v>
      </c>
      <c r="J12" s="550" t="e">
        <f>IF(ISNUMBER(Regressions!K22),ROUND(Regressions!K22, 1), NA())</f>
        <v>#N/A</v>
      </c>
      <c r="K12" s="546">
        <f>IF(ISNUMBER(Regressions!L22),ROUND(Regressions!L22, 1), NA())</f>
        <v>45.9</v>
      </c>
      <c r="L12" s="551" t="e">
        <f>IF(ISNUMBER(Regressions!M22),ROUND(Regressions!M22, 1), NA())</f>
        <v>#N/A</v>
      </c>
      <c r="M12" s="548" t="e">
        <f>IF(ISNUMBER(Regressions!N22),ROUND(Regressions!N22, 1), NA())</f>
        <v>#N/A</v>
      </c>
      <c r="N12" s="549">
        <f>IF(ISNUMBER(Regressions!O22),ROUND(Regressions!O22, 1), NA())</f>
        <v>54.1</v>
      </c>
      <c r="O12" s="550" t="e">
        <f>IF(ISNUMBER(Regressions!Q22),ROUND(Regressions!Q22, 1), NA())</f>
        <v>#N/A</v>
      </c>
      <c r="P12" s="546" t="e">
        <f>IF(ISNUMBER(Regressions!R22),ROUND(Regressions!R22, 1), NA())</f>
        <v>#N/A</v>
      </c>
      <c r="Q12" s="552" t="e">
        <f>IF(ISNUMBER(Regressions!S22),ROUND(Regressions!S22, 1), NA())</f>
        <v>#N/A</v>
      </c>
      <c r="R12" s="548" t="e">
        <f>IF(ISNUMBER(Regressions!T22),ROUND(Regressions!T22, 1), NA())</f>
        <v>#N/A</v>
      </c>
      <c r="S12" s="549" t="e">
        <f>IF(ISNUMBER(Regressions!U22),ROUND(Regressions!U22, 1), NA())</f>
        <v>#N/A</v>
      </c>
    </row>
    <row r="13" spans="1:19" x14ac:dyDescent="0.25">
      <c r="A13" s="541" t="str">
        <f>+Introduction!$C$7</f>
        <v>Afghanistan</v>
      </c>
      <c r="B13" s="542">
        <f>IF(ISBLANK(Regressions!B23), " ", Regressions!B23)</f>
        <v>2009</v>
      </c>
      <c r="C13" s="541" t="str">
        <f>HLOOKUP(Introduction!$G$4,nametranslations,24,FALSE)</f>
        <v>Total</v>
      </c>
      <c r="D13" s="544">
        <f>IF(ISBLANK(Regressions!D23), " ", Regressions!D23)</f>
        <v>9752075</v>
      </c>
      <c r="E13" s="545" t="e">
        <f>IF(ISNUMBER(Regressions!E23),ROUND(Regressions!E23, 1), NA())</f>
        <v>#N/A</v>
      </c>
      <c r="F13" s="546">
        <f>IF(ISNUMBER(Regressions!F23),ROUND(Regressions!F23, 1), NA())</f>
        <v>52.6</v>
      </c>
      <c r="G13" s="547" t="e">
        <f>IF(ISNUMBER(Regressions!G23),ROUND(Regressions!G23, 1), NA())</f>
        <v>#N/A</v>
      </c>
      <c r="H13" s="548" t="e">
        <f>IF(ISNUMBER(Regressions!H23),ROUND(Regressions!H23, 1), NA())</f>
        <v>#N/A</v>
      </c>
      <c r="I13" s="549">
        <f>IF(ISNUMBER(Regressions!I23),ROUND(Regressions!I23, 1), NA())</f>
        <v>47.4</v>
      </c>
      <c r="J13" s="550" t="e">
        <f>IF(ISNUMBER(Regressions!K23),ROUND(Regressions!K23, 1), NA())</f>
        <v>#N/A</v>
      </c>
      <c r="K13" s="546">
        <f>IF(ISNUMBER(Regressions!L23),ROUND(Regressions!L23, 1), NA())</f>
        <v>45.9</v>
      </c>
      <c r="L13" s="551" t="e">
        <f>IF(ISNUMBER(Regressions!M23),ROUND(Regressions!M23, 1), NA())</f>
        <v>#N/A</v>
      </c>
      <c r="M13" s="548" t="e">
        <f>IF(ISNUMBER(Regressions!N23),ROUND(Regressions!N23, 1), NA())</f>
        <v>#N/A</v>
      </c>
      <c r="N13" s="549">
        <f>IF(ISNUMBER(Regressions!O23),ROUND(Regressions!O23, 1), NA())</f>
        <v>54.1</v>
      </c>
      <c r="O13" s="550" t="e">
        <f>IF(ISNUMBER(Regressions!Q23),ROUND(Regressions!Q23, 1), NA())</f>
        <v>#N/A</v>
      </c>
      <c r="P13" s="546" t="e">
        <f>IF(ISNUMBER(Regressions!R23),ROUND(Regressions!R23, 1), NA())</f>
        <v>#N/A</v>
      </c>
      <c r="Q13" s="552" t="e">
        <f>IF(ISNUMBER(Regressions!S23),ROUND(Regressions!S23, 1), NA())</f>
        <v>#N/A</v>
      </c>
      <c r="R13" s="548" t="e">
        <f>IF(ISNUMBER(Regressions!T23),ROUND(Regressions!T23, 1), NA())</f>
        <v>#N/A</v>
      </c>
      <c r="S13" s="549" t="e">
        <f>IF(ISNUMBER(Regressions!U23),ROUND(Regressions!U23, 1), NA())</f>
        <v>#N/A</v>
      </c>
    </row>
    <row r="14" spans="1:19" x14ac:dyDescent="0.25">
      <c r="A14" s="541" t="str">
        <f>+Introduction!$C$7</f>
        <v>Afghanistan</v>
      </c>
      <c r="B14" s="542">
        <f>IF(ISBLANK(Regressions!B24), " ", Regressions!B24)</f>
        <v>2010</v>
      </c>
      <c r="C14" s="541" t="str">
        <f>HLOOKUP(Introduction!$G$4,nametranslations,24,FALSE)</f>
        <v>Total</v>
      </c>
      <c r="D14" s="544">
        <f>IF(ISBLANK(Regressions!D24), " ", Regressions!D24)</f>
        <v>10085854</v>
      </c>
      <c r="E14" s="545" t="e">
        <f>IF(ISNUMBER(Regressions!E24),ROUND(Regressions!E24, 1), NA())</f>
        <v>#N/A</v>
      </c>
      <c r="F14" s="546">
        <f>IF(ISNUMBER(Regressions!F24),ROUND(Regressions!F24, 1), NA())</f>
        <v>52.6</v>
      </c>
      <c r="G14" s="547" t="e">
        <f>IF(ISNUMBER(Regressions!G24),ROUND(Regressions!G24, 1), NA())</f>
        <v>#N/A</v>
      </c>
      <c r="H14" s="548" t="e">
        <f>IF(ISNUMBER(Regressions!H24),ROUND(Regressions!H24, 1), NA())</f>
        <v>#N/A</v>
      </c>
      <c r="I14" s="549">
        <f>IF(ISNUMBER(Regressions!I24),ROUND(Regressions!I24, 1), NA())</f>
        <v>47.4</v>
      </c>
      <c r="J14" s="550" t="e">
        <f>IF(ISNUMBER(Regressions!K24),ROUND(Regressions!K24, 1), NA())</f>
        <v>#N/A</v>
      </c>
      <c r="K14" s="546">
        <f>IF(ISNUMBER(Regressions!L24),ROUND(Regressions!L24, 1), NA())</f>
        <v>45.9</v>
      </c>
      <c r="L14" s="551">
        <f>IF(ISNUMBER(Regressions!M24),ROUND(Regressions!M24, 1), NA())</f>
        <v>38.299999999999997</v>
      </c>
      <c r="M14" s="548">
        <f>IF(ISNUMBER(Regressions!N24),ROUND(Regressions!N24, 1), NA())</f>
        <v>7.6</v>
      </c>
      <c r="N14" s="549">
        <f>IF(ISNUMBER(Regressions!O24),ROUND(Regressions!O24, 1), NA())</f>
        <v>54.1</v>
      </c>
      <c r="O14" s="550" t="e">
        <f>IF(ISNUMBER(Regressions!Q24),ROUND(Regressions!Q24, 1), NA())</f>
        <v>#N/A</v>
      </c>
      <c r="P14" s="546" t="e">
        <f>IF(ISNUMBER(Regressions!R24),ROUND(Regressions!R24, 1), NA())</f>
        <v>#N/A</v>
      </c>
      <c r="Q14" s="552">
        <f>IF(ISNUMBER(Regressions!S24),ROUND(Regressions!S24, 1), NA())</f>
        <v>7.7</v>
      </c>
      <c r="R14" s="548" t="e">
        <f>IF(ISNUMBER(Regressions!T24),ROUND(Regressions!T24, 1), NA())</f>
        <v>#N/A</v>
      </c>
      <c r="S14" s="549" t="e">
        <f>IF(ISNUMBER(Regressions!U24),ROUND(Regressions!U24, 1), NA())</f>
        <v>#N/A</v>
      </c>
    </row>
    <row r="15" spans="1:19" x14ac:dyDescent="0.25">
      <c r="A15" s="541" t="str">
        <f>+Introduction!$C$7</f>
        <v>Afghanistan</v>
      </c>
      <c r="B15" s="542">
        <f>IF(ISBLANK(Regressions!B25), " ", Regressions!B25)</f>
        <v>2011</v>
      </c>
      <c r="C15" s="541" t="str">
        <f>HLOOKUP(Introduction!$G$4,nametranslations,24,FALSE)</f>
        <v>Total</v>
      </c>
      <c r="D15" s="544">
        <f>IF(ISBLANK(Regressions!D25), " ", Regressions!D25)</f>
        <v>10365591</v>
      </c>
      <c r="E15" s="545" t="e">
        <f>IF(ISNUMBER(Regressions!E25),ROUND(Regressions!E25, 1), NA())</f>
        <v>#N/A</v>
      </c>
      <c r="F15" s="546">
        <f>IF(ISNUMBER(Regressions!F25),ROUND(Regressions!F25, 1), NA())</f>
        <v>56.1</v>
      </c>
      <c r="G15" s="547">
        <f>IF(ISNUMBER(Regressions!G25),ROUND(Regressions!G25, 1), NA())</f>
        <v>56.1</v>
      </c>
      <c r="H15" s="548">
        <f>IF(ISNUMBER(Regressions!H25),ROUND(Regressions!H25, 1), NA())</f>
        <v>0</v>
      </c>
      <c r="I15" s="549">
        <f>IF(ISNUMBER(Regressions!I25),ROUND(Regressions!I25, 1), NA())</f>
        <v>43.9</v>
      </c>
      <c r="J15" s="550" t="e">
        <f>IF(ISNUMBER(Regressions!K25),ROUND(Regressions!K25, 1), NA())</f>
        <v>#N/A</v>
      </c>
      <c r="K15" s="546">
        <f>IF(ISNUMBER(Regressions!L25),ROUND(Regressions!L25, 1), NA())</f>
        <v>50</v>
      </c>
      <c r="L15" s="551">
        <f>IF(ISNUMBER(Regressions!M25),ROUND(Regressions!M25, 1), NA())</f>
        <v>38.299999999999997</v>
      </c>
      <c r="M15" s="548">
        <f>IF(ISNUMBER(Regressions!N25),ROUND(Regressions!N25, 1), NA())</f>
        <v>11.6</v>
      </c>
      <c r="N15" s="549">
        <f>IF(ISNUMBER(Regressions!O25),ROUND(Regressions!O25, 1), NA())</f>
        <v>50</v>
      </c>
      <c r="O15" s="550" t="e">
        <f>IF(ISNUMBER(Regressions!Q25),ROUND(Regressions!Q25, 1), NA())</f>
        <v>#N/A</v>
      </c>
      <c r="P15" s="546" t="e">
        <f>IF(ISNUMBER(Regressions!R25),ROUND(Regressions!R25, 1), NA())</f>
        <v>#N/A</v>
      </c>
      <c r="Q15" s="552">
        <f>IF(ISNUMBER(Regressions!S25),ROUND(Regressions!S25, 1), NA())</f>
        <v>7.7</v>
      </c>
      <c r="R15" s="548" t="e">
        <f>IF(ISNUMBER(Regressions!T25),ROUND(Regressions!T25, 1), NA())</f>
        <v>#N/A</v>
      </c>
      <c r="S15" s="549" t="e">
        <f>IF(ISNUMBER(Regressions!U25),ROUND(Regressions!U25, 1), NA())</f>
        <v>#N/A</v>
      </c>
    </row>
    <row r="16" spans="1:19" x14ac:dyDescent="0.25">
      <c r="A16" s="541" t="str">
        <f>+Introduction!$C$7</f>
        <v>Afghanistan</v>
      </c>
      <c r="B16" s="542">
        <f>IF(ISBLANK(Regressions!B26), " ", Regressions!B26)</f>
        <v>2012</v>
      </c>
      <c r="C16" s="541" t="str">
        <f>HLOOKUP(Introduction!$G$4,nametranslations,24,FALSE)</f>
        <v>Total</v>
      </c>
      <c r="D16" s="544">
        <f>IF(ISBLANK(Regressions!D26), " ", Regressions!D26)</f>
        <v>10826911</v>
      </c>
      <c r="E16" s="545" t="e">
        <f>IF(ISNUMBER(Regressions!E26),ROUND(Regressions!E26, 1), NA())</f>
        <v>#N/A</v>
      </c>
      <c r="F16" s="546">
        <f>IF(ISNUMBER(Regressions!F26),ROUND(Regressions!F26, 1), NA())</f>
        <v>59.6</v>
      </c>
      <c r="G16" s="547">
        <f>IF(ISNUMBER(Regressions!G26),ROUND(Regressions!G26, 1), NA())</f>
        <v>59.6</v>
      </c>
      <c r="H16" s="548">
        <f>IF(ISNUMBER(Regressions!H26),ROUND(Regressions!H26, 1), NA())</f>
        <v>0</v>
      </c>
      <c r="I16" s="549">
        <f>IF(ISNUMBER(Regressions!I26),ROUND(Regressions!I26, 1), NA())</f>
        <v>40.4</v>
      </c>
      <c r="J16" s="550" t="e">
        <f>IF(ISNUMBER(Regressions!K26),ROUND(Regressions!K26, 1), NA())</f>
        <v>#N/A</v>
      </c>
      <c r="K16" s="546">
        <f>IF(ISNUMBER(Regressions!L26),ROUND(Regressions!L26, 1), NA())</f>
        <v>54</v>
      </c>
      <c r="L16" s="551">
        <f>IF(ISNUMBER(Regressions!M26),ROUND(Regressions!M26, 1), NA())</f>
        <v>38.299999999999997</v>
      </c>
      <c r="M16" s="548">
        <f>IF(ISNUMBER(Regressions!N26),ROUND(Regressions!N26, 1), NA())</f>
        <v>15.7</v>
      </c>
      <c r="N16" s="549">
        <f>IF(ISNUMBER(Regressions!O26),ROUND(Regressions!O26, 1), NA())</f>
        <v>46</v>
      </c>
      <c r="O16" s="550" t="e">
        <f>IF(ISNUMBER(Regressions!Q26),ROUND(Regressions!Q26, 1), NA())</f>
        <v>#N/A</v>
      </c>
      <c r="P16" s="546" t="e">
        <f>IF(ISNUMBER(Regressions!R26),ROUND(Regressions!R26, 1), NA())</f>
        <v>#N/A</v>
      </c>
      <c r="Q16" s="552">
        <f>IF(ISNUMBER(Regressions!S26),ROUND(Regressions!S26, 1), NA())</f>
        <v>7.7</v>
      </c>
      <c r="R16" s="548" t="e">
        <f>IF(ISNUMBER(Regressions!T26),ROUND(Regressions!T26, 1), NA())</f>
        <v>#N/A</v>
      </c>
      <c r="S16" s="549" t="e">
        <f>IF(ISNUMBER(Regressions!U26),ROUND(Regressions!U26, 1), NA())</f>
        <v>#N/A</v>
      </c>
    </row>
    <row r="17" spans="1:19" x14ac:dyDescent="0.25">
      <c r="A17" s="541" t="str">
        <f>+Introduction!$C$7</f>
        <v>Afghanistan</v>
      </c>
      <c r="B17" s="542">
        <f>IF(ISBLANK(Regressions!B27), " ", Regressions!B27)</f>
        <v>2013</v>
      </c>
      <c r="C17" s="541" t="str">
        <f>HLOOKUP(Introduction!$G$4,nametranslations,24,FALSE)</f>
        <v>Total</v>
      </c>
      <c r="D17" s="544">
        <f>IF(ISBLANK(Regressions!D27), " ", Regressions!D27)</f>
        <v>11160714</v>
      </c>
      <c r="E17" s="545">
        <f>IF(ISNUMBER(Regressions!E27),ROUND(Regressions!E27, 1), NA())</f>
        <v>83.5</v>
      </c>
      <c r="F17" s="546">
        <f>IF(ISNUMBER(Regressions!F27),ROUND(Regressions!F27, 1), NA())</f>
        <v>63</v>
      </c>
      <c r="G17" s="547">
        <f>IF(ISNUMBER(Regressions!G27),ROUND(Regressions!G27, 1), NA())</f>
        <v>63</v>
      </c>
      <c r="H17" s="548">
        <f>IF(ISNUMBER(Regressions!H27),ROUND(Regressions!H27, 1), NA())</f>
        <v>0</v>
      </c>
      <c r="I17" s="549">
        <f>IF(ISNUMBER(Regressions!I27),ROUND(Regressions!I27, 1), NA())</f>
        <v>37</v>
      </c>
      <c r="J17" s="550">
        <f>IF(ISNUMBER(Regressions!K27),ROUND(Regressions!K27, 1), NA())</f>
        <v>81.5</v>
      </c>
      <c r="K17" s="546">
        <f>IF(ISNUMBER(Regressions!L27),ROUND(Regressions!L27, 1), NA())</f>
        <v>58.1</v>
      </c>
      <c r="L17" s="551">
        <f>IF(ISNUMBER(Regressions!M27),ROUND(Regressions!M27, 1), NA())</f>
        <v>38.299999999999997</v>
      </c>
      <c r="M17" s="548">
        <f>IF(ISNUMBER(Regressions!N27),ROUND(Regressions!N27, 1), NA())</f>
        <v>19.7</v>
      </c>
      <c r="N17" s="549">
        <f>IF(ISNUMBER(Regressions!O27),ROUND(Regressions!O27, 1), NA())</f>
        <v>41.9</v>
      </c>
      <c r="O17" s="550" t="e">
        <f>IF(ISNUMBER(Regressions!Q27),ROUND(Regressions!Q27, 1), NA())</f>
        <v>#N/A</v>
      </c>
      <c r="P17" s="546" t="e">
        <f>IF(ISNUMBER(Regressions!R27),ROUND(Regressions!R27, 1), NA())</f>
        <v>#N/A</v>
      </c>
      <c r="Q17" s="552">
        <f>IF(ISNUMBER(Regressions!S27),ROUND(Regressions!S27, 1), NA())</f>
        <v>7.7</v>
      </c>
      <c r="R17" s="548" t="e">
        <f>IF(ISNUMBER(Regressions!T27),ROUND(Regressions!T27, 1), NA())</f>
        <v>#N/A</v>
      </c>
      <c r="S17" s="549" t="e">
        <f>IF(ISNUMBER(Regressions!U27),ROUND(Regressions!U27, 1), NA())</f>
        <v>#N/A</v>
      </c>
    </row>
    <row r="18" spans="1:19" x14ac:dyDescent="0.25">
      <c r="A18" s="541" t="str">
        <f>+Introduction!$C$7</f>
        <v>Afghanistan</v>
      </c>
      <c r="B18" s="542">
        <f>IF(ISBLANK(Regressions!B28), " ", Regressions!B28)</f>
        <v>2014</v>
      </c>
      <c r="C18" s="541" t="str">
        <f>HLOOKUP(Introduction!$G$4,nametranslations,24,FALSE)</f>
        <v>Total</v>
      </c>
      <c r="D18" s="544">
        <f>IF(ISBLANK(Regressions!D28), " ", Regressions!D28)</f>
        <v>11460703</v>
      </c>
      <c r="E18" s="545">
        <f>IF(ISNUMBER(Regressions!E28),ROUND(Regressions!E28, 1), NA())</f>
        <v>83.5</v>
      </c>
      <c r="F18" s="546">
        <f>IF(ISNUMBER(Regressions!F28),ROUND(Regressions!F28, 1), NA())</f>
        <v>66.5</v>
      </c>
      <c r="G18" s="547">
        <f>IF(ISNUMBER(Regressions!G28),ROUND(Regressions!G28, 1), NA())</f>
        <v>65.7</v>
      </c>
      <c r="H18" s="548">
        <f>IF(ISNUMBER(Regressions!H28),ROUND(Regressions!H28, 1), NA())</f>
        <v>0.9</v>
      </c>
      <c r="I18" s="549">
        <f>IF(ISNUMBER(Regressions!I28),ROUND(Regressions!I28, 1), NA())</f>
        <v>33.5</v>
      </c>
      <c r="J18" s="550">
        <f>IF(ISNUMBER(Regressions!K28),ROUND(Regressions!K28, 1), NA())</f>
        <v>81.5</v>
      </c>
      <c r="K18" s="546">
        <f>IF(ISNUMBER(Regressions!L28),ROUND(Regressions!L28, 1), NA())</f>
        <v>62.1</v>
      </c>
      <c r="L18" s="551">
        <f>IF(ISNUMBER(Regressions!M28),ROUND(Regressions!M28, 1), NA())</f>
        <v>38.299999999999997</v>
      </c>
      <c r="M18" s="548">
        <f>IF(ISNUMBER(Regressions!N28),ROUND(Regressions!N28, 1), NA())</f>
        <v>23.8</v>
      </c>
      <c r="N18" s="549">
        <f>IF(ISNUMBER(Regressions!O28),ROUND(Regressions!O28, 1), NA())</f>
        <v>37.9</v>
      </c>
      <c r="O18" s="550" t="e">
        <f>IF(ISNUMBER(Regressions!Q28),ROUND(Regressions!Q28, 1), NA())</f>
        <v>#N/A</v>
      </c>
      <c r="P18" s="546" t="e">
        <f>IF(ISNUMBER(Regressions!R28),ROUND(Regressions!R28, 1), NA())</f>
        <v>#N/A</v>
      </c>
      <c r="Q18" s="552">
        <f>IF(ISNUMBER(Regressions!S28),ROUND(Regressions!S28, 1), NA())</f>
        <v>7.7</v>
      </c>
      <c r="R18" s="548" t="e">
        <f>IF(ISNUMBER(Regressions!T28),ROUND(Regressions!T28, 1), NA())</f>
        <v>#N/A</v>
      </c>
      <c r="S18" s="549" t="e">
        <f>IF(ISNUMBER(Regressions!U28),ROUND(Regressions!U28, 1), NA())</f>
        <v>#N/A</v>
      </c>
    </row>
    <row r="19" spans="1:19" x14ac:dyDescent="0.25">
      <c r="A19" s="541" t="str">
        <f>+Introduction!$C$7</f>
        <v>Afghanistan</v>
      </c>
      <c r="B19" s="542">
        <f>IF(ISBLANK(Regressions!B29), " ", Regressions!B29)</f>
        <v>2015</v>
      </c>
      <c r="C19" s="541" t="str">
        <f>HLOOKUP(Introduction!$G$4,nametranslations,24,FALSE)</f>
        <v>Total</v>
      </c>
      <c r="D19" s="544">
        <f>IF(ISBLANK(Regressions!D29), " ", Regressions!D29)</f>
        <v>11836810</v>
      </c>
      <c r="E19" s="545">
        <f>IF(ISNUMBER(Regressions!E29),ROUND(Regressions!E29, 1), NA())</f>
        <v>83.5</v>
      </c>
      <c r="F19" s="546">
        <f>IF(ISNUMBER(Regressions!F29),ROUND(Regressions!F29, 1), NA())</f>
        <v>70</v>
      </c>
      <c r="G19" s="547">
        <f>IF(ISNUMBER(Regressions!G29),ROUND(Regressions!G29, 1), NA())</f>
        <v>65.7</v>
      </c>
      <c r="H19" s="548">
        <f>IF(ISNUMBER(Regressions!H29),ROUND(Regressions!H29, 1), NA())</f>
        <v>4.3</v>
      </c>
      <c r="I19" s="549">
        <f>IF(ISNUMBER(Regressions!I29),ROUND(Regressions!I29, 1), NA())</f>
        <v>30</v>
      </c>
      <c r="J19" s="550">
        <f>IF(ISNUMBER(Regressions!K29),ROUND(Regressions!K29, 1), NA())</f>
        <v>81.5</v>
      </c>
      <c r="K19" s="546">
        <f>IF(ISNUMBER(Regressions!L29),ROUND(Regressions!L29, 1), NA())</f>
        <v>66.2</v>
      </c>
      <c r="L19" s="551">
        <f>IF(ISNUMBER(Regressions!M29),ROUND(Regressions!M29, 1), NA())</f>
        <v>38.299999999999997</v>
      </c>
      <c r="M19" s="548">
        <f>IF(ISNUMBER(Regressions!N29),ROUND(Regressions!N29, 1), NA())</f>
        <v>27.8</v>
      </c>
      <c r="N19" s="549">
        <f>IF(ISNUMBER(Regressions!O29),ROUND(Regressions!O29, 1), NA())</f>
        <v>33.799999999999997</v>
      </c>
      <c r="O19" s="550" t="e">
        <f>IF(ISNUMBER(Regressions!Q29),ROUND(Regressions!Q29, 1), NA())</f>
        <v>#N/A</v>
      </c>
      <c r="P19" s="546" t="e">
        <f>IF(ISNUMBER(Regressions!R29),ROUND(Regressions!R29, 1), NA())</f>
        <v>#N/A</v>
      </c>
      <c r="Q19" s="552">
        <f>IF(ISNUMBER(Regressions!S29),ROUND(Regressions!S29, 1), NA())</f>
        <v>7.7</v>
      </c>
      <c r="R19" s="548" t="e">
        <f>IF(ISNUMBER(Regressions!T29),ROUND(Regressions!T29, 1), NA())</f>
        <v>#N/A</v>
      </c>
      <c r="S19" s="549" t="e">
        <f>IF(ISNUMBER(Regressions!U29),ROUND(Regressions!U29, 1), NA())</f>
        <v>#N/A</v>
      </c>
    </row>
    <row r="20" spans="1:19" x14ac:dyDescent="0.25">
      <c r="A20" s="541" t="str">
        <f>+Introduction!$C$7</f>
        <v>Afghanistan</v>
      </c>
      <c r="B20" s="542">
        <f>IF(ISBLANK(Regressions!B30), " ", Regressions!B30)</f>
        <v>2016</v>
      </c>
      <c r="C20" s="541" t="str">
        <f>HLOOKUP(Introduction!$G$4,nametranslations,24,FALSE)</f>
        <v>Total</v>
      </c>
      <c r="D20" s="544">
        <f>IF(ISBLANK(Regressions!D30), " ", Regressions!D30)</f>
        <v>12025095</v>
      </c>
      <c r="E20" s="545">
        <f>IF(ISNUMBER(Regressions!E30),ROUND(Regressions!E30, 1), NA())</f>
        <v>83.5</v>
      </c>
      <c r="F20" s="546">
        <f>IF(ISNUMBER(Regressions!F30),ROUND(Regressions!F30, 1), NA())</f>
        <v>73.400000000000006</v>
      </c>
      <c r="G20" s="547">
        <f>IF(ISNUMBER(Regressions!G30),ROUND(Regressions!G30, 1), NA())</f>
        <v>65.7</v>
      </c>
      <c r="H20" s="548">
        <f>IF(ISNUMBER(Regressions!H30),ROUND(Regressions!H30, 1), NA())</f>
        <v>7.8</v>
      </c>
      <c r="I20" s="549">
        <f>IF(ISNUMBER(Regressions!I30),ROUND(Regressions!I30, 1), NA())</f>
        <v>26.6</v>
      </c>
      <c r="J20" s="550">
        <f>IF(ISNUMBER(Regressions!K30),ROUND(Regressions!K30, 1), NA())</f>
        <v>81.5</v>
      </c>
      <c r="K20" s="546">
        <f>IF(ISNUMBER(Regressions!L30),ROUND(Regressions!L30, 1), NA())</f>
        <v>70.2</v>
      </c>
      <c r="L20" s="551">
        <f>IF(ISNUMBER(Regressions!M30),ROUND(Regressions!M30, 1), NA())</f>
        <v>38.299999999999997</v>
      </c>
      <c r="M20" s="548">
        <f>IF(ISNUMBER(Regressions!N30),ROUND(Regressions!N30, 1), NA())</f>
        <v>31.9</v>
      </c>
      <c r="N20" s="549">
        <f>IF(ISNUMBER(Regressions!O30),ROUND(Regressions!O30, 1), NA())</f>
        <v>29.8</v>
      </c>
      <c r="O20" s="550" t="e">
        <f>IF(ISNUMBER(Regressions!Q30),ROUND(Regressions!Q30, 1), NA())</f>
        <v>#N/A</v>
      </c>
      <c r="P20" s="546" t="e">
        <f>IF(ISNUMBER(Regressions!R30),ROUND(Regressions!R30, 1), NA())</f>
        <v>#N/A</v>
      </c>
      <c r="Q20" s="552">
        <f>IF(ISNUMBER(Regressions!S30),ROUND(Regressions!S30, 1), NA())</f>
        <v>7.7</v>
      </c>
      <c r="R20" s="548" t="e">
        <f>IF(ISNUMBER(Regressions!T30),ROUND(Regressions!T30, 1), NA())</f>
        <v>#N/A</v>
      </c>
      <c r="S20" s="549" t="e">
        <f>IF(ISNUMBER(Regressions!U30),ROUND(Regressions!U30, 1), NA())</f>
        <v>#N/A</v>
      </c>
    </row>
    <row r="21" spans="1:19" x14ac:dyDescent="0.25">
      <c r="A21" s="541" t="str">
        <f>+Introduction!$C$7</f>
        <v>Afghanistan</v>
      </c>
      <c r="B21" s="542">
        <f>IF(ISBLANK(Regressions!B31), " ", Regressions!B31)</f>
        <v>2017</v>
      </c>
      <c r="C21" s="541" t="str">
        <f>HLOOKUP(Introduction!$G$4,nametranslations,24,FALSE)</f>
        <v>Total</v>
      </c>
      <c r="D21" s="544">
        <f>IF(ISBLANK(Regressions!D31), " ", Regressions!D31)</f>
        <v>12261924</v>
      </c>
      <c r="E21" s="545">
        <f>IF(ISNUMBER(Regressions!E31),ROUND(Regressions!E31, 1), NA())</f>
        <v>83.5</v>
      </c>
      <c r="F21" s="546">
        <f>IF(ISNUMBER(Regressions!F31),ROUND(Regressions!F31, 1), NA())</f>
        <v>76.900000000000006</v>
      </c>
      <c r="G21" s="547">
        <f>IF(ISNUMBER(Regressions!G31),ROUND(Regressions!G31, 1), NA())</f>
        <v>65.7</v>
      </c>
      <c r="H21" s="548">
        <f>IF(ISNUMBER(Regressions!H31),ROUND(Regressions!H31, 1), NA())</f>
        <v>11.2</v>
      </c>
      <c r="I21" s="549">
        <f>IF(ISNUMBER(Regressions!I31),ROUND(Regressions!I31, 1), NA())</f>
        <v>23.1</v>
      </c>
      <c r="J21" s="550">
        <f>IF(ISNUMBER(Regressions!K31),ROUND(Regressions!K31, 1), NA())</f>
        <v>81.5</v>
      </c>
      <c r="K21" s="546">
        <f>IF(ISNUMBER(Regressions!L31),ROUND(Regressions!L31, 1), NA())</f>
        <v>74.3</v>
      </c>
      <c r="L21" s="551">
        <f>IF(ISNUMBER(Regressions!M31),ROUND(Regressions!M31, 1), NA())</f>
        <v>38.299999999999997</v>
      </c>
      <c r="M21" s="548">
        <f>IF(ISNUMBER(Regressions!N31),ROUND(Regressions!N31, 1), NA())</f>
        <v>35.9</v>
      </c>
      <c r="N21" s="549">
        <f>IF(ISNUMBER(Regressions!O31),ROUND(Regressions!O31, 1), NA())</f>
        <v>25.8</v>
      </c>
      <c r="O21" s="550" t="e">
        <f>IF(ISNUMBER(Regressions!Q31),ROUND(Regressions!Q31, 1), NA())</f>
        <v>#N/A</v>
      </c>
      <c r="P21" s="546" t="e">
        <f>IF(ISNUMBER(Regressions!R31),ROUND(Regressions!R31, 1), NA())</f>
        <v>#N/A</v>
      </c>
      <c r="Q21" s="552">
        <f>IF(ISNUMBER(Regressions!S31),ROUND(Regressions!S31, 1), NA())</f>
        <v>7.7</v>
      </c>
      <c r="R21" s="548" t="e">
        <f>IF(ISNUMBER(Regressions!T31),ROUND(Regressions!T31, 1), NA())</f>
        <v>#N/A</v>
      </c>
      <c r="S21" s="549" t="e">
        <f>IF(ISNUMBER(Regressions!U31),ROUND(Regressions!U31, 1), NA())</f>
        <v>#N/A</v>
      </c>
    </row>
    <row r="22" spans="1:19" x14ac:dyDescent="0.25">
      <c r="A22" s="541" t="str">
        <f>+Introduction!$C$7</f>
        <v>Afghanistan</v>
      </c>
      <c r="B22" s="542">
        <f>IF(ISBLANK(Regressions!B32), " ", Regressions!B32)</f>
        <v>2018</v>
      </c>
      <c r="C22" s="541" t="str">
        <f>HLOOKUP(Introduction!$G$4,nametranslations,24,FALSE)</f>
        <v>Total</v>
      </c>
      <c r="D22" s="544">
        <f>IF(ISBLANK(Regressions!D32), " ", Regressions!D32)</f>
        <v>12528171</v>
      </c>
      <c r="E22" s="545">
        <f>IF(ISNUMBER(Regressions!E32),ROUND(Regressions!E32, 1), NA())</f>
        <v>83.5</v>
      </c>
      <c r="F22" s="546">
        <f>IF(ISNUMBER(Regressions!F32),ROUND(Regressions!F32, 1), NA())</f>
        <v>80.400000000000006</v>
      </c>
      <c r="G22" s="547">
        <f>IF(ISNUMBER(Regressions!G32),ROUND(Regressions!G32, 1), NA())</f>
        <v>65.7</v>
      </c>
      <c r="H22" s="548">
        <f>IF(ISNUMBER(Regressions!H32),ROUND(Regressions!H32, 1), NA())</f>
        <v>14.7</v>
      </c>
      <c r="I22" s="549">
        <f>IF(ISNUMBER(Regressions!I32),ROUND(Regressions!I32, 1), NA())</f>
        <v>19.600000000000001</v>
      </c>
      <c r="J22" s="550">
        <f>IF(ISNUMBER(Regressions!K32),ROUND(Regressions!K32, 1), NA())</f>
        <v>81.5</v>
      </c>
      <c r="K22" s="546">
        <f>IF(ISNUMBER(Regressions!L32),ROUND(Regressions!L32, 1), NA())</f>
        <v>78.3</v>
      </c>
      <c r="L22" s="551">
        <f>IF(ISNUMBER(Regressions!M32),ROUND(Regressions!M32, 1), NA())</f>
        <v>38.299999999999997</v>
      </c>
      <c r="M22" s="548">
        <f>IF(ISNUMBER(Regressions!N32),ROUND(Regressions!N32, 1), NA())</f>
        <v>40</v>
      </c>
      <c r="N22" s="549">
        <f>IF(ISNUMBER(Regressions!O32),ROUND(Regressions!O32, 1), NA())</f>
        <v>21.7</v>
      </c>
      <c r="O22" s="550" t="e">
        <f>IF(ISNUMBER(Regressions!Q32),ROUND(Regressions!Q32, 1), NA())</f>
        <v>#N/A</v>
      </c>
      <c r="P22" s="546" t="e">
        <f>IF(ISNUMBER(Regressions!R32),ROUND(Regressions!R32, 1), NA())</f>
        <v>#N/A</v>
      </c>
      <c r="Q22" s="552">
        <f>IF(ISNUMBER(Regressions!S32),ROUND(Regressions!S32, 1), NA())</f>
        <v>7.7</v>
      </c>
      <c r="R22" s="548" t="e">
        <f>IF(ISNUMBER(Regressions!T32),ROUND(Regressions!T32, 1), NA())</f>
        <v>#N/A</v>
      </c>
      <c r="S22" s="549" t="e">
        <f>IF(ISNUMBER(Regressions!U32),ROUND(Regressions!U32, 1), NA())</f>
        <v>#N/A</v>
      </c>
    </row>
    <row r="23" spans="1:19" x14ac:dyDescent="0.25">
      <c r="A23" s="541" t="str">
        <f>+Introduction!$C$7</f>
        <v>Afghanistan</v>
      </c>
      <c r="B23" s="542">
        <f>IF(ISBLANK(Regressions!B33), " ", Regressions!B33)</f>
        <v>2019</v>
      </c>
      <c r="C23" s="541" t="str">
        <f>HLOOKUP(Introduction!$G$4,nametranslations,24,FALSE)</f>
        <v>Total</v>
      </c>
      <c r="D23" s="544">
        <f>IF(ISBLANK(Regressions!D33), " ", Regressions!D33)</f>
        <v>12805750</v>
      </c>
      <c r="E23" s="545">
        <f>IF(ISNUMBER(Regressions!E33),ROUND(Regressions!E33, 1), NA())</f>
        <v>83.8</v>
      </c>
      <c r="F23" s="546">
        <f>IF(ISNUMBER(Regressions!F33),ROUND(Regressions!F33, 1), NA())</f>
        <v>83.8</v>
      </c>
      <c r="G23" s="547">
        <f>IF(ISNUMBER(Regressions!G33),ROUND(Regressions!G33, 1), NA())</f>
        <v>65.7</v>
      </c>
      <c r="H23" s="548">
        <f>IF(ISNUMBER(Regressions!H33),ROUND(Regressions!H33, 1), NA())</f>
        <v>18.2</v>
      </c>
      <c r="I23" s="549">
        <f>IF(ISNUMBER(Regressions!I33),ROUND(Regressions!I33, 1), NA())</f>
        <v>16.2</v>
      </c>
      <c r="J23" s="550">
        <f>IF(ISNUMBER(Regressions!K33),ROUND(Regressions!K33, 1), NA())</f>
        <v>82.3</v>
      </c>
      <c r="K23" s="546">
        <f>IF(ISNUMBER(Regressions!L33),ROUND(Regressions!L33, 1), NA())</f>
        <v>82.3</v>
      </c>
      <c r="L23" s="551">
        <f>IF(ISNUMBER(Regressions!M33),ROUND(Regressions!M33, 1), NA())</f>
        <v>38.299999999999997</v>
      </c>
      <c r="M23" s="548">
        <f>IF(ISNUMBER(Regressions!N33),ROUND(Regressions!N33, 1), NA())</f>
        <v>44</v>
      </c>
      <c r="N23" s="549">
        <f>IF(ISNUMBER(Regressions!O33),ROUND(Regressions!O33, 1), NA())</f>
        <v>17.7</v>
      </c>
      <c r="O23" s="550" t="e">
        <f>IF(ISNUMBER(Regressions!Q33),ROUND(Regressions!Q33, 1), NA())</f>
        <v>#N/A</v>
      </c>
      <c r="P23" s="546" t="e">
        <f>IF(ISNUMBER(Regressions!R33),ROUND(Regressions!R33, 1), NA())</f>
        <v>#N/A</v>
      </c>
      <c r="Q23" s="552">
        <f>IF(ISNUMBER(Regressions!S33),ROUND(Regressions!S33, 1), NA())</f>
        <v>7.7</v>
      </c>
      <c r="R23" s="548" t="e">
        <f>IF(ISNUMBER(Regressions!T33),ROUND(Regressions!T33, 1), NA())</f>
        <v>#N/A</v>
      </c>
      <c r="S23" s="549" t="e">
        <f>IF(ISNUMBER(Regressions!U33),ROUND(Regressions!U33, 1), NA())</f>
        <v>#N/A</v>
      </c>
    </row>
    <row r="24" spans="1:19" x14ac:dyDescent="0.25">
      <c r="A24" s="541" t="str">
        <f>+Introduction!$C$7</f>
        <v>Afghanistan</v>
      </c>
      <c r="B24" s="542">
        <f>IF(ISBLANK(Regressions!B34), " ", Regressions!B34)</f>
        <v>2020</v>
      </c>
      <c r="C24" s="541" t="str">
        <f>HLOOKUP(Introduction!$G$4,nametranslations,24,FALSE)</f>
        <v>Total</v>
      </c>
      <c r="D24" s="544">
        <f>IF(ISBLANK(Regressions!D34), " ", Regressions!D34)</f>
        <v>13102457</v>
      </c>
      <c r="E24" s="545">
        <f>IF(ISNUMBER(Regressions!E34),ROUND(Regressions!E34, 1), NA())</f>
        <v>83.8</v>
      </c>
      <c r="F24" s="546">
        <f>IF(ISNUMBER(Regressions!F34),ROUND(Regressions!F34, 1), NA())</f>
        <v>83.8</v>
      </c>
      <c r="G24" s="547">
        <f>IF(ISNUMBER(Regressions!G34),ROUND(Regressions!G34, 1), NA())</f>
        <v>65.7</v>
      </c>
      <c r="H24" s="548">
        <f>IF(ISNUMBER(Regressions!H34),ROUND(Regressions!H34, 1), NA())</f>
        <v>18.2</v>
      </c>
      <c r="I24" s="549">
        <f>IF(ISNUMBER(Regressions!I34),ROUND(Regressions!I34, 1), NA())</f>
        <v>16.2</v>
      </c>
      <c r="J24" s="550">
        <f>IF(ISNUMBER(Regressions!K34),ROUND(Regressions!K34, 1), NA())</f>
        <v>82.3</v>
      </c>
      <c r="K24" s="546">
        <f>IF(ISNUMBER(Regressions!L34),ROUND(Regressions!L34, 1), NA())</f>
        <v>82.3</v>
      </c>
      <c r="L24" s="551">
        <f>IF(ISNUMBER(Regressions!M34),ROUND(Regressions!M34, 1), NA())</f>
        <v>38.299999999999997</v>
      </c>
      <c r="M24" s="548">
        <f>IF(ISNUMBER(Regressions!N34),ROUND(Regressions!N34, 1), NA())</f>
        <v>44</v>
      </c>
      <c r="N24" s="549">
        <f>IF(ISNUMBER(Regressions!O34),ROUND(Regressions!O34, 1), NA())</f>
        <v>17.7</v>
      </c>
      <c r="O24" s="550" t="e">
        <f>IF(ISNUMBER(Regressions!Q34),ROUND(Regressions!Q34, 1), NA())</f>
        <v>#N/A</v>
      </c>
      <c r="P24" s="546" t="e">
        <f>IF(ISNUMBER(Regressions!R34),ROUND(Regressions!R34, 1), NA())</f>
        <v>#N/A</v>
      </c>
      <c r="Q24" s="552">
        <f>IF(ISNUMBER(Regressions!S34),ROUND(Regressions!S34, 1), NA())</f>
        <v>7.7</v>
      </c>
      <c r="R24" s="548" t="e">
        <f>IF(ISNUMBER(Regressions!T34),ROUND(Regressions!T34, 1), NA())</f>
        <v>#N/A</v>
      </c>
      <c r="S24" s="549" t="e">
        <f>IF(ISNUMBER(Regressions!U34),ROUND(Regressions!U34, 1), NA())</f>
        <v>#N/A</v>
      </c>
    </row>
    <row r="25" spans="1:19" x14ac:dyDescent="0.25">
      <c r="A25" s="541" t="str">
        <f>+Introduction!$C$7</f>
        <v>Afghanistan</v>
      </c>
      <c r="B25" s="542">
        <f>IF(ISBLANK(Regressions!B35), " ", Regressions!B35)</f>
        <v>2021</v>
      </c>
      <c r="C25" s="541" t="str">
        <f>HLOOKUP(Introduction!$G$4,nametranslations,24,FALSE)</f>
        <v>Total</v>
      </c>
      <c r="D25" s="544">
        <f>IF(ISBLANK(Regressions!D35), " ", Regressions!D35)</f>
        <v>13447998</v>
      </c>
      <c r="E25" s="550">
        <f>IF(ISNUMBER(Regressions!E35),ROUND(Regressions!E35, 1), NA())</f>
        <v>83.8</v>
      </c>
      <c r="F25" s="553">
        <f>IF(ISNUMBER(Regressions!F35),ROUND(Regressions!F35, 1), NA())</f>
        <v>83.8</v>
      </c>
      <c r="G25" s="554">
        <f>IF(ISNUMBER(Regressions!G35),ROUND(Regressions!G35, 1), NA())</f>
        <v>65.7</v>
      </c>
      <c r="H25" s="548">
        <f>IF(ISNUMBER(Regressions!H35),ROUND(Regressions!H35, 1), NA())</f>
        <v>18.2</v>
      </c>
      <c r="I25" s="549">
        <f>IF(ISNUMBER(Regressions!I35),ROUND(Regressions!I35, 1), NA())</f>
        <v>16.2</v>
      </c>
      <c r="J25" s="550">
        <f>IF(ISNUMBER(Regressions!K35),ROUND(Regressions!K35, 1), NA())</f>
        <v>82.3</v>
      </c>
      <c r="K25" s="553">
        <f>IF(ISNUMBER(Regressions!L35),ROUND(Regressions!L35, 1), NA())</f>
        <v>82.3</v>
      </c>
      <c r="L25" s="555">
        <f>IF(ISNUMBER(Regressions!M35),ROUND(Regressions!M35, 1), NA())</f>
        <v>38.299999999999997</v>
      </c>
      <c r="M25" s="548">
        <f>IF(ISNUMBER(Regressions!N35),ROUND(Regressions!N35, 1), NA())</f>
        <v>44</v>
      </c>
      <c r="N25" s="549">
        <f>IF(ISNUMBER(Regressions!O35),ROUND(Regressions!O35, 1), NA())</f>
        <v>17.7</v>
      </c>
      <c r="O25" s="550" t="e">
        <f>IF(ISNUMBER(Regressions!Q35),ROUND(Regressions!Q35, 1), NA())</f>
        <v>#N/A</v>
      </c>
      <c r="P25" s="553" t="e">
        <f>IF(ISNUMBER(Regressions!R35),ROUND(Regressions!R35, 1), NA())</f>
        <v>#N/A</v>
      </c>
      <c r="Q25" s="556">
        <f>IF(ISNUMBER(Regressions!S35),ROUND(Regressions!S35, 1), NA())</f>
        <v>7.7</v>
      </c>
      <c r="R25" s="548" t="e">
        <f>IF(ISNUMBER(Regressions!T35),ROUND(Regressions!T35, 1), NA())</f>
        <v>#N/A</v>
      </c>
      <c r="S25" s="549" t="e">
        <f>IF(ISNUMBER(Regressions!U35),ROUND(Regressions!U35, 1), NA())</f>
        <v>#N/A</v>
      </c>
    </row>
    <row r="26" spans="1:19" x14ac:dyDescent="0.25">
      <c r="A26" s="541" t="str">
        <f>+Introduction!$C$7</f>
        <v>Afghanistan</v>
      </c>
      <c r="B26" s="542">
        <f>IF(ISBLANK(Regressions!B36), " ", Regressions!B36)</f>
        <v>2022</v>
      </c>
      <c r="C26" s="541" t="str">
        <f>HLOOKUP(Introduction!$G$4,nametranslations,24,FALSE)</f>
        <v>Total</v>
      </c>
      <c r="D26" s="544">
        <f>IF(ISBLANK(Regressions!D36), " ", Regressions!D36)</f>
        <v>13560865</v>
      </c>
      <c r="E26" s="545" t="e">
        <f>IF(ISNUMBER(Regressions!E36),ROUND(Regressions!E36, 1), NA())</f>
        <v>#N/A</v>
      </c>
      <c r="F26" s="546">
        <f>IF(ISNUMBER(Regressions!F36),ROUND(Regressions!F36, 1), NA())</f>
        <v>83.8</v>
      </c>
      <c r="G26" s="547">
        <f>IF(ISNUMBER(Regressions!G36),ROUND(Regressions!G36, 1), NA())</f>
        <v>65.7</v>
      </c>
      <c r="H26" s="548">
        <f>IF(ISNUMBER(Regressions!H36),ROUND(Regressions!H36, 1), NA())</f>
        <v>18.2</v>
      </c>
      <c r="I26" s="549">
        <f>IF(ISNUMBER(Regressions!I36),ROUND(Regressions!I36, 1), NA())</f>
        <v>16.2</v>
      </c>
      <c r="J26" s="550" t="e">
        <f>IF(ISNUMBER(Regressions!K36),ROUND(Regressions!K36, 1), NA())</f>
        <v>#N/A</v>
      </c>
      <c r="K26" s="546">
        <f>IF(ISNUMBER(Regressions!L36),ROUND(Regressions!L36, 1), NA())</f>
        <v>82.3</v>
      </c>
      <c r="L26" s="551">
        <f>IF(ISNUMBER(Regressions!M36),ROUND(Regressions!M36, 1), NA())</f>
        <v>38.299999999999997</v>
      </c>
      <c r="M26" s="548">
        <f>IF(ISNUMBER(Regressions!N36),ROUND(Regressions!N36, 1), NA())</f>
        <v>44</v>
      </c>
      <c r="N26" s="549">
        <f>IF(ISNUMBER(Regressions!O36),ROUND(Regressions!O36, 1), NA())</f>
        <v>17.7</v>
      </c>
      <c r="O26" s="550" t="e">
        <f>IF(ISNUMBER(Regressions!Q36),ROUND(Regressions!Q36, 1), NA())</f>
        <v>#N/A</v>
      </c>
      <c r="P26" s="546" t="e">
        <f>IF(ISNUMBER(Regressions!R36),ROUND(Regressions!R36, 1), NA())</f>
        <v>#N/A</v>
      </c>
      <c r="Q26" s="552">
        <f>IF(ISNUMBER(Regressions!S36),ROUND(Regressions!S36, 1), NA())</f>
        <v>7.7</v>
      </c>
      <c r="R26" s="548" t="e">
        <f>IF(ISNUMBER(Regressions!T36),ROUND(Regressions!T36, 1), NA())</f>
        <v>#N/A</v>
      </c>
      <c r="S26" s="549" t="e">
        <f>IF(ISNUMBER(Regressions!U36),ROUND(Regressions!U36, 1), NA())</f>
        <v>#N/A</v>
      </c>
    </row>
    <row r="27" spans="1:19" x14ac:dyDescent="0.25">
      <c r="A27" s="541" t="str">
        <f>+Introduction!$C$7</f>
        <v>Afghanistan</v>
      </c>
      <c r="B27" s="542">
        <f>IF(ISBLANK(Regressions!B37), " ", Regressions!B37)</f>
        <v>2023</v>
      </c>
      <c r="C27" s="541" t="str">
        <f>HLOOKUP(Introduction!$G$4,nametranslations,24,FALSE)</f>
        <v>Total</v>
      </c>
      <c r="D27" s="544">
        <f>IF(ISBLANK(Regressions!D37), " ", Regressions!D37)</f>
        <v>13650258</v>
      </c>
      <c r="E27" s="550" t="e">
        <f>IF(ISNUMBER(Regressions!E37),ROUND(Regressions!E37, 1), NA())</f>
        <v>#N/A</v>
      </c>
      <c r="F27" s="553">
        <f>IF(ISNUMBER(Regressions!F37),ROUND(Regressions!F37, 1), NA())</f>
        <v>83.8</v>
      </c>
      <c r="G27" s="554">
        <f>IF(ISNUMBER(Regressions!G37),ROUND(Regressions!G37, 1), NA())</f>
        <v>65.7</v>
      </c>
      <c r="H27" s="548">
        <f>IF(ISNUMBER(Regressions!H37),ROUND(Regressions!H37, 1), NA())</f>
        <v>18.2</v>
      </c>
      <c r="I27" s="549">
        <f>IF(ISNUMBER(Regressions!I37),ROUND(Regressions!I37, 1), NA())</f>
        <v>16.2</v>
      </c>
      <c r="J27" s="550" t="e">
        <f>IF(ISNUMBER(Regressions!K37),ROUND(Regressions!K37, 1), NA())</f>
        <v>#N/A</v>
      </c>
      <c r="K27" s="553">
        <f>IF(ISNUMBER(Regressions!L37),ROUND(Regressions!L37, 1), NA())</f>
        <v>82.3</v>
      </c>
      <c r="L27" s="555">
        <f>IF(ISNUMBER(Regressions!M37),ROUND(Regressions!M37, 1), NA())</f>
        <v>38.299999999999997</v>
      </c>
      <c r="M27" s="548">
        <f>IF(ISNUMBER(Regressions!N37),ROUND(Regressions!N37, 1), NA())</f>
        <v>44</v>
      </c>
      <c r="N27" s="549">
        <f>IF(ISNUMBER(Regressions!O37),ROUND(Regressions!O37, 1), NA())</f>
        <v>17.7</v>
      </c>
      <c r="O27" s="550" t="e">
        <f>IF(ISNUMBER(Regressions!Q37),ROUND(Regressions!Q37, 1), NA())</f>
        <v>#N/A</v>
      </c>
      <c r="P27" s="553" t="e">
        <f>IF(ISNUMBER(Regressions!R37),ROUND(Regressions!R37, 1), NA())</f>
        <v>#N/A</v>
      </c>
      <c r="Q27" s="556">
        <f>IF(ISNUMBER(Regressions!S37),ROUND(Regressions!S37, 1), NA())</f>
        <v>7.7</v>
      </c>
      <c r="R27" s="548" t="e">
        <f>IF(ISNUMBER(Regressions!T37),ROUND(Regressions!T37, 1), NA())</f>
        <v>#N/A</v>
      </c>
      <c r="S27" s="549" t="e">
        <f>IF(ISNUMBER(Regressions!U37),ROUND(Regressions!U37, 1), NA())</f>
        <v>#N/A</v>
      </c>
    </row>
    <row r="28" spans="1:19" x14ac:dyDescent="0.25">
      <c r="A28" s="541" t="str">
        <f>+Introduction!$C$7</f>
        <v>Afghanistan</v>
      </c>
      <c r="B28" s="542">
        <f>IF(ISBLANK(Regressions!B38), " ", Regressions!B38)</f>
        <v>2024</v>
      </c>
      <c r="C28" s="541" t="str">
        <f>HLOOKUP(Introduction!$G$4,nametranslations,24,FALSE)</f>
        <v>Total</v>
      </c>
      <c r="D28" s="544">
        <f>IF(ISBLANK(Regressions!D38), " ", Regressions!D38)</f>
        <v>13944967</v>
      </c>
      <c r="E28" s="545" t="e">
        <f>IF(ISNUMBER(Regressions!E38),ROUND(Regressions!E38, 1), NA())</f>
        <v>#N/A</v>
      </c>
      <c r="F28" s="546" t="e">
        <f>IF(ISNUMBER(Regressions!F38),ROUND(Regressions!F38, 1), NA())</f>
        <v>#N/A</v>
      </c>
      <c r="G28" s="547">
        <f>IF(ISNUMBER(Regressions!G38),ROUND(Regressions!G38, 1), NA())</f>
        <v>65.7</v>
      </c>
      <c r="H28" s="548" t="e">
        <f>IF(ISNUMBER(Regressions!H38),ROUND(Regressions!H38, 1), NA())</f>
        <v>#N/A</v>
      </c>
      <c r="I28" s="549" t="e">
        <f>IF(ISNUMBER(Regressions!I38),ROUND(Regressions!I38, 1), NA())</f>
        <v>#N/A</v>
      </c>
      <c r="J28" s="550" t="e">
        <f>IF(ISNUMBER(Regressions!K38),ROUND(Regressions!K38, 1), NA())</f>
        <v>#N/A</v>
      </c>
      <c r="K28" s="546" t="e">
        <f>IF(ISNUMBER(Regressions!L38),ROUND(Regressions!L38, 1), NA())</f>
        <v>#N/A</v>
      </c>
      <c r="L28" s="551">
        <f>IF(ISNUMBER(Regressions!M38),ROUND(Regressions!M38, 1), NA())</f>
        <v>38.299999999999997</v>
      </c>
      <c r="M28" s="548" t="e">
        <f>IF(ISNUMBER(Regressions!N38),ROUND(Regressions!N38, 1), NA())</f>
        <v>#N/A</v>
      </c>
      <c r="N28" s="549" t="e">
        <f>IF(ISNUMBER(Regressions!O38),ROUND(Regressions!O38, 1), NA())</f>
        <v>#N/A</v>
      </c>
      <c r="O28" s="550" t="e">
        <f>IF(ISNUMBER(Regressions!Q38),ROUND(Regressions!Q38, 1), NA())</f>
        <v>#N/A</v>
      </c>
      <c r="P28" s="546" t="e">
        <f>IF(ISNUMBER(Regressions!R38),ROUND(Regressions!R38, 1), NA())</f>
        <v>#N/A</v>
      </c>
      <c r="Q28" s="552">
        <f>IF(ISNUMBER(Regressions!S38),ROUND(Regressions!S38, 1), NA())</f>
        <v>7.7</v>
      </c>
      <c r="R28" s="548" t="e">
        <f>IF(ISNUMBER(Regressions!T38),ROUND(Regressions!T38, 1), NA())</f>
        <v>#N/A</v>
      </c>
      <c r="S28" s="549" t="e">
        <f>IF(ISNUMBER(Regressions!U38),ROUND(Regressions!U38, 1), NA())</f>
        <v>#N/A</v>
      </c>
    </row>
    <row r="29" spans="1:19" x14ac:dyDescent="0.25">
      <c r="A29" s="557" t="str">
        <f>+Introduction!$C$7</f>
        <v>Afghanistan</v>
      </c>
      <c r="B29" s="558">
        <f>IF(ISBLANK(Regressions!B39), " ", Regressions!B39)</f>
        <v>2025</v>
      </c>
      <c r="C29" s="557" t="str">
        <f>HLOOKUP(Introduction!$G$4,nametranslations,24,FALSE)</f>
        <v>Total</v>
      </c>
      <c r="D29" s="559">
        <f>IF(ISBLANK(Regressions!D39), " ", Regressions!D39)</f>
        <v>14675730</v>
      </c>
      <c r="E29" s="560" t="e">
        <f>IF(ISNUMBER(Regressions!E39),ROUND(Regressions!E39, 1), NA())</f>
        <v>#N/A</v>
      </c>
      <c r="F29" s="561" t="e">
        <f>IF(ISNUMBER(Regressions!F39),ROUND(Regressions!F39, 1), NA())</f>
        <v>#N/A</v>
      </c>
      <c r="G29" s="562" t="e">
        <f>IF(ISNUMBER(Regressions!G39),ROUND(Regressions!G39, 1), NA())</f>
        <v>#N/A</v>
      </c>
      <c r="H29" s="563" t="e">
        <f>IF(ISNUMBER(Regressions!H39),ROUND(Regressions!H39, 1), NA())</f>
        <v>#N/A</v>
      </c>
      <c r="I29" s="564" t="e">
        <f>IF(ISNUMBER(Regressions!I39),ROUND(Regressions!I39, 1), NA())</f>
        <v>#N/A</v>
      </c>
      <c r="J29" s="565" t="e">
        <f>IF(ISNUMBER(Regressions!K39),ROUND(Regressions!K39, 1), NA())</f>
        <v>#N/A</v>
      </c>
      <c r="K29" s="561" t="e">
        <f>IF(ISNUMBER(Regressions!L39),ROUND(Regressions!L39, 1), NA())</f>
        <v>#N/A</v>
      </c>
      <c r="L29" s="566" t="e">
        <f>IF(ISNUMBER(Regressions!M39),ROUND(Regressions!M39, 1), NA())</f>
        <v>#N/A</v>
      </c>
      <c r="M29" s="563" t="e">
        <f>IF(ISNUMBER(Regressions!N39),ROUND(Regressions!N39, 1), NA())</f>
        <v>#N/A</v>
      </c>
      <c r="N29" s="564" t="e">
        <f>IF(ISNUMBER(Regressions!O39),ROUND(Regressions!O39, 1), NA())</f>
        <v>#N/A</v>
      </c>
      <c r="O29" s="565" t="e">
        <f>IF(ISNUMBER(Regressions!Q39),ROUND(Regressions!Q39, 1), NA())</f>
        <v>#N/A</v>
      </c>
      <c r="P29" s="561" t="e">
        <f>IF(ISNUMBER(Regressions!R39),ROUND(Regressions!R39, 1), NA())</f>
        <v>#N/A</v>
      </c>
      <c r="Q29" s="567">
        <f>IF(ISNUMBER(Regressions!S39),ROUND(Regressions!S39, 1), NA())</f>
        <v>7.7</v>
      </c>
      <c r="R29" s="563" t="e">
        <f>IF(ISNUMBER(Regressions!T39),ROUND(Regressions!T39, 1), NA())</f>
        <v>#N/A</v>
      </c>
      <c r="S29" s="564" t="e">
        <f>IF(ISNUMBER(Regressions!U39),ROUND(Regressions!U39, 1), NA())</f>
        <v>#N/A</v>
      </c>
    </row>
    <row r="30" spans="1:19" hidden="1" x14ac:dyDescent="0.25">
      <c r="A30" s="541" t="str">
        <f>+Introduction!$C$7</f>
        <v>Afghanistan</v>
      </c>
      <c r="B30" s="542">
        <f>IF(ISBLANK(Regressions!B40), " ", Regressions!B40)</f>
        <v>2026</v>
      </c>
      <c r="C30" s="541" t="str">
        <f>HLOOKUP(Introduction!$G$4,nametranslations,24,FALSE)</f>
        <v>Total</v>
      </c>
      <c r="D30" s="544" t="str">
        <f>IF(ISBLANK(Regressions!D40), " ", Regressions!D40)</f>
        <v xml:space="preserve"> </v>
      </c>
      <c r="E30" s="545" t="e">
        <f>IF(ISNUMBER(Regressions!E40),ROUND(Regressions!E40, 1), NA())</f>
        <v>#N/A</v>
      </c>
      <c r="F30" s="546" t="e">
        <f>IF(ISNUMBER(Regressions!F40),ROUND(Regressions!F40, 1), NA())</f>
        <v>#N/A</v>
      </c>
      <c r="G30" s="547" t="e">
        <f>IF(ISNUMBER(Regressions!G40),ROUND(Regressions!G40, 1), NA())</f>
        <v>#N/A</v>
      </c>
      <c r="H30" s="548" t="e">
        <f>IF(ISNUMBER(Regressions!H40),ROUND(Regressions!H40, 1), NA())</f>
        <v>#N/A</v>
      </c>
      <c r="I30" s="549" t="e">
        <f>IF(ISNUMBER(Regressions!I40),ROUND(Regressions!I40, 1), NA())</f>
        <v>#N/A</v>
      </c>
      <c r="J30" s="550" t="e">
        <f>IF(ISNUMBER(Regressions!K40),ROUND(Regressions!K40, 1), NA())</f>
        <v>#N/A</v>
      </c>
      <c r="K30" s="546" t="e">
        <f>IF(ISNUMBER(Regressions!L40),ROUND(Regressions!L40, 1), NA())</f>
        <v>#N/A</v>
      </c>
      <c r="L30" s="551" t="e">
        <f>IF(ISNUMBER(Regressions!M40),ROUND(Regressions!M40, 1), NA())</f>
        <v>#N/A</v>
      </c>
      <c r="M30" s="548" t="e">
        <f>IF(ISNUMBER(Regressions!N40),ROUND(Regressions!N40, 1), NA())</f>
        <v>#N/A</v>
      </c>
      <c r="N30" s="549" t="e">
        <f>IF(ISNUMBER(Regressions!O40),ROUND(Regressions!O40, 1), NA())</f>
        <v>#N/A</v>
      </c>
      <c r="O30" s="550" t="e">
        <f>IF(ISNUMBER(Regressions!Q40),ROUND(Regressions!Q40, 1), NA())</f>
        <v>#N/A</v>
      </c>
      <c r="P30" s="546" t="e">
        <f>IF(ISNUMBER(Regressions!R40),ROUND(Regressions!R40, 1), NA())</f>
        <v>#N/A</v>
      </c>
      <c r="Q30" s="552" t="e">
        <f>IF(ISNUMBER(Regressions!S40),ROUND(Regressions!S40, 1), NA())</f>
        <v>#N/A</v>
      </c>
      <c r="R30" s="548" t="e">
        <f>IF(ISNUMBER(Regressions!T40),ROUND(Regressions!T40, 1), NA())</f>
        <v>#N/A</v>
      </c>
      <c r="S30" s="549" t="e">
        <f>IF(ISNUMBER(Regressions!U40),ROUND(Regressions!U40, 1), NA())</f>
        <v>#N/A</v>
      </c>
    </row>
    <row r="31" spans="1:19" hidden="1" x14ac:dyDescent="0.25">
      <c r="A31" s="541" t="str">
        <f>+Introduction!$C$7</f>
        <v>Afghanistan</v>
      </c>
      <c r="B31" s="542">
        <f>IF(ISBLANK(Regressions!B41), " ", Regressions!B41)</f>
        <v>2027</v>
      </c>
      <c r="C31" s="541" t="str">
        <f>HLOOKUP(Introduction!$G$4,nametranslations,24,FALSE)</f>
        <v>Total</v>
      </c>
      <c r="D31" s="544" t="str">
        <f>IF(ISBLANK(Regressions!D41), " ", Regressions!D41)</f>
        <v xml:space="preserve"> </v>
      </c>
      <c r="E31" s="545" t="e">
        <f>IF(ISNUMBER(Regressions!E41),ROUND(Regressions!E41, 1), NA())</f>
        <v>#N/A</v>
      </c>
      <c r="F31" s="546" t="e">
        <f>IF(ISNUMBER(Regressions!F41),ROUND(Regressions!F41, 1), NA())</f>
        <v>#N/A</v>
      </c>
      <c r="G31" s="547" t="e">
        <f>IF(ISNUMBER(Regressions!G41),ROUND(Regressions!G41, 1), NA())</f>
        <v>#N/A</v>
      </c>
      <c r="H31" s="548" t="e">
        <f>IF(ISNUMBER(Regressions!H41),ROUND(Regressions!H41, 1), NA())</f>
        <v>#N/A</v>
      </c>
      <c r="I31" s="549" t="e">
        <f>IF(ISNUMBER(Regressions!I41),ROUND(Regressions!I41, 1), NA())</f>
        <v>#N/A</v>
      </c>
      <c r="J31" s="550" t="e">
        <f>IF(ISNUMBER(Regressions!K41),ROUND(Regressions!K41, 1), NA())</f>
        <v>#N/A</v>
      </c>
      <c r="K31" s="546" t="e">
        <f>IF(ISNUMBER(Regressions!L41),ROUND(Regressions!L41, 1), NA())</f>
        <v>#N/A</v>
      </c>
      <c r="L31" s="551" t="e">
        <f>IF(ISNUMBER(Regressions!M41),ROUND(Regressions!M41, 1), NA())</f>
        <v>#N/A</v>
      </c>
      <c r="M31" s="548" t="e">
        <f>IF(ISNUMBER(Regressions!N41),ROUND(Regressions!N41, 1), NA())</f>
        <v>#N/A</v>
      </c>
      <c r="N31" s="549" t="e">
        <f>IF(ISNUMBER(Regressions!O41),ROUND(Regressions!O41, 1), NA())</f>
        <v>#N/A</v>
      </c>
      <c r="O31" s="550" t="e">
        <f>IF(ISNUMBER(Regressions!Q41),ROUND(Regressions!Q41, 1), NA())</f>
        <v>#N/A</v>
      </c>
      <c r="P31" s="546" t="e">
        <f>IF(ISNUMBER(Regressions!R41),ROUND(Regressions!R41, 1), NA())</f>
        <v>#N/A</v>
      </c>
      <c r="Q31" s="552" t="e">
        <f>IF(ISNUMBER(Regressions!S41),ROUND(Regressions!S41, 1), NA())</f>
        <v>#N/A</v>
      </c>
      <c r="R31" s="548" t="e">
        <f>IF(ISNUMBER(Regressions!T41),ROUND(Regressions!T41, 1), NA())</f>
        <v>#N/A</v>
      </c>
      <c r="S31" s="549" t="e">
        <f>IF(ISNUMBER(Regressions!U41),ROUND(Regressions!U41, 1), NA())</f>
        <v>#N/A</v>
      </c>
    </row>
    <row r="32" spans="1:19" hidden="1" x14ac:dyDescent="0.25">
      <c r="A32" s="541" t="str">
        <f>+Introduction!$C$7</f>
        <v>Afghanistan</v>
      </c>
      <c r="B32" s="542">
        <f>IF(ISBLANK(Regressions!B42), " ", Regressions!B42)</f>
        <v>2028</v>
      </c>
      <c r="C32" s="541" t="str">
        <f>HLOOKUP(Introduction!$G$4,nametranslations,24,FALSE)</f>
        <v>Total</v>
      </c>
      <c r="D32" s="544" t="str">
        <f>IF(ISBLANK(Regressions!D42), " ", Regressions!D42)</f>
        <v xml:space="preserve"> </v>
      </c>
      <c r="E32" s="545" t="e">
        <f>IF(ISNUMBER(Regressions!E42),ROUND(Regressions!E42, 1), NA())</f>
        <v>#N/A</v>
      </c>
      <c r="F32" s="546" t="e">
        <f>IF(ISNUMBER(Regressions!F42),ROUND(Regressions!F42, 1), NA())</f>
        <v>#N/A</v>
      </c>
      <c r="G32" s="547" t="e">
        <f>IF(ISNUMBER(Regressions!G42),ROUND(Regressions!G42, 1), NA())</f>
        <v>#N/A</v>
      </c>
      <c r="H32" s="548" t="e">
        <f>IF(ISNUMBER(Regressions!H42),ROUND(Regressions!H42, 1), NA())</f>
        <v>#N/A</v>
      </c>
      <c r="I32" s="549" t="e">
        <f>IF(ISNUMBER(Regressions!I42),ROUND(Regressions!I42, 1), NA())</f>
        <v>#N/A</v>
      </c>
      <c r="J32" s="550" t="e">
        <f>IF(ISNUMBER(Regressions!K42),ROUND(Regressions!K42, 1), NA())</f>
        <v>#N/A</v>
      </c>
      <c r="K32" s="546" t="e">
        <f>IF(ISNUMBER(Regressions!L42),ROUND(Regressions!L42, 1), NA())</f>
        <v>#N/A</v>
      </c>
      <c r="L32" s="551" t="e">
        <f>IF(ISNUMBER(Regressions!M42),ROUND(Regressions!M42, 1), NA())</f>
        <v>#N/A</v>
      </c>
      <c r="M32" s="548" t="e">
        <f>IF(ISNUMBER(Regressions!N42),ROUND(Regressions!N42, 1), NA())</f>
        <v>#N/A</v>
      </c>
      <c r="N32" s="549" t="e">
        <f>IF(ISNUMBER(Regressions!O42),ROUND(Regressions!O42, 1), NA())</f>
        <v>#N/A</v>
      </c>
      <c r="O32" s="550" t="e">
        <f>IF(ISNUMBER(Regressions!Q42),ROUND(Regressions!Q42, 1), NA())</f>
        <v>#N/A</v>
      </c>
      <c r="P32" s="546" t="e">
        <f>IF(ISNUMBER(Regressions!R42),ROUND(Regressions!R42, 1), NA())</f>
        <v>#N/A</v>
      </c>
      <c r="Q32" s="552" t="e">
        <f>IF(ISNUMBER(Regressions!S42),ROUND(Regressions!S42, 1), NA())</f>
        <v>#N/A</v>
      </c>
      <c r="R32" s="548" t="e">
        <f>IF(ISNUMBER(Regressions!T42),ROUND(Regressions!T42, 1), NA())</f>
        <v>#N/A</v>
      </c>
      <c r="S32" s="549" t="e">
        <f>IF(ISNUMBER(Regressions!U42),ROUND(Regressions!U42, 1), NA())</f>
        <v>#N/A</v>
      </c>
    </row>
    <row r="33" spans="1:19" hidden="1" x14ac:dyDescent="0.25">
      <c r="A33" s="541" t="str">
        <f>+Introduction!$C$7</f>
        <v>Afghanistan</v>
      </c>
      <c r="B33" s="542">
        <f>IF(ISBLANK(Regressions!B43), " ", Regressions!B43)</f>
        <v>2029</v>
      </c>
      <c r="C33" s="541" t="str">
        <f>HLOOKUP(Introduction!$G$4,nametranslations,24,FALSE)</f>
        <v>Total</v>
      </c>
      <c r="D33" s="544" t="str">
        <f>IF(ISBLANK(Regressions!D43), " ", Regressions!D43)</f>
        <v xml:space="preserve"> </v>
      </c>
      <c r="E33" s="545" t="e">
        <f>IF(ISNUMBER(Regressions!E43),ROUND(Regressions!E43, 1), NA())</f>
        <v>#N/A</v>
      </c>
      <c r="F33" s="546" t="e">
        <f>IF(ISNUMBER(Regressions!F43),ROUND(Regressions!F43, 1), NA())</f>
        <v>#N/A</v>
      </c>
      <c r="G33" s="547" t="e">
        <f>IF(ISNUMBER(Regressions!G43),ROUND(Regressions!G43, 1), NA())</f>
        <v>#N/A</v>
      </c>
      <c r="H33" s="548" t="e">
        <f>IF(ISNUMBER(Regressions!H43),ROUND(Regressions!H43, 1), NA())</f>
        <v>#N/A</v>
      </c>
      <c r="I33" s="549" t="e">
        <f>IF(ISNUMBER(Regressions!I43),ROUND(Regressions!I43, 1), NA())</f>
        <v>#N/A</v>
      </c>
      <c r="J33" s="550" t="e">
        <f>IF(ISNUMBER(Regressions!K43),ROUND(Regressions!K43, 1), NA())</f>
        <v>#N/A</v>
      </c>
      <c r="K33" s="546" t="e">
        <f>IF(ISNUMBER(Regressions!L43),ROUND(Regressions!L43, 1), NA())</f>
        <v>#N/A</v>
      </c>
      <c r="L33" s="551" t="e">
        <f>IF(ISNUMBER(Regressions!M43),ROUND(Regressions!M43, 1), NA())</f>
        <v>#N/A</v>
      </c>
      <c r="M33" s="548" t="e">
        <f>IF(ISNUMBER(Regressions!N43),ROUND(Regressions!N43, 1), NA())</f>
        <v>#N/A</v>
      </c>
      <c r="N33" s="549" t="e">
        <f>IF(ISNUMBER(Regressions!O43),ROUND(Regressions!O43, 1), NA())</f>
        <v>#N/A</v>
      </c>
      <c r="O33" s="550" t="e">
        <f>IF(ISNUMBER(Regressions!Q43),ROUND(Regressions!Q43, 1), NA())</f>
        <v>#N/A</v>
      </c>
      <c r="P33" s="546" t="e">
        <f>IF(ISNUMBER(Regressions!R43),ROUND(Regressions!R43, 1), NA())</f>
        <v>#N/A</v>
      </c>
      <c r="Q33" s="552" t="e">
        <f>IF(ISNUMBER(Regressions!S43),ROUND(Regressions!S43, 1), NA())</f>
        <v>#N/A</v>
      </c>
      <c r="R33" s="548" t="e">
        <f>IF(ISNUMBER(Regressions!T43),ROUND(Regressions!T43, 1), NA())</f>
        <v>#N/A</v>
      </c>
      <c r="S33" s="549" t="e">
        <f>IF(ISNUMBER(Regressions!U43),ROUND(Regressions!U43, 1), NA())</f>
        <v>#N/A</v>
      </c>
    </row>
    <row r="34" spans="1:19" hidden="1" x14ac:dyDescent="0.25">
      <c r="A34" s="541" t="str">
        <f>+Introduction!$C$7</f>
        <v>Afghanistan</v>
      </c>
      <c r="B34" s="542">
        <f>IF(ISBLANK(Regressions!B44), " ", Regressions!B44)</f>
        <v>2030</v>
      </c>
      <c r="C34" s="541" t="str">
        <f>HLOOKUP(Introduction!$G$4,nametranslations,24,FALSE)</f>
        <v>Total</v>
      </c>
      <c r="D34" s="544" t="str">
        <f>IF(ISBLANK(Regressions!D44), " ", Regressions!D44)</f>
        <v xml:space="preserve"> </v>
      </c>
      <c r="E34" s="545" t="e">
        <f>IF(ISNUMBER(Regressions!E44),ROUND(Regressions!E44, 1), NA())</f>
        <v>#N/A</v>
      </c>
      <c r="F34" s="546" t="e">
        <f>IF(ISNUMBER(Regressions!F44),ROUND(Regressions!F44, 1), NA())</f>
        <v>#N/A</v>
      </c>
      <c r="G34" s="547" t="e">
        <f>IF(ISNUMBER(Regressions!G44),ROUND(Regressions!G44, 1), NA())</f>
        <v>#N/A</v>
      </c>
      <c r="H34" s="548" t="e">
        <f>IF(ISNUMBER(Regressions!H44),ROUND(Regressions!H44, 1), NA())</f>
        <v>#N/A</v>
      </c>
      <c r="I34" s="549" t="e">
        <f>IF(ISNUMBER(Regressions!I44),ROUND(Regressions!I44, 1), NA())</f>
        <v>#N/A</v>
      </c>
      <c r="J34" s="550" t="e">
        <f>IF(ISNUMBER(Regressions!K44),ROUND(Regressions!K44, 1), NA())</f>
        <v>#N/A</v>
      </c>
      <c r="K34" s="546" t="e">
        <f>IF(ISNUMBER(Regressions!L44),ROUND(Regressions!L44, 1), NA())</f>
        <v>#N/A</v>
      </c>
      <c r="L34" s="551" t="e">
        <f>IF(ISNUMBER(Regressions!M44),ROUND(Regressions!M44, 1), NA())</f>
        <v>#N/A</v>
      </c>
      <c r="M34" s="548" t="e">
        <f>IF(ISNUMBER(Regressions!N44),ROUND(Regressions!N44, 1), NA())</f>
        <v>#N/A</v>
      </c>
      <c r="N34" s="549" t="e">
        <f>IF(ISNUMBER(Regressions!O44),ROUND(Regressions!O44, 1), NA())</f>
        <v>#N/A</v>
      </c>
      <c r="O34" s="550" t="e">
        <f>IF(ISNUMBER(Regressions!Q44),ROUND(Regressions!Q44, 1), NA())</f>
        <v>#N/A</v>
      </c>
      <c r="P34" s="546" t="e">
        <f>IF(ISNUMBER(Regressions!R44),ROUND(Regressions!R44, 1), NA())</f>
        <v>#N/A</v>
      </c>
      <c r="Q34" s="552" t="e">
        <f>IF(ISNUMBER(Regressions!S44),ROUND(Regressions!S44, 1), NA())</f>
        <v>#N/A</v>
      </c>
      <c r="R34" s="548" t="e">
        <f>IF(ISNUMBER(Regressions!T44),ROUND(Regressions!T44, 1), NA())</f>
        <v>#N/A</v>
      </c>
      <c r="S34" s="549" t="e">
        <f>IF(ISNUMBER(Regressions!U44),ROUND(Regressions!U44, 1), NA())</f>
        <v>#N/A</v>
      </c>
    </row>
    <row r="35" spans="1:19" x14ac:dyDescent="0.25">
      <c r="A35" s="541" t="str">
        <f>+Introduction!$C$7</f>
        <v>Afghanistan</v>
      </c>
      <c r="B35" s="542">
        <f>IF(ISBLANK(Regressions!B45), " ", Regressions!B45)</f>
        <v>2000</v>
      </c>
      <c r="C35" s="541" t="str">
        <f>HLOOKUP(Introduction!$G$4,nametranslations,26,FALSE)</f>
        <v>Urban</v>
      </c>
      <c r="D35" s="544">
        <f>IF(ISBLANK(Regressions!D45), " ", Regressions!D45)</f>
        <v>1499945.2597537995</v>
      </c>
      <c r="E35" s="545" t="e">
        <f>IF(ISNUMBER(Regressions!E45),ROUND(Regressions!E45, 1), NA())</f>
        <v>#N/A</v>
      </c>
      <c r="F35" s="546" t="e">
        <f>IF(ISNUMBER(Regressions!F45),ROUND(Regressions!F45, 1), NA())</f>
        <v>#N/A</v>
      </c>
      <c r="G35" s="547" t="e">
        <f>IF(ISNUMBER(Regressions!G45),ROUND(Regressions!G45, 1), NA())</f>
        <v>#N/A</v>
      </c>
      <c r="H35" s="548" t="e">
        <f>IF(ISNUMBER(Regressions!H45),ROUND(Regressions!H45, 1), NA())</f>
        <v>#N/A</v>
      </c>
      <c r="I35" s="549" t="e">
        <f>IF(ISNUMBER(Regressions!I45),ROUND(Regressions!I45, 1), NA())</f>
        <v>#N/A</v>
      </c>
      <c r="J35" s="550" t="e">
        <f>IF(ISNUMBER(Regressions!K45),ROUND(Regressions!K45, 1), NA())</f>
        <v>#N/A</v>
      </c>
      <c r="K35" s="546" t="e">
        <f>IF(ISNUMBER(Regressions!L45),ROUND(Regressions!L45, 1), NA())</f>
        <v>#N/A</v>
      </c>
      <c r="L35" s="551" t="e">
        <f>IF(ISNUMBER(Regressions!M45),ROUND(Regressions!M45, 1), NA())</f>
        <v>#N/A</v>
      </c>
      <c r="M35" s="548" t="e">
        <f>IF(ISNUMBER(Regressions!N45),ROUND(Regressions!N45, 1), NA())</f>
        <v>#N/A</v>
      </c>
      <c r="N35" s="549" t="e">
        <f>IF(ISNUMBER(Regressions!O45),ROUND(Regressions!O45, 1), NA())</f>
        <v>#N/A</v>
      </c>
      <c r="O35" s="550" t="e">
        <f>IF(ISNUMBER(Regressions!Q45),ROUND(Regressions!Q45, 1), NA())</f>
        <v>#N/A</v>
      </c>
      <c r="P35" s="546" t="e">
        <f>IF(ISNUMBER(Regressions!R45),ROUND(Regressions!R45, 1), NA())</f>
        <v>#N/A</v>
      </c>
      <c r="Q35" s="552" t="e">
        <f>IF(ISNUMBER(Regressions!S45),ROUND(Regressions!S45, 1), NA())</f>
        <v>#N/A</v>
      </c>
      <c r="R35" s="548" t="e">
        <f>IF(ISNUMBER(Regressions!T45),ROUND(Regressions!T45, 1), NA())</f>
        <v>#N/A</v>
      </c>
      <c r="S35" s="549" t="e">
        <f>IF(ISNUMBER(Regressions!U45),ROUND(Regressions!U45, 1), NA())</f>
        <v>#N/A</v>
      </c>
    </row>
    <row r="36" spans="1:19" x14ac:dyDescent="0.25">
      <c r="A36" s="541" t="str">
        <f>+Introduction!$C$7</f>
        <v>Afghanistan</v>
      </c>
      <c r="B36" s="542">
        <f>IF(ISBLANK(Regressions!B46), " ", Regressions!B46)</f>
        <v>2001</v>
      </c>
      <c r="C36" s="541" t="str">
        <f>HLOOKUP(Introduction!$G$4,nametranslations,26,FALSE)</f>
        <v>Urban</v>
      </c>
      <c r="D36" s="544">
        <f>IF(ISBLANK(Regressions!D46), " ", Regressions!D46)</f>
        <v>1501116.0162715721</v>
      </c>
      <c r="E36" s="545" t="e">
        <f>IF(ISNUMBER(Regressions!E46),ROUND(Regressions!E46, 1), NA())</f>
        <v>#N/A</v>
      </c>
      <c r="F36" s="546" t="e">
        <f>IF(ISNUMBER(Regressions!F46),ROUND(Regressions!F46, 1), NA())</f>
        <v>#N/A</v>
      </c>
      <c r="G36" s="547" t="e">
        <f>IF(ISNUMBER(Regressions!G46),ROUND(Regressions!G46, 1), NA())</f>
        <v>#N/A</v>
      </c>
      <c r="H36" s="548" t="e">
        <f>IF(ISNUMBER(Regressions!H46),ROUND(Regressions!H46, 1), NA())</f>
        <v>#N/A</v>
      </c>
      <c r="I36" s="549" t="e">
        <f>IF(ISNUMBER(Regressions!I46),ROUND(Regressions!I46, 1), NA())</f>
        <v>#N/A</v>
      </c>
      <c r="J36" s="550" t="e">
        <f>IF(ISNUMBER(Regressions!K46),ROUND(Regressions!K46, 1), NA())</f>
        <v>#N/A</v>
      </c>
      <c r="K36" s="546" t="e">
        <f>IF(ISNUMBER(Regressions!L46),ROUND(Regressions!L46, 1), NA())</f>
        <v>#N/A</v>
      </c>
      <c r="L36" s="551" t="e">
        <f>IF(ISNUMBER(Regressions!M46),ROUND(Regressions!M46, 1), NA())</f>
        <v>#N/A</v>
      </c>
      <c r="M36" s="548" t="e">
        <f>IF(ISNUMBER(Regressions!N46),ROUND(Regressions!N46, 1), NA())</f>
        <v>#N/A</v>
      </c>
      <c r="N36" s="549" t="e">
        <f>IF(ISNUMBER(Regressions!O46),ROUND(Regressions!O46, 1), NA())</f>
        <v>#N/A</v>
      </c>
      <c r="O36" s="550" t="e">
        <f>IF(ISNUMBER(Regressions!Q46),ROUND(Regressions!Q46, 1), NA())</f>
        <v>#N/A</v>
      </c>
      <c r="P36" s="546" t="e">
        <f>IF(ISNUMBER(Regressions!R46),ROUND(Regressions!R46, 1), NA())</f>
        <v>#N/A</v>
      </c>
      <c r="Q36" s="552" t="e">
        <f>IF(ISNUMBER(Regressions!S46),ROUND(Regressions!S46, 1), NA())</f>
        <v>#N/A</v>
      </c>
      <c r="R36" s="548" t="e">
        <f>IF(ISNUMBER(Regressions!T46),ROUND(Regressions!T46, 1), NA())</f>
        <v>#N/A</v>
      </c>
      <c r="S36" s="549" t="e">
        <f>IF(ISNUMBER(Regressions!U46),ROUND(Regressions!U46, 1), NA())</f>
        <v>#N/A</v>
      </c>
    </row>
    <row r="37" spans="1:19" x14ac:dyDescent="0.25">
      <c r="A37" s="541" t="str">
        <f>+Introduction!$C$7</f>
        <v>Afghanistan</v>
      </c>
      <c r="B37" s="542">
        <f>IF(ISBLANK(Regressions!B47), " ", Regressions!B47)</f>
        <v>2002</v>
      </c>
      <c r="C37" s="541" t="str">
        <f>HLOOKUP(Introduction!$G$4,nametranslations,26,FALSE)</f>
        <v>Urban</v>
      </c>
      <c r="D37" s="544">
        <f>IF(ISBLANK(Regressions!D47), " ", Regressions!D47)</f>
        <v>1563749.9678606987</v>
      </c>
      <c r="E37" s="545" t="e">
        <f>IF(ISNUMBER(Regressions!E47),ROUND(Regressions!E47, 1), NA())</f>
        <v>#N/A</v>
      </c>
      <c r="F37" s="546" t="e">
        <f>IF(ISNUMBER(Regressions!F47),ROUND(Regressions!F47, 1), NA())</f>
        <v>#N/A</v>
      </c>
      <c r="G37" s="547" t="e">
        <f>IF(ISNUMBER(Regressions!G47),ROUND(Regressions!G47, 1), NA())</f>
        <v>#N/A</v>
      </c>
      <c r="H37" s="548" t="e">
        <f>IF(ISNUMBER(Regressions!H47),ROUND(Regressions!H47, 1), NA())</f>
        <v>#N/A</v>
      </c>
      <c r="I37" s="549" t="e">
        <f>IF(ISNUMBER(Regressions!I47),ROUND(Regressions!I47, 1), NA())</f>
        <v>#N/A</v>
      </c>
      <c r="J37" s="550" t="e">
        <f>IF(ISNUMBER(Regressions!K47),ROUND(Regressions!K47, 1), NA())</f>
        <v>#N/A</v>
      </c>
      <c r="K37" s="546" t="e">
        <f>IF(ISNUMBER(Regressions!L47),ROUND(Regressions!L47, 1), NA())</f>
        <v>#N/A</v>
      </c>
      <c r="L37" s="551" t="e">
        <f>IF(ISNUMBER(Regressions!M47),ROUND(Regressions!M47, 1), NA())</f>
        <v>#N/A</v>
      </c>
      <c r="M37" s="548" t="e">
        <f>IF(ISNUMBER(Regressions!N47),ROUND(Regressions!N47, 1), NA())</f>
        <v>#N/A</v>
      </c>
      <c r="N37" s="549" t="e">
        <f>IF(ISNUMBER(Regressions!O47),ROUND(Regressions!O47, 1), NA())</f>
        <v>#N/A</v>
      </c>
      <c r="O37" s="550" t="e">
        <f>IF(ISNUMBER(Regressions!Q47),ROUND(Regressions!Q47, 1), NA())</f>
        <v>#N/A</v>
      </c>
      <c r="P37" s="546" t="e">
        <f>IF(ISNUMBER(Regressions!R47),ROUND(Regressions!R47, 1), NA())</f>
        <v>#N/A</v>
      </c>
      <c r="Q37" s="552" t="e">
        <f>IF(ISNUMBER(Regressions!S47),ROUND(Regressions!S47, 1), NA())</f>
        <v>#N/A</v>
      </c>
      <c r="R37" s="548" t="e">
        <f>IF(ISNUMBER(Regressions!T47),ROUND(Regressions!T47, 1), NA())</f>
        <v>#N/A</v>
      </c>
      <c r="S37" s="549" t="e">
        <f>IF(ISNUMBER(Regressions!U47),ROUND(Regressions!U47, 1), NA())</f>
        <v>#N/A</v>
      </c>
    </row>
    <row r="38" spans="1:19" x14ac:dyDescent="0.25">
      <c r="A38" s="541" t="str">
        <f>+Introduction!$C$7</f>
        <v>Afghanistan</v>
      </c>
      <c r="B38" s="542">
        <f>IF(ISBLANK(Regressions!B48), " ", Regressions!B48)</f>
        <v>2003</v>
      </c>
      <c r="C38" s="541" t="str">
        <f>HLOOKUP(Introduction!$G$4,nametranslations,26,FALSE)</f>
        <v>Urban</v>
      </c>
      <c r="D38" s="544">
        <f>IF(ISBLANK(Regressions!D48), " ", Regressions!D48)</f>
        <v>1711319.8770897866</v>
      </c>
      <c r="E38" s="545" t="e">
        <f>IF(ISNUMBER(Regressions!E48),ROUND(Regressions!E48, 1), NA())</f>
        <v>#N/A</v>
      </c>
      <c r="F38" s="546" t="e">
        <f>IF(ISNUMBER(Regressions!F48),ROUND(Regressions!F48, 1), NA())</f>
        <v>#N/A</v>
      </c>
      <c r="G38" s="547" t="e">
        <f>IF(ISNUMBER(Regressions!G48),ROUND(Regressions!G48, 1), NA())</f>
        <v>#N/A</v>
      </c>
      <c r="H38" s="548" t="e">
        <f>IF(ISNUMBER(Regressions!H48),ROUND(Regressions!H48, 1), NA())</f>
        <v>#N/A</v>
      </c>
      <c r="I38" s="549" t="e">
        <f>IF(ISNUMBER(Regressions!I48),ROUND(Regressions!I48, 1), NA())</f>
        <v>#N/A</v>
      </c>
      <c r="J38" s="550" t="e">
        <f>IF(ISNUMBER(Regressions!K48),ROUND(Regressions!K48, 1), NA())</f>
        <v>#N/A</v>
      </c>
      <c r="K38" s="546" t="e">
        <f>IF(ISNUMBER(Regressions!L48),ROUND(Regressions!L48, 1), NA())</f>
        <v>#N/A</v>
      </c>
      <c r="L38" s="551" t="e">
        <f>IF(ISNUMBER(Regressions!M48),ROUND(Regressions!M48, 1), NA())</f>
        <v>#N/A</v>
      </c>
      <c r="M38" s="548" t="e">
        <f>IF(ISNUMBER(Regressions!N48),ROUND(Regressions!N48, 1), NA())</f>
        <v>#N/A</v>
      </c>
      <c r="N38" s="549" t="e">
        <f>IF(ISNUMBER(Regressions!O48),ROUND(Regressions!O48, 1), NA())</f>
        <v>#N/A</v>
      </c>
      <c r="O38" s="550" t="e">
        <f>IF(ISNUMBER(Regressions!Q48),ROUND(Regressions!Q48, 1), NA())</f>
        <v>#N/A</v>
      </c>
      <c r="P38" s="546" t="e">
        <f>IF(ISNUMBER(Regressions!R48),ROUND(Regressions!R48, 1), NA())</f>
        <v>#N/A</v>
      </c>
      <c r="Q38" s="552" t="e">
        <f>IF(ISNUMBER(Regressions!S48),ROUND(Regressions!S48, 1), NA())</f>
        <v>#N/A</v>
      </c>
      <c r="R38" s="548" t="e">
        <f>IF(ISNUMBER(Regressions!T48),ROUND(Regressions!T48, 1), NA())</f>
        <v>#N/A</v>
      </c>
      <c r="S38" s="549" t="e">
        <f>IF(ISNUMBER(Regressions!U48),ROUND(Regressions!U48, 1), NA())</f>
        <v>#N/A</v>
      </c>
    </row>
    <row r="39" spans="1:19" x14ac:dyDescent="0.25">
      <c r="A39" s="541" t="str">
        <f>+Introduction!$C$7</f>
        <v>Afghanistan</v>
      </c>
      <c r="B39" s="542">
        <f>IF(ISBLANK(Regressions!B49), " ", Regressions!B49)</f>
        <v>2004</v>
      </c>
      <c r="C39" s="541" t="str">
        <f>HLOOKUP(Introduction!$G$4,nametranslations,26,FALSE)</f>
        <v>Urban</v>
      </c>
      <c r="D39" s="544">
        <f>IF(ISBLANK(Regressions!D49), " ", Regressions!D49)</f>
        <v>1823619.375</v>
      </c>
      <c r="E39" s="545" t="e">
        <f>IF(ISNUMBER(Regressions!E49),ROUND(Regressions!E49, 1), NA())</f>
        <v>#N/A</v>
      </c>
      <c r="F39" s="546" t="e">
        <f>IF(ISNUMBER(Regressions!F49),ROUND(Regressions!F49, 1), NA())</f>
        <v>#N/A</v>
      </c>
      <c r="G39" s="547" t="e">
        <f>IF(ISNUMBER(Regressions!G49),ROUND(Regressions!G49, 1), NA())</f>
        <v>#N/A</v>
      </c>
      <c r="H39" s="548" t="e">
        <f>IF(ISNUMBER(Regressions!H49),ROUND(Regressions!H49, 1), NA())</f>
        <v>#N/A</v>
      </c>
      <c r="I39" s="549" t="e">
        <f>IF(ISNUMBER(Regressions!I49),ROUND(Regressions!I49, 1), NA())</f>
        <v>#N/A</v>
      </c>
      <c r="J39" s="550" t="e">
        <f>IF(ISNUMBER(Regressions!K49),ROUND(Regressions!K49, 1), NA())</f>
        <v>#N/A</v>
      </c>
      <c r="K39" s="546" t="e">
        <f>IF(ISNUMBER(Regressions!L49),ROUND(Regressions!L49, 1), NA())</f>
        <v>#N/A</v>
      </c>
      <c r="L39" s="551" t="e">
        <f>IF(ISNUMBER(Regressions!M49),ROUND(Regressions!M49, 1), NA())</f>
        <v>#N/A</v>
      </c>
      <c r="M39" s="548" t="e">
        <f>IF(ISNUMBER(Regressions!N49),ROUND(Regressions!N49, 1), NA())</f>
        <v>#N/A</v>
      </c>
      <c r="N39" s="549" t="e">
        <f>IF(ISNUMBER(Regressions!O49),ROUND(Regressions!O49, 1), NA())</f>
        <v>#N/A</v>
      </c>
      <c r="O39" s="550" t="e">
        <f>IF(ISNUMBER(Regressions!Q49),ROUND(Regressions!Q49, 1), NA())</f>
        <v>#N/A</v>
      </c>
      <c r="P39" s="546" t="e">
        <f>IF(ISNUMBER(Regressions!R49),ROUND(Regressions!R49, 1), NA())</f>
        <v>#N/A</v>
      </c>
      <c r="Q39" s="552" t="e">
        <f>IF(ISNUMBER(Regressions!S49),ROUND(Regressions!S49, 1), NA())</f>
        <v>#N/A</v>
      </c>
      <c r="R39" s="548" t="e">
        <f>IF(ISNUMBER(Regressions!T49),ROUND(Regressions!T49, 1), NA())</f>
        <v>#N/A</v>
      </c>
      <c r="S39" s="549" t="e">
        <f>IF(ISNUMBER(Regressions!U49),ROUND(Regressions!U49, 1), NA())</f>
        <v>#N/A</v>
      </c>
    </row>
    <row r="40" spans="1:19" x14ac:dyDescent="0.25">
      <c r="A40" s="541" t="str">
        <f>+Introduction!$C$7</f>
        <v>Afghanistan</v>
      </c>
      <c r="B40" s="542">
        <f>IF(ISBLANK(Regressions!B50), " ", Regressions!B50)</f>
        <v>2005</v>
      </c>
      <c r="C40" s="541" t="str">
        <f>HLOOKUP(Introduction!$G$4,nametranslations,26,FALSE)</f>
        <v>Urban</v>
      </c>
      <c r="D40" s="544">
        <f>IF(ISBLANK(Regressions!D50), " ", Regressions!D50)</f>
        <v>1903040.5327455522</v>
      </c>
      <c r="E40" s="545" t="e">
        <f>IF(ISNUMBER(Regressions!E50),ROUND(Regressions!E50, 1), NA())</f>
        <v>#N/A</v>
      </c>
      <c r="F40" s="546" t="e">
        <f>IF(ISNUMBER(Regressions!F50),ROUND(Regressions!F50, 1), NA())</f>
        <v>#N/A</v>
      </c>
      <c r="G40" s="547" t="e">
        <f>IF(ISNUMBER(Regressions!G50),ROUND(Regressions!G50, 1), NA())</f>
        <v>#N/A</v>
      </c>
      <c r="H40" s="548" t="e">
        <f>IF(ISNUMBER(Regressions!H50),ROUND(Regressions!H50, 1), NA())</f>
        <v>#N/A</v>
      </c>
      <c r="I40" s="549" t="e">
        <f>IF(ISNUMBER(Regressions!I50),ROUND(Regressions!I50, 1), NA())</f>
        <v>#N/A</v>
      </c>
      <c r="J40" s="550" t="e">
        <f>IF(ISNUMBER(Regressions!K50),ROUND(Regressions!K50, 1), NA())</f>
        <v>#N/A</v>
      </c>
      <c r="K40" s="546" t="e">
        <f>IF(ISNUMBER(Regressions!L50),ROUND(Regressions!L50, 1), NA())</f>
        <v>#N/A</v>
      </c>
      <c r="L40" s="551" t="e">
        <f>IF(ISNUMBER(Regressions!M50),ROUND(Regressions!M50, 1), NA())</f>
        <v>#N/A</v>
      </c>
      <c r="M40" s="548" t="e">
        <f>IF(ISNUMBER(Regressions!N50),ROUND(Regressions!N50, 1), NA())</f>
        <v>#N/A</v>
      </c>
      <c r="N40" s="549" t="e">
        <f>IF(ISNUMBER(Regressions!O50),ROUND(Regressions!O50, 1), NA())</f>
        <v>#N/A</v>
      </c>
      <c r="O40" s="550" t="e">
        <f>IF(ISNUMBER(Regressions!Q50),ROUND(Regressions!Q50, 1), NA())</f>
        <v>#N/A</v>
      </c>
      <c r="P40" s="546" t="e">
        <f>IF(ISNUMBER(Regressions!R50),ROUND(Regressions!R50, 1), NA())</f>
        <v>#N/A</v>
      </c>
      <c r="Q40" s="552" t="e">
        <f>IF(ISNUMBER(Regressions!S50),ROUND(Regressions!S50, 1), NA())</f>
        <v>#N/A</v>
      </c>
      <c r="R40" s="548" t="e">
        <f>IF(ISNUMBER(Regressions!T50),ROUND(Regressions!T50, 1), NA())</f>
        <v>#N/A</v>
      </c>
      <c r="S40" s="549" t="e">
        <f>IF(ISNUMBER(Regressions!U50),ROUND(Regressions!U50, 1), NA())</f>
        <v>#N/A</v>
      </c>
    </row>
    <row r="41" spans="1:19" x14ac:dyDescent="0.25">
      <c r="A41" s="541" t="str">
        <f>+Introduction!$C$7</f>
        <v>Afghanistan</v>
      </c>
      <c r="B41" s="542">
        <f>IF(ISBLANK(Regressions!B51), " ", Regressions!B51)</f>
        <v>2006</v>
      </c>
      <c r="C41" s="541" t="str">
        <f>HLOOKUP(Introduction!$G$4,nametranslations,26,FALSE)</f>
        <v>Urban</v>
      </c>
      <c r="D41" s="544">
        <f>IF(ISBLANK(Regressions!D51), " ", Regressions!D51)</f>
        <v>2025094.4439282417</v>
      </c>
      <c r="E41" s="545" t="e">
        <f>IF(ISNUMBER(Regressions!E51),ROUND(Regressions!E51, 1), NA())</f>
        <v>#N/A</v>
      </c>
      <c r="F41" s="546" t="e">
        <f>IF(ISNUMBER(Regressions!F51),ROUND(Regressions!F51, 1), NA())</f>
        <v>#N/A</v>
      </c>
      <c r="G41" s="547" t="e">
        <f>IF(ISNUMBER(Regressions!G51),ROUND(Regressions!G51, 1), NA())</f>
        <v>#N/A</v>
      </c>
      <c r="H41" s="548" t="e">
        <f>IF(ISNUMBER(Regressions!H51),ROUND(Regressions!H51, 1), NA())</f>
        <v>#N/A</v>
      </c>
      <c r="I41" s="549" t="e">
        <f>IF(ISNUMBER(Regressions!I51),ROUND(Regressions!I51, 1), NA())</f>
        <v>#N/A</v>
      </c>
      <c r="J41" s="550" t="e">
        <f>IF(ISNUMBER(Regressions!K51),ROUND(Regressions!K51, 1), NA())</f>
        <v>#N/A</v>
      </c>
      <c r="K41" s="546" t="e">
        <f>IF(ISNUMBER(Regressions!L51),ROUND(Regressions!L51, 1), NA())</f>
        <v>#N/A</v>
      </c>
      <c r="L41" s="551" t="e">
        <f>IF(ISNUMBER(Regressions!M51),ROUND(Regressions!M51, 1), NA())</f>
        <v>#N/A</v>
      </c>
      <c r="M41" s="548" t="e">
        <f>IF(ISNUMBER(Regressions!N51),ROUND(Regressions!N51, 1), NA())</f>
        <v>#N/A</v>
      </c>
      <c r="N41" s="549" t="e">
        <f>IF(ISNUMBER(Regressions!O51),ROUND(Regressions!O51, 1), NA())</f>
        <v>#N/A</v>
      </c>
      <c r="O41" s="550" t="e">
        <f>IF(ISNUMBER(Regressions!Q51),ROUND(Regressions!Q51, 1), NA())</f>
        <v>#N/A</v>
      </c>
      <c r="P41" s="546" t="e">
        <f>IF(ISNUMBER(Regressions!R51),ROUND(Regressions!R51, 1), NA())</f>
        <v>#N/A</v>
      </c>
      <c r="Q41" s="552" t="e">
        <f>IF(ISNUMBER(Regressions!S51),ROUND(Regressions!S51, 1), NA())</f>
        <v>#N/A</v>
      </c>
      <c r="R41" s="548" t="e">
        <f>IF(ISNUMBER(Regressions!T51),ROUND(Regressions!T51, 1), NA())</f>
        <v>#N/A</v>
      </c>
      <c r="S41" s="549" t="e">
        <f>IF(ISNUMBER(Regressions!U51),ROUND(Regressions!U51, 1), NA())</f>
        <v>#N/A</v>
      </c>
    </row>
    <row r="42" spans="1:19" x14ac:dyDescent="0.25">
      <c r="A42" s="541" t="str">
        <f>+Introduction!$C$7</f>
        <v>Afghanistan</v>
      </c>
      <c r="B42" s="542">
        <f>IF(ISBLANK(Regressions!B52), " ", Regressions!B52)</f>
        <v>2007</v>
      </c>
      <c r="C42" s="541" t="str">
        <f>HLOOKUP(Introduction!$G$4,nametranslations,26,FALSE)</f>
        <v>Urban</v>
      </c>
      <c r="D42" s="544">
        <f>IF(ISBLANK(Regressions!D52), " ", Regressions!D52)</f>
        <v>2135196.5862282561</v>
      </c>
      <c r="E42" s="545" t="e">
        <f>IF(ISNUMBER(Regressions!E52),ROUND(Regressions!E52, 1), NA())</f>
        <v>#N/A</v>
      </c>
      <c r="F42" s="546" t="e">
        <f>IF(ISNUMBER(Regressions!F52),ROUND(Regressions!F52, 1), NA())</f>
        <v>#N/A</v>
      </c>
      <c r="G42" s="547" t="e">
        <f>IF(ISNUMBER(Regressions!G52),ROUND(Regressions!G52, 1), NA())</f>
        <v>#N/A</v>
      </c>
      <c r="H42" s="548" t="e">
        <f>IF(ISNUMBER(Regressions!H52),ROUND(Regressions!H52, 1), NA())</f>
        <v>#N/A</v>
      </c>
      <c r="I42" s="549" t="e">
        <f>IF(ISNUMBER(Regressions!I52),ROUND(Regressions!I52, 1), NA())</f>
        <v>#N/A</v>
      </c>
      <c r="J42" s="550" t="e">
        <f>IF(ISNUMBER(Regressions!K52),ROUND(Regressions!K52, 1), NA())</f>
        <v>#N/A</v>
      </c>
      <c r="K42" s="546" t="e">
        <f>IF(ISNUMBER(Regressions!L52),ROUND(Regressions!L52, 1), NA())</f>
        <v>#N/A</v>
      </c>
      <c r="L42" s="551" t="e">
        <f>IF(ISNUMBER(Regressions!M52),ROUND(Regressions!M52, 1), NA())</f>
        <v>#N/A</v>
      </c>
      <c r="M42" s="548" t="e">
        <f>IF(ISNUMBER(Regressions!N52),ROUND(Regressions!N52, 1), NA())</f>
        <v>#N/A</v>
      </c>
      <c r="N42" s="549" t="e">
        <f>IF(ISNUMBER(Regressions!O52),ROUND(Regressions!O52, 1), NA())</f>
        <v>#N/A</v>
      </c>
      <c r="O42" s="550" t="e">
        <f>IF(ISNUMBER(Regressions!Q52),ROUND(Regressions!Q52, 1), NA())</f>
        <v>#N/A</v>
      </c>
      <c r="P42" s="546" t="e">
        <f>IF(ISNUMBER(Regressions!R52),ROUND(Regressions!R52, 1), NA())</f>
        <v>#N/A</v>
      </c>
      <c r="Q42" s="552" t="e">
        <f>IF(ISNUMBER(Regressions!S52),ROUND(Regressions!S52, 1), NA())</f>
        <v>#N/A</v>
      </c>
      <c r="R42" s="548" t="e">
        <f>IF(ISNUMBER(Regressions!T52),ROUND(Regressions!T52, 1), NA())</f>
        <v>#N/A</v>
      </c>
      <c r="S42" s="549" t="e">
        <f>IF(ISNUMBER(Regressions!U52),ROUND(Regressions!U52, 1), NA())</f>
        <v>#N/A</v>
      </c>
    </row>
    <row r="43" spans="1:19" x14ac:dyDescent="0.25">
      <c r="A43" s="541" t="str">
        <f>+Introduction!$C$7</f>
        <v>Afghanistan</v>
      </c>
      <c r="B43" s="542">
        <f>IF(ISBLANK(Regressions!B53), " ", Regressions!B53)</f>
        <v>2008</v>
      </c>
      <c r="C43" s="541" t="str">
        <f>HLOOKUP(Introduction!$G$4,nametranslations,26,FALSE)</f>
        <v>Urban</v>
      </c>
      <c r="D43" s="544">
        <f>IF(ISBLANK(Regressions!D53), " ", Regressions!D53)</f>
        <v>2171466.2575832368</v>
      </c>
      <c r="E43" s="545" t="e">
        <f>IF(ISNUMBER(Regressions!E53),ROUND(Regressions!E53, 1), NA())</f>
        <v>#N/A</v>
      </c>
      <c r="F43" s="546" t="e">
        <f>IF(ISNUMBER(Regressions!F53),ROUND(Regressions!F53, 1), NA())</f>
        <v>#N/A</v>
      </c>
      <c r="G43" s="547" t="e">
        <f>IF(ISNUMBER(Regressions!G53),ROUND(Regressions!G53, 1), NA())</f>
        <v>#N/A</v>
      </c>
      <c r="H43" s="548" t="e">
        <f>IF(ISNUMBER(Regressions!H53),ROUND(Regressions!H53, 1), NA())</f>
        <v>#N/A</v>
      </c>
      <c r="I43" s="549" t="e">
        <f>IF(ISNUMBER(Regressions!I53),ROUND(Regressions!I53, 1), NA())</f>
        <v>#N/A</v>
      </c>
      <c r="J43" s="550" t="e">
        <f>IF(ISNUMBER(Regressions!K53),ROUND(Regressions!K53, 1), NA())</f>
        <v>#N/A</v>
      </c>
      <c r="K43" s="546" t="e">
        <f>IF(ISNUMBER(Regressions!L53),ROUND(Regressions!L53, 1), NA())</f>
        <v>#N/A</v>
      </c>
      <c r="L43" s="551" t="e">
        <f>IF(ISNUMBER(Regressions!M53),ROUND(Regressions!M53, 1), NA())</f>
        <v>#N/A</v>
      </c>
      <c r="M43" s="548" t="e">
        <f>IF(ISNUMBER(Regressions!N53),ROUND(Regressions!N53, 1), NA())</f>
        <v>#N/A</v>
      </c>
      <c r="N43" s="549" t="e">
        <f>IF(ISNUMBER(Regressions!O53),ROUND(Regressions!O53, 1), NA())</f>
        <v>#N/A</v>
      </c>
      <c r="O43" s="550" t="e">
        <f>IF(ISNUMBER(Regressions!Q53),ROUND(Regressions!Q53, 1), NA())</f>
        <v>#N/A</v>
      </c>
      <c r="P43" s="546" t="e">
        <f>IF(ISNUMBER(Regressions!R53),ROUND(Regressions!R53, 1), NA())</f>
        <v>#N/A</v>
      </c>
      <c r="Q43" s="552" t="e">
        <f>IF(ISNUMBER(Regressions!S53),ROUND(Regressions!S53, 1), NA())</f>
        <v>#N/A</v>
      </c>
      <c r="R43" s="548" t="e">
        <f>IF(ISNUMBER(Regressions!T53),ROUND(Regressions!T53, 1), NA())</f>
        <v>#N/A</v>
      </c>
      <c r="S43" s="549" t="e">
        <f>IF(ISNUMBER(Regressions!U53),ROUND(Regressions!U53, 1), NA())</f>
        <v>#N/A</v>
      </c>
    </row>
    <row r="44" spans="1:19" x14ac:dyDescent="0.25">
      <c r="A44" s="541" t="str">
        <f>+Introduction!$C$7</f>
        <v>Afghanistan</v>
      </c>
      <c r="B44" s="542">
        <f>IF(ISBLANK(Regressions!B54), " ", Regressions!B54)</f>
        <v>2009</v>
      </c>
      <c r="C44" s="541" t="str">
        <f>HLOOKUP(Introduction!$G$4,nametranslations,26,FALSE)</f>
        <v>Urban</v>
      </c>
      <c r="D44" s="544">
        <f>IF(ISBLANK(Regressions!D54), " ", Regressions!D54)</f>
        <v>2294468.1940956116</v>
      </c>
      <c r="E44" s="545" t="e">
        <f>IF(ISNUMBER(Regressions!E54),ROUND(Regressions!E54, 1), NA())</f>
        <v>#N/A</v>
      </c>
      <c r="F44" s="546" t="e">
        <f>IF(ISNUMBER(Regressions!F54),ROUND(Regressions!F54, 1), NA())</f>
        <v>#N/A</v>
      </c>
      <c r="G44" s="547" t="e">
        <f>IF(ISNUMBER(Regressions!G54),ROUND(Regressions!G54, 1), NA())</f>
        <v>#N/A</v>
      </c>
      <c r="H44" s="548" t="e">
        <f>IF(ISNUMBER(Regressions!H54),ROUND(Regressions!H54, 1), NA())</f>
        <v>#N/A</v>
      </c>
      <c r="I44" s="549" t="e">
        <f>IF(ISNUMBER(Regressions!I54),ROUND(Regressions!I54, 1), NA())</f>
        <v>#N/A</v>
      </c>
      <c r="J44" s="550" t="e">
        <f>IF(ISNUMBER(Regressions!K54),ROUND(Regressions!K54, 1), NA())</f>
        <v>#N/A</v>
      </c>
      <c r="K44" s="546" t="e">
        <f>IF(ISNUMBER(Regressions!L54),ROUND(Regressions!L54, 1), NA())</f>
        <v>#N/A</v>
      </c>
      <c r="L44" s="551" t="e">
        <f>IF(ISNUMBER(Regressions!M54),ROUND(Regressions!M54, 1), NA())</f>
        <v>#N/A</v>
      </c>
      <c r="M44" s="548" t="e">
        <f>IF(ISNUMBER(Regressions!N54),ROUND(Regressions!N54, 1), NA())</f>
        <v>#N/A</v>
      </c>
      <c r="N44" s="549" t="e">
        <f>IF(ISNUMBER(Regressions!O54),ROUND(Regressions!O54, 1), NA())</f>
        <v>#N/A</v>
      </c>
      <c r="O44" s="550" t="e">
        <f>IF(ISNUMBER(Regressions!Q54),ROUND(Regressions!Q54, 1), NA())</f>
        <v>#N/A</v>
      </c>
      <c r="P44" s="546" t="e">
        <f>IF(ISNUMBER(Regressions!R54),ROUND(Regressions!R54, 1), NA())</f>
        <v>#N/A</v>
      </c>
      <c r="Q44" s="552" t="e">
        <f>IF(ISNUMBER(Regressions!S54),ROUND(Regressions!S54, 1), NA())</f>
        <v>#N/A</v>
      </c>
      <c r="R44" s="548" t="e">
        <f>IF(ISNUMBER(Regressions!T54),ROUND(Regressions!T54, 1), NA())</f>
        <v>#N/A</v>
      </c>
      <c r="S44" s="549" t="e">
        <f>IF(ISNUMBER(Regressions!U54),ROUND(Regressions!U54, 1), NA())</f>
        <v>#N/A</v>
      </c>
    </row>
    <row r="45" spans="1:19" x14ac:dyDescent="0.25">
      <c r="A45" s="541" t="str">
        <f>+Introduction!$C$7</f>
        <v>Afghanistan</v>
      </c>
      <c r="B45" s="542">
        <f>IF(ISBLANK(Regressions!B55), " ", Regressions!B55)</f>
        <v>2010</v>
      </c>
      <c r="C45" s="541" t="str">
        <f>HLOOKUP(Introduction!$G$4,nametranslations,26,FALSE)</f>
        <v>Urban</v>
      </c>
      <c r="D45" s="544">
        <f>IF(ISBLANK(Regressions!D55), " ", Regressions!D55)</f>
        <v>2394079.1147326659</v>
      </c>
      <c r="E45" s="545" t="e">
        <f>IF(ISNUMBER(Regressions!E55),ROUND(Regressions!E55, 1), NA())</f>
        <v>#N/A</v>
      </c>
      <c r="F45" s="546" t="e">
        <f>IF(ISNUMBER(Regressions!F55),ROUND(Regressions!F55, 1), NA())</f>
        <v>#N/A</v>
      </c>
      <c r="G45" s="547" t="e">
        <f>IF(ISNUMBER(Regressions!G55),ROUND(Regressions!G55, 1), NA())</f>
        <v>#N/A</v>
      </c>
      <c r="H45" s="548" t="e">
        <f>IF(ISNUMBER(Regressions!H55),ROUND(Regressions!H55, 1), NA())</f>
        <v>#N/A</v>
      </c>
      <c r="I45" s="549" t="e">
        <f>IF(ISNUMBER(Regressions!I55),ROUND(Regressions!I55, 1), NA())</f>
        <v>#N/A</v>
      </c>
      <c r="J45" s="550" t="e">
        <f>IF(ISNUMBER(Regressions!K55),ROUND(Regressions!K55, 1), NA())</f>
        <v>#N/A</v>
      </c>
      <c r="K45" s="546" t="e">
        <f>IF(ISNUMBER(Regressions!L55),ROUND(Regressions!L55, 1), NA())</f>
        <v>#N/A</v>
      </c>
      <c r="L45" s="551" t="e">
        <f>IF(ISNUMBER(Regressions!M55),ROUND(Regressions!M55, 1), NA())</f>
        <v>#N/A</v>
      </c>
      <c r="M45" s="548" t="e">
        <f>IF(ISNUMBER(Regressions!N55),ROUND(Regressions!N55, 1), NA())</f>
        <v>#N/A</v>
      </c>
      <c r="N45" s="549" t="e">
        <f>IF(ISNUMBER(Regressions!O55),ROUND(Regressions!O55, 1), NA())</f>
        <v>#N/A</v>
      </c>
      <c r="O45" s="550" t="e">
        <f>IF(ISNUMBER(Regressions!Q55),ROUND(Regressions!Q55, 1), NA())</f>
        <v>#N/A</v>
      </c>
      <c r="P45" s="546" t="e">
        <f>IF(ISNUMBER(Regressions!R55),ROUND(Regressions!R55, 1), NA())</f>
        <v>#N/A</v>
      </c>
      <c r="Q45" s="552" t="e">
        <f>IF(ISNUMBER(Regressions!S55),ROUND(Regressions!S55, 1), NA())</f>
        <v>#N/A</v>
      </c>
      <c r="R45" s="548" t="e">
        <f>IF(ISNUMBER(Regressions!T55),ROUND(Regressions!T55, 1), NA())</f>
        <v>#N/A</v>
      </c>
      <c r="S45" s="549" t="e">
        <f>IF(ISNUMBER(Regressions!U55),ROUND(Regressions!U55, 1), NA())</f>
        <v>#N/A</v>
      </c>
    </row>
    <row r="46" spans="1:19" x14ac:dyDescent="0.25">
      <c r="A46" s="541" t="str">
        <f>+Introduction!$C$7</f>
        <v>Afghanistan</v>
      </c>
      <c r="B46" s="542">
        <f>IF(ISBLANK(Regressions!B56), " ", Regressions!B56)</f>
        <v>2011</v>
      </c>
      <c r="C46" s="541" t="str">
        <f>HLOOKUP(Introduction!$G$4,nametranslations,26,FALSE)</f>
        <v>Urban</v>
      </c>
      <c r="D46" s="544">
        <f>IF(ISBLANK(Regressions!D56), " ", Regressions!D56)</f>
        <v>2482351.7279350092</v>
      </c>
      <c r="E46" s="545" t="e">
        <f>IF(ISNUMBER(Regressions!E56),ROUND(Regressions!E56, 1), NA())</f>
        <v>#N/A</v>
      </c>
      <c r="F46" s="546" t="e">
        <f>IF(ISNUMBER(Regressions!F56),ROUND(Regressions!F56, 1), NA())</f>
        <v>#N/A</v>
      </c>
      <c r="G46" s="547" t="e">
        <f>IF(ISNUMBER(Regressions!G56),ROUND(Regressions!G56, 1), NA())</f>
        <v>#N/A</v>
      </c>
      <c r="H46" s="548" t="e">
        <f>IF(ISNUMBER(Regressions!H56),ROUND(Regressions!H56, 1), NA())</f>
        <v>#N/A</v>
      </c>
      <c r="I46" s="549" t="e">
        <f>IF(ISNUMBER(Regressions!I56),ROUND(Regressions!I56, 1), NA())</f>
        <v>#N/A</v>
      </c>
      <c r="J46" s="550" t="e">
        <f>IF(ISNUMBER(Regressions!K56),ROUND(Regressions!K56, 1), NA())</f>
        <v>#N/A</v>
      </c>
      <c r="K46" s="546" t="e">
        <f>IF(ISNUMBER(Regressions!L56),ROUND(Regressions!L56, 1), NA())</f>
        <v>#N/A</v>
      </c>
      <c r="L46" s="551" t="e">
        <f>IF(ISNUMBER(Regressions!M56),ROUND(Regressions!M56, 1), NA())</f>
        <v>#N/A</v>
      </c>
      <c r="M46" s="548" t="e">
        <f>IF(ISNUMBER(Regressions!N56),ROUND(Regressions!N56, 1), NA())</f>
        <v>#N/A</v>
      </c>
      <c r="N46" s="549" t="e">
        <f>IF(ISNUMBER(Regressions!O56),ROUND(Regressions!O56, 1), NA())</f>
        <v>#N/A</v>
      </c>
      <c r="O46" s="550" t="e">
        <f>IF(ISNUMBER(Regressions!Q56),ROUND(Regressions!Q56, 1), NA())</f>
        <v>#N/A</v>
      </c>
      <c r="P46" s="546" t="e">
        <f>IF(ISNUMBER(Regressions!R56),ROUND(Regressions!R56, 1), NA())</f>
        <v>#N/A</v>
      </c>
      <c r="Q46" s="552" t="e">
        <f>IF(ISNUMBER(Regressions!S56),ROUND(Regressions!S56, 1), NA())</f>
        <v>#N/A</v>
      </c>
      <c r="R46" s="548" t="e">
        <f>IF(ISNUMBER(Regressions!T56),ROUND(Regressions!T56, 1), NA())</f>
        <v>#N/A</v>
      </c>
      <c r="S46" s="549" t="e">
        <f>IF(ISNUMBER(Regressions!U56),ROUND(Regressions!U56, 1), NA())</f>
        <v>#N/A</v>
      </c>
    </row>
    <row r="47" spans="1:19" x14ac:dyDescent="0.25">
      <c r="A47" s="541" t="str">
        <f>+Introduction!$C$7</f>
        <v>Afghanistan</v>
      </c>
      <c r="B47" s="542">
        <f>IF(ISBLANK(Regressions!B57), " ", Regressions!B57)</f>
        <v>2012</v>
      </c>
      <c r="C47" s="541" t="str">
        <f>HLOOKUP(Introduction!$G$4,nametranslations,26,FALSE)</f>
        <v>Urban</v>
      </c>
      <c r="D47" s="544">
        <f>IF(ISBLANK(Regressions!D57), " ", Regressions!D57)</f>
        <v>2615781.6810794449</v>
      </c>
      <c r="E47" s="545" t="e">
        <f>IF(ISNUMBER(Regressions!E57),ROUND(Regressions!E57, 1), NA())</f>
        <v>#N/A</v>
      </c>
      <c r="F47" s="546" t="e">
        <f>IF(ISNUMBER(Regressions!F57),ROUND(Regressions!F57, 1), NA())</f>
        <v>#N/A</v>
      </c>
      <c r="G47" s="547" t="e">
        <f>IF(ISNUMBER(Regressions!G57),ROUND(Regressions!G57, 1), NA())</f>
        <v>#N/A</v>
      </c>
      <c r="H47" s="548" t="e">
        <f>IF(ISNUMBER(Regressions!H57),ROUND(Regressions!H57, 1), NA())</f>
        <v>#N/A</v>
      </c>
      <c r="I47" s="549" t="e">
        <f>IF(ISNUMBER(Regressions!I57),ROUND(Regressions!I57, 1), NA())</f>
        <v>#N/A</v>
      </c>
      <c r="J47" s="550" t="e">
        <f>IF(ISNUMBER(Regressions!K57),ROUND(Regressions!K57, 1), NA())</f>
        <v>#N/A</v>
      </c>
      <c r="K47" s="546" t="e">
        <f>IF(ISNUMBER(Regressions!L57),ROUND(Regressions!L57, 1), NA())</f>
        <v>#N/A</v>
      </c>
      <c r="L47" s="551" t="e">
        <f>IF(ISNUMBER(Regressions!M57),ROUND(Regressions!M57, 1), NA())</f>
        <v>#N/A</v>
      </c>
      <c r="M47" s="548" t="e">
        <f>IF(ISNUMBER(Regressions!N57),ROUND(Regressions!N57, 1), NA())</f>
        <v>#N/A</v>
      </c>
      <c r="N47" s="549" t="e">
        <f>IF(ISNUMBER(Regressions!O57),ROUND(Regressions!O57, 1), NA())</f>
        <v>#N/A</v>
      </c>
      <c r="O47" s="550" t="e">
        <f>IF(ISNUMBER(Regressions!Q57),ROUND(Regressions!Q57, 1), NA())</f>
        <v>#N/A</v>
      </c>
      <c r="P47" s="546" t="e">
        <f>IF(ISNUMBER(Regressions!R57),ROUND(Regressions!R57, 1), NA())</f>
        <v>#N/A</v>
      </c>
      <c r="Q47" s="552" t="e">
        <f>IF(ISNUMBER(Regressions!S57),ROUND(Regressions!S57, 1), NA())</f>
        <v>#N/A</v>
      </c>
      <c r="R47" s="548" t="e">
        <f>IF(ISNUMBER(Regressions!T57),ROUND(Regressions!T57, 1), NA())</f>
        <v>#N/A</v>
      </c>
      <c r="S47" s="549" t="e">
        <f>IF(ISNUMBER(Regressions!U57),ROUND(Regressions!U57, 1), NA())</f>
        <v>#N/A</v>
      </c>
    </row>
    <row r="48" spans="1:19" x14ac:dyDescent="0.25">
      <c r="A48" s="541" t="str">
        <f>+Introduction!$C$7</f>
        <v>Afghanistan</v>
      </c>
      <c r="B48" s="542">
        <f>IF(ISBLANK(Regressions!B58), " ", Regressions!B58)</f>
        <v>2013</v>
      </c>
      <c r="C48" s="541" t="str">
        <f>HLOOKUP(Introduction!$G$4,nametranslations,26,FALSE)</f>
        <v>Urban</v>
      </c>
      <c r="D48" s="544">
        <f>IF(ISBLANK(Regressions!D58), " ", Regressions!D58)</f>
        <v>2720200.7329615406</v>
      </c>
      <c r="E48" s="545">
        <f>IF(ISNUMBER(Regressions!E58),ROUND(Regressions!E58, 1), NA())</f>
        <v>82.7</v>
      </c>
      <c r="F48" s="546">
        <f>IF(ISNUMBER(Regressions!F58),ROUND(Regressions!F58, 1), NA())</f>
        <v>76.400000000000006</v>
      </c>
      <c r="G48" s="547" t="e">
        <f>IF(ISNUMBER(Regressions!G58),ROUND(Regressions!G58, 1), NA())</f>
        <v>#N/A</v>
      </c>
      <c r="H48" s="548" t="e">
        <f>IF(ISNUMBER(Regressions!H58),ROUND(Regressions!H58, 1), NA())</f>
        <v>#N/A</v>
      </c>
      <c r="I48" s="549">
        <f>IF(ISNUMBER(Regressions!I58),ROUND(Regressions!I58, 1), NA())</f>
        <v>23.6</v>
      </c>
      <c r="J48" s="550">
        <f>IF(ISNUMBER(Regressions!K58),ROUND(Regressions!K58, 1), NA())</f>
        <v>72.099999999999994</v>
      </c>
      <c r="K48" s="546">
        <f>IF(ISNUMBER(Regressions!L58),ROUND(Regressions!L58, 1), NA())</f>
        <v>69.2</v>
      </c>
      <c r="L48" s="551" t="e">
        <f>IF(ISNUMBER(Regressions!M58),ROUND(Regressions!M58, 1), NA())</f>
        <v>#N/A</v>
      </c>
      <c r="M48" s="548" t="e">
        <f>IF(ISNUMBER(Regressions!N58),ROUND(Regressions!N58, 1), NA())</f>
        <v>#N/A</v>
      </c>
      <c r="N48" s="549">
        <f>IF(ISNUMBER(Regressions!O58),ROUND(Regressions!O58, 1), NA())</f>
        <v>30.8</v>
      </c>
      <c r="O48" s="550" t="e">
        <f>IF(ISNUMBER(Regressions!Q58),ROUND(Regressions!Q58, 1), NA())</f>
        <v>#N/A</v>
      </c>
      <c r="P48" s="546" t="e">
        <f>IF(ISNUMBER(Regressions!R58),ROUND(Regressions!R58, 1), NA())</f>
        <v>#N/A</v>
      </c>
      <c r="Q48" s="552" t="e">
        <f>IF(ISNUMBER(Regressions!S58),ROUND(Regressions!S58, 1), NA())</f>
        <v>#N/A</v>
      </c>
      <c r="R48" s="548" t="e">
        <f>IF(ISNUMBER(Regressions!T58),ROUND(Regressions!T58, 1), NA())</f>
        <v>#N/A</v>
      </c>
      <c r="S48" s="549" t="e">
        <f>IF(ISNUMBER(Regressions!U58),ROUND(Regressions!U58, 1), NA())</f>
        <v>#N/A</v>
      </c>
    </row>
    <row r="49" spans="1:19" x14ac:dyDescent="0.25">
      <c r="A49" s="541" t="str">
        <f>+Introduction!$C$7</f>
        <v>Afghanistan</v>
      </c>
      <c r="B49" s="542">
        <f>IF(ISBLANK(Regressions!B59), " ", Regressions!B59)</f>
        <v>2014</v>
      </c>
      <c r="C49" s="541" t="str">
        <f>HLOOKUP(Introduction!$G$4,nametranslations,26,FALSE)</f>
        <v>Urban</v>
      </c>
      <c r="D49" s="544">
        <f>IF(ISBLANK(Regressions!D59), " ", Regressions!D59)</f>
        <v>2817843.0343686487</v>
      </c>
      <c r="E49" s="545">
        <f>IF(ISNUMBER(Regressions!E59),ROUND(Regressions!E59, 1), NA())</f>
        <v>82.7</v>
      </c>
      <c r="F49" s="546">
        <f>IF(ISNUMBER(Regressions!F59),ROUND(Regressions!F59, 1), NA())</f>
        <v>76.400000000000006</v>
      </c>
      <c r="G49" s="547" t="e">
        <f>IF(ISNUMBER(Regressions!G59),ROUND(Regressions!G59, 1), NA())</f>
        <v>#N/A</v>
      </c>
      <c r="H49" s="548" t="e">
        <f>IF(ISNUMBER(Regressions!H59),ROUND(Regressions!H59, 1), NA())</f>
        <v>#N/A</v>
      </c>
      <c r="I49" s="549">
        <f>IF(ISNUMBER(Regressions!I59),ROUND(Regressions!I59, 1), NA())</f>
        <v>23.6</v>
      </c>
      <c r="J49" s="550">
        <f>IF(ISNUMBER(Regressions!K59),ROUND(Regressions!K59, 1), NA())</f>
        <v>72.099999999999994</v>
      </c>
      <c r="K49" s="546">
        <f>IF(ISNUMBER(Regressions!L59),ROUND(Regressions!L59, 1), NA())</f>
        <v>69.2</v>
      </c>
      <c r="L49" s="551" t="e">
        <f>IF(ISNUMBER(Regressions!M59),ROUND(Regressions!M59, 1), NA())</f>
        <v>#N/A</v>
      </c>
      <c r="M49" s="548" t="e">
        <f>IF(ISNUMBER(Regressions!N59),ROUND(Regressions!N59, 1), NA())</f>
        <v>#N/A</v>
      </c>
      <c r="N49" s="549">
        <f>IF(ISNUMBER(Regressions!O59),ROUND(Regressions!O59, 1), NA())</f>
        <v>30.8</v>
      </c>
      <c r="O49" s="550" t="e">
        <f>IF(ISNUMBER(Regressions!Q59),ROUND(Regressions!Q59, 1), NA())</f>
        <v>#N/A</v>
      </c>
      <c r="P49" s="546" t="e">
        <f>IF(ISNUMBER(Regressions!R59),ROUND(Regressions!R59, 1), NA())</f>
        <v>#N/A</v>
      </c>
      <c r="Q49" s="552" t="e">
        <f>IF(ISNUMBER(Regressions!S59),ROUND(Regressions!S59, 1), NA())</f>
        <v>#N/A</v>
      </c>
      <c r="R49" s="548" t="e">
        <f>IF(ISNUMBER(Regressions!T59),ROUND(Regressions!T59, 1), NA())</f>
        <v>#N/A</v>
      </c>
      <c r="S49" s="549" t="e">
        <f>IF(ISNUMBER(Regressions!U59),ROUND(Regressions!U59, 1), NA())</f>
        <v>#N/A</v>
      </c>
    </row>
    <row r="50" spans="1:19" x14ac:dyDescent="0.25">
      <c r="A50" s="541" t="str">
        <f>+Introduction!$C$7</f>
        <v>Afghanistan</v>
      </c>
      <c r="B50" s="542">
        <f>IF(ISBLANK(Regressions!B60), " ", Regressions!B60)</f>
        <v>2015</v>
      </c>
      <c r="C50" s="541" t="str">
        <f>HLOOKUP(Introduction!$G$4,nametranslations,26,FALSE)</f>
        <v>Urban</v>
      </c>
      <c r="D50" s="544">
        <f>IF(ISBLANK(Regressions!D60), " ", Regressions!D60)</f>
        <v>2935884.1504661562</v>
      </c>
      <c r="E50" s="545">
        <f>IF(ISNUMBER(Regressions!E60),ROUND(Regressions!E60, 1), NA())</f>
        <v>82.7</v>
      </c>
      <c r="F50" s="546">
        <f>IF(ISNUMBER(Regressions!F60),ROUND(Regressions!F60, 1), NA())</f>
        <v>76.400000000000006</v>
      </c>
      <c r="G50" s="547" t="e">
        <f>IF(ISNUMBER(Regressions!G60),ROUND(Regressions!G60, 1), NA())</f>
        <v>#N/A</v>
      </c>
      <c r="H50" s="548" t="e">
        <f>IF(ISNUMBER(Regressions!H60),ROUND(Regressions!H60, 1), NA())</f>
        <v>#N/A</v>
      </c>
      <c r="I50" s="549">
        <f>IF(ISNUMBER(Regressions!I60),ROUND(Regressions!I60, 1), NA())</f>
        <v>23.6</v>
      </c>
      <c r="J50" s="550">
        <f>IF(ISNUMBER(Regressions!K60),ROUND(Regressions!K60, 1), NA())</f>
        <v>72.099999999999994</v>
      </c>
      <c r="K50" s="546">
        <f>IF(ISNUMBER(Regressions!L60),ROUND(Regressions!L60, 1), NA())</f>
        <v>69.2</v>
      </c>
      <c r="L50" s="551" t="e">
        <f>IF(ISNUMBER(Regressions!M60),ROUND(Regressions!M60, 1), NA())</f>
        <v>#N/A</v>
      </c>
      <c r="M50" s="548" t="e">
        <f>IF(ISNUMBER(Regressions!N60),ROUND(Regressions!N60, 1), NA())</f>
        <v>#N/A</v>
      </c>
      <c r="N50" s="549">
        <f>IF(ISNUMBER(Regressions!O60),ROUND(Regressions!O60, 1), NA())</f>
        <v>30.8</v>
      </c>
      <c r="O50" s="550" t="e">
        <f>IF(ISNUMBER(Regressions!Q60),ROUND(Regressions!Q60, 1), NA())</f>
        <v>#N/A</v>
      </c>
      <c r="P50" s="546" t="e">
        <f>IF(ISNUMBER(Regressions!R60),ROUND(Regressions!R60, 1), NA())</f>
        <v>#N/A</v>
      </c>
      <c r="Q50" s="552" t="e">
        <f>IF(ISNUMBER(Regressions!S60),ROUND(Regressions!S60, 1), NA())</f>
        <v>#N/A</v>
      </c>
      <c r="R50" s="548" t="e">
        <f>IF(ISNUMBER(Regressions!T60),ROUND(Regressions!T60, 1), NA())</f>
        <v>#N/A</v>
      </c>
      <c r="S50" s="549" t="e">
        <f>IF(ISNUMBER(Regressions!U60),ROUND(Regressions!U60, 1), NA())</f>
        <v>#N/A</v>
      </c>
    </row>
    <row r="51" spans="1:19" x14ac:dyDescent="0.25">
      <c r="A51" s="541" t="str">
        <f>+Introduction!$C$7</f>
        <v>Afghanistan</v>
      </c>
      <c r="B51" s="542">
        <f>IF(ISBLANK(Regressions!B61), " ", Regressions!B61)</f>
        <v>2016</v>
      </c>
      <c r="C51" s="541" t="str">
        <f>HLOOKUP(Introduction!$G$4,nametranslations,26,FALSE)</f>
        <v>Urban</v>
      </c>
      <c r="D51" s="544">
        <f>IF(ISBLANK(Regressions!D61), " ", Regressions!D61)</f>
        <v>3008678.8240465163</v>
      </c>
      <c r="E51" s="545">
        <f>IF(ISNUMBER(Regressions!E61),ROUND(Regressions!E61, 1), NA())</f>
        <v>82.7</v>
      </c>
      <c r="F51" s="546">
        <f>IF(ISNUMBER(Regressions!F61),ROUND(Regressions!F61, 1), NA())</f>
        <v>76.400000000000006</v>
      </c>
      <c r="G51" s="547" t="e">
        <f>IF(ISNUMBER(Regressions!G61),ROUND(Regressions!G61, 1), NA())</f>
        <v>#N/A</v>
      </c>
      <c r="H51" s="548" t="e">
        <f>IF(ISNUMBER(Regressions!H61),ROUND(Regressions!H61, 1), NA())</f>
        <v>#N/A</v>
      </c>
      <c r="I51" s="549">
        <f>IF(ISNUMBER(Regressions!I61),ROUND(Regressions!I61, 1), NA())</f>
        <v>23.6</v>
      </c>
      <c r="J51" s="550">
        <f>IF(ISNUMBER(Regressions!K61),ROUND(Regressions!K61, 1), NA())</f>
        <v>72.099999999999994</v>
      </c>
      <c r="K51" s="546">
        <f>IF(ISNUMBER(Regressions!L61),ROUND(Regressions!L61, 1), NA())</f>
        <v>69.2</v>
      </c>
      <c r="L51" s="551" t="e">
        <f>IF(ISNUMBER(Regressions!M61),ROUND(Regressions!M61, 1), NA())</f>
        <v>#N/A</v>
      </c>
      <c r="M51" s="548" t="e">
        <f>IF(ISNUMBER(Regressions!N61),ROUND(Regressions!N61, 1), NA())</f>
        <v>#N/A</v>
      </c>
      <c r="N51" s="549">
        <f>IF(ISNUMBER(Regressions!O61),ROUND(Regressions!O61, 1), NA())</f>
        <v>30.8</v>
      </c>
      <c r="O51" s="550" t="e">
        <f>IF(ISNUMBER(Regressions!Q61),ROUND(Regressions!Q61, 1), NA())</f>
        <v>#N/A</v>
      </c>
      <c r="P51" s="546" t="e">
        <f>IF(ISNUMBER(Regressions!R61),ROUND(Regressions!R61, 1), NA())</f>
        <v>#N/A</v>
      </c>
      <c r="Q51" s="552" t="e">
        <f>IF(ISNUMBER(Regressions!S61),ROUND(Regressions!S61, 1), NA())</f>
        <v>#N/A</v>
      </c>
      <c r="R51" s="548" t="e">
        <f>IF(ISNUMBER(Regressions!T61),ROUND(Regressions!T61, 1), NA())</f>
        <v>#N/A</v>
      </c>
      <c r="S51" s="549" t="e">
        <f>IF(ISNUMBER(Regressions!U61),ROUND(Regressions!U61, 1), NA())</f>
        <v>#N/A</v>
      </c>
    </row>
    <row r="52" spans="1:19" x14ac:dyDescent="0.25">
      <c r="A52" s="541" t="str">
        <f>+Introduction!$C$7</f>
        <v>Afghanistan</v>
      </c>
      <c r="B52" s="542">
        <f>IF(ISBLANK(Regressions!B62), " ", Regressions!B62)</f>
        <v>2017</v>
      </c>
      <c r="C52" s="541" t="str">
        <f>HLOOKUP(Introduction!$G$4,nametranslations,26,FALSE)</f>
        <v>Urban</v>
      </c>
      <c r="D52" s="544">
        <f>IF(ISBLANK(Regressions!D62), " ", Regressions!D62)</f>
        <v>3096135.81</v>
      </c>
      <c r="E52" s="545">
        <f>IF(ISNUMBER(Regressions!E62),ROUND(Regressions!E62, 1), NA())</f>
        <v>82.7</v>
      </c>
      <c r="F52" s="546">
        <f>IF(ISNUMBER(Regressions!F62),ROUND(Regressions!F62, 1), NA())</f>
        <v>76.400000000000006</v>
      </c>
      <c r="G52" s="547" t="e">
        <f>IF(ISNUMBER(Regressions!G62),ROUND(Regressions!G62, 1), NA())</f>
        <v>#N/A</v>
      </c>
      <c r="H52" s="548" t="e">
        <f>IF(ISNUMBER(Regressions!H62),ROUND(Regressions!H62, 1), NA())</f>
        <v>#N/A</v>
      </c>
      <c r="I52" s="549">
        <f>IF(ISNUMBER(Regressions!I62),ROUND(Regressions!I62, 1), NA())</f>
        <v>23.6</v>
      </c>
      <c r="J52" s="550">
        <f>IF(ISNUMBER(Regressions!K62),ROUND(Regressions!K62, 1), NA())</f>
        <v>72.099999999999994</v>
      </c>
      <c r="K52" s="546">
        <f>IF(ISNUMBER(Regressions!L62),ROUND(Regressions!L62, 1), NA())</f>
        <v>69.2</v>
      </c>
      <c r="L52" s="551" t="e">
        <f>IF(ISNUMBER(Regressions!M62),ROUND(Regressions!M62, 1), NA())</f>
        <v>#N/A</v>
      </c>
      <c r="M52" s="548" t="e">
        <f>IF(ISNUMBER(Regressions!N62),ROUND(Regressions!N62, 1), NA())</f>
        <v>#N/A</v>
      </c>
      <c r="N52" s="549">
        <f>IF(ISNUMBER(Regressions!O62),ROUND(Regressions!O62, 1), NA())</f>
        <v>30.8</v>
      </c>
      <c r="O52" s="550" t="e">
        <f>IF(ISNUMBER(Regressions!Q62),ROUND(Regressions!Q62, 1), NA())</f>
        <v>#N/A</v>
      </c>
      <c r="P52" s="546" t="e">
        <f>IF(ISNUMBER(Regressions!R62),ROUND(Regressions!R62, 1), NA())</f>
        <v>#N/A</v>
      </c>
      <c r="Q52" s="552" t="e">
        <f>IF(ISNUMBER(Regressions!S62),ROUND(Regressions!S62, 1), NA())</f>
        <v>#N/A</v>
      </c>
      <c r="R52" s="548" t="e">
        <f>IF(ISNUMBER(Regressions!T62),ROUND(Regressions!T62, 1), NA())</f>
        <v>#N/A</v>
      </c>
      <c r="S52" s="549" t="e">
        <f>IF(ISNUMBER(Regressions!U62),ROUND(Regressions!U62, 1), NA())</f>
        <v>#N/A</v>
      </c>
    </row>
    <row r="53" spans="1:19" x14ac:dyDescent="0.25">
      <c r="A53" s="541" t="str">
        <f>+Introduction!$C$7</f>
        <v>Afghanistan</v>
      </c>
      <c r="B53" s="542">
        <f>IF(ISBLANK(Regressions!B63), " ", Regressions!B63)</f>
        <v>2018</v>
      </c>
      <c r="C53" s="541" t="str">
        <f>HLOOKUP(Introduction!$G$4,nametranslations,26,FALSE)</f>
        <v>Urban</v>
      </c>
      <c r="D53" s="544">
        <f>IF(ISBLANK(Regressions!D63), " ", Regressions!D63)</f>
        <v>3194057.0626346972</v>
      </c>
      <c r="E53" s="545">
        <f>IF(ISNUMBER(Regressions!E63),ROUND(Regressions!E63, 1), NA())</f>
        <v>82.7</v>
      </c>
      <c r="F53" s="546">
        <f>IF(ISNUMBER(Regressions!F63),ROUND(Regressions!F63, 1), NA())</f>
        <v>76.400000000000006</v>
      </c>
      <c r="G53" s="547" t="e">
        <f>IF(ISNUMBER(Regressions!G63),ROUND(Regressions!G63, 1), NA())</f>
        <v>#N/A</v>
      </c>
      <c r="H53" s="548" t="e">
        <f>IF(ISNUMBER(Regressions!H63),ROUND(Regressions!H63, 1), NA())</f>
        <v>#N/A</v>
      </c>
      <c r="I53" s="549">
        <f>IF(ISNUMBER(Regressions!I63),ROUND(Regressions!I63, 1), NA())</f>
        <v>23.6</v>
      </c>
      <c r="J53" s="550">
        <f>IF(ISNUMBER(Regressions!K63),ROUND(Regressions!K63, 1), NA())</f>
        <v>72.099999999999994</v>
      </c>
      <c r="K53" s="546">
        <f>IF(ISNUMBER(Regressions!L63),ROUND(Regressions!L63, 1), NA())</f>
        <v>69.2</v>
      </c>
      <c r="L53" s="551" t="e">
        <f>IF(ISNUMBER(Regressions!M63),ROUND(Regressions!M63, 1), NA())</f>
        <v>#N/A</v>
      </c>
      <c r="M53" s="548" t="e">
        <f>IF(ISNUMBER(Regressions!N63),ROUND(Regressions!N63, 1), NA())</f>
        <v>#N/A</v>
      </c>
      <c r="N53" s="549">
        <f>IF(ISNUMBER(Regressions!O63),ROUND(Regressions!O63, 1), NA())</f>
        <v>30.8</v>
      </c>
      <c r="O53" s="550" t="e">
        <f>IF(ISNUMBER(Regressions!Q63),ROUND(Regressions!Q63, 1), NA())</f>
        <v>#N/A</v>
      </c>
      <c r="P53" s="546" t="e">
        <f>IF(ISNUMBER(Regressions!R63),ROUND(Regressions!R63, 1), NA())</f>
        <v>#N/A</v>
      </c>
      <c r="Q53" s="552" t="e">
        <f>IF(ISNUMBER(Regressions!S63),ROUND(Regressions!S63, 1), NA())</f>
        <v>#N/A</v>
      </c>
      <c r="R53" s="548" t="e">
        <f>IF(ISNUMBER(Regressions!T63),ROUND(Regressions!T63, 1), NA())</f>
        <v>#N/A</v>
      </c>
      <c r="S53" s="549" t="e">
        <f>IF(ISNUMBER(Regressions!U63),ROUND(Regressions!U63, 1), NA())</f>
        <v>#N/A</v>
      </c>
    </row>
    <row r="54" spans="1:19" x14ac:dyDescent="0.25">
      <c r="A54" s="541" t="str">
        <f>+Introduction!$C$7</f>
        <v>Afghanistan</v>
      </c>
      <c r="B54" s="542">
        <f>IF(ISBLANK(Regressions!B64), " ", Regressions!B64)</f>
        <v>2019</v>
      </c>
      <c r="C54" s="541" t="str">
        <f>HLOOKUP(Introduction!$G$4,nametranslations,26,FALSE)</f>
        <v>Urban</v>
      </c>
      <c r="D54" s="544">
        <f>IF(ISBLANK(Regressions!D64), " ", Regressions!D64)</f>
        <v>3297992.5736236572</v>
      </c>
      <c r="E54" s="545">
        <f>IF(ISNUMBER(Regressions!E64),ROUND(Regressions!E64, 1), NA())</f>
        <v>82.7</v>
      </c>
      <c r="F54" s="546">
        <f>IF(ISNUMBER(Regressions!F64),ROUND(Regressions!F64, 1), NA())</f>
        <v>76.400000000000006</v>
      </c>
      <c r="G54" s="547" t="e">
        <f>IF(ISNUMBER(Regressions!G64),ROUND(Regressions!G64, 1), NA())</f>
        <v>#N/A</v>
      </c>
      <c r="H54" s="548" t="e">
        <f>IF(ISNUMBER(Regressions!H64),ROUND(Regressions!H64, 1), NA())</f>
        <v>#N/A</v>
      </c>
      <c r="I54" s="549">
        <f>IF(ISNUMBER(Regressions!I64),ROUND(Regressions!I64, 1), NA())</f>
        <v>23.6</v>
      </c>
      <c r="J54" s="550">
        <f>IF(ISNUMBER(Regressions!K64),ROUND(Regressions!K64, 1), NA())</f>
        <v>72.099999999999994</v>
      </c>
      <c r="K54" s="546">
        <f>IF(ISNUMBER(Regressions!L64),ROUND(Regressions!L64, 1), NA())</f>
        <v>69.2</v>
      </c>
      <c r="L54" s="551" t="e">
        <f>IF(ISNUMBER(Regressions!M64),ROUND(Regressions!M64, 1), NA())</f>
        <v>#N/A</v>
      </c>
      <c r="M54" s="548" t="e">
        <f>IF(ISNUMBER(Regressions!N64),ROUND(Regressions!N64, 1), NA())</f>
        <v>#N/A</v>
      </c>
      <c r="N54" s="549">
        <f>IF(ISNUMBER(Regressions!O64),ROUND(Regressions!O64, 1), NA())</f>
        <v>30.8</v>
      </c>
      <c r="O54" s="550" t="e">
        <f>IF(ISNUMBER(Regressions!Q64),ROUND(Regressions!Q64, 1), NA())</f>
        <v>#N/A</v>
      </c>
      <c r="P54" s="546" t="e">
        <f>IF(ISNUMBER(Regressions!R64),ROUND(Regressions!R64, 1), NA())</f>
        <v>#N/A</v>
      </c>
      <c r="Q54" s="552" t="e">
        <f>IF(ISNUMBER(Regressions!S64),ROUND(Regressions!S64, 1), NA())</f>
        <v>#N/A</v>
      </c>
      <c r="R54" s="548" t="e">
        <f>IF(ISNUMBER(Regressions!T64),ROUND(Regressions!T64, 1), NA())</f>
        <v>#N/A</v>
      </c>
      <c r="S54" s="549" t="e">
        <f>IF(ISNUMBER(Regressions!U64),ROUND(Regressions!U64, 1), NA())</f>
        <v>#N/A</v>
      </c>
    </row>
    <row r="55" spans="1:19" ht="13.5" customHeight="1" x14ac:dyDescent="0.25">
      <c r="A55" s="541" t="str">
        <f>+Introduction!$C$7</f>
        <v>Afghanistan</v>
      </c>
      <c r="B55" s="542">
        <f>IF(ISBLANK(Regressions!B65), " ", Regressions!B65)</f>
        <v>2020</v>
      </c>
      <c r="C55" s="541" t="str">
        <f>HLOOKUP(Introduction!$G$4,nametranslations,26,FALSE)</f>
        <v>Urban</v>
      </c>
      <c r="D55" s="544">
        <f>IF(ISBLANK(Regressions!D65), " ", Regressions!D65)</f>
        <v>3410045.3368641473</v>
      </c>
      <c r="E55" s="545">
        <f>IF(ISNUMBER(Regressions!E65),ROUND(Regressions!E65, 1), NA())</f>
        <v>82.7</v>
      </c>
      <c r="F55" s="546">
        <f>IF(ISNUMBER(Regressions!F65),ROUND(Regressions!F65, 1), NA())</f>
        <v>76.400000000000006</v>
      </c>
      <c r="G55" s="547" t="e">
        <f>IF(ISNUMBER(Regressions!G65),ROUND(Regressions!G65, 1), NA())</f>
        <v>#N/A</v>
      </c>
      <c r="H55" s="548" t="e">
        <f>IF(ISNUMBER(Regressions!H65),ROUND(Regressions!H65, 1), NA())</f>
        <v>#N/A</v>
      </c>
      <c r="I55" s="549">
        <f>IF(ISNUMBER(Regressions!I65),ROUND(Regressions!I65, 1), NA())</f>
        <v>23.6</v>
      </c>
      <c r="J55" s="550">
        <f>IF(ISNUMBER(Regressions!K65),ROUND(Regressions!K65, 1), NA())</f>
        <v>72.099999999999994</v>
      </c>
      <c r="K55" s="546">
        <f>IF(ISNUMBER(Regressions!L65),ROUND(Regressions!L65, 1), NA())</f>
        <v>69.2</v>
      </c>
      <c r="L55" s="551" t="e">
        <f>IF(ISNUMBER(Regressions!M65),ROUND(Regressions!M65, 1), NA())</f>
        <v>#N/A</v>
      </c>
      <c r="M55" s="548" t="e">
        <f>IF(ISNUMBER(Regressions!N65),ROUND(Regressions!N65, 1), NA())</f>
        <v>#N/A</v>
      </c>
      <c r="N55" s="549">
        <f>IF(ISNUMBER(Regressions!O65),ROUND(Regressions!O65, 1), NA())</f>
        <v>30.8</v>
      </c>
      <c r="O55" s="550" t="e">
        <f>IF(ISNUMBER(Regressions!Q65),ROUND(Regressions!Q65, 1), NA())</f>
        <v>#N/A</v>
      </c>
      <c r="P55" s="546" t="e">
        <f>IF(ISNUMBER(Regressions!R65),ROUND(Regressions!R65, 1), NA())</f>
        <v>#N/A</v>
      </c>
      <c r="Q55" s="552" t="e">
        <f>IF(ISNUMBER(Regressions!S65),ROUND(Regressions!S65, 1), NA())</f>
        <v>#N/A</v>
      </c>
      <c r="R55" s="548" t="e">
        <f>IF(ISNUMBER(Regressions!T65),ROUND(Regressions!T65, 1), NA())</f>
        <v>#N/A</v>
      </c>
      <c r="S55" s="549" t="e">
        <f>IF(ISNUMBER(Regressions!U65),ROUND(Regressions!U65, 1), NA())</f>
        <v>#N/A</v>
      </c>
    </row>
    <row r="56" spans="1:19" x14ac:dyDescent="0.25">
      <c r="A56" s="541" t="str">
        <f>+Introduction!$C$7</f>
        <v>Afghanistan</v>
      </c>
      <c r="B56" s="542">
        <f>IF(ISBLANK(Regressions!B66), " ", Regressions!B66)</f>
        <v>2021</v>
      </c>
      <c r="C56" s="541" t="str">
        <f>HLOOKUP(Introduction!$G$4,nametranslations,26,FALSE)</f>
        <v>Urban</v>
      </c>
      <c r="D56" s="544">
        <f>IF(ISBLANK(Regressions!D66), " ", Regressions!D66)</f>
        <v>3538706.0829119114</v>
      </c>
      <c r="E56" s="550">
        <f>IF(ISNUMBER(Regressions!E66),ROUND(Regressions!E66, 1), NA())</f>
        <v>82.7</v>
      </c>
      <c r="F56" s="553">
        <f>IF(ISNUMBER(Regressions!F66),ROUND(Regressions!F66, 1), NA())</f>
        <v>76.400000000000006</v>
      </c>
      <c r="G56" s="554" t="e">
        <f>IF(ISNUMBER(Regressions!G66),ROUND(Regressions!G66, 1), NA())</f>
        <v>#N/A</v>
      </c>
      <c r="H56" s="548" t="e">
        <f>IF(ISNUMBER(Regressions!H66),ROUND(Regressions!H66, 1), NA())</f>
        <v>#N/A</v>
      </c>
      <c r="I56" s="549">
        <f>IF(ISNUMBER(Regressions!I66),ROUND(Regressions!I66, 1), NA())</f>
        <v>23.6</v>
      </c>
      <c r="J56" s="550">
        <f>IF(ISNUMBER(Regressions!K66),ROUND(Regressions!K66, 1), NA())</f>
        <v>72.099999999999994</v>
      </c>
      <c r="K56" s="553">
        <f>IF(ISNUMBER(Regressions!L66),ROUND(Regressions!L66, 1), NA())</f>
        <v>69.2</v>
      </c>
      <c r="L56" s="555" t="e">
        <f>IF(ISNUMBER(Regressions!M66),ROUND(Regressions!M66, 1), NA())</f>
        <v>#N/A</v>
      </c>
      <c r="M56" s="548" t="e">
        <f>IF(ISNUMBER(Regressions!N66),ROUND(Regressions!N66, 1), NA())</f>
        <v>#N/A</v>
      </c>
      <c r="N56" s="549">
        <f>IF(ISNUMBER(Regressions!O66),ROUND(Regressions!O66, 1), NA())</f>
        <v>30.8</v>
      </c>
      <c r="O56" s="550" t="e">
        <f>IF(ISNUMBER(Regressions!Q66),ROUND(Regressions!Q66, 1), NA())</f>
        <v>#N/A</v>
      </c>
      <c r="P56" s="553" t="e">
        <f>IF(ISNUMBER(Regressions!R66),ROUND(Regressions!R66, 1), NA())</f>
        <v>#N/A</v>
      </c>
      <c r="Q56" s="556" t="e">
        <f>IF(ISNUMBER(Regressions!S66),ROUND(Regressions!S66, 1), NA())</f>
        <v>#N/A</v>
      </c>
      <c r="R56" s="548" t="e">
        <f>IF(ISNUMBER(Regressions!T66),ROUND(Regressions!T66, 1), NA())</f>
        <v>#N/A</v>
      </c>
      <c r="S56" s="549" t="e">
        <f>IF(ISNUMBER(Regressions!U66),ROUND(Regressions!U66, 1), NA())</f>
        <v>#N/A</v>
      </c>
    </row>
    <row r="57" spans="1:19" x14ac:dyDescent="0.25">
      <c r="A57" s="541" t="str">
        <f>+Introduction!$C$7</f>
        <v>Afghanistan</v>
      </c>
      <c r="B57" s="542">
        <f>IF(ISBLANK(Regressions!B67), " ", Regressions!B67)</f>
        <v>2022</v>
      </c>
      <c r="C57" s="541" t="str">
        <f>HLOOKUP(Introduction!$G$4,nametranslations,26,FALSE)</f>
        <v>Urban</v>
      </c>
      <c r="D57" s="544">
        <f>IF(ISBLANK(Regressions!D67), " ", Regressions!D67)</f>
        <v>3609359.9815225601</v>
      </c>
      <c r="E57" s="545" t="e">
        <f>IF(ISNUMBER(Regressions!E67),ROUND(Regressions!E67, 1), NA())</f>
        <v>#N/A</v>
      </c>
      <c r="F57" s="546" t="e">
        <f>IF(ISNUMBER(Regressions!F67),ROUND(Regressions!F67, 1), NA())</f>
        <v>#N/A</v>
      </c>
      <c r="G57" s="547" t="e">
        <f>IF(ISNUMBER(Regressions!G67),ROUND(Regressions!G67, 1), NA())</f>
        <v>#N/A</v>
      </c>
      <c r="H57" s="548" t="e">
        <f>IF(ISNUMBER(Regressions!H67),ROUND(Regressions!H67, 1), NA())</f>
        <v>#N/A</v>
      </c>
      <c r="I57" s="549" t="e">
        <f>IF(ISNUMBER(Regressions!I67),ROUND(Regressions!I67, 1), NA())</f>
        <v>#N/A</v>
      </c>
      <c r="J57" s="550" t="e">
        <f>IF(ISNUMBER(Regressions!K67),ROUND(Regressions!K67, 1), NA())</f>
        <v>#N/A</v>
      </c>
      <c r="K57" s="546" t="e">
        <f>IF(ISNUMBER(Regressions!L67),ROUND(Regressions!L67, 1), NA())</f>
        <v>#N/A</v>
      </c>
      <c r="L57" s="551" t="e">
        <f>IF(ISNUMBER(Regressions!M67),ROUND(Regressions!M67, 1), NA())</f>
        <v>#N/A</v>
      </c>
      <c r="M57" s="548" t="e">
        <f>IF(ISNUMBER(Regressions!N67),ROUND(Regressions!N67, 1), NA())</f>
        <v>#N/A</v>
      </c>
      <c r="N57" s="549" t="e">
        <f>IF(ISNUMBER(Regressions!O67),ROUND(Regressions!O67, 1), NA())</f>
        <v>#N/A</v>
      </c>
      <c r="O57" s="550" t="e">
        <f>IF(ISNUMBER(Regressions!Q67),ROUND(Regressions!Q67, 1), NA())</f>
        <v>#N/A</v>
      </c>
      <c r="P57" s="546" t="e">
        <f>IF(ISNUMBER(Regressions!R67),ROUND(Regressions!R67, 1), NA())</f>
        <v>#N/A</v>
      </c>
      <c r="Q57" s="552" t="e">
        <f>IF(ISNUMBER(Regressions!S67),ROUND(Regressions!S67, 1), NA())</f>
        <v>#N/A</v>
      </c>
      <c r="R57" s="548" t="e">
        <f>IF(ISNUMBER(Regressions!T67),ROUND(Regressions!T67, 1), NA())</f>
        <v>#N/A</v>
      </c>
      <c r="S57" s="549" t="e">
        <f>IF(ISNUMBER(Regressions!U67),ROUND(Regressions!U67, 1), NA())</f>
        <v>#N/A</v>
      </c>
    </row>
    <row r="58" spans="1:19" x14ac:dyDescent="0.25">
      <c r="A58" s="541" t="str">
        <f>+Introduction!$C$7</f>
        <v>Afghanistan</v>
      </c>
      <c r="B58" s="542">
        <f>IF(ISBLANK(Regressions!B68), " ", Regressions!B68)</f>
        <v>2023</v>
      </c>
      <c r="C58" s="541" t="str">
        <f>HLOOKUP(Introduction!$G$4,nametranslations,26,FALSE)</f>
        <v>Urban</v>
      </c>
      <c r="D58" s="544">
        <f>IF(ISBLANK(Regressions!D68), " ", Regressions!D68)</f>
        <v>3676423.8038479616</v>
      </c>
      <c r="E58" s="545" t="e">
        <f>IF(ISNUMBER(Regressions!E68),ROUND(Regressions!E68, 1), NA())</f>
        <v>#N/A</v>
      </c>
      <c r="F58" s="546" t="e">
        <f>IF(ISNUMBER(Regressions!F68),ROUND(Regressions!F68, 1), NA())</f>
        <v>#N/A</v>
      </c>
      <c r="G58" s="547" t="e">
        <f>IF(ISNUMBER(Regressions!G68),ROUND(Regressions!G68, 1), NA())</f>
        <v>#N/A</v>
      </c>
      <c r="H58" s="548" t="e">
        <f>IF(ISNUMBER(Regressions!H68),ROUND(Regressions!H68, 1), NA())</f>
        <v>#N/A</v>
      </c>
      <c r="I58" s="549" t="e">
        <f>IF(ISNUMBER(Regressions!I68),ROUND(Regressions!I68, 1), NA())</f>
        <v>#N/A</v>
      </c>
      <c r="J58" s="550" t="e">
        <f>IF(ISNUMBER(Regressions!K68),ROUND(Regressions!K68, 1), NA())</f>
        <v>#N/A</v>
      </c>
      <c r="K58" s="546" t="e">
        <f>IF(ISNUMBER(Regressions!L68),ROUND(Regressions!L68, 1), NA())</f>
        <v>#N/A</v>
      </c>
      <c r="L58" s="551" t="e">
        <f>IF(ISNUMBER(Regressions!M68),ROUND(Regressions!M68, 1), NA())</f>
        <v>#N/A</v>
      </c>
      <c r="M58" s="548" t="e">
        <f>IF(ISNUMBER(Regressions!N68),ROUND(Regressions!N68, 1), NA())</f>
        <v>#N/A</v>
      </c>
      <c r="N58" s="549" t="e">
        <f>IF(ISNUMBER(Regressions!O68),ROUND(Regressions!O68, 1), NA())</f>
        <v>#N/A</v>
      </c>
      <c r="O58" s="550" t="e">
        <f>IF(ISNUMBER(Regressions!Q68),ROUND(Regressions!Q68, 1), NA())</f>
        <v>#N/A</v>
      </c>
      <c r="P58" s="546" t="e">
        <f>IF(ISNUMBER(Regressions!R68),ROUND(Regressions!R68, 1), NA())</f>
        <v>#N/A</v>
      </c>
      <c r="Q58" s="552" t="e">
        <f>IF(ISNUMBER(Regressions!S68),ROUND(Regressions!S68, 1), NA())</f>
        <v>#N/A</v>
      </c>
      <c r="R58" s="548" t="e">
        <f>IF(ISNUMBER(Regressions!T68),ROUND(Regressions!T68, 1), NA())</f>
        <v>#N/A</v>
      </c>
      <c r="S58" s="549" t="e">
        <f>IF(ISNUMBER(Regressions!U68),ROUND(Regressions!U68, 1), NA())</f>
        <v>#N/A</v>
      </c>
    </row>
    <row r="59" spans="1:19" x14ac:dyDescent="0.25">
      <c r="A59" s="541" t="str">
        <f>+Introduction!$C$7</f>
        <v>Afghanistan</v>
      </c>
      <c r="B59" s="542">
        <f>IF(ISBLANK(Regressions!B69), " ", Regressions!B69)</f>
        <v>2024</v>
      </c>
      <c r="C59" s="541" t="str">
        <f>HLOOKUP(Introduction!$G$4,nametranslations,26,FALSE)</f>
        <v>Urban</v>
      </c>
      <c r="D59" s="544">
        <f>IF(ISBLANK(Regressions!D69), " ", Regressions!D69)</f>
        <v>3802095.1674366761</v>
      </c>
      <c r="E59" s="545" t="e">
        <f>IF(ISNUMBER(Regressions!E69),ROUND(Regressions!E69, 1), NA())</f>
        <v>#N/A</v>
      </c>
      <c r="F59" s="546" t="e">
        <f>IF(ISNUMBER(Regressions!F69),ROUND(Regressions!F69, 1), NA())</f>
        <v>#N/A</v>
      </c>
      <c r="G59" s="547" t="e">
        <f>IF(ISNUMBER(Regressions!G69),ROUND(Regressions!G69, 1), NA())</f>
        <v>#N/A</v>
      </c>
      <c r="H59" s="548" t="e">
        <f>IF(ISNUMBER(Regressions!H69),ROUND(Regressions!H69, 1), NA())</f>
        <v>#N/A</v>
      </c>
      <c r="I59" s="549" t="e">
        <f>IF(ISNUMBER(Regressions!I69),ROUND(Regressions!I69, 1), NA())</f>
        <v>#N/A</v>
      </c>
      <c r="J59" s="550" t="e">
        <f>IF(ISNUMBER(Regressions!K69),ROUND(Regressions!K69, 1), NA())</f>
        <v>#N/A</v>
      </c>
      <c r="K59" s="546" t="e">
        <f>IF(ISNUMBER(Regressions!L69),ROUND(Regressions!L69, 1), NA())</f>
        <v>#N/A</v>
      </c>
      <c r="L59" s="551" t="e">
        <f>IF(ISNUMBER(Regressions!M69),ROUND(Regressions!M69, 1), NA())</f>
        <v>#N/A</v>
      </c>
      <c r="M59" s="548" t="e">
        <f>IF(ISNUMBER(Regressions!N69),ROUND(Regressions!N69, 1), NA())</f>
        <v>#N/A</v>
      </c>
      <c r="N59" s="549" t="e">
        <f>IF(ISNUMBER(Regressions!O69),ROUND(Regressions!O69, 1), NA())</f>
        <v>#N/A</v>
      </c>
      <c r="O59" s="550" t="e">
        <f>IF(ISNUMBER(Regressions!Q69),ROUND(Regressions!Q69, 1), NA())</f>
        <v>#N/A</v>
      </c>
      <c r="P59" s="546" t="e">
        <f>IF(ISNUMBER(Regressions!R69),ROUND(Regressions!R69, 1), NA())</f>
        <v>#N/A</v>
      </c>
      <c r="Q59" s="552" t="e">
        <f>IF(ISNUMBER(Regressions!S69),ROUND(Regressions!S69, 1), NA())</f>
        <v>#N/A</v>
      </c>
      <c r="R59" s="548" t="e">
        <f>IF(ISNUMBER(Regressions!T69),ROUND(Regressions!T69, 1), NA())</f>
        <v>#N/A</v>
      </c>
      <c r="S59" s="549" t="e">
        <f>IF(ISNUMBER(Regressions!U69),ROUND(Regressions!U69, 1), NA())</f>
        <v>#N/A</v>
      </c>
    </row>
    <row r="60" spans="1:19" x14ac:dyDescent="0.25">
      <c r="A60" s="557" t="str">
        <f>+Introduction!$C$7</f>
        <v>Afghanistan</v>
      </c>
      <c r="B60" s="558">
        <f>IF(ISBLANK(Regressions!B70), " ", Regressions!B70)</f>
        <v>2025</v>
      </c>
      <c r="C60" s="557" t="str">
        <f>HLOOKUP(Introduction!$G$4,nametranslations,26,FALSE)</f>
        <v>Urban</v>
      </c>
      <c r="D60" s="559">
        <f>IF(ISBLANK(Regressions!D70), " ", Regressions!D70)</f>
        <v>4052409.1726249699</v>
      </c>
      <c r="E60" s="560" t="e">
        <f>IF(ISNUMBER(Regressions!E70),ROUND(Regressions!E70, 1), NA())</f>
        <v>#N/A</v>
      </c>
      <c r="F60" s="561" t="e">
        <f>IF(ISNUMBER(Regressions!F70),ROUND(Regressions!F70, 1), NA())</f>
        <v>#N/A</v>
      </c>
      <c r="G60" s="562" t="e">
        <f>IF(ISNUMBER(Regressions!G70),ROUND(Regressions!G70, 1), NA())</f>
        <v>#N/A</v>
      </c>
      <c r="H60" s="563" t="e">
        <f>IF(ISNUMBER(Regressions!H70),ROUND(Regressions!H70, 1), NA())</f>
        <v>#N/A</v>
      </c>
      <c r="I60" s="564" t="e">
        <f>IF(ISNUMBER(Regressions!I70),ROUND(Regressions!I70, 1), NA())</f>
        <v>#N/A</v>
      </c>
      <c r="J60" s="565" t="e">
        <f>IF(ISNUMBER(Regressions!K70),ROUND(Regressions!K70, 1), NA())</f>
        <v>#N/A</v>
      </c>
      <c r="K60" s="561" t="e">
        <f>IF(ISNUMBER(Regressions!L70),ROUND(Regressions!L70, 1), NA())</f>
        <v>#N/A</v>
      </c>
      <c r="L60" s="566" t="e">
        <f>IF(ISNUMBER(Regressions!M70),ROUND(Regressions!M70, 1), NA())</f>
        <v>#N/A</v>
      </c>
      <c r="M60" s="563" t="e">
        <f>IF(ISNUMBER(Regressions!N70),ROUND(Regressions!N70, 1), NA())</f>
        <v>#N/A</v>
      </c>
      <c r="N60" s="564" t="e">
        <f>IF(ISNUMBER(Regressions!O70),ROUND(Regressions!O70, 1), NA())</f>
        <v>#N/A</v>
      </c>
      <c r="O60" s="565" t="e">
        <f>IF(ISNUMBER(Regressions!Q70),ROUND(Regressions!Q70, 1), NA())</f>
        <v>#N/A</v>
      </c>
      <c r="P60" s="561" t="e">
        <f>IF(ISNUMBER(Regressions!R70),ROUND(Regressions!R70, 1), NA())</f>
        <v>#N/A</v>
      </c>
      <c r="Q60" s="567" t="e">
        <f>IF(ISNUMBER(Regressions!S70),ROUND(Regressions!S70, 1), NA())</f>
        <v>#N/A</v>
      </c>
      <c r="R60" s="563" t="e">
        <f>IF(ISNUMBER(Regressions!T70),ROUND(Regressions!T70, 1), NA())</f>
        <v>#N/A</v>
      </c>
      <c r="S60" s="564" t="e">
        <f>IF(ISNUMBER(Regressions!U70),ROUND(Regressions!U70, 1), NA())</f>
        <v>#N/A</v>
      </c>
    </row>
    <row r="61" spans="1:19" hidden="1" x14ac:dyDescent="0.25">
      <c r="A61" s="541" t="str">
        <f>+Introduction!$C$7</f>
        <v>Afghanistan</v>
      </c>
      <c r="B61" s="542">
        <f>IF(ISBLANK(Regressions!B71), " ", Regressions!B71)</f>
        <v>2026</v>
      </c>
      <c r="C61" s="541" t="str">
        <f>HLOOKUP(Introduction!$G$4,nametranslations,26,FALSE)</f>
        <v>Urban</v>
      </c>
      <c r="D61" s="544" t="str">
        <f>IF(ISBLANK(Regressions!D71), " ", Regressions!D71)</f>
        <v xml:space="preserve"> </v>
      </c>
      <c r="E61" s="545" t="e">
        <f>IF(ISNUMBER(Regressions!E71),ROUND(Regressions!E71, 1), NA())</f>
        <v>#N/A</v>
      </c>
      <c r="F61" s="546" t="e">
        <f>IF(ISNUMBER(Regressions!F71),ROUND(Regressions!F71, 1), NA())</f>
        <v>#N/A</v>
      </c>
      <c r="G61" s="547" t="e">
        <f>IF(ISNUMBER(Regressions!G71),ROUND(Regressions!G71, 1), NA())</f>
        <v>#N/A</v>
      </c>
      <c r="H61" s="548" t="e">
        <f>IF(ISNUMBER(Regressions!H71),ROUND(Regressions!H71, 1), NA())</f>
        <v>#N/A</v>
      </c>
      <c r="I61" s="549" t="e">
        <f>IF(ISNUMBER(Regressions!I71),ROUND(Regressions!I71, 1), NA())</f>
        <v>#N/A</v>
      </c>
      <c r="J61" s="550" t="e">
        <f>IF(ISNUMBER(Regressions!K71),ROUND(Regressions!K71, 1), NA())</f>
        <v>#N/A</v>
      </c>
      <c r="K61" s="546" t="e">
        <f>IF(ISNUMBER(Regressions!L71),ROUND(Regressions!L71, 1), NA())</f>
        <v>#N/A</v>
      </c>
      <c r="L61" s="551" t="e">
        <f>IF(ISNUMBER(Regressions!M71),ROUND(Regressions!M71, 1), NA())</f>
        <v>#N/A</v>
      </c>
      <c r="M61" s="548" t="e">
        <f>IF(ISNUMBER(Regressions!N71),ROUND(Regressions!N71, 1), NA())</f>
        <v>#N/A</v>
      </c>
      <c r="N61" s="549" t="e">
        <f>IF(ISNUMBER(Regressions!O71),ROUND(Regressions!O71, 1), NA())</f>
        <v>#N/A</v>
      </c>
      <c r="O61" s="550" t="e">
        <f>IF(ISNUMBER(Regressions!Q71),ROUND(Regressions!Q71, 1), NA())</f>
        <v>#N/A</v>
      </c>
      <c r="P61" s="546" t="e">
        <f>IF(ISNUMBER(Regressions!R71),ROUND(Regressions!R71, 1), NA())</f>
        <v>#N/A</v>
      </c>
      <c r="Q61" s="552" t="e">
        <f>IF(ISNUMBER(Regressions!S71),ROUND(Regressions!S71, 1), NA())</f>
        <v>#N/A</v>
      </c>
      <c r="R61" s="548" t="e">
        <f>IF(ISNUMBER(Regressions!T71),ROUND(Regressions!T71, 1), NA())</f>
        <v>#N/A</v>
      </c>
      <c r="S61" s="549" t="e">
        <f>IF(ISNUMBER(Regressions!U71),ROUND(Regressions!U71, 1), NA())</f>
        <v>#N/A</v>
      </c>
    </row>
    <row r="62" spans="1:19" hidden="1" x14ac:dyDescent="0.25">
      <c r="A62" s="541" t="str">
        <f>+Introduction!$C$7</f>
        <v>Afghanistan</v>
      </c>
      <c r="B62" s="542">
        <f>IF(ISBLANK(Regressions!B72), " ", Regressions!B72)</f>
        <v>2027</v>
      </c>
      <c r="C62" s="541" t="str">
        <f>HLOOKUP(Introduction!$G$4,nametranslations,26,FALSE)</f>
        <v>Urban</v>
      </c>
      <c r="D62" s="544" t="str">
        <f>IF(ISBLANK(Regressions!D72), " ", Regressions!D72)</f>
        <v xml:space="preserve"> </v>
      </c>
      <c r="E62" s="545" t="e">
        <f>IF(ISNUMBER(Regressions!E72),ROUND(Regressions!E72, 1), NA())</f>
        <v>#N/A</v>
      </c>
      <c r="F62" s="546" t="e">
        <f>IF(ISNUMBER(Regressions!F72),ROUND(Regressions!F72, 1), NA())</f>
        <v>#N/A</v>
      </c>
      <c r="G62" s="547" t="e">
        <f>IF(ISNUMBER(Regressions!G72),ROUND(Regressions!G72, 1), NA())</f>
        <v>#N/A</v>
      </c>
      <c r="H62" s="548" t="e">
        <f>IF(ISNUMBER(Regressions!H72),ROUND(Regressions!H72, 1), NA())</f>
        <v>#N/A</v>
      </c>
      <c r="I62" s="549" t="e">
        <f>IF(ISNUMBER(Regressions!I72),ROUND(Regressions!I72, 1), NA())</f>
        <v>#N/A</v>
      </c>
      <c r="J62" s="550" t="e">
        <f>IF(ISNUMBER(Regressions!K72),ROUND(Regressions!K72, 1), NA())</f>
        <v>#N/A</v>
      </c>
      <c r="K62" s="546" t="e">
        <f>IF(ISNUMBER(Regressions!L72),ROUND(Regressions!L72, 1), NA())</f>
        <v>#N/A</v>
      </c>
      <c r="L62" s="551" t="e">
        <f>IF(ISNUMBER(Regressions!M72),ROUND(Regressions!M72, 1), NA())</f>
        <v>#N/A</v>
      </c>
      <c r="M62" s="548" t="e">
        <f>IF(ISNUMBER(Regressions!N72),ROUND(Regressions!N72, 1), NA())</f>
        <v>#N/A</v>
      </c>
      <c r="N62" s="549" t="e">
        <f>IF(ISNUMBER(Regressions!O72),ROUND(Regressions!O72, 1), NA())</f>
        <v>#N/A</v>
      </c>
      <c r="O62" s="550" t="e">
        <f>IF(ISNUMBER(Regressions!Q72),ROUND(Regressions!Q72, 1), NA())</f>
        <v>#N/A</v>
      </c>
      <c r="P62" s="546" t="e">
        <f>IF(ISNUMBER(Regressions!R72),ROUND(Regressions!R72, 1), NA())</f>
        <v>#N/A</v>
      </c>
      <c r="Q62" s="552" t="e">
        <f>IF(ISNUMBER(Regressions!S72),ROUND(Regressions!S72, 1), NA())</f>
        <v>#N/A</v>
      </c>
      <c r="R62" s="548" t="e">
        <f>IF(ISNUMBER(Regressions!T72),ROUND(Regressions!T72, 1), NA())</f>
        <v>#N/A</v>
      </c>
      <c r="S62" s="549" t="e">
        <f>IF(ISNUMBER(Regressions!U72),ROUND(Regressions!U72, 1), NA())</f>
        <v>#N/A</v>
      </c>
    </row>
    <row r="63" spans="1:19" hidden="1" x14ac:dyDescent="0.25">
      <c r="A63" s="541" t="str">
        <f>+Introduction!$C$7</f>
        <v>Afghanistan</v>
      </c>
      <c r="B63" s="542">
        <f>IF(ISBLANK(Regressions!B73), " ", Regressions!B73)</f>
        <v>2028</v>
      </c>
      <c r="C63" s="541" t="str">
        <f>HLOOKUP(Introduction!$G$4,nametranslations,26,FALSE)</f>
        <v>Urban</v>
      </c>
      <c r="D63" s="544" t="str">
        <f>IF(ISBLANK(Regressions!D73), " ", Regressions!D73)</f>
        <v xml:space="preserve"> </v>
      </c>
      <c r="E63" s="545" t="e">
        <f>IF(ISNUMBER(Regressions!E73),ROUND(Regressions!E73, 1), NA())</f>
        <v>#N/A</v>
      </c>
      <c r="F63" s="546" t="e">
        <f>IF(ISNUMBER(Regressions!F73),ROUND(Regressions!F73, 1), NA())</f>
        <v>#N/A</v>
      </c>
      <c r="G63" s="547" t="e">
        <f>IF(ISNUMBER(Regressions!G73),ROUND(Regressions!G73, 1), NA())</f>
        <v>#N/A</v>
      </c>
      <c r="H63" s="548" t="e">
        <f>IF(ISNUMBER(Regressions!H73),ROUND(Regressions!H73, 1), NA())</f>
        <v>#N/A</v>
      </c>
      <c r="I63" s="549" t="e">
        <f>IF(ISNUMBER(Regressions!I73),ROUND(Regressions!I73, 1), NA())</f>
        <v>#N/A</v>
      </c>
      <c r="J63" s="550" t="e">
        <f>IF(ISNUMBER(Regressions!K73),ROUND(Regressions!K73, 1), NA())</f>
        <v>#N/A</v>
      </c>
      <c r="K63" s="546" t="e">
        <f>IF(ISNUMBER(Regressions!L73),ROUND(Regressions!L73, 1), NA())</f>
        <v>#N/A</v>
      </c>
      <c r="L63" s="551" t="e">
        <f>IF(ISNUMBER(Regressions!M73),ROUND(Regressions!M73, 1), NA())</f>
        <v>#N/A</v>
      </c>
      <c r="M63" s="548" t="e">
        <f>IF(ISNUMBER(Regressions!N73),ROUND(Regressions!N73, 1), NA())</f>
        <v>#N/A</v>
      </c>
      <c r="N63" s="549" t="e">
        <f>IF(ISNUMBER(Regressions!O73),ROUND(Regressions!O73, 1), NA())</f>
        <v>#N/A</v>
      </c>
      <c r="O63" s="550" t="e">
        <f>IF(ISNUMBER(Regressions!Q73),ROUND(Regressions!Q73, 1), NA())</f>
        <v>#N/A</v>
      </c>
      <c r="P63" s="546" t="e">
        <f>IF(ISNUMBER(Regressions!R73),ROUND(Regressions!R73, 1), NA())</f>
        <v>#N/A</v>
      </c>
      <c r="Q63" s="552" t="e">
        <f>IF(ISNUMBER(Regressions!S73),ROUND(Regressions!S73, 1), NA())</f>
        <v>#N/A</v>
      </c>
      <c r="R63" s="548" t="e">
        <f>IF(ISNUMBER(Regressions!T73),ROUND(Regressions!T73, 1), NA())</f>
        <v>#N/A</v>
      </c>
      <c r="S63" s="549" t="e">
        <f>IF(ISNUMBER(Regressions!U73),ROUND(Regressions!U73, 1), NA())</f>
        <v>#N/A</v>
      </c>
    </row>
    <row r="64" spans="1:19" hidden="1" x14ac:dyDescent="0.25">
      <c r="A64" s="541" t="str">
        <f>+Introduction!$C$7</f>
        <v>Afghanistan</v>
      </c>
      <c r="B64" s="542">
        <f>IF(ISBLANK(Regressions!B74), " ", Regressions!B74)</f>
        <v>2029</v>
      </c>
      <c r="C64" s="541" t="str">
        <f>HLOOKUP(Introduction!$G$4,nametranslations,26,FALSE)</f>
        <v>Urban</v>
      </c>
      <c r="D64" s="544" t="str">
        <f>IF(ISBLANK(Regressions!D74), " ", Regressions!D74)</f>
        <v xml:space="preserve"> </v>
      </c>
      <c r="E64" s="545" t="e">
        <f>IF(ISNUMBER(Regressions!E74),ROUND(Regressions!E74, 1), NA())</f>
        <v>#N/A</v>
      </c>
      <c r="F64" s="546" t="e">
        <f>IF(ISNUMBER(Regressions!F74),ROUND(Regressions!F74, 1), NA())</f>
        <v>#N/A</v>
      </c>
      <c r="G64" s="547" t="e">
        <f>IF(ISNUMBER(Regressions!G74),ROUND(Regressions!G74, 1), NA())</f>
        <v>#N/A</v>
      </c>
      <c r="H64" s="548" t="e">
        <f>IF(ISNUMBER(Regressions!H74),ROUND(Regressions!H74, 1), NA())</f>
        <v>#N/A</v>
      </c>
      <c r="I64" s="549" t="e">
        <f>IF(ISNUMBER(Regressions!I74),ROUND(Regressions!I74, 1), NA())</f>
        <v>#N/A</v>
      </c>
      <c r="J64" s="550" t="e">
        <f>IF(ISNUMBER(Regressions!K74),ROUND(Regressions!K74, 1), NA())</f>
        <v>#N/A</v>
      </c>
      <c r="K64" s="546" t="e">
        <f>IF(ISNUMBER(Regressions!L74),ROUND(Regressions!L74, 1), NA())</f>
        <v>#N/A</v>
      </c>
      <c r="L64" s="551" t="e">
        <f>IF(ISNUMBER(Regressions!M74),ROUND(Regressions!M74, 1), NA())</f>
        <v>#N/A</v>
      </c>
      <c r="M64" s="548" t="e">
        <f>IF(ISNUMBER(Regressions!N74),ROUND(Regressions!N74, 1), NA())</f>
        <v>#N/A</v>
      </c>
      <c r="N64" s="549" t="e">
        <f>IF(ISNUMBER(Regressions!O74),ROUND(Regressions!O74, 1), NA())</f>
        <v>#N/A</v>
      </c>
      <c r="O64" s="550" t="e">
        <f>IF(ISNUMBER(Regressions!Q74),ROUND(Regressions!Q74, 1), NA())</f>
        <v>#N/A</v>
      </c>
      <c r="P64" s="546" t="e">
        <f>IF(ISNUMBER(Regressions!R74),ROUND(Regressions!R74, 1), NA())</f>
        <v>#N/A</v>
      </c>
      <c r="Q64" s="552" t="e">
        <f>IF(ISNUMBER(Regressions!S74),ROUND(Regressions!S74, 1), NA())</f>
        <v>#N/A</v>
      </c>
      <c r="R64" s="548" t="e">
        <f>IF(ISNUMBER(Regressions!T74),ROUND(Regressions!T74, 1), NA())</f>
        <v>#N/A</v>
      </c>
      <c r="S64" s="549" t="e">
        <f>IF(ISNUMBER(Regressions!U74),ROUND(Regressions!U74, 1), NA())</f>
        <v>#N/A</v>
      </c>
    </row>
    <row r="65" spans="1:19" hidden="1" x14ac:dyDescent="0.25">
      <c r="A65" s="541" t="str">
        <f>+Introduction!$C$7</f>
        <v>Afghanistan</v>
      </c>
      <c r="B65" s="542">
        <f>IF(ISBLANK(Regressions!B75), " ", Regressions!B75)</f>
        <v>2030</v>
      </c>
      <c r="C65" s="541" t="str">
        <f>HLOOKUP(Introduction!$G$4,nametranslations,26,FALSE)</f>
        <v>Urban</v>
      </c>
      <c r="D65" s="544" t="str">
        <f>IF(ISBLANK(Regressions!D75), " ", Regressions!D75)</f>
        <v xml:space="preserve"> </v>
      </c>
      <c r="E65" s="545" t="e">
        <f>IF(ISNUMBER(Regressions!E75),ROUND(Regressions!E75, 1), NA())</f>
        <v>#N/A</v>
      </c>
      <c r="F65" s="546" t="e">
        <f>IF(ISNUMBER(Regressions!F75),ROUND(Regressions!F75, 1), NA())</f>
        <v>#N/A</v>
      </c>
      <c r="G65" s="547" t="e">
        <f>IF(ISNUMBER(Regressions!G75),ROUND(Regressions!G75, 1), NA())</f>
        <v>#N/A</v>
      </c>
      <c r="H65" s="548" t="e">
        <f>IF(ISNUMBER(Regressions!H75),ROUND(Regressions!H75, 1), NA())</f>
        <v>#N/A</v>
      </c>
      <c r="I65" s="549" t="e">
        <f>IF(ISNUMBER(Regressions!I75),ROUND(Regressions!I75, 1), NA())</f>
        <v>#N/A</v>
      </c>
      <c r="J65" s="550" t="e">
        <f>IF(ISNUMBER(Regressions!K75),ROUND(Regressions!K75, 1), NA())</f>
        <v>#N/A</v>
      </c>
      <c r="K65" s="546" t="e">
        <f>IF(ISNUMBER(Regressions!L75),ROUND(Regressions!L75, 1), NA())</f>
        <v>#N/A</v>
      </c>
      <c r="L65" s="551" t="e">
        <f>IF(ISNUMBER(Regressions!M75),ROUND(Regressions!M75, 1), NA())</f>
        <v>#N/A</v>
      </c>
      <c r="M65" s="548" t="e">
        <f>IF(ISNUMBER(Regressions!N75),ROUND(Regressions!N75, 1), NA())</f>
        <v>#N/A</v>
      </c>
      <c r="N65" s="549" t="e">
        <f>IF(ISNUMBER(Regressions!O75),ROUND(Regressions!O75, 1), NA())</f>
        <v>#N/A</v>
      </c>
      <c r="O65" s="550" t="e">
        <f>IF(ISNUMBER(Regressions!Q75),ROUND(Regressions!Q75, 1), NA())</f>
        <v>#N/A</v>
      </c>
      <c r="P65" s="546" t="e">
        <f>IF(ISNUMBER(Regressions!R75),ROUND(Regressions!R75, 1), NA())</f>
        <v>#N/A</v>
      </c>
      <c r="Q65" s="552" t="e">
        <f>IF(ISNUMBER(Regressions!S75),ROUND(Regressions!S75, 1), NA())</f>
        <v>#N/A</v>
      </c>
      <c r="R65" s="548" t="e">
        <f>IF(ISNUMBER(Regressions!T75),ROUND(Regressions!T75, 1), NA())</f>
        <v>#N/A</v>
      </c>
      <c r="S65" s="549" t="e">
        <f>IF(ISNUMBER(Regressions!U75),ROUND(Regressions!U75, 1), NA())</f>
        <v>#N/A</v>
      </c>
    </row>
    <row r="66" spans="1:19" x14ac:dyDescent="0.25">
      <c r="A66" s="541" t="str">
        <f>+Introduction!$C$7</f>
        <v>Afghanistan</v>
      </c>
      <c r="B66" s="542">
        <f>IF(ISBLANK(Regressions!B76), " ", Regressions!B76)</f>
        <v>2000</v>
      </c>
      <c r="C66" s="541" t="str">
        <f>HLOOKUP(Introduction!$G$4,nametranslations,25,FALSE)</f>
        <v>Rural</v>
      </c>
      <c r="D66" s="544">
        <f>IF(ISBLANK(Regressions!D76), " ", Regressions!D76)</f>
        <v>5293900.7402462009</v>
      </c>
      <c r="E66" s="545" t="e">
        <f>IF(ISNUMBER(Regressions!E76),ROUND(Regressions!E76, 1), NA())</f>
        <v>#N/A</v>
      </c>
      <c r="F66" s="546" t="e">
        <f>IF(ISNUMBER(Regressions!F76),ROUND(Regressions!F76, 1), NA())</f>
        <v>#N/A</v>
      </c>
      <c r="G66" s="547" t="e">
        <f>IF(ISNUMBER(Regressions!G76),ROUND(Regressions!G76, 1), NA())</f>
        <v>#N/A</v>
      </c>
      <c r="H66" s="548" t="e">
        <f>IF(ISNUMBER(Regressions!H76),ROUND(Regressions!H76, 1), NA())</f>
        <v>#N/A</v>
      </c>
      <c r="I66" s="549" t="e">
        <f>IF(ISNUMBER(Regressions!I76),ROUND(Regressions!I76, 1), NA())</f>
        <v>#N/A</v>
      </c>
      <c r="J66" s="550" t="e">
        <f>IF(ISNUMBER(Regressions!K76),ROUND(Regressions!K76, 1), NA())</f>
        <v>#N/A</v>
      </c>
      <c r="K66" s="546" t="e">
        <f>IF(ISNUMBER(Regressions!L76),ROUND(Regressions!L76, 1), NA())</f>
        <v>#N/A</v>
      </c>
      <c r="L66" s="551" t="e">
        <f>IF(ISNUMBER(Regressions!M76),ROUND(Regressions!M76, 1), NA())</f>
        <v>#N/A</v>
      </c>
      <c r="M66" s="548" t="e">
        <f>IF(ISNUMBER(Regressions!N76),ROUND(Regressions!N76, 1), NA())</f>
        <v>#N/A</v>
      </c>
      <c r="N66" s="549" t="e">
        <f>IF(ISNUMBER(Regressions!O76),ROUND(Regressions!O76, 1), NA())</f>
        <v>#N/A</v>
      </c>
      <c r="O66" s="550" t="e">
        <f>IF(ISNUMBER(Regressions!Q76),ROUND(Regressions!Q76, 1), NA())</f>
        <v>#N/A</v>
      </c>
      <c r="P66" s="546" t="e">
        <f>IF(ISNUMBER(Regressions!R76),ROUND(Regressions!R76, 1), NA())</f>
        <v>#N/A</v>
      </c>
      <c r="Q66" s="552" t="e">
        <f>IF(ISNUMBER(Regressions!S76),ROUND(Regressions!S76, 1), NA())</f>
        <v>#N/A</v>
      </c>
      <c r="R66" s="548" t="e">
        <f>IF(ISNUMBER(Regressions!T76),ROUND(Regressions!T76, 1), NA())</f>
        <v>#N/A</v>
      </c>
      <c r="S66" s="549" t="e">
        <f>IF(ISNUMBER(Regressions!U76),ROUND(Regressions!U76, 1), NA())</f>
        <v>#N/A</v>
      </c>
    </row>
    <row r="67" spans="1:19" x14ac:dyDescent="0.25">
      <c r="A67" s="541" t="str">
        <f>+Introduction!$C$7</f>
        <v>Afghanistan</v>
      </c>
      <c r="B67" s="542">
        <f>IF(ISBLANK(Regressions!B77), " ", Regressions!B77)</f>
        <v>2001</v>
      </c>
      <c r="C67" s="541" t="str">
        <f>HLOOKUP(Introduction!$G$4,nametranslations,25,FALSE)</f>
        <v>Rural</v>
      </c>
      <c r="D67" s="544">
        <f>IF(ISBLANK(Regressions!D77), " ", Regressions!D77)</f>
        <v>5270122.9837284284</v>
      </c>
      <c r="E67" s="545" t="e">
        <f>IF(ISNUMBER(Regressions!E77),ROUND(Regressions!E77, 1), NA())</f>
        <v>#N/A</v>
      </c>
      <c r="F67" s="546" t="e">
        <f>IF(ISNUMBER(Regressions!F77),ROUND(Regressions!F77, 1), NA())</f>
        <v>#N/A</v>
      </c>
      <c r="G67" s="547" t="e">
        <f>IF(ISNUMBER(Regressions!G77),ROUND(Regressions!G77, 1), NA())</f>
        <v>#N/A</v>
      </c>
      <c r="H67" s="548" t="e">
        <f>IF(ISNUMBER(Regressions!H77),ROUND(Regressions!H77, 1), NA())</f>
        <v>#N/A</v>
      </c>
      <c r="I67" s="549" t="e">
        <f>IF(ISNUMBER(Regressions!I77),ROUND(Regressions!I77, 1), NA())</f>
        <v>#N/A</v>
      </c>
      <c r="J67" s="550" t="e">
        <f>IF(ISNUMBER(Regressions!K77),ROUND(Regressions!K77, 1), NA())</f>
        <v>#N/A</v>
      </c>
      <c r="K67" s="546" t="e">
        <f>IF(ISNUMBER(Regressions!L77),ROUND(Regressions!L77, 1), NA())</f>
        <v>#N/A</v>
      </c>
      <c r="L67" s="551" t="e">
        <f>IF(ISNUMBER(Regressions!M77),ROUND(Regressions!M77, 1), NA())</f>
        <v>#N/A</v>
      </c>
      <c r="M67" s="548" t="e">
        <f>IF(ISNUMBER(Regressions!N77),ROUND(Regressions!N77, 1), NA())</f>
        <v>#N/A</v>
      </c>
      <c r="N67" s="549" t="e">
        <f>IF(ISNUMBER(Regressions!O77),ROUND(Regressions!O77, 1), NA())</f>
        <v>#N/A</v>
      </c>
      <c r="O67" s="550" t="e">
        <f>IF(ISNUMBER(Regressions!Q77),ROUND(Regressions!Q77, 1), NA())</f>
        <v>#N/A</v>
      </c>
      <c r="P67" s="546" t="e">
        <f>IF(ISNUMBER(Regressions!R77),ROUND(Regressions!R77, 1), NA())</f>
        <v>#N/A</v>
      </c>
      <c r="Q67" s="552" t="e">
        <f>IF(ISNUMBER(Regressions!S77),ROUND(Regressions!S77, 1), NA())</f>
        <v>#N/A</v>
      </c>
      <c r="R67" s="548" t="e">
        <f>IF(ISNUMBER(Regressions!T77),ROUND(Regressions!T77, 1), NA())</f>
        <v>#N/A</v>
      </c>
      <c r="S67" s="549" t="e">
        <f>IF(ISNUMBER(Regressions!U77),ROUND(Regressions!U77, 1), NA())</f>
        <v>#N/A</v>
      </c>
    </row>
    <row r="68" spans="1:19" x14ac:dyDescent="0.25">
      <c r="A68" s="541" t="str">
        <f>+Introduction!$C$7</f>
        <v>Afghanistan</v>
      </c>
      <c r="B68" s="542">
        <f>IF(ISBLANK(Regressions!B78), " ", Regressions!B78)</f>
        <v>2002</v>
      </c>
      <c r="C68" s="541" t="str">
        <f>HLOOKUP(Introduction!$G$4,nametranslations,25,FALSE)</f>
        <v>Rural</v>
      </c>
      <c r="D68" s="544">
        <f>IF(ISBLANK(Regressions!D78), " ", Regressions!D78)</f>
        <v>5460867.0321393013</v>
      </c>
      <c r="E68" s="545" t="e">
        <f>IF(ISNUMBER(Regressions!E78),ROUND(Regressions!E78, 1), NA())</f>
        <v>#N/A</v>
      </c>
      <c r="F68" s="546" t="e">
        <f>IF(ISNUMBER(Regressions!F78),ROUND(Regressions!F78, 1), NA())</f>
        <v>#N/A</v>
      </c>
      <c r="G68" s="547" t="e">
        <f>IF(ISNUMBER(Regressions!G78),ROUND(Regressions!G78, 1), NA())</f>
        <v>#N/A</v>
      </c>
      <c r="H68" s="548" t="e">
        <f>IF(ISNUMBER(Regressions!H78),ROUND(Regressions!H78, 1), NA())</f>
        <v>#N/A</v>
      </c>
      <c r="I68" s="549" t="e">
        <f>IF(ISNUMBER(Regressions!I78),ROUND(Regressions!I78, 1), NA())</f>
        <v>#N/A</v>
      </c>
      <c r="J68" s="550" t="e">
        <f>IF(ISNUMBER(Regressions!K78),ROUND(Regressions!K78, 1), NA())</f>
        <v>#N/A</v>
      </c>
      <c r="K68" s="546" t="e">
        <f>IF(ISNUMBER(Regressions!L78),ROUND(Regressions!L78, 1), NA())</f>
        <v>#N/A</v>
      </c>
      <c r="L68" s="551" t="e">
        <f>IF(ISNUMBER(Regressions!M78),ROUND(Regressions!M78, 1), NA())</f>
        <v>#N/A</v>
      </c>
      <c r="M68" s="548" t="e">
        <f>IF(ISNUMBER(Regressions!N78),ROUND(Regressions!N78, 1), NA())</f>
        <v>#N/A</v>
      </c>
      <c r="N68" s="549" t="e">
        <f>IF(ISNUMBER(Regressions!O78),ROUND(Regressions!O78, 1), NA())</f>
        <v>#N/A</v>
      </c>
      <c r="O68" s="550" t="e">
        <f>IF(ISNUMBER(Regressions!Q78),ROUND(Regressions!Q78, 1), NA())</f>
        <v>#N/A</v>
      </c>
      <c r="P68" s="546" t="e">
        <f>IF(ISNUMBER(Regressions!R78),ROUND(Regressions!R78, 1), NA())</f>
        <v>#N/A</v>
      </c>
      <c r="Q68" s="552" t="e">
        <f>IF(ISNUMBER(Regressions!S78),ROUND(Regressions!S78, 1), NA())</f>
        <v>#N/A</v>
      </c>
      <c r="R68" s="548" t="e">
        <f>IF(ISNUMBER(Regressions!T78),ROUND(Regressions!T78, 1), NA())</f>
        <v>#N/A</v>
      </c>
      <c r="S68" s="549" t="e">
        <f>IF(ISNUMBER(Regressions!U78),ROUND(Regressions!U78, 1), NA())</f>
        <v>#N/A</v>
      </c>
    </row>
    <row r="69" spans="1:19" x14ac:dyDescent="0.25">
      <c r="A69" s="541" t="str">
        <f>+Introduction!$C$7</f>
        <v>Afghanistan</v>
      </c>
      <c r="B69" s="542">
        <f>IF(ISBLANK(Regressions!B79), " ", Regressions!B79)</f>
        <v>2003</v>
      </c>
      <c r="C69" s="541" t="str">
        <f>HLOOKUP(Introduction!$G$4,nametranslations,25,FALSE)</f>
        <v>Rural</v>
      </c>
      <c r="D69" s="544">
        <f>IF(ISBLANK(Regressions!D79), " ", Regressions!D79)</f>
        <v>5944565.1229102127</v>
      </c>
      <c r="E69" s="545" t="e">
        <f>IF(ISNUMBER(Regressions!E79),ROUND(Regressions!E79, 1), NA())</f>
        <v>#N/A</v>
      </c>
      <c r="F69" s="546" t="e">
        <f>IF(ISNUMBER(Regressions!F79),ROUND(Regressions!F79, 1), NA())</f>
        <v>#N/A</v>
      </c>
      <c r="G69" s="547" t="e">
        <f>IF(ISNUMBER(Regressions!G79),ROUND(Regressions!G79, 1), NA())</f>
        <v>#N/A</v>
      </c>
      <c r="H69" s="548" t="e">
        <f>IF(ISNUMBER(Regressions!H79),ROUND(Regressions!H79, 1), NA())</f>
        <v>#N/A</v>
      </c>
      <c r="I69" s="549" t="e">
        <f>IF(ISNUMBER(Regressions!I79),ROUND(Regressions!I79, 1), NA())</f>
        <v>#N/A</v>
      </c>
      <c r="J69" s="550" t="e">
        <f>IF(ISNUMBER(Regressions!K79),ROUND(Regressions!K79, 1), NA())</f>
        <v>#N/A</v>
      </c>
      <c r="K69" s="546" t="e">
        <f>IF(ISNUMBER(Regressions!L79),ROUND(Regressions!L79, 1), NA())</f>
        <v>#N/A</v>
      </c>
      <c r="L69" s="551" t="e">
        <f>IF(ISNUMBER(Regressions!M79),ROUND(Regressions!M79, 1), NA())</f>
        <v>#N/A</v>
      </c>
      <c r="M69" s="548" t="e">
        <f>IF(ISNUMBER(Regressions!N79),ROUND(Regressions!N79, 1), NA())</f>
        <v>#N/A</v>
      </c>
      <c r="N69" s="549" t="e">
        <f>IF(ISNUMBER(Regressions!O79),ROUND(Regressions!O79, 1), NA())</f>
        <v>#N/A</v>
      </c>
      <c r="O69" s="550" t="e">
        <f>IF(ISNUMBER(Regressions!Q79),ROUND(Regressions!Q79, 1), NA())</f>
        <v>#N/A</v>
      </c>
      <c r="P69" s="546" t="e">
        <f>IF(ISNUMBER(Regressions!R79),ROUND(Regressions!R79, 1), NA())</f>
        <v>#N/A</v>
      </c>
      <c r="Q69" s="552" t="e">
        <f>IF(ISNUMBER(Regressions!S79),ROUND(Regressions!S79, 1), NA())</f>
        <v>#N/A</v>
      </c>
      <c r="R69" s="548" t="e">
        <f>IF(ISNUMBER(Regressions!T79),ROUND(Regressions!T79, 1), NA())</f>
        <v>#N/A</v>
      </c>
      <c r="S69" s="549" t="e">
        <f>IF(ISNUMBER(Regressions!U79),ROUND(Regressions!U79, 1), NA())</f>
        <v>#N/A</v>
      </c>
    </row>
    <row r="70" spans="1:19" x14ac:dyDescent="0.25">
      <c r="A70" s="541" t="str">
        <f>+Introduction!$C$7</f>
        <v>Afghanistan</v>
      </c>
      <c r="B70" s="542">
        <f>IF(ISBLANK(Regressions!B80), " ", Regressions!B80)</f>
        <v>2004</v>
      </c>
      <c r="C70" s="541" t="str">
        <f>HLOOKUP(Introduction!$G$4,nametranslations,25,FALSE)</f>
        <v>Rural</v>
      </c>
      <c r="D70" s="544">
        <f>IF(ISBLANK(Regressions!D80), " ", Regressions!D80)</f>
        <v>6281355.625</v>
      </c>
      <c r="E70" s="545" t="e">
        <f>IF(ISNUMBER(Regressions!E80),ROUND(Regressions!E80, 1), NA())</f>
        <v>#N/A</v>
      </c>
      <c r="F70" s="546" t="e">
        <f>IF(ISNUMBER(Regressions!F80),ROUND(Regressions!F80, 1), NA())</f>
        <v>#N/A</v>
      </c>
      <c r="G70" s="547" t="e">
        <f>IF(ISNUMBER(Regressions!G80),ROUND(Regressions!G80, 1), NA())</f>
        <v>#N/A</v>
      </c>
      <c r="H70" s="548" t="e">
        <f>IF(ISNUMBER(Regressions!H80),ROUND(Regressions!H80, 1), NA())</f>
        <v>#N/A</v>
      </c>
      <c r="I70" s="549" t="e">
        <f>IF(ISNUMBER(Regressions!I80),ROUND(Regressions!I80, 1), NA())</f>
        <v>#N/A</v>
      </c>
      <c r="J70" s="550" t="e">
        <f>IF(ISNUMBER(Regressions!K80),ROUND(Regressions!K80, 1), NA())</f>
        <v>#N/A</v>
      </c>
      <c r="K70" s="546" t="e">
        <f>IF(ISNUMBER(Regressions!L80),ROUND(Regressions!L80, 1), NA())</f>
        <v>#N/A</v>
      </c>
      <c r="L70" s="551" t="e">
        <f>IF(ISNUMBER(Regressions!M80),ROUND(Regressions!M80, 1), NA())</f>
        <v>#N/A</v>
      </c>
      <c r="M70" s="548" t="e">
        <f>IF(ISNUMBER(Regressions!N80),ROUND(Regressions!N80, 1), NA())</f>
        <v>#N/A</v>
      </c>
      <c r="N70" s="549" t="e">
        <f>IF(ISNUMBER(Regressions!O80),ROUND(Regressions!O80, 1), NA())</f>
        <v>#N/A</v>
      </c>
      <c r="O70" s="550" t="e">
        <f>IF(ISNUMBER(Regressions!Q80),ROUND(Regressions!Q80, 1), NA())</f>
        <v>#N/A</v>
      </c>
      <c r="P70" s="546" t="e">
        <f>IF(ISNUMBER(Regressions!R80),ROUND(Regressions!R80, 1), NA())</f>
        <v>#N/A</v>
      </c>
      <c r="Q70" s="552" t="e">
        <f>IF(ISNUMBER(Regressions!S80),ROUND(Regressions!S80, 1), NA())</f>
        <v>#N/A</v>
      </c>
      <c r="R70" s="548" t="e">
        <f>IF(ISNUMBER(Regressions!T80),ROUND(Regressions!T80, 1), NA())</f>
        <v>#N/A</v>
      </c>
      <c r="S70" s="549" t="e">
        <f>IF(ISNUMBER(Regressions!U80),ROUND(Regressions!U80, 1), NA())</f>
        <v>#N/A</v>
      </c>
    </row>
    <row r="71" spans="1:19" x14ac:dyDescent="0.25">
      <c r="A71" s="541" t="str">
        <f>+Introduction!$C$7</f>
        <v>Afghanistan</v>
      </c>
      <c r="B71" s="542">
        <f>IF(ISBLANK(Regressions!B81), " ", Regressions!B81)</f>
        <v>2005</v>
      </c>
      <c r="C71" s="541" t="str">
        <f>HLOOKUP(Introduction!$G$4,nametranslations,25,FALSE)</f>
        <v>Rural</v>
      </c>
      <c r="D71" s="544">
        <f>IF(ISBLANK(Regressions!D81), " ", Regressions!D81)</f>
        <v>6479290.4672544487</v>
      </c>
      <c r="E71" s="545" t="e">
        <f>IF(ISNUMBER(Regressions!E81),ROUND(Regressions!E81, 1), NA())</f>
        <v>#N/A</v>
      </c>
      <c r="F71" s="546" t="e">
        <f>IF(ISNUMBER(Regressions!F81),ROUND(Regressions!F81, 1), NA())</f>
        <v>#N/A</v>
      </c>
      <c r="G71" s="547" t="e">
        <f>IF(ISNUMBER(Regressions!G81),ROUND(Regressions!G81, 1), NA())</f>
        <v>#N/A</v>
      </c>
      <c r="H71" s="548" t="e">
        <f>IF(ISNUMBER(Regressions!H81),ROUND(Regressions!H81, 1), NA())</f>
        <v>#N/A</v>
      </c>
      <c r="I71" s="549" t="e">
        <f>IF(ISNUMBER(Regressions!I81),ROUND(Regressions!I81, 1), NA())</f>
        <v>#N/A</v>
      </c>
      <c r="J71" s="550" t="e">
        <f>IF(ISNUMBER(Regressions!K81),ROUND(Regressions!K81, 1), NA())</f>
        <v>#N/A</v>
      </c>
      <c r="K71" s="546" t="e">
        <f>IF(ISNUMBER(Regressions!L81),ROUND(Regressions!L81, 1), NA())</f>
        <v>#N/A</v>
      </c>
      <c r="L71" s="551" t="e">
        <f>IF(ISNUMBER(Regressions!M81),ROUND(Regressions!M81, 1), NA())</f>
        <v>#N/A</v>
      </c>
      <c r="M71" s="548" t="e">
        <f>IF(ISNUMBER(Regressions!N81),ROUND(Regressions!N81, 1), NA())</f>
        <v>#N/A</v>
      </c>
      <c r="N71" s="549" t="e">
        <f>IF(ISNUMBER(Regressions!O81),ROUND(Regressions!O81, 1), NA())</f>
        <v>#N/A</v>
      </c>
      <c r="O71" s="550" t="e">
        <f>IF(ISNUMBER(Regressions!Q81),ROUND(Regressions!Q81, 1), NA())</f>
        <v>#N/A</v>
      </c>
      <c r="P71" s="546" t="e">
        <f>IF(ISNUMBER(Regressions!R81),ROUND(Regressions!R81, 1), NA())</f>
        <v>#N/A</v>
      </c>
      <c r="Q71" s="552" t="e">
        <f>IF(ISNUMBER(Regressions!S81),ROUND(Regressions!S81, 1), NA())</f>
        <v>#N/A</v>
      </c>
      <c r="R71" s="548" t="e">
        <f>IF(ISNUMBER(Regressions!T81),ROUND(Regressions!T81, 1), NA())</f>
        <v>#N/A</v>
      </c>
      <c r="S71" s="549" t="e">
        <f>IF(ISNUMBER(Regressions!U81),ROUND(Regressions!U81, 1), NA())</f>
        <v>#N/A</v>
      </c>
    </row>
    <row r="72" spans="1:19" x14ac:dyDescent="0.25">
      <c r="A72" s="541" t="str">
        <f>+Introduction!$C$7</f>
        <v>Afghanistan</v>
      </c>
      <c r="B72" s="542">
        <f>IF(ISBLANK(Regressions!B82), " ", Regressions!B82)</f>
        <v>2006</v>
      </c>
      <c r="C72" s="541" t="str">
        <f>HLOOKUP(Introduction!$G$4,nametranslations,25,FALSE)</f>
        <v>Rural</v>
      </c>
      <c r="D72" s="544">
        <f>IF(ISBLANK(Regressions!D82), " ", Regressions!D82)</f>
        <v>6815410.5560717583</v>
      </c>
      <c r="E72" s="545" t="e">
        <f>IF(ISNUMBER(Regressions!E82),ROUND(Regressions!E82, 1), NA())</f>
        <v>#N/A</v>
      </c>
      <c r="F72" s="546" t="e">
        <f>IF(ISNUMBER(Regressions!F82),ROUND(Regressions!F82, 1), NA())</f>
        <v>#N/A</v>
      </c>
      <c r="G72" s="547" t="e">
        <f>IF(ISNUMBER(Regressions!G82),ROUND(Regressions!G82, 1), NA())</f>
        <v>#N/A</v>
      </c>
      <c r="H72" s="548" t="e">
        <f>IF(ISNUMBER(Regressions!H82),ROUND(Regressions!H82, 1), NA())</f>
        <v>#N/A</v>
      </c>
      <c r="I72" s="549" t="e">
        <f>IF(ISNUMBER(Regressions!I82),ROUND(Regressions!I82, 1), NA())</f>
        <v>#N/A</v>
      </c>
      <c r="J72" s="550" t="e">
        <f>IF(ISNUMBER(Regressions!K82),ROUND(Regressions!K82, 1), NA())</f>
        <v>#N/A</v>
      </c>
      <c r="K72" s="546" t="e">
        <f>IF(ISNUMBER(Regressions!L82),ROUND(Regressions!L82, 1), NA())</f>
        <v>#N/A</v>
      </c>
      <c r="L72" s="551" t="e">
        <f>IF(ISNUMBER(Regressions!M82),ROUND(Regressions!M82, 1), NA())</f>
        <v>#N/A</v>
      </c>
      <c r="M72" s="548" t="e">
        <f>IF(ISNUMBER(Regressions!N82),ROUND(Regressions!N82, 1), NA())</f>
        <v>#N/A</v>
      </c>
      <c r="N72" s="549" t="e">
        <f>IF(ISNUMBER(Regressions!O82),ROUND(Regressions!O82, 1), NA())</f>
        <v>#N/A</v>
      </c>
      <c r="O72" s="550" t="e">
        <f>IF(ISNUMBER(Regressions!Q82),ROUND(Regressions!Q82, 1), NA())</f>
        <v>#N/A</v>
      </c>
      <c r="P72" s="546" t="e">
        <f>IF(ISNUMBER(Regressions!R82),ROUND(Regressions!R82, 1), NA())</f>
        <v>#N/A</v>
      </c>
      <c r="Q72" s="552" t="e">
        <f>IF(ISNUMBER(Regressions!S82),ROUND(Regressions!S82, 1), NA())</f>
        <v>#N/A</v>
      </c>
      <c r="R72" s="548" t="e">
        <f>IF(ISNUMBER(Regressions!T82),ROUND(Regressions!T82, 1), NA())</f>
        <v>#N/A</v>
      </c>
      <c r="S72" s="549" t="e">
        <f>IF(ISNUMBER(Regressions!U82),ROUND(Regressions!U82, 1), NA())</f>
        <v>#N/A</v>
      </c>
    </row>
    <row r="73" spans="1:19" x14ac:dyDescent="0.25">
      <c r="A73" s="541" t="str">
        <f>+Introduction!$C$7</f>
        <v>Afghanistan</v>
      </c>
      <c r="B73" s="542">
        <f>IF(ISBLANK(Regressions!B83), " ", Regressions!B83)</f>
        <v>2007</v>
      </c>
      <c r="C73" s="541" t="str">
        <f>HLOOKUP(Introduction!$G$4,nametranslations,25,FALSE)</f>
        <v>Rural</v>
      </c>
      <c r="D73" s="544">
        <f>IF(ISBLANK(Regressions!D83), " ", Regressions!D83)</f>
        <v>7102879.4137717439</v>
      </c>
      <c r="E73" s="545" t="e">
        <f>IF(ISNUMBER(Regressions!E83),ROUND(Regressions!E83, 1), NA())</f>
        <v>#N/A</v>
      </c>
      <c r="F73" s="546" t="e">
        <f>IF(ISNUMBER(Regressions!F83),ROUND(Regressions!F83, 1), NA())</f>
        <v>#N/A</v>
      </c>
      <c r="G73" s="547" t="e">
        <f>IF(ISNUMBER(Regressions!G83),ROUND(Regressions!G83, 1), NA())</f>
        <v>#N/A</v>
      </c>
      <c r="H73" s="548" t="e">
        <f>IF(ISNUMBER(Regressions!H83),ROUND(Regressions!H83, 1), NA())</f>
        <v>#N/A</v>
      </c>
      <c r="I73" s="549" t="e">
        <f>IF(ISNUMBER(Regressions!I83),ROUND(Regressions!I83, 1), NA())</f>
        <v>#N/A</v>
      </c>
      <c r="J73" s="550" t="e">
        <f>IF(ISNUMBER(Regressions!K83),ROUND(Regressions!K83, 1), NA())</f>
        <v>#N/A</v>
      </c>
      <c r="K73" s="546" t="e">
        <f>IF(ISNUMBER(Regressions!L83),ROUND(Regressions!L83, 1), NA())</f>
        <v>#N/A</v>
      </c>
      <c r="L73" s="551" t="e">
        <f>IF(ISNUMBER(Regressions!M83),ROUND(Regressions!M83, 1), NA())</f>
        <v>#N/A</v>
      </c>
      <c r="M73" s="548" t="e">
        <f>IF(ISNUMBER(Regressions!N83),ROUND(Regressions!N83, 1), NA())</f>
        <v>#N/A</v>
      </c>
      <c r="N73" s="549" t="e">
        <f>IF(ISNUMBER(Regressions!O83),ROUND(Regressions!O83, 1), NA())</f>
        <v>#N/A</v>
      </c>
      <c r="O73" s="550" t="e">
        <f>IF(ISNUMBER(Regressions!Q83),ROUND(Regressions!Q83, 1), NA())</f>
        <v>#N/A</v>
      </c>
      <c r="P73" s="546" t="e">
        <f>IF(ISNUMBER(Regressions!R83),ROUND(Regressions!R83, 1), NA())</f>
        <v>#N/A</v>
      </c>
      <c r="Q73" s="552" t="e">
        <f>IF(ISNUMBER(Regressions!S83),ROUND(Regressions!S83, 1), NA())</f>
        <v>#N/A</v>
      </c>
      <c r="R73" s="548" t="e">
        <f>IF(ISNUMBER(Regressions!T83),ROUND(Regressions!T83, 1), NA())</f>
        <v>#N/A</v>
      </c>
      <c r="S73" s="549" t="e">
        <f>IF(ISNUMBER(Regressions!U83),ROUND(Regressions!U83, 1), NA())</f>
        <v>#N/A</v>
      </c>
    </row>
    <row r="74" spans="1:19" x14ac:dyDescent="0.25">
      <c r="A74" s="541" t="str">
        <f>+Introduction!$C$7</f>
        <v>Afghanistan</v>
      </c>
      <c r="B74" s="542">
        <f>IF(ISBLANK(Regressions!B84), " ", Regressions!B84)</f>
        <v>2008</v>
      </c>
      <c r="C74" s="541" t="str">
        <f>HLOOKUP(Introduction!$G$4,nametranslations,25,FALSE)</f>
        <v>Rural</v>
      </c>
      <c r="D74" s="544">
        <f>IF(ISBLANK(Regressions!D84), " ", Regressions!D84)</f>
        <v>7140138.7424167627</v>
      </c>
      <c r="E74" s="545" t="e">
        <f>IF(ISNUMBER(Regressions!E84),ROUND(Regressions!E84, 1), NA())</f>
        <v>#N/A</v>
      </c>
      <c r="F74" s="546" t="e">
        <f>IF(ISNUMBER(Regressions!F84),ROUND(Regressions!F84, 1), NA())</f>
        <v>#N/A</v>
      </c>
      <c r="G74" s="547" t="e">
        <f>IF(ISNUMBER(Regressions!G84),ROUND(Regressions!G84, 1), NA())</f>
        <v>#N/A</v>
      </c>
      <c r="H74" s="548" t="e">
        <f>IF(ISNUMBER(Regressions!H84),ROUND(Regressions!H84, 1), NA())</f>
        <v>#N/A</v>
      </c>
      <c r="I74" s="549" t="e">
        <f>IF(ISNUMBER(Regressions!I84),ROUND(Regressions!I84, 1), NA())</f>
        <v>#N/A</v>
      </c>
      <c r="J74" s="550" t="e">
        <f>IF(ISNUMBER(Regressions!K84),ROUND(Regressions!K84, 1), NA())</f>
        <v>#N/A</v>
      </c>
      <c r="K74" s="546" t="e">
        <f>IF(ISNUMBER(Regressions!L84),ROUND(Regressions!L84, 1), NA())</f>
        <v>#N/A</v>
      </c>
      <c r="L74" s="551" t="e">
        <f>IF(ISNUMBER(Regressions!M84),ROUND(Regressions!M84, 1), NA())</f>
        <v>#N/A</v>
      </c>
      <c r="M74" s="548" t="e">
        <f>IF(ISNUMBER(Regressions!N84),ROUND(Regressions!N84, 1), NA())</f>
        <v>#N/A</v>
      </c>
      <c r="N74" s="549" t="e">
        <f>IF(ISNUMBER(Regressions!O84),ROUND(Regressions!O84, 1), NA())</f>
        <v>#N/A</v>
      </c>
      <c r="O74" s="550" t="e">
        <f>IF(ISNUMBER(Regressions!Q84),ROUND(Regressions!Q84, 1), NA())</f>
        <v>#N/A</v>
      </c>
      <c r="P74" s="546" t="e">
        <f>IF(ISNUMBER(Regressions!R84),ROUND(Regressions!R84, 1), NA())</f>
        <v>#N/A</v>
      </c>
      <c r="Q74" s="552" t="e">
        <f>IF(ISNUMBER(Regressions!S84),ROUND(Regressions!S84, 1), NA())</f>
        <v>#N/A</v>
      </c>
      <c r="R74" s="548" t="e">
        <f>IF(ISNUMBER(Regressions!T84),ROUND(Regressions!T84, 1), NA())</f>
        <v>#N/A</v>
      </c>
      <c r="S74" s="549" t="e">
        <f>IF(ISNUMBER(Regressions!U84),ROUND(Regressions!U84, 1), NA())</f>
        <v>#N/A</v>
      </c>
    </row>
    <row r="75" spans="1:19" x14ac:dyDescent="0.25">
      <c r="A75" s="541" t="str">
        <f>+Introduction!$C$7</f>
        <v>Afghanistan</v>
      </c>
      <c r="B75" s="542">
        <f>IF(ISBLANK(Regressions!B85), " ", Regressions!B85)</f>
        <v>2009</v>
      </c>
      <c r="C75" s="541" t="str">
        <f>HLOOKUP(Introduction!$G$4,nametranslations,25,FALSE)</f>
        <v>Rural</v>
      </c>
      <c r="D75" s="544">
        <f>IF(ISBLANK(Regressions!D85), " ", Regressions!D85)</f>
        <v>7457606.8059043884</v>
      </c>
      <c r="E75" s="545" t="e">
        <f>IF(ISNUMBER(Regressions!E85),ROUND(Regressions!E85, 1), NA())</f>
        <v>#N/A</v>
      </c>
      <c r="F75" s="546" t="e">
        <f>IF(ISNUMBER(Regressions!F85),ROUND(Regressions!F85, 1), NA())</f>
        <v>#N/A</v>
      </c>
      <c r="G75" s="547" t="e">
        <f>IF(ISNUMBER(Regressions!G85),ROUND(Regressions!G85, 1), NA())</f>
        <v>#N/A</v>
      </c>
      <c r="H75" s="548" t="e">
        <f>IF(ISNUMBER(Regressions!H85),ROUND(Regressions!H85, 1), NA())</f>
        <v>#N/A</v>
      </c>
      <c r="I75" s="549" t="e">
        <f>IF(ISNUMBER(Regressions!I85),ROUND(Regressions!I85, 1), NA())</f>
        <v>#N/A</v>
      </c>
      <c r="J75" s="550" t="e">
        <f>IF(ISNUMBER(Regressions!K85),ROUND(Regressions!K85, 1), NA())</f>
        <v>#N/A</v>
      </c>
      <c r="K75" s="546" t="e">
        <f>IF(ISNUMBER(Regressions!L85),ROUND(Regressions!L85, 1), NA())</f>
        <v>#N/A</v>
      </c>
      <c r="L75" s="551" t="e">
        <f>IF(ISNUMBER(Regressions!M85),ROUND(Regressions!M85, 1), NA())</f>
        <v>#N/A</v>
      </c>
      <c r="M75" s="548" t="e">
        <f>IF(ISNUMBER(Regressions!N85),ROUND(Regressions!N85, 1), NA())</f>
        <v>#N/A</v>
      </c>
      <c r="N75" s="549" t="e">
        <f>IF(ISNUMBER(Regressions!O85),ROUND(Regressions!O85, 1), NA())</f>
        <v>#N/A</v>
      </c>
      <c r="O75" s="550" t="e">
        <f>IF(ISNUMBER(Regressions!Q85),ROUND(Regressions!Q85, 1), NA())</f>
        <v>#N/A</v>
      </c>
      <c r="P75" s="546" t="e">
        <f>IF(ISNUMBER(Regressions!R85),ROUND(Regressions!R85, 1), NA())</f>
        <v>#N/A</v>
      </c>
      <c r="Q75" s="552" t="e">
        <f>IF(ISNUMBER(Regressions!S85),ROUND(Regressions!S85, 1), NA())</f>
        <v>#N/A</v>
      </c>
      <c r="R75" s="548" t="e">
        <f>IF(ISNUMBER(Regressions!T85),ROUND(Regressions!T85, 1), NA())</f>
        <v>#N/A</v>
      </c>
      <c r="S75" s="549" t="e">
        <f>IF(ISNUMBER(Regressions!U85),ROUND(Regressions!U85, 1), NA())</f>
        <v>#N/A</v>
      </c>
    </row>
    <row r="76" spans="1:19" x14ac:dyDescent="0.25">
      <c r="A76" s="541" t="str">
        <f>+Introduction!$C$7</f>
        <v>Afghanistan</v>
      </c>
      <c r="B76" s="542">
        <f>IF(ISBLANK(Regressions!B86), " ", Regressions!B86)</f>
        <v>2010</v>
      </c>
      <c r="C76" s="541" t="str">
        <f>HLOOKUP(Introduction!$G$4,nametranslations,25,FALSE)</f>
        <v>Rural</v>
      </c>
      <c r="D76" s="544">
        <f>IF(ISBLANK(Regressions!D86), " ", Regressions!D86)</f>
        <v>7691774.8852673341</v>
      </c>
      <c r="E76" s="545" t="e">
        <f>IF(ISNUMBER(Regressions!E86),ROUND(Regressions!E86, 1), NA())</f>
        <v>#N/A</v>
      </c>
      <c r="F76" s="546" t="e">
        <f>IF(ISNUMBER(Regressions!F86),ROUND(Regressions!F86, 1), NA())</f>
        <v>#N/A</v>
      </c>
      <c r="G76" s="547" t="e">
        <f>IF(ISNUMBER(Regressions!G86),ROUND(Regressions!G86, 1), NA())</f>
        <v>#N/A</v>
      </c>
      <c r="H76" s="548" t="e">
        <f>IF(ISNUMBER(Regressions!H86),ROUND(Regressions!H86, 1), NA())</f>
        <v>#N/A</v>
      </c>
      <c r="I76" s="549" t="e">
        <f>IF(ISNUMBER(Regressions!I86),ROUND(Regressions!I86, 1), NA())</f>
        <v>#N/A</v>
      </c>
      <c r="J76" s="550" t="e">
        <f>IF(ISNUMBER(Regressions!K86),ROUND(Regressions!K86, 1), NA())</f>
        <v>#N/A</v>
      </c>
      <c r="K76" s="546" t="e">
        <f>IF(ISNUMBER(Regressions!L86),ROUND(Regressions!L86, 1), NA())</f>
        <v>#N/A</v>
      </c>
      <c r="L76" s="551" t="e">
        <f>IF(ISNUMBER(Regressions!M86),ROUND(Regressions!M86, 1), NA())</f>
        <v>#N/A</v>
      </c>
      <c r="M76" s="548" t="e">
        <f>IF(ISNUMBER(Regressions!N86),ROUND(Regressions!N86, 1), NA())</f>
        <v>#N/A</v>
      </c>
      <c r="N76" s="549" t="e">
        <f>IF(ISNUMBER(Regressions!O86),ROUND(Regressions!O86, 1), NA())</f>
        <v>#N/A</v>
      </c>
      <c r="O76" s="550" t="e">
        <f>IF(ISNUMBER(Regressions!Q86),ROUND(Regressions!Q86, 1), NA())</f>
        <v>#N/A</v>
      </c>
      <c r="P76" s="546" t="e">
        <f>IF(ISNUMBER(Regressions!R86),ROUND(Regressions!R86, 1), NA())</f>
        <v>#N/A</v>
      </c>
      <c r="Q76" s="552" t="e">
        <f>IF(ISNUMBER(Regressions!S86),ROUND(Regressions!S86, 1), NA())</f>
        <v>#N/A</v>
      </c>
      <c r="R76" s="548" t="e">
        <f>IF(ISNUMBER(Regressions!T86),ROUND(Regressions!T86, 1), NA())</f>
        <v>#N/A</v>
      </c>
      <c r="S76" s="549" t="e">
        <f>IF(ISNUMBER(Regressions!U86),ROUND(Regressions!U86, 1), NA())</f>
        <v>#N/A</v>
      </c>
    </row>
    <row r="77" spans="1:19" x14ac:dyDescent="0.25">
      <c r="A77" s="541" t="str">
        <f>+Introduction!$C$7</f>
        <v>Afghanistan</v>
      </c>
      <c r="B77" s="542">
        <f>IF(ISBLANK(Regressions!B87), " ", Regressions!B87)</f>
        <v>2011</v>
      </c>
      <c r="C77" s="541" t="str">
        <f>HLOOKUP(Introduction!$G$4,nametranslations,25,FALSE)</f>
        <v>Rural</v>
      </c>
      <c r="D77" s="544">
        <f>IF(ISBLANK(Regressions!D87), " ", Regressions!D87)</f>
        <v>7883239.2720649913</v>
      </c>
      <c r="E77" s="545" t="e">
        <f>IF(ISNUMBER(Regressions!E87),ROUND(Regressions!E87, 1), NA())</f>
        <v>#N/A</v>
      </c>
      <c r="F77" s="546" t="e">
        <f>IF(ISNUMBER(Regressions!F87),ROUND(Regressions!F87, 1), NA())</f>
        <v>#N/A</v>
      </c>
      <c r="G77" s="547" t="e">
        <f>IF(ISNUMBER(Regressions!G87),ROUND(Regressions!G87, 1), NA())</f>
        <v>#N/A</v>
      </c>
      <c r="H77" s="548" t="e">
        <f>IF(ISNUMBER(Regressions!H87),ROUND(Regressions!H87, 1), NA())</f>
        <v>#N/A</v>
      </c>
      <c r="I77" s="549" t="e">
        <f>IF(ISNUMBER(Regressions!I87),ROUND(Regressions!I87, 1), NA())</f>
        <v>#N/A</v>
      </c>
      <c r="J77" s="550" t="e">
        <f>IF(ISNUMBER(Regressions!K87),ROUND(Regressions!K87, 1), NA())</f>
        <v>#N/A</v>
      </c>
      <c r="K77" s="546" t="e">
        <f>IF(ISNUMBER(Regressions!L87),ROUND(Regressions!L87, 1), NA())</f>
        <v>#N/A</v>
      </c>
      <c r="L77" s="551" t="e">
        <f>IF(ISNUMBER(Regressions!M87),ROUND(Regressions!M87, 1), NA())</f>
        <v>#N/A</v>
      </c>
      <c r="M77" s="548" t="e">
        <f>IF(ISNUMBER(Regressions!N87),ROUND(Regressions!N87, 1), NA())</f>
        <v>#N/A</v>
      </c>
      <c r="N77" s="549" t="e">
        <f>IF(ISNUMBER(Regressions!O87),ROUND(Regressions!O87, 1), NA())</f>
        <v>#N/A</v>
      </c>
      <c r="O77" s="550" t="e">
        <f>IF(ISNUMBER(Regressions!Q87),ROUND(Regressions!Q87, 1), NA())</f>
        <v>#N/A</v>
      </c>
      <c r="P77" s="546" t="e">
        <f>IF(ISNUMBER(Regressions!R87),ROUND(Regressions!R87, 1), NA())</f>
        <v>#N/A</v>
      </c>
      <c r="Q77" s="552" t="e">
        <f>IF(ISNUMBER(Regressions!S87),ROUND(Regressions!S87, 1), NA())</f>
        <v>#N/A</v>
      </c>
      <c r="R77" s="548" t="e">
        <f>IF(ISNUMBER(Regressions!T87),ROUND(Regressions!T87, 1), NA())</f>
        <v>#N/A</v>
      </c>
      <c r="S77" s="549" t="e">
        <f>IF(ISNUMBER(Regressions!U87),ROUND(Regressions!U87, 1), NA())</f>
        <v>#N/A</v>
      </c>
    </row>
    <row r="78" spans="1:19" x14ac:dyDescent="0.25">
      <c r="A78" s="541" t="str">
        <f>+Introduction!$C$7</f>
        <v>Afghanistan</v>
      </c>
      <c r="B78" s="542">
        <f>IF(ISBLANK(Regressions!B88), " ", Regressions!B88)</f>
        <v>2012</v>
      </c>
      <c r="C78" s="541" t="str">
        <f>HLOOKUP(Introduction!$G$4,nametranslations,25,FALSE)</f>
        <v>Rural</v>
      </c>
      <c r="D78" s="544">
        <f>IF(ISBLANK(Regressions!D88), " ", Regressions!D88)</f>
        <v>8211129.3189205555</v>
      </c>
      <c r="E78" s="545" t="e">
        <f>IF(ISNUMBER(Regressions!E88),ROUND(Regressions!E88, 1), NA())</f>
        <v>#N/A</v>
      </c>
      <c r="F78" s="546" t="e">
        <f>IF(ISNUMBER(Regressions!F88),ROUND(Regressions!F88, 1), NA())</f>
        <v>#N/A</v>
      </c>
      <c r="G78" s="547" t="e">
        <f>IF(ISNUMBER(Regressions!G88),ROUND(Regressions!G88, 1), NA())</f>
        <v>#N/A</v>
      </c>
      <c r="H78" s="548" t="e">
        <f>IF(ISNUMBER(Regressions!H88),ROUND(Regressions!H88, 1), NA())</f>
        <v>#N/A</v>
      </c>
      <c r="I78" s="549" t="e">
        <f>IF(ISNUMBER(Regressions!I88),ROUND(Regressions!I88, 1), NA())</f>
        <v>#N/A</v>
      </c>
      <c r="J78" s="550" t="e">
        <f>IF(ISNUMBER(Regressions!K88),ROUND(Regressions!K88, 1), NA())</f>
        <v>#N/A</v>
      </c>
      <c r="K78" s="546" t="e">
        <f>IF(ISNUMBER(Regressions!L88),ROUND(Regressions!L88, 1), NA())</f>
        <v>#N/A</v>
      </c>
      <c r="L78" s="551" t="e">
        <f>IF(ISNUMBER(Regressions!M88),ROUND(Regressions!M88, 1), NA())</f>
        <v>#N/A</v>
      </c>
      <c r="M78" s="548" t="e">
        <f>IF(ISNUMBER(Regressions!N88),ROUND(Regressions!N88, 1), NA())</f>
        <v>#N/A</v>
      </c>
      <c r="N78" s="549" t="e">
        <f>IF(ISNUMBER(Regressions!O88),ROUND(Regressions!O88, 1), NA())</f>
        <v>#N/A</v>
      </c>
      <c r="O78" s="550" t="e">
        <f>IF(ISNUMBER(Regressions!Q88),ROUND(Regressions!Q88, 1), NA())</f>
        <v>#N/A</v>
      </c>
      <c r="P78" s="546" t="e">
        <f>IF(ISNUMBER(Regressions!R88),ROUND(Regressions!R88, 1), NA())</f>
        <v>#N/A</v>
      </c>
      <c r="Q78" s="552" t="e">
        <f>IF(ISNUMBER(Regressions!S88),ROUND(Regressions!S88, 1), NA())</f>
        <v>#N/A</v>
      </c>
      <c r="R78" s="548" t="e">
        <f>IF(ISNUMBER(Regressions!T88),ROUND(Regressions!T88, 1), NA())</f>
        <v>#N/A</v>
      </c>
      <c r="S78" s="549" t="e">
        <f>IF(ISNUMBER(Regressions!U88),ROUND(Regressions!U88, 1), NA())</f>
        <v>#N/A</v>
      </c>
    </row>
    <row r="79" spans="1:19" x14ac:dyDescent="0.25">
      <c r="A79" s="541" t="str">
        <f>+Introduction!$C$7</f>
        <v>Afghanistan</v>
      </c>
      <c r="B79" s="542">
        <f>IF(ISBLANK(Regressions!B89), " ", Regressions!B89)</f>
        <v>2013</v>
      </c>
      <c r="C79" s="541" t="str">
        <f>HLOOKUP(Introduction!$G$4,nametranslations,25,FALSE)</f>
        <v>Rural</v>
      </c>
      <c r="D79" s="544">
        <f>IF(ISBLANK(Regressions!D89), " ", Regressions!D89)</f>
        <v>8440513.267038459</v>
      </c>
      <c r="E79" s="545">
        <f>IF(ISNUMBER(Regressions!E89),ROUND(Regressions!E89, 1), NA())</f>
        <v>84.4</v>
      </c>
      <c r="F79" s="546">
        <f>IF(ISNUMBER(Regressions!F89),ROUND(Regressions!F89, 1), NA())</f>
        <v>74.5</v>
      </c>
      <c r="G79" s="547" t="e">
        <f>IF(ISNUMBER(Regressions!G89),ROUND(Regressions!G89, 1), NA())</f>
        <v>#N/A</v>
      </c>
      <c r="H79" s="548" t="e">
        <f>IF(ISNUMBER(Regressions!H89),ROUND(Regressions!H89, 1), NA())</f>
        <v>#N/A</v>
      </c>
      <c r="I79" s="549">
        <f>IF(ISNUMBER(Regressions!I89),ROUND(Regressions!I89, 1), NA())</f>
        <v>25.5</v>
      </c>
      <c r="J79" s="550">
        <f>IF(ISNUMBER(Regressions!K89),ROUND(Regressions!K89, 1), NA())</f>
        <v>91.7</v>
      </c>
      <c r="K79" s="546">
        <f>IF(ISNUMBER(Regressions!L89),ROUND(Regressions!L89, 1), NA())</f>
        <v>79.7</v>
      </c>
      <c r="L79" s="551" t="e">
        <f>IF(ISNUMBER(Regressions!M89),ROUND(Regressions!M89, 1), NA())</f>
        <v>#N/A</v>
      </c>
      <c r="M79" s="548" t="e">
        <f>IF(ISNUMBER(Regressions!N89),ROUND(Regressions!N89, 1), NA())</f>
        <v>#N/A</v>
      </c>
      <c r="N79" s="549">
        <f>IF(ISNUMBER(Regressions!O89),ROUND(Regressions!O89, 1), NA())</f>
        <v>20.3</v>
      </c>
      <c r="O79" s="550" t="e">
        <f>IF(ISNUMBER(Regressions!Q89),ROUND(Regressions!Q89, 1), NA())</f>
        <v>#N/A</v>
      </c>
      <c r="P79" s="546" t="e">
        <f>IF(ISNUMBER(Regressions!R89),ROUND(Regressions!R89, 1), NA())</f>
        <v>#N/A</v>
      </c>
      <c r="Q79" s="552" t="e">
        <f>IF(ISNUMBER(Regressions!S89),ROUND(Regressions!S89, 1), NA())</f>
        <v>#N/A</v>
      </c>
      <c r="R79" s="548" t="e">
        <f>IF(ISNUMBER(Regressions!T89),ROUND(Regressions!T89, 1), NA())</f>
        <v>#N/A</v>
      </c>
      <c r="S79" s="549" t="e">
        <f>IF(ISNUMBER(Regressions!U89),ROUND(Regressions!U89, 1), NA())</f>
        <v>#N/A</v>
      </c>
    </row>
    <row r="80" spans="1:19" x14ac:dyDescent="0.25">
      <c r="A80" s="541" t="str">
        <f>+Introduction!$C$7</f>
        <v>Afghanistan</v>
      </c>
      <c r="B80" s="542">
        <f>IF(ISBLANK(Regressions!B90), " ", Regressions!B90)</f>
        <v>2014</v>
      </c>
      <c r="C80" s="541" t="str">
        <f>HLOOKUP(Introduction!$G$4,nametranslations,25,FALSE)</f>
        <v>Rural</v>
      </c>
      <c r="D80" s="544">
        <f>IF(ISBLANK(Regressions!D90), " ", Regressions!D90)</f>
        <v>8642859.9656313509</v>
      </c>
      <c r="E80" s="545">
        <f>IF(ISNUMBER(Regressions!E90),ROUND(Regressions!E90, 1), NA())</f>
        <v>84.4</v>
      </c>
      <c r="F80" s="546">
        <f>IF(ISNUMBER(Regressions!F90),ROUND(Regressions!F90, 1), NA())</f>
        <v>74.5</v>
      </c>
      <c r="G80" s="547" t="e">
        <f>IF(ISNUMBER(Regressions!G90),ROUND(Regressions!G90, 1), NA())</f>
        <v>#N/A</v>
      </c>
      <c r="H80" s="548" t="e">
        <f>IF(ISNUMBER(Regressions!H90),ROUND(Regressions!H90, 1), NA())</f>
        <v>#N/A</v>
      </c>
      <c r="I80" s="549">
        <f>IF(ISNUMBER(Regressions!I90),ROUND(Regressions!I90, 1), NA())</f>
        <v>25.5</v>
      </c>
      <c r="J80" s="550">
        <f>IF(ISNUMBER(Regressions!K90),ROUND(Regressions!K90, 1), NA())</f>
        <v>91.7</v>
      </c>
      <c r="K80" s="546">
        <f>IF(ISNUMBER(Regressions!L90),ROUND(Regressions!L90, 1), NA())</f>
        <v>79.7</v>
      </c>
      <c r="L80" s="551" t="e">
        <f>IF(ISNUMBER(Regressions!M90),ROUND(Regressions!M90, 1), NA())</f>
        <v>#N/A</v>
      </c>
      <c r="M80" s="548" t="e">
        <f>IF(ISNUMBER(Regressions!N90),ROUND(Regressions!N90, 1), NA())</f>
        <v>#N/A</v>
      </c>
      <c r="N80" s="549">
        <f>IF(ISNUMBER(Regressions!O90),ROUND(Regressions!O90, 1), NA())</f>
        <v>20.3</v>
      </c>
      <c r="O80" s="550" t="e">
        <f>IF(ISNUMBER(Regressions!Q90),ROUND(Regressions!Q90, 1), NA())</f>
        <v>#N/A</v>
      </c>
      <c r="P80" s="546" t="e">
        <f>IF(ISNUMBER(Regressions!R90),ROUND(Regressions!R90, 1), NA())</f>
        <v>#N/A</v>
      </c>
      <c r="Q80" s="552" t="e">
        <f>IF(ISNUMBER(Regressions!S90),ROUND(Regressions!S90, 1), NA())</f>
        <v>#N/A</v>
      </c>
      <c r="R80" s="548" t="e">
        <f>IF(ISNUMBER(Regressions!T90),ROUND(Regressions!T90, 1), NA())</f>
        <v>#N/A</v>
      </c>
      <c r="S80" s="549" t="e">
        <f>IF(ISNUMBER(Regressions!U90),ROUND(Regressions!U90, 1), NA())</f>
        <v>#N/A</v>
      </c>
    </row>
    <row r="81" spans="1:19" x14ac:dyDescent="0.25">
      <c r="A81" s="541" t="str">
        <f>+Introduction!$C$7</f>
        <v>Afghanistan</v>
      </c>
      <c r="B81" s="542">
        <f>IF(ISBLANK(Regressions!B91), " ", Regressions!B91)</f>
        <v>2015</v>
      </c>
      <c r="C81" s="541" t="str">
        <f>HLOOKUP(Introduction!$G$4,nametranslations,25,FALSE)</f>
        <v>Rural</v>
      </c>
      <c r="D81" s="544">
        <f>IF(ISBLANK(Regressions!D91), " ", Regressions!D91)</f>
        <v>8900925.8495338447</v>
      </c>
      <c r="E81" s="545">
        <f>IF(ISNUMBER(Regressions!E91),ROUND(Regressions!E91, 1), NA())</f>
        <v>84.4</v>
      </c>
      <c r="F81" s="546">
        <f>IF(ISNUMBER(Regressions!F91),ROUND(Regressions!F91, 1), NA())</f>
        <v>74.5</v>
      </c>
      <c r="G81" s="547" t="e">
        <f>IF(ISNUMBER(Regressions!G91),ROUND(Regressions!G91, 1), NA())</f>
        <v>#N/A</v>
      </c>
      <c r="H81" s="548" t="e">
        <f>IF(ISNUMBER(Regressions!H91),ROUND(Regressions!H91, 1), NA())</f>
        <v>#N/A</v>
      </c>
      <c r="I81" s="549">
        <f>IF(ISNUMBER(Regressions!I91),ROUND(Regressions!I91, 1), NA())</f>
        <v>25.5</v>
      </c>
      <c r="J81" s="550">
        <f>IF(ISNUMBER(Regressions!K91),ROUND(Regressions!K91, 1), NA())</f>
        <v>91.7</v>
      </c>
      <c r="K81" s="546">
        <f>IF(ISNUMBER(Regressions!L91),ROUND(Regressions!L91, 1), NA())</f>
        <v>79.7</v>
      </c>
      <c r="L81" s="551" t="e">
        <f>IF(ISNUMBER(Regressions!M91),ROUND(Regressions!M91, 1), NA())</f>
        <v>#N/A</v>
      </c>
      <c r="M81" s="548" t="e">
        <f>IF(ISNUMBER(Regressions!N91),ROUND(Regressions!N91, 1), NA())</f>
        <v>#N/A</v>
      </c>
      <c r="N81" s="549">
        <f>IF(ISNUMBER(Regressions!O91),ROUND(Regressions!O91, 1), NA())</f>
        <v>20.3</v>
      </c>
      <c r="O81" s="550" t="e">
        <f>IF(ISNUMBER(Regressions!Q91),ROUND(Regressions!Q91, 1), NA())</f>
        <v>#N/A</v>
      </c>
      <c r="P81" s="546" t="e">
        <f>IF(ISNUMBER(Regressions!R91),ROUND(Regressions!R91, 1), NA())</f>
        <v>#N/A</v>
      </c>
      <c r="Q81" s="552" t="e">
        <f>IF(ISNUMBER(Regressions!S91),ROUND(Regressions!S91, 1), NA())</f>
        <v>#N/A</v>
      </c>
      <c r="R81" s="548" t="e">
        <f>IF(ISNUMBER(Regressions!T91),ROUND(Regressions!T91, 1), NA())</f>
        <v>#N/A</v>
      </c>
      <c r="S81" s="549" t="e">
        <f>IF(ISNUMBER(Regressions!U91),ROUND(Regressions!U91, 1), NA())</f>
        <v>#N/A</v>
      </c>
    </row>
    <row r="82" spans="1:19" x14ac:dyDescent="0.25">
      <c r="A82" s="541" t="str">
        <f>+Introduction!$C$7</f>
        <v>Afghanistan</v>
      </c>
      <c r="B82" s="542">
        <f>IF(ISBLANK(Regressions!B92), " ", Regressions!B92)</f>
        <v>2016</v>
      </c>
      <c r="C82" s="541" t="str">
        <f>HLOOKUP(Introduction!$G$4,nametranslations,25,FALSE)</f>
        <v>Rural</v>
      </c>
      <c r="D82" s="544">
        <f>IF(ISBLANK(Regressions!D92), " ", Regressions!D92)</f>
        <v>9016416.1759534832</v>
      </c>
      <c r="E82" s="545">
        <f>IF(ISNUMBER(Regressions!E92),ROUND(Regressions!E92, 1), NA())</f>
        <v>84.4</v>
      </c>
      <c r="F82" s="546">
        <f>IF(ISNUMBER(Regressions!F92),ROUND(Regressions!F92, 1), NA())</f>
        <v>74.5</v>
      </c>
      <c r="G82" s="547" t="e">
        <f>IF(ISNUMBER(Regressions!G92),ROUND(Regressions!G92, 1), NA())</f>
        <v>#N/A</v>
      </c>
      <c r="H82" s="548" t="e">
        <f>IF(ISNUMBER(Regressions!H92),ROUND(Regressions!H92, 1), NA())</f>
        <v>#N/A</v>
      </c>
      <c r="I82" s="549">
        <f>IF(ISNUMBER(Regressions!I92),ROUND(Regressions!I92, 1), NA())</f>
        <v>25.5</v>
      </c>
      <c r="J82" s="550">
        <f>IF(ISNUMBER(Regressions!K92),ROUND(Regressions!K92, 1), NA())</f>
        <v>91.7</v>
      </c>
      <c r="K82" s="546">
        <f>IF(ISNUMBER(Regressions!L92),ROUND(Regressions!L92, 1), NA())</f>
        <v>79.7</v>
      </c>
      <c r="L82" s="551" t="e">
        <f>IF(ISNUMBER(Regressions!M92),ROUND(Regressions!M92, 1), NA())</f>
        <v>#N/A</v>
      </c>
      <c r="M82" s="548" t="e">
        <f>IF(ISNUMBER(Regressions!N92),ROUND(Regressions!N92, 1), NA())</f>
        <v>#N/A</v>
      </c>
      <c r="N82" s="549">
        <f>IF(ISNUMBER(Regressions!O92),ROUND(Regressions!O92, 1), NA())</f>
        <v>20.3</v>
      </c>
      <c r="O82" s="550" t="e">
        <f>IF(ISNUMBER(Regressions!Q92),ROUND(Regressions!Q92, 1), NA())</f>
        <v>#N/A</v>
      </c>
      <c r="P82" s="546" t="e">
        <f>IF(ISNUMBER(Regressions!R92),ROUND(Regressions!R92, 1), NA())</f>
        <v>#N/A</v>
      </c>
      <c r="Q82" s="552" t="e">
        <f>IF(ISNUMBER(Regressions!S92),ROUND(Regressions!S92, 1), NA())</f>
        <v>#N/A</v>
      </c>
      <c r="R82" s="548" t="e">
        <f>IF(ISNUMBER(Regressions!T92),ROUND(Regressions!T92, 1), NA())</f>
        <v>#N/A</v>
      </c>
      <c r="S82" s="549" t="e">
        <f>IF(ISNUMBER(Regressions!U92),ROUND(Regressions!U92, 1), NA())</f>
        <v>#N/A</v>
      </c>
    </row>
    <row r="83" spans="1:19" x14ac:dyDescent="0.25">
      <c r="A83" s="541" t="str">
        <f>+Introduction!$C$7</f>
        <v>Afghanistan</v>
      </c>
      <c r="B83" s="542">
        <f>IF(ISBLANK(Regressions!B93), " ", Regressions!B93)</f>
        <v>2017</v>
      </c>
      <c r="C83" s="541" t="str">
        <f>HLOOKUP(Introduction!$G$4,nametranslations,25,FALSE)</f>
        <v>Rural</v>
      </c>
      <c r="D83" s="544">
        <f>IF(ISBLANK(Regressions!D93), " ", Regressions!D93)</f>
        <v>9165788.1900000013</v>
      </c>
      <c r="E83" s="545">
        <f>IF(ISNUMBER(Regressions!E93),ROUND(Regressions!E93, 1), NA())</f>
        <v>84.4</v>
      </c>
      <c r="F83" s="546">
        <f>IF(ISNUMBER(Regressions!F93),ROUND(Regressions!F93, 1), NA())</f>
        <v>74.5</v>
      </c>
      <c r="G83" s="547" t="e">
        <f>IF(ISNUMBER(Regressions!G93),ROUND(Regressions!G93, 1), NA())</f>
        <v>#N/A</v>
      </c>
      <c r="H83" s="548" t="e">
        <f>IF(ISNUMBER(Regressions!H93),ROUND(Regressions!H93, 1), NA())</f>
        <v>#N/A</v>
      </c>
      <c r="I83" s="549">
        <f>IF(ISNUMBER(Regressions!I93),ROUND(Regressions!I93, 1), NA())</f>
        <v>25.5</v>
      </c>
      <c r="J83" s="550">
        <f>IF(ISNUMBER(Regressions!K93),ROUND(Regressions!K93, 1), NA())</f>
        <v>91.7</v>
      </c>
      <c r="K83" s="546">
        <f>IF(ISNUMBER(Regressions!L93),ROUND(Regressions!L93, 1), NA())</f>
        <v>79.7</v>
      </c>
      <c r="L83" s="551" t="e">
        <f>IF(ISNUMBER(Regressions!M93),ROUND(Regressions!M93, 1), NA())</f>
        <v>#N/A</v>
      </c>
      <c r="M83" s="548" t="e">
        <f>IF(ISNUMBER(Regressions!N93),ROUND(Regressions!N93, 1), NA())</f>
        <v>#N/A</v>
      </c>
      <c r="N83" s="549">
        <f>IF(ISNUMBER(Regressions!O93),ROUND(Regressions!O93, 1), NA())</f>
        <v>20.3</v>
      </c>
      <c r="O83" s="550" t="e">
        <f>IF(ISNUMBER(Regressions!Q93),ROUND(Regressions!Q93, 1), NA())</f>
        <v>#N/A</v>
      </c>
      <c r="P83" s="546" t="e">
        <f>IF(ISNUMBER(Regressions!R93),ROUND(Regressions!R93, 1), NA())</f>
        <v>#N/A</v>
      </c>
      <c r="Q83" s="552" t="e">
        <f>IF(ISNUMBER(Regressions!S93),ROUND(Regressions!S93, 1), NA())</f>
        <v>#N/A</v>
      </c>
      <c r="R83" s="548" t="e">
        <f>IF(ISNUMBER(Regressions!T93),ROUND(Regressions!T93, 1), NA())</f>
        <v>#N/A</v>
      </c>
      <c r="S83" s="549" t="e">
        <f>IF(ISNUMBER(Regressions!U93),ROUND(Regressions!U93, 1), NA())</f>
        <v>#N/A</v>
      </c>
    </row>
    <row r="84" spans="1:19" x14ac:dyDescent="0.25">
      <c r="A84" s="541" t="str">
        <f>+Introduction!$C$7</f>
        <v>Afghanistan</v>
      </c>
      <c r="B84" s="542">
        <f>IF(ISBLANK(Regressions!B94), " ", Regressions!B94)</f>
        <v>2018</v>
      </c>
      <c r="C84" s="541" t="str">
        <f>HLOOKUP(Introduction!$G$4,nametranslations,25,FALSE)</f>
        <v>Rural</v>
      </c>
      <c r="D84" s="544">
        <f>IF(ISBLANK(Regressions!D94), " ", Regressions!D94)</f>
        <v>9334113.9373653028</v>
      </c>
      <c r="E84" s="545">
        <f>IF(ISNUMBER(Regressions!E94),ROUND(Regressions!E94, 1), NA())</f>
        <v>84.4</v>
      </c>
      <c r="F84" s="546">
        <f>IF(ISNUMBER(Regressions!F94),ROUND(Regressions!F94, 1), NA())</f>
        <v>74.5</v>
      </c>
      <c r="G84" s="547" t="e">
        <f>IF(ISNUMBER(Regressions!G94),ROUND(Regressions!G94, 1), NA())</f>
        <v>#N/A</v>
      </c>
      <c r="H84" s="548" t="e">
        <f>IF(ISNUMBER(Regressions!H94),ROUND(Regressions!H94, 1), NA())</f>
        <v>#N/A</v>
      </c>
      <c r="I84" s="549">
        <f>IF(ISNUMBER(Regressions!I94),ROUND(Regressions!I94, 1), NA())</f>
        <v>25.5</v>
      </c>
      <c r="J84" s="550">
        <f>IF(ISNUMBER(Regressions!K94),ROUND(Regressions!K94, 1), NA())</f>
        <v>91.7</v>
      </c>
      <c r="K84" s="546">
        <f>IF(ISNUMBER(Regressions!L94),ROUND(Regressions!L94, 1), NA())</f>
        <v>79.7</v>
      </c>
      <c r="L84" s="551" t="e">
        <f>IF(ISNUMBER(Regressions!M94),ROUND(Regressions!M94, 1), NA())</f>
        <v>#N/A</v>
      </c>
      <c r="M84" s="548" t="e">
        <f>IF(ISNUMBER(Regressions!N94),ROUND(Regressions!N94, 1), NA())</f>
        <v>#N/A</v>
      </c>
      <c r="N84" s="549">
        <f>IF(ISNUMBER(Regressions!O94),ROUND(Regressions!O94, 1), NA())</f>
        <v>20.3</v>
      </c>
      <c r="O84" s="550" t="e">
        <f>IF(ISNUMBER(Regressions!Q94),ROUND(Regressions!Q94, 1), NA())</f>
        <v>#N/A</v>
      </c>
      <c r="P84" s="546" t="e">
        <f>IF(ISNUMBER(Regressions!R94),ROUND(Regressions!R94, 1), NA())</f>
        <v>#N/A</v>
      </c>
      <c r="Q84" s="552" t="e">
        <f>IF(ISNUMBER(Regressions!S94),ROUND(Regressions!S94, 1), NA())</f>
        <v>#N/A</v>
      </c>
      <c r="R84" s="548" t="e">
        <f>IF(ISNUMBER(Regressions!T94),ROUND(Regressions!T94, 1), NA())</f>
        <v>#N/A</v>
      </c>
      <c r="S84" s="549" t="e">
        <f>IF(ISNUMBER(Regressions!U94),ROUND(Regressions!U94, 1), NA())</f>
        <v>#N/A</v>
      </c>
    </row>
    <row r="85" spans="1:19" x14ac:dyDescent="0.25">
      <c r="A85" s="541" t="str">
        <f>+Introduction!$C$7</f>
        <v>Afghanistan</v>
      </c>
      <c r="B85" s="542">
        <f>IF(ISBLANK(Regressions!B95), " ", Regressions!B95)</f>
        <v>2019</v>
      </c>
      <c r="C85" s="541" t="str">
        <f>HLOOKUP(Introduction!$G$4,nametranslations,25,FALSE)</f>
        <v>Rural</v>
      </c>
      <c r="D85" s="544">
        <f>IF(ISBLANK(Regressions!D95), " ", Regressions!D95)</f>
        <v>9507757.4263763428</v>
      </c>
      <c r="E85" s="545">
        <f>IF(ISNUMBER(Regressions!E95),ROUND(Regressions!E95, 1), NA())</f>
        <v>84.4</v>
      </c>
      <c r="F85" s="546">
        <f>IF(ISNUMBER(Regressions!F95),ROUND(Regressions!F95, 1), NA())</f>
        <v>74.5</v>
      </c>
      <c r="G85" s="547" t="e">
        <f>IF(ISNUMBER(Regressions!G95),ROUND(Regressions!G95, 1), NA())</f>
        <v>#N/A</v>
      </c>
      <c r="H85" s="548" t="e">
        <f>IF(ISNUMBER(Regressions!H95),ROUND(Regressions!H95, 1), NA())</f>
        <v>#N/A</v>
      </c>
      <c r="I85" s="549">
        <f>IF(ISNUMBER(Regressions!I95),ROUND(Regressions!I95, 1), NA())</f>
        <v>25.5</v>
      </c>
      <c r="J85" s="550">
        <f>IF(ISNUMBER(Regressions!K95),ROUND(Regressions!K95, 1), NA())</f>
        <v>91.7</v>
      </c>
      <c r="K85" s="546">
        <f>IF(ISNUMBER(Regressions!L95),ROUND(Regressions!L95, 1), NA())</f>
        <v>79.7</v>
      </c>
      <c r="L85" s="551" t="e">
        <f>IF(ISNUMBER(Regressions!M95),ROUND(Regressions!M95, 1), NA())</f>
        <v>#N/A</v>
      </c>
      <c r="M85" s="548" t="e">
        <f>IF(ISNUMBER(Regressions!N95),ROUND(Regressions!N95, 1), NA())</f>
        <v>#N/A</v>
      </c>
      <c r="N85" s="549">
        <f>IF(ISNUMBER(Regressions!O95),ROUND(Regressions!O95, 1), NA())</f>
        <v>20.3</v>
      </c>
      <c r="O85" s="550" t="e">
        <f>IF(ISNUMBER(Regressions!Q95),ROUND(Regressions!Q95, 1), NA())</f>
        <v>#N/A</v>
      </c>
      <c r="P85" s="546" t="e">
        <f>IF(ISNUMBER(Regressions!R95),ROUND(Regressions!R95, 1), NA())</f>
        <v>#N/A</v>
      </c>
      <c r="Q85" s="552" t="e">
        <f>IF(ISNUMBER(Regressions!S95),ROUND(Regressions!S95, 1), NA())</f>
        <v>#N/A</v>
      </c>
      <c r="R85" s="548" t="e">
        <f>IF(ISNUMBER(Regressions!T95),ROUND(Regressions!T95, 1), NA())</f>
        <v>#N/A</v>
      </c>
      <c r="S85" s="549" t="e">
        <f>IF(ISNUMBER(Regressions!U95),ROUND(Regressions!U95, 1), NA())</f>
        <v>#N/A</v>
      </c>
    </row>
    <row r="86" spans="1:19" x14ac:dyDescent="0.25">
      <c r="A86" s="541" t="str">
        <f>+Introduction!$C$7</f>
        <v>Afghanistan</v>
      </c>
      <c r="B86" s="542">
        <f>IF(ISBLANK(Regressions!B96), " ", Regressions!B96)</f>
        <v>2020</v>
      </c>
      <c r="C86" s="541" t="str">
        <f>HLOOKUP(Introduction!$G$4,nametranslations,25,FALSE)</f>
        <v>Rural</v>
      </c>
      <c r="D86" s="544">
        <f>IF(ISBLANK(Regressions!D96), " ", Regressions!D96)</f>
        <v>9692411.6631358527</v>
      </c>
      <c r="E86" s="545">
        <f>IF(ISNUMBER(Regressions!E96),ROUND(Regressions!E96, 1), NA())</f>
        <v>84.4</v>
      </c>
      <c r="F86" s="546">
        <f>IF(ISNUMBER(Regressions!F96),ROUND(Regressions!F96, 1), NA())</f>
        <v>74.5</v>
      </c>
      <c r="G86" s="547" t="e">
        <f>IF(ISNUMBER(Regressions!G96),ROUND(Regressions!G96, 1), NA())</f>
        <v>#N/A</v>
      </c>
      <c r="H86" s="548" t="e">
        <f>IF(ISNUMBER(Regressions!H96),ROUND(Regressions!H96, 1), NA())</f>
        <v>#N/A</v>
      </c>
      <c r="I86" s="549">
        <f>IF(ISNUMBER(Regressions!I96),ROUND(Regressions!I96, 1), NA())</f>
        <v>25.5</v>
      </c>
      <c r="J86" s="550">
        <f>IF(ISNUMBER(Regressions!K96),ROUND(Regressions!K96, 1), NA())</f>
        <v>91.7</v>
      </c>
      <c r="K86" s="546">
        <f>IF(ISNUMBER(Regressions!L96),ROUND(Regressions!L96, 1), NA())</f>
        <v>79.7</v>
      </c>
      <c r="L86" s="551" t="e">
        <f>IF(ISNUMBER(Regressions!M96),ROUND(Regressions!M96, 1), NA())</f>
        <v>#N/A</v>
      </c>
      <c r="M86" s="548" t="e">
        <f>IF(ISNUMBER(Regressions!N96),ROUND(Regressions!N96, 1), NA())</f>
        <v>#N/A</v>
      </c>
      <c r="N86" s="549">
        <f>IF(ISNUMBER(Regressions!O96),ROUND(Regressions!O96, 1), NA())</f>
        <v>20.3</v>
      </c>
      <c r="O86" s="550" t="e">
        <f>IF(ISNUMBER(Regressions!Q96),ROUND(Regressions!Q96, 1), NA())</f>
        <v>#N/A</v>
      </c>
      <c r="P86" s="546" t="e">
        <f>IF(ISNUMBER(Regressions!R96),ROUND(Regressions!R96, 1), NA())</f>
        <v>#N/A</v>
      </c>
      <c r="Q86" s="552" t="e">
        <f>IF(ISNUMBER(Regressions!S96),ROUND(Regressions!S96, 1), NA())</f>
        <v>#N/A</v>
      </c>
      <c r="R86" s="548" t="e">
        <f>IF(ISNUMBER(Regressions!T96),ROUND(Regressions!T96, 1), NA())</f>
        <v>#N/A</v>
      </c>
      <c r="S86" s="549" t="e">
        <f>IF(ISNUMBER(Regressions!U96),ROUND(Regressions!U96, 1), NA())</f>
        <v>#N/A</v>
      </c>
    </row>
    <row r="87" spans="1:19" x14ac:dyDescent="0.25">
      <c r="A87" s="541" t="str">
        <f>+Introduction!$C$7</f>
        <v>Afghanistan</v>
      </c>
      <c r="B87" s="542">
        <f>IF(ISBLANK(Regressions!B97), " ", Regressions!B97)</f>
        <v>2021</v>
      </c>
      <c r="C87" s="541" t="str">
        <f>HLOOKUP(Introduction!$G$4,nametranslations,25,FALSE)</f>
        <v>Rural</v>
      </c>
      <c r="D87" s="544">
        <f>IF(ISBLANK(Regressions!D97), " ", Regressions!D97)</f>
        <v>9909291.9170880895</v>
      </c>
      <c r="E87" s="550">
        <f>IF(ISNUMBER(Regressions!E97),ROUND(Regressions!E97, 1), NA())</f>
        <v>84.4</v>
      </c>
      <c r="F87" s="553">
        <f>IF(ISNUMBER(Regressions!F97),ROUND(Regressions!F97, 1), NA())</f>
        <v>74.5</v>
      </c>
      <c r="G87" s="554" t="e">
        <f>IF(ISNUMBER(Regressions!G97),ROUND(Regressions!G97, 1), NA())</f>
        <v>#N/A</v>
      </c>
      <c r="H87" s="548" t="e">
        <f>IF(ISNUMBER(Regressions!H97),ROUND(Regressions!H97, 1), NA())</f>
        <v>#N/A</v>
      </c>
      <c r="I87" s="549">
        <f>IF(ISNUMBER(Regressions!I97),ROUND(Regressions!I97, 1), NA())</f>
        <v>25.5</v>
      </c>
      <c r="J87" s="550">
        <f>IF(ISNUMBER(Regressions!K97),ROUND(Regressions!K97, 1), NA())</f>
        <v>91.7</v>
      </c>
      <c r="K87" s="553">
        <f>IF(ISNUMBER(Regressions!L97),ROUND(Regressions!L97, 1), NA())</f>
        <v>79.7</v>
      </c>
      <c r="L87" s="555" t="e">
        <f>IF(ISNUMBER(Regressions!M97),ROUND(Regressions!M97, 1), NA())</f>
        <v>#N/A</v>
      </c>
      <c r="M87" s="548" t="e">
        <f>IF(ISNUMBER(Regressions!N97),ROUND(Regressions!N97, 1), NA())</f>
        <v>#N/A</v>
      </c>
      <c r="N87" s="549">
        <f>IF(ISNUMBER(Regressions!O97),ROUND(Regressions!O97, 1), NA())</f>
        <v>20.3</v>
      </c>
      <c r="O87" s="550" t="e">
        <f>IF(ISNUMBER(Regressions!Q97),ROUND(Regressions!Q97, 1), NA())</f>
        <v>#N/A</v>
      </c>
      <c r="P87" s="553" t="e">
        <f>IF(ISNUMBER(Regressions!R97),ROUND(Regressions!R97, 1), NA())</f>
        <v>#N/A</v>
      </c>
      <c r="Q87" s="556" t="e">
        <f>IF(ISNUMBER(Regressions!S97),ROUND(Regressions!S97, 1), NA())</f>
        <v>#N/A</v>
      </c>
      <c r="R87" s="548" t="e">
        <f>IF(ISNUMBER(Regressions!T97),ROUND(Regressions!T97, 1), NA())</f>
        <v>#N/A</v>
      </c>
      <c r="S87" s="549" t="e">
        <f>IF(ISNUMBER(Regressions!U97),ROUND(Regressions!U97, 1), NA())</f>
        <v>#N/A</v>
      </c>
    </row>
    <row r="88" spans="1:19" x14ac:dyDescent="0.25">
      <c r="A88" s="541" t="str">
        <f>+Introduction!$C$7</f>
        <v>Afghanistan</v>
      </c>
      <c r="B88" s="542">
        <f>IF(ISBLANK(Regressions!B98), " ", Regressions!B98)</f>
        <v>2022</v>
      </c>
      <c r="C88" s="541" t="str">
        <f>HLOOKUP(Introduction!$G$4,nametranslations,25,FALSE)</f>
        <v>Rural</v>
      </c>
      <c r="D88" s="544">
        <f>IF(ISBLANK(Regressions!D98), " ", Regressions!D98)</f>
        <v>9951505.0184774399</v>
      </c>
      <c r="E88" s="545" t="e">
        <f>IF(ISNUMBER(Regressions!E98),ROUND(Regressions!E98, 1), NA())</f>
        <v>#N/A</v>
      </c>
      <c r="F88" s="546" t="e">
        <f>IF(ISNUMBER(Regressions!F98),ROUND(Regressions!F98, 1), NA())</f>
        <v>#N/A</v>
      </c>
      <c r="G88" s="547" t="e">
        <f>IF(ISNUMBER(Regressions!G98),ROUND(Regressions!G98, 1), NA())</f>
        <v>#N/A</v>
      </c>
      <c r="H88" s="548" t="e">
        <f>IF(ISNUMBER(Regressions!H98),ROUND(Regressions!H98, 1), NA())</f>
        <v>#N/A</v>
      </c>
      <c r="I88" s="549" t="e">
        <f>IF(ISNUMBER(Regressions!I98),ROUND(Regressions!I98, 1), NA())</f>
        <v>#N/A</v>
      </c>
      <c r="J88" s="550" t="e">
        <f>IF(ISNUMBER(Regressions!K98),ROUND(Regressions!K98, 1), NA())</f>
        <v>#N/A</v>
      </c>
      <c r="K88" s="546" t="e">
        <f>IF(ISNUMBER(Regressions!L98),ROUND(Regressions!L98, 1), NA())</f>
        <v>#N/A</v>
      </c>
      <c r="L88" s="551" t="e">
        <f>IF(ISNUMBER(Regressions!M98),ROUND(Regressions!M98, 1), NA())</f>
        <v>#N/A</v>
      </c>
      <c r="M88" s="548" t="e">
        <f>IF(ISNUMBER(Regressions!N98),ROUND(Regressions!N98, 1), NA())</f>
        <v>#N/A</v>
      </c>
      <c r="N88" s="549" t="e">
        <f>IF(ISNUMBER(Regressions!O98),ROUND(Regressions!O98, 1), NA())</f>
        <v>#N/A</v>
      </c>
      <c r="O88" s="550" t="e">
        <f>IF(ISNUMBER(Regressions!Q98),ROUND(Regressions!Q98, 1), NA())</f>
        <v>#N/A</v>
      </c>
      <c r="P88" s="546" t="e">
        <f>IF(ISNUMBER(Regressions!R98),ROUND(Regressions!R98, 1), NA())</f>
        <v>#N/A</v>
      </c>
      <c r="Q88" s="552" t="e">
        <f>IF(ISNUMBER(Regressions!S98),ROUND(Regressions!S98, 1), NA())</f>
        <v>#N/A</v>
      </c>
      <c r="R88" s="548" t="e">
        <f>IF(ISNUMBER(Regressions!T98),ROUND(Regressions!T98, 1), NA())</f>
        <v>#N/A</v>
      </c>
      <c r="S88" s="549" t="e">
        <f>IF(ISNUMBER(Regressions!U98),ROUND(Regressions!U98, 1), NA())</f>
        <v>#N/A</v>
      </c>
    </row>
    <row r="89" spans="1:19" x14ac:dyDescent="0.25">
      <c r="A89" s="541" t="str">
        <f>+Introduction!$C$7</f>
        <v>Afghanistan</v>
      </c>
      <c r="B89" s="542">
        <f>IF(ISBLANK(Regressions!B99), " ", Regressions!B99)</f>
        <v>2023</v>
      </c>
      <c r="C89" s="541" t="str">
        <f>HLOOKUP(Introduction!$G$4,nametranslations,25,FALSE)</f>
        <v>Rural</v>
      </c>
      <c r="D89" s="544">
        <f>IF(ISBLANK(Regressions!D99), " ", Regressions!D99)</f>
        <v>9973834.1961520389</v>
      </c>
      <c r="E89" s="545" t="e">
        <f>IF(ISNUMBER(Regressions!E99),ROUND(Regressions!E99, 1), NA())</f>
        <v>#N/A</v>
      </c>
      <c r="F89" s="546" t="e">
        <f>IF(ISNUMBER(Regressions!F99),ROUND(Regressions!F99, 1), NA())</f>
        <v>#N/A</v>
      </c>
      <c r="G89" s="547" t="e">
        <f>IF(ISNUMBER(Regressions!G99),ROUND(Regressions!G99, 1), NA())</f>
        <v>#N/A</v>
      </c>
      <c r="H89" s="548" t="e">
        <f>IF(ISNUMBER(Regressions!H99),ROUND(Regressions!H99, 1), NA())</f>
        <v>#N/A</v>
      </c>
      <c r="I89" s="549" t="e">
        <f>IF(ISNUMBER(Regressions!I99),ROUND(Regressions!I99, 1), NA())</f>
        <v>#N/A</v>
      </c>
      <c r="J89" s="550" t="e">
        <f>IF(ISNUMBER(Regressions!K99),ROUND(Regressions!K99, 1), NA())</f>
        <v>#N/A</v>
      </c>
      <c r="K89" s="546" t="e">
        <f>IF(ISNUMBER(Regressions!L99),ROUND(Regressions!L99, 1), NA())</f>
        <v>#N/A</v>
      </c>
      <c r="L89" s="551" t="e">
        <f>IF(ISNUMBER(Regressions!M99),ROUND(Regressions!M99, 1), NA())</f>
        <v>#N/A</v>
      </c>
      <c r="M89" s="548" t="e">
        <f>IF(ISNUMBER(Regressions!N99),ROUND(Regressions!N99, 1), NA())</f>
        <v>#N/A</v>
      </c>
      <c r="N89" s="549" t="e">
        <f>IF(ISNUMBER(Regressions!O99),ROUND(Regressions!O99, 1), NA())</f>
        <v>#N/A</v>
      </c>
      <c r="O89" s="550" t="e">
        <f>IF(ISNUMBER(Regressions!Q99),ROUND(Regressions!Q99, 1), NA())</f>
        <v>#N/A</v>
      </c>
      <c r="P89" s="546" t="e">
        <f>IF(ISNUMBER(Regressions!R99),ROUND(Regressions!R99, 1), NA())</f>
        <v>#N/A</v>
      </c>
      <c r="Q89" s="552" t="e">
        <f>IF(ISNUMBER(Regressions!S99),ROUND(Regressions!S99, 1), NA())</f>
        <v>#N/A</v>
      </c>
      <c r="R89" s="548" t="e">
        <f>IF(ISNUMBER(Regressions!T99),ROUND(Regressions!T99, 1), NA())</f>
        <v>#N/A</v>
      </c>
      <c r="S89" s="549" t="e">
        <f>IF(ISNUMBER(Regressions!U99),ROUND(Regressions!U99, 1), NA())</f>
        <v>#N/A</v>
      </c>
    </row>
    <row r="90" spans="1:19" x14ac:dyDescent="0.25">
      <c r="A90" s="541" t="str">
        <f>+Introduction!$C$7</f>
        <v>Afghanistan</v>
      </c>
      <c r="B90" s="542">
        <f>IF(ISBLANK(Regressions!B100), " ", Regressions!B100)</f>
        <v>2024</v>
      </c>
      <c r="C90" s="541" t="str">
        <f>HLOOKUP(Introduction!$G$4,nametranslations,25,FALSE)</f>
        <v>Rural</v>
      </c>
      <c r="D90" s="544">
        <f>IF(ISBLANK(Regressions!D100), " ", Regressions!D100)</f>
        <v>10142871.832563324</v>
      </c>
      <c r="E90" s="545" t="e">
        <f>IF(ISNUMBER(Regressions!E100),ROUND(Regressions!E100, 1), NA())</f>
        <v>#N/A</v>
      </c>
      <c r="F90" s="546" t="e">
        <f>IF(ISNUMBER(Regressions!F100),ROUND(Regressions!F100, 1), NA())</f>
        <v>#N/A</v>
      </c>
      <c r="G90" s="547" t="e">
        <f>IF(ISNUMBER(Regressions!G100),ROUND(Regressions!G100, 1), NA())</f>
        <v>#N/A</v>
      </c>
      <c r="H90" s="548" t="e">
        <f>IF(ISNUMBER(Regressions!H100),ROUND(Regressions!H100, 1), NA())</f>
        <v>#N/A</v>
      </c>
      <c r="I90" s="549" t="e">
        <f>IF(ISNUMBER(Regressions!I100),ROUND(Regressions!I100, 1), NA())</f>
        <v>#N/A</v>
      </c>
      <c r="J90" s="550" t="e">
        <f>IF(ISNUMBER(Regressions!K100),ROUND(Regressions!K100, 1), NA())</f>
        <v>#N/A</v>
      </c>
      <c r="K90" s="546" t="e">
        <f>IF(ISNUMBER(Regressions!L100),ROUND(Regressions!L100, 1), NA())</f>
        <v>#N/A</v>
      </c>
      <c r="L90" s="551" t="e">
        <f>IF(ISNUMBER(Regressions!M100),ROUND(Regressions!M100, 1), NA())</f>
        <v>#N/A</v>
      </c>
      <c r="M90" s="548" t="e">
        <f>IF(ISNUMBER(Regressions!N100),ROUND(Regressions!N100, 1), NA())</f>
        <v>#N/A</v>
      </c>
      <c r="N90" s="549" t="e">
        <f>IF(ISNUMBER(Regressions!O100),ROUND(Regressions!O100, 1), NA())</f>
        <v>#N/A</v>
      </c>
      <c r="O90" s="550" t="e">
        <f>IF(ISNUMBER(Regressions!Q100),ROUND(Regressions!Q100, 1), NA())</f>
        <v>#N/A</v>
      </c>
      <c r="P90" s="546" t="e">
        <f>IF(ISNUMBER(Regressions!R100),ROUND(Regressions!R100, 1), NA())</f>
        <v>#N/A</v>
      </c>
      <c r="Q90" s="552" t="e">
        <f>IF(ISNUMBER(Regressions!S100),ROUND(Regressions!S100, 1), NA())</f>
        <v>#N/A</v>
      </c>
      <c r="R90" s="548" t="e">
        <f>IF(ISNUMBER(Regressions!T100),ROUND(Regressions!T100, 1), NA())</f>
        <v>#N/A</v>
      </c>
      <c r="S90" s="549" t="e">
        <f>IF(ISNUMBER(Regressions!U100),ROUND(Regressions!U100, 1), NA())</f>
        <v>#N/A</v>
      </c>
    </row>
    <row r="91" spans="1:19" x14ac:dyDescent="0.25">
      <c r="A91" s="557" t="str">
        <f>+Introduction!$C$7</f>
        <v>Afghanistan</v>
      </c>
      <c r="B91" s="558">
        <f>IF(ISBLANK(Regressions!B101), " ", Regressions!B101)</f>
        <v>2025</v>
      </c>
      <c r="C91" s="557" t="str">
        <f>HLOOKUP(Introduction!$G$4,nametranslations,25,FALSE)</f>
        <v>Rural</v>
      </c>
      <c r="D91" s="559">
        <f>IF(ISBLANK(Regressions!D101), " ", Regressions!D101)</f>
        <v>10623320.82737503</v>
      </c>
      <c r="E91" s="560" t="e">
        <f>IF(ISNUMBER(Regressions!E101),ROUND(Regressions!E101, 1), NA())</f>
        <v>#N/A</v>
      </c>
      <c r="F91" s="561" t="e">
        <f>IF(ISNUMBER(Regressions!F101),ROUND(Regressions!F101, 1), NA())</f>
        <v>#N/A</v>
      </c>
      <c r="G91" s="562" t="e">
        <f>IF(ISNUMBER(Regressions!G101),ROUND(Regressions!G101, 1), NA())</f>
        <v>#N/A</v>
      </c>
      <c r="H91" s="563" t="e">
        <f>IF(ISNUMBER(Regressions!H101),ROUND(Regressions!H101, 1), NA())</f>
        <v>#N/A</v>
      </c>
      <c r="I91" s="564" t="e">
        <f>IF(ISNUMBER(Regressions!I101),ROUND(Regressions!I101, 1), NA())</f>
        <v>#N/A</v>
      </c>
      <c r="J91" s="565" t="e">
        <f>IF(ISNUMBER(Regressions!K101),ROUND(Regressions!K101, 1), NA())</f>
        <v>#N/A</v>
      </c>
      <c r="K91" s="561" t="e">
        <f>IF(ISNUMBER(Regressions!L101),ROUND(Regressions!L101, 1), NA())</f>
        <v>#N/A</v>
      </c>
      <c r="L91" s="566" t="e">
        <f>IF(ISNUMBER(Regressions!M101),ROUND(Regressions!M101, 1), NA())</f>
        <v>#N/A</v>
      </c>
      <c r="M91" s="563" t="e">
        <f>IF(ISNUMBER(Regressions!N101),ROUND(Regressions!N101, 1), NA())</f>
        <v>#N/A</v>
      </c>
      <c r="N91" s="564" t="e">
        <f>IF(ISNUMBER(Regressions!O101),ROUND(Regressions!O101, 1), NA())</f>
        <v>#N/A</v>
      </c>
      <c r="O91" s="565" t="e">
        <f>IF(ISNUMBER(Regressions!Q101),ROUND(Regressions!Q101, 1), NA())</f>
        <v>#N/A</v>
      </c>
      <c r="P91" s="561" t="e">
        <f>IF(ISNUMBER(Regressions!R101),ROUND(Regressions!R101, 1), NA())</f>
        <v>#N/A</v>
      </c>
      <c r="Q91" s="567" t="e">
        <f>IF(ISNUMBER(Regressions!S101),ROUND(Regressions!S101, 1), NA())</f>
        <v>#N/A</v>
      </c>
      <c r="R91" s="563" t="e">
        <f>IF(ISNUMBER(Regressions!T101),ROUND(Regressions!T101, 1), NA())</f>
        <v>#N/A</v>
      </c>
      <c r="S91" s="564" t="e">
        <f>IF(ISNUMBER(Regressions!U101),ROUND(Regressions!U101, 1), NA())</f>
        <v>#N/A</v>
      </c>
    </row>
    <row r="92" spans="1:19" hidden="1" x14ac:dyDescent="0.25">
      <c r="A92" s="541" t="str">
        <f>+Introduction!$C$7</f>
        <v>Afghanistan</v>
      </c>
      <c r="B92" s="542">
        <f>IF(ISBLANK(Regressions!B102), " ", Regressions!B102)</f>
        <v>2026</v>
      </c>
      <c r="C92" s="541" t="str">
        <f>HLOOKUP(Introduction!$G$4,nametranslations,25,FALSE)</f>
        <v>Rural</v>
      </c>
      <c r="D92" s="544" t="str">
        <f>IF(ISBLANK(Regressions!D102), " ", Regressions!D102)</f>
        <v xml:space="preserve"> </v>
      </c>
      <c r="E92" s="545" t="e">
        <f>IF(ISNUMBER(Regressions!E102),ROUND(Regressions!E102, 1), NA())</f>
        <v>#N/A</v>
      </c>
      <c r="F92" s="546" t="e">
        <f>IF(ISNUMBER(Regressions!F102),ROUND(Regressions!F102, 1), NA())</f>
        <v>#N/A</v>
      </c>
      <c r="G92" s="547" t="e">
        <f>IF(ISNUMBER(Regressions!G102),ROUND(Regressions!G102, 1), NA())</f>
        <v>#N/A</v>
      </c>
      <c r="H92" s="548" t="e">
        <f>IF(ISNUMBER(Regressions!H102),ROUND(Regressions!H102, 1), NA())</f>
        <v>#N/A</v>
      </c>
      <c r="I92" s="549" t="e">
        <f>IF(ISNUMBER(Regressions!I102),ROUND(Regressions!I102, 1), NA())</f>
        <v>#N/A</v>
      </c>
      <c r="J92" s="550" t="e">
        <f>IF(ISNUMBER(Regressions!K102),ROUND(Regressions!K102, 1), NA())</f>
        <v>#N/A</v>
      </c>
      <c r="K92" s="546" t="e">
        <f>IF(ISNUMBER(Regressions!L102),ROUND(Regressions!L102, 1), NA())</f>
        <v>#N/A</v>
      </c>
      <c r="L92" s="551" t="e">
        <f>IF(ISNUMBER(Regressions!M102),ROUND(Regressions!M102, 1), NA())</f>
        <v>#N/A</v>
      </c>
      <c r="M92" s="548" t="e">
        <f>IF(ISNUMBER(Regressions!N102),ROUND(Regressions!N102, 1), NA())</f>
        <v>#N/A</v>
      </c>
      <c r="N92" s="549" t="e">
        <f>IF(ISNUMBER(Regressions!O102),ROUND(Regressions!O102, 1), NA())</f>
        <v>#N/A</v>
      </c>
      <c r="O92" s="550" t="e">
        <f>IF(ISNUMBER(Regressions!Q102),ROUND(Regressions!Q102, 1), NA())</f>
        <v>#N/A</v>
      </c>
      <c r="P92" s="546" t="e">
        <f>IF(ISNUMBER(Regressions!R102),ROUND(Regressions!R102, 1), NA())</f>
        <v>#N/A</v>
      </c>
      <c r="Q92" s="552" t="e">
        <f>IF(ISNUMBER(Regressions!S102),ROUND(Regressions!S102, 1), NA())</f>
        <v>#N/A</v>
      </c>
      <c r="R92" s="548" t="e">
        <f>IF(ISNUMBER(Regressions!T102),ROUND(Regressions!T102, 1), NA())</f>
        <v>#N/A</v>
      </c>
      <c r="S92" s="549" t="e">
        <f>IF(ISNUMBER(Regressions!U102),ROUND(Regressions!U102, 1), NA())</f>
        <v>#N/A</v>
      </c>
    </row>
    <row r="93" spans="1:19" hidden="1" x14ac:dyDescent="0.25">
      <c r="A93" s="541" t="str">
        <f>+Introduction!$C$7</f>
        <v>Afghanistan</v>
      </c>
      <c r="B93" s="542">
        <f>IF(ISBLANK(Regressions!B103), " ", Regressions!B103)</f>
        <v>2027</v>
      </c>
      <c r="C93" s="541" t="str">
        <f>HLOOKUP(Introduction!$G$4,nametranslations,25,FALSE)</f>
        <v>Rural</v>
      </c>
      <c r="D93" s="544" t="str">
        <f>IF(ISBLANK(Regressions!D103), " ", Regressions!D103)</f>
        <v xml:space="preserve"> </v>
      </c>
      <c r="E93" s="545" t="e">
        <f>IF(ISNUMBER(Regressions!E103),ROUND(Regressions!E103, 1), NA())</f>
        <v>#N/A</v>
      </c>
      <c r="F93" s="546" t="e">
        <f>IF(ISNUMBER(Regressions!F103),ROUND(Regressions!F103, 1), NA())</f>
        <v>#N/A</v>
      </c>
      <c r="G93" s="547" t="e">
        <f>IF(ISNUMBER(Regressions!G103),ROUND(Regressions!G103, 1), NA())</f>
        <v>#N/A</v>
      </c>
      <c r="H93" s="548" t="e">
        <f>IF(ISNUMBER(Regressions!H103),ROUND(Regressions!H103, 1), NA())</f>
        <v>#N/A</v>
      </c>
      <c r="I93" s="549" t="e">
        <f>IF(ISNUMBER(Regressions!I103),ROUND(Regressions!I103, 1), NA())</f>
        <v>#N/A</v>
      </c>
      <c r="J93" s="550" t="e">
        <f>IF(ISNUMBER(Regressions!K103),ROUND(Regressions!K103, 1), NA())</f>
        <v>#N/A</v>
      </c>
      <c r="K93" s="546" t="e">
        <f>IF(ISNUMBER(Regressions!L103),ROUND(Regressions!L103, 1), NA())</f>
        <v>#N/A</v>
      </c>
      <c r="L93" s="551" t="e">
        <f>IF(ISNUMBER(Regressions!M103),ROUND(Regressions!M103, 1), NA())</f>
        <v>#N/A</v>
      </c>
      <c r="M93" s="548" t="e">
        <f>IF(ISNUMBER(Regressions!N103),ROUND(Regressions!N103, 1), NA())</f>
        <v>#N/A</v>
      </c>
      <c r="N93" s="549" t="e">
        <f>IF(ISNUMBER(Regressions!O103),ROUND(Regressions!O103, 1), NA())</f>
        <v>#N/A</v>
      </c>
      <c r="O93" s="550" t="e">
        <f>IF(ISNUMBER(Regressions!Q103),ROUND(Regressions!Q103, 1), NA())</f>
        <v>#N/A</v>
      </c>
      <c r="P93" s="546" t="e">
        <f>IF(ISNUMBER(Regressions!R103),ROUND(Regressions!R103, 1), NA())</f>
        <v>#N/A</v>
      </c>
      <c r="Q93" s="552" t="e">
        <f>IF(ISNUMBER(Regressions!S103),ROUND(Regressions!S103, 1), NA())</f>
        <v>#N/A</v>
      </c>
      <c r="R93" s="548" t="e">
        <f>IF(ISNUMBER(Regressions!T103),ROUND(Regressions!T103, 1), NA())</f>
        <v>#N/A</v>
      </c>
      <c r="S93" s="549" t="e">
        <f>IF(ISNUMBER(Regressions!U103),ROUND(Regressions!U103, 1), NA())</f>
        <v>#N/A</v>
      </c>
    </row>
    <row r="94" spans="1:19" hidden="1" x14ac:dyDescent="0.25">
      <c r="A94" s="541" t="str">
        <f>+Introduction!$C$7</f>
        <v>Afghanistan</v>
      </c>
      <c r="B94" s="542">
        <f>IF(ISBLANK(Regressions!B104), " ", Regressions!B104)</f>
        <v>2028</v>
      </c>
      <c r="C94" s="541" t="str">
        <f>HLOOKUP(Introduction!$G$4,nametranslations,25,FALSE)</f>
        <v>Rural</v>
      </c>
      <c r="D94" s="544" t="str">
        <f>IF(ISBLANK(Regressions!D104), " ", Regressions!D104)</f>
        <v xml:space="preserve"> </v>
      </c>
      <c r="E94" s="545" t="e">
        <f>IF(ISNUMBER(Regressions!E104),ROUND(Regressions!E104, 1), NA())</f>
        <v>#N/A</v>
      </c>
      <c r="F94" s="546" t="e">
        <f>IF(ISNUMBER(Regressions!F104),ROUND(Regressions!F104, 1), NA())</f>
        <v>#N/A</v>
      </c>
      <c r="G94" s="547" t="e">
        <f>IF(ISNUMBER(Regressions!G104),ROUND(Regressions!G104, 1), NA())</f>
        <v>#N/A</v>
      </c>
      <c r="H94" s="548" t="e">
        <f>IF(ISNUMBER(Regressions!H104),ROUND(Regressions!H104, 1), NA())</f>
        <v>#N/A</v>
      </c>
      <c r="I94" s="549" t="e">
        <f>IF(ISNUMBER(Regressions!I104),ROUND(Regressions!I104, 1), NA())</f>
        <v>#N/A</v>
      </c>
      <c r="J94" s="550" t="e">
        <f>IF(ISNUMBER(Regressions!K104),ROUND(Regressions!K104, 1), NA())</f>
        <v>#N/A</v>
      </c>
      <c r="K94" s="546" t="e">
        <f>IF(ISNUMBER(Regressions!L104),ROUND(Regressions!L104, 1), NA())</f>
        <v>#N/A</v>
      </c>
      <c r="L94" s="551" t="e">
        <f>IF(ISNUMBER(Regressions!M104),ROUND(Regressions!M104, 1), NA())</f>
        <v>#N/A</v>
      </c>
      <c r="M94" s="548" t="e">
        <f>IF(ISNUMBER(Regressions!N104),ROUND(Regressions!N104, 1), NA())</f>
        <v>#N/A</v>
      </c>
      <c r="N94" s="549" t="e">
        <f>IF(ISNUMBER(Regressions!O104),ROUND(Regressions!O104, 1), NA())</f>
        <v>#N/A</v>
      </c>
      <c r="O94" s="550" t="e">
        <f>IF(ISNUMBER(Regressions!Q104),ROUND(Regressions!Q104, 1), NA())</f>
        <v>#N/A</v>
      </c>
      <c r="P94" s="546" t="e">
        <f>IF(ISNUMBER(Regressions!R104),ROUND(Regressions!R104, 1), NA())</f>
        <v>#N/A</v>
      </c>
      <c r="Q94" s="552" t="e">
        <f>IF(ISNUMBER(Regressions!S104),ROUND(Regressions!S104, 1), NA())</f>
        <v>#N/A</v>
      </c>
      <c r="R94" s="548" t="e">
        <f>IF(ISNUMBER(Regressions!T104),ROUND(Regressions!T104, 1), NA())</f>
        <v>#N/A</v>
      </c>
      <c r="S94" s="549" t="e">
        <f>IF(ISNUMBER(Regressions!U104),ROUND(Regressions!U104, 1), NA())</f>
        <v>#N/A</v>
      </c>
    </row>
    <row r="95" spans="1:19" hidden="1" x14ac:dyDescent="0.25">
      <c r="A95" s="541" t="str">
        <f>+Introduction!$C$7</f>
        <v>Afghanistan</v>
      </c>
      <c r="B95" s="542">
        <f>IF(ISBLANK(Regressions!B105), " ", Regressions!B105)</f>
        <v>2029</v>
      </c>
      <c r="C95" s="541" t="str">
        <f>HLOOKUP(Introduction!$G$4,nametranslations,25,FALSE)</f>
        <v>Rural</v>
      </c>
      <c r="D95" s="544" t="str">
        <f>IF(ISBLANK(Regressions!D105), " ", Regressions!D105)</f>
        <v xml:space="preserve"> </v>
      </c>
      <c r="E95" s="545" t="e">
        <f>IF(ISNUMBER(Regressions!E105),ROUND(Regressions!E105, 1), NA())</f>
        <v>#N/A</v>
      </c>
      <c r="F95" s="546" t="e">
        <f>IF(ISNUMBER(Regressions!F105),ROUND(Regressions!F105, 1), NA())</f>
        <v>#N/A</v>
      </c>
      <c r="G95" s="547" t="e">
        <f>IF(ISNUMBER(Regressions!G105),ROUND(Regressions!G105, 1), NA())</f>
        <v>#N/A</v>
      </c>
      <c r="H95" s="548" t="e">
        <f>IF(ISNUMBER(Regressions!H105),ROUND(Regressions!H105, 1), NA())</f>
        <v>#N/A</v>
      </c>
      <c r="I95" s="549" t="e">
        <f>IF(ISNUMBER(Regressions!I105),ROUND(Regressions!I105, 1), NA())</f>
        <v>#N/A</v>
      </c>
      <c r="J95" s="550" t="e">
        <f>IF(ISNUMBER(Regressions!K105),ROUND(Regressions!K105, 1), NA())</f>
        <v>#N/A</v>
      </c>
      <c r="K95" s="546" t="e">
        <f>IF(ISNUMBER(Regressions!L105),ROUND(Regressions!L105, 1), NA())</f>
        <v>#N/A</v>
      </c>
      <c r="L95" s="551" t="e">
        <f>IF(ISNUMBER(Regressions!M105),ROUND(Regressions!M105, 1), NA())</f>
        <v>#N/A</v>
      </c>
      <c r="M95" s="548" t="e">
        <f>IF(ISNUMBER(Regressions!N105),ROUND(Regressions!N105, 1), NA())</f>
        <v>#N/A</v>
      </c>
      <c r="N95" s="549" t="e">
        <f>IF(ISNUMBER(Regressions!O105),ROUND(Regressions!O105, 1), NA())</f>
        <v>#N/A</v>
      </c>
      <c r="O95" s="550" t="e">
        <f>IF(ISNUMBER(Regressions!Q105),ROUND(Regressions!Q105, 1), NA())</f>
        <v>#N/A</v>
      </c>
      <c r="P95" s="546" t="e">
        <f>IF(ISNUMBER(Regressions!R105),ROUND(Regressions!R105, 1), NA())</f>
        <v>#N/A</v>
      </c>
      <c r="Q95" s="552" t="e">
        <f>IF(ISNUMBER(Regressions!S105),ROUND(Regressions!S105, 1), NA())</f>
        <v>#N/A</v>
      </c>
      <c r="R95" s="548" t="e">
        <f>IF(ISNUMBER(Regressions!T105),ROUND(Regressions!T105, 1), NA())</f>
        <v>#N/A</v>
      </c>
      <c r="S95" s="549" t="e">
        <f>IF(ISNUMBER(Regressions!U105),ROUND(Regressions!U105, 1), NA())</f>
        <v>#N/A</v>
      </c>
    </row>
    <row r="96" spans="1:19" hidden="1" x14ac:dyDescent="0.25">
      <c r="A96" s="541" t="str">
        <f>+Introduction!$C$7</f>
        <v>Afghanistan</v>
      </c>
      <c r="B96" s="542">
        <f>IF(ISBLANK(Regressions!B106), " ", Regressions!B106)</f>
        <v>2030</v>
      </c>
      <c r="C96" s="541" t="str">
        <f>HLOOKUP(Introduction!$G$4,nametranslations,25,FALSE)</f>
        <v>Rural</v>
      </c>
      <c r="D96" s="544" t="str">
        <f>IF(ISBLANK(Regressions!D106), " ", Regressions!D106)</f>
        <v xml:space="preserve"> </v>
      </c>
      <c r="E96" s="545" t="e">
        <f>IF(ISNUMBER(Regressions!E106),ROUND(Regressions!E106, 1), NA())</f>
        <v>#N/A</v>
      </c>
      <c r="F96" s="546" t="e">
        <f>IF(ISNUMBER(Regressions!F106),ROUND(Regressions!F106, 1), NA())</f>
        <v>#N/A</v>
      </c>
      <c r="G96" s="547" t="e">
        <f>IF(ISNUMBER(Regressions!G106),ROUND(Regressions!G106, 1), NA())</f>
        <v>#N/A</v>
      </c>
      <c r="H96" s="548" t="e">
        <f>IF(ISNUMBER(Regressions!H106),ROUND(Regressions!H106, 1), NA())</f>
        <v>#N/A</v>
      </c>
      <c r="I96" s="549" t="e">
        <f>IF(ISNUMBER(Regressions!I106),ROUND(Regressions!I106, 1), NA())</f>
        <v>#N/A</v>
      </c>
      <c r="J96" s="550" t="e">
        <f>IF(ISNUMBER(Regressions!K106),ROUND(Regressions!K106, 1), NA())</f>
        <v>#N/A</v>
      </c>
      <c r="K96" s="546" t="e">
        <f>IF(ISNUMBER(Regressions!L106),ROUND(Regressions!L106, 1), NA())</f>
        <v>#N/A</v>
      </c>
      <c r="L96" s="551" t="e">
        <f>IF(ISNUMBER(Regressions!M106),ROUND(Regressions!M106, 1), NA())</f>
        <v>#N/A</v>
      </c>
      <c r="M96" s="548" t="e">
        <f>IF(ISNUMBER(Regressions!N106),ROUND(Regressions!N106, 1), NA())</f>
        <v>#N/A</v>
      </c>
      <c r="N96" s="549" t="e">
        <f>IF(ISNUMBER(Regressions!O106),ROUND(Regressions!O106, 1), NA())</f>
        <v>#N/A</v>
      </c>
      <c r="O96" s="550" t="e">
        <f>IF(ISNUMBER(Regressions!Q106),ROUND(Regressions!Q106, 1), NA())</f>
        <v>#N/A</v>
      </c>
      <c r="P96" s="546" t="e">
        <f>IF(ISNUMBER(Regressions!R106),ROUND(Regressions!R106, 1), NA())</f>
        <v>#N/A</v>
      </c>
      <c r="Q96" s="552" t="e">
        <f>IF(ISNUMBER(Regressions!S106),ROUND(Regressions!S106, 1), NA())</f>
        <v>#N/A</v>
      </c>
      <c r="R96" s="548" t="e">
        <f>IF(ISNUMBER(Regressions!T106),ROUND(Regressions!T106, 1), NA())</f>
        <v>#N/A</v>
      </c>
      <c r="S96" s="549" t="e">
        <f>IF(ISNUMBER(Regressions!U106),ROUND(Regressions!U106, 1), NA())</f>
        <v>#N/A</v>
      </c>
    </row>
    <row r="97" spans="1:19" x14ac:dyDescent="0.25">
      <c r="A97" s="541" t="str">
        <f>+Introduction!$C$7</f>
        <v>Afghanistan</v>
      </c>
      <c r="B97" s="542">
        <f>IF(ISBLANK(Regressions!B107), " ", Regressions!B107)</f>
        <v>2000</v>
      </c>
      <c r="C97" s="541" t="str">
        <f>HLOOKUP(Introduction!$G$4,nametranslations,27,FALSE)</f>
        <v>Pre-primary</v>
      </c>
      <c r="D97" s="544">
        <f>IF(ISBLANK(Regressions!D107), " ", Regressions!D107)</f>
        <v>698346</v>
      </c>
      <c r="E97" s="545" t="e">
        <f>IF(ISNUMBER(Regressions!E107),ROUND(Regressions!E107, 1), NA())</f>
        <v>#N/A</v>
      </c>
      <c r="F97" s="546" t="e">
        <f>IF(ISNUMBER(Regressions!F107),ROUND(Regressions!F107, 1), NA())</f>
        <v>#N/A</v>
      </c>
      <c r="G97" s="547" t="e">
        <f>IF(ISNUMBER(Regressions!G107),ROUND(Regressions!G107, 1), NA())</f>
        <v>#N/A</v>
      </c>
      <c r="H97" s="548" t="e">
        <f>IF(ISNUMBER(Regressions!H107),ROUND(Regressions!H107, 1), NA())</f>
        <v>#N/A</v>
      </c>
      <c r="I97" s="549" t="e">
        <f>IF(ISNUMBER(Regressions!I107),ROUND(Regressions!I107, 1), NA())</f>
        <v>#N/A</v>
      </c>
      <c r="J97" s="550" t="e">
        <f>IF(ISNUMBER(Regressions!K107),ROUND(Regressions!K107, 1), NA())</f>
        <v>#N/A</v>
      </c>
      <c r="K97" s="546" t="e">
        <f>IF(ISNUMBER(Regressions!L107),ROUND(Regressions!L107, 1), NA())</f>
        <v>#N/A</v>
      </c>
      <c r="L97" s="551" t="e">
        <f>IF(ISNUMBER(Regressions!M107),ROUND(Regressions!M107, 1), NA())</f>
        <v>#N/A</v>
      </c>
      <c r="M97" s="548" t="e">
        <f>IF(ISNUMBER(Regressions!N107),ROUND(Regressions!N107, 1), NA())</f>
        <v>#N/A</v>
      </c>
      <c r="N97" s="549" t="e">
        <f>IF(ISNUMBER(Regressions!O107),ROUND(Regressions!O107, 1), NA())</f>
        <v>#N/A</v>
      </c>
      <c r="O97" s="550" t="e">
        <f>IF(ISNUMBER(Regressions!Q107),ROUND(Regressions!Q107, 1), NA())</f>
        <v>#N/A</v>
      </c>
      <c r="P97" s="546" t="e">
        <f>IF(ISNUMBER(Regressions!R107),ROUND(Regressions!R107, 1), NA())</f>
        <v>#N/A</v>
      </c>
      <c r="Q97" s="552" t="e">
        <f>IF(ISNUMBER(Regressions!S107),ROUND(Regressions!S107, 1), NA())</f>
        <v>#N/A</v>
      </c>
      <c r="R97" s="548" t="e">
        <f>IF(ISNUMBER(Regressions!T107),ROUND(Regressions!T107, 1), NA())</f>
        <v>#N/A</v>
      </c>
      <c r="S97" s="549" t="e">
        <f>IF(ISNUMBER(Regressions!U107),ROUND(Regressions!U107, 1), NA())</f>
        <v>#N/A</v>
      </c>
    </row>
    <row r="98" spans="1:19" x14ac:dyDescent="0.25">
      <c r="A98" s="541" t="str">
        <f>+Introduction!$C$7</f>
        <v>Afghanistan</v>
      </c>
      <c r="B98" s="542">
        <f>IF(ISBLANK(Regressions!B108), " ", Regressions!B108)</f>
        <v>2001</v>
      </c>
      <c r="C98" s="541" t="str">
        <f>HLOOKUP(Introduction!$G$4,nametranslations,27,FALSE)</f>
        <v>Pre-primary</v>
      </c>
      <c r="D98" s="544">
        <f>IF(ISBLANK(Regressions!D108), " ", Regressions!D108)</f>
        <v>695724</v>
      </c>
      <c r="E98" s="545" t="e">
        <f>IF(ISNUMBER(Regressions!E108),ROUND(Regressions!E108, 1), NA())</f>
        <v>#N/A</v>
      </c>
      <c r="F98" s="546" t="e">
        <f>IF(ISNUMBER(Regressions!F108),ROUND(Regressions!F108, 1), NA())</f>
        <v>#N/A</v>
      </c>
      <c r="G98" s="547" t="e">
        <f>IF(ISNUMBER(Regressions!G108),ROUND(Regressions!G108, 1), NA())</f>
        <v>#N/A</v>
      </c>
      <c r="H98" s="548" t="e">
        <f>IF(ISNUMBER(Regressions!H108),ROUND(Regressions!H108, 1), NA())</f>
        <v>#N/A</v>
      </c>
      <c r="I98" s="549" t="e">
        <f>IF(ISNUMBER(Regressions!I108),ROUND(Regressions!I108, 1), NA())</f>
        <v>#N/A</v>
      </c>
      <c r="J98" s="550" t="e">
        <f>IF(ISNUMBER(Regressions!K108),ROUND(Regressions!K108, 1), NA())</f>
        <v>#N/A</v>
      </c>
      <c r="K98" s="546" t="e">
        <f>IF(ISNUMBER(Regressions!L108),ROUND(Regressions!L108, 1), NA())</f>
        <v>#N/A</v>
      </c>
      <c r="L98" s="551" t="e">
        <f>IF(ISNUMBER(Regressions!M108),ROUND(Regressions!M108, 1), NA())</f>
        <v>#N/A</v>
      </c>
      <c r="M98" s="548" t="e">
        <f>IF(ISNUMBER(Regressions!N108),ROUND(Regressions!N108, 1), NA())</f>
        <v>#N/A</v>
      </c>
      <c r="N98" s="549" t="e">
        <f>IF(ISNUMBER(Regressions!O108),ROUND(Regressions!O108, 1), NA())</f>
        <v>#N/A</v>
      </c>
      <c r="O98" s="550" t="e">
        <f>IF(ISNUMBER(Regressions!Q108),ROUND(Regressions!Q108, 1), NA())</f>
        <v>#N/A</v>
      </c>
      <c r="P98" s="546" t="e">
        <f>IF(ISNUMBER(Regressions!R108),ROUND(Regressions!R108, 1), NA())</f>
        <v>#N/A</v>
      </c>
      <c r="Q98" s="552" t="e">
        <f>IF(ISNUMBER(Regressions!S108),ROUND(Regressions!S108, 1), NA())</f>
        <v>#N/A</v>
      </c>
      <c r="R98" s="548" t="e">
        <f>IF(ISNUMBER(Regressions!T108),ROUND(Regressions!T108, 1), NA())</f>
        <v>#N/A</v>
      </c>
      <c r="S98" s="549" t="e">
        <f>IF(ISNUMBER(Regressions!U108),ROUND(Regressions!U108, 1), NA())</f>
        <v>#N/A</v>
      </c>
    </row>
    <row r="99" spans="1:19" x14ac:dyDescent="0.25">
      <c r="A99" s="541" t="str">
        <f>+Introduction!$C$7</f>
        <v>Afghanistan</v>
      </c>
      <c r="B99" s="542">
        <f>IF(ISBLANK(Regressions!B109), " ", Regressions!B109)</f>
        <v>2002</v>
      </c>
      <c r="C99" s="541" t="str">
        <f>HLOOKUP(Introduction!$G$4,nametranslations,27,FALSE)</f>
        <v>Pre-primary</v>
      </c>
      <c r="D99" s="544">
        <f>IF(ISBLANK(Regressions!D109), " ", Regressions!D109)</f>
        <v>717249</v>
      </c>
      <c r="E99" s="545" t="e">
        <f>IF(ISNUMBER(Regressions!E109),ROUND(Regressions!E109, 1), NA())</f>
        <v>#N/A</v>
      </c>
      <c r="F99" s="546" t="e">
        <f>IF(ISNUMBER(Regressions!F109),ROUND(Regressions!F109, 1), NA())</f>
        <v>#N/A</v>
      </c>
      <c r="G99" s="547" t="e">
        <f>IF(ISNUMBER(Regressions!G109),ROUND(Regressions!G109, 1), NA())</f>
        <v>#N/A</v>
      </c>
      <c r="H99" s="548" t="e">
        <f>IF(ISNUMBER(Regressions!H109),ROUND(Regressions!H109, 1), NA())</f>
        <v>#N/A</v>
      </c>
      <c r="I99" s="549" t="e">
        <f>IF(ISNUMBER(Regressions!I109),ROUND(Regressions!I109, 1), NA())</f>
        <v>#N/A</v>
      </c>
      <c r="J99" s="550" t="e">
        <f>IF(ISNUMBER(Regressions!K109),ROUND(Regressions!K109, 1), NA())</f>
        <v>#N/A</v>
      </c>
      <c r="K99" s="546" t="e">
        <f>IF(ISNUMBER(Regressions!L109),ROUND(Regressions!L109, 1), NA())</f>
        <v>#N/A</v>
      </c>
      <c r="L99" s="551" t="e">
        <f>IF(ISNUMBER(Regressions!M109),ROUND(Regressions!M109, 1), NA())</f>
        <v>#N/A</v>
      </c>
      <c r="M99" s="548" t="e">
        <f>IF(ISNUMBER(Regressions!N109),ROUND(Regressions!N109, 1), NA())</f>
        <v>#N/A</v>
      </c>
      <c r="N99" s="549" t="e">
        <f>IF(ISNUMBER(Regressions!O109),ROUND(Regressions!O109, 1), NA())</f>
        <v>#N/A</v>
      </c>
      <c r="O99" s="550" t="e">
        <f>IF(ISNUMBER(Regressions!Q109),ROUND(Regressions!Q109, 1), NA())</f>
        <v>#N/A</v>
      </c>
      <c r="P99" s="546" t="e">
        <f>IF(ISNUMBER(Regressions!R109),ROUND(Regressions!R109, 1), NA())</f>
        <v>#N/A</v>
      </c>
      <c r="Q99" s="552" t="e">
        <f>IF(ISNUMBER(Regressions!S109),ROUND(Regressions!S109, 1), NA())</f>
        <v>#N/A</v>
      </c>
      <c r="R99" s="548" t="e">
        <f>IF(ISNUMBER(Regressions!T109),ROUND(Regressions!T109, 1), NA())</f>
        <v>#N/A</v>
      </c>
      <c r="S99" s="549" t="e">
        <f>IF(ISNUMBER(Regressions!U109),ROUND(Regressions!U109, 1), NA())</f>
        <v>#N/A</v>
      </c>
    </row>
    <row r="100" spans="1:19" x14ac:dyDescent="0.25">
      <c r="A100" s="541" t="str">
        <f>+Introduction!$C$7</f>
        <v>Afghanistan</v>
      </c>
      <c r="B100" s="542">
        <f>IF(ISBLANK(Regressions!B110), " ", Regressions!B110)</f>
        <v>2003</v>
      </c>
      <c r="C100" s="541" t="str">
        <f>HLOOKUP(Introduction!$G$4,nametranslations,27,FALSE)</f>
        <v>Pre-primary</v>
      </c>
      <c r="D100" s="544">
        <f>IF(ISBLANK(Regressions!D110), " ", Regressions!D110)</f>
        <v>775067</v>
      </c>
      <c r="E100" s="545" t="e">
        <f>IF(ISNUMBER(Regressions!E110),ROUND(Regressions!E110, 1), NA())</f>
        <v>#N/A</v>
      </c>
      <c r="F100" s="546" t="e">
        <f>IF(ISNUMBER(Regressions!F110),ROUND(Regressions!F110, 1), NA())</f>
        <v>#N/A</v>
      </c>
      <c r="G100" s="547" t="e">
        <f>IF(ISNUMBER(Regressions!G110),ROUND(Regressions!G110, 1), NA())</f>
        <v>#N/A</v>
      </c>
      <c r="H100" s="548" t="e">
        <f>IF(ISNUMBER(Regressions!H110),ROUND(Regressions!H110, 1), NA())</f>
        <v>#N/A</v>
      </c>
      <c r="I100" s="549" t="e">
        <f>IF(ISNUMBER(Regressions!I110),ROUND(Regressions!I110, 1), NA())</f>
        <v>#N/A</v>
      </c>
      <c r="J100" s="550" t="e">
        <f>IF(ISNUMBER(Regressions!K110),ROUND(Regressions!K110, 1), NA())</f>
        <v>#N/A</v>
      </c>
      <c r="K100" s="546" t="e">
        <f>IF(ISNUMBER(Regressions!L110),ROUND(Regressions!L110, 1), NA())</f>
        <v>#N/A</v>
      </c>
      <c r="L100" s="551" t="e">
        <f>IF(ISNUMBER(Regressions!M110),ROUND(Regressions!M110, 1), NA())</f>
        <v>#N/A</v>
      </c>
      <c r="M100" s="548" t="e">
        <f>IF(ISNUMBER(Regressions!N110),ROUND(Regressions!N110, 1), NA())</f>
        <v>#N/A</v>
      </c>
      <c r="N100" s="549" t="e">
        <f>IF(ISNUMBER(Regressions!O110),ROUND(Regressions!O110, 1), NA())</f>
        <v>#N/A</v>
      </c>
      <c r="O100" s="550" t="e">
        <f>IF(ISNUMBER(Regressions!Q110),ROUND(Regressions!Q110, 1), NA())</f>
        <v>#N/A</v>
      </c>
      <c r="P100" s="546" t="e">
        <f>IF(ISNUMBER(Regressions!R110),ROUND(Regressions!R110, 1), NA())</f>
        <v>#N/A</v>
      </c>
      <c r="Q100" s="552" t="e">
        <f>IF(ISNUMBER(Regressions!S110),ROUND(Regressions!S110, 1), NA())</f>
        <v>#N/A</v>
      </c>
      <c r="R100" s="548" t="e">
        <f>IF(ISNUMBER(Regressions!T110),ROUND(Regressions!T110, 1), NA())</f>
        <v>#N/A</v>
      </c>
      <c r="S100" s="549" t="e">
        <f>IF(ISNUMBER(Regressions!U110),ROUND(Regressions!U110, 1), NA())</f>
        <v>#N/A</v>
      </c>
    </row>
    <row r="101" spans="1:19" x14ac:dyDescent="0.25">
      <c r="A101" s="541" t="str">
        <f>+Introduction!$C$7</f>
        <v>Afghanistan</v>
      </c>
      <c r="B101" s="542">
        <f>IF(ISBLANK(Regressions!B111), " ", Regressions!B111)</f>
        <v>2004</v>
      </c>
      <c r="C101" s="541" t="str">
        <f>HLOOKUP(Introduction!$G$4,nametranslations,27,FALSE)</f>
        <v>Pre-primary</v>
      </c>
      <c r="D101" s="544">
        <f>IF(ISBLANK(Regressions!D111), " ", Regressions!D111)</f>
        <v>811767</v>
      </c>
      <c r="E101" s="545" t="e">
        <f>IF(ISNUMBER(Regressions!E111),ROUND(Regressions!E111, 1), NA())</f>
        <v>#N/A</v>
      </c>
      <c r="F101" s="546" t="e">
        <f>IF(ISNUMBER(Regressions!F111),ROUND(Regressions!F111, 1), NA())</f>
        <v>#N/A</v>
      </c>
      <c r="G101" s="547" t="e">
        <f>IF(ISNUMBER(Regressions!G111),ROUND(Regressions!G111, 1), NA())</f>
        <v>#N/A</v>
      </c>
      <c r="H101" s="548" t="e">
        <f>IF(ISNUMBER(Regressions!H111),ROUND(Regressions!H111, 1), NA())</f>
        <v>#N/A</v>
      </c>
      <c r="I101" s="549" t="e">
        <f>IF(ISNUMBER(Regressions!I111),ROUND(Regressions!I111, 1), NA())</f>
        <v>#N/A</v>
      </c>
      <c r="J101" s="550" t="e">
        <f>IF(ISNUMBER(Regressions!K111),ROUND(Regressions!K111, 1), NA())</f>
        <v>#N/A</v>
      </c>
      <c r="K101" s="546" t="e">
        <f>IF(ISNUMBER(Regressions!L111),ROUND(Regressions!L111, 1), NA())</f>
        <v>#N/A</v>
      </c>
      <c r="L101" s="551" t="e">
        <f>IF(ISNUMBER(Regressions!M111),ROUND(Regressions!M111, 1), NA())</f>
        <v>#N/A</v>
      </c>
      <c r="M101" s="548" t="e">
        <f>IF(ISNUMBER(Regressions!N111),ROUND(Regressions!N111, 1), NA())</f>
        <v>#N/A</v>
      </c>
      <c r="N101" s="549" t="e">
        <f>IF(ISNUMBER(Regressions!O111),ROUND(Regressions!O111, 1), NA())</f>
        <v>#N/A</v>
      </c>
      <c r="O101" s="550" t="e">
        <f>IF(ISNUMBER(Regressions!Q111),ROUND(Regressions!Q111, 1), NA())</f>
        <v>#N/A</v>
      </c>
      <c r="P101" s="546" t="e">
        <f>IF(ISNUMBER(Regressions!R111),ROUND(Regressions!R111, 1), NA())</f>
        <v>#N/A</v>
      </c>
      <c r="Q101" s="552" t="e">
        <f>IF(ISNUMBER(Regressions!S111),ROUND(Regressions!S111, 1), NA())</f>
        <v>#N/A</v>
      </c>
      <c r="R101" s="548" t="e">
        <f>IF(ISNUMBER(Regressions!T111),ROUND(Regressions!T111, 1), NA())</f>
        <v>#N/A</v>
      </c>
      <c r="S101" s="549" t="e">
        <f>IF(ISNUMBER(Regressions!U111),ROUND(Regressions!U111, 1), NA())</f>
        <v>#N/A</v>
      </c>
    </row>
    <row r="102" spans="1:19" x14ac:dyDescent="0.25">
      <c r="A102" s="541" t="str">
        <f>+Introduction!$C$7</f>
        <v>Afghanistan</v>
      </c>
      <c r="B102" s="542">
        <f>IF(ISBLANK(Regressions!B112), " ", Regressions!B112)</f>
        <v>2005</v>
      </c>
      <c r="C102" s="541" t="str">
        <f>HLOOKUP(Introduction!$G$4,nametranslations,27,FALSE)</f>
        <v>Pre-primary</v>
      </c>
      <c r="D102" s="544">
        <f>IF(ISBLANK(Regressions!D112), " ", Regressions!D112)</f>
        <v>828658</v>
      </c>
      <c r="E102" s="545" t="e">
        <f>IF(ISNUMBER(Regressions!E112),ROUND(Regressions!E112, 1), NA())</f>
        <v>#N/A</v>
      </c>
      <c r="F102" s="546" t="e">
        <f>IF(ISNUMBER(Regressions!F112),ROUND(Regressions!F112, 1), NA())</f>
        <v>#N/A</v>
      </c>
      <c r="G102" s="547" t="e">
        <f>IF(ISNUMBER(Regressions!G112),ROUND(Regressions!G112, 1), NA())</f>
        <v>#N/A</v>
      </c>
      <c r="H102" s="548" t="e">
        <f>IF(ISNUMBER(Regressions!H112),ROUND(Regressions!H112, 1), NA())</f>
        <v>#N/A</v>
      </c>
      <c r="I102" s="549" t="e">
        <f>IF(ISNUMBER(Regressions!I112),ROUND(Regressions!I112, 1), NA())</f>
        <v>#N/A</v>
      </c>
      <c r="J102" s="550" t="e">
        <f>IF(ISNUMBER(Regressions!K112),ROUND(Regressions!K112, 1), NA())</f>
        <v>#N/A</v>
      </c>
      <c r="K102" s="546" t="e">
        <f>IF(ISNUMBER(Regressions!L112),ROUND(Regressions!L112, 1), NA())</f>
        <v>#N/A</v>
      </c>
      <c r="L102" s="551" t="e">
        <f>IF(ISNUMBER(Regressions!M112),ROUND(Regressions!M112, 1), NA())</f>
        <v>#N/A</v>
      </c>
      <c r="M102" s="548" t="e">
        <f>IF(ISNUMBER(Regressions!N112),ROUND(Regressions!N112, 1), NA())</f>
        <v>#N/A</v>
      </c>
      <c r="N102" s="549" t="e">
        <f>IF(ISNUMBER(Regressions!O112),ROUND(Regressions!O112, 1), NA())</f>
        <v>#N/A</v>
      </c>
      <c r="O102" s="550" t="e">
        <f>IF(ISNUMBER(Regressions!Q112),ROUND(Regressions!Q112, 1), NA())</f>
        <v>#N/A</v>
      </c>
      <c r="P102" s="546" t="e">
        <f>IF(ISNUMBER(Regressions!R112),ROUND(Regressions!R112, 1), NA())</f>
        <v>#N/A</v>
      </c>
      <c r="Q102" s="552" t="e">
        <f>IF(ISNUMBER(Regressions!S112),ROUND(Regressions!S112, 1), NA())</f>
        <v>#N/A</v>
      </c>
      <c r="R102" s="548" t="e">
        <f>IF(ISNUMBER(Regressions!T112),ROUND(Regressions!T112, 1), NA())</f>
        <v>#N/A</v>
      </c>
      <c r="S102" s="549" t="e">
        <f>IF(ISNUMBER(Regressions!U112),ROUND(Regressions!U112, 1), NA())</f>
        <v>#N/A</v>
      </c>
    </row>
    <row r="103" spans="1:19" x14ac:dyDescent="0.25">
      <c r="A103" s="541" t="str">
        <f>+Introduction!$C$7</f>
        <v>Afghanistan</v>
      </c>
      <c r="B103" s="542">
        <f>IF(ISBLANK(Regressions!B113), " ", Regressions!B113)</f>
        <v>2006</v>
      </c>
      <c r="C103" s="541" t="str">
        <f>HLOOKUP(Introduction!$G$4,nametranslations,27,FALSE)</f>
        <v>Pre-primary</v>
      </c>
      <c r="D103" s="544">
        <f>IF(ISBLANK(Regressions!D113), " ", Regressions!D113)</f>
        <v>865436</v>
      </c>
      <c r="E103" s="545" t="e">
        <f>IF(ISNUMBER(Regressions!E113),ROUND(Regressions!E113, 1), NA())</f>
        <v>#N/A</v>
      </c>
      <c r="F103" s="546" t="e">
        <f>IF(ISNUMBER(Regressions!F113),ROUND(Regressions!F113, 1), NA())</f>
        <v>#N/A</v>
      </c>
      <c r="G103" s="547" t="e">
        <f>IF(ISNUMBER(Regressions!G113),ROUND(Regressions!G113, 1), NA())</f>
        <v>#N/A</v>
      </c>
      <c r="H103" s="548" t="e">
        <f>IF(ISNUMBER(Regressions!H113),ROUND(Regressions!H113, 1), NA())</f>
        <v>#N/A</v>
      </c>
      <c r="I103" s="549" t="e">
        <f>IF(ISNUMBER(Regressions!I113),ROUND(Regressions!I113, 1), NA())</f>
        <v>#N/A</v>
      </c>
      <c r="J103" s="550" t="e">
        <f>IF(ISNUMBER(Regressions!K113),ROUND(Regressions!K113, 1), NA())</f>
        <v>#N/A</v>
      </c>
      <c r="K103" s="546" t="e">
        <f>IF(ISNUMBER(Regressions!L113),ROUND(Regressions!L113, 1), NA())</f>
        <v>#N/A</v>
      </c>
      <c r="L103" s="551" t="e">
        <f>IF(ISNUMBER(Regressions!M113),ROUND(Regressions!M113, 1), NA())</f>
        <v>#N/A</v>
      </c>
      <c r="M103" s="548" t="e">
        <f>IF(ISNUMBER(Regressions!N113),ROUND(Regressions!N113, 1), NA())</f>
        <v>#N/A</v>
      </c>
      <c r="N103" s="549" t="e">
        <f>IF(ISNUMBER(Regressions!O113),ROUND(Regressions!O113, 1), NA())</f>
        <v>#N/A</v>
      </c>
      <c r="O103" s="550" t="e">
        <f>IF(ISNUMBER(Regressions!Q113),ROUND(Regressions!Q113, 1), NA())</f>
        <v>#N/A</v>
      </c>
      <c r="P103" s="546" t="e">
        <f>IF(ISNUMBER(Regressions!R113),ROUND(Regressions!R113, 1), NA())</f>
        <v>#N/A</v>
      </c>
      <c r="Q103" s="552" t="e">
        <f>IF(ISNUMBER(Regressions!S113),ROUND(Regressions!S113, 1), NA())</f>
        <v>#N/A</v>
      </c>
      <c r="R103" s="548" t="e">
        <f>IF(ISNUMBER(Regressions!T113),ROUND(Regressions!T113, 1), NA())</f>
        <v>#N/A</v>
      </c>
      <c r="S103" s="549" t="e">
        <f>IF(ISNUMBER(Regressions!U113),ROUND(Regressions!U113, 1), NA())</f>
        <v>#N/A</v>
      </c>
    </row>
    <row r="104" spans="1:19" x14ac:dyDescent="0.25">
      <c r="A104" s="541" t="str">
        <f>+Introduction!$C$7</f>
        <v>Afghanistan</v>
      </c>
      <c r="B104" s="542">
        <f>IF(ISBLANK(Regressions!B114), " ", Regressions!B114)</f>
        <v>2007</v>
      </c>
      <c r="C104" s="541" t="str">
        <f>HLOOKUP(Introduction!$G$4,nametranslations,27,FALSE)</f>
        <v>Pre-primary</v>
      </c>
      <c r="D104" s="544">
        <f>IF(ISBLANK(Regressions!D114), " ", Regressions!D114)</f>
        <v>893303</v>
      </c>
      <c r="E104" s="545" t="e">
        <f>IF(ISNUMBER(Regressions!E114),ROUND(Regressions!E114, 1), NA())</f>
        <v>#N/A</v>
      </c>
      <c r="F104" s="546" t="e">
        <f>IF(ISNUMBER(Regressions!F114),ROUND(Regressions!F114, 1), NA())</f>
        <v>#N/A</v>
      </c>
      <c r="G104" s="547" t="e">
        <f>IF(ISNUMBER(Regressions!G114),ROUND(Regressions!G114, 1), NA())</f>
        <v>#N/A</v>
      </c>
      <c r="H104" s="548" t="e">
        <f>IF(ISNUMBER(Regressions!H114),ROUND(Regressions!H114, 1), NA())</f>
        <v>#N/A</v>
      </c>
      <c r="I104" s="549" t="e">
        <f>IF(ISNUMBER(Regressions!I114),ROUND(Regressions!I114, 1), NA())</f>
        <v>#N/A</v>
      </c>
      <c r="J104" s="550" t="e">
        <f>IF(ISNUMBER(Regressions!K114),ROUND(Regressions!K114, 1), NA())</f>
        <v>#N/A</v>
      </c>
      <c r="K104" s="546" t="e">
        <f>IF(ISNUMBER(Regressions!L114),ROUND(Regressions!L114, 1), NA())</f>
        <v>#N/A</v>
      </c>
      <c r="L104" s="551" t="e">
        <f>IF(ISNUMBER(Regressions!M114),ROUND(Regressions!M114, 1), NA())</f>
        <v>#N/A</v>
      </c>
      <c r="M104" s="548" t="e">
        <f>IF(ISNUMBER(Regressions!N114),ROUND(Regressions!N114, 1), NA())</f>
        <v>#N/A</v>
      </c>
      <c r="N104" s="549" t="e">
        <f>IF(ISNUMBER(Regressions!O114),ROUND(Regressions!O114, 1), NA())</f>
        <v>#N/A</v>
      </c>
      <c r="O104" s="550" t="e">
        <f>IF(ISNUMBER(Regressions!Q114),ROUND(Regressions!Q114, 1), NA())</f>
        <v>#N/A</v>
      </c>
      <c r="P104" s="546" t="e">
        <f>IF(ISNUMBER(Regressions!R114),ROUND(Regressions!R114, 1), NA())</f>
        <v>#N/A</v>
      </c>
      <c r="Q104" s="552" t="e">
        <f>IF(ISNUMBER(Regressions!S114),ROUND(Regressions!S114, 1), NA())</f>
        <v>#N/A</v>
      </c>
      <c r="R104" s="548" t="e">
        <f>IF(ISNUMBER(Regressions!T114),ROUND(Regressions!T114, 1), NA())</f>
        <v>#N/A</v>
      </c>
      <c r="S104" s="549" t="e">
        <f>IF(ISNUMBER(Regressions!U114),ROUND(Regressions!U114, 1), NA())</f>
        <v>#N/A</v>
      </c>
    </row>
    <row r="105" spans="1:19" x14ac:dyDescent="0.25">
      <c r="A105" s="541" t="str">
        <f>+Introduction!$C$7</f>
        <v>Afghanistan</v>
      </c>
      <c r="B105" s="542">
        <f>IF(ISBLANK(Regressions!B115), " ", Regressions!B115)</f>
        <v>2008</v>
      </c>
      <c r="C105" s="541" t="str">
        <f>HLOOKUP(Introduction!$G$4,nametranslations,27,FALSE)</f>
        <v>Pre-primary</v>
      </c>
      <c r="D105" s="544">
        <f>IF(ISBLANK(Regressions!D115), " ", Regressions!D115)</f>
        <v>888137</v>
      </c>
      <c r="E105" s="545" t="e">
        <f>IF(ISNUMBER(Regressions!E115),ROUND(Regressions!E115, 1), NA())</f>
        <v>#N/A</v>
      </c>
      <c r="F105" s="546" t="e">
        <f>IF(ISNUMBER(Regressions!F115),ROUND(Regressions!F115, 1), NA())</f>
        <v>#N/A</v>
      </c>
      <c r="G105" s="547" t="e">
        <f>IF(ISNUMBER(Regressions!G115),ROUND(Regressions!G115, 1), NA())</f>
        <v>#N/A</v>
      </c>
      <c r="H105" s="548" t="e">
        <f>IF(ISNUMBER(Regressions!H115),ROUND(Regressions!H115, 1), NA())</f>
        <v>#N/A</v>
      </c>
      <c r="I105" s="549" t="e">
        <f>IF(ISNUMBER(Regressions!I115),ROUND(Regressions!I115, 1), NA())</f>
        <v>#N/A</v>
      </c>
      <c r="J105" s="550" t="e">
        <f>IF(ISNUMBER(Regressions!K115),ROUND(Regressions!K115, 1), NA())</f>
        <v>#N/A</v>
      </c>
      <c r="K105" s="546" t="e">
        <f>IF(ISNUMBER(Regressions!L115),ROUND(Regressions!L115, 1), NA())</f>
        <v>#N/A</v>
      </c>
      <c r="L105" s="551" t="e">
        <f>IF(ISNUMBER(Regressions!M115),ROUND(Regressions!M115, 1), NA())</f>
        <v>#N/A</v>
      </c>
      <c r="M105" s="548" t="e">
        <f>IF(ISNUMBER(Regressions!N115),ROUND(Regressions!N115, 1), NA())</f>
        <v>#N/A</v>
      </c>
      <c r="N105" s="549" t="e">
        <f>IF(ISNUMBER(Regressions!O115),ROUND(Regressions!O115, 1), NA())</f>
        <v>#N/A</v>
      </c>
      <c r="O105" s="550" t="e">
        <f>IF(ISNUMBER(Regressions!Q115),ROUND(Regressions!Q115, 1), NA())</f>
        <v>#N/A</v>
      </c>
      <c r="P105" s="546" t="e">
        <f>IF(ISNUMBER(Regressions!R115),ROUND(Regressions!R115, 1), NA())</f>
        <v>#N/A</v>
      </c>
      <c r="Q105" s="552" t="e">
        <f>IF(ISNUMBER(Regressions!S115),ROUND(Regressions!S115, 1), NA())</f>
        <v>#N/A</v>
      </c>
      <c r="R105" s="548" t="e">
        <f>IF(ISNUMBER(Regressions!T115),ROUND(Regressions!T115, 1), NA())</f>
        <v>#N/A</v>
      </c>
      <c r="S105" s="549" t="e">
        <f>IF(ISNUMBER(Regressions!U115),ROUND(Regressions!U115, 1), NA())</f>
        <v>#N/A</v>
      </c>
    </row>
    <row r="106" spans="1:19" x14ac:dyDescent="0.25">
      <c r="A106" s="541" t="str">
        <f>+Introduction!$C$7</f>
        <v>Afghanistan</v>
      </c>
      <c r="B106" s="542">
        <f>IF(ISBLANK(Regressions!B116), " ", Regressions!B116)</f>
        <v>2009</v>
      </c>
      <c r="C106" s="541" t="str">
        <f>HLOOKUP(Introduction!$G$4,nametranslations,27,FALSE)</f>
        <v>Pre-primary</v>
      </c>
      <c r="D106" s="544">
        <f>IF(ISBLANK(Regressions!D116), " ", Regressions!D116)</f>
        <v>917809</v>
      </c>
      <c r="E106" s="545" t="e">
        <f>IF(ISNUMBER(Regressions!E116),ROUND(Regressions!E116, 1), NA())</f>
        <v>#N/A</v>
      </c>
      <c r="F106" s="546" t="e">
        <f>IF(ISNUMBER(Regressions!F116),ROUND(Regressions!F116, 1), NA())</f>
        <v>#N/A</v>
      </c>
      <c r="G106" s="547" t="e">
        <f>IF(ISNUMBER(Regressions!G116),ROUND(Regressions!G116, 1), NA())</f>
        <v>#N/A</v>
      </c>
      <c r="H106" s="548" t="e">
        <f>IF(ISNUMBER(Regressions!H116),ROUND(Regressions!H116, 1), NA())</f>
        <v>#N/A</v>
      </c>
      <c r="I106" s="549" t="e">
        <f>IF(ISNUMBER(Regressions!I116),ROUND(Regressions!I116, 1), NA())</f>
        <v>#N/A</v>
      </c>
      <c r="J106" s="550" t="e">
        <f>IF(ISNUMBER(Regressions!K116),ROUND(Regressions!K116, 1), NA())</f>
        <v>#N/A</v>
      </c>
      <c r="K106" s="546" t="e">
        <f>IF(ISNUMBER(Regressions!L116),ROUND(Regressions!L116, 1), NA())</f>
        <v>#N/A</v>
      </c>
      <c r="L106" s="551" t="e">
        <f>IF(ISNUMBER(Regressions!M116),ROUND(Regressions!M116, 1), NA())</f>
        <v>#N/A</v>
      </c>
      <c r="M106" s="548" t="e">
        <f>IF(ISNUMBER(Regressions!N116),ROUND(Regressions!N116, 1), NA())</f>
        <v>#N/A</v>
      </c>
      <c r="N106" s="549" t="e">
        <f>IF(ISNUMBER(Regressions!O116),ROUND(Regressions!O116, 1), NA())</f>
        <v>#N/A</v>
      </c>
      <c r="O106" s="550" t="e">
        <f>IF(ISNUMBER(Regressions!Q116),ROUND(Regressions!Q116, 1), NA())</f>
        <v>#N/A</v>
      </c>
      <c r="P106" s="546" t="e">
        <f>IF(ISNUMBER(Regressions!R116),ROUND(Regressions!R116, 1), NA())</f>
        <v>#N/A</v>
      </c>
      <c r="Q106" s="552" t="e">
        <f>IF(ISNUMBER(Regressions!S116),ROUND(Regressions!S116, 1), NA())</f>
        <v>#N/A</v>
      </c>
      <c r="R106" s="548" t="e">
        <f>IF(ISNUMBER(Regressions!T116),ROUND(Regressions!T116, 1), NA())</f>
        <v>#N/A</v>
      </c>
      <c r="S106" s="549" t="e">
        <f>IF(ISNUMBER(Regressions!U116),ROUND(Regressions!U116, 1), NA())</f>
        <v>#N/A</v>
      </c>
    </row>
    <row r="107" spans="1:19" x14ac:dyDescent="0.25">
      <c r="A107" s="541" t="str">
        <f>+Introduction!$C$7</f>
        <v>Afghanistan</v>
      </c>
      <c r="B107" s="542">
        <f>IF(ISBLANK(Regressions!B117), " ", Regressions!B117)</f>
        <v>2010</v>
      </c>
      <c r="C107" s="541" t="str">
        <f>HLOOKUP(Introduction!$G$4,nametranslations,27,FALSE)</f>
        <v>Pre-primary</v>
      </c>
      <c r="D107" s="544">
        <f>IF(ISBLANK(Regressions!D117), " ", Regressions!D117)</f>
        <v>931745</v>
      </c>
      <c r="E107" s="545" t="e">
        <f>IF(ISNUMBER(Regressions!E117),ROUND(Regressions!E117, 1), NA())</f>
        <v>#N/A</v>
      </c>
      <c r="F107" s="546" t="e">
        <f>IF(ISNUMBER(Regressions!F117),ROUND(Regressions!F117, 1), NA())</f>
        <v>#N/A</v>
      </c>
      <c r="G107" s="547" t="e">
        <f>IF(ISNUMBER(Regressions!G117),ROUND(Regressions!G117, 1), NA())</f>
        <v>#N/A</v>
      </c>
      <c r="H107" s="548" t="e">
        <f>IF(ISNUMBER(Regressions!H117),ROUND(Regressions!H117, 1), NA())</f>
        <v>#N/A</v>
      </c>
      <c r="I107" s="549" t="e">
        <f>IF(ISNUMBER(Regressions!I117),ROUND(Regressions!I117, 1), NA())</f>
        <v>#N/A</v>
      </c>
      <c r="J107" s="550" t="e">
        <f>IF(ISNUMBER(Regressions!K117),ROUND(Regressions!K117, 1), NA())</f>
        <v>#N/A</v>
      </c>
      <c r="K107" s="546" t="e">
        <f>IF(ISNUMBER(Regressions!L117),ROUND(Regressions!L117, 1), NA())</f>
        <v>#N/A</v>
      </c>
      <c r="L107" s="551" t="e">
        <f>IF(ISNUMBER(Regressions!M117),ROUND(Regressions!M117, 1), NA())</f>
        <v>#N/A</v>
      </c>
      <c r="M107" s="548" t="e">
        <f>IF(ISNUMBER(Regressions!N117),ROUND(Regressions!N117, 1), NA())</f>
        <v>#N/A</v>
      </c>
      <c r="N107" s="549" t="e">
        <f>IF(ISNUMBER(Regressions!O117),ROUND(Regressions!O117, 1), NA())</f>
        <v>#N/A</v>
      </c>
      <c r="O107" s="550" t="e">
        <f>IF(ISNUMBER(Regressions!Q117),ROUND(Regressions!Q117, 1), NA())</f>
        <v>#N/A</v>
      </c>
      <c r="P107" s="546" t="e">
        <f>IF(ISNUMBER(Regressions!R117),ROUND(Regressions!R117, 1), NA())</f>
        <v>#N/A</v>
      </c>
      <c r="Q107" s="552" t="e">
        <f>IF(ISNUMBER(Regressions!S117),ROUND(Regressions!S117, 1), NA())</f>
        <v>#N/A</v>
      </c>
      <c r="R107" s="548" t="e">
        <f>IF(ISNUMBER(Regressions!T117),ROUND(Regressions!T117, 1), NA())</f>
        <v>#N/A</v>
      </c>
      <c r="S107" s="549" t="e">
        <f>IF(ISNUMBER(Regressions!U117),ROUND(Regressions!U117, 1), NA())</f>
        <v>#N/A</v>
      </c>
    </row>
    <row r="108" spans="1:19" x14ac:dyDescent="0.25">
      <c r="A108" s="541" t="str">
        <f>+Introduction!$C$7</f>
        <v>Afghanistan</v>
      </c>
      <c r="B108" s="542">
        <f>IF(ISBLANK(Regressions!B118), " ", Regressions!B118)</f>
        <v>2011</v>
      </c>
      <c r="C108" s="541" t="str">
        <f>HLOOKUP(Introduction!$G$4,nametranslations,27,FALSE)</f>
        <v>Pre-primary</v>
      </c>
      <c r="D108" s="544">
        <f>IF(ISBLANK(Regressions!D118), " ", Regressions!D118)</f>
        <v>942563</v>
      </c>
      <c r="E108" s="545" t="e">
        <f>IF(ISNUMBER(Regressions!E118),ROUND(Regressions!E118, 1), NA())</f>
        <v>#N/A</v>
      </c>
      <c r="F108" s="546" t="e">
        <f>IF(ISNUMBER(Regressions!F118),ROUND(Regressions!F118, 1), NA())</f>
        <v>#N/A</v>
      </c>
      <c r="G108" s="547" t="e">
        <f>IF(ISNUMBER(Regressions!G118),ROUND(Regressions!G118, 1), NA())</f>
        <v>#N/A</v>
      </c>
      <c r="H108" s="548" t="e">
        <f>IF(ISNUMBER(Regressions!H118),ROUND(Regressions!H118, 1), NA())</f>
        <v>#N/A</v>
      </c>
      <c r="I108" s="549" t="e">
        <f>IF(ISNUMBER(Regressions!I118),ROUND(Regressions!I118, 1), NA())</f>
        <v>#N/A</v>
      </c>
      <c r="J108" s="550" t="e">
        <f>IF(ISNUMBER(Regressions!K118),ROUND(Regressions!K118, 1), NA())</f>
        <v>#N/A</v>
      </c>
      <c r="K108" s="546" t="e">
        <f>IF(ISNUMBER(Regressions!L118),ROUND(Regressions!L118, 1), NA())</f>
        <v>#N/A</v>
      </c>
      <c r="L108" s="551" t="e">
        <f>IF(ISNUMBER(Regressions!M118),ROUND(Regressions!M118, 1), NA())</f>
        <v>#N/A</v>
      </c>
      <c r="M108" s="548" t="e">
        <f>IF(ISNUMBER(Regressions!N118),ROUND(Regressions!N118, 1), NA())</f>
        <v>#N/A</v>
      </c>
      <c r="N108" s="549" t="e">
        <f>IF(ISNUMBER(Regressions!O118),ROUND(Regressions!O118, 1), NA())</f>
        <v>#N/A</v>
      </c>
      <c r="O108" s="550" t="e">
        <f>IF(ISNUMBER(Regressions!Q118),ROUND(Regressions!Q118, 1), NA())</f>
        <v>#N/A</v>
      </c>
      <c r="P108" s="546" t="e">
        <f>IF(ISNUMBER(Regressions!R118),ROUND(Regressions!R118, 1), NA())</f>
        <v>#N/A</v>
      </c>
      <c r="Q108" s="552" t="e">
        <f>IF(ISNUMBER(Regressions!S118),ROUND(Regressions!S118, 1), NA())</f>
        <v>#N/A</v>
      </c>
      <c r="R108" s="548" t="e">
        <f>IF(ISNUMBER(Regressions!T118),ROUND(Regressions!T118, 1), NA())</f>
        <v>#N/A</v>
      </c>
      <c r="S108" s="549" t="e">
        <f>IF(ISNUMBER(Regressions!U118),ROUND(Regressions!U118, 1), NA())</f>
        <v>#N/A</v>
      </c>
    </row>
    <row r="109" spans="1:19" x14ac:dyDescent="0.25">
      <c r="A109" s="541" t="str">
        <f>+Introduction!$C$7</f>
        <v>Afghanistan</v>
      </c>
      <c r="B109" s="542">
        <f>IF(ISBLANK(Regressions!B119), " ", Regressions!B119)</f>
        <v>2012</v>
      </c>
      <c r="C109" s="541" t="str">
        <f>HLOOKUP(Introduction!$G$4,nametranslations,27,FALSE)</f>
        <v>Pre-primary</v>
      </c>
      <c r="D109" s="544">
        <f>IF(ISBLANK(Regressions!D119), " ", Regressions!D119)</f>
        <v>972025</v>
      </c>
      <c r="E109" s="545" t="e">
        <f>IF(ISNUMBER(Regressions!E119),ROUND(Regressions!E119, 1), NA())</f>
        <v>#N/A</v>
      </c>
      <c r="F109" s="546" t="e">
        <f>IF(ISNUMBER(Regressions!F119),ROUND(Regressions!F119, 1), NA())</f>
        <v>#N/A</v>
      </c>
      <c r="G109" s="547" t="e">
        <f>IF(ISNUMBER(Regressions!G119),ROUND(Regressions!G119, 1), NA())</f>
        <v>#N/A</v>
      </c>
      <c r="H109" s="548" t="e">
        <f>IF(ISNUMBER(Regressions!H119),ROUND(Regressions!H119, 1), NA())</f>
        <v>#N/A</v>
      </c>
      <c r="I109" s="549" t="e">
        <f>IF(ISNUMBER(Regressions!I119),ROUND(Regressions!I119, 1), NA())</f>
        <v>#N/A</v>
      </c>
      <c r="J109" s="550" t="e">
        <f>IF(ISNUMBER(Regressions!K119),ROUND(Regressions!K119, 1), NA())</f>
        <v>#N/A</v>
      </c>
      <c r="K109" s="546" t="e">
        <f>IF(ISNUMBER(Regressions!L119),ROUND(Regressions!L119, 1), NA())</f>
        <v>#N/A</v>
      </c>
      <c r="L109" s="551" t="e">
        <f>IF(ISNUMBER(Regressions!M119),ROUND(Regressions!M119, 1), NA())</f>
        <v>#N/A</v>
      </c>
      <c r="M109" s="548" t="e">
        <f>IF(ISNUMBER(Regressions!N119),ROUND(Regressions!N119, 1), NA())</f>
        <v>#N/A</v>
      </c>
      <c r="N109" s="549" t="e">
        <f>IF(ISNUMBER(Regressions!O119),ROUND(Regressions!O119, 1), NA())</f>
        <v>#N/A</v>
      </c>
      <c r="O109" s="550" t="e">
        <f>IF(ISNUMBER(Regressions!Q119),ROUND(Regressions!Q119, 1), NA())</f>
        <v>#N/A</v>
      </c>
      <c r="P109" s="546" t="e">
        <f>IF(ISNUMBER(Regressions!R119),ROUND(Regressions!R119, 1), NA())</f>
        <v>#N/A</v>
      </c>
      <c r="Q109" s="552" t="e">
        <f>IF(ISNUMBER(Regressions!S119),ROUND(Regressions!S119, 1), NA())</f>
        <v>#N/A</v>
      </c>
      <c r="R109" s="548" t="e">
        <f>IF(ISNUMBER(Regressions!T119),ROUND(Regressions!T119, 1), NA())</f>
        <v>#N/A</v>
      </c>
      <c r="S109" s="549" t="e">
        <f>IF(ISNUMBER(Regressions!U119),ROUND(Regressions!U119, 1), NA())</f>
        <v>#N/A</v>
      </c>
    </row>
    <row r="110" spans="1:19" x14ac:dyDescent="0.25">
      <c r="A110" s="541" t="str">
        <f>+Introduction!$C$7</f>
        <v>Afghanistan</v>
      </c>
      <c r="B110" s="542">
        <f>IF(ISBLANK(Regressions!B120), " ", Regressions!B120)</f>
        <v>2013</v>
      </c>
      <c r="C110" s="541" t="str">
        <f>HLOOKUP(Introduction!$G$4,nametranslations,27,FALSE)</f>
        <v>Pre-primary</v>
      </c>
      <c r="D110" s="544">
        <f>IF(ISBLANK(Regressions!D120), " ", Regressions!D120)</f>
        <v>989821</v>
      </c>
      <c r="E110" s="545" t="e">
        <f>IF(ISNUMBER(Regressions!E120),ROUND(Regressions!E120, 1), NA())</f>
        <v>#N/A</v>
      </c>
      <c r="F110" s="546" t="e">
        <f>IF(ISNUMBER(Regressions!F120),ROUND(Regressions!F120, 1), NA())</f>
        <v>#N/A</v>
      </c>
      <c r="G110" s="547" t="e">
        <f>IF(ISNUMBER(Regressions!G120),ROUND(Regressions!G120, 1), NA())</f>
        <v>#N/A</v>
      </c>
      <c r="H110" s="548" t="e">
        <f>IF(ISNUMBER(Regressions!H120),ROUND(Regressions!H120, 1), NA())</f>
        <v>#N/A</v>
      </c>
      <c r="I110" s="549" t="e">
        <f>IF(ISNUMBER(Regressions!I120),ROUND(Regressions!I120, 1), NA())</f>
        <v>#N/A</v>
      </c>
      <c r="J110" s="550" t="e">
        <f>IF(ISNUMBER(Regressions!K120),ROUND(Regressions!K120, 1), NA())</f>
        <v>#N/A</v>
      </c>
      <c r="K110" s="546" t="e">
        <f>IF(ISNUMBER(Regressions!L120),ROUND(Regressions!L120, 1), NA())</f>
        <v>#N/A</v>
      </c>
      <c r="L110" s="551" t="e">
        <f>IF(ISNUMBER(Regressions!M120),ROUND(Regressions!M120, 1), NA())</f>
        <v>#N/A</v>
      </c>
      <c r="M110" s="548" t="e">
        <f>IF(ISNUMBER(Regressions!N120),ROUND(Regressions!N120, 1), NA())</f>
        <v>#N/A</v>
      </c>
      <c r="N110" s="549" t="e">
        <f>IF(ISNUMBER(Regressions!O120),ROUND(Regressions!O120, 1), NA())</f>
        <v>#N/A</v>
      </c>
      <c r="O110" s="550" t="e">
        <f>IF(ISNUMBER(Regressions!Q120),ROUND(Regressions!Q120, 1), NA())</f>
        <v>#N/A</v>
      </c>
      <c r="P110" s="546" t="e">
        <f>IF(ISNUMBER(Regressions!R120),ROUND(Regressions!R120, 1), NA())</f>
        <v>#N/A</v>
      </c>
      <c r="Q110" s="552" t="e">
        <f>IF(ISNUMBER(Regressions!S120),ROUND(Regressions!S120, 1), NA())</f>
        <v>#N/A</v>
      </c>
      <c r="R110" s="548" t="e">
        <f>IF(ISNUMBER(Regressions!T120),ROUND(Regressions!T120, 1), NA())</f>
        <v>#N/A</v>
      </c>
      <c r="S110" s="549" t="e">
        <f>IF(ISNUMBER(Regressions!U120),ROUND(Regressions!U120, 1), NA())</f>
        <v>#N/A</v>
      </c>
    </row>
    <row r="111" spans="1:19" x14ac:dyDescent="0.25">
      <c r="A111" s="541" t="str">
        <f>+Introduction!$C$7</f>
        <v>Afghanistan</v>
      </c>
      <c r="B111" s="542">
        <f>IF(ISBLANK(Regressions!B121), " ", Regressions!B121)</f>
        <v>2014</v>
      </c>
      <c r="C111" s="541" t="str">
        <f>HLOOKUP(Introduction!$G$4,nametranslations,27,FALSE)</f>
        <v>Pre-primary</v>
      </c>
      <c r="D111" s="544">
        <f>IF(ISBLANK(Regressions!D121), " ", Regressions!D121)</f>
        <v>1005611</v>
      </c>
      <c r="E111" s="545" t="e">
        <f>IF(ISNUMBER(Regressions!E121),ROUND(Regressions!E121, 1), NA())</f>
        <v>#N/A</v>
      </c>
      <c r="F111" s="546" t="e">
        <f>IF(ISNUMBER(Regressions!F121),ROUND(Regressions!F121, 1), NA())</f>
        <v>#N/A</v>
      </c>
      <c r="G111" s="547" t="e">
        <f>IF(ISNUMBER(Regressions!G121),ROUND(Regressions!G121, 1), NA())</f>
        <v>#N/A</v>
      </c>
      <c r="H111" s="548" t="e">
        <f>IF(ISNUMBER(Regressions!H121),ROUND(Regressions!H121, 1), NA())</f>
        <v>#N/A</v>
      </c>
      <c r="I111" s="549" t="e">
        <f>IF(ISNUMBER(Regressions!I121),ROUND(Regressions!I121, 1), NA())</f>
        <v>#N/A</v>
      </c>
      <c r="J111" s="550" t="e">
        <f>IF(ISNUMBER(Regressions!K121),ROUND(Regressions!K121, 1), NA())</f>
        <v>#N/A</v>
      </c>
      <c r="K111" s="546" t="e">
        <f>IF(ISNUMBER(Regressions!L121),ROUND(Regressions!L121, 1), NA())</f>
        <v>#N/A</v>
      </c>
      <c r="L111" s="551" t="e">
        <f>IF(ISNUMBER(Regressions!M121),ROUND(Regressions!M121, 1), NA())</f>
        <v>#N/A</v>
      </c>
      <c r="M111" s="548" t="e">
        <f>IF(ISNUMBER(Regressions!N121),ROUND(Regressions!N121, 1), NA())</f>
        <v>#N/A</v>
      </c>
      <c r="N111" s="549" t="e">
        <f>IF(ISNUMBER(Regressions!O121),ROUND(Regressions!O121, 1), NA())</f>
        <v>#N/A</v>
      </c>
      <c r="O111" s="550" t="e">
        <f>IF(ISNUMBER(Regressions!Q121),ROUND(Regressions!Q121, 1), NA())</f>
        <v>#N/A</v>
      </c>
      <c r="P111" s="546" t="e">
        <f>IF(ISNUMBER(Regressions!R121),ROUND(Regressions!R121, 1), NA())</f>
        <v>#N/A</v>
      </c>
      <c r="Q111" s="552" t="e">
        <f>IF(ISNUMBER(Regressions!S121),ROUND(Regressions!S121, 1), NA())</f>
        <v>#N/A</v>
      </c>
      <c r="R111" s="548" t="e">
        <f>IF(ISNUMBER(Regressions!T121),ROUND(Regressions!T121, 1), NA())</f>
        <v>#N/A</v>
      </c>
      <c r="S111" s="549" t="e">
        <f>IF(ISNUMBER(Regressions!U121),ROUND(Regressions!U121, 1), NA())</f>
        <v>#N/A</v>
      </c>
    </row>
    <row r="112" spans="1:19" x14ac:dyDescent="0.25">
      <c r="A112" s="541" t="str">
        <f>+Introduction!$C$7</f>
        <v>Afghanistan</v>
      </c>
      <c r="B112" s="542">
        <f>IF(ISBLANK(Regressions!B122), " ", Regressions!B122)</f>
        <v>2015</v>
      </c>
      <c r="C112" s="541" t="str">
        <f>HLOOKUP(Introduction!$G$4,nametranslations,27,FALSE)</f>
        <v>Pre-primary</v>
      </c>
      <c r="D112" s="544">
        <f>IF(ISBLANK(Regressions!D122), " ", Regressions!D122)</f>
        <v>1042133</v>
      </c>
      <c r="E112" s="545" t="e">
        <f>IF(ISNUMBER(Regressions!E122),ROUND(Regressions!E122, 1), NA())</f>
        <v>#N/A</v>
      </c>
      <c r="F112" s="546" t="e">
        <f>IF(ISNUMBER(Regressions!F122),ROUND(Regressions!F122, 1), NA())</f>
        <v>#N/A</v>
      </c>
      <c r="G112" s="547" t="e">
        <f>IF(ISNUMBER(Regressions!G122),ROUND(Regressions!G122, 1), NA())</f>
        <v>#N/A</v>
      </c>
      <c r="H112" s="548" t="e">
        <f>IF(ISNUMBER(Regressions!H122),ROUND(Regressions!H122, 1), NA())</f>
        <v>#N/A</v>
      </c>
      <c r="I112" s="549" t="e">
        <f>IF(ISNUMBER(Regressions!I122),ROUND(Regressions!I122, 1), NA())</f>
        <v>#N/A</v>
      </c>
      <c r="J112" s="550" t="e">
        <f>IF(ISNUMBER(Regressions!K122),ROUND(Regressions!K122, 1), NA())</f>
        <v>#N/A</v>
      </c>
      <c r="K112" s="546" t="e">
        <f>IF(ISNUMBER(Regressions!L122),ROUND(Regressions!L122, 1), NA())</f>
        <v>#N/A</v>
      </c>
      <c r="L112" s="551" t="e">
        <f>IF(ISNUMBER(Regressions!M122),ROUND(Regressions!M122, 1), NA())</f>
        <v>#N/A</v>
      </c>
      <c r="M112" s="548" t="e">
        <f>IF(ISNUMBER(Regressions!N122),ROUND(Regressions!N122, 1), NA())</f>
        <v>#N/A</v>
      </c>
      <c r="N112" s="549" t="e">
        <f>IF(ISNUMBER(Regressions!O122),ROUND(Regressions!O122, 1), NA())</f>
        <v>#N/A</v>
      </c>
      <c r="O112" s="550" t="e">
        <f>IF(ISNUMBER(Regressions!Q122),ROUND(Regressions!Q122, 1), NA())</f>
        <v>#N/A</v>
      </c>
      <c r="P112" s="546" t="e">
        <f>IF(ISNUMBER(Regressions!R122),ROUND(Regressions!R122, 1), NA())</f>
        <v>#N/A</v>
      </c>
      <c r="Q112" s="552" t="e">
        <f>IF(ISNUMBER(Regressions!S122),ROUND(Regressions!S122, 1), NA())</f>
        <v>#N/A</v>
      </c>
      <c r="R112" s="548" t="e">
        <f>IF(ISNUMBER(Regressions!T122),ROUND(Regressions!T122, 1), NA())</f>
        <v>#N/A</v>
      </c>
      <c r="S112" s="549" t="e">
        <f>IF(ISNUMBER(Regressions!U122),ROUND(Regressions!U122, 1), NA())</f>
        <v>#N/A</v>
      </c>
    </row>
    <row r="113" spans="1:19" x14ac:dyDescent="0.25">
      <c r="A113" s="541" t="str">
        <f>+Introduction!$C$7</f>
        <v>Afghanistan</v>
      </c>
      <c r="B113" s="542">
        <f>IF(ISBLANK(Regressions!B123), " ", Regressions!B123)</f>
        <v>2016</v>
      </c>
      <c r="C113" s="541" t="str">
        <f>HLOOKUP(Introduction!$G$4,nametranslations,27,FALSE)</f>
        <v>Pre-primary</v>
      </c>
      <c r="D113" s="544">
        <f>IF(ISBLANK(Regressions!D123), " ", Regressions!D123)</f>
        <v>1057665</v>
      </c>
      <c r="E113" s="545" t="e">
        <f>IF(ISNUMBER(Regressions!E123),ROUND(Regressions!E123, 1), NA())</f>
        <v>#N/A</v>
      </c>
      <c r="F113" s="546" t="e">
        <f>IF(ISNUMBER(Regressions!F123),ROUND(Regressions!F123, 1), NA())</f>
        <v>#N/A</v>
      </c>
      <c r="G113" s="547" t="e">
        <f>IF(ISNUMBER(Regressions!G123),ROUND(Regressions!G123, 1), NA())</f>
        <v>#N/A</v>
      </c>
      <c r="H113" s="548" t="e">
        <f>IF(ISNUMBER(Regressions!H123),ROUND(Regressions!H123, 1), NA())</f>
        <v>#N/A</v>
      </c>
      <c r="I113" s="549" t="e">
        <f>IF(ISNUMBER(Regressions!I123),ROUND(Regressions!I123, 1), NA())</f>
        <v>#N/A</v>
      </c>
      <c r="J113" s="550" t="e">
        <f>IF(ISNUMBER(Regressions!K123),ROUND(Regressions!K123, 1), NA())</f>
        <v>#N/A</v>
      </c>
      <c r="K113" s="546" t="e">
        <f>IF(ISNUMBER(Regressions!L123),ROUND(Regressions!L123, 1), NA())</f>
        <v>#N/A</v>
      </c>
      <c r="L113" s="551" t="e">
        <f>IF(ISNUMBER(Regressions!M123),ROUND(Regressions!M123, 1), NA())</f>
        <v>#N/A</v>
      </c>
      <c r="M113" s="548" t="e">
        <f>IF(ISNUMBER(Regressions!N123),ROUND(Regressions!N123, 1), NA())</f>
        <v>#N/A</v>
      </c>
      <c r="N113" s="549" t="e">
        <f>IF(ISNUMBER(Regressions!O123),ROUND(Regressions!O123, 1), NA())</f>
        <v>#N/A</v>
      </c>
      <c r="O113" s="550" t="e">
        <f>IF(ISNUMBER(Regressions!Q123),ROUND(Regressions!Q123, 1), NA())</f>
        <v>#N/A</v>
      </c>
      <c r="P113" s="546" t="e">
        <f>IF(ISNUMBER(Regressions!R123),ROUND(Regressions!R123, 1), NA())</f>
        <v>#N/A</v>
      </c>
      <c r="Q113" s="552" t="e">
        <f>IF(ISNUMBER(Regressions!S123),ROUND(Regressions!S123, 1), NA())</f>
        <v>#N/A</v>
      </c>
      <c r="R113" s="548" t="e">
        <f>IF(ISNUMBER(Regressions!T123),ROUND(Regressions!T123, 1), NA())</f>
        <v>#N/A</v>
      </c>
      <c r="S113" s="549" t="e">
        <f>IF(ISNUMBER(Regressions!U123),ROUND(Regressions!U123, 1), NA())</f>
        <v>#N/A</v>
      </c>
    </row>
    <row r="114" spans="1:19" x14ac:dyDescent="0.25">
      <c r="A114" s="541" t="str">
        <f>+Introduction!$C$7</f>
        <v>Afghanistan</v>
      </c>
      <c r="B114" s="542">
        <f>IF(ISBLANK(Regressions!B124), " ", Regressions!B124)</f>
        <v>2017</v>
      </c>
      <c r="C114" s="541" t="str">
        <f>HLOOKUP(Introduction!$G$4,nametranslations,27,FALSE)</f>
        <v>Pre-primary</v>
      </c>
      <c r="D114" s="544">
        <f>IF(ISBLANK(Regressions!D124), " ", Regressions!D124)</f>
        <v>1080727</v>
      </c>
      <c r="E114" s="545" t="e">
        <f>IF(ISNUMBER(Regressions!E124),ROUND(Regressions!E124, 1), NA())</f>
        <v>#N/A</v>
      </c>
      <c r="F114" s="546" t="e">
        <f>IF(ISNUMBER(Regressions!F124),ROUND(Regressions!F124, 1), NA())</f>
        <v>#N/A</v>
      </c>
      <c r="G114" s="547" t="e">
        <f>IF(ISNUMBER(Regressions!G124),ROUND(Regressions!G124, 1), NA())</f>
        <v>#N/A</v>
      </c>
      <c r="H114" s="548" t="e">
        <f>IF(ISNUMBER(Regressions!H124),ROUND(Regressions!H124, 1), NA())</f>
        <v>#N/A</v>
      </c>
      <c r="I114" s="549" t="e">
        <f>IF(ISNUMBER(Regressions!I124),ROUND(Regressions!I124, 1), NA())</f>
        <v>#N/A</v>
      </c>
      <c r="J114" s="550" t="e">
        <f>IF(ISNUMBER(Regressions!K124),ROUND(Regressions!K124, 1), NA())</f>
        <v>#N/A</v>
      </c>
      <c r="K114" s="546" t="e">
        <f>IF(ISNUMBER(Regressions!L124),ROUND(Regressions!L124, 1), NA())</f>
        <v>#N/A</v>
      </c>
      <c r="L114" s="551" t="e">
        <f>IF(ISNUMBER(Regressions!M124),ROUND(Regressions!M124, 1), NA())</f>
        <v>#N/A</v>
      </c>
      <c r="M114" s="548" t="e">
        <f>IF(ISNUMBER(Regressions!N124),ROUND(Regressions!N124, 1), NA())</f>
        <v>#N/A</v>
      </c>
      <c r="N114" s="549" t="e">
        <f>IF(ISNUMBER(Regressions!O124),ROUND(Regressions!O124, 1), NA())</f>
        <v>#N/A</v>
      </c>
      <c r="O114" s="550" t="e">
        <f>IF(ISNUMBER(Regressions!Q124),ROUND(Regressions!Q124, 1), NA())</f>
        <v>#N/A</v>
      </c>
      <c r="P114" s="546" t="e">
        <f>IF(ISNUMBER(Regressions!R124),ROUND(Regressions!R124, 1), NA())</f>
        <v>#N/A</v>
      </c>
      <c r="Q114" s="552" t="e">
        <f>IF(ISNUMBER(Regressions!S124),ROUND(Regressions!S124, 1), NA())</f>
        <v>#N/A</v>
      </c>
      <c r="R114" s="548" t="e">
        <f>IF(ISNUMBER(Regressions!T124),ROUND(Regressions!T124, 1), NA())</f>
        <v>#N/A</v>
      </c>
      <c r="S114" s="549" t="e">
        <f>IF(ISNUMBER(Regressions!U124),ROUND(Regressions!U124, 1), NA())</f>
        <v>#N/A</v>
      </c>
    </row>
    <row r="115" spans="1:19" x14ac:dyDescent="0.25">
      <c r="A115" s="541" t="str">
        <f>+Introduction!$C$7</f>
        <v>Afghanistan</v>
      </c>
      <c r="B115" s="542">
        <f>IF(ISBLANK(Regressions!B125), " ", Regressions!B125)</f>
        <v>2018</v>
      </c>
      <c r="C115" s="541" t="str">
        <f>HLOOKUP(Introduction!$G$4,nametranslations,27,FALSE)</f>
        <v>Pre-primary</v>
      </c>
      <c r="D115" s="544">
        <f>IF(ISBLANK(Regressions!D125), " ", Regressions!D125)</f>
        <v>1108788</v>
      </c>
      <c r="E115" s="545" t="e">
        <f>IF(ISNUMBER(Regressions!E125),ROUND(Regressions!E125, 1), NA())</f>
        <v>#N/A</v>
      </c>
      <c r="F115" s="546" t="e">
        <f>IF(ISNUMBER(Regressions!F125),ROUND(Regressions!F125, 1), NA())</f>
        <v>#N/A</v>
      </c>
      <c r="G115" s="547" t="e">
        <f>IF(ISNUMBER(Regressions!G125),ROUND(Regressions!G125, 1), NA())</f>
        <v>#N/A</v>
      </c>
      <c r="H115" s="548" t="e">
        <f>IF(ISNUMBER(Regressions!H125),ROUND(Regressions!H125, 1), NA())</f>
        <v>#N/A</v>
      </c>
      <c r="I115" s="549" t="e">
        <f>IF(ISNUMBER(Regressions!I125),ROUND(Regressions!I125, 1), NA())</f>
        <v>#N/A</v>
      </c>
      <c r="J115" s="550" t="e">
        <f>IF(ISNUMBER(Regressions!K125),ROUND(Regressions!K125, 1), NA())</f>
        <v>#N/A</v>
      </c>
      <c r="K115" s="546" t="e">
        <f>IF(ISNUMBER(Regressions!L125),ROUND(Regressions!L125, 1), NA())</f>
        <v>#N/A</v>
      </c>
      <c r="L115" s="551" t="e">
        <f>IF(ISNUMBER(Regressions!M125),ROUND(Regressions!M125, 1), NA())</f>
        <v>#N/A</v>
      </c>
      <c r="M115" s="548" t="e">
        <f>IF(ISNUMBER(Regressions!N125),ROUND(Regressions!N125, 1), NA())</f>
        <v>#N/A</v>
      </c>
      <c r="N115" s="549" t="e">
        <f>IF(ISNUMBER(Regressions!O125),ROUND(Regressions!O125, 1), NA())</f>
        <v>#N/A</v>
      </c>
      <c r="O115" s="550" t="e">
        <f>IF(ISNUMBER(Regressions!Q125),ROUND(Regressions!Q125, 1), NA())</f>
        <v>#N/A</v>
      </c>
      <c r="P115" s="546" t="e">
        <f>IF(ISNUMBER(Regressions!R125),ROUND(Regressions!R125, 1), NA())</f>
        <v>#N/A</v>
      </c>
      <c r="Q115" s="552" t="e">
        <f>IF(ISNUMBER(Regressions!S125),ROUND(Regressions!S125, 1), NA())</f>
        <v>#N/A</v>
      </c>
      <c r="R115" s="548" t="e">
        <f>IF(ISNUMBER(Regressions!T125),ROUND(Regressions!T125, 1), NA())</f>
        <v>#N/A</v>
      </c>
      <c r="S115" s="549" t="e">
        <f>IF(ISNUMBER(Regressions!U125),ROUND(Regressions!U125, 1), NA())</f>
        <v>#N/A</v>
      </c>
    </row>
    <row r="116" spans="1:19" x14ac:dyDescent="0.25">
      <c r="A116" s="541" t="str">
        <f>+Introduction!$C$7</f>
        <v>Afghanistan</v>
      </c>
      <c r="B116" s="542">
        <f>IF(ISBLANK(Regressions!B126), " ", Regressions!B126)</f>
        <v>2019</v>
      </c>
      <c r="C116" s="541" t="str">
        <f>HLOOKUP(Introduction!$G$4,nametranslations,27,FALSE)</f>
        <v>Pre-primary</v>
      </c>
      <c r="D116" s="544">
        <f>IF(ISBLANK(Regressions!D126), " ", Regressions!D126)</f>
        <v>1134859</v>
      </c>
      <c r="E116" s="545" t="e">
        <f>IF(ISNUMBER(Regressions!E126),ROUND(Regressions!E126, 1), NA())</f>
        <v>#N/A</v>
      </c>
      <c r="F116" s="546" t="e">
        <f>IF(ISNUMBER(Regressions!F126),ROUND(Regressions!F126, 1), NA())</f>
        <v>#N/A</v>
      </c>
      <c r="G116" s="547" t="e">
        <f>IF(ISNUMBER(Regressions!G126),ROUND(Regressions!G126, 1), NA())</f>
        <v>#N/A</v>
      </c>
      <c r="H116" s="548" t="e">
        <f>IF(ISNUMBER(Regressions!H126),ROUND(Regressions!H126, 1), NA())</f>
        <v>#N/A</v>
      </c>
      <c r="I116" s="549" t="e">
        <f>IF(ISNUMBER(Regressions!I126),ROUND(Regressions!I126, 1), NA())</f>
        <v>#N/A</v>
      </c>
      <c r="J116" s="550" t="e">
        <f>IF(ISNUMBER(Regressions!K126),ROUND(Regressions!K126, 1), NA())</f>
        <v>#N/A</v>
      </c>
      <c r="K116" s="546" t="e">
        <f>IF(ISNUMBER(Regressions!L126),ROUND(Regressions!L126, 1), NA())</f>
        <v>#N/A</v>
      </c>
      <c r="L116" s="551" t="e">
        <f>IF(ISNUMBER(Regressions!M126),ROUND(Regressions!M126, 1), NA())</f>
        <v>#N/A</v>
      </c>
      <c r="M116" s="548" t="e">
        <f>IF(ISNUMBER(Regressions!N126),ROUND(Regressions!N126, 1), NA())</f>
        <v>#N/A</v>
      </c>
      <c r="N116" s="549" t="e">
        <f>IF(ISNUMBER(Regressions!O126),ROUND(Regressions!O126, 1), NA())</f>
        <v>#N/A</v>
      </c>
      <c r="O116" s="550" t="e">
        <f>IF(ISNUMBER(Regressions!Q126),ROUND(Regressions!Q126, 1), NA())</f>
        <v>#N/A</v>
      </c>
      <c r="P116" s="546" t="e">
        <f>IF(ISNUMBER(Regressions!R126),ROUND(Regressions!R126, 1), NA())</f>
        <v>#N/A</v>
      </c>
      <c r="Q116" s="552" t="e">
        <f>IF(ISNUMBER(Regressions!S126),ROUND(Regressions!S126, 1), NA())</f>
        <v>#N/A</v>
      </c>
      <c r="R116" s="548" t="e">
        <f>IF(ISNUMBER(Regressions!T126),ROUND(Regressions!T126, 1), NA())</f>
        <v>#N/A</v>
      </c>
      <c r="S116" s="549" t="e">
        <f>IF(ISNUMBER(Regressions!U126),ROUND(Regressions!U126, 1), NA())</f>
        <v>#N/A</v>
      </c>
    </row>
    <row r="117" spans="1:19" x14ac:dyDescent="0.25">
      <c r="A117" s="541" t="str">
        <f>+Introduction!$C$7</f>
        <v>Afghanistan</v>
      </c>
      <c r="B117" s="542">
        <f>IF(ISBLANK(Regressions!B127), " ", Regressions!B127)</f>
        <v>2020</v>
      </c>
      <c r="C117" s="541" t="str">
        <f>HLOOKUP(Introduction!$G$4,nametranslations,27,FALSE)</f>
        <v>Pre-primary</v>
      </c>
      <c r="D117" s="544">
        <f>IF(ISBLANK(Regressions!D127), " ", Regressions!D127)</f>
        <v>1163569</v>
      </c>
      <c r="E117" s="545" t="e">
        <f>IF(ISNUMBER(Regressions!E127),ROUND(Regressions!E127, 1), NA())</f>
        <v>#N/A</v>
      </c>
      <c r="F117" s="546" t="e">
        <f>IF(ISNUMBER(Regressions!F127),ROUND(Regressions!F127, 1), NA())</f>
        <v>#N/A</v>
      </c>
      <c r="G117" s="547" t="e">
        <f>IF(ISNUMBER(Regressions!G127),ROUND(Regressions!G127, 1), NA())</f>
        <v>#N/A</v>
      </c>
      <c r="H117" s="548" t="e">
        <f>IF(ISNUMBER(Regressions!H127),ROUND(Regressions!H127, 1), NA())</f>
        <v>#N/A</v>
      </c>
      <c r="I117" s="549" t="e">
        <f>IF(ISNUMBER(Regressions!I127),ROUND(Regressions!I127, 1), NA())</f>
        <v>#N/A</v>
      </c>
      <c r="J117" s="550" t="e">
        <f>IF(ISNUMBER(Regressions!K127),ROUND(Regressions!K127, 1), NA())</f>
        <v>#N/A</v>
      </c>
      <c r="K117" s="546" t="e">
        <f>IF(ISNUMBER(Regressions!L127),ROUND(Regressions!L127, 1), NA())</f>
        <v>#N/A</v>
      </c>
      <c r="L117" s="551" t="e">
        <f>IF(ISNUMBER(Regressions!M127),ROUND(Regressions!M127, 1), NA())</f>
        <v>#N/A</v>
      </c>
      <c r="M117" s="548" t="e">
        <f>IF(ISNUMBER(Regressions!N127),ROUND(Regressions!N127, 1), NA())</f>
        <v>#N/A</v>
      </c>
      <c r="N117" s="549" t="e">
        <f>IF(ISNUMBER(Regressions!O127),ROUND(Regressions!O127, 1), NA())</f>
        <v>#N/A</v>
      </c>
      <c r="O117" s="550" t="e">
        <f>IF(ISNUMBER(Regressions!Q127),ROUND(Regressions!Q127, 1), NA())</f>
        <v>#N/A</v>
      </c>
      <c r="P117" s="546" t="e">
        <f>IF(ISNUMBER(Regressions!R127),ROUND(Regressions!R127, 1), NA())</f>
        <v>#N/A</v>
      </c>
      <c r="Q117" s="552" t="e">
        <f>IF(ISNUMBER(Regressions!S127),ROUND(Regressions!S127, 1), NA())</f>
        <v>#N/A</v>
      </c>
      <c r="R117" s="548" t="e">
        <f>IF(ISNUMBER(Regressions!T127),ROUND(Regressions!T127, 1), NA())</f>
        <v>#N/A</v>
      </c>
      <c r="S117" s="549" t="e">
        <f>IF(ISNUMBER(Regressions!U127),ROUND(Regressions!U127, 1), NA())</f>
        <v>#N/A</v>
      </c>
    </row>
    <row r="118" spans="1:19" x14ac:dyDescent="0.25">
      <c r="A118" s="541" t="str">
        <f>+Introduction!$C$7</f>
        <v>Afghanistan</v>
      </c>
      <c r="B118" s="542">
        <f>IF(ISBLANK(Regressions!B128), " ", Regressions!B128)</f>
        <v>2021</v>
      </c>
      <c r="C118" s="541" t="str">
        <f>HLOOKUP(Introduction!$G$4,nametranslations,27,FALSE)</f>
        <v>Pre-primary</v>
      </c>
      <c r="D118" s="544">
        <f>IF(ISBLANK(Regressions!D128), " ", Regressions!D128)</f>
        <v>1194410</v>
      </c>
      <c r="E118" s="550" t="e">
        <f>IF(ISNUMBER(Regressions!E128),ROUND(Regressions!E128, 1), NA())</f>
        <v>#N/A</v>
      </c>
      <c r="F118" s="553" t="e">
        <f>IF(ISNUMBER(Regressions!F128),ROUND(Regressions!F128, 1), NA())</f>
        <v>#N/A</v>
      </c>
      <c r="G118" s="554" t="e">
        <f>IF(ISNUMBER(Regressions!G128),ROUND(Regressions!G128, 1), NA())</f>
        <v>#N/A</v>
      </c>
      <c r="H118" s="548" t="e">
        <f>IF(ISNUMBER(Regressions!H128),ROUND(Regressions!H128, 1), NA())</f>
        <v>#N/A</v>
      </c>
      <c r="I118" s="549" t="e">
        <f>IF(ISNUMBER(Regressions!I128),ROUND(Regressions!I128, 1), NA())</f>
        <v>#N/A</v>
      </c>
      <c r="J118" s="550" t="e">
        <f>IF(ISNUMBER(Regressions!K128),ROUND(Regressions!K128, 1), NA())</f>
        <v>#N/A</v>
      </c>
      <c r="K118" s="553" t="e">
        <f>IF(ISNUMBER(Regressions!L128),ROUND(Regressions!L128, 1), NA())</f>
        <v>#N/A</v>
      </c>
      <c r="L118" s="555" t="e">
        <f>IF(ISNUMBER(Regressions!M128),ROUND(Regressions!M128, 1), NA())</f>
        <v>#N/A</v>
      </c>
      <c r="M118" s="548" t="e">
        <f>IF(ISNUMBER(Regressions!N128),ROUND(Regressions!N128, 1), NA())</f>
        <v>#N/A</v>
      </c>
      <c r="N118" s="549" t="e">
        <f>IF(ISNUMBER(Regressions!O128),ROUND(Regressions!O128, 1), NA())</f>
        <v>#N/A</v>
      </c>
      <c r="O118" s="550" t="e">
        <f>IF(ISNUMBER(Regressions!Q128),ROUND(Regressions!Q128, 1), NA())</f>
        <v>#N/A</v>
      </c>
      <c r="P118" s="553" t="e">
        <f>IF(ISNUMBER(Regressions!R128),ROUND(Regressions!R128, 1), NA())</f>
        <v>#N/A</v>
      </c>
      <c r="Q118" s="556" t="e">
        <f>IF(ISNUMBER(Regressions!S128),ROUND(Regressions!S128, 1), NA())</f>
        <v>#N/A</v>
      </c>
      <c r="R118" s="548" t="e">
        <f>IF(ISNUMBER(Regressions!T128),ROUND(Regressions!T128, 1), NA())</f>
        <v>#N/A</v>
      </c>
      <c r="S118" s="549" t="e">
        <f>IF(ISNUMBER(Regressions!U128),ROUND(Regressions!U128, 1), NA())</f>
        <v>#N/A</v>
      </c>
    </row>
    <row r="119" spans="1:19" x14ac:dyDescent="0.25">
      <c r="A119" s="541" t="str">
        <f>+Introduction!$C$7</f>
        <v>Afghanistan</v>
      </c>
      <c r="B119" s="542">
        <f>IF(ISBLANK(Regressions!B129), " ", Regressions!B129)</f>
        <v>2022</v>
      </c>
      <c r="C119" s="541" t="str">
        <f>HLOOKUP(Introduction!$G$4,nametranslations,27,FALSE)</f>
        <v>Pre-primary</v>
      </c>
      <c r="D119" s="544">
        <f>IF(ISBLANK(Regressions!D129), " ", Regressions!D129)</f>
        <v>1202201</v>
      </c>
      <c r="E119" s="545" t="e">
        <f>IF(ISNUMBER(Regressions!E129),ROUND(Regressions!E129, 1), NA())</f>
        <v>#N/A</v>
      </c>
      <c r="F119" s="546" t="e">
        <f>IF(ISNUMBER(Regressions!F129),ROUND(Regressions!F129, 1), NA())</f>
        <v>#N/A</v>
      </c>
      <c r="G119" s="547" t="e">
        <f>IF(ISNUMBER(Regressions!G129),ROUND(Regressions!G129, 1), NA())</f>
        <v>#N/A</v>
      </c>
      <c r="H119" s="548" t="e">
        <f>IF(ISNUMBER(Regressions!H129),ROUND(Regressions!H129, 1), NA())</f>
        <v>#N/A</v>
      </c>
      <c r="I119" s="549" t="e">
        <f>IF(ISNUMBER(Regressions!I129),ROUND(Regressions!I129, 1), NA())</f>
        <v>#N/A</v>
      </c>
      <c r="J119" s="550" t="e">
        <f>IF(ISNUMBER(Regressions!K129),ROUND(Regressions!K129, 1), NA())</f>
        <v>#N/A</v>
      </c>
      <c r="K119" s="546" t="e">
        <f>IF(ISNUMBER(Regressions!L129),ROUND(Regressions!L129, 1), NA())</f>
        <v>#N/A</v>
      </c>
      <c r="L119" s="551" t="e">
        <f>IF(ISNUMBER(Regressions!M129),ROUND(Regressions!M129, 1), NA())</f>
        <v>#N/A</v>
      </c>
      <c r="M119" s="548" t="e">
        <f>IF(ISNUMBER(Regressions!N129),ROUND(Regressions!N129, 1), NA())</f>
        <v>#N/A</v>
      </c>
      <c r="N119" s="549" t="e">
        <f>IF(ISNUMBER(Regressions!O129),ROUND(Regressions!O129, 1), NA())</f>
        <v>#N/A</v>
      </c>
      <c r="O119" s="550" t="e">
        <f>IF(ISNUMBER(Regressions!Q129),ROUND(Regressions!Q129, 1), NA())</f>
        <v>#N/A</v>
      </c>
      <c r="P119" s="546" t="e">
        <f>IF(ISNUMBER(Regressions!R129),ROUND(Regressions!R129, 1), NA())</f>
        <v>#N/A</v>
      </c>
      <c r="Q119" s="552" t="e">
        <f>IF(ISNUMBER(Regressions!S129),ROUND(Regressions!S129, 1), NA())</f>
        <v>#N/A</v>
      </c>
      <c r="R119" s="548" t="e">
        <f>IF(ISNUMBER(Regressions!T129),ROUND(Regressions!T129, 1), NA())</f>
        <v>#N/A</v>
      </c>
      <c r="S119" s="549" t="e">
        <f>IF(ISNUMBER(Regressions!U129),ROUND(Regressions!U129, 1), NA())</f>
        <v>#N/A</v>
      </c>
    </row>
    <row r="120" spans="1:19" x14ac:dyDescent="0.25">
      <c r="A120" s="541" t="str">
        <f>+Introduction!$C$7</f>
        <v>Afghanistan</v>
      </c>
      <c r="B120" s="542">
        <f>IF(ISBLANK(Regressions!B130), " ", Regressions!B130)</f>
        <v>2023</v>
      </c>
      <c r="C120" s="541" t="str">
        <f>HLOOKUP(Introduction!$G$4,nametranslations,27,FALSE)</f>
        <v>Pre-primary</v>
      </c>
      <c r="D120" s="544">
        <f>IF(ISBLANK(Regressions!D130), " ", Regressions!D130)</f>
        <v>1208615</v>
      </c>
      <c r="E120" s="545" t="e">
        <f>IF(ISNUMBER(Regressions!E130),ROUND(Regressions!E130, 1), NA())</f>
        <v>#N/A</v>
      </c>
      <c r="F120" s="546" t="e">
        <f>IF(ISNUMBER(Regressions!F130),ROUND(Regressions!F130, 1), NA())</f>
        <v>#N/A</v>
      </c>
      <c r="G120" s="547" t="e">
        <f>IF(ISNUMBER(Regressions!G130),ROUND(Regressions!G130, 1), NA())</f>
        <v>#N/A</v>
      </c>
      <c r="H120" s="548" t="e">
        <f>IF(ISNUMBER(Regressions!H130),ROUND(Regressions!H130, 1), NA())</f>
        <v>#N/A</v>
      </c>
      <c r="I120" s="549" t="e">
        <f>IF(ISNUMBER(Regressions!I130),ROUND(Regressions!I130, 1), NA())</f>
        <v>#N/A</v>
      </c>
      <c r="J120" s="550" t="e">
        <f>IF(ISNUMBER(Regressions!K130),ROUND(Regressions!K130, 1), NA())</f>
        <v>#N/A</v>
      </c>
      <c r="K120" s="546" t="e">
        <f>IF(ISNUMBER(Regressions!L130),ROUND(Regressions!L130, 1), NA())</f>
        <v>#N/A</v>
      </c>
      <c r="L120" s="551" t="e">
        <f>IF(ISNUMBER(Regressions!M130),ROUND(Regressions!M130, 1), NA())</f>
        <v>#N/A</v>
      </c>
      <c r="M120" s="548" t="e">
        <f>IF(ISNUMBER(Regressions!N130),ROUND(Regressions!N130, 1), NA())</f>
        <v>#N/A</v>
      </c>
      <c r="N120" s="549" t="e">
        <f>IF(ISNUMBER(Regressions!O130),ROUND(Regressions!O130, 1), NA())</f>
        <v>#N/A</v>
      </c>
      <c r="O120" s="550" t="e">
        <f>IF(ISNUMBER(Regressions!Q130),ROUND(Regressions!Q130, 1), NA())</f>
        <v>#N/A</v>
      </c>
      <c r="P120" s="546" t="e">
        <f>IF(ISNUMBER(Regressions!R130),ROUND(Regressions!R130, 1), NA())</f>
        <v>#N/A</v>
      </c>
      <c r="Q120" s="552" t="e">
        <f>IF(ISNUMBER(Regressions!S130),ROUND(Regressions!S130, 1), NA())</f>
        <v>#N/A</v>
      </c>
      <c r="R120" s="548" t="e">
        <f>IF(ISNUMBER(Regressions!T130),ROUND(Regressions!T130, 1), NA())</f>
        <v>#N/A</v>
      </c>
      <c r="S120" s="549" t="e">
        <f>IF(ISNUMBER(Regressions!U130),ROUND(Regressions!U130, 1), NA())</f>
        <v>#N/A</v>
      </c>
    </row>
    <row r="121" spans="1:19" x14ac:dyDescent="0.25">
      <c r="A121" s="541" t="str">
        <f>+Introduction!$C$7</f>
        <v>Afghanistan</v>
      </c>
      <c r="B121" s="542">
        <f>IF(ISBLANK(Regressions!B131), " ", Regressions!B131)</f>
        <v>2024</v>
      </c>
      <c r="C121" s="541" t="str">
        <f>HLOOKUP(Introduction!$G$4,nametranslations,27,FALSE)</f>
        <v>Pre-primary</v>
      </c>
      <c r="D121" s="544">
        <f>IF(ISBLANK(Regressions!D131), " ", Regressions!D131)</f>
        <v>1232567</v>
      </c>
      <c r="E121" s="545" t="e">
        <f>IF(ISNUMBER(Regressions!E131),ROUND(Regressions!E131, 1), NA())</f>
        <v>#N/A</v>
      </c>
      <c r="F121" s="546" t="e">
        <f>IF(ISNUMBER(Regressions!F131),ROUND(Regressions!F131, 1), NA())</f>
        <v>#N/A</v>
      </c>
      <c r="G121" s="547" t="e">
        <f>IF(ISNUMBER(Regressions!G131),ROUND(Regressions!G131, 1), NA())</f>
        <v>#N/A</v>
      </c>
      <c r="H121" s="548" t="e">
        <f>IF(ISNUMBER(Regressions!H131),ROUND(Regressions!H131, 1), NA())</f>
        <v>#N/A</v>
      </c>
      <c r="I121" s="549" t="e">
        <f>IF(ISNUMBER(Regressions!I131),ROUND(Regressions!I131, 1), NA())</f>
        <v>#N/A</v>
      </c>
      <c r="J121" s="550" t="e">
        <f>IF(ISNUMBER(Regressions!K131),ROUND(Regressions!K131, 1), NA())</f>
        <v>#N/A</v>
      </c>
      <c r="K121" s="546" t="e">
        <f>IF(ISNUMBER(Regressions!L131),ROUND(Regressions!L131, 1), NA())</f>
        <v>#N/A</v>
      </c>
      <c r="L121" s="551" t="e">
        <f>IF(ISNUMBER(Regressions!M131),ROUND(Regressions!M131, 1), NA())</f>
        <v>#N/A</v>
      </c>
      <c r="M121" s="548" t="e">
        <f>IF(ISNUMBER(Regressions!N131),ROUND(Regressions!N131, 1), NA())</f>
        <v>#N/A</v>
      </c>
      <c r="N121" s="549" t="e">
        <f>IF(ISNUMBER(Regressions!O131),ROUND(Regressions!O131, 1), NA())</f>
        <v>#N/A</v>
      </c>
      <c r="O121" s="550" t="e">
        <f>IF(ISNUMBER(Regressions!Q131),ROUND(Regressions!Q131, 1), NA())</f>
        <v>#N/A</v>
      </c>
      <c r="P121" s="546" t="e">
        <f>IF(ISNUMBER(Regressions!R131),ROUND(Regressions!R131, 1), NA())</f>
        <v>#N/A</v>
      </c>
      <c r="Q121" s="552" t="e">
        <f>IF(ISNUMBER(Regressions!S131),ROUND(Regressions!S131, 1), NA())</f>
        <v>#N/A</v>
      </c>
      <c r="R121" s="548" t="e">
        <f>IF(ISNUMBER(Regressions!T131),ROUND(Regressions!T131, 1), NA())</f>
        <v>#N/A</v>
      </c>
      <c r="S121" s="549" t="e">
        <f>IF(ISNUMBER(Regressions!U131),ROUND(Regressions!U131, 1), NA())</f>
        <v>#N/A</v>
      </c>
    </row>
    <row r="122" spans="1:19" x14ac:dyDescent="0.25">
      <c r="A122" s="557" t="str">
        <f>+Introduction!$C$7</f>
        <v>Afghanistan</v>
      </c>
      <c r="B122" s="558">
        <f>IF(ISBLANK(Regressions!B132), " ", Regressions!B132)</f>
        <v>2025</v>
      </c>
      <c r="C122" s="557" t="str">
        <f>HLOOKUP(Introduction!$G$4,nametranslations,27,FALSE)</f>
        <v>Pre-primary</v>
      </c>
      <c r="D122" s="559">
        <f>IF(ISBLANK(Regressions!D132), " ", Regressions!D132)</f>
        <v>1267124</v>
      </c>
      <c r="E122" s="560" t="e">
        <f>IF(ISNUMBER(Regressions!E132),ROUND(Regressions!E132, 1), NA())</f>
        <v>#N/A</v>
      </c>
      <c r="F122" s="561" t="e">
        <f>IF(ISNUMBER(Regressions!F132),ROUND(Regressions!F132, 1), NA())</f>
        <v>#N/A</v>
      </c>
      <c r="G122" s="562" t="e">
        <f>IF(ISNUMBER(Regressions!G132),ROUND(Regressions!G132, 1), NA())</f>
        <v>#N/A</v>
      </c>
      <c r="H122" s="563" t="e">
        <f>IF(ISNUMBER(Regressions!H132),ROUND(Regressions!H132, 1), NA())</f>
        <v>#N/A</v>
      </c>
      <c r="I122" s="564" t="e">
        <f>IF(ISNUMBER(Regressions!I132),ROUND(Regressions!I132, 1), NA())</f>
        <v>#N/A</v>
      </c>
      <c r="J122" s="565" t="e">
        <f>IF(ISNUMBER(Regressions!K132),ROUND(Regressions!K132, 1), NA())</f>
        <v>#N/A</v>
      </c>
      <c r="K122" s="561" t="e">
        <f>IF(ISNUMBER(Regressions!L132),ROUND(Regressions!L132, 1), NA())</f>
        <v>#N/A</v>
      </c>
      <c r="L122" s="566" t="e">
        <f>IF(ISNUMBER(Regressions!M132),ROUND(Regressions!M132, 1), NA())</f>
        <v>#N/A</v>
      </c>
      <c r="M122" s="563" t="e">
        <f>IF(ISNUMBER(Regressions!N132),ROUND(Regressions!N132, 1), NA())</f>
        <v>#N/A</v>
      </c>
      <c r="N122" s="564" t="e">
        <f>IF(ISNUMBER(Regressions!O132),ROUND(Regressions!O132, 1), NA())</f>
        <v>#N/A</v>
      </c>
      <c r="O122" s="565" t="e">
        <f>IF(ISNUMBER(Regressions!Q132),ROUND(Regressions!Q132, 1), NA())</f>
        <v>#N/A</v>
      </c>
      <c r="P122" s="561" t="e">
        <f>IF(ISNUMBER(Regressions!R132),ROUND(Regressions!R132, 1), NA())</f>
        <v>#N/A</v>
      </c>
      <c r="Q122" s="567" t="e">
        <f>IF(ISNUMBER(Regressions!S132),ROUND(Regressions!S132, 1), NA())</f>
        <v>#N/A</v>
      </c>
      <c r="R122" s="563" t="e">
        <f>IF(ISNUMBER(Regressions!T132),ROUND(Regressions!T132, 1), NA())</f>
        <v>#N/A</v>
      </c>
      <c r="S122" s="564" t="e">
        <f>IF(ISNUMBER(Regressions!U132),ROUND(Regressions!U132, 1), NA())</f>
        <v>#N/A</v>
      </c>
    </row>
    <row r="123" spans="1:19" hidden="1" x14ac:dyDescent="0.25">
      <c r="A123" s="541" t="str">
        <f>+Introduction!$C$7</f>
        <v>Afghanistan</v>
      </c>
      <c r="B123" s="542">
        <f>IF(ISBLANK(Regressions!B133), " ", Regressions!B133)</f>
        <v>2026</v>
      </c>
      <c r="C123" s="541" t="str">
        <f>HLOOKUP(Introduction!$G$4,nametranslations,27,FALSE)</f>
        <v>Pre-primary</v>
      </c>
      <c r="D123" s="544" t="str">
        <f>IF(ISBLANK(Regressions!D133), " ", Regressions!D133)</f>
        <v xml:space="preserve"> </v>
      </c>
      <c r="E123" s="545" t="e">
        <f>IF(ISNUMBER(Regressions!E133),ROUND(Regressions!E133, 1), NA())</f>
        <v>#N/A</v>
      </c>
      <c r="F123" s="546" t="e">
        <f>IF(ISNUMBER(Regressions!F133),ROUND(Regressions!F133, 1), NA())</f>
        <v>#N/A</v>
      </c>
      <c r="G123" s="547" t="e">
        <f>IF(ISNUMBER(Regressions!G133),ROUND(Regressions!G133, 1), NA())</f>
        <v>#N/A</v>
      </c>
      <c r="H123" s="548" t="e">
        <f>IF(ISNUMBER(Regressions!H133),ROUND(Regressions!H133, 1), NA())</f>
        <v>#N/A</v>
      </c>
      <c r="I123" s="549" t="e">
        <f>IF(ISNUMBER(Regressions!I133),ROUND(Regressions!I133, 1), NA())</f>
        <v>#N/A</v>
      </c>
      <c r="J123" s="550" t="e">
        <f>IF(ISNUMBER(Regressions!K133),ROUND(Regressions!K133, 1), NA())</f>
        <v>#N/A</v>
      </c>
      <c r="K123" s="546" t="e">
        <f>IF(ISNUMBER(Regressions!L133),ROUND(Regressions!L133, 1), NA())</f>
        <v>#N/A</v>
      </c>
      <c r="L123" s="551" t="e">
        <f>IF(ISNUMBER(Regressions!M133),ROUND(Regressions!M133, 1), NA())</f>
        <v>#N/A</v>
      </c>
      <c r="M123" s="548" t="e">
        <f>IF(ISNUMBER(Regressions!N133),ROUND(Regressions!N133, 1), NA())</f>
        <v>#N/A</v>
      </c>
      <c r="N123" s="549" t="e">
        <f>IF(ISNUMBER(Regressions!O133),ROUND(Regressions!O133, 1), NA())</f>
        <v>#N/A</v>
      </c>
      <c r="O123" s="550" t="e">
        <f>IF(ISNUMBER(Regressions!Q133),ROUND(Regressions!Q133, 1), NA())</f>
        <v>#N/A</v>
      </c>
      <c r="P123" s="546" t="e">
        <f>IF(ISNUMBER(Regressions!R133),ROUND(Regressions!R133, 1), NA())</f>
        <v>#N/A</v>
      </c>
      <c r="Q123" s="552" t="e">
        <f>IF(ISNUMBER(Regressions!S133),ROUND(Regressions!S133, 1), NA())</f>
        <v>#N/A</v>
      </c>
      <c r="R123" s="548" t="e">
        <f>IF(ISNUMBER(Regressions!T133),ROUND(Regressions!T133, 1), NA())</f>
        <v>#N/A</v>
      </c>
      <c r="S123" s="549" t="e">
        <f>IF(ISNUMBER(Regressions!U133),ROUND(Regressions!U133, 1), NA())</f>
        <v>#N/A</v>
      </c>
    </row>
    <row r="124" spans="1:19" hidden="1" x14ac:dyDescent="0.25">
      <c r="A124" s="541" t="str">
        <f>+Introduction!$C$7</f>
        <v>Afghanistan</v>
      </c>
      <c r="B124" s="542">
        <f>IF(ISBLANK(Regressions!B134), " ", Regressions!B134)</f>
        <v>2027</v>
      </c>
      <c r="C124" s="541" t="str">
        <f>HLOOKUP(Introduction!$G$4,nametranslations,27,FALSE)</f>
        <v>Pre-primary</v>
      </c>
      <c r="D124" s="544" t="str">
        <f>IF(ISBLANK(Regressions!D134), " ", Regressions!D134)</f>
        <v xml:space="preserve"> </v>
      </c>
      <c r="E124" s="545" t="e">
        <f>IF(ISNUMBER(Regressions!E134),ROUND(Regressions!E134, 1), NA())</f>
        <v>#N/A</v>
      </c>
      <c r="F124" s="546" t="e">
        <f>IF(ISNUMBER(Regressions!F134),ROUND(Regressions!F134, 1), NA())</f>
        <v>#N/A</v>
      </c>
      <c r="G124" s="547" t="e">
        <f>IF(ISNUMBER(Regressions!G134),ROUND(Regressions!G134, 1), NA())</f>
        <v>#N/A</v>
      </c>
      <c r="H124" s="548" t="e">
        <f>IF(ISNUMBER(Regressions!H134),ROUND(Regressions!H134, 1), NA())</f>
        <v>#N/A</v>
      </c>
      <c r="I124" s="549" t="e">
        <f>IF(ISNUMBER(Regressions!I134),ROUND(Regressions!I134, 1), NA())</f>
        <v>#N/A</v>
      </c>
      <c r="J124" s="550" t="e">
        <f>IF(ISNUMBER(Regressions!K134),ROUND(Regressions!K134, 1), NA())</f>
        <v>#N/A</v>
      </c>
      <c r="K124" s="546" t="e">
        <f>IF(ISNUMBER(Regressions!L134),ROUND(Regressions!L134, 1), NA())</f>
        <v>#N/A</v>
      </c>
      <c r="L124" s="551" t="e">
        <f>IF(ISNUMBER(Regressions!M134),ROUND(Regressions!M134, 1), NA())</f>
        <v>#N/A</v>
      </c>
      <c r="M124" s="548" t="e">
        <f>IF(ISNUMBER(Regressions!N134),ROUND(Regressions!N134, 1), NA())</f>
        <v>#N/A</v>
      </c>
      <c r="N124" s="549" t="e">
        <f>IF(ISNUMBER(Regressions!O134),ROUND(Regressions!O134, 1), NA())</f>
        <v>#N/A</v>
      </c>
      <c r="O124" s="550" t="e">
        <f>IF(ISNUMBER(Regressions!Q134),ROUND(Regressions!Q134, 1), NA())</f>
        <v>#N/A</v>
      </c>
      <c r="P124" s="546" t="e">
        <f>IF(ISNUMBER(Regressions!R134),ROUND(Regressions!R134, 1), NA())</f>
        <v>#N/A</v>
      </c>
      <c r="Q124" s="552" t="e">
        <f>IF(ISNUMBER(Regressions!S134),ROUND(Regressions!S134, 1), NA())</f>
        <v>#N/A</v>
      </c>
      <c r="R124" s="548" t="e">
        <f>IF(ISNUMBER(Regressions!T134),ROUND(Regressions!T134, 1), NA())</f>
        <v>#N/A</v>
      </c>
      <c r="S124" s="549" t="e">
        <f>IF(ISNUMBER(Regressions!U134),ROUND(Regressions!U134, 1), NA())</f>
        <v>#N/A</v>
      </c>
    </row>
    <row r="125" spans="1:19" hidden="1" x14ac:dyDescent="0.25">
      <c r="A125" s="541" t="str">
        <f>+Introduction!$C$7</f>
        <v>Afghanistan</v>
      </c>
      <c r="B125" s="542">
        <f>IF(ISBLANK(Regressions!B135), " ", Regressions!B135)</f>
        <v>2028</v>
      </c>
      <c r="C125" s="541" t="str">
        <f>HLOOKUP(Introduction!$G$4,nametranslations,27,FALSE)</f>
        <v>Pre-primary</v>
      </c>
      <c r="D125" s="544" t="str">
        <f>IF(ISBLANK(Regressions!D135), " ", Regressions!D135)</f>
        <v xml:space="preserve"> </v>
      </c>
      <c r="E125" s="545" t="e">
        <f>IF(ISNUMBER(Regressions!E135),ROUND(Regressions!E135, 1), NA())</f>
        <v>#N/A</v>
      </c>
      <c r="F125" s="546" t="e">
        <f>IF(ISNUMBER(Regressions!F135),ROUND(Regressions!F135, 1), NA())</f>
        <v>#N/A</v>
      </c>
      <c r="G125" s="547" t="e">
        <f>IF(ISNUMBER(Regressions!G135),ROUND(Regressions!G135, 1), NA())</f>
        <v>#N/A</v>
      </c>
      <c r="H125" s="548" t="e">
        <f>IF(ISNUMBER(Regressions!H135),ROUND(Regressions!H135, 1), NA())</f>
        <v>#N/A</v>
      </c>
      <c r="I125" s="549" t="e">
        <f>IF(ISNUMBER(Regressions!I135),ROUND(Regressions!I135, 1), NA())</f>
        <v>#N/A</v>
      </c>
      <c r="J125" s="550" t="e">
        <f>IF(ISNUMBER(Regressions!K135),ROUND(Regressions!K135, 1), NA())</f>
        <v>#N/A</v>
      </c>
      <c r="K125" s="546" t="e">
        <f>IF(ISNUMBER(Regressions!L135),ROUND(Regressions!L135, 1), NA())</f>
        <v>#N/A</v>
      </c>
      <c r="L125" s="551" t="e">
        <f>IF(ISNUMBER(Regressions!M135),ROUND(Regressions!M135, 1), NA())</f>
        <v>#N/A</v>
      </c>
      <c r="M125" s="548" t="e">
        <f>IF(ISNUMBER(Regressions!N135),ROUND(Regressions!N135, 1), NA())</f>
        <v>#N/A</v>
      </c>
      <c r="N125" s="549" t="e">
        <f>IF(ISNUMBER(Regressions!O135),ROUND(Regressions!O135, 1), NA())</f>
        <v>#N/A</v>
      </c>
      <c r="O125" s="550" t="e">
        <f>IF(ISNUMBER(Regressions!Q135),ROUND(Regressions!Q135, 1), NA())</f>
        <v>#N/A</v>
      </c>
      <c r="P125" s="546" t="e">
        <f>IF(ISNUMBER(Regressions!R135),ROUND(Regressions!R135, 1), NA())</f>
        <v>#N/A</v>
      </c>
      <c r="Q125" s="552" t="e">
        <f>IF(ISNUMBER(Regressions!S135),ROUND(Regressions!S135, 1), NA())</f>
        <v>#N/A</v>
      </c>
      <c r="R125" s="548" t="e">
        <f>IF(ISNUMBER(Regressions!T135),ROUND(Regressions!T135, 1), NA())</f>
        <v>#N/A</v>
      </c>
      <c r="S125" s="549" t="e">
        <f>IF(ISNUMBER(Regressions!U135),ROUND(Regressions!U135, 1), NA())</f>
        <v>#N/A</v>
      </c>
    </row>
    <row r="126" spans="1:19" hidden="1" x14ac:dyDescent="0.25">
      <c r="A126" s="541" t="str">
        <f>+Introduction!$C$7</f>
        <v>Afghanistan</v>
      </c>
      <c r="B126" s="542">
        <f>IF(ISBLANK(Regressions!B136), " ", Regressions!B136)</f>
        <v>2029</v>
      </c>
      <c r="C126" s="541" t="str">
        <f>HLOOKUP(Introduction!$G$4,nametranslations,27,FALSE)</f>
        <v>Pre-primary</v>
      </c>
      <c r="D126" s="544" t="str">
        <f>IF(ISBLANK(Regressions!D136), " ", Regressions!D136)</f>
        <v xml:space="preserve"> </v>
      </c>
      <c r="E126" s="545" t="e">
        <f>IF(ISNUMBER(Regressions!E136),ROUND(Regressions!E136, 1), NA())</f>
        <v>#N/A</v>
      </c>
      <c r="F126" s="546" t="e">
        <f>IF(ISNUMBER(Regressions!F136),ROUND(Regressions!F136, 1), NA())</f>
        <v>#N/A</v>
      </c>
      <c r="G126" s="547" t="e">
        <f>IF(ISNUMBER(Regressions!G136),ROUND(Regressions!G136, 1), NA())</f>
        <v>#N/A</v>
      </c>
      <c r="H126" s="548" t="e">
        <f>IF(ISNUMBER(Regressions!H136),ROUND(Regressions!H136, 1), NA())</f>
        <v>#N/A</v>
      </c>
      <c r="I126" s="549" t="e">
        <f>IF(ISNUMBER(Regressions!I136),ROUND(Regressions!I136, 1), NA())</f>
        <v>#N/A</v>
      </c>
      <c r="J126" s="550" t="e">
        <f>IF(ISNUMBER(Regressions!K136),ROUND(Regressions!K136, 1), NA())</f>
        <v>#N/A</v>
      </c>
      <c r="K126" s="546" t="e">
        <f>IF(ISNUMBER(Regressions!L136),ROUND(Regressions!L136, 1), NA())</f>
        <v>#N/A</v>
      </c>
      <c r="L126" s="551" t="e">
        <f>IF(ISNUMBER(Regressions!M136),ROUND(Regressions!M136, 1), NA())</f>
        <v>#N/A</v>
      </c>
      <c r="M126" s="548" t="e">
        <f>IF(ISNUMBER(Regressions!N136),ROUND(Regressions!N136, 1), NA())</f>
        <v>#N/A</v>
      </c>
      <c r="N126" s="549" t="e">
        <f>IF(ISNUMBER(Regressions!O136),ROUND(Regressions!O136, 1), NA())</f>
        <v>#N/A</v>
      </c>
      <c r="O126" s="550" t="e">
        <f>IF(ISNUMBER(Regressions!Q136),ROUND(Regressions!Q136, 1), NA())</f>
        <v>#N/A</v>
      </c>
      <c r="P126" s="546" t="e">
        <f>IF(ISNUMBER(Regressions!R136),ROUND(Regressions!R136, 1), NA())</f>
        <v>#N/A</v>
      </c>
      <c r="Q126" s="552" t="e">
        <f>IF(ISNUMBER(Regressions!S136),ROUND(Regressions!S136, 1), NA())</f>
        <v>#N/A</v>
      </c>
      <c r="R126" s="548" t="e">
        <f>IF(ISNUMBER(Regressions!T136),ROUND(Regressions!T136, 1), NA())</f>
        <v>#N/A</v>
      </c>
      <c r="S126" s="549" t="e">
        <f>IF(ISNUMBER(Regressions!U136),ROUND(Regressions!U136, 1), NA())</f>
        <v>#N/A</v>
      </c>
    </row>
    <row r="127" spans="1:19" hidden="1" x14ac:dyDescent="0.25">
      <c r="A127" s="541" t="str">
        <f>+Introduction!$C$7</f>
        <v>Afghanistan</v>
      </c>
      <c r="B127" s="542">
        <f>IF(ISBLANK(Regressions!B137), " ", Regressions!B137)</f>
        <v>2030</v>
      </c>
      <c r="C127" s="541" t="str">
        <f>HLOOKUP(Introduction!$G$4,nametranslations,27,FALSE)</f>
        <v>Pre-primary</v>
      </c>
      <c r="D127" s="544" t="str">
        <f>IF(ISBLANK(Regressions!D137), " ", Regressions!D137)</f>
        <v xml:space="preserve"> </v>
      </c>
      <c r="E127" s="545" t="e">
        <f>IF(ISNUMBER(Regressions!E137),ROUND(Regressions!E137, 1), NA())</f>
        <v>#N/A</v>
      </c>
      <c r="F127" s="546" t="e">
        <f>IF(ISNUMBER(Regressions!F137),ROUND(Regressions!F137, 1), NA())</f>
        <v>#N/A</v>
      </c>
      <c r="G127" s="547" t="e">
        <f>IF(ISNUMBER(Regressions!G137),ROUND(Regressions!G137, 1), NA())</f>
        <v>#N/A</v>
      </c>
      <c r="H127" s="548" t="e">
        <f>IF(ISNUMBER(Regressions!H137),ROUND(Regressions!H137, 1), NA())</f>
        <v>#N/A</v>
      </c>
      <c r="I127" s="549" t="e">
        <f>IF(ISNUMBER(Regressions!I137),ROUND(Regressions!I137, 1), NA())</f>
        <v>#N/A</v>
      </c>
      <c r="J127" s="550" t="e">
        <f>IF(ISNUMBER(Regressions!K137),ROUND(Regressions!K137, 1), NA())</f>
        <v>#N/A</v>
      </c>
      <c r="K127" s="546" t="e">
        <f>IF(ISNUMBER(Regressions!L137),ROUND(Regressions!L137, 1), NA())</f>
        <v>#N/A</v>
      </c>
      <c r="L127" s="551" t="e">
        <f>IF(ISNUMBER(Regressions!M137),ROUND(Regressions!M137, 1), NA())</f>
        <v>#N/A</v>
      </c>
      <c r="M127" s="548" t="e">
        <f>IF(ISNUMBER(Regressions!N137),ROUND(Regressions!N137, 1), NA())</f>
        <v>#N/A</v>
      </c>
      <c r="N127" s="549" t="e">
        <f>IF(ISNUMBER(Regressions!O137),ROUND(Regressions!O137, 1), NA())</f>
        <v>#N/A</v>
      </c>
      <c r="O127" s="550" t="e">
        <f>IF(ISNUMBER(Regressions!Q137),ROUND(Regressions!Q137, 1), NA())</f>
        <v>#N/A</v>
      </c>
      <c r="P127" s="546" t="e">
        <f>IF(ISNUMBER(Regressions!R137),ROUND(Regressions!R137, 1), NA())</f>
        <v>#N/A</v>
      </c>
      <c r="Q127" s="552" t="e">
        <f>IF(ISNUMBER(Regressions!S137),ROUND(Regressions!S137, 1), NA())</f>
        <v>#N/A</v>
      </c>
      <c r="R127" s="548" t="e">
        <f>IF(ISNUMBER(Regressions!T137),ROUND(Regressions!T137, 1), NA())</f>
        <v>#N/A</v>
      </c>
      <c r="S127" s="549" t="e">
        <f>IF(ISNUMBER(Regressions!U137),ROUND(Regressions!U137, 1), NA())</f>
        <v>#N/A</v>
      </c>
    </row>
    <row r="128" spans="1:19" x14ac:dyDescent="0.25">
      <c r="A128" s="541" t="str">
        <f>+Introduction!$C$7</f>
        <v>Afghanistan</v>
      </c>
      <c r="B128" s="542">
        <f>IF(ISBLANK(Regressions!B138), " ", Regressions!B138)</f>
        <v>2000</v>
      </c>
      <c r="C128" s="541" t="str">
        <f>HLOOKUP(Introduction!$G$4,nametranslations,28,FALSE)</f>
        <v>Primary</v>
      </c>
      <c r="D128" s="544">
        <f>IF(ISBLANK(Regressions!D138), " ", Regressions!D138)</f>
        <v>3492242</v>
      </c>
      <c r="E128" s="545" t="e">
        <f>IF(ISNUMBER(Regressions!E138),ROUND(Regressions!E138, 1), NA())</f>
        <v>#N/A</v>
      </c>
      <c r="F128" s="546" t="e">
        <f>IF(ISNUMBER(Regressions!F138),ROUND(Regressions!F138, 1), NA())</f>
        <v>#N/A</v>
      </c>
      <c r="G128" s="547" t="e">
        <f>IF(ISNUMBER(Regressions!G138),ROUND(Regressions!G138, 1), NA())</f>
        <v>#N/A</v>
      </c>
      <c r="H128" s="548" t="e">
        <f>IF(ISNUMBER(Regressions!H138),ROUND(Regressions!H138, 1), NA())</f>
        <v>#N/A</v>
      </c>
      <c r="I128" s="549" t="e">
        <f>IF(ISNUMBER(Regressions!I138),ROUND(Regressions!I138, 1), NA())</f>
        <v>#N/A</v>
      </c>
      <c r="J128" s="550" t="e">
        <f>IF(ISNUMBER(Regressions!K138),ROUND(Regressions!K138, 1), NA())</f>
        <v>#N/A</v>
      </c>
      <c r="K128" s="546" t="e">
        <f>IF(ISNUMBER(Regressions!L138),ROUND(Regressions!L138, 1), NA())</f>
        <v>#N/A</v>
      </c>
      <c r="L128" s="551" t="e">
        <f>IF(ISNUMBER(Regressions!M138),ROUND(Regressions!M138, 1), NA())</f>
        <v>#N/A</v>
      </c>
      <c r="M128" s="548" t="e">
        <f>IF(ISNUMBER(Regressions!N138),ROUND(Regressions!N138, 1), NA())</f>
        <v>#N/A</v>
      </c>
      <c r="N128" s="549" t="e">
        <f>IF(ISNUMBER(Regressions!O138),ROUND(Regressions!O138, 1), NA())</f>
        <v>#N/A</v>
      </c>
      <c r="O128" s="550" t="e">
        <f>IF(ISNUMBER(Regressions!Q138),ROUND(Regressions!Q138, 1), NA())</f>
        <v>#N/A</v>
      </c>
      <c r="P128" s="546" t="e">
        <f>IF(ISNUMBER(Regressions!R138),ROUND(Regressions!R138, 1), NA())</f>
        <v>#N/A</v>
      </c>
      <c r="Q128" s="552" t="e">
        <f>IF(ISNUMBER(Regressions!S138),ROUND(Regressions!S138, 1), NA())</f>
        <v>#N/A</v>
      </c>
      <c r="R128" s="548" t="e">
        <f>IF(ISNUMBER(Regressions!T138),ROUND(Regressions!T138, 1), NA())</f>
        <v>#N/A</v>
      </c>
      <c r="S128" s="549" t="e">
        <f>IF(ISNUMBER(Regressions!U138),ROUND(Regressions!U138, 1), NA())</f>
        <v>#N/A</v>
      </c>
    </row>
    <row r="129" spans="1:19" x14ac:dyDescent="0.25">
      <c r="A129" s="541" t="str">
        <f>+Introduction!$C$7</f>
        <v>Afghanistan</v>
      </c>
      <c r="B129" s="542">
        <f>IF(ISBLANK(Regressions!B139), " ", Regressions!B139)</f>
        <v>2001</v>
      </c>
      <c r="C129" s="541" t="str">
        <f>HLOOKUP(Introduction!$G$4,nametranslations,28,FALSE)</f>
        <v>Primary</v>
      </c>
      <c r="D129" s="544">
        <f>IF(ISBLANK(Regressions!D139), " ", Regressions!D139)</f>
        <v>3494287</v>
      </c>
      <c r="E129" s="545" t="e">
        <f>IF(ISNUMBER(Regressions!E139),ROUND(Regressions!E139, 1), NA())</f>
        <v>#N/A</v>
      </c>
      <c r="F129" s="546" t="e">
        <f>IF(ISNUMBER(Regressions!F139),ROUND(Regressions!F139, 1), NA())</f>
        <v>#N/A</v>
      </c>
      <c r="G129" s="547" t="e">
        <f>IF(ISNUMBER(Regressions!G139),ROUND(Regressions!G139, 1), NA())</f>
        <v>#N/A</v>
      </c>
      <c r="H129" s="548" t="e">
        <f>IF(ISNUMBER(Regressions!H139),ROUND(Regressions!H139, 1), NA())</f>
        <v>#N/A</v>
      </c>
      <c r="I129" s="549" t="e">
        <f>IF(ISNUMBER(Regressions!I139),ROUND(Regressions!I139, 1), NA())</f>
        <v>#N/A</v>
      </c>
      <c r="J129" s="550" t="e">
        <f>IF(ISNUMBER(Regressions!K139),ROUND(Regressions!K139, 1), NA())</f>
        <v>#N/A</v>
      </c>
      <c r="K129" s="546" t="e">
        <f>IF(ISNUMBER(Regressions!L139),ROUND(Regressions!L139, 1), NA())</f>
        <v>#N/A</v>
      </c>
      <c r="L129" s="551" t="e">
        <f>IF(ISNUMBER(Regressions!M139),ROUND(Regressions!M139, 1), NA())</f>
        <v>#N/A</v>
      </c>
      <c r="M129" s="548" t="e">
        <f>IF(ISNUMBER(Regressions!N139),ROUND(Regressions!N139, 1), NA())</f>
        <v>#N/A</v>
      </c>
      <c r="N129" s="549" t="e">
        <f>IF(ISNUMBER(Regressions!O139),ROUND(Regressions!O139, 1), NA())</f>
        <v>#N/A</v>
      </c>
      <c r="O129" s="550" t="e">
        <f>IF(ISNUMBER(Regressions!Q139),ROUND(Regressions!Q139, 1), NA())</f>
        <v>#N/A</v>
      </c>
      <c r="P129" s="546" t="e">
        <f>IF(ISNUMBER(Regressions!R139),ROUND(Regressions!R139, 1), NA())</f>
        <v>#N/A</v>
      </c>
      <c r="Q129" s="552" t="e">
        <f>IF(ISNUMBER(Regressions!S139),ROUND(Regressions!S139, 1), NA())</f>
        <v>#N/A</v>
      </c>
      <c r="R129" s="548" t="e">
        <f>IF(ISNUMBER(Regressions!T139),ROUND(Regressions!T139, 1), NA())</f>
        <v>#N/A</v>
      </c>
      <c r="S129" s="549" t="e">
        <f>IF(ISNUMBER(Regressions!U139),ROUND(Regressions!U139, 1), NA())</f>
        <v>#N/A</v>
      </c>
    </row>
    <row r="130" spans="1:19" x14ac:dyDescent="0.25">
      <c r="A130" s="541" t="str">
        <f>+Introduction!$C$7</f>
        <v>Afghanistan</v>
      </c>
      <c r="B130" s="542">
        <f>IF(ISBLANK(Regressions!B140), " ", Regressions!B140)</f>
        <v>2002</v>
      </c>
      <c r="C130" s="541" t="str">
        <f>HLOOKUP(Introduction!$G$4,nametranslations,28,FALSE)</f>
        <v>Primary</v>
      </c>
      <c r="D130" s="544">
        <f>IF(ISBLANK(Regressions!D140), " ", Regressions!D140)</f>
        <v>3634307</v>
      </c>
      <c r="E130" s="545" t="e">
        <f>IF(ISNUMBER(Regressions!E140),ROUND(Regressions!E140, 1), NA())</f>
        <v>#N/A</v>
      </c>
      <c r="F130" s="546" t="e">
        <f>IF(ISNUMBER(Regressions!F140),ROUND(Regressions!F140, 1), NA())</f>
        <v>#N/A</v>
      </c>
      <c r="G130" s="547" t="e">
        <f>IF(ISNUMBER(Regressions!G140),ROUND(Regressions!G140, 1), NA())</f>
        <v>#N/A</v>
      </c>
      <c r="H130" s="548" t="e">
        <f>IF(ISNUMBER(Regressions!H140),ROUND(Regressions!H140, 1), NA())</f>
        <v>#N/A</v>
      </c>
      <c r="I130" s="549" t="e">
        <f>IF(ISNUMBER(Regressions!I140),ROUND(Regressions!I140, 1), NA())</f>
        <v>#N/A</v>
      </c>
      <c r="J130" s="550" t="e">
        <f>IF(ISNUMBER(Regressions!K140),ROUND(Regressions!K140, 1), NA())</f>
        <v>#N/A</v>
      </c>
      <c r="K130" s="546" t="e">
        <f>IF(ISNUMBER(Regressions!L140),ROUND(Regressions!L140, 1), NA())</f>
        <v>#N/A</v>
      </c>
      <c r="L130" s="551" t="e">
        <f>IF(ISNUMBER(Regressions!M140),ROUND(Regressions!M140, 1), NA())</f>
        <v>#N/A</v>
      </c>
      <c r="M130" s="548" t="e">
        <f>IF(ISNUMBER(Regressions!N140),ROUND(Regressions!N140, 1), NA())</f>
        <v>#N/A</v>
      </c>
      <c r="N130" s="549" t="e">
        <f>IF(ISNUMBER(Regressions!O140),ROUND(Regressions!O140, 1), NA())</f>
        <v>#N/A</v>
      </c>
      <c r="O130" s="550" t="e">
        <f>IF(ISNUMBER(Regressions!Q140),ROUND(Regressions!Q140, 1), NA())</f>
        <v>#N/A</v>
      </c>
      <c r="P130" s="546" t="e">
        <f>IF(ISNUMBER(Regressions!R140),ROUND(Regressions!R140, 1), NA())</f>
        <v>#N/A</v>
      </c>
      <c r="Q130" s="552" t="e">
        <f>IF(ISNUMBER(Regressions!S140),ROUND(Regressions!S140, 1), NA())</f>
        <v>#N/A</v>
      </c>
      <c r="R130" s="548" t="e">
        <f>IF(ISNUMBER(Regressions!T140),ROUND(Regressions!T140, 1), NA())</f>
        <v>#N/A</v>
      </c>
      <c r="S130" s="549" t="e">
        <f>IF(ISNUMBER(Regressions!U140),ROUND(Regressions!U140, 1), NA())</f>
        <v>#N/A</v>
      </c>
    </row>
    <row r="131" spans="1:19" x14ac:dyDescent="0.25">
      <c r="A131" s="541" t="str">
        <f>+Introduction!$C$7</f>
        <v>Afghanistan</v>
      </c>
      <c r="B131" s="542">
        <f>IF(ISBLANK(Regressions!B141), " ", Regressions!B141)</f>
        <v>2003</v>
      </c>
      <c r="C131" s="541" t="str">
        <f>HLOOKUP(Introduction!$G$4,nametranslations,28,FALSE)</f>
        <v>Primary</v>
      </c>
      <c r="D131" s="544">
        <f>IF(ISBLANK(Regressions!D141), " ", Regressions!D141)</f>
        <v>3965999</v>
      </c>
      <c r="E131" s="545" t="e">
        <f>IF(ISNUMBER(Regressions!E141),ROUND(Regressions!E141, 1), NA())</f>
        <v>#N/A</v>
      </c>
      <c r="F131" s="546" t="e">
        <f>IF(ISNUMBER(Regressions!F141),ROUND(Regressions!F141, 1), NA())</f>
        <v>#N/A</v>
      </c>
      <c r="G131" s="547" t="e">
        <f>IF(ISNUMBER(Regressions!G141),ROUND(Regressions!G141, 1), NA())</f>
        <v>#N/A</v>
      </c>
      <c r="H131" s="548" t="e">
        <f>IF(ISNUMBER(Regressions!H141),ROUND(Regressions!H141, 1), NA())</f>
        <v>#N/A</v>
      </c>
      <c r="I131" s="549" t="e">
        <f>IF(ISNUMBER(Regressions!I141),ROUND(Regressions!I141, 1), NA())</f>
        <v>#N/A</v>
      </c>
      <c r="J131" s="550" t="e">
        <f>IF(ISNUMBER(Regressions!K141),ROUND(Regressions!K141, 1), NA())</f>
        <v>#N/A</v>
      </c>
      <c r="K131" s="546" t="e">
        <f>IF(ISNUMBER(Regressions!L141),ROUND(Regressions!L141, 1), NA())</f>
        <v>#N/A</v>
      </c>
      <c r="L131" s="551" t="e">
        <f>IF(ISNUMBER(Regressions!M141),ROUND(Regressions!M141, 1), NA())</f>
        <v>#N/A</v>
      </c>
      <c r="M131" s="548" t="e">
        <f>IF(ISNUMBER(Regressions!N141),ROUND(Regressions!N141, 1), NA())</f>
        <v>#N/A</v>
      </c>
      <c r="N131" s="549" t="e">
        <f>IF(ISNUMBER(Regressions!O141),ROUND(Regressions!O141, 1), NA())</f>
        <v>#N/A</v>
      </c>
      <c r="O131" s="550" t="e">
        <f>IF(ISNUMBER(Regressions!Q141),ROUND(Regressions!Q141, 1), NA())</f>
        <v>#N/A</v>
      </c>
      <c r="P131" s="546" t="e">
        <f>IF(ISNUMBER(Regressions!R141),ROUND(Regressions!R141, 1), NA())</f>
        <v>#N/A</v>
      </c>
      <c r="Q131" s="552" t="e">
        <f>IF(ISNUMBER(Regressions!S141),ROUND(Regressions!S141, 1), NA())</f>
        <v>#N/A</v>
      </c>
      <c r="R131" s="548" t="e">
        <f>IF(ISNUMBER(Regressions!T141),ROUND(Regressions!T141, 1), NA())</f>
        <v>#N/A</v>
      </c>
      <c r="S131" s="549" t="e">
        <f>IF(ISNUMBER(Regressions!U141),ROUND(Regressions!U141, 1), NA())</f>
        <v>#N/A</v>
      </c>
    </row>
    <row r="132" spans="1:19" x14ac:dyDescent="0.25">
      <c r="A132" s="541" t="str">
        <f>+Introduction!$C$7</f>
        <v>Afghanistan</v>
      </c>
      <c r="B132" s="542">
        <f>IF(ISBLANK(Regressions!B142), " ", Regressions!B142)</f>
        <v>2004</v>
      </c>
      <c r="C132" s="541" t="str">
        <f>HLOOKUP(Introduction!$G$4,nametranslations,28,FALSE)</f>
        <v>Primary</v>
      </c>
      <c r="D132" s="544">
        <f>IF(ISBLANK(Regressions!D142), " ", Regressions!D142)</f>
        <v>4200180</v>
      </c>
      <c r="E132" s="545" t="e">
        <f>IF(ISNUMBER(Regressions!E142),ROUND(Regressions!E142, 1), NA())</f>
        <v>#N/A</v>
      </c>
      <c r="F132" s="546" t="e">
        <f>IF(ISNUMBER(Regressions!F142),ROUND(Regressions!F142, 1), NA())</f>
        <v>#N/A</v>
      </c>
      <c r="G132" s="547" t="e">
        <f>IF(ISNUMBER(Regressions!G142),ROUND(Regressions!G142, 1), NA())</f>
        <v>#N/A</v>
      </c>
      <c r="H132" s="548" t="e">
        <f>IF(ISNUMBER(Regressions!H142),ROUND(Regressions!H142, 1), NA())</f>
        <v>#N/A</v>
      </c>
      <c r="I132" s="549" t="e">
        <f>IF(ISNUMBER(Regressions!I142),ROUND(Regressions!I142, 1), NA())</f>
        <v>#N/A</v>
      </c>
      <c r="J132" s="550" t="e">
        <f>IF(ISNUMBER(Regressions!K142),ROUND(Regressions!K142, 1), NA())</f>
        <v>#N/A</v>
      </c>
      <c r="K132" s="546" t="e">
        <f>IF(ISNUMBER(Regressions!L142),ROUND(Regressions!L142, 1), NA())</f>
        <v>#N/A</v>
      </c>
      <c r="L132" s="551" t="e">
        <f>IF(ISNUMBER(Regressions!M142),ROUND(Regressions!M142, 1), NA())</f>
        <v>#N/A</v>
      </c>
      <c r="M132" s="548" t="e">
        <f>IF(ISNUMBER(Regressions!N142),ROUND(Regressions!N142, 1), NA())</f>
        <v>#N/A</v>
      </c>
      <c r="N132" s="549" t="e">
        <f>IF(ISNUMBER(Regressions!O142),ROUND(Regressions!O142, 1), NA())</f>
        <v>#N/A</v>
      </c>
      <c r="O132" s="550" t="e">
        <f>IF(ISNUMBER(Regressions!Q142),ROUND(Regressions!Q142, 1), NA())</f>
        <v>#N/A</v>
      </c>
      <c r="P132" s="546" t="e">
        <f>IF(ISNUMBER(Regressions!R142),ROUND(Regressions!R142, 1), NA())</f>
        <v>#N/A</v>
      </c>
      <c r="Q132" s="552" t="e">
        <f>IF(ISNUMBER(Regressions!S142),ROUND(Regressions!S142, 1), NA())</f>
        <v>#N/A</v>
      </c>
      <c r="R132" s="548" t="e">
        <f>IF(ISNUMBER(Regressions!T142),ROUND(Regressions!T142, 1), NA())</f>
        <v>#N/A</v>
      </c>
      <c r="S132" s="549" t="e">
        <f>IF(ISNUMBER(Regressions!U142),ROUND(Regressions!U142, 1), NA())</f>
        <v>#N/A</v>
      </c>
    </row>
    <row r="133" spans="1:19" x14ac:dyDescent="0.25">
      <c r="A133" s="541" t="str">
        <f>+Introduction!$C$7</f>
        <v>Afghanistan</v>
      </c>
      <c r="B133" s="542">
        <f>IF(ISBLANK(Regressions!B143), " ", Regressions!B143)</f>
        <v>2005</v>
      </c>
      <c r="C133" s="541" t="str">
        <f>HLOOKUP(Introduction!$G$4,nametranslations,28,FALSE)</f>
        <v>Primary</v>
      </c>
      <c r="D133" s="544">
        <f>IF(ISBLANK(Regressions!D143), " ", Regressions!D143)</f>
        <v>4340351</v>
      </c>
      <c r="E133" s="545" t="e">
        <f>IF(ISNUMBER(Regressions!E143),ROUND(Regressions!E143, 1), NA())</f>
        <v>#N/A</v>
      </c>
      <c r="F133" s="546" t="e">
        <f>IF(ISNUMBER(Regressions!F143),ROUND(Regressions!F143, 1), NA())</f>
        <v>#N/A</v>
      </c>
      <c r="G133" s="547" t="e">
        <f>IF(ISNUMBER(Regressions!G143),ROUND(Regressions!G143, 1), NA())</f>
        <v>#N/A</v>
      </c>
      <c r="H133" s="548" t="e">
        <f>IF(ISNUMBER(Regressions!H143),ROUND(Regressions!H143, 1), NA())</f>
        <v>#N/A</v>
      </c>
      <c r="I133" s="549" t="e">
        <f>IF(ISNUMBER(Regressions!I143),ROUND(Regressions!I143, 1), NA())</f>
        <v>#N/A</v>
      </c>
      <c r="J133" s="550" t="e">
        <f>IF(ISNUMBER(Regressions!K143),ROUND(Regressions!K143, 1), NA())</f>
        <v>#N/A</v>
      </c>
      <c r="K133" s="546" t="e">
        <f>IF(ISNUMBER(Regressions!L143),ROUND(Regressions!L143, 1), NA())</f>
        <v>#N/A</v>
      </c>
      <c r="L133" s="551" t="e">
        <f>IF(ISNUMBER(Regressions!M143),ROUND(Regressions!M143, 1), NA())</f>
        <v>#N/A</v>
      </c>
      <c r="M133" s="548" t="e">
        <f>IF(ISNUMBER(Regressions!N143),ROUND(Regressions!N143, 1), NA())</f>
        <v>#N/A</v>
      </c>
      <c r="N133" s="549" t="e">
        <f>IF(ISNUMBER(Regressions!O143),ROUND(Regressions!O143, 1), NA())</f>
        <v>#N/A</v>
      </c>
      <c r="O133" s="550" t="e">
        <f>IF(ISNUMBER(Regressions!Q143),ROUND(Regressions!Q143, 1), NA())</f>
        <v>#N/A</v>
      </c>
      <c r="P133" s="546" t="e">
        <f>IF(ISNUMBER(Regressions!R143),ROUND(Regressions!R143, 1), NA())</f>
        <v>#N/A</v>
      </c>
      <c r="Q133" s="552" t="e">
        <f>IF(ISNUMBER(Regressions!S143),ROUND(Regressions!S143, 1), NA())</f>
        <v>#N/A</v>
      </c>
      <c r="R133" s="548" t="e">
        <f>IF(ISNUMBER(Regressions!T143),ROUND(Regressions!T143, 1), NA())</f>
        <v>#N/A</v>
      </c>
      <c r="S133" s="549" t="e">
        <f>IF(ISNUMBER(Regressions!U143),ROUND(Regressions!U143, 1), NA())</f>
        <v>#N/A</v>
      </c>
    </row>
    <row r="134" spans="1:19" x14ac:dyDescent="0.25">
      <c r="A134" s="541" t="str">
        <f>+Introduction!$C$7</f>
        <v>Afghanistan</v>
      </c>
      <c r="B134" s="542">
        <f>IF(ISBLANK(Regressions!B144), " ", Regressions!B144)</f>
        <v>2006</v>
      </c>
      <c r="C134" s="541" t="str">
        <f>HLOOKUP(Introduction!$G$4,nametranslations,28,FALSE)</f>
        <v>Primary</v>
      </c>
      <c r="D134" s="544">
        <f>IF(ISBLANK(Regressions!D144), " ", Regressions!D144)</f>
        <v>4564810</v>
      </c>
      <c r="E134" s="545" t="e">
        <f>IF(ISNUMBER(Regressions!E144),ROUND(Regressions!E144, 1), NA())</f>
        <v>#N/A</v>
      </c>
      <c r="F134" s="546" t="e">
        <f>IF(ISNUMBER(Regressions!F144),ROUND(Regressions!F144, 1), NA())</f>
        <v>#N/A</v>
      </c>
      <c r="G134" s="547" t="e">
        <f>IF(ISNUMBER(Regressions!G144),ROUND(Regressions!G144, 1), NA())</f>
        <v>#N/A</v>
      </c>
      <c r="H134" s="548" t="e">
        <f>IF(ISNUMBER(Regressions!H144),ROUND(Regressions!H144, 1), NA())</f>
        <v>#N/A</v>
      </c>
      <c r="I134" s="549" t="e">
        <f>IF(ISNUMBER(Regressions!I144),ROUND(Regressions!I144, 1), NA())</f>
        <v>#N/A</v>
      </c>
      <c r="J134" s="550" t="e">
        <f>IF(ISNUMBER(Regressions!K144),ROUND(Regressions!K144, 1), NA())</f>
        <v>#N/A</v>
      </c>
      <c r="K134" s="546" t="e">
        <f>IF(ISNUMBER(Regressions!L144),ROUND(Regressions!L144, 1), NA())</f>
        <v>#N/A</v>
      </c>
      <c r="L134" s="551" t="e">
        <f>IF(ISNUMBER(Regressions!M144),ROUND(Regressions!M144, 1), NA())</f>
        <v>#N/A</v>
      </c>
      <c r="M134" s="548" t="e">
        <f>IF(ISNUMBER(Regressions!N144),ROUND(Regressions!N144, 1), NA())</f>
        <v>#N/A</v>
      </c>
      <c r="N134" s="549" t="e">
        <f>IF(ISNUMBER(Regressions!O144),ROUND(Regressions!O144, 1), NA())</f>
        <v>#N/A</v>
      </c>
      <c r="O134" s="550" t="e">
        <f>IF(ISNUMBER(Regressions!Q144),ROUND(Regressions!Q144, 1), NA())</f>
        <v>#N/A</v>
      </c>
      <c r="P134" s="546" t="e">
        <f>IF(ISNUMBER(Regressions!R144),ROUND(Regressions!R144, 1), NA())</f>
        <v>#N/A</v>
      </c>
      <c r="Q134" s="552" t="e">
        <f>IF(ISNUMBER(Regressions!S144),ROUND(Regressions!S144, 1), NA())</f>
        <v>#N/A</v>
      </c>
      <c r="R134" s="548" t="e">
        <f>IF(ISNUMBER(Regressions!T144),ROUND(Regressions!T144, 1), NA())</f>
        <v>#N/A</v>
      </c>
      <c r="S134" s="549" t="e">
        <f>IF(ISNUMBER(Regressions!U144),ROUND(Regressions!U144, 1), NA())</f>
        <v>#N/A</v>
      </c>
    </row>
    <row r="135" spans="1:19" x14ac:dyDescent="0.25">
      <c r="A135" s="541" t="str">
        <f>+Introduction!$C$7</f>
        <v>Afghanistan</v>
      </c>
      <c r="B135" s="542">
        <f>IF(ISBLANK(Regressions!B145), " ", Regressions!B145)</f>
        <v>2007</v>
      </c>
      <c r="C135" s="541" t="str">
        <f>HLOOKUP(Introduction!$G$4,nametranslations,28,FALSE)</f>
        <v>Primary</v>
      </c>
      <c r="D135" s="544">
        <f>IF(ISBLANK(Regressions!D145), " ", Regressions!D145)</f>
        <v>4750241</v>
      </c>
      <c r="E135" s="545" t="e">
        <f>IF(ISNUMBER(Regressions!E145),ROUND(Regressions!E145, 1), NA())</f>
        <v>#N/A</v>
      </c>
      <c r="F135" s="546" t="e">
        <f>IF(ISNUMBER(Regressions!F145),ROUND(Regressions!F145, 1), NA())</f>
        <v>#N/A</v>
      </c>
      <c r="G135" s="547" t="e">
        <f>IF(ISNUMBER(Regressions!G145),ROUND(Regressions!G145, 1), NA())</f>
        <v>#N/A</v>
      </c>
      <c r="H135" s="548" t="e">
        <f>IF(ISNUMBER(Regressions!H145),ROUND(Regressions!H145, 1), NA())</f>
        <v>#N/A</v>
      </c>
      <c r="I135" s="549" t="e">
        <f>IF(ISNUMBER(Regressions!I145),ROUND(Regressions!I145, 1), NA())</f>
        <v>#N/A</v>
      </c>
      <c r="J135" s="550" t="e">
        <f>IF(ISNUMBER(Regressions!K145),ROUND(Regressions!K145, 1), NA())</f>
        <v>#N/A</v>
      </c>
      <c r="K135" s="546" t="e">
        <f>IF(ISNUMBER(Regressions!L145),ROUND(Regressions!L145, 1), NA())</f>
        <v>#N/A</v>
      </c>
      <c r="L135" s="551" t="e">
        <f>IF(ISNUMBER(Regressions!M145),ROUND(Regressions!M145, 1), NA())</f>
        <v>#N/A</v>
      </c>
      <c r="M135" s="548" t="e">
        <f>IF(ISNUMBER(Regressions!N145),ROUND(Regressions!N145, 1), NA())</f>
        <v>#N/A</v>
      </c>
      <c r="N135" s="549" t="e">
        <f>IF(ISNUMBER(Regressions!O145),ROUND(Regressions!O145, 1), NA())</f>
        <v>#N/A</v>
      </c>
      <c r="O135" s="550" t="e">
        <f>IF(ISNUMBER(Regressions!Q145),ROUND(Regressions!Q145, 1), NA())</f>
        <v>#N/A</v>
      </c>
      <c r="P135" s="546" t="e">
        <f>IF(ISNUMBER(Regressions!R145),ROUND(Regressions!R145, 1), NA())</f>
        <v>#N/A</v>
      </c>
      <c r="Q135" s="552" t="e">
        <f>IF(ISNUMBER(Regressions!S145),ROUND(Regressions!S145, 1), NA())</f>
        <v>#N/A</v>
      </c>
      <c r="R135" s="548" t="e">
        <f>IF(ISNUMBER(Regressions!T145),ROUND(Regressions!T145, 1), NA())</f>
        <v>#N/A</v>
      </c>
      <c r="S135" s="549" t="e">
        <f>IF(ISNUMBER(Regressions!U145),ROUND(Regressions!U145, 1), NA())</f>
        <v>#N/A</v>
      </c>
    </row>
    <row r="136" spans="1:19" x14ac:dyDescent="0.25">
      <c r="A136" s="541" t="str">
        <f>+Introduction!$C$7</f>
        <v>Afghanistan</v>
      </c>
      <c r="B136" s="542">
        <f>IF(ISBLANK(Regressions!B146), " ", Regressions!B146)</f>
        <v>2008</v>
      </c>
      <c r="C136" s="541" t="str">
        <f>HLOOKUP(Introduction!$G$4,nametranslations,28,FALSE)</f>
        <v>Primary</v>
      </c>
      <c r="D136" s="544">
        <f>IF(ISBLANK(Regressions!D146), " ", Regressions!D146)</f>
        <v>4763109</v>
      </c>
      <c r="E136" s="545" t="e">
        <f>IF(ISNUMBER(Regressions!E146),ROUND(Regressions!E146, 1), NA())</f>
        <v>#N/A</v>
      </c>
      <c r="F136" s="546" t="e">
        <f>IF(ISNUMBER(Regressions!F146),ROUND(Regressions!F146, 1), NA())</f>
        <v>#N/A</v>
      </c>
      <c r="G136" s="547" t="e">
        <f>IF(ISNUMBER(Regressions!G146),ROUND(Regressions!G146, 1), NA())</f>
        <v>#N/A</v>
      </c>
      <c r="H136" s="548" t="e">
        <f>IF(ISNUMBER(Regressions!H146),ROUND(Regressions!H146, 1), NA())</f>
        <v>#N/A</v>
      </c>
      <c r="I136" s="549" t="e">
        <f>IF(ISNUMBER(Regressions!I146),ROUND(Regressions!I146, 1), NA())</f>
        <v>#N/A</v>
      </c>
      <c r="J136" s="550" t="e">
        <f>IF(ISNUMBER(Regressions!K146),ROUND(Regressions!K146, 1), NA())</f>
        <v>#N/A</v>
      </c>
      <c r="K136" s="546" t="e">
        <f>IF(ISNUMBER(Regressions!L146),ROUND(Regressions!L146, 1), NA())</f>
        <v>#N/A</v>
      </c>
      <c r="L136" s="551" t="e">
        <f>IF(ISNUMBER(Regressions!M146),ROUND(Regressions!M146, 1), NA())</f>
        <v>#N/A</v>
      </c>
      <c r="M136" s="548" t="e">
        <f>IF(ISNUMBER(Regressions!N146),ROUND(Regressions!N146, 1), NA())</f>
        <v>#N/A</v>
      </c>
      <c r="N136" s="549" t="e">
        <f>IF(ISNUMBER(Regressions!O146),ROUND(Regressions!O146, 1), NA())</f>
        <v>#N/A</v>
      </c>
      <c r="O136" s="550" t="e">
        <f>IF(ISNUMBER(Regressions!Q146),ROUND(Regressions!Q146, 1), NA())</f>
        <v>#N/A</v>
      </c>
      <c r="P136" s="546" t="e">
        <f>IF(ISNUMBER(Regressions!R146),ROUND(Regressions!R146, 1), NA())</f>
        <v>#N/A</v>
      </c>
      <c r="Q136" s="552" t="e">
        <f>IF(ISNUMBER(Regressions!S146),ROUND(Regressions!S146, 1), NA())</f>
        <v>#N/A</v>
      </c>
      <c r="R136" s="548" t="e">
        <f>IF(ISNUMBER(Regressions!T146),ROUND(Regressions!T146, 1), NA())</f>
        <v>#N/A</v>
      </c>
      <c r="S136" s="549" t="e">
        <f>IF(ISNUMBER(Regressions!U146),ROUND(Regressions!U146, 1), NA())</f>
        <v>#N/A</v>
      </c>
    </row>
    <row r="137" spans="1:19" x14ac:dyDescent="0.25">
      <c r="A137" s="541" t="str">
        <f>+Introduction!$C$7</f>
        <v>Afghanistan</v>
      </c>
      <c r="B137" s="542">
        <f>IF(ISBLANK(Regressions!B147), " ", Regressions!B147)</f>
        <v>2009</v>
      </c>
      <c r="C137" s="541" t="str">
        <f>HLOOKUP(Introduction!$G$4,nametranslations,28,FALSE)</f>
        <v>Primary</v>
      </c>
      <c r="D137" s="544">
        <f>IF(ISBLANK(Regressions!D147), " ", Regressions!D147)</f>
        <v>4960244</v>
      </c>
      <c r="E137" s="545" t="e">
        <f>IF(ISNUMBER(Regressions!E147),ROUND(Regressions!E147, 1), NA())</f>
        <v>#N/A</v>
      </c>
      <c r="F137" s="546" t="e">
        <f>IF(ISNUMBER(Regressions!F147),ROUND(Regressions!F147, 1), NA())</f>
        <v>#N/A</v>
      </c>
      <c r="G137" s="547" t="e">
        <f>IF(ISNUMBER(Regressions!G147),ROUND(Regressions!G147, 1), NA())</f>
        <v>#N/A</v>
      </c>
      <c r="H137" s="548" t="e">
        <f>IF(ISNUMBER(Regressions!H147),ROUND(Regressions!H147, 1), NA())</f>
        <v>#N/A</v>
      </c>
      <c r="I137" s="549" t="e">
        <f>IF(ISNUMBER(Regressions!I147),ROUND(Regressions!I147, 1), NA())</f>
        <v>#N/A</v>
      </c>
      <c r="J137" s="550" t="e">
        <f>IF(ISNUMBER(Regressions!K147),ROUND(Regressions!K147, 1), NA())</f>
        <v>#N/A</v>
      </c>
      <c r="K137" s="546" t="e">
        <f>IF(ISNUMBER(Regressions!L147),ROUND(Regressions!L147, 1), NA())</f>
        <v>#N/A</v>
      </c>
      <c r="L137" s="551" t="e">
        <f>IF(ISNUMBER(Regressions!M147),ROUND(Regressions!M147, 1), NA())</f>
        <v>#N/A</v>
      </c>
      <c r="M137" s="548" t="e">
        <f>IF(ISNUMBER(Regressions!N147),ROUND(Regressions!N147, 1), NA())</f>
        <v>#N/A</v>
      </c>
      <c r="N137" s="549" t="e">
        <f>IF(ISNUMBER(Regressions!O147),ROUND(Regressions!O147, 1), NA())</f>
        <v>#N/A</v>
      </c>
      <c r="O137" s="550" t="e">
        <f>IF(ISNUMBER(Regressions!Q147),ROUND(Regressions!Q147, 1), NA())</f>
        <v>#N/A</v>
      </c>
      <c r="P137" s="546" t="e">
        <f>IF(ISNUMBER(Regressions!R147),ROUND(Regressions!R147, 1), NA())</f>
        <v>#N/A</v>
      </c>
      <c r="Q137" s="552" t="e">
        <f>IF(ISNUMBER(Regressions!S147),ROUND(Regressions!S147, 1), NA())</f>
        <v>#N/A</v>
      </c>
      <c r="R137" s="548" t="e">
        <f>IF(ISNUMBER(Regressions!T147),ROUND(Regressions!T147, 1), NA())</f>
        <v>#N/A</v>
      </c>
      <c r="S137" s="549" t="e">
        <f>IF(ISNUMBER(Regressions!U147),ROUND(Regressions!U147, 1), NA())</f>
        <v>#N/A</v>
      </c>
    </row>
    <row r="138" spans="1:19" x14ac:dyDescent="0.25">
      <c r="A138" s="541" t="str">
        <f>+Introduction!$C$7</f>
        <v>Afghanistan</v>
      </c>
      <c r="B138" s="542">
        <f>IF(ISBLANK(Regressions!B148), " ", Regressions!B148)</f>
        <v>2010</v>
      </c>
      <c r="C138" s="541" t="str">
        <f>HLOOKUP(Introduction!$G$4,nametranslations,28,FALSE)</f>
        <v>Primary</v>
      </c>
      <c r="D138" s="544">
        <f>IF(ISBLANK(Regressions!D148), " ", Regressions!D148)</f>
        <v>5101508</v>
      </c>
      <c r="E138" s="545" t="e">
        <f>IF(ISNUMBER(Regressions!E148),ROUND(Regressions!E148, 1), NA())</f>
        <v>#N/A</v>
      </c>
      <c r="F138" s="546" t="e">
        <f>IF(ISNUMBER(Regressions!F148),ROUND(Regressions!F148, 1), NA())</f>
        <v>#N/A</v>
      </c>
      <c r="G138" s="547" t="e">
        <f>IF(ISNUMBER(Regressions!G148),ROUND(Regressions!G148, 1), NA())</f>
        <v>#N/A</v>
      </c>
      <c r="H138" s="548" t="e">
        <f>IF(ISNUMBER(Regressions!H148),ROUND(Regressions!H148, 1), NA())</f>
        <v>#N/A</v>
      </c>
      <c r="I138" s="549" t="e">
        <f>IF(ISNUMBER(Regressions!I148),ROUND(Regressions!I148, 1), NA())</f>
        <v>#N/A</v>
      </c>
      <c r="J138" s="550" t="e">
        <f>IF(ISNUMBER(Regressions!K148),ROUND(Regressions!K148, 1), NA())</f>
        <v>#N/A</v>
      </c>
      <c r="K138" s="546" t="e">
        <f>IF(ISNUMBER(Regressions!L148),ROUND(Regressions!L148, 1), NA())</f>
        <v>#N/A</v>
      </c>
      <c r="L138" s="551">
        <f>IF(ISNUMBER(Regressions!M148),ROUND(Regressions!M148, 1), NA())</f>
        <v>26.1</v>
      </c>
      <c r="M138" s="548" t="e">
        <f>IF(ISNUMBER(Regressions!N148),ROUND(Regressions!N148, 1), NA())</f>
        <v>#N/A</v>
      </c>
      <c r="N138" s="549" t="e">
        <f>IF(ISNUMBER(Regressions!O148),ROUND(Regressions!O148, 1), NA())</f>
        <v>#N/A</v>
      </c>
      <c r="O138" s="550" t="e">
        <f>IF(ISNUMBER(Regressions!Q148),ROUND(Regressions!Q148, 1), NA())</f>
        <v>#N/A</v>
      </c>
      <c r="P138" s="546" t="e">
        <f>IF(ISNUMBER(Regressions!R148),ROUND(Regressions!R148, 1), NA())</f>
        <v>#N/A</v>
      </c>
      <c r="Q138" s="552">
        <f>IF(ISNUMBER(Regressions!S148),ROUND(Regressions!S148, 1), NA())</f>
        <v>4.8</v>
      </c>
      <c r="R138" s="548" t="e">
        <f>IF(ISNUMBER(Regressions!T148),ROUND(Regressions!T148, 1), NA())</f>
        <v>#N/A</v>
      </c>
      <c r="S138" s="549" t="e">
        <f>IF(ISNUMBER(Regressions!U148),ROUND(Regressions!U148, 1), NA())</f>
        <v>#N/A</v>
      </c>
    </row>
    <row r="139" spans="1:19" x14ac:dyDescent="0.25">
      <c r="A139" s="541" t="str">
        <f>+Introduction!$C$7</f>
        <v>Afghanistan</v>
      </c>
      <c r="B139" s="542">
        <f>IF(ISBLANK(Regressions!B149), " ", Regressions!B149)</f>
        <v>2011</v>
      </c>
      <c r="C139" s="541" t="str">
        <f>HLOOKUP(Introduction!$G$4,nametranslations,28,FALSE)</f>
        <v>Primary</v>
      </c>
      <c r="D139" s="544">
        <f>IF(ISBLANK(Regressions!D149), " ", Regressions!D149)</f>
        <v>5211262</v>
      </c>
      <c r="E139" s="545" t="e">
        <f>IF(ISNUMBER(Regressions!E149),ROUND(Regressions!E149, 1), NA())</f>
        <v>#N/A</v>
      </c>
      <c r="F139" s="546" t="e">
        <f>IF(ISNUMBER(Regressions!F149),ROUND(Regressions!F149, 1), NA())</f>
        <v>#N/A</v>
      </c>
      <c r="G139" s="547">
        <f>IF(ISNUMBER(Regressions!G149),ROUND(Regressions!G149, 1), NA())</f>
        <v>58.2</v>
      </c>
      <c r="H139" s="548" t="e">
        <f>IF(ISNUMBER(Regressions!H149),ROUND(Regressions!H149, 1), NA())</f>
        <v>#N/A</v>
      </c>
      <c r="I139" s="549" t="e">
        <f>IF(ISNUMBER(Regressions!I149),ROUND(Regressions!I149, 1), NA())</f>
        <v>#N/A</v>
      </c>
      <c r="J139" s="550" t="e">
        <f>IF(ISNUMBER(Regressions!K149),ROUND(Regressions!K149, 1), NA())</f>
        <v>#N/A</v>
      </c>
      <c r="K139" s="546" t="e">
        <f>IF(ISNUMBER(Regressions!L149),ROUND(Regressions!L149, 1), NA())</f>
        <v>#N/A</v>
      </c>
      <c r="L139" s="551">
        <f>IF(ISNUMBER(Regressions!M149),ROUND(Regressions!M149, 1), NA())</f>
        <v>26.1</v>
      </c>
      <c r="M139" s="548" t="e">
        <f>IF(ISNUMBER(Regressions!N149),ROUND(Regressions!N149, 1), NA())</f>
        <v>#N/A</v>
      </c>
      <c r="N139" s="549" t="e">
        <f>IF(ISNUMBER(Regressions!O149),ROUND(Regressions!O149, 1), NA())</f>
        <v>#N/A</v>
      </c>
      <c r="O139" s="550" t="e">
        <f>IF(ISNUMBER(Regressions!Q149),ROUND(Regressions!Q149, 1), NA())</f>
        <v>#N/A</v>
      </c>
      <c r="P139" s="546" t="e">
        <f>IF(ISNUMBER(Regressions!R149),ROUND(Regressions!R149, 1), NA())</f>
        <v>#N/A</v>
      </c>
      <c r="Q139" s="552">
        <f>IF(ISNUMBER(Regressions!S149),ROUND(Regressions!S149, 1), NA())</f>
        <v>4.8</v>
      </c>
      <c r="R139" s="548" t="e">
        <f>IF(ISNUMBER(Regressions!T149),ROUND(Regressions!T149, 1), NA())</f>
        <v>#N/A</v>
      </c>
      <c r="S139" s="549" t="e">
        <f>IF(ISNUMBER(Regressions!U149),ROUND(Regressions!U149, 1), NA())</f>
        <v>#N/A</v>
      </c>
    </row>
    <row r="140" spans="1:19" x14ac:dyDescent="0.25">
      <c r="A140" s="541" t="str">
        <f>+Introduction!$C$7</f>
        <v>Afghanistan</v>
      </c>
      <c r="B140" s="542">
        <f>IF(ISBLANK(Regressions!B150), " ", Regressions!B150)</f>
        <v>2012</v>
      </c>
      <c r="C140" s="541" t="str">
        <f>HLOOKUP(Introduction!$G$4,nametranslations,28,FALSE)</f>
        <v>Primary</v>
      </c>
      <c r="D140" s="544">
        <f>IF(ISBLANK(Regressions!D150), " ", Regressions!D150)</f>
        <v>5411706</v>
      </c>
      <c r="E140" s="545" t="e">
        <f>IF(ISNUMBER(Regressions!E150),ROUND(Regressions!E150, 1), NA())</f>
        <v>#N/A</v>
      </c>
      <c r="F140" s="546" t="e">
        <f>IF(ISNUMBER(Regressions!F150),ROUND(Regressions!F150, 1), NA())</f>
        <v>#N/A</v>
      </c>
      <c r="G140" s="547">
        <f>IF(ISNUMBER(Regressions!G150),ROUND(Regressions!G150, 1), NA())</f>
        <v>58.2</v>
      </c>
      <c r="H140" s="548" t="e">
        <f>IF(ISNUMBER(Regressions!H150),ROUND(Regressions!H150, 1), NA())</f>
        <v>#N/A</v>
      </c>
      <c r="I140" s="549" t="e">
        <f>IF(ISNUMBER(Regressions!I150),ROUND(Regressions!I150, 1), NA())</f>
        <v>#N/A</v>
      </c>
      <c r="J140" s="550" t="e">
        <f>IF(ISNUMBER(Regressions!K150),ROUND(Regressions!K150, 1), NA())</f>
        <v>#N/A</v>
      </c>
      <c r="K140" s="546" t="e">
        <f>IF(ISNUMBER(Regressions!L150),ROUND(Regressions!L150, 1), NA())</f>
        <v>#N/A</v>
      </c>
      <c r="L140" s="551">
        <f>IF(ISNUMBER(Regressions!M150),ROUND(Regressions!M150, 1), NA())</f>
        <v>26.1</v>
      </c>
      <c r="M140" s="548" t="e">
        <f>IF(ISNUMBER(Regressions!N150),ROUND(Regressions!N150, 1), NA())</f>
        <v>#N/A</v>
      </c>
      <c r="N140" s="549" t="e">
        <f>IF(ISNUMBER(Regressions!O150),ROUND(Regressions!O150, 1), NA())</f>
        <v>#N/A</v>
      </c>
      <c r="O140" s="550" t="e">
        <f>IF(ISNUMBER(Regressions!Q150),ROUND(Regressions!Q150, 1), NA())</f>
        <v>#N/A</v>
      </c>
      <c r="P140" s="546" t="e">
        <f>IF(ISNUMBER(Regressions!R150),ROUND(Regressions!R150, 1), NA())</f>
        <v>#N/A</v>
      </c>
      <c r="Q140" s="552">
        <f>IF(ISNUMBER(Regressions!S150),ROUND(Regressions!S150, 1), NA())</f>
        <v>4.8</v>
      </c>
      <c r="R140" s="548" t="e">
        <f>IF(ISNUMBER(Regressions!T150),ROUND(Regressions!T150, 1), NA())</f>
        <v>#N/A</v>
      </c>
      <c r="S140" s="549" t="e">
        <f>IF(ISNUMBER(Regressions!U150),ROUND(Regressions!U150, 1), NA())</f>
        <v>#N/A</v>
      </c>
    </row>
    <row r="141" spans="1:19" x14ac:dyDescent="0.25">
      <c r="A141" s="541" t="str">
        <f>+Introduction!$C$7</f>
        <v>Afghanistan</v>
      </c>
      <c r="B141" s="542">
        <f>IF(ISBLANK(Regressions!B151), " ", Regressions!B151)</f>
        <v>2013</v>
      </c>
      <c r="C141" s="541" t="str">
        <f>HLOOKUP(Introduction!$G$4,nametranslations,28,FALSE)</f>
        <v>Primary</v>
      </c>
      <c r="D141" s="544">
        <f>IF(ISBLANK(Regressions!D151), " ", Regressions!D151)</f>
        <v>5545776</v>
      </c>
      <c r="E141" s="545">
        <f>IF(ISNUMBER(Regressions!E151),ROUND(Regressions!E151, 1), NA())</f>
        <v>83.5</v>
      </c>
      <c r="F141" s="546">
        <f>IF(ISNUMBER(Regressions!F151),ROUND(Regressions!F151, 1), NA())</f>
        <v>75.5</v>
      </c>
      <c r="G141" s="547">
        <f>IF(ISNUMBER(Regressions!G151),ROUND(Regressions!G151, 1), NA())</f>
        <v>58.2</v>
      </c>
      <c r="H141" s="548">
        <f>IF(ISNUMBER(Regressions!H151),ROUND(Regressions!H151, 1), NA())</f>
        <v>17.399999999999999</v>
      </c>
      <c r="I141" s="549">
        <f>IF(ISNUMBER(Regressions!I151),ROUND(Regressions!I151, 1), NA())</f>
        <v>24.5</v>
      </c>
      <c r="J141" s="550">
        <f>IF(ISNUMBER(Regressions!K151),ROUND(Regressions!K151, 1), NA())</f>
        <v>81.5</v>
      </c>
      <c r="K141" s="546">
        <f>IF(ISNUMBER(Regressions!L151),ROUND(Regressions!L151, 1), NA())</f>
        <v>74.3</v>
      </c>
      <c r="L141" s="551">
        <f>IF(ISNUMBER(Regressions!M151),ROUND(Regressions!M151, 1), NA())</f>
        <v>26.1</v>
      </c>
      <c r="M141" s="548">
        <f>IF(ISNUMBER(Regressions!N151),ROUND(Regressions!N151, 1), NA())</f>
        <v>48.1</v>
      </c>
      <c r="N141" s="549">
        <f>IF(ISNUMBER(Regressions!O151),ROUND(Regressions!O151, 1), NA())</f>
        <v>25.8</v>
      </c>
      <c r="O141" s="550" t="e">
        <f>IF(ISNUMBER(Regressions!Q151),ROUND(Regressions!Q151, 1), NA())</f>
        <v>#N/A</v>
      </c>
      <c r="P141" s="546" t="e">
        <f>IF(ISNUMBER(Regressions!R151),ROUND(Regressions!R151, 1), NA())</f>
        <v>#N/A</v>
      </c>
      <c r="Q141" s="552">
        <f>IF(ISNUMBER(Regressions!S151),ROUND(Regressions!S151, 1), NA())</f>
        <v>4.8</v>
      </c>
      <c r="R141" s="548" t="e">
        <f>IF(ISNUMBER(Regressions!T151),ROUND(Regressions!T151, 1), NA())</f>
        <v>#N/A</v>
      </c>
      <c r="S141" s="549" t="e">
        <f>IF(ISNUMBER(Regressions!U151),ROUND(Regressions!U151, 1), NA())</f>
        <v>#N/A</v>
      </c>
    </row>
    <row r="142" spans="1:19" x14ac:dyDescent="0.25">
      <c r="A142" s="541" t="str">
        <f>+Introduction!$C$7</f>
        <v>Afghanistan</v>
      </c>
      <c r="B142" s="542">
        <f>IF(ISBLANK(Regressions!B152), " ", Regressions!B152)</f>
        <v>2014</v>
      </c>
      <c r="C142" s="541" t="str">
        <f>HLOOKUP(Introduction!$G$4,nametranslations,28,FALSE)</f>
        <v>Primary</v>
      </c>
      <c r="D142" s="544">
        <f>IF(ISBLANK(Regressions!D152), " ", Regressions!D152)</f>
        <v>5661283</v>
      </c>
      <c r="E142" s="545">
        <f>IF(ISNUMBER(Regressions!E152),ROUND(Regressions!E152, 1), NA())</f>
        <v>83.5</v>
      </c>
      <c r="F142" s="546">
        <f>IF(ISNUMBER(Regressions!F152),ROUND(Regressions!F152, 1), NA())</f>
        <v>75.5</v>
      </c>
      <c r="G142" s="547">
        <f>IF(ISNUMBER(Regressions!G152),ROUND(Regressions!G152, 1), NA())</f>
        <v>58.2</v>
      </c>
      <c r="H142" s="548">
        <f>IF(ISNUMBER(Regressions!H152),ROUND(Regressions!H152, 1), NA())</f>
        <v>17.399999999999999</v>
      </c>
      <c r="I142" s="549">
        <f>IF(ISNUMBER(Regressions!I152),ROUND(Regressions!I152, 1), NA())</f>
        <v>24.5</v>
      </c>
      <c r="J142" s="550">
        <f>IF(ISNUMBER(Regressions!K152),ROUND(Regressions!K152, 1), NA())</f>
        <v>81.5</v>
      </c>
      <c r="K142" s="546">
        <f>IF(ISNUMBER(Regressions!L152),ROUND(Regressions!L152, 1), NA())</f>
        <v>74.3</v>
      </c>
      <c r="L142" s="551">
        <f>IF(ISNUMBER(Regressions!M152),ROUND(Regressions!M152, 1), NA())</f>
        <v>26.1</v>
      </c>
      <c r="M142" s="548">
        <f>IF(ISNUMBER(Regressions!N152),ROUND(Regressions!N152, 1), NA())</f>
        <v>48.1</v>
      </c>
      <c r="N142" s="549">
        <f>IF(ISNUMBER(Regressions!O152),ROUND(Regressions!O152, 1), NA())</f>
        <v>25.8</v>
      </c>
      <c r="O142" s="550" t="e">
        <f>IF(ISNUMBER(Regressions!Q152),ROUND(Regressions!Q152, 1), NA())</f>
        <v>#N/A</v>
      </c>
      <c r="P142" s="546" t="e">
        <f>IF(ISNUMBER(Regressions!R152),ROUND(Regressions!R152, 1), NA())</f>
        <v>#N/A</v>
      </c>
      <c r="Q142" s="552">
        <f>IF(ISNUMBER(Regressions!S152),ROUND(Regressions!S152, 1), NA())</f>
        <v>4.8</v>
      </c>
      <c r="R142" s="548" t="e">
        <f>IF(ISNUMBER(Regressions!T152),ROUND(Regressions!T152, 1), NA())</f>
        <v>#N/A</v>
      </c>
      <c r="S142" s="549" t="e">
        <f>IF(ISNUMBER(Regressions!U152),ROUND(Regressions!U152, 1), NA())</f>
        <v>#N/A</v>
      </c>
    </row>
    <row r="143" spans="1:19" x14ac:dyDescent="0.25">
      <c r="A143" s="541" t="str">
        <f>+Introduction!$C$7</f>
        <v>Afghanistan</v>
      </c>
      <c r="B143" s="542">
        <f>IF(ISBLANK(Regressions!B153), " ", Regressions!B153)</f>
        <v>2015</v>
      </c>
      <c r="C143" s="541" t="str">
        <f>HLOOKUP(Introduction!$G$4,nametranslations,28,FALSE)</f>
        <v>Primary</v>
      </c>
      <c r="D143" s="544">
        <f>IF(ISBLANK(Regressions!D153), " ", Regressions!D153)</f>
        <v>5806053</v>
      </c>
      <c r="E143" s="545">
        <f>IF(ISNUMBER(Regressions!E153),ROUND(Regressions!E153, 1), NA())</f>
        <v>83.5</v>
      </c>
      <c r="F143" s="546">
        <f>IF(ISNUMBER(Regressions!F153),ROUND(Regressions!F153, 1), NA())</f>
        <v>75.5</v>
      </c>
      <c r="G143" s="547">
        <f>IF(ISNUMBER(Regressions!G153),ROUND(Regressions!G153, 1), NA())</f>
        <v>58.2</v>
      </c>
      <c r="H143" s="548">
        <f>IF(ISNUMBER(Regressions!H153),ROUND(Regressions!H153, 1), NA())</f>
        <v>17.399999999999999</v>
      </c>
      <c r="I143" s="549">
        <f>IF(ISNUMBER(Regressions!I153),ROUND(Regressions!I153, 1), NA())</f>
        <v>24.5</v>
      </c>
      <c r="J143" s="550">
        <f>IF(ISNUMBER(Regressions!K153),ROUND(Regressions!K153, 1), NA())</f>
        <v>81.5</v>
      </c>
      <c r="K143" s="546">
        <f>IF(ISNUMBER(Regressions!L153),ROUND(Regressions!L153, 1), NA())</f>
        <v>74.3</v>
      </c>
      <c r="L143" s="551">
        <f>IF(ISNUMBER(Regressions!M153),ROUND(Regressions!M153, 1), NA())</f>
        <v>26.1</v>
      </c>
      <c r="M143" s="548">
        <f>IF(ISNUMBER(Regressions!N153),ROUND(Regressions!N153, 1), NA())</f>
        <v>48.1</v>
      </c>
      <c r="N143" s="549">
        <f>IF(ISNUMBER(Regressions!O153),ROUND(Regressions!O153, 1), NA())</f>
        <v>25.8</v>
      </c>
      <c r="O143" s="550" t="e">
        <f>IF(ISNUMBER(Regressions!Q153),ROUND(Regressions!Q153, 1), NA())</f>
        <v>#N/A</v>
      </c>
      <c r="P143" s="546" t="e">
        <f>IF(ISNUMBER(Regressions!R153),ROUND(Regressions!R153, 1), NA())</f>
        <v>#N/A</v>
      </c>
      <c r="Q143" s="552">
        <f>IF(ISNUMBER(Regressions!S153),ROUND(Regressions!S153, 1), NA())</f>
        <v>4.8</v>
      </c>
      <c r="R143" s="548" t="e">
        <f>IF(ISNUMBER(Regressions!T153),ROUND(Regressions!T153, 1), NA())</f>
        <v>#N/A</v>
      </c>
      <c r="S143" s="549" t="e">
        <f>IF(ISNUMBER(Regressions!U153),ROUND(Regressions!U153, 1), NA())</f>
        <v>#N/A</v>
      </c>
    </row>
    <row r="144" spans="1:19" x14ac:dyDescent="0.25">
      <c r="A144" s="541" t="str">
        <f>+Introduction!$C$7</f>
        <v>Afghanistan</v>
      </c>
      <c r="B144" s="542">
        <f>IF(ISBLANK(Regressions!B154), " ", Regressions!B154)</f>
        <v>2016</v>
      </c>
      <c r="C144" s="541" t="str">
        <f>HLOOKUP(Introduction!$G$4,nametranslations,28,FALSE)</f>
        <v>Primary</v>
      </c>
      <c r="D144" s="544">
        <f>IF(ISBLANK(Regressions!D154), " ", Regressions!D154)</f>
        <v>5866992</v>
      </c>
      <c r="E144" s="545">
        <f>IF(ISNUMBER(Regressions!E154),ROUND(Regressions!E154, 1), NA())</f>
        <v>83.5</v>
      </c>
      <c r="F144" s="546">
        <f>IF(ISNUMBER(Regressions!F154),ROUND(Regressions!F154, 1), NA())</f>
        <v>75.5</v>
      </c>
      <c r="G144" s="547">
        <f>IF(ISNUMBER(Regressions!G154),ROUND(Regressions!G154, 1), NA())</f>
        <v>58.2</v>
      </c>
      <c r="H144" s="548">
        <f>IF(ISNUMBER(Regressions!H154),ROUND(Regressions!H154, 1), NA())</f>
        <v>17.399999999999999</v>
      </c>
      <c r="I144" s="549">
        <f>IF(ISNUMBER(Regressions!I154),ROUND(Regressions!I154, 1), NA())</f>
        <v>24.5</v>
      </c>
      <c r="J144" s="550">
        <f>IF(ISNUMBER(Regressions!K154),ROUND(Regressions!K154, 1), NA())</f>
        <v>81.5</v>
      </c>
      <c r="K144" s="546">
        <f>IF(ISNUMBER(Regressions!L154),ROUND(Regressions!L154, 1), NA())</f>
        <v>74.3</v>
      </c>
      <c r="L144" s="551">
        <f>IF(ISNUMBER(Regressions!M154),ROUND(Regressions!M154, 1), NA())</f>
        <v>26.1</v>
      </c>
      <c r="M144" s="548">
        <f>IF(ISNUMBER(Regressions!N154),ROUND(Regressions!N154, 1), NA())</f>
        <v>48.1</v>
      </c>
      <c r="N144" s="549">
        <f>IF(ISNUMBER(Regressions!O154),ROUND(Regressions!O154, 1), NA())</f>
        <v>25.8</v>
      </c>
      <c r="O144" s="550" t="e">
        <f>IF(ISNUMBER(Regressions!Q154),ROUND(Regressions!Q154, 1), NA())</f>
        <v>#N/A</v>
      </c>
      <c r="P144" s="546" t="e">
        <f>IF(ISNUMBER(Regressions!R154),ROUND(Regressions!R154, 1), NA())</f>
        <v>#N/A</v>
      </c>
      <c r="Q144" s="552">
        <f>IF(ISNUMBER(Regressions!S154),ROUND(Regressions!S154, 1), NA())</f>
        <v>4.8</v>
      </c>
      <c r="R144" s="548" t="e">
        <f>IF(ISNUMBER(Regressions!T154),ROUND(Regressions!T154, 1), NA())</f>
        <v>#N/A</v>
      </c>
      <c r="S144" s="549" t="e">
        <f>IF(ISNUMBER(Regressions!U154),ROUND(Regressions!U154, 1), NA())</f>
        <v>#N/A</v>
      </c>
    </row>
    <row r="145" spans="1:19" x14ac:dyDescent="0.25">
      <c r="A145" s="541" t="str">
        <f>+Introduction!$C$7</f>
        <v>Afghanistan</v>
      </c>
      <c r="B145" s="542">
        <f>IF(ISBLANK(Regressions!B155), " ", Regressions!B155)</f>
        <v>2017</v>
      </c>
      <c r="C145" s="541" t="str">
        <f>HLOOKUP(Introduction!$G$4,nametranslations,28,FALSE)</f>
        <v>Primary</v>
      </c>
      <c r="D145" s="544">
        <f>IF(ISBLANK(Regressions!D155), " ", Regressions!D155)</f>
        <v>5960384</v>
      </c>
      <c r="E145" s="545">
        <f>IF(ISNUMBER(Regressions!E155),ROUND(Regressions!E155, 1), NA())</f>
        <v>83.5</v>
      </c>
      <c r="F145" s="546">
        <f>IF(ISNUMBER(Regressions!F155),ROUND(Regressions!F155, 1), NA())</f>
        <v>75.5</v>
      </c>
      <c r="G145" s="547">
        <f>IF(ISNUMBER(Regressions!G155),ROUND(Regressions!G155, 1), NA())</f>
        <v>58.2</v>
      </c>
      <c r="H145" s="548">
        <f>IF(ISNUMBER(Regressions!H155),ROUND(Regressions!H155, 1), NA())</f>
        <v>17.399999999999999</v>
      </c>
      <c r="I145" s="549">
        <f>IF(ISNUMBER(Regressions!I155),ROUND(Regressions!I155, 1), NA())</f>
        <v>24.5</v>
      </c>
      <c r="J145" s="550">
        <f>IF(ISNUMBER(Regressions!K155),ROUND(Regressions!K155, 1), NA())</f>
        <v>81.5</v>
      </c>
      <c r="K145" s="546">
        <f>IF(ISNUMBER(Regressions!L155),ROUND(Regressions!L155, 1), NA())</f>
        <v>74.3</v>
      </c>
      <c r="L145" s="551">
        <f>IF(ISNUMBER(Regressions!M155),ROUND(Regressions!M155, 1), NA())</f>
        <v>26.1</v>
      </c>
      <c r="M145" s="548">
        <f>IF(ISNUMBER(Regressions!N155),ROUND(Regressions!N155, 1), NA())</f>
        <v>48.1</v>
      </c>
      <c r="N145" s="549">
        <f>IF(ISNUMBER(Regressions!O155),ROUND(Regressions!O155, 1), NA())</f>
        <v>25.8</v>
      </c>
      <c r="O145" s="550" t="e">
        <f>IF(ISNUMBER(Regressions!Q155),ROUND(Regressions!Q155, 1), NA())</f>
        <v>#N/A</v>
      </c>
      <c r="P145" s="546" t="e">
        <f>IF(ISNUMBER(Regressions!R155),ROUND(Regressions!R155, 1), NA())</f>
        <v>#N/A</v>
      </c>
      <c r="Q145" s="552">
        <f>IF(ISNUMBER(Regressions!S155),ROUND(Regressions!S155, 1), NA())</f>
        <v>4.8</v>
      </c>
      <c r="R145" s="548" t="e">
        <f>IF(ISNUMBER(Regressions!T155),ROUND(Regressions!T155, 1), NA())</f>
        <v>#N/A</v>
      </c>
      <c r="S145" s="549" t="e">
        <f>IF(ISNUMBER(Regressions!U155),ROUND(Regressions!U155, 1), NA())</f>
        <v>#N/A</v>
      </c>
    </row>
    <row r="146" spans="1:19" x14ac:dyDescent="0.25">
      <c r="A146" s="541" t="str">
        <f>+Introduction!$C$7</f>
        <v>Afghanistan</v>
      </c>
      <c r="B146" s="542">
        <f>IF(ISBLANK(Regressions!B156), " ", Regressions!B156)</f>
        <v>2018</v>
      </c>
      <c r="C146" s="541" t="str">
        <f>HLOOKUP(Introduction!$G$4,nametranslations,28,FALSE)</f>
        <v>Primary</v>
      </c>
      <c r="D146" s="544">
        <f>IF(ISBLANK(Regressions!D156), " ", Regressions!D156)</f>
        <v>6077675</v>
      </c>
      <c r="E146" s="545">
        <f>IF(ISNUMBER(Regressions!E156),ROUND(Regressions!E156, 1), NA())</f>
        <v>83.5</v>
      </c>
      <c r="F146" s="546">
        <f>IF(ISNUMBER(Regressions!F156),ROUND(Regressions!F156, 1), NA())</f>
        <v>75.5</v>
      </c>
      <c r="G146" s="547">
        <f>IF(ISNUMBER(Regressions!G156),ROUND(Regressions!G156, 1), NA())</f>
        <v>58.2</v>
      </c>
      <c r="H146" s="548">
        <f>IF(ISNUMBER(Regressions!H156),ROUND(Regressions!H156, 1), NA())</f>
        <v>17.399999999999999</v>
      </c>
      <c r="I146" s="549">
        <f>IF(ISNUMBER(Regressions!I156),ROUND(Regressions!I156, 1), NA())</f>
        <v>24.5</v>
      </c>
      <c r="J146" s="550">
        <f>IF(ISNUMBER(Regressions!K156),ROUND(Regressions!K156, 1), NA())</f>
        <v>81.5</v>
      </c>
      <c r="K146" s="546">
        <f>IF(ISNUMBER(Regressions!L156),ROUND(Regressions!L156, 1), NA())</f>
        <v>74.3</v>
      </c>
      <c r="L146" s="551">
        <f>IF(ISNUMBER(Regressions!M156),ROUND(Regressions!M156, 1), NA())</f>
        <v>26.1</v>
      </c>
      <c r="M146" s="548">
        <f>IF(ISNUMBER(Regressions!N156),ROUND(Regressions!N156, 1), NA())</f>
        <v>48.1</v>
      </c>
      <c r="N146" s="549">
        <f>IF(ISNUMBER(Regressions!O156),ROUND(Regressions!O156, 1), NA())</f>
        <v>25.8</v>
      </c>
      <c r="O146" s="550" t="e">
        <f>IF(ISNUMBER(Regressions!Q156),ROUND(Regressions!Q156, 1), NA())</f>
        <v>#N/A</v>
      </c>
      <c r="P146" s="546" t="e">
        <f>IF(ISNUMBER(Regressions!R156),ROUND(Regressions!R156, 1), NA())</f>
        <v>#N/A</v>
      </c>
      <c r="Q146" s="552">
        <f>IF(ISNUMBER(Regressions!S156),ROUND(Regressions!S156, 1), NA())</f>
        <v>4.8</v>
      </c>
      <c r="R146" s="548" t="e">
        <f>IF(ISNUMBER(Regressions!T156),ROUND(Regressions!T156, 1), NA())</f>
        <v>#N/A</v>
      </c>
      <c r="S146" s="549" t="e">
        <f>IF(ISNUMBER(Regressions!U156),ROUND(Regressions!U156, 1), NA())</f>
        <v>#N/A</v>
      </c>
    </row>
    <row r="147" spans="1:19" x14ac:dyDescent="0.25">
      <c r="A147" s="541" t="str">
        <f>+Introduction!$C$7</f>
        <v>Afghanistan</v>
      </c>
      <c r="B147" s="542">
        <f>IF(ISBLANK(Regressions!B157), " ", Regressions!B157)</f>
        <v>2019</v>
      </c>
      <c r="C147" s="541" t="str">
        <f>HLOOKUP(Introduction!$G$4,nametranslations,28,FALSE)</f>
        <v>Primary</v>
      </c>
      <c r="D147" s="544">
        <f>IF(ISBLANK(Regressions!D157), " ", Regressions!D157)</f>
        <v>6213858</v>
      </c>
      <c r="E147" s="545">
        <f>IF(ISNUMBER(Regressions!E157),ROUND(Regressions!E157, 1), NA())</f>
        <v>83.5</v>
      </c>
      <c r="F147" s="546">
        <f>IF(ISNUMBER(Regressions!F157),ROUND(Regressions!F157, 1), NA())</f>
        <v>75.5</v>
      </c>
      <c r="G147" s="547">
        <f>IF(ISNUMBER(Regressions!G157),ROUND(Regressions!G157, 1), NA())</f>
        <v>58.2</v>
      </c>
      <c r="H147" s="548">
        <f>IF(ISNUMBER(Regressions!H157),ROUND(Regressions!H157, 1), NA())</f>
        <v>17.399999999999999</v>
      </c>
      <c r="I147" s="549">
        <f>IF(ISNUMBER(Regressions!I157),ROUND(Regressions!I157, 1), NA())</f>
        <v>24.5</v>
      </c>
      <c r="J147" s="550">
        <f>IF(ISNUMBER(Regressions!K157),ROUND(Regressions!K157, 1), NA())</f>
        <v>81.5</v>
      </c>
      <c r="K147" s="546">
        <f>IF(ISNUMBER(Regressions!L157),ROUND(Regressions!L157, 1), NA())</f>
        <v>74.3</v>
      </c>
      <c r="L147" s="551">
        <f>IF(ISNUMBER(Regressions!M157),ROUND(Regressions!M157, 1), NA())</f>
        <v>26.1</v>
      </c>
      <c r="M147" s="548">
        <f>IF(ISNUMBER(Regressions!N157),ROUND(Regressions!N157, 1), NA())</f>
        <v>48.1</v>
      </c>
      <c r="N147" s="549">
        <f>IF(ISNUMBER(Regressions!O157),ROUND(Regressions!O157, 1), NA())</f>
        <v>25.8</v>
      </c>
      <c r="O147" s="550" t="e">
        <f>IF(ISNUMBER(Regressions!Q157),ROUND(Regressions!Q157, 1), NA())</f>
        <v>#N/A</v>
      </c>
      <c r="P147" s="546" t="e">
        <f>IF(ISNUMBER(Regressions!R157),ROUND(Regressions!R157, 1), NA())</f>
        <v>#N/A</v>
      </c>
      <c r="Q147" s="552">
        <f>IF(ISNUMBER(Regressions!S157),ROUND(Regressions!S157, 1), NA())</f>
        <v>4.8</v>
      </c>
      <c r="R147" s="548" t="e">
        <f>IF(ISNUMBER(Regressions!T157),ROUND(Regressions!T157, 1), NA())</f>
        <v>#N/A</v>
      </c>
      <c r="S147" s="549" t="e">
        <f>IF(ISNUMBER(Regressions!U157),ROUND(Regressions!U157, 1), NA())</f>
        <v>#N/A</v>
      </c>
    </row>
    <row r="148" spans="1:19" x14ac:dyDescent="0.25">
      <c r="A148" s="541" t="str">
        <f>+Introduction!$C$7</f>
        <v>Afghanistan</v>
      </c>
      <c r="B148" s="542">
        <f>IF(ISBLANK(Regressions!B158), " ", Regressions!B158)</f>
        <v>2020</v>
      </c>
      <c r="C148" s="541" t="str">
        <f>HLOOKUP(Introduction!$G$4,nametranslations,28,FALSE)</f>
        <v>Primary</v>
      </c>
      <c r="D148" s="544">
        <f>IF(ISBLANK(Regressions!D158), " ", Regressions!D158)</f>
        <v>6368936</v>
      </c>
      <c r="E148" s="545">
        <f>IF(ISNUMBER(Regressions!E158),ROUND(Regressions!E158, 1), NA())</f>
        <v>83.5</v>
      </c>
      <c r="F148" s="546">
        <f>IF(ISNUMBER(Regressions!F158),ROUND(Regressions!F158, 1), NA())</f>
        <v>75.5</v>
      </c>
      <c r="G148" s="547">
        <f>IF(ISNUMBER(Regressions!G158),ROUND(Regressions!G158, 1), NA())</f>
        <v>58.2</v>
      </c>
      <c r="H148" s="548">
        <f>IF(ISNUMBER(Regressions!H158),ROUND(Regressions!H158, 1), NA())</f>
        <v>17.399999999999999</v>
      </c>
      <c r="I148" s="549">
        <f>IF(ISNUMBER(Regressions!I158),ROUND(Regressions!I158, 1), NA())</f>
        <v>24.5</v>
      </c>
      <c r="J148" s="550">
        <f>IF(ISNUMBER(Regressions!K158),ROUND(Regressions!K158, 1), NA())</f>
        <v>81.5</v>
      </c>
      <c r="K148" s="546">
        <f>IF(ISNUMBER(Regressions!L158),ROUND(Regressions!L158, 1), NA())</f>
        <v>74.3</v>
      </c>
      <c r="L148" s="551">
        <f>IF(ISNUMBER(Regressions!M158),ROUND(Regressions!M158, 1), NA())</f>
        <v>26.1</v>
      </c>
      <c r="M148" s="548">
        <f>IF(ISNUMBER(Regressions!N158),ROUND(Regressions!N158, 1), NA())</f>
        <v>48.1</v>
      </c>
      <c r="N148" s="549">
        <f>IF(ISNUMBER(Regressions!O158),ROUND(Regressions!O158, 1), NA())</f>
        <v>25.8</v>
      </c>
      <c r="O148" s="550" t="e">
        <f>IF(ISNUMBER(Regressions!Q158),ROUND(Regressions!Q158, 1), NA())</f>
        <v>#N/A</v>
      </c>
      <c r="P148" s="546" t="e">
        <f>IF(ISNUMBER(Regressions!R158),ROUND(Regressions!R158, 1), NA())</f>
        <v>#N/A</v>
      </c>
      <c r="Q148" s="552">
        <f>IF(ISNUMBER(Regressions!S158),ROUND(Regressions!S158, 1), NA())</f>
        <v>4.8</v>
      </c>
      <c r="R148" s="548" t="e">
        <f>IF(ISNUMBER(Regressions!T158),ROUND(Regressions!T158, 1), NA())</f>
        <v>#N/A</v>
      </c>
      <c r="S148" s="549" t="e">
        <f>IF(ISNUMBER(Regressions!U158),ROUND(Regressions!U158, 1), NA())</f>
        <v>#N/A</v>
      </c>
    </row>
    <row r="149" spans="1:19" x14ac:dyDescent="0.25">
      <c r="A149" s="541" t="str">
        <f>+Introduction!$C$7</f>
        <v>Afghanistan</v>
      </c>
      <c r="B149" s="542">
        <f>IF(ISBLANK(Regressions!B159), " ", Regressions!B159)</f>
        <v>2021</v>
      </c>
      <c r="C149" s="541" t="str">
        <f>HLOOKUP(Introduction!$G$4,nametranslations,28,FALSE)</f>
        <v>Primary</v>
      </c>
      <c r="D149" s="544">
        <f>IF(ISBLANK(Regressions!D159), " ", Regressions!D159)</f>
        <v>6559317</v>
      </c>
      <c r="E149" s="550">
        <f>IF(ISNUMBER(Regressions!E159),ROUND(Regressions!E159, 1), NA())</f>
        <v>83.5</v>
      </c>
      <c r="F149" s="553">
        <f>IF(ISNUMBER(Regressions!F159),ROUND(Regressions!F159, 1), NA())</f>
        <v>75.5</v>
      </c>
      <c r="G149" s="554">
        <f>IF(ISNUMBER(Regressions!G159),ROUND(Regressions!G159, 1), NA())</f>
        <v>58.2</v>
      </c>
      <c r="H149" s="548">
        <f>IF(ISNUMBER(Regressions!H159),ROUND(Regressions!H159, 1), NA())</f>
        <v>17.399999999999999</v>
      </c>
      <c r="I149" s="549">
        <f>IF(ISNUMBER(Regressions!I159),ROUND(Regressions!I159, 1), NA())</f>
        <v>24.5</v>
      </c>
      <c r="J149" s="550">
        <f>IF(ISNUMBER(Regressions!K159),ROUND(Regressions!K159, 1), NA())</f>
        <v>81.5</v>
      </c>
      <c r="K149" s="553">
        <f>IF(ISNUMBER(Regressions!L159),ROUND(Regressions!L159, 1), NA())</f>
        <v>74.3</v>
      </c>
      <c r="L149" s="555">
        <f>IF(ISNUMBER(Regressions!M159),ROUND(Regressions!M159, 1), NA())</f>
        <v>26.1</v>
      </c>
      <c r="M149" s="548">
        <f>IF(ISNUMBER(Regressions!N159),ROUND(Regressions!N159, 1), NA())</f>
        <v>48.1</v>
      </c>
      <c r="N149" s="549">
        <f>IF(ISNUMBER(Regressions!O159),ROUND(Regressions!O159, 1), NA())</f>
        <v>25.8</v>
      </c>
      <c r="O149" s="550" t="e">
        <f>IF(ISNUMBER(Regressions!Q159),ROUND(Regressions!Q159, 1), NA())</f>
        <v>#N/A</v>
      </c>
      <c r="P149" s="553" t="e">
        <f>IF(ISNUMBER(Regressions!R159),ROUND(Regressions!R159, 1), NA())</f>
        <v>#N/A</v>
      </c>
      <c r="Q149" s="556">
        <f>IF(ISNUMBER(Regressions!S159),ROUND(Regressions!S159, 1), NA())</f>
        <v>4.8</v>
      </c>
      <c r="R149" s="548" t="e">
        <f>IF(ISNUMBER(Regressions!T159),ROUND(Regressions!T159, 1), NA())</f>
        <v>#N/A</v>
      </c>
      <c r="S149" s="549" t="e">
        <f>IF(ISNUMBER(Regressions!U159),ROUND(Regressions!U159, 1), NA())</f>
        <v>#N/A</v>
      </c>
    </row>
    <row r="150" spans="1:19" x14ac:dyDescent="0.25">
      <c r="A150" s="541" t="str">
        <f>+Introduction!$C$7</f>
        <v>Afghanistan</v>
      </c>
      <c r="B150" s="542">
        <f>IF(ISBLANK(Regressions!B160), " ", Regressions!B160)</f>
        <v>2022</v>
      </c>
      <c r="C150" s="541" t="str">
        <f>HLOOKUP(Introduction!$G$4,nametranslations,28,FALSE)</f>
        <v>Primary</v>
      </c>
      <c r="D150" s="544">
        <f>IF(ISBLANK(Regressions!D160), " ", Regressions!D160)</f>
        <v>6633091</v>
      </c>
      <c r="E150" s="545" t="e">
        <f>IF(ISNUMBER(Regressions!E160),ROUND(Regressions!E160, 1), NA())</f>
        <v>#N/A</v>
      </c>
      <c r="F150" s="546" t="e">
        <f>IF(ISNUMBER(Regressions!F160),ROUND(Regressions!F160, 1), NA())</f>
        <v>#N/A</v>
      </c>
      <c r="G150" s="547">
        <f>IF(ISNUMBER(Regressions!G160),ROUND(Regressions!G160, 1), NA())</f>
        <v>58.2</v>
      </c>
      <c r="H150" s="548" t="e">
        <f>IF(ISNUMBER(Regressions!H160),ROUND(Regressions!H160, 1), NA())</f>
        <v>#N/A</v>
      </c>
      <c r="I150" s="549" t="e">
        <f>IF(ISNUMBER(Regressions!I160),ROUND(Regressions!I160, 1), NA())</f>
        <v>#N/A</v>
      </c>
      <c r="J150" s="550" t="e">
        <f>IF(ISNUMBER(Regressions!K160),ROUND(Regressions!K160, 1), NA())</f>
        <v>#N/A</v>
      </c>
      <c r="K150" s="546" t="e">
        <f>IF(ISNUMBER(Regressions!L160),ROUND(Regressions!L160, 1), NA())</f>
        <v>#N/A</v>
      </c>
      <c r="L150" s="551">
        <f>IF(ISNUMBER(Regressions!M160),ROUND(Regressions!M160, 1), NA())</f>
        <v>26.1</v>
      </c>
      <c r="M150" s="548" t="e">
        <f>IF(ISNUMBER(Regressions!N160),ROUND(Regressions!N160, 1), NA())</f>
        <v>#N/A</v>
      </c>
      <c r="N150" s="549" t="e">
        <f>IF(ISNUMBER(Regressions!O160),ROUND(Regressions!O160, 1), NA())</f>
        <v>#N/A</v>
      </c>
      <c r="O150" s="550" t="e">
        <f>IF(ISNUMBER(Regressions!Q160),ROUND(Regressions!Q160, 1), NA())</f>
        <v>#N/A</v>
      </c>
      <c r="P150" s="546" t="e">
        <f>IF(ISNUMBER(Regressions!R160),ROUND(Regressions!R160, 1), NA())</f>
        <v>#N/A</v>
      </c>
      <c r="Q150" s="552">
        <f>IF(ISNUMBER(Regressions!S160),ROUND(Regressions!S160, 1), NA())</f>
        <v>4.8</v>
      </c>
      <c r="R150" s="548" t="e">
        <f>IF(ISNUMBER(Regressions!T160),ROUND(Regressions!T160, 1), NA())</f>
        <v>#N/A</v>
      </c>
      <c r="S150" s="549" t="e">
        <f>IF(ISNUMBER(Regressions!U160),ROUND(Regressions!U160, 1), NA())</f>
        <v>#N/A</v>
      </c>
    </row>
    <row r="151" spans="1:19" x14ac:dyDescent="0.25">
      <c r="A151" s="541" t="str">
        <f>+Introduction!$C$7</f>
        <v>Afghanistan</v>
      </c>
      <c r="B151" s="542">
        <f>IF(ISBLANK(Regressions!B161), " ", Regressions!B161)</f>
        <v>2023</v>
      </c>
      <c r="C151" s="541" t="str">
        <f>HLOOKUP(Introduction!$G$4,nametranslations,28,FALSE)</f>
        <v>Primary</v>
      </c>
      <c r="D151" s="544">
        <f>IF(ISBLANK(Regressions!D161), " ", Regressions!D161)</f>
        <v>6689083</v>
      </c>
      <c r="E151" s="545" t="e">
        <f>IF(ISNUMBER(Regressions!E161),ROUND(Regressions!E161, 1), NA())</f>
        <v>#N/A</v>
      </c>
      <c r="F151" s="546" t="e">
        <f>IF(ISNUMBER(Regressions!F161),ROUND(Regressions!F161, 1), NA())</f>
        <v>#N/A</v>
      </c>
      <c r="G151" s="547">
        <f>IF(ISNUMBER(Regressions!G161),ROUND(Regressions!G161, 1), NA())</f>
        <v>58.2</v>
      </c>
      <c r="H151" s="548" t="e">
        <f>IF(ISNUMBER(Regressions!H161),ROUND(Regressions!H161, 1), NA())</f>
        <v>#N/A</v>
      </c>
      <c r="I151" s="549" t="e">
        <f>IF(ISNUMBER(Regressions!I161),ROUND(Regressions!I161, 1), NA())</f>
        <v>#N/A</v>
      </c>
      <c r="J151" s="550" t="e">
        <f>IF(ISNUMBER(Regressions!K161),ROUND(Regressions!K161, 1), NA())</f>
        <v>#N/A</v>
      </c>
      <c r="K151" s="546" t="e">
        <f>IF(ISNUMBER(Regressions!L161),ROUND(Regressions!L161, 1), NA())</f>
        <v>#N/A</v>
      </c>
      <c r="L151" s="551">
        <f>IF(ISNUMBER(Regressions!M161),ROUND(Regressions!M161, 1), NA())</f>
        <v>26.1</v>
      </c>
      <c r="M151" s="548" t="e">
        <f>IF(ISNUMBER(Regressions!N161),ROUND(Regressions!N161, 1), NA())</f>
        <v>#N/A</v>
      </c>
      <c r="N151" s="549" t="e">
        <f>IF(ISNUMBER(Regressions!O161),ROUND(Regressions!O161, 1), NA())</f>
        <v>#N/A</v>
      </c>
      <c r="O151" s="550" t="e">
        <f>IF(ISNUMBER(Regressions!Q161),ROUND(Regressions!Q161, 1), NA())</f>
        <v>#N/A</v>
      </c>
      <c r="P151" s="546" t="e">
        <f>IF(ISNUMBER(Regressions!R161),ROUND(Regressions!R161, 1), NA())</f>
        <v>#N/A</v>
      </c>
      <c r="Q151" s="552">
        <f>IF(ISNUMBER(Regressions!S161),ROUND(Regressions!S161, 1), NA())</f>
        <v>4.8</v>
      </c>
      <c r="R151" s="548" t="e">
        <f>IF(ISNUMBER(Regressions!T161),ROUND(Regressions!T161, 1), NA())</f>
        <v>#N/A</v>
      </c>
      <c r="S151" s="549" t="e">
        <f>IF(ISNUMBER(Regressions!U161),ROUND(Regressions!U161, 1), NA())</f>
        <v>#N/A</v>
      </c>
    </row>
    <row r="152" spans="1:19" x14ac:dyDescent="0.25">
      <c r="A152" s="541" t="str">
        <f>+Introduction!$C$7</f>
        <v>Afghanistan</v>
      </c>
      <c r="B152" s="542">
        <f>IF(ISBLANK(Regressions!B162), " ", Regressions!B162)</f>
        <v>2024</v>
      </c>
      <c r="C152" s="541" t="str">
        <f>HLOOKUP(Introduction!$G$4,nametranslations,28,FALSE)</f>
        <v>Primary</v>
      </c>
      <c r="D152" s="544">
        <f>IF(ISBLANK(Regressions!D162), " ", Regressions!D162)</f>
        <v>6839359</v>
      </c>
      <c r="E152" s="545" t="e">
        <f>IF(ISNUMBER(Regressions!E162),ROUND(Regressions!E162, 1), NA())</f>
        <v>#N/A</v>
      </c>
      <c r="F152" s="546" t="e">
        <f>IF(ISNUMBER(Regressions!F162),ROUND(Regressions!F162, 1), NA())</f>
        <v>#N/A</v>
      </c>
      <c r="G152" s="547">
        <f>IF(ISNUMBER(Regressions!G162),ROUND(Regressions!G162, 1), NA())</f>
        <v>58.2</v>
      </c>
      <c r="H152" s="548" t="e">
        <f>IF(ISNUMBER(Regressions!H162),ROUND(Regressions!H162, 1), NA())</f>
        <v>#N/A</v>
      </c>
      <c r="I152" s="549" t="e">
        <f>IF(ISNUMBER(Regressions!I162),ROUND(Regressions!I162, 1), NA())</f>
        <v>#N/A</v>
      </c>
      <c r="J152" s="550" t="e">
        <f>IF(ISNUMBER(Regressions!K162),ROUND(Regressions!K162, 1), NA())</f>
        <v>#N/A</v>
      </c>
      <c r="K152" s="546" t="e">
        <f>IF(ISNUMBER(Regressions!L162),ROUND(Regressions!L162, 1), NA())</f>
        <v>#N/A</v>
      </c>
      <c r="L152" s="551">
        <f>IF(ISNUMBER(Regressions!M162),ROUND(Regressions!M162, 1), NA())</f>
        <v>26.1</v>
      </c>
      <c r="M152" s="548" t="e">
        <f>IF(ISNUMBER(Regressions!N162),ROUND(Regressions!N162, 1), NA())</f>
        <v>#N/A</v>
      </c>
      <c r="N152" s="549" t="e">
        <f>IF(ISNUMBER(Regressions!O162),ROUND(Regressions!O162, 1), NA())</f>
        <v>#N/A</v>
      </c>
      <c r="O152" s="550" t="e">
        <f>IF(ISNUMBER(Regressions!Q162),ROUND(Regressions!Q162, 1), NA())</f>
        <v>#N/A</v>
      </c>
      <c r="P152" s="546" t="e">
        <f>IF(ISNUMBER(Regressions!R162),ROUND(Regressions!R162, 1), NA())</f>
        <v>#N/A</v>
      </c>
      <c r="Q152" s="552">
        <f>IF(ISNUMBER(Regressions!S162),ROUND(Regressions!S162, 1), NA())</f>
        <v>4.8</v>
      </c>
      <c r="R152" s="548" t="e">
        <f>IF(ISNUMBER(Regressions!T162),ROUND(Regressions!T162, 1), NA())</f>
        <v>#N/A</v>
      </c>
      <c r="S152" s="549" t="e">
        <f>IF(ISNUMBER(Regressions!U162),ROUND(Regressions!U162, 1), NA())</f>
        <v>#N/A</v>
      </c>
    </row>
    <row r="153" spans="1:19" x14ac:dyDescent="0.25">
      <c r="A153" s="557" t="str">
        <f>+Introduction!$C$7</f>
        <v>Afghanistan</v>
      </c>
      <c r="B153" s="558">
        <f>IF(ISBLANK(Regressions!B163), " ", Regressions!B163)</f>
        <v>2025</v>
      </c>
      <c r="C153" s="557" t="str">
        <f>HLOOKUP(Introduction!$G$4,nametranslations,28,FALSE)</f>
        <v>Primary</v>
      </c>
      <c r="D153" s="559">
        <f>IF(ISBLANK(Regressions!D163), " ", Regressions!D163)</f>
        <v>7110836</v>
      </c>
      <c r="E153" s="560" t="e">
        <f>IF(ISNUMBER(Regressions!E163),ROUND(Regressions!E163, 1), NA())</f>
        <v>#N/A</v>
      </c>
      <c r="F153" s="561" t="e">
        <f>IF(ISNUMBER(Regressions!F163),ROUND(Regressions!F163, 1), NA())</f>
        <v>#N/A</v>
      </c>
      <c r="G153" s="562" t="e">
        <f>IF(ISNUMBER(Regressions!G163),ROUND(Regressions!G163, 1), NA())</f>
        <v>#N/A</v>
      </c>
      <c r="H153" s="563" t="e">
        <f>IF(ISNUMBER(Regressions!H163),ROUND(Regressions!H163, 1), NA())</f>
        <v>#N/A</v>
      </c>
      <c r="I153" s="564" t="e">
        <f>IF(ISNUMBER(Regressions!I163),ROUND(Regressions!I163, 1), NA())</f>
        <v>#N/A</v>
      </c>
      <c r="J153" s="565" t="e">
        <f>IF(ISNUMBER(Regressions!K163),ROUND(Regressions!K163, 1), NA())</f>
        <v>#N/A</v>
      </c>
      <c r="K153" s="561" t="e">
        <f>IF(ISNUMBER(Regressions!L163),ROUND(Regressions!L163, 1), NA())</f>
        <v>#N/A</v>
      </c>
      <c r="L153" s="566" t="e">
        <f>IF(ISNUMBER(Regressions!M163),ROUND(Regressions!M163, 1), NA())</f>
        <v>#N/A</v>
      </c>
      <c r="M153" s="563" t="e">
        <f>IF(ISNUMBER(Regressions!N163),ROUND(Regressions!N163, 1), NA())</f>
        <v>#N/A</v>
      </c>
      <c r="N153" s="564" t="e">
        <f>IF(ISNUMBER(Regressions!O163),ROUND(Regressions!O163, 1), NA())</f>
        <v>#N/A</v>
      </c>
      <c r="O153" s="565" t="e">
        <f>IF(ISNUMBER(Regressions!Q163),ROUND(Regressions!Q163, 1), NA())</f>
        <v>#N/A</v>
      </c>
      <c r="P153" s="561" t="e">
        <f>IF(ISNUMBER(Regressions!R163),ROUND(Regressions!R163, 1), NA())</f>
        <v>#N/A</v>
      </c>
      <c r="Q153" s="567">
        <f>IF(ISNUMBER(Regressions!S163),ROUND(Regressions!S163, 1), NA())</f>
        <v>4.8</v>
      </c>
      <c r="R153" s="563" t="e">
        <f>IF(ISNUMBER(Regressions!T163),ROUND(Regressions!T163, 1), NA())</f>
        <v>#N/A</v>
      </c>
      <c r="S153" s="564" t="e">
        <f>IF(ISNUMBER(Regressions!U163),ROUND(Regressions!U163, 1), NA())</f>
        <v>#N/A</v>
      </c>
    </row>
    <row r="154" spans="1:19" hidden="1" x14ac:dyDescent="0.25">
      <c r="A154" s="541" t="str">
        <f>+Introduction!$C$7</f>
        <v>Afghanistan</v>
      </c>
      <c r="B154" s="542">
        <f>IF(ISBLANK(Regressions!B164), " ", Regressions!B164)</f>
        <v>2026</v>
      </c>
      <c r="C154" s="541" t="str">
        <f>HLOOKUP(Introduction!$G$4,nametranslations,28,FALSE)</f>
        <v>Primary</v>
      </c>
      <c r="D154" s="544" t="str">
        <f>IF(ISBLANK(Regressions!D164), " ", Regressions!D164)</f>
        <v xml:space="preserve"> </v>
      </c>
      <c r="E154" s="545" t="e">
        <f>IF(ISNUMBER(Regressions!E164),ROUND(Regressions!E164, 1), NA())</f>
        <v>#N/A</v>
      </c>
      <c r="F154" s="546" t="e">
        <f>IF(ISNUMBER(Regressions!F164),ROUND(Regressions!F164, 1), NA())</f>
        <v>#N/A</v>
      </c>
      <c r="G154" s="547" t="e">
        <f>IF(ISNUMBER(Regressions!G164),ROUND(Regressions!G164, 1), NA())</f>
        <v>#N/A</v>
      </c>
      <c r="H154" s="548" t="e">
        <f>IF(ISNUMBER(Regressions!H164),ROUND(Regressions!H164, 1), NA())</f>
        <v>#N/A</v>
      </c>
      <c r="I154" s="549" t="e">
        <f>IF(ISNUMBER(Regressions!I164),ROUND(Regressions!I164, 1), NA())</f>
        <v>#N/A</v>
      </c>
      <c r="J154" s="550" t="e">
        <f>IF(ISNUMBER(Regressions!K164),ROUND(Regressions!K164, 1), NA())</f>
        <v>#N/A</v>
      </c>
      <c r="K154" s="546" t="e">
        <f>IF(ISNUMBER(Regressions!L164),ROUND(Regressions!L164, 1), NA())</f>
        <v>#N/A</v>
      </c>
      <c r="L154" s="551" t="e">
        <f>IF(ISNUMBER(Regressions!M164),ROUND(Regressions!M164, 1), NA())</f>
        <v>#N/A</v>
      </c>
      <c r="M154" s="548" t="e">
        <f>IF(ISNUMBER(Regressions!N164),ROUND(Regressions!N164, 1), NA())</f>
        <v>#N/A</v>
      </c>
      <c r="N154" s="549" t="e">
        <f>IF(ISNUMBER(Regressions!O164),ROUND(Regressions!O164, 1), NA())</f>
        <v>#N/A</v>
      </c>
      <c r="O154" s="550" t="e">
        <f>IF(ISNUMBER(Regressions!Q164),ROUND(Regressions!Q164, 1), NA())</f>
        <v>#N/A</v>
      </c>
      <c r="P154" s="546" t="e">
        <f>IF(ISNUMBER(Regressions!R164),ROUND(Regressions!R164, 1), NA())</f>
        <v>#N/A</v>
      </c>
      <c r="Q154" s="552" t="e">
        <f>IF(ISNUMBER(Regressions!S164),ROUND(Regressions!S164, 1), NA())</f>
        <v>#N/A</v>
      </c>
      <c r="R154" s="548" t="e">
        <f>IF(ISNUMBER(Regressions!T164),ROUND(Regressions!T164, 1), NA())</f>
        <v>#N/A</v>
      </c>
      <c r="S154" s="549" t="e">
        <f>IF(ISNUMBER(Regressions!U164),ROUND(Regressions!U164, 1), NA())</f>
        <v>#N/A</v>
      </c>
    </row>
    <row r="155" spans="1:19" hidden="1" x14ac:dyDescent="0.25">
      <c r="A155" s="541" t="str">
        <f>+Introduction!$C$7</f>
        <v>Afghanistan</v>
      </c>
      <c r="B155" s="542">
        <f>IF(ISBLANK(Regressions!B165), " ", Regressions!B165)</f>
        <v>2027</v>
      </c>
      <c r="C155" s="541" t="str">
        <f>HLOOKUP(Introduction!$G$4,nametranslations,28,FALSE)</f>
        <v>Primary</v>
      </c>
      <c r="D155" s="544" t="str">
        <f>IF(ISBLANK(Regressions!D165), " ", Regressions!D165)</f>
        <v xml:space="preserve"> </v>
      </c>
      <c r="E155" s="545" t="e">
        <f>IF(ISNUMBER(Regressions!E165),ROUND(Regressions!E165, 1), NA())</f>
        <v>#N/A</v>
      </c>
      <c r="F155" s="546" t="e">
        <f>IF(ISNUMBER(Regressions!F165),ROUND(Regressions!F165, 1), NA())</f>
        <v>#N/A</v>
      </c>
      <c r="G155" s="547" t="e">
        <f>IF(ISNUMBER(Regressions!G165),ROUND(Regressions!G165, 1), NA())</f>
        <v>#N/A</v>
      </c>
      <c r="H155" s="548" t="e">
        <f>IF(ISNUMBER(Regressions!H165),ROUND(Regressions!H165, 1), NA())</f>
        <v>#N/A</v>
      </c>
      <c r="I155" s="549" t="e">
        <f>IF(ISNUMBER(Regressions!I165),ROUND(Regressions!I165, 1), NA())</f>
        <v>#N/A</v>
      </c>
      <c r="J155" s="550" t="e">
        <f>IF(ISNUMBER(Regressions!K165),ROUND(Regressions!K165, 1), NA())</f>
        <v>#N/A</v>
      </c>
      <c r="K155" s="546" t="e">
        <f>IF(ISNUMBER(Regressions!L165),ROUND(Regressions!L165, 1), NA())</f>
        <v>#N/A</v>
      </c>
      <c r="L155" s="551" t="e">
        <f>IF(ISNUMBER(Regressions!M165),ROUND(Regressions!M165, 1), NA())</f>
        <v>#N/A</v>
      </c>
      <c r="M155" s="548" t="e">
        <f>IF(ISNUMBER(Regressions!N165),ROUND(Regressions!N165, 1), NA())</f>
        <v>#N/A</v>
      </c>
      <c r="N155" s="549" t="e">
        <f>IF(ISNUMBER(Regressions!O165),ROUND(Regressions!O165, 1), NA())</f>
        <v>#N/A</v>
      </c>
      <c r="O155" s="550" t="e">
        <f>IF(ISNUMBER(Regressions!Q165),ROUND(Regressions!Q165, 1), NA())</f>
        <v>#N/A</v>
      </c>
      <c r="P155" s="546" t="e">
        <f>IF(ISNUMBER(Regressions!R165),ROUND(Regressions!R165, 1), NA())</f>
        <v>#N/A</v>
      </c>
      <c r="Q155" s="552" t="e">
        <f>IF(ISNUMBER(Regressions!S165),ROUND(Regressions!S165, 1), NA())</f>
        <v>#N/A</v>
      </c>
      <c r="R155" s="548" t="e">
        <f>IF(ISNUMBER(Regressions!T165),ROUND(Regressions!T165, 1), NA())</f>
        <v>#N/A</v>
      </c>
      <c r="S155" s="549" t="e">
        <f>IF(ISNUMBER(Regressions!U165),ROUND(Regressions!U165, 1), NA())</f>
        <v>#N/A</v>
      </c>
    </row>
    <row r="156" spans="1:19" hidden="1" x14ac:dyDescent="0.25">
      <c r="A156" s="541" t="str">
        <f>+Introduction!$C$7</f>
        <v>Afghanistan</v>
      </c>
      <c r="B156" s="542">
        <f>IF(ISBLANK(Regressions!B166), " ", Regressions!B166)</f>
        <v>2028</v>
      </c>
      <c r="C156" s="541" t="str">
        <f>HLOOKUP(Introduction!$G$4,nametranslations,28,FALSE)</f>
        <v>Primary</v>
      </c>
      <c r="D156" s="544" t="str">
        <f>IF(ISBLANK(Regressions!D166), " ", Regressions!D166)</f>
        <v xml:space="preserve"> </v>
      </c>
      <c r="E156" s="545" t="e">
        <f>IF(ISNUMBER(Regressions!E166),ROUND(Regressions!E166, 1), NA())</f>
        <v>#N/A</v>
      </c>
      <c r="F156" s="546" t="e">
        <f>IF(ISNUMBER(Regressions!F166),ROUND(Regressions!F166, 1), NA())</f>
        <v>#N/A</v>
      </c>
      <c r="G156" s="547" t="e">
        <f>IF(ISNUMBER(Regressions!G166),ROUND(Regressions!G166, 1), NA())</f>
        <v>#N/A</v>
      </c>
      <c r="H156" s="548" t="e">
        <f>IF(ISNUMBER(Regressions!H166),ROUND(Regressions!H166, 1), NA())</f>
        <v>#N/A</v>
      </c>
      <c r="I156" s="549" t="e">
        <f>IF(ISNUMBER(Regressions!I166),ROUND(Regressions!I166, 1), NA())</f>
        <v>#N/A</v>
      </c>
      <c r="J156" s="550" t="e">
        <f>IF(ISNUMBER(Regressions!K166),ROUND(Regressions!K166, 1), NA())</f>
        <v>#N/A</v>
      </c>
      <c r="K156" s="546" t="e">
        <f>IF(ISNUMBER(Regressions!L166),ROUND(Regressions!L166, 1), NA())</f>
        <v>#N/A</v>
      </c>
      <c r="L156" s="551" t="e">
        <f>IF(ISNUMBER(Regressions!M166),ROUND(Regressions!M166, 1), NA())</f>
        <v>#N/A</v>
      </c>
      <c r="M156" s="548" t="e">
        <f>IF(ISNUMBER(Regressions!N166),ROUND(Regressions!N166, 1), NA())</f>
        <v>#N/A</v>
      </c>
      <c r="N156" s="549" t="e">
        <f>IF(ISNUMBER(Regressions!O166),ROUND(Regressions!O166, 1), NA())</f>
        <v>#N/A</v>
      </c>
      <c r="O156" s="550" t="e">
        <f>IF(ISNUMBER(Regressions!Q166),ROUND(Regressions!Q166, 1), NA())</f>
        <v>#N/A</v>
      </c>
      <c r="P156" s="546" t="e">
        <f>IF(ISNUMBER(Regressions!R166),ROUND(Regressions!R166, 1), NA())</f>
        <v>#N/A</v>
      </c>
      <c r="Q156" s="552" t="e">
        <f>IF(ISNUMBER(Regressions!S166),ROUND(Regressions!S166, 1), NA())</f>
        <v>#N/A</v>
      </c>
      <c r="R156" s="548" t="e">
        <f>IF(ISNUMBER(Regressions!T166),ROUND(Regressions!T166, 1), NA())</f>
        <v>#N/A</v>
      </c>
      <c r="S156" s="549" t="e">
        <f>IF(ISNUMBER(Regressions!U166),ROUND(Regressions!U166, 1), NA())</f>
        <v>#N/A</v>
      </c>
    </row>
    <row r="157" spans="1:19" hidden="1" x14ac:dyDescent="0.25">
      <c r="A157" s="541" t="str">
        <f>+Introduction!$C$7</f>
        <v>Afghanistan</v>
      </c>
      <c r="B157" s="542">
        <f>IF(ISBLANK(Regressions!B167), " ", Regressions!B167)</f>
        <v>2029</v>
      </c>
      <c r="C157" s="541" t="str">
        <f>HLOOKUP(Introduction!$G$4,nametranslations,28,FALSE)</f>
        <v>Primary</v>
      </c>
      <c r="D157" s="544" t="str">
        <f>IF(ISBLANK(Regressions!D167), " ", Regressions!D167)</f>
        <v xml:space="preserve"> </v>
      </c>
      <c r="E157" s="545" t="e">
        <f>IF(ISNUMBER(Regressions!E167),ROUND(Regressions!E167, 1), NA())</f>
        <v>#N/A</v>
      </c>
      <c r="F157" s="546" t="e">
        <f>IF(ISNUMBER(Regressions!F167),ROUND(Regressions!F167, 1), NA())</f>
        <v>#N/A</v>
      </c>
      <c r="G157" s="547" t="e">
        <f>IF(ISNUMBER(Regressions!G167),ROUND(Regressions!G167, 1), NA())</f>
        <v>#N/A</v>
      </c>
      <c r="H157" s="548" t="e">
        <f>IF(ISNUMBER(Regressions!H167),ROUND(Regressions!H167, 1), NA())</f>
        <v>#N/A</v>
      </c>
      <c r="I157" s="549" t="e">
        <f>IF(ISNUMBER(Regressions!I167),ROUND(Regressions!I167, 1), NA())</f>
        <v>#N/A</v>
      </c>
      <c r="J157" s="550" t="e">
        <f>IF(ISNUMBER(Regressions!K167),ROUND(Regressions!K167, 1), NA())</f>
        <v>#N/A</v>
      </c>
      <c r="K157" s="546" t="e">
        <f>IF(ISNUMBER(Regressions!L167),ROUND(Regressions!L167, 1), NA())</f>
        <v>#N/A</v>
      </c>
      <c r="L157" s="551" t="e">
        <f>IF(ISNUMBER(Regressions!M167),ROUND(Regressions!M167, 1), NA())</f>
        <v>#N/A</v>
      </c>
      <c r="M157" s="548" t="e">
        <f>IF(ISNUMBER(Regressions!N167),ROUND(Regressions!N167, 1), NA())</f>
        <v>#N/A</v>
      </c>
      <c r="N157" s="549" t="e">
        <f>IF(ISNUMBER(Regressions!O167),ROUND(Regressions!O167, 1), NA())</f>
        <v>#N/A</v>
      </c>
      <c r="O157" s="550" t="e">
        <f>IF(ISNUMBER(Regressions!Q167),ROUND(Regressions!Q167, 1), NA())</f>
        <v>#N/A</v>
      </c>
      <c r="P157" s="546" t="e">
        <f>IF(ISNUMBER(Regressions!R167),ROUND(Regressions!R167, 1), NA())</f>
        <v>#N/A</v>
      </c>
      <c r="Q157" s="552" t="e">
        <f>IF(ISNUMBER(Regressions!S167),ROUND(Regressions!S167, 1), NA())</f>
        <v>#N/A</v>
      </c>
      <c r="R157" s="548" t="e">
        <f>IF(ISNUMBER(Regressions!T167),ROUND(Regressions!T167, 1), NA())</f>
        <v>#N/A</v>
      </c>
      <c r="S157" s="549" t="e">
        <f>IF(ISNUMBER(Regressions!U167),ROUND(Regressions!U167, 1), NA())</f>
        <v>#N/A</v>
      </c>
    </row>
    <row r="158" spans="1:19" hidden="1" x14ac:dyDescent="0.25">
      <c r="A158" s="541" t="str">
        <f>+Introduction!$C$7</f>
        <v>Afghanistan</v>
      </c>
      <c r="B158" s="542">
        <f>IF(ISBLANK(Regressions!B168), " ", Regressions!B168)</f>
        <v>2030</v>
      </c>
      <c r="C158" s="541" t="str">
        <f>HLOOKUP(Introduction!$G$4,nametranslations,28,FALSE)</f>
        <v>Primary</v>
      </c>
      <c r="D158" s="544" t="str">
        <f>IF(ISBLANK(Regressions!D168), " ", Regressions!D168)</f>
        <v xml:space="preserve"> </v>
      </c>
      <c r="E158" s="545" t="e">
        <f>IF(ISNUMBER(Regressions!E168),ROUND(Regressions!E168, 1), NA())</f>
        <v>#N/A</v>
      </c>
      <c r="F158" s="546" t="e">
        <f>IF(ISNUMBER(Regressions!F168),ROUND(Regressions!F168, 1), NA())</f>
        <v>#N/A</v>
      </c>
      <c r="G158" s="547" t="e">
        <f>IF(ISNUMBER(Regressions!G168),ROUND(Regressions!G168, 1), NA())</f>
        <v>#N/A</v>
      </c>
      <c r="H158" s="548" t="e">
        <f>IF(ISNUMBER(Regressions!H168),ROUND(Regressions!H168, 1), NA())</f>
        <v>#N/A</v>
      </c>
      <c r="I158" s="549" t="e">
        <f>IF(ISNUMBER(Regressions!I168),ROUND(Regressions!I168, 1), NA())</f>
        <v>#N/A</v>
      </c>
      <c r="J158" s="550" t="e">
        <f>IF(ISNUMBER(Regressions!K168),ROUND(Regressions!K168, 1), NA())</f>
        <v>#N/A</v>
      </c>
      <c r="K158" s="546" t="e">
        <f>IF(ISNUMBER(Regressions!L168),ROUND(Regressions!L168, 1), NA())</f>
        <v>#N/A</v>
      </c>
      <c r="L158" s="551" t="e">
        <f>IF(ISNUMBER(Regressions!M168),ROUND(Regressions!M168, 1), NA())</f>
        <v>#N/A</v>
      </c>
      <c r="M158" s="548" t="e">
        <f>IF(ISNUMBER(Regressions!N168),ROUND(Regressions!N168, 1), NA())</f>
        <v>#N/A</v>
      </c>
      <c r="N158" s="549" t="e">
        <f>IF(ISNUMBER(Regressions!O168),ROUND(Regressions!O168, 1), NA())</f>
        <v>#N/A</v>
      </c>
      <c r="O158" s="550" t="e">
        <f>IF(ISNUMBER(Regressions!Q168),ROUND(Regressions!Q168, 1), NA())</f>
        <v>#N/A</v>
      </c>
      <c r="P158" s="546" t="e">
        <f>IF(ISNUMBER(Regressions!R168),ROUND(Regressions!R168, 1), NA())</f>
        <v>#N/A</v>
      </c>
      <c r="Q158" s="552" t="e">
        <f>IF(ISNUMBER(Regressions!S168),ROUND(Regressions!S168, 1), NA())</f>
        <v>#N/A</v>
      </c>
      <c r="R158" s="548" t="e">
        <f>IF(ISNUMBER(Regressions!T168),ROUND(Regressions!T168, 1), NA())</f>
        <v>#N/A</v>
      </c>
      <c r="S158" s="549" t="e">
        <f>IF(ISNUMBER(Regressions!U168),ROUND(Regressions!U168, 1), NA())</f>
        <v>#N/A</v>
      </c>
    </row>
    <row r="159" spans="1:19" x14ac:dyDescent="0.25">
      <c r="A159" s="541" t="str">
        <f>+Introduction!$C$7</f>
        <v>Afghanistan</v>
      </c>
      <c r="B159" s="542">
        <f>IF(ISBLANK(Regressions!B169), " ", Regressions!B169)</f>
        <v>2000</v>
      </c>
      <c r="C159" s="541" t="str">
        <f>HLOOKUP(Introduction!$G$4,nametranslations,29,FALSE)</f>
        <v>Secondary</v>
      </c>
      <c r="D159" s="544">
        <f>IF(ISBLANK(Regressions!D169), " ", Regressions!D169)</f>
        <v>2603258</v>
      </c>
      <c r="E159" s="545" t="e">
        <f>IF(ISNUMBER(Regressions!E169),ROUND(Regressions!E169, 1), NA())</f>
        <v>#N/A</v>
      </c>
      <c r="F159" s="546" t="e">
        <f>IF(ISNUMBER(Regressions!F169),ROUND(Regressions!F169, 1), NA())</f>
        <v>#N/A</v>
      </c>
      <c r="G159" s="547" t="e">
        <f>IF(ISNUMBER(Regressions!G169),ROUND(Regressions!G169, 1), NA())</f>
        <v>#N/A</v>
      </c>
      <c r="H159" s="548" t="e">
        <f>IF(ISNUMBER(Regressions!H169),ROUND(Regressions!H169, 1), NA())</f>
        <v>#N/A</v>
      </c>
      <c r="I159" s="549" t="e">
        <f>IF(ISNUMBER(Regressions!I169),ROUND(Regressions!I169, 1), NA())</f>
        <v>#N/A</v>
      </c>
      <c r="J159" s="550" t="e">
        <f>IF(ISNUMBER(Regressions!K169),ROUND(Regressions!K169, 1), NA())</f>
        <v>#N/A</v>
      </c>
      <c r="K159" s="546" t="e">
        <f>IF(ISNUMBER(Regressions!L169),ROUND(Regressions!L169, 1), NA())</f>
        <v>#N/A</v>
      </c>
      <c r="L159" s="551" t="e">
        <f>IF(ISNUMBER(Regressions!M169),ROUND(Regressions!M169, 1), NA())</f>
        <v>#N/A</v>
      </c>
      <c r="M159" s="548" t="e">
        <f>IF(ISNUMBER(Regressions!N169),ROUND(Regressions!N169, 1), NA())</f>
        <v>#N/A</v>
      </c>
      <c r="N159" s="549" t="e">
        <f>IF(ISNUMBER(Regressions!O169),ROUND(Regressions!O169, 1), NA())</f>
        <v>#N/A</v>
      </c>
      <c r="O159" s="550" t="e">
        <f>IF(ISNUMBER(Regressions!Q169),ROUND(Regressions!Q169, 1), NA())</f>
        <v>#N/A</v>
      </c>
      <c r="P159" s="546" t="e">
        <f>IF(ISNUMBER(Regressions!R169),ROUND(Regressions!R169, 1), NA())</f>
        <v>#N/A</v>
      </c>
      <c r="Q159" s="552" t="e">
        <f>IF(ISNUMBER(Regressions!S169),ROUND(Regressions!S169, 1), NA())</f>
        <v>#N/A</v>
      </c>
      <c r="R159" s="548" t="e">
        <f>IF(ISNUMBER(Regressions!T169),ROUND(Regressions!T169, 1), NA())</f>
        <v>#N/A</v>
      </c>
      <c r="S159" s="549" t="e">
        <f>IF(ISNUMBER(Regressions!U169),ROUND(Regressions!U169, 1), NA())</f>
        <v>#N/A</v>
      </c>
    </row>
    <row r="160" spans="1:19" x14ac:dyDescent="0.25">
      <c r="A160" s="541" t="str">
        <f>+Introduction!$C$7</f>
        <v>Afghanistan</v>
      </c>
      <c r="B160" s="542">
        <f>IF(ISBLANK(Regressions!B170), " ", Regressions!B170)</f>
        <v>2001</v>
      </c>
      <c r="C160" s="541" t="str">
        <f>HLOOKUP(Introduction!$G$4,nametranslations,29,FALSE)</f>
        <v>Secondary</v>
      </c>
      <c r="D160" s="544">
        <f>IF(ISBLANK(Regressions!D170), " ", Regressions!D170)</f>
        <v>2581228</v>
      </c>
      <c r="E160" s="545" t="e">
        <f>IF(ISNUMBER(Regressions!E170),ROUND(Regressions!E170, 1), NA())</f>
        <v>#N/A</v>
      </c>
      <c r="F160" s="546" t="e">
        <f>IF(ISNUMBER(Regressions!F170),ROUND(Regressions!F170, 1), NA())</f>
        <v>#N/A</v>
      </c>
      <c r="G160" s="547" t="e">
        <f>IF(ISNUMBER(Regressions!G170),ROUND(Regressions!G170, 1), NA())</f>
        <v>#N/A</v>
      </c>
      <c r="H160" s="548" t="e">
        <f>IF(ISNUMBER(Regressions!H170),ROUND(Regressions!H170, 1), NA())</f>
        <v>#N/A</v>
      </c>
      <c r="I160" s="549" t="e">
        <f>IF(ISNUMBER(Regressions!I170),ROUND(Regressions!I170, 1), NA())</f>
        <v>#N/A</v>
      </c>
      <c r="J160" s="550" t="e">
        <f>IF(ISNUMBER(Regressions!K170),ROUND(Regressions!K170, 1), NA())</f>
        <v>#N/A</v>
      </c>
      <c r="K160" s="546" t="e">
        <f>IF(ISNUMBER(Regressions!L170),ROUND(Regressions!L170, 1), NA())</f>
        <v>#N/A</v>
      </c>
      <c r="L160" s="551" t="e">
        <f>IF(ISNUMBER(Regressions!M170),ROUND(Regressions!M170, 1), NA())</f>
        <v>#N/A</v>
      </c>
      <c r="M160" s="548" t="e">
        <f>IF(ISNUMBER(Regressions!N170),ROUND(Regressions!N170, 1), NA())</f>
        <v>#N/A</v>
      </c>
      <c r="N160" s="549" t="e">
        <f>IF(ISNUMBER(Regressions!O170),ROUND(Regressions!O170, 1), NA())</f>
        <v>#N/A</v>
      </c>
      <c r="O160" s="550" t="e">
        <f>IF(ISNUMBER(Regressions!Q170),ROUND(Regressions!Q170, 1), NA())</f>
        <v>#N/A</v>
      </c>
      <c r="P160" s="546" t="e">
        <f>IF(ISNUMBER(Regressions!R170),ROUND(Regressions!R170, 1), NA())</f>
        <v>#N/A</v>
      </c>
      <c r="Q160" s="552" t="e">
        <f>IF(ISNUMBER(Regressions!S170),ROUND(Regressions!S170, 1), NA())</f>
        <v>#N/A</v>
      </c>
      <c r="R160" s="548" t="e">
        <f>IF(ISNUMBER(Regressions!T170),ROUND(Regressions!T170, 1), NA())</f>
        <v>#N/A</v>
      </c>
      <c r="S160" s="549" t="e">
        <f>IF(ISNUMBER(Regressions!U170),ROUND(Regressions!U170, 1), NA())</f>
        <v>#N/A</v>
      </c>
    </row>
    <row r="161" spans="1:19" x14ac:dyDescent="0.25">
      <c r="A161" s="541" t="str">
        <f>+Introduction!$C$7</f>
        <v>Afghanistan</v>
      </c>
      <c r="B161" s="542">
        <f>IF(ISBLANK(Regressions!B171), " ", Regressions!B171)</f>
        <v>2002</v>
      </c>
      <c r="C161" s="541" t="str">
        <f>HLOOKUP(Introduction!$G$4,nametranslations,29,FALSE)</f>
        <v>Secondary</v>
      </c>
      <c r="D161" s="544">
        <f>IF(ISBLANK(Regressions!D171), " ", Regressions!D171)</f>
        <v>2673061</v>
      </c>
      <c r="E161" s="545" t="e">
        <f>IF(ISNUMBER(Regressions!E171),ROUND(Regressions!E171, 1), NA())</f>
        <v>#N/A</v>
      </c>
      <c r="F161" s="546" t="e">
        <f>IF(ISNUMBER(Regressions!F171),ROUND(Regressions!F171, 1), NA())</f>
        <v>#N/A</v>
      </c>
      <c r="G161" s="547" t="e">
        <f>IF(ISNUMBER(Regressions!G171),ROUND(Regressions!G171, 1), NA())</f>
        <v>#N/A</v>
      </c>
      <c r="H161" s="548" t="e">
        <f>IF(ISNUMBER(Regressions!H171),ROUND(Regressions!H171, 1), NA())</f>
        <v>#N/A</v>
      </c>
      <c r="I161" s="549" t="e">
        <f>IF(ISNUMBER(Regressions!I171),ROUND(Regressions!I171, 1), NA())</f>
        <v>#N/A</v>
      </c>
      <c r="J161" s="550" t="e">
        <f>IF(ISNUMBER(Regressions!K171),ROUND(Regressions!K171, 1), NA())</f>
        <v>#N/A</v>
      </c>
      <c r="K161" s="546" t="e">
        <f>IF(ISNUMBER(Regressions!L171),ROUND(Regressions!L171, 1), NA())</f>
        <v>#N/A</v>
      </c>
      <c r="L161" s="551" t="e">
        <f>IF(ISNUMBER(Regressions!M171),ROUND(Regressions!M171, 1), NA())</f>
        <v>#N/A</v>
      </c>
      <c r="M161" s="548" t="e">
        <f>IF(ISNUMBER(Regressions!N171),ROUND(Regressions!N171, 1), NA())</f>
        <v>#N/A</v>
      </c>
      <c r="N161" s="549" t="e">
        <f>IF(ISNUMBER(Regressions!O171),ROUND(Regressions!O171, 1), NA())</f>
        <v>#N/A</v>
      </c>
      <c r="O161" s="550" t="e">
        <f>IF(ISNUMBER(Regressions!Q171),ROUND(Regressions!Q171, 1), NA())</f>
        <v>#N/A</v>
      </c>
      <c r="P161" s="546" t="e">
        <f>IF(ISNUMBER(Regressions!R171),ROUND(Regressions!R171, 1), NA())</f>
        <v>#N/A</v>
      </c>
      <c r="Q161" s="552" t="e">
        <f>IF(ISNUMBER(Regressions!S171),ROUND(Regressions!S171, 1), NA())</f>
        <v>#N/A</v>
      </c>
      <c r="R161" s="548" t="e">
        <f>IF(ISNUMBER(Regressions!T171),ROUND(Regressions!T171, 1), NA())</f>
        <v>#N/A</v>
      </c>
      <c r="S161" s="549" t="e">
        <f>IF(ISNUMBER(Regressions!U171),ROUND(Regressions!U171, 1), NA())</f>
        <v>#N/A</v>
      </c>
    </row>
    <row r="162" spans="1:19" x14ac:dyDescent="0.25">
      <c r="A162" s="541" t="str">
        <f>+Introduction!$C$7</f>
        <v>Afghanistan</v>
      </c>
      <c r="B162" s="542">
        <f>IF(ISBLANK(Regressions!B172), " ", Regressions!B172)</f>
        <v>2003</v>
      </c>
      <c r="C162" s="541" t="str">
        <f>HLOOKUP(Introduction!$G$4,nametranslations,29,FALSE)</f>
        <v>Secondary</v>
      </c>
      <c r="D162" s="544">
        <f>IF(ISBLANK(Regressions!D172), " ", Regressions!D172)</f>
        <v>2914819</v>
      </c>
      <c r="E162" s="545" t="e">
        <f>IF(ISNUMBER(Regressions!E172),ROUND(Regressions!E172, 1), NA())</f>
        <v>#N/A</v>
      </c>
      <c r="F162" s="546" t="e">
        <f>IF(ISNUMBER(Regressions!F172),ROUND(Regressions!F172, 1), NA())</f>
        <v>#N/A</v>
      </c>
      <c r="G162" s="547" t="e">
        <f>IF(ISNUMBER(Regressions!G172),ROUND(Regressions!G172, 1), NA())</f>
        <v>#N/A</v>
      </c>
      <c r="H162" s="548" t="e">
        <f>IF(ISNUMBER(Regressions!H172),ROUND(Regressions!H172, 1), NA())</f>
        <v>#N/A</v>
      </c>
      <c r="I162" s="549" t="e">
        <f>IF(ISNUMBER(Regressions!I172),ROUND(Regressions!I172, 1), NA())</f>
        <v>#N/A</v>
      </c>
      <c r="J162" s="550" t="e">
        <f>IF(ISNUMBER(Regressions!K172),ROUND(Regressions!K172, 1), NA())</f>
        <v>#N/A</v>
      </c>
      <c r="K162" s="546" t="e">
        <f>IF(ISNUMBER(Regressions!L172),ROUND(Regressions!L172, 1), NA())</f>
        <v>#N/A</v>
      </c>
      <c r="L162" s="551" t="e">
        <f>IF(ISNUMBER(Regressions!M172),ROUND(Regressions!M172, 1), NA())</f>
        <v>#N/A</v>
      </c>
      <c r="M162" s="548" t="e">
        <f>IF(ISNUMBER(Regressions!N172),ROUND(Regressions!N172, 1), NA())</f>
        <v>#N/A</v>
      </c>
      <c r="N162" s="549" t="e">
        <f>IF(ISNUMBER(Regressions!O172),ROUND(Regressions!O172, 1), NA())</f>
        <v>#N/A</v>
      </c>
      <c r="O162" s="550" t="e">
        <f>IF(ISNUMBER(Regressions!Q172),ROUND(Regressions!Q172, 1), NA())</f>
        <v>#N/A</v>
      </c>
      <c r="P162" s="546" t="e">
        <f>IF(ISNUMBER(Regressions!R172),ROUND(Regressions!R172, 1), NA())</f>
        <v>#N/A</v>
      </c>
      <c r="Q162" s="552" t="e">
        <f>IF(ISNUMBER(Regressions!S172),ROUND(Regressions!S172, 1), NA())</f>
        <v>#N/A</v>
      </c>
      <c r="R162" s="548" t="e">
        <f>IF(ISNUMBER(Regressions!T172),ROUND(Regressions!T172, 1), NA())</f>
        <v>#N/A</v>
      </c>
      <c r="S162" s="549" t="e">
        <f>IF(ISNUMBER(Regressions!U172),ROUND(Regressions!U172, 1), NA())</f>
        <v>#N/A</v>
      </c>
    </row>
    <row r="163" spans="1:19" x14ac:dyDescent="0.25">
      <c r="A163" s="541" t="str">
        <f>+Introduction!$C$7</f>
        <v>Afghanistan</v>
      </c>
      <c r="B163" s="542">
        <f>IF(ISBLANK(Regressions!B173), " ", Regressions!B173)</f>
        <v>2004</v>
      </c>
      <c r="C163" s="541" t="str">
        <f>HLOOKUP(Introduction!$G$4,nametranslations,29,FALSE)</f>
        <v>Secondary</v>
      </c>
      <c r="D163" s="544">
        <f>IF(ISBLANK(Regressions!D173), " ", Regressions!D173)</f>
        <v>3093028</v>
      </c>
      <c r="E163" s="545" t="e">
        <f>IF(ISNUMBER(Regressions!E173),ROUND(Regressions!E173, 1), NA())</f>
        <v>#N/A</v>
      </c>
      <c r="F163" s="546" t="e">
        <f>IF(ISNUMBER(Regressions!F173),ROUND(Regressions!F173, 1), NA())</f>
        <v>#N/A</v>
      </c>
      <c r="G163" s="547" t="e">
        <f>IF(ISNUMBER(Regressions!G173),ROUND(Regressions!G173, 1), NA())</f>
        <v>#N/A</v>
      </c>
      <c r="H163" s="548" t="e">
        <f>IF(ISNUMBER(Regressions!H173),ROUND(Regressions!H173, 1), NA())</f>
        <v>#N/A</v>
      </c>
      <c r="I163" s="549" t="e">
        <f>IF(ISNUMBER(Regressions!I173),ROUND(Regressions!I173, 1), NA())</f>
        <v>#N/A</v>
      </c>
      <c r="J163" s="550" t="e">
        <f>IF(ISNUMBER(Regressions!K173),ROUND(Regressions!K173, 1), NA())</f>
        <v>#N/A</v>
      </c>
      <c r="K163" s="546" t="e">
        <f>IF(ISNUMBER(Regressions!L173),ROUND(Regressions!L173, 1), NA())</f>
        <v>#N/A</v>
      </c>
      <c r="L163" s="551" t="e">
        <f>IF(ISNUMBER(Regressions!M173),ROUND(Regressions!M173, 1), NA())</f>
        <v>#N/A</v>
      </c>
      <c r="M163" s="548" t="e">
        <f>IF(ISNUMBER(Regressions!N173),ROUND(Regressions!N173, 1), NA())</f>
        <v>#N/A</v>
      </c>
      <c r="N163" s="549" t="e">
        <f>IF(ISNUMBER(Regressions!O173),ROUND(Regressions!O173, 1), NA())</f>
        <v>#N/A</v>
      </c>
      <c r="O163" s="550" t="e">
        <f>IF(ISNUMBER(Regressions!Q173),ROUND(Regressions!Q173, 1), NA())</f>
        <v>#N/A</v>
      </c>
      <c r="P163" s="546" t="e">
        <f>IF(ISNUMBER(Regressions!R173),ROUND(Regressions!R173, 1), NA())</f>
        <v>#N/A</v>
      </c>
      <c r="Q163" s="552" t="e">
        <f>IF(ISNUMBER(Regressions!S173),ROUND(Regressions!S173, 1), NA())</f>
        <v>#N/A</v>
      </c>
      <c r="R163" s="548" t="e">
        <f>IF(ISNUMBER(Regressions!T173),ROUND(Regressions!T173, 1), NA())</f>
        <v>#N/A</v>
      </c>
      <c r="S163" s="549" t="e">
        <f>IF(ISNUMBER(Regressions!U173),ROUND(Regressions!U173, 1), NA())</f>
        <v>#N/A</v>
      </c>
    </row>
    <row r="164" spans="1:19" x14ac:dyDescent="0.25">
      <c r="A164" s="541" t="str">
        <f>+Introduction!$C$7</f>
        <v>Afghanistan</v>
      </c>
      <c r="B164" s="542">
        <f>IF(ISBLANK(Regressions!B174), " ", Regressions!B174)</f>
        <v>2005</v>
      </c>
      <c r="C164" s="541" t="str">
        <f>HLOOKUP(Introduction!$G$4,nametranslations,29,FALSE)</f>
        <v>Secondary</v>
      </c>
      <c r="D164" s="544">
        <f>IF(ISBLANK(Regressions!D174), " ", Regressions!D174)</f>
        <v>3213322</v>
      </c>
      <c r="E164" s="545" t="e">
        <f>IF(ISNUMBER(Regressions!E174),ROUND(Regressions!E174, 1), NA())</f>
        <v>#N/A</v>
      </c>
      <c r="F164" s="546" t="e">
        <f>IF(ISNUMBER(Regressions!F174),ROUND(Regressions!F174, 1), NA())</f>
        <v>#N/A</v>
      </c>
      <c r="G164" s="547" t="e">
        <f>IF(ISNUMBER(Regressions!G174),ROUND(Regressions!G174, 1), NA())</f>
        <v>#N/A</v>
      </c>
      <c r="H164" s="548" t="e">
        <f>IF(ISNUMBER(Regressions!H174),ROUND(Regressions!H174, 1), NA())</f>
        <v>#N/A</v>
      </c>
      <c r="I164" s="549" t="e">
        <f>IF(ISNUMBER(Regressions!I174),ROUND(Regressions!I174, 1), NA())</f>
        <v>#N/A</v>
      </c>
      <c r="J164" s="550" t="e">
        <f>IF(ISNUMBER(Regressions!K174),ROUND(Regressions!K174, 1), NA())</f>
        <v>#N/A</v>
      </c>
      <c r="K164" s="546" t="e">
        <f>IF(ISNUMBER(Regressions!L174),ROUND(Regressions!L174, 1), NA())</f>
        <v>#N/A</v>
      </c>
      <c r="L164" s="551" t="e">
        <f>IF(ISNUMBER(Regressions!M174),ROUND(Regressions!M174, 1), NA())</f>
        <v>#N/A</v>
      </c>
      <c r="M164" s="548" t="e">
        <f>IF(ISNUMBER(Regressions!N174),ROUND(Regressions!N174, 1), NA())</f>
        <v>#N/A</v>
      </c>
      <c r="N164" s="549" t="e">
        <f>IF(ISNUMBER(Regressions!O174),ROUND(Regressions!O174, 1), NA())</f>
        <v>#N/A</v>
      </c>
      <c r="O164" s="550" t="e">
        <f>IF(ISNUMBER(Regressions!Q174),ROUND(Regressions!Q174, 1), NA())</f>
        <v>#N/A</v>
      </c>
      <c r="P164" s="546" t="e">
        <f>IF(ISNUMBER(Regressions!R174),ROUND(Regressions!R174, 1), NA())</f>
        <v>#N/A</v>
      </c>
      <c r="Q164" s="552" t="e">
        <f>IF(ISNUMBER(Regressions!S174),ROUND(Regressions!S174, 1), NA())</f>
        <v>#N/A</v>
      </c>
      <c r="R164" s="548" t="e">
        <f>IF(ISNUMBER(Regressions!T174),ROUND(Regressions!T174, 1), NA())</f>
        <v>#N/A</v>
      </c>
      <c r="S164" s="549" t="e">
        <f>IF(ISNUMBER(Regressions!U174),ROUND(Regressions!U174, 1), NA())</f>
        <v>#N/A</v>
      </c>
    </row>
    <row r="165" spans="1:19" x14ac:dyDescent="0.25">
      <c r="A165" s="541" t="str">
        <f>+Introduction!$C$7</f>
        <v>Afghanistan</v>
      </c>
      <c r="B165" s="542">
        <f>IF(ISBLANK(Regressions!B175), " ", Regressions!B175)</f>
        <v>2006</v>
      </c>
      <c r="C165" s="541" t="str">
        <f>HLOOKUP(Introduction!$G$4,nametranslations,29,FALSE)</f>
        <v>Secondary</v>
      </c>
      <c r="D165" s="544">
        <f>IF(ISBLANK(Regressions!D175), " ", Regressions!D175)</f>
        <v>3410259</v>
      </c>
      <c r="E165" s="545" t="e">
        <f>IF(ISNUMBER(Regressions!E175),ROUND(Regressions!E175, 1), NA())</f>
        <v>#N/A</v>
      </c>
      <c r="F165" s="546" t="e">
        <f>IF(ISNUMBER(Regressions!F175),ROUND(Regressions!F175, 1), NA())</f>
        <v>#N/A</v>
      </c>
      <c r="G165" s="547" t="e">
        <f>IF(ISNUMBER(Regressions!G175),ROUND(Regressions!G175, 1), NA())</f>
        <v>#N/A</v>
      </c>
      <c r="H165" s="548" t="e">
        <f>IF(ISNUMBER(Regressions!H175),ROUND(Regressions!H175, 1), NA())</f>
        <v>#N/A</v>
      </c>
      <c r="I165" s="549" t="e">
        <f>IF(ISNUMBER(Regressions!I175),ROUND(Regressions!I175, 1), NA())</f>
        <v>#N/A</v>
      </c>
      <c r="J165" s="550" t="e">
        <f>IF(ISNUMBER(Regressions!K175),ROUND(Regressions!K175, 1), NA())</f>
        <v>#N/A</v>
      </c>
      <c r="K165" s="546" t="e">
        <f>IF(ISNUMBER(Regressions!L175),ROUND(Regressions!L175, 1), NA())</f>
        <v>#N/A</v>
      </c>
      <c r="L165" s="551" t="e">
        <f>IF(ISNUMBER(Regressions!M175),ROUND(Regressions!M175, 1), NA())</f>
        <v>#N/A</v>
      </c>
      <c r="M165" s="548" t="e">
        <f>IF(ISNUMBER(Regressions!N175),ROUND(Regressions!N175, 1), NA())</f>
        <v>#N/A</v>
      </c>
      <c r="N165" s="549" t="e">
        <f>IF(ISNUMBER(Regressions!O175),ROUND(Regressions!O175, 1), NA())</f>
        <v>#N/A</v>
      </c>
      <c r="O165" s="550" t="e">
        <f>IF(ISNUMBER(Regressions!Q175),ROUND(Regressions!Q175, 1), NA())</f>
        <v>#N/A</v>
      </c>
      <c r="P165" s="546" t="e">
        <f>IF(ISNUMBER(Regressions!R175),ROUND(Regressions!R175, 1), NA())</f>
        <v>#N/A</v>
      </c>
      <c r="Q165" s="552" t="e">
        <f>IF(ISNUMBER(Regressions!S175),ROUND(Regressions!S175, 1), NA())</f>
        <v>#N/A</v>
      </c>
      <c r="R165" s="548" t="e">
        <f>IF(ISNUMBER(Regressions!T175),ROUND(Regressions!T175, 1), NA())</f>
        <v>#N/A</v>
      </c>
      <c r="S165" s="549" t="e">
        <f>IF(ISNUMBER(Regressions!U175),ROUND(Regressions!U175, 1), NA())</f>
        <v>#N/A</v>
      </c>
    </row>
    <row r="166" spans="1:19" x14ac:dyDescent="0.25">
      <c r="A166" s="541" t="str">
        <f>+Introduction!$C$7</f>
        <v>Afghanistan</v>
      </c>
      <c r="B166" s="542">
        <f>IF(ISBLANK(Regressions!B176), " ", Regressions!B176)</f>
        <v>2007</v>
      </c>
      <c r="C166" s="541" t="str">
        <f>HLOOKUP(Introduction!$G$4,nametranslations,29,FALSE)</f>
        <v>Secondary</v>
      </c>
      <c r="D166" s="544">
        <f>IF(ISBLANK(Regressions!D176), " ", Regressions!D176)</f>
        <v>3594532</v>
      </c>
      <c r="E166" s="545" t="e">
        <f>IF(ISNUMBER(Regressions!E176),ROUND(Regressions!E176, 1), NA())</f>
        <v>#N/A</v>
      </c>
      <c r="F166" s="546" t="e">
        <f>IF(ISNUMBER(Regressions!F176),ROUND(Regressions!F176, 1), NA())</f>
        <v>#N/A</v>
      </c>
      <c r="G166" s="547" t="e">
        <f>IF(ISNUMBER(Regressions!G176),ROUND(Regressions!G176, 1), NA())</f>
        <v>#N/A</v>
      </c>
      <c r="H166" s="548" t="e">
        <f>IF(ISNUMBER(Regressions!H176),ROUND(Regressions!H176, 1), NA())</f>
        <v>#N/A</v>
      </c>
      <c r="I166" s="549" t="e">
        <f>IF(ISNUMBER(Regressions!I176),ROUND(Regressions!I176, 1), NA())</f>
        <v>#N/A</v>
      </c>
      <c r="J166" s="550" t="e">
        <f>IF(ISNUMBER(Regressions!K176),ROUND(Regressions!K176, 1), NA())</f>
        <v>#N/A</v>
      </c>
      <c r="K166" s="546" t="e">
        <f>IF(ISNUMBER(Regressions!L176),ROUND(Regressions!L176, 1), NA())</f>
        <v>#N/A</v>
      </c>
      <c r="L166" s="551" t="e">
        <f>IF(ISNUMBER(Regressions!M176),ROUND(Regressions!M176, 1), NA())</f>
        <v>#N/A</v>
      </c>
      <c r="M166" s="548" t="e">
        <f>IF(ISNUMBER(Regressions!N176),ROUND(Regressions!N176, 1), NA())</f>
        <v>#N/A</v>
      </c>
      <c r="N166" s="549" t="e">
        <f>IF(ISNUMBER(Regressions!O176),ROUND(Regressions!O176, 1), NA())</f>
        <v>#N/A</v>
      </c>
      <c r="O166" s="550" t="e">
        <f>IF(ISNUMBER(Regressions!Q176),ROUND(Regressions!Q176, 1), NA())</f>
        <v>#N/A</v>
      </c>
      <c r="P166" s="546" t="e">
        <f>IF(ISNUMBER(Regressions!R176),ROUND(Regressions!R176, 1), NA())</f>
        <v>#N/A</v>
      </c>
      <c r="Q166" s="552" t="e">
        <f>IF(ISNUMBER(Regressions!S176),ROUND(Regressions!S176, 1), NA())</f>
        <v>#N/A</v>
      </c>
      <c r="R166" s="548" t="e">
        <f>IF(ISNUMBER(Regressions!T176),ROUND(Regressions!T176, 1), NA())</f>
        <v>#N/A</v>
      </c>
      <c r="S166" s="549" t="e">
        <f>IF(ISNUMBER(Regressions!U176),ROUND(Regressions!U176, 1), NA())</f>
        <v>#N/A</v>
      </c>
    </row>
    <row r="167" spans="1:19" x14ac:dyDescent="0.25">
      <c r="A167" s="541" t="str">
        <f>+Introduction!$C$7</f>
        <v>Afghanistan</v>
      </c>
      <c r="B167" s="542">
        <f>IF(ISBLANK(Regressions!B177), " ", Regressions!B177)</f>
        <v>2008</v>
      </c>
      <c r="C167" s="541" t="str">
        <f>HLOOKUP(Introduction!$G$4,nametranslations,29,FALSE)</f>
        <v>Secondary</v>
      </c>
      <c r="D167" s="544">
        <f>IF(ISBLANK(Regressions!D177), " ", Regressions!D177)</f>
        <v>3660359</v>
      </c>
      <c r="E167" s="545" t="e">
        <f>IF(ISNUMBER(Regressions!E177),ROUND(Regressions!E177, 1), NA())</f>
        <v>#N/A</v>
      </c>
      <c r="F167" s="546" t="e">
        <f>IF(ISNUMBER(Regressions!F177),ROUND(Regressions!F177, 1), NA())</f>
        <v>#N/A</v>
      </c>
      <c r="G167" s="547" t="e">
        <f>IF(ISNUMBER(Regressions!G177),ROUND(Regressions!G177, 1), NA())</f>
        <v>#N/A</v>
      </c>
      <c r="H167" s="548" t="e">
        <f>IF(ISNUMBER(Regressions!H177),ROUND(Regressions!H177, 1), NA())</f>
        <v>#N/A</v>
      </c>
      <c r="I167" s="549" t="e">
        <f>IF(ISNUMBER(Regressions!I177),ROUND(Regressions!I177, 1), NA())</f>
        <v>#N/A</v>
      </c>
      <c r="J167" s="550" t="e">
        <f>IF(ISNUMBER(Regressions!K177),ROUND(Regressions!K177, 1), NA())</f>
        <v>#N/A</v>
      </c>
      <c r="K167" s="546" t="e">
        <f>IF(ISNUMBER(Regressions!L177),ROUND(Regressions!L177, 1), NA())</f>
        <v>#N/A</v>
      </c>
      <c r="L167" s="551" t="e">
        <f>IF(ISNUMBER(Regressions!M177),ROUND(Regressions!M177, 1), NA())</f>
        <v>#N/A</v>
      </c>
      <c r="M167" s="548" t="e">
        <f>IF(ISNUMBER(Regressions!N177),ROUND(Regressions!N177, 1), NA())</f>
        <v>#N/A</v>
      </c>
      <c r="N167" s="549" t="e">
        <f>IF(ISNUMBER(Regressions!O177),ROUND(Regressions!O177, 1), NA())</f>
        <v>#N/A</v>
      </c>
      <c r="O167" s="550" t="e">
        <f>IF(ISNUMBER(Regressions!Q177),ROUND(Regressions!Q177, 1), NA())</f>
        <v>#N/A</v>
      </c>
      <c r="P167" s="546" t="e">
        <f>IF(ISNUMBER(Regressions!R177),ROUND(Regressions!R177, 1), NA())</f>
        <v>#N/A</v>
      </c>
      <c r="Q167" s="552" t="e">
        <f>IF(ISNUMBER(Regressions!S177),ROUND(Regressions!S177, 1), NA())</f>
        <v>#N/A</v>
      </c>
      <c r="R167" s="548" t="e">
        <f>IF(ISNUMBER(Regressions!T177),ROUND(Regressions!T177, 1), NA())</f>
        <v>#N/A</v>
      </c>
      <c r="S167" s="549" t="e">
        <f>IF(ISNUMBER(Regressions!U177),ROUND(Regressions!U177, 1), NA())</f>
        <v>#N/A</v>
      </c>
    </row>
    <row r="168" spans="1:19" x14ac:dyDescent="0.25">
      <c r="A168" s="541" t="str">
        <f>+Introduction!$C$7</f>
        <v>Afghanistan</v>
      </c>
      <c r="B168" s="542">
        <f>IF(ISBLANK(Regressions!B178), " ", Regressions!B178)</f>
        <v>2009</v>
      </c>
      <c r="C168" s="541" t="str">
        <f>HLOOKUP(Introduction!$G$4,nametranslations,29,FALSE)</f>
        <v>Secondary</v>
      </c>
      <c r="D168" s="544">
        <f>IF(ISBLANK(Regressions!D178), " ", Regressions!D178)</f>
        <v>3874022</v>
      </c>
      <c r="E168" s="545" t="e">
        <f>IF(ISNUMBER(Regressions!E178),ROUND(Regressions!E178, 1), NA())</f>
        <v>#N/A</v>
      </c>
      <c r="F168" s="546" t="e">
        <f>IF(ISNUMBER(Regressions!F178),ROUND(Regressions!F178, 1), NA())</f>
        <v>#N/A</v>
      </c>
      <c r="G168" s="547" t="e">
        <f>IF(ISNUMBER(Regressions!G178),ROUND(Regressions!G178, 1), NA())</f>
        <v>#N/A</v>
      </c>
      <c r="H168" s="548" t="e">
        <f>IF(ISNUMBER(Regressions!H178),ROUND(Regressions!H178, 1), NA())</f>
        <v>#N/A</v>
      </c>
      <c r="I168" s="549" t="e">
        <f>IF(ISNUMBER(Regressions!I178),ROUND(Regressions!I178, 1), NA())</f>
        <v>#N/A</v>
      </c>
      <c r="J168" s="550" t="e">
        <f>IF(ISNUMBER(Regressions!K178),ROUND(Regressions!K178, 1), NA())</f>
        <v>#N/A</v>
      </c>
      <c r="K168" s="546" t="e">
        <f>IF(ISNUMBER(Regressions!L178),ROUND(Regressions!L178, 1), NA())</f>
        <v>#N/A</v>
      </c>
      <c r="L168" s="551" t="e">
        <f>IF(ISNUMBER(Regressions!M178),ROUND(Regressions!M178, 1), NA())</f>
        <v>#N/A</v>
      </c>
      <c r="M168" s="548" t="e">
        <f>IF(ISNUMBER(Regressions!N178),ROUND(Regressions!N178, 1), NA())</f>
        <v>#N/A</v>
      </c>
      <c r="N168" s="549" t="e">
        <f>IF(ISNUMBER(Regressions!O178),ROUND(Regressions!O178, 1), NA())</f>
        <v>#N/A</v>
      </c>
      <c r="O168" s="550" t="e">
        <f>IF(ISNUMBER(Regressions!Q178),ROUND(Regressions!Q178, 1), NA())</f>
        <v>#N/A</v>
      </c>
      <c r="P168" s="546" t="e">
        <f>IF(ISNUMBER(Regressions!R178),ROUND(Regressions!R178, 1), NA())</f>
        <v>#N/A</v>
      </c>
      <c r="Q168" s="552" t="e">
        <f>IF(ISNUMBER(Regressions!S178),ROUND(Regressions!S178, 1), NA())</f>
        <v>#N/A</v>
      </c>
      <c r="R168" s="548" t="e">
        <f>IF(ISNUMBER(Regressions!T178),ROUND(Regressions!T178, 1), NA())</f>
        <v>#N/A</v>
      </c>
      <c r="S168" s="549" t="e">
        <f>IF(ISNUMBER(Regressions!U178),ROUND(Regressions!U178, 1), NA())</f>
        <v>#N/A</v>
      </c>
    </row>
    <row r="169" spans="1:19" x14ac:dyDescent="0.25">
      <c r="A169" s="541" t="str">
        <f>+Introduction!$C$7</f>
        <v>Afghanistan</v>
      </c>
      <c r="B169" s="542">
        <f>IF(ISBLANK(Regressions!B179), " ", Regressions!B179)</f>
        <v>2010</v>
      </c>
      <c r="C169" s="541" t="str">
        <f>HLOOKUP(Introduction!$G$4,nametranslations,29,FALSE)</f>
        <v>Secondary</v>
      </c>
      <c r="D169" s="544">
        <f>IF(ISBLANK(Regressions!D179), " ", Regressions!D179)</f>
        <v>4052601</v>
      </c>
      <c r="E169" s="545" t="e">
        <f>IF(ISNUMBER(Regressions!E179),ROUND(Regressions!E179, 1), NA())</f>
        <v>#N/A</v>
      </c>
      <c r="F169" s="546" t="e">
        <f>IF(ISNUMBER(Regressions!F179),ROUND(Regressions!F179, 1), NA())</f>
        <v>#N/A</v>
      </c>
      <c r="G169" s="547">
        <f>IF(ISNUMBER(Regressions!G179),ROUND(Regressions!G179, 1), NA())</f>
        <v>75.3</v>
      </c>
      <c r="H169" s="548" t="e">
        <f>IF(ISNUMBER(Regressions!H179),ROUND(Regressions!H179, 1), NA())</f>
        <v>#N/A</v>
      </c>
      <c r="I169" s="549" t="e">
        <f>IF(ISNUMBER(Regressions!I179),ROUND(Regressions!I179, 1), NA())</f>
        <v>#N/A</v>
      </c>
      <c r="J169" s="550" t="e">
        <f>IF(ISNUMBER(Regressions!K179),ROUND(Regressions!K179, 1), NA())</f>
        <v>#N/A</v>
      </c>
      <c r="K169" s="546" t="e">
        <f>IF(ISNUMBER(Regressions!L179),ROUND(Regressions!L179, 1), NA())</f>
        <v>#N/A</v>
      </c>
      <c r="L169" s="551" t="e">
        <f>IF(ISNUMBER(Regressions!M179),ROUND(Regressions!M179, 1), NA())</f>
        <v>#N/A</v>
      </c>
      <c r="M169" s="548" t="e">
        <f>IF(ISNUMBER(Regressions!N179),ROUND(Regressions!N179, 1), NA())</f>
        <v>#N/A</v>
      </c>
      <c r="N169" s="549" t="e">
        <f>IF(ISNUMBER(Regressions!O179),ROUND(Regressions!O179, 1), NA())</f>
        <v>#N/A</v>
      </c>
      <c r="O169" s="550" t="e">
        <f>IF(ISNUMBER(Regressions!Q179),ROUND(Regressions!Q179, 1), NA())</f>
        <v>#N/A</v>
      </c>
      <c r="P169" s="546" t="e">
        <f>IF(ISNUMBER(Regressions!R179),ROUND(Regressions!R179, 1), NA())</f>
        <v>#N/A</v>
      </c>
      <c r="Q169" s="552">
        <f>IF(ISNUMBER(Regressions!S179),ROUND(Regressions!S179, 1), NA())</f>
        <v>11.1</v>
      </c>
      <c r="R169" s="548" t="e">
        <f>IF(ISNUMBER(Regressions!T179),ROUND(Regressions!T179, 1), NA())</f>
        <v>#N/A</v>
      </c>
      <c r="S169" s="549" t="e">
        <f>IF(ISNUMBER(Regressions!U179),ROUND(Regressions!U179, 1), NA())</f>
        <v>#N/A</v>
      </c>
    </row>
    <row r="170" spans="1:19" x14ac:dyDescent="0.25">
      <c r="A170" s="541" t="str">
        <f>+Introduction!$C$7</f>
        <v>Afghanistan</v>
      </c>
      <c r="B170" s="542">
        <f>IF(ISBLANK(Regressions!B180), " ", Regressions!B180)</f>
        <v>2011</v>
      </c>
      <c r="C170" s="541" t="str">
        <f>HLOOKUP(Introduction!$G$4,nametranslations,29,FALSE)</f>
        <v>Secondary</v>
      </c>
      <c r="D170" s="544">
        <f>IF(ISBLANK(Regressions!D180), " ", Regressions!D180)</f>
        <v>4211766</v>
      </c>
      <c r="E170" s="545" t="e">
        <f>IF(ISNUMBER(Regressions!E180),ROUND(Regressions!E180, 1), NA())</f>
        <v>#N/A</v>
      </c>
      <c r="F170" s="546" t="e">
        <f>IF(ISNUMBER(Regressions!F180),ROUND(Regressions!F180, 1), NA())</f>
        <v>#N/A</v>
      </c>
      <c r="G170" s="547">
        <f>IF(ISNUMBER(Regressions!G180),ROUND(Regressions!G180, 1), NA())</f>
        <v>75.3</v>
      </c>
      <c r="H170" s="548" t="e">
        <f>IF(ISNUMBER(Regressions!H180),ROUND(Regressions!H180, 1), NA())</f>
        <v>#N/A</v>
      </c>
      <c r="I170" s="549" t="e">
        <f>IF(ISNUMBER(Regressions!I180),ROUND(Regressions!I180, 1), NA())</f>
        <v>#N/A</v>
      </c>
      <c r="J170" s="550" t="e">
        <f>IF(ISNUMBER(Regressions!K180),ROUND(Regressions!K180, 1), NA())</f>
        <v>#N/A</v>
      </c>
      <c r="K170" s="546" t="e">
        <f>IF(ISNUMBER(Regressions!L180),ROUND(Regressions!L180, 1), NA())</f>
        <v>#N/A</v>
      </c>
      <c r="L170" s="551">
        <f>IF(ISNUMBER(Regressions!M180),ROUND(Regressions!M180, 1), NA())</f>
        <v>65</v>
      </c>
      <c r="M170" s="548" t="e">
        <f>IF(ISNUMBER(Regressions!N180),ROUND(Regressions!N180, 1), NA())</f>
        <v>#N/A</v>
      </c>
      <c r="N170" s="549" t="e">
        <f>IF(ISNUMBER(Regressions!O180),ROUND(Regressions!O180, 1), NA())</f>
        <v>#N/A</v>
      </c>
      <c r="O170" s="550" t="e">
        <f>IF(ISNUMBER(Regressions!Q180),ROUND(Regressions!Q180, 1), NA())</f>
        <v>#N/A</v>
      </c>
      <c r="P170" s="546" t="e">
        <f>IF(ISNUMBER(Regressions!R180),ROUND(Regressions!R180, 1), NA())</f>
        <v>#N/A</v>
      </c>
      <c r="Q170" s="552">
        <f>IF(ISNUMBER(Regressions!S180),ROUND(Regressions!S180, 1), NA())</f>
        <v>11.1</v>
      </c>
      <c r="R170" s="548" t="e">
        <f>IF(ISNUMBER(Regressions!T180),ROUND(Regressions!T180, 1), NA())</f>
        <v>#N/A</v>
      </c>
      <c r="S170" s="549" t="e">
        <f>IF(ISNUMBER(Regressions!U180),ROUND(Regressions!U180, 1), NA())</f>
        <v>#N/A</v>
      </c>
    </row>
    <row r="171" spans="1:19" x14ac:dyDescent="0.25">
      <c r="A171" s="541" t="str">
        <f>+Introduction!$C$7</f>
        <v>Afghanistan</v>
      </c>
      <c r="B171" s="542">
        <f>IF(ISBLANK(Regressions!B181), " ", Regressions!B181)</f>
        <v>2012</v>
      </c>
      <c r="C171" s="541" t="str">
        <f>HLOOKUP(Introduction!$G$4,nametranslations,29,FALSE)</f>
        <v>Secondary</v>
      </c>
      <c r="D171" s="544">
        <f>IF(ISBLANK(Regressions!D181), " ", Regressions!D181)</f>
        <v>4443180</v>
      </c>
      <c r="E171" s="545" t="e">
        <f>IF(ISNUMBER(Regressions!E181),ROUND(Regressions!E181, 1), NA())</f>
        <v>#N/A</v>
      </c>
      <c r="F171" s="546" t="e">
        <f>IF(ISNUMBER(Regressions!F181),ROUND(Regressions!F181, 1), NA())</f>
        <v>#N/A</v>
      </c>
      <c r="G171" s="547">
        <f>IF(ISNUMBER(Regressions!G181),ROUND(Regressions!G181, 1), NA())</f>
        <v>75.3</v>
      </c>
      <c r="H171" s="548" t="e">
        <f>IF(ISNUMBER(Regressions!H181),ROUND(Regressions!H181, 1), NA())</f>
        <v>#N/A</v>
      </c>
      <c r="I171" s="549" t="e">
        <f>IF(ISNUMBER(Regressions!I181),ROUND(Regressions!I181, 1), NA())</f>
        <v>#N/A</v>
      </c>
      <c r="J171" s="550" t="e">
        <f>IF(ISNUMBER(Regressions!K181),ROUND(Regressions!K181, 1), NA())</f>
        <v>#N/A</v>
      </c>
      <c r="K171" s="546" t="e">
        <f>IF(ISNUMBER(Regressions!L181),ROUND(Regressions!L181, 1), NA())</f>
        <v>#N/A</v>
      </c>
      <c r="L171" s="551">
        <f>IF(ISNUMBER(Regressions!M181),ROUND(Regressions!M181, 1), NA())</f>
        <v>65</v>
      </c>
      <c r="M171" s="548" t="e">
        <f>IF(ISNUMBER(Regressions!N181),ROUND(Regressions!N181, 1), NA())</f>
        <v>#N/A</v>
      </c>
      <c r="N171" s="549" t="e">
        <f>IF(ISNUMBER(Regressions!O181),ROUND(Regressions!O181, 1), NA())</f>
        <v>#N/A</v>
      </c>
      <c r="O171" s="550" t="e">
        <f>IF(ISNUMBER(Regressions!Q181),ROUND(Regressions!Q181, 1), NA())</f>
        <v>#N/A</v>
      </c>
      <c r="P171" s="546" t="e">
        <f>IF(ISNUMBER(Regressions!R181),ROUND(Regressions!R181, 1), NA())</f>
        <v>#N/A</v>
      </c>
      <c r="Q171" s="552">
        <f>IF(ISNUMBER(Regressions!S181),ROUND(Regressions!S181, 1), NA())</f>
        <v>11.1</v>
      </c>
      <c r="R171" s="548" t="e">
        <f>IF(ISNUMBER(Regressions!T181),ROUND(Regressions!T181, 1), NA())</f>
        <v>#N/A</v>
      </c>
      <c r="S171" s="549" t="e">
        <f>IF(ISNUMBER(Regressions!U181),ROUND(Regressions!U181, 1), NA())</f>
        <v>#N/A</v>
      </c>
    </row>
    <row r="172" spans="1:19" x14ac:dyDescent="0.25">
      <c r="A172" s="541" t="str">
        <f>+Introduction!$C$7</f>
        <v>Afghanistan</v>
      </c>
      <c r="B172" s="542">
        <f>IF(ISBLANK(Regressions!B182), " ", Regressions!B182)</f>
        <v>2013</v>
      </c>
      <c r="C172" s="541" t="str">
        <f>HLOOKUP(Introduction!$G$4,nametranslations,29,FALSE)</f>
        <v>Secondary</v>
      </c>
      <c r="D172" s="544">
        <f>IF(ISBLANK(Regressions!D182), " ", Regressions!D182)</f>
        <v>4625117</v>
      </c>
      <c r="E172" s="545" t="e">
        <f>IF(ISNUMBER(Regressions!E182),ROUND(Regressions!E182, 1), NA())</f>
        <v>#N/A</v>
      </c>
      <c r="F172" s="546" t="e">
        <f>IF(ISNUMBER(Regressions!F182),ROUND(Regressions!F182, 1), NA())</f>
        <v>#N/A</v>
      </c>
      <c r="G172" s="547">
        <f>IF(ISNUMBER(Regressions!G182),ROUND(Regressions!G182, 1), NA())</f>
        <v>75.3</v>
      </c>
      <c r="H172" s="548" t="e">
        <f>IF(ISNUMBER(Regressions!H182),ROUND(Regressions!H182, 1), NA())</f>
        <v>#N/A</v>
      </c>
      <c r="I172" s="549" t="e">
        <f>IF(ISNUMBER(Regressions!I182),ROUND(Regressions!I182, 1), NA())</f>
        <v>#N/A</v>
      </c>
      <c r="J172" s="550" t="e">
        <f>IF(ISNUMBER(Regressions!K182),ROUND(Regressions!K182, 1), NA())</f>
        <v>#N/A</v>
      </c>
      <c r="K172" s="546" t="e">
        <f>IF(ISNUMBER(Regressions!L182),ROUND(Regressions!L182, 1), NA())</f>
        <v>#N/A</v>
      </c>
      <c r="L172" s="551">
        <f>IF(ISNUMBER(Regressions!M182),ROUND(Regressions!M182, 1), NA())</f>
        <v>65</v>
      </c>
      <c r="M172" s="548" t="e">
        <f>IF(ISNUMBER(Regressions!N182),ROUND(Regressions!N182, 1), NA())</f>
        <v>#N/A</v>
      </c>
      <c r="N172" s="549" t="e">
        <f>IF(ISNUMBER(Regressions!O182),ROUND(Regressions!O182, 1), NA())</f>
        <v>#N/A</v>
      </c>
      <c r="O172" s="550" t="e">
        <f>IF(ISNUMBER(Regressions!Q182),ROUND(Regressions!Q182, 1), NA())</f>
        <v>#N/A</v>
      </c>
      <c r="P172" s="546" t="e">
        <f>IF(ISNUMBER(Regressions!R182),ROUND(Regressions!R182, 1), NA())</f>
        <v>#N/A</v>
      </c>
      <c r="Q172" s="552">
        <f>IF(ISNUMBER(Regressions!S182),ROUND(Regressions!S182, 1), NA())</f>
        <v>11.1</v>
      </c>
      <c r="R172" s="548" t="e">
        <f>IF(ISNUMBER(Regressions!T182),ROUND(Regressions!T182, 1), NA())</f>
        <v>#N/A</v>
      </c>
      <c r="S172" s="549" t="e">
        <f>IF(ISNUMBER(Regressions!U182),ROUND(Regressions!U182, 1), NA())</f>
        <v>#N/A</v>
      </c>
    </row>
    <row r="173" spans="1:19" x14ac:dyDescent="0.25">
      <c r="A173" s="541" t="str">
        <f>+Introduction!$C$7</f>
        <v>Afghanistan</v>
      </c>
      <c r="B173" s="542">
        <f>IF(ISBLANK(Regressions!B183), " ", Regressions!B183)</f>
        <v>2014</v>
      </c>
      <c r="C173" s="541" t="str">
        <f>HLOOKUP(Introduction!$G$4,nametranslations,29,FALSE)</f>
        <v>Secondary</v>
      </c>
      <c r="D173" s="544">
        <f>IF(ISBLANK(Regressions!D183), " ", Regressions!D183)</f>
        <v>4793809</v>
      </c>
      <c r="E173" s="545" t="e">
        <f>IF(ISNUMBER(Regressions!E183),ROUND(Regressions!E183, 1), NA())</f>
        <v>#N/A</v>
      </c>
      <c r="F173" s="546" t="e">
        <f>IF(ISNUMBER(Regressions!F183),ROUND(Regressions!F183, 1), NA())</f>
        <v>#N/A</v>
      </c>
      <c r="G173" s="547">
        <f>IF(ISNUMBER(Regressions!G183),ROUND(Regressions!G183, 1), NA())</f>
        <v>75.3</v>
      </c>
      <c r="H173" s="548" t="e">
        <f>IF(ISNUMBER(Regressions!H183),ROUND(Regressions!H183, 1), NA())</f>
        <v>#N/A</v>
      </c>
      <c r="I173" s="549" t="e">
        <f>IF(ISNUMBER(Regressions!I183),ROUND(Regressions!I183, 1), NA())</f>
        <v>#N/A</v>
      </c>
      <c r="J173" s="550" t="e">
        <f>IF(ISNUMBER(Regressions!K183),ROUND(Regressions!K183, 1), NA())</f>
        <v>#N/A</v>
      </c>
      <c r="K173" s="546" t="e">
        <f>IF(ISNUMBER(Regressions!L183),ROUND(Regressions!L183, 1), NA())</f>
        <v>#N/A</v>
      </c>
      <c r="L173" s="551">
        <f>IF(ISNUMBER(Regressions!M183),ROUND(Regressions!M183, 1), NA())</f>
        <v>65</v>
      </c>
      <c r="M173" s="548" t="e">
        <f>IF(ISNUMBER(Regressions!N183),ROUND(Regressions!N183, 1), NA())</f>
        <v>#N/A</v>
      </c>
      <c r="N173" s="549" t="e">
        <f>IF(ISNUMBER(Regressions!O183),ROUND(Regressions!O183, 1), NA())</f>
        <v>#N/A</v>
      </c>
      <c r="O173" s="550" t="e">
        <f>IF(ISNUMBER(Regressions!Q183),ROUND(Regressions!Q183, 1), NA())</f>
        <v>#N/A</v>
      </c>
      <c r="P173" s="546" t="e">
        <f>IF(ISNUMBER(Regressions!R183),ROUND(Regressions!R183, 1), NA())</f>
        <v>#N/A</v>
      </c>
      <c r="Q173" s="552">
        <f>IF(ISNUMBER(Regressions!S183),ROUND(Regressions!S183, 1), NA())</f>
        <v>11.1</v>
      </c>
      <c r="R173" s="548" t="e">
        <f>IF(ISNUMBER(Regressions!T183),ROUND(Regressions!T183, 1), NA())</f>
        <v>#N/A</v>
      </c>
      <c r="S173" s="549" t="e">
        <f>IF(ISNUMBER(Regressions!U183),ROUND(Regressions!U183, 1), NA())</f>
        <v>#N/A</v>
      </c>
    </row>
    <row r="174" spans="1:19" x14ac:dyDescent="0.25">
      <c r="A174" s="541" t="str">
        <f>+Introduction!$C$7</f>
        <v>Afghanistan</v>
      </c>
      <c r="B174" s="542">
        <f>IF(ISBLANK(Regressions!B184), " ", Regressions!B184)</f>
        <v>2015</v>
      </c>
      <c r="C174" s="541" t="str">
        <f>HLOOKUP(Introduction!$G$4,nametranslations,29,FALSE)</f>
        <v>Secondary</v>
      </c>
      <c r="D174" s="544">
        <f>IF(ISBLANK(Regressions!D184), " ", Regressions!D184)</f>
        <v>4988624</v>
      </c>
      <c r="E174" s="545" t="e">
        <f>IF(ISNUMBER(Regressions!E184),ROUND(Regressions!E184, 1), NA())</f>
        <v>#N/A</v>
      </c>
      <c r="F174" s="546" t="e">
        <f>IF(ISNUMBER(Regressions!F184),ROUND(Regressions!F184, 1), NA())</f>
        <v>#N/A</v>
      </c>
      <c r="G174" s="547">
        <f>IF(ISNUMBER(Regressions!G184),ROUND(Regressions!G184, 1), NA())</f>
        <v>75.3</v>
      </c>
      <c r="H174" s="548" t="e">
        <f>IF(ISNUMBER(Regressions!H184),ROUND(Regressions!H184, 1), NA())</f>
        <v>#N/A</v>
      </c>
      <c r="I174" s="549" t="e">
        <f>IF(ISNUMBER(Regressions!I184),ROUND(Regressions!I184, 1), NA())</f>
        <v>#N/A</v>
      </c>
      <c r="J174" s="550" t="e">
        <f>IF(ISNUMBER(Regressions!K184),ROUND(Regressions!K184, 1), NA())</f>
        <v>#N/A</v>
      </c>
      <c r="K174" s="546" t="e">
        <f>IF(ISNUMBER(Regressions!L184),ROUND(Regressions!L184, 1), NA())</f>
        <v>#N/A</v>
      </c>
      <c r="L174" s="551">
        <f>IF(ISNUMBER(Regressions!M184),ROUND(Regressions!M184, 1), NA())</f>
        <v>65</v>
      </c>
      <c r="M174" s="548" t="e">
        <f>IF(ISNUMBER(Regressions!N184),ROUND(Regressions!N184, 1), NA())</f>
        <v>#N/A</v>
      </c>
      <c r="N174" s="549" t="e">
        <f>IF(ISNUMBER(Regressions!O184),ROUND(Regressions!O184, 1), NA())</f>
        <v>#N/A</v>
      </c>
      <c r="O174" s="550" t="e">
        <f>IF(ISNUMBER(Regressions!Q184),ROUND(Regressions!Q184, 1), NA())</f>
        <v>#N/A</v>
      </c>
      <c r="P174" s="546" t="e">
        <f>IF(ISNUMBER(Regressions!R184),ROUND(Regressions!R184, 1), NA())</f>
        <v>#N/A</v>
      </c>
      <c r="Q174" s="552">
        <f>IF(ISNUMBER(Regressions!S184),ROUND(Regressions!S184, 1), NA())</f>
        <v>11.1</v>
      </c>
      <c r="R174" s="548" t="e">
        <f>IF(ISNUMBER(Regressions!T184),ROUND(Regressions!T184, 1), NA())</f>
        <v>#N/A</v>
      </c>
      <c r="S174" s="549" t="e">
        <f>IF(ISNUMBER(Regressions!U184),ROUND(Regressions!U184, 1), NA())</f>
        <v>#N/A</v>
      </c>
    </row>
    <row r="175" spans="1:19" x14ac:dyDescent="0.25">
      <c r="A175" s="541" t="str">
        <f>+Introduction!$C$7</f>
        <v>Afghanistan</v>
      </c>
      <c r="B175" s="542">
        <f>IF(ISBLANK(Regressions!B185), " ", Regressions!B185)</f>
        <v>2016</v>
      </c>
      <c r="C175" s="541" t="str">
        <f>HLOOKUP(Introduction!$G$4,nametranslations,29,FALSE)</f>
        <v>Secondary</v>
      </c>
      <c r="D175" s="544">
        <f>IF(ISBLANK(Regressions!D185), " ", Regressions!D185)</f>
        <v>5100438</v>
      </c>
      <c r="E175" s="545" t="e">
        <f>IF(ISNUMBER(Regressions!E185),ROUND(Regressions!E185, 1), NA())</f>
        <v>#N/A</v>
      </c>
      <c r="F175" s="546" t="e">
        <f>IF(ISNUMBER(Regressions!F185),ROUND(Regressions!F185, 1), NA())</f>
        <v>#N/A</v>
      </c>
      <c r="G175" s="547">
        <f>IF(ISNUMBER(Regressions!G185),ROUND(Regressions!G185, 1), NA())</f>
        <v>75.3</v>
      </c>
      <c r="H175" s="548" t="e">
        <f>IF(ISNUMBER(Regressions!H185),ROUND(Regressions!H185, 1), NA())</f>
        <v>#N/A</v>
      </c>
      <c r="I175" s="549" t="e">
        <f>IF(ISNUMBER(Regressions!I185),ROUND(Regressions!I185, 1), NA())</f>
        <v>#N/A</v>
      </c>
      <c r="J175" s="550" t="e">
        <f>IF(ISNUMBER(Regressions!K185),ROUND(Regressions!K185, 1), NA())</f>
        <v>#N/A</v>
      </c>
      <c r="K175" s="546" t="e">
        <f>IF(ISNUMBER(Regressions!L185),ROUND(Regressions!L185, 1), NA())</f>
        <v>#N/A</v>
      </c>
      <c r="L175" s="551">
        <f>IF(ISNUMBER(Regressions!M185),ROUND(Regressions!M185, 1), NA())</f>
        <v>65</v>
      </c>
      <c r="M175" s="548" t="e">
        <f>IF(ISNUMBER(Regressions!N185),ROUND(Regressions!N185, 1), NA())</f>
        <v>#N/A</v>
      </c>
      <c r="N175" s="549" t="e">
        <f>IF(ISNUMBER(Regressions!O185),ROUND(Regressions!O185, 1), NA())</f>
        <v>#N/A</v>
      </c>
      <c r="O175" s="550" t="e">
        <f>IF(ISNUMBER(Regressions!Q185),ROUND(Regressions!Q185, 1), NA())</f>
        <v>#N/A</v>
      </c>
      <c r="P175" s="546" t="e">
        <f>IF(ISNUMBER(Regressions!R185),ROUND(Regressions!R185, 1), NA())</f>
        <v>#N/A</v>
      </c>
      <c r="Q175" s="552">
        <f>IF(ISNUMBER(Regressions!S185),ROUND(Regressions!S185, 1), NA())</f>
        <v>11.1</v>
      </c>
      <c r="R175" s="548" t="e">
        <f>IF(ISNUMBER(Regressions!T185),ROUND(Regressions!T185, 1), NA())</f>
        <v>#N/A</v>
      </c>
      <c r="S175" s="549" t="e">
        <f>IF(ISNUMBER(Regressions!U185),ROUND(Regressions!U185, 1), NA())</f>
        <v>#N/A</v>
      </c>
    </row>
    <row r="176" spans="1:19" x14ac:dyDescent="0.25">
      <c r="A176" s="541" t="str">
        <f>+Introduction!$C$7</f>
        <v>Afghanistan</v>
      </c>
      <c r="B176" s="542">
        <f>IF(ISBLANK(Regressions!B186), " ", Regressions!B186)</f>
        <v>2017</v>
      </c>
      <c r="C176" s="541" t="str">
        <f>HLOOKUP(Introduction!$G$4,nametranslations,29,FALSE)</f>
        <v>Secondary</v>
      </c>
      <c r="D176" s="544">
        <f>IF(ISBLANK(Regressions!D186), " ", Regressions!D186)</f>
        <v>5220813</v>
      </c>
      <c r="E176" s="545" t="e">
        <f>IF(ISNUMBER(Regressions!E186),ROUND(Regressions!E186, 1), NA())</f>
        <v>#N/A</v>
      </c>
      <c r="F176" s="546" t="e">
        <f>IF(ISNUMBER(Regressions!F186),ROUND(Regressions!F186, 1), NA())</f>
        <v>#N/A</v>
      </c>
      <c r="G176" s="547">
        <f>IF(ISNUMBER(Regressions!G186),ROUND(Regressions!G186, 1), NA())</f>
        <v>75.3</v>
      </c>
      <c r="H176" s="548" t="e">
        <f>IF(ISNUMBER(Regressions!H186),ROUND(Regressions!H186, 1), NA())</f>
        <v>#N/A</v>
      </c>
      <c r="I176" s="549" t="e">
        <f>IF(ISNUMBER(Regressions!I186),ROUND(Regressions!I186, 1), NA())</f>
        <v>#N/A</v>
      </c>
      <c r="J176" s="550" t="e">
        <f>IF(ISNUMBER(Regressions!K186),ROUND(Regressions!K186, 1), NA())</f>
        <v>#N/A</v>
      </c>
      <c r="K176" s="546" t="e">
        <f>IF(ISNUMBER(Regressions!L186),ROUND(Regressions!L186, 1), NA())</f>
        <v>#N/A</v>
      </c>
      <c r="L176" s="551">
        <f>IF(ISNUMBER(Regressions!M186),ROUND(Regressions!M186, 1), NA())</f>
        <v>65</v>
      </c>
      <c r="M176" s="548" t="e">
        <f>IF(ISNUMBER(Regressions!N186),ROUND(Regressions!N186, 1), NA())</f>
        <v>#N/A</v>
      </c>
      <c r="N176" s="549" t="e">
        <f>IF(ISNUMBER(Regressions!O186),ROUND(Regressions!O186, 1), NA())</f>
        <v>#N/A</v>
      </c>
      <c r="O176" s="550" t="e">
        <f>IF(ISNUMBER(Regressions!Q186),ROUND(Regressions!Q186, 1), NA())</f>
        <v>#N/A</v>
      </c>
      <c r="P176" s="546" t="e">
        <f>IF(ISNUMBER(Regressions!R186),ROUND(Regressions!R186, 1), NA())</f>
        <v>#N/A</v>
      </c>
      <c r="Q176" s="552">
        <f>IF(ISNUMBER(Regressions!S186),ROUND(Regressions!S186, 1), NA())</f>
        <v>11.1</v>
      </c>
      <c r="R176" s="548" t="e">
        <f>IF(ISNUMBER(Regressions!T186),ROUND(Regressions!T186, 1), NA())</f>
        <v>#N/A</v>
      </c>
      <c r="S176" s="549" t="e">
        <f>IF(ISNUMBER(Regressions!U186),ROUND(Regressions!U186, 1), NA())</f>
        <v>#N/A</v>
      </c>
    </row>
    <row r="177" spans="1:19" x14ac:dyDescent="0.25">
      <c r="A177" s="541" t="str">
        <f>+Introduction!$C$7</f>
        <v>Afghanistan</v>
      </c>
      <c r="B177" s="542">
        <f>IF(ISBLANK(Regressions!B187), " ", Regressions!B187)</f>
        <v>2018</v>
      </c>
      <c r="C177" s="541" t="str">
        <f>HLOOKUP(Introduction!$G$4,nametranslations,29,FALSE)</f>
        <v>Secondary</v>
      </c>
      <c r="D177" s="544">
        <f>IF(ISBLANK(Regressions!D187), " ", Regressions!D187)</f>
        <v>5341708</v>
      </c>
      <c r="E177" s="545" t="e">
        <f>IF(ISNUMBER(Regressions!E187),ROUND(Regressions!E187, 1), NA())</f>
        <v>#N/A</v>
      </c>
      <c r="F177" s="546" t="e">
        <f>IF(ISNUMBER(Regressions!F187),ROUND(Regressions!F187, 1), NA())</f>
        <v>#N/A</v>
      </c>
      <c r="G177" s="547">
        <f>IF(ISNUMBER(Regressions!G187),ROUND(Regressions!G187, 1), NA())</f>
        <v>75.3</v>
      </c>
      <c r="H177" s="548" t="e">
        <f>IF(ISNUMBER(Regressions!H187),ROUND(Regressions!H187, 1), NA())</f>
        <v>#N/A</v>
      </c>
      <c r="I177" s="549" t="e">
        <f>IF(ISNUMBER(Regressions!I187),ROUND(Regressions!I187, 1), NA())</f>
        <v>#N/A</v>
      </c>
      <c r="J177" s="550" t="e">
        <f>IF(ISNUMBER(Regressions!K187),ROUND(Regressions!K187, 1), NA())</f>
        <v>#N/A</v>
      </c>
      <c r="K177" s="546" t="e">
        <f>IF(ISNUMBER(Regressions!L187),ROUND(Regressions!L187, 1), NA())</f>
        <v>#N/A</v>
      </c>
      <c r="L177" s="551">
        <f>IF(ISNUMBER(Regressions!M187),ROUND(Regressions!M187, 1), NA())</f>
        <v>65</v>
      </c>
      <c r="M177" s="548" t="e">
        <f>IF(ISNUMBER(Regressions!N187),ROUND(Regressions!N187, 1), NA())</f>
        <v>#N/A</v>
      </c>
      <c r="N177" s="549" t="e">
        <f>IF(ISNUMBER(Regressions!O187),ROUND(Regressions!O187, 1), NA())</f>
        <v>#N/A</v>
      </c>
      <c r="O177" s="550" t="e">
        <f>IF(ISNUMBER(Regressions!Q187),ROUND(Regressions!Q187, 1), NA())</f>
        <v>#N/A</v>
      </c>
      <c r="P177" s="546" t="e">
        <f>IF(ISNUMBER(Regressions!R187),ROUND(Regressions!R187, 1), NA())</f>
        <v>#N/A</v>
      </c>
      <c r="Q177" s="552">
        <f>IF(ISNUMBER(Regressions!S187),ROUND(Regressions!S187, 1), NA())</f>
        <v>11.1</v>
      </c>
      <c r="R177" s="548" t="e">
        <f>IF(ISNUMBER(Regressions!T187),ROUND(Regressions!T187, 1), NA())</f>
        <v>#N/A</v>
      </c>
      <c r="S177" s="549" t="e">
        <f>IF(ISNUMBER(Regressions!U187),ROUND(Regressions!U187, 1), NA())</f>
        <v>#N/A</v>
      </c>
    </row>
    <row r="178" spans="1:19" x14ac:dyDescent="0.25">
      <c r="A178" s="541" t="str">
        <f>+Introduction!$C$7</f>
        <v>Afghanistan</v>
      </c>
      <c r="B178" s="542">
        <f>IF(ISBLANK(Regressions!B188), " ", Regressions!B188)</f>
        <v>2019</v>
      </c>
      <c r="C178" s="541" t="str">
        <f>HLOOKUP(Introduction!$G$4,nametranslations,29,FALSE)</f>
        <v>Secondary</v>
      </c>
      <c r="D178" s="544">
        <f>IF(ISBLANK(Regressions!D188), " ", Regressions!D188)</f>
        <v>5457033</v>
      </c>
      <c r="E178" s="545" t="e">
        <f>IF(ISNUMBER(Regressions!E188),ROUND(Regressions!E188, 1), NA())</f>
        <v>#N/A</v>
      </c>
      <c r="F178" s="546" t="e">
        <f>IF(ISNUMBER(Regressions!F188),ROUND(Regressions!F188, 1), NA())</f>
        <v>#N/A</v>
      </c>
      <c r="G178" s="547">
        <f>IF(ISNUMBER(Regressions!G188),ROUND(Regressions!G188, 1), NA())</f>
        <v>75.3</v>
      </c>
      <c r="H178" s="548" t="e">
        <f>IF(ISNUMBER(Regressions!H188),ROUND(Regressions!H188, 1), NA())</f>
        <v>#N/A</v>
      </c>
      <c r="I178" s="549" t="e">
        <f>IF(ISNUMBER(Regressions!I188),ROUND(Regressions!I188, 1), NA())</f>
        <v>#N/A</v>
      </c>
      <c r="J178" s="550" t="e">
        <f>IF(ISNUMBER(Regressions!K188),ROUND(Regressions!K188, 1), NA())</f>
        <v>#N/A</v>
      </c>
      <c r="K178" s="546" t="e">
        <f>IF(ISNUMBER(Regressions!L188),ROUND(Regressions!L188, 1), NA())</f>
        <v>#N/A</v>
      </c>
      <c r="L178" s="551">
        <f>IF(ISNUMBER(Regressions!M188),ROUND(Regressions!M188, 1), NA())</f>
        <v>65</v>
      </c>
      <c r="M178" s="548" t="e">
        <f>IF(ISNUMBER(Regressions!N188),ROUND(Regressions!N188, 1), NA())</f>
        <v>#N/A</v>
      </c>
      <c r="N178" s="549" t="e">
        <f>IF(ISNUMBER(Regressions!O188),ROUND(Regressions!O188, 1), NA())</f>
        <v>#N/A</v>
      </c>
      <c r="O178" s="550" t="e">
        <f>IF(ISNUMBER(Regressions!Q188),ROUND(Regressions!Q188, 1), NA())</f>
        <v>#N/A</v>
      </c>
      <c r="P178" s="546" t="e">
        <f>IF(ISNUMBER(Regressions!R188),ROUND(Regressions!R188, 1), NA())</f>
        <v>#N/A</v>
      </c>
      <c r="Q178" s="552">
        <f>IF(ISNUMBER(Regressions!S188),ROUND(Regressions!S188, 1), NA())</f>
        <v>11.1</v>
      </c>
      <c r="R178" s="548" t="e">
        <f>IF(ISNUMBER(Regressions!T188),ROUND(Regressions!T188, 1), NA())</f>
        <v>#N/A</v>
      </c>
      <c r="S178" s="549" t="e">
        <f>IF(ISNUMBER(Regressions!U188),ROUND(Regressions!U188, 1), NA())</f>
        <v>#N/A</v>
      </c>
    </row>
    <row r="179" spans="1:19" x14ac:dyDescent="0.25">
      <c r="A179" s="541" t="str">
        <f>+Introduction!$C$7</f>
        <v>Afghanistan</v>
      </c>
      <c r="B179" s="542">
        <f>IF(ISBLANK(Regressions!B189), " ", Regressions!B189)</f>
        <v>2020</v>
      </c>
      <c r="C179" s="541" t="str">
        <f>HLOOKUP(Introduction!$G$4,nametranslations,29,FALSE)</f>
        <v>Secondary</v>
      </c>
      <c r="D179" s="544">
        <f>IF(ISBLANK(Regressions!D189), " ", Regressions!D189)</f>
        <v>5569952</v>
      </c>
      <c r="E179" s="545" t="e">
        <f>IF(ISNUMBER(Regressions!E189),ROUND(Regressions!E189, 1), NA())</f>
        <v>#N/A</v>
      </c>
      <c r="F179" s="546" t="e">
        <f>IF(ISNUMBER(Regressions!F189),ROUND(Regressions!F189, 1), NA())</f>
        <v>#N/A</v>
      </c>
      <c r="G179" s="547">
        <f>IF(ISNUMBER(Regressions!G189),ROUND(Regressions!G189, 1), NA())</f>
        <v>75.3</v>
      </c>
      <c r="H179" s="548" t="e">
        <f>IF(ISNUMBER(Regressions!H189),ROUND(Regressions!H189, 1), NA())</f>
        <v>#N/A</v>
      </c>
      <c r="I179" s="549" t="e">
        <f>IF(ISNUMBER(Regressions!I189),ROUND(Regressions!I189, 1), NA())</f>
        <v>#N/A</v>
      </c>
      <c r="J179" s="550" t="e">
        <f>IF(ISNUMBER(Regressions!K189),ROUND(Regressions!K189, 1), NA())</f>
        <v>#N/A</v>
      </c>
      <c r="K179" s="546" t="e">
        <f>IF(ISNUMBER(Regressions!L189),ROUND(Regressions!L189, 1), NA())</f>
        <v>#N/A</v>
      </c>
      <c r="L179" s="551">
        <f>IF(ISNUMBER(Regressions!M189),ROUND(Regressions!M189, 1), NA())</f>
        <v>65</v>
      </c>
      <c r="M179" s="548" t="e">
        <f>IF(ISNUMBER(Regressions!N189),ROUND(Regressions!N189, 1), NA())</f>
        <v>#N/A</v>
      </c>
      <c r="N179" s="549" t="e">
        <f>IF(ISNUMBER(Regressions!O189),ROUND(Regressions!O189, 1), NA())</f>
        <v>#N/A</v>
      </c>
      <c r="O179" s="550" t="e">
        <f>IF(ISNUMBER(Regressions!Q189),ROUND(Regressions!Q189, 1), NA())</f>
        <v>#N/A</v>
      </c>
      <c r="P179" s="546" t="e">
        <f>IF(ISNUMBER(Regressions!R189),ROUND(Regressions!R189, 1), NA())</f>
        <v>#N/A</v>
      </c>
      <c r="Q179" s="552">
        <f>IF(ISNUMBER(Regressions!S189),ROUND(Regressions!S189, 1), NA())</f>
        <v>11.1</v>
      </c>
      <c r="R179" s="548" t="e">
        <f>IF(ISNUMBER(Regressions!T189),ROUND(Regressions!T189, 1), NA())</f>
        <v>#N/A</v>
      </c>
      <c r="S179" s="549" t="e">
        <f>IF(ISNUMBER(Regressions!U189),ROUND(Regressions!U189, 1), NA())</f>
        <v>#N/A</v>
      </c>
    </row>
    <row r="180" spans="1:19" x14ac:dyDescent="0.25">
      <c r="A180" s="541" t="str">
        <f>+Introduction!$C$7</f>
        <v>Afghanistan</v>
      </c>
      <c r="B180" s="542">
        <f>IF(ISBLANK(Regressions!B190), " ", Regressions!B190)</f>
        <v>2021</v>
      </c>
      <c r="C180" s="541" t="str">
        <f>HLOOKUP(Introduction!$G$4,nametranslations,29,FALSE)</f>
        <v>Secondary</v>
      </c>
      <c r="D180" s="544">
        <f>IF(ISBLANK(Regressions!D190), " ", Regressions!D190)</f>
        <v>5694271</v>
      </c>
      <c r="E180" s="550" t="e">
        <f>IF(ISNUMBER(Regressions!E190),ROUND(Regressions!E190, 1), NA())</f>
        <v>#N/A</v>
      </c>
      <c r="F180" s="553" t="e">
        <f>IF(ISNUMBER(Regressions!F190),ROUND(Regressions!F190, 1), NA())</f>
        <v>#N/A</v>
      </c>
      <c r="G180" s="554">
        <f>IF(ISNUMBER(Regressions!G190),ROUND(Regressions!G190, 1), NA())</f>
        <v>75.3</v>
      </c>
      <c r="H180" s="548" t="e">
        <f>IF(ISNUMBER(Regressions!H190),ROUND(Regressions!H190, 1), NA())</f>
        <v>#N/A</v>
      </c>
      <c r="I180" s="549" t="e">
        <f>IF(ISNUMBER(Regressions!I190),ROUND(Regressions!I190, 1), NA())</f>
        <v>#N/A</v>
      </c>
      <c r="J180" s="550" t="e">
        <f>IF(ISNUMBER(Regressions!K190),ROUND(Regressions!K190, 1), NA())</f>
        <v>#N/A</v>
      </c>
      <c r="K180" s="553" t="e">
        <f>IF(ISNUMBER(Regressions!L190),ROUND(Regressions!L190, 1), NA())</f>
        <v>#N/A</v>
      </c>
      <c r="L180" s="555">
        <f>IF(ISNUMBER(Regressions!M190),ROUND(Regressions!M190, 1), NA())</f>
        <v>65</v>
      </c>
      <c r="M180" s="548" t="e">
        <f>IF(ISNUMBER(Regressions!N190),ROUND(Regressions!N190, 1), NA())</f>
        <v>#N/A</v>
      </c>
      <c r="N180" s="549" t="e">
        <f>IF(ISNUMBER(Regressions!O190),ROUND(Regressions!O190, 1), NA())</f>
        <v>#N/A</v>
      </c>
      <c r="O180" s="550" t="e">
        <f>IF(ISNUMBER(Regressions!Q190),ROUND(Regressions!Q190, 1), NA())</f>
        <v>#N/A</v>
      </c>
      <c r="P180" s="553" t="e">
        <f>IF(ISNUMBER(Regressions!R190),ROUND(Regressions!R190, 1), NA())</f>
        <v>#N/A</v>
      </c>
      <c r="Q180" s="556">
        <f>IF(ISNUMBER(Regressions!S190),ROUND(Regressions!S190, 1), NA())</f>
        <v>11.1</v>
      </c>
      <c r="R180" s="548" t="e">
        <f>IF(ISNUMBER(Regressions!T190),ROUND(Regressions!T190, 1), NA())</f>
        <v>#N/A</v>
      </c>
      <c r="S180" s="549" t="e">
        <f>IF(ISNUMBER(Regressions!U190),ROUND(Regressions!U190, 1), NA())</f>
        <v>#N/A</v>
      </c>
    </row>
    <row r="181" spans="1:19" x14ac:dyDescent="0.25">
      <c r="A181" s="541" t="str">
        <f>+Introduction!$C$7</f>
        <v>Afghanistan</v>
      </c>
      <c r="B181" s="542">
        <f>IF(ISBLANK(Regressions!B191), " ", Regressions!B191)</f>
        <v>2022</v>
      </c>
      <c r="C181" s="541" t="str">
        <f>HLOOKUP(Introduction!$G$4,nametranslations,29,FALSE)</f>
        <v>Secondary</v>
      </c>
      <c r="D181" s="544">
        <f>IF(ISBLANK(Regressions!D191), " ", Regressions!D191)</f>
        <v>5725573</v>
      </c>
      <c r="E181" s="545" t="e">
        <f>IF(ISNUMBER(Regressions!E191),ROUND(Regressions!E191, 1), NA())</f>
        <v>#N/A</v>
      </c>
      <c r="F181" s="546" t="e">
        <f>IF(ISNUMBER(Regressions!F191),ROUND(Regressions!F191, 1), NA())</f>
        <v>#N/A</v>
      </c>
      <c r="G181" s="547">
        <f>IF(ISNUMBER(Regressions!G191),ROUND(Regressions!G191, 1), NA())</f>
        <v>75.3</v>
      </c>
      <c r="H181" s="548" t="e">
        <f>IF(ISNUMBER(Regressions!H191),ROUND(Regressions!H191, 1), NA())</f>
        <v>#N/A</v>
      </c>
      <c r="I181" s="549" t="e">
        <f>IF(ISNUMBER(Regressions!I191),ROUND(Regressions!I191, 1), NA())</f>
        <v>#N/A</v>
      </c>
      <c r="J181" s="550" t="e">
        <f>IF(ISNUMBER(Regressions!K191),ROUND(Regressions!K191, 1), NA())</f>
        <v>#N/A</v>
      </c>
      <c r="K181" s="546" t="e">
        <f>IF(ISNUMBER(Regressions!L191),ROUND(Regressions!L191, 1), NA())</f>
        <v>#N/A</v>
      </c>
      <c r="L181" s="551">
        <f>IF(ISNUMBER(Regressions!M191),ROUND(Regressions!M191, 1), NA())</f>
        <v>65</v>
      </c>
      <c r="M181" s="548" t="e">
        <f>IF(ISNUMBER(Regressions!N191),ROUND(Regressions!N191, 1), NA())</f>
        <v>#N/A</v>
      </c>
      <c r="N181" s="549" t="e">
        <f>IF(ISNUMBER(Regressions!O191),ROUND(Regressions!O191, 1), NA())</f>
        <v>#N/A</v>
      </c>
      <c r="O181" s="550" t="e">
        <f>IF(ISNUMBER(Regressions!Q191),ROUND(Regressions!Q191, 1), NA())</f>
        <v>#N/A</v>
      </c>
      <c r="P181" s="546" t="e">
        <f>IF(ISNUMBER(Regressions!R191),ROUND(Regressions!R191, 1), NA())</f>
        <v>#N/A</v>
      </c>
      <c r="Q181" s="552">
        <f>IF(ISNUMBER(Regressions!S191),ROUND(Regressions!S191, 1), NA())</f>
        <v>11.1</v>
      </c>
      <c r="R181" s="548" t="e">
        <f>IF(ISNUMBER(Regressions!T191),ROUND(Regressions!T191, 1), NA())</f>
        <v>#N/A</v>
      </c>
      <c r="S181" s="549" t="e">
        <f>IF(ISNUMBER(Regressions!U191),ROUND(Regressions!U191, 1), NA())</f>
        <v>#N/A</v>
      </c>
    </row>
    <row r="182" spans="1:19" x14ac:dyDescent="0.25">
      <c r="A182" s="541" t="str">
        <f>+Introduction!$C$7</f>
        <v>Afghanistan</v>
      </c>
      <c r="B182" s="542">
        <f>IF(ISBLANK(Regressions!B192), " ", Regressions!B192)</f>
        <v>2023</v>
      </c>
      <c r="C182" s="541" t="str">
        <f>HLOOKUP(Introduction!$G$4,nametranslations,29,FALSE)</f>
        <v>Secondary</v>
      </c>
      <c r="D182" s="544">
        <f>IF(ISBLANK(Regressions!D192), " ", Regressions!D192)</f>
        <v>5752560</v>
      </c>
      <c r="E182" s="545" t="e">
        <f>IF(ISNUMBER(Regressions!E192),ROUND(Regressions!E192, 1), NA())</f>
        <v>#N/A</v>
      </c>
      <c r="F182" s="546" t="e">
        <f>IF(ISNUMBER(Regressions!F192),ROUND(Regressions!F192, 1), NA())</f>
        <v>#N/A</v>
      </c>
      <c r="G182" s="547">
        <f>IF(ISNUMBER(Regressions!G192),ROUND(Regressions!G192, 1), NA())</f>
        <v>75.3</v>
      </c>
      <c r="H182" s="548" t="e">
        <f>IF(ISNUMBER(Regressions!H192),ROUND(Regressions!H192, 1), NA())</f>
        <v>#N/A</v>
      </c>
      <c r="I182" s="549" t="e">
        <f>IF(ISNUMBER(Regressions!I192),ROUND(Regressions!I192, 1), NA())</f>
        <v>#N/A</v>
      </c>
      <c r="J182" s="550" t="e">
        <f>IF(ISNUMBER(Regressions!K192),ROUND(Regressions!K192, 1), NA())</f>
        <v>#N/A</v>
      </c>
      <c r="K182" s="546" t="e">
        <f>IF(ISNUMBER(Regressions!L192),ROUND(Regressions!L192, 1), NA())</f>
        <v>#N/A</v>
      </c>
      <c r="L182" s="551">
        <f>IF(ISNUMBER(Regressions!M192),ROUND(Regressions!M192, 1), NA())</f>
        <v>65</v>
      </c>
      <c r="M182" s="548" t="e">
        <f>IF(ISNUMBER(Regressions!N192),ROUND(Regressions!N192, 1), NA())</f>
        <v>#N/A</v>
      </c>
      <c r="N182" s="549" t="e">
        <f>IF(ISNUMBER(Regressions!O192),ROUND(Regressions!O192, 1), NA())</f>
        <v>#N/A</v>
      </c>
      <c r="O182" s="550" t="e">
        <f>IF(ISNUMBER(Regressions!Q192),ROUND(Regressions!Q192, 1), NA())</f>
        <v>#N/A</v>
      </c>
      <c r="P182" s="546" t="e">
        <f>IF(ISNUMBER(Regressions!R192),ROUND(Regressions!R192, 1), NA())</f>
        <v>#N/A</v>
      </c>
      <c r="Q182" s="552">
        <f>IF(ISNUMBER(Regressions!S192),ROUND(Regressions!S192, 1), NA())</f>
        <v>11.1</v>
      </c>
      <c r="R182" s="548" t="e">
        <f>IF(ISNUMBER(Regressions!T192),ROUND(Regressions!T192, 1), NA())</f>
        <v>#N/A</v>
      </c>
      <c r="S182" s="549" t="e">
        <f>IF(ISNUMBER(Regressions!U192),ROUND(Regressions!U192, 1), NA())</f>
        <v>#N/A</v>
      </c>
    </row>
    <row r="183" spans="1:19" x14ac:dyDescent="0.25">
      <c r="A183" s="541" t="str">
        <f>+Introduction!$C$7</f>
        <v>Afghanistan</v>
      </c>
      <c r="B183" s="542">
        <f>IF(ISBLANK(Regressions!B193), " ", Regressions!B193)</f>
        <v>2024</v>
      </c>
      <c r="C183" s="541" t="str">
        <f>HLOOKUP(Introduction!$G$4,nametranslations,29,FALSE)</f>
        <v>Secondary</v>
      </c>
      <c r="D183" s="544">
        <f>IF(ISBLANK(Regressions!D193), " ", Regressions!D193)</f>
        <v>5873041</v>
      </c>
      <c r="E183" s="545" t="e">
        <f>IF(ISNUMBER(Regressions!E193),ROUND(Regressions!E193, 1), NA())</f>
        <v>#N/A</v>
      </c>
      <c r="F183" s="546" t="e">
        <f>IF(ISNUMBER(Regressions!F193),ROUND(Regressions!F193, 1), NA())</f>
        <v>#N/A</v>
      </c>
      <c r="G183" s="547">
        <f>IF(ISNUMBER(Regressions!G193),ROUND(Regressions!G193, 1), NA())</f>
        <v>75.3</v>
      </c>
      <c r="H183" s="548" t="e">
        <f>IF(ISNUMBER(Regressions!H193),ROUND(Regressions!H193, 1), NA())</f>
        <v>#N/A</v>
      </c>
      <c r="I183" s="549" t="e">
        <f>IF(ISNUMBER(Regressions!I193),ROUND(Regressions!I193, 1), NA())</f>
        <v>#N/A</v>
      </c>
      <c r="J183" s="550" t="e">
        <f>IF(ISNUMBER(Regressions!K193),ROUND(Regressions!K193, 1), NA())</f>
        <v>#N/A</v>
      </c>
      <c r="K183" s="546" t="e">
        <f>IF(ISNUMBER(Regressions!L193),ROUND(Regressions!L193, 1), NA())</f>
        <v>#N/A</v>
      </c>
      <c r="L183" s="551">
        <f>IF(ISNUMBER(Regressions!M193),ROUND(Regressions!M193, 1), NA())</f>
        <v>65</v>
      </c>
      <c r="M183" s="548" t="e">
        <f>IF(ISNUMBER(Regressions!N193),ROUND(Regressions!N193, 1), NA())</f>
        <v>#N/A</v>
      </c>
      <c r="N183" s="549" t="e">
        <f>IF(ISNUMBER(Regressions!O193),ROUND(Regressions!O193, 1), NA())</f>
        <v>#N/A</v>
      </c>
      <c r="O183" s="550" t="e">
        <f>IF(ISNUMBER(Regressions!Q193),ROUND(Regressions!Q193, 1), NA())</f>
        <v>#N/A</v>
      </c>
      <c r="P183" s="546" t="e">
        <f>IF(ISNUMBER(Regressions!R193),ROUND(Regressions!R193, 1), NA())</f>
        <v>#N/A</v>
      </c>
      <c r="Q183" s="552">
        <f>IF(ISNUMBER(Regressions!S193),ROUND(Regressions!S193, 1), NA())</f>
        <v>11.1</v>
      </c>
      <c r="R183" s="548" t="e">
        <f>IF(ISNUMBER(Regressions!T193),ROUND(Regressions!T193, 1), NA())</f>
        <v>#N/A</v>
      </c>
      <c r="S183" s="549" t="e">
        <f>IF(ISNUMBER(Regressions!U193),ROUND(Regressions!U193, 1), NA())</f>
        <v>#N/A</v>
      </c>
    </row>
    <row r="184" spans="1:19" x14ac:dyDescent="0.25">
      <c r="A184" s="557" t="str">
        <f>+Introduction!$C$7</f>
        <v>Afghanistan</v>
      </c>
      <c r="B184" s="558">
        <f>IF(ISBLANK(Regressions!B194), " ", Regressions!B194)</f>
        <v>2025</v>
      </c>
      <c r="C184" s="557" t="str">
        <f>HLOOKUP(Introduction!$G$4,nametranslations,29,FALSE)</f>
        <v>Secondary</v>
      </c>
      <c r="D184" s="559">
        <f>IF(ISBLANK(Regressions!D194), " ", Regressions!D194)</f>
        <v>6297771</v>
      </c>
      <c r="E184" s="560" t="e">
        <f>IF(ISNUMBER(Regressions!E194),ROUND(Regressions!E194, 1), NA())</f>
        <v>#N/A</v>
      </c>
      <c r="F184" s="561" t="e">
        <f>IF(ISNUMBER(Regressions!F194),ROUND(Regressions!F194, 1), NA())</f>
        <v>#N/A</v>
      </c>
      <c r="G184" s="562">
        <f>IF(ISNUMBER(Regressions!G194),ROUND(Regressions!G194, 1), NA())</f>
        <v>75.3</v>
      </c>
      <c r="H184" s="563" t="e">
        <f>IF(ISNUMBER(Regressions!H194),ROUND(Regressions!H194, 1), NA())</f>
        <v>#N/A</v>
      </c>
      <c r="I184" s="564" t="e">
        <f>IF(ISNUMBER(Regressions!I194),ROUND(Regressions!I194, 1), NA())</f>
        <v>#N/A</v>
      </c>
      <c r="J184" s="565" t="e">
        <f>IF(ISNUMBER(Regressions!K194),ROUND(Regressions!K194, 1), NA())</f>
        <v>#N/A</v>
      </c>
      <c r="K184" s="561" t="e">
        <f>IF(ISNUMBER(Regressions!L194),ROUND(Regressions!L194, 1), NA())</f>
        <v>#N/A</v>
      </c>
      <c r="L184" s="566" t="e">
        <f>IF(ISNUMBER(Regressions!M194),ROUND(Regressions!M194, 1), NA())</f>
        <v>#N/A</v>
      </c>
      <c r="M184" s="563" t="e">
        <f>IF(ISNUMBER(Regressions!N194),ROUND(Regressions!N194, 1), NA())</f>
        <v>#N/A</v>
      </c>
      <c r="N184" s="564" t="e">
        <f>IF(ISNUMBER(Regressions!O194),ROUND(Regressions!O194, 1), NA())</f>
        <v>#N/A</v>
      </c>
      <c r="O184" s="565" t="e">
        <f>IF(ISNUMBER(Regressions!Q194),ROUND(Regressions!Q194, 1), NA())</f>
        <v>#N/A</v>
      </c>
      <c r="P184" s="561" t="e">
        <f>IF(ISNUMBER(Regressions!R194),ROUND(Regressions!R194, 1), NA())</f>
        <v>#N/A</v>
      </c>
      <c r="Q184" s="567">
        <f>IF(ISNUMBER(Regressions!S194),ROUND(Regressions!S194, 1), NA())</f>
        <v>11.1</v>
      </c>
      <c r="R184" s="563" t="e">
        <f>IF(ISNUMBER(Regressions!T194),ROUND(Regressions!T194, 1), NA())</f>
        <v>#N/A</v>
      </c>
      <c r="S184" s="564" t="e">
        <f>IF(ISNUMBER(Regressions!U194),ROUND(Regressions!U194, 1), NA())</f>
        <v>#N/A</v>
      </c>
    </row>
    <row r="185" spans="1:19" hidden="1" x14ac:dyDescent="0.25">
      <c r="A185" s="541" t="str">
        <f>+Introduction!$C$7</f>
        <v>Afghanistan</v>
      </c>
      <c r="B185" s="542">
        <f>IF(ISBLANK(Regressions!B195), " ", Regressions!B195)</f>
        <v>2026</v>
      </c>
      <c r="C185" s="541" t="str">
        <f>HLOOKUP(Introduction!$G$4,nametranslations,29,FALSE)</f>
        <v>Secondary</v>
      </c>
      <c r="D185" s="544" t="str">
        <f>IF(ISBLANK(Regressions!D195), " ", Regressions!D195)</f>
        <v xml:space="preserve"> </v>
      </c>
      <c r="E185" s="545" t="e">
        <f>IF(ISNUMBER(Regressions!E195),ROUND(Regressions!E195, 1), NA())</f>
        <v>#N/A</v>
      </c>
      <c r="F185" s="546" t="e">
        <f>IF(ISNUMBER(Regressions!F195),ROUND(Regressions!F195, 1), NA())</f>
        <v>#N/A</v>
      </c>
      <c r="G185" s="547" t="e">
        <f>IF(ISNUMBER(Regressions!G195),ROUND(Regressions!G195, 1), NA())</f>
        <v>#N/A</v>
      </c>
      <c r="H185" s="548" t="e">
        <f>IF(ISNUMBER(Regressions!H195),ROUND(Regressions!H195, 1), NA())</f>
        <v>#N/A</v>
      </c>
      <c r="I185" s="549" t="e">
        <f>IF(ISNUMBER(Regressions!I195),ROUND(Regressions!I195, 1), NA())</f>
        <v>#N/A</v>
      </c>
      <c r="J185" s="550" t="e">
        <f>IF(ISNUMBER(Regressions!K195),ROUND(Regressions!K195, 1), NA())</f>
        <v>#N/A</v>
      </c>
      <c r="K185" s="546" t="e">
        <f>IF(ISNUMBER(Regressions!L195),ROUND(Regressions!L195, 1), NA())</f>
        <v>#N/A</v>
      </c>
      <c r="L185" s="551" t="e">
        <f>IF(ISNUMBER(Regressions!M195),ROUND(Regressions!M195, 1), NA())</f>
        <v>#N/A</v>
      </c>
      <c r="M185" s="548" t="e">
        <f>IF(ISNUMBER(Regressions!N195),ROUND(Regressions!N195, 1), NA())</f>
        <v>#N/A</v>
      </c>
      <c r="N185" s="549" t="e">
        <f>IF(ISNUMBER(Regressions!O195),ROUND(Regressions!O195, 1), NA())</f>
        <v>#N/A</v>
      </c>
      <c r="O185" s="550" t="e">
        <f>IF(ISNUMBER(Regressions!Q195),ROUND(Regressions!Q195, 1), NA())</f>
        <v>#N/A</v>
      </c>
      <c r="P185" s="546" t="e">
        <f>IF(ISNUMBER(Regressions!R195),ROUND(Regressions!R195, 1), NA())</f>
        <v>#N/A</v>
      </c>
      <c r="Q185" s="552" t="e">
        <f>IF(ISNUMBER(Regressions!S195),ROUND(Regressions!S195, 1), NA())</f>
        <v>#N/A</v>
      </c>
      <c r="R185" s="548" t="e">
        <f>IF(ISNUMBER(Regressions!T195),ROUND(Regressions!T195, 1), NA())</f>
        <v>#N/A</v>
      </c>
      <c r="S185" s="549" t="e">
        <f>IF(ISNUMBER(Regressions!U195),ROUND(Regressions!U195, 1), NA())</f>
        <v>#N/A</v>
      </c>
    </row>
    <row r="186" spans="1:19" hidden="1" x14ac:dyDescent="0.25">
      <c r="A186" s="541" t="str">
        <f>+Introduction!$C$7</f>
        <v>Afghanistan</v>
      </c>
      <c r="B186" s="542">
        <f>IF(ISBLANK(Regressions!B196), " ", Regressions!B196)</f>
        <v>2027</v>
      </c>
      <c r="C186" s="541" t="str">
        <f>HLOOKUP(Introduction!$G$4,nametranslations,29,FALSE)</f>
        <v>Secondary</v>
      </c>
      <c r="D186" s="544" t="str">
        <f>IF(ISBLANK(Regressions!D196), " ", Regressions!D196)</f>
        <v xml:space="preserve"> </v>
      </c>
      <c r="E186" s="545" t="e">
        <f>IF(ISNUMBER(Regressions!E196),ROUND(Regressions!E196, 1), NA())</f>
        <v>#N/A</v>
      </c>
      <c r="F186" s="546" t="e">
        <f>IF(ISNUMBER(Regressions!F196),ROUND(Regressions!F196, 1), NA())</f>
        <v>#N/A</v>
      </c>
      <c r="G186" s="547" t="e">
        <f>IF(ISNUMBER(Regressions!G196),ROUND(Regressions!G196, 1), NA())</f>
        <v>#N/A</v>
      </c>
      <c r="H186" s="548" t="e">
        <f>IF(ISNUMBER(Regressions!H196),ROUND(Regressions!H196, 1), NA())</f>
        <v>#N/A</v>
      </c>
      <c r="I186" s="549" t="e">
        <f>IF(ISNUMBER(Regressions!I196),ROUND(Regressions!I196, 1), NA())</f>
        <v>#N/A</v>
      </c>
      <c r="J186" s="550" t="e">
        <f>IF(ISNUMBER(Regressions!K196),ROUND(Regressions!K196, 1), NA())</f>
        <v>#N/A</v>
      </c>
      <c r="K186" s="546" t="e">
        <f>IF(ISNUMBER(Regressions!L196),ROUND(Regressions!L196, 1), NA())</f>
        <v>#N/A</v>
      </c>
      <c r="L186" s="551" t="e">
        <f>IF(ISNUMBER(Regressions!M196),ROUND(Regressions!M196, 1), NA())</f>
        <v>#N/A</v>
      </c>
      <c r="M186" s="548" t="e">
        <f>IF(ISNUMBER(Regressions!N196),ROUND(Regressions!N196, 1), NA())</f>
        <v>#N/A</v>
      </c>
      <c r="N186" s="549" t="e">
        <f>IF(ISNUMBER(Regressions!O196),ROUND(Regressions!O196, 1), NA())</f>
        <v>#N/A</v>
      </c>
      <c r="O186" s="550" t="e">
        <f>IF(ISNUMBER(Regressions!Q196),ROUND(Regressions!Q196, 1), NA())</f>
        <v>#N/A</v>
      </c>
      <c r="P186" s="546" t="e">
        <f>IF(ISNUMBER(Regressions!R196),ROUND(Regressions!R196, 1), NA())</f>
        <v>#N/A</v>
      </c>
      <c r="Q186" s="552" t="e">
        <f>IF(ISNUMBER(Regressions!S196),ROUND(Regressions!S196, 1), NA())</f>
        <v>#N/A</v>
      </c>
      <c r="R186" s="548" t="e">
        <f>IF(ISNUMBER(Regressions!T196),ROUND(Regressions!T196, 1), NA())</f>
        <v>#N/A</v>
      </c>
      <c r="S186" s="549" t="e">
        <f>IF(ISNUMBER(Regressions!U196),ROUND(Regressions!U196, 1), NA())</f>
        <v>#N/A</v>
      </c>
    </row>
    <row r="187" spans="1:19" hidden="1" x14ac:dyDescent="0.25">
      <c r="A187" s="541" t="str">
        <f>+Introduction!$C$7</f>
        <v>Afghanistan</v>
      </c>
      <c r="B187" s="542">
        <f>IF(ISBLANK(Regressions!B197), " ", Regressions!B197)</f>
        <v>2028</v>
      </c>
      <c r="C187" s="541" t="str">
        <f>HLOOKUP(Introduction!$G$4,nametranslations,29,FALSE)</f>
        <v>Secondary</v>
      </c>
      <c r="D187" s="544" t="str">
        <f>IF(ISBLANK(Regressions!D197), " ", Regressions!D197)</f>
        <v xml:space="preserve"> </v>
      </c>
      <c r="E187" s="545" t="e">
        <f>IF(ISNUMBER(Regressions!E197),ROUND(Regressions!E197, 1), NA())</f>
        <v>#N/A</v>
      </c>
      <c r="F187" s="546" t="e">
        <f>IF(ISNUMBER(Regressions!F197),ROUND(Regressions!F197, 1), NA())</f>
        <v>#N/A</v>
      </c>
      <c r="G187" s="547" t="e">
        <f>IF(ISNUMBER(Regressions!G197),ROUND(Regressions!G197, 1), NA())</f>
        <v>#N/A</v>
      </c>
      <c r="H187" s="548" t="e">
        <f>IF(ISNUMBER(Regressions!H197),ROUND(Regressions!H197, 1), NA())</f>
        <v>#N/A</v>
      </c>
      <c r="I187" s="549" t="e">
        <f>IF(ISNUMBER(Regressions!I197),ROUND(Regressions!I197, 1), NA())</f>
        <v>#N/A</v>
      </c>
      <c r="J187" s="550" t="e">
        <f>IF(ISNUMBER(Regressions!K197),ROUND(Regressions!K197, 1), NA())</f>
        <v>#N/A</v>
      </c>
      <c r="K187" s="546" t="e">
        <f>IF(ISNUMBER(Regressions!L197),ROUND(Regressions!L197, 1), NA())</f>
        <v>#N/A</v>
      </c>
      <c r="L187" s="551" t="e">
        <f>IF(ISNUMBER(Regressions!M197),ROUND(Regressions!M197, 1), NA())</f>
        <v>#N/A</v>
      </c>
      <c r="M187" s="548" t="e">
        <f>IF(ISNUMBER(Regressions!N197),ROUND(Regressions!N197, 1), NA())</f>
        <v>#N/A</v>
      </c>
      <c r="N187" s="549" t="e">
        <f>IF(ISNUMBER(Regressions!O197),ROUND(Regressions!O197, 1), NA())</f>
        <v>#N/A</v>
      </c>
      <c r="O187" s="550" t="e">
        <f>IF(ISNUMBER(Regressions!Q197),ROUND(Regressions!Q197, 1), NA())</f>
        <v>#N/A</v>
      </c>
      <c r="P187" s="546" t="e">
        <f>IF(ISNUMBER(Regressions!R197),ROUND(Regressions!R197, 1), NA())</f>
        <v>#N/A</v>
      </c>
      <c r="Q187" s="552" t="e">
        <f>IF(ISNUMBER(Regressions!S197),ROUND(Regressions!S197, 1), NA())</f>
        <v>#N/A</v>
      </c>
      <c r="R187" s="548" t="e">
        <f>IF(ISNUMBER(Regressions!T197),ROUND(Regressions!T197, 1), NA())</f>
        <v>#N/A</v>
      </c>
      <c r="S187" s="549" t="e">
        <f>IF(ISNUMBER(Regressions!U197),ROUND(Regressions!U197, 1), NA())</f>
        <v>#N/A</v>
      </c>
    </row>
    <row r="188" spans="1:19" hidden="1" x14ac:dyDescent="0.25">
      <c r="A188" s="541" t="str">
        <f>+Introduction!$C$7</f>
        <v>Afghanistan</v>
      </c>
      <c r="B188" s="542">
        <f>IF(ISBLANK(Regressions!B198), " ", Regressions!B198)</f>
        <v>2029</v>
      </c>
      <c r="C188" s="541" t="str">
        <f>HLOOKUP(Introduction!$G$4,nametranslations,29,FALSE)</f>
        <v>Secondary</v>
      </c>
      <c r="D188" s="544" t="str">
        <f>IF(ISBLANK(Regressions!D198), " ", Regressions!D198)</f>
        <v xml:space="preserve"> </v>
      </c>
      <c r="E188" s="545" t="e">
        <f>IF(ISNUMBER(Regressions!E198),ROUND(Regressions!E198, 1), NA())</f>
        <v>#N/A</v>
      </c>
      <c r="F188" s="546" t="e">
        <f>IF(ISNUMBER(Regressions!F198),ROUND(Regressions!F198, 1), NA())</f>
        <v>#N/A</v>
      </c>
      <c r="G188" s="547" t="e">
        <f>IF(ISNUMBER(Regressions!G198),ROUND(Regressions!G198, 1), NA())</f>
        <v>#N/A</v>
      </c>
      <c r="H188" s="548" t="e">
        <f>IF(ISNUMBER(Regressions!H198),ROUND(Regressions!H198, 1), NA())</f>
        <v>#N/A</v>
      </c>
      <c r="I188" s="549" t="e">
        <f>IF(ISNUMBER(Regressions!I198),ROUND(Regressions!I198, 1), NA())</f>
        <v>#N/A</v>
      </c>
      <c r="J188" s="550" t="e">
        <f>IF(ISNUMBER(Regressions!K198),ROUND(Regressions!K198, 1), NA())</f>
        <v>#N/A</v>
      </c>
      <c r="K188" s="546" t="e">
        <f>IF(ISNUMBER(Regressions!L198),ROUND(Regressions!L198, 1), NA())</f>
        <v>#N/A</v>
      </c>
      <c r="L188" s="551" t="e">
        <f>IF(ISNUMBER(Regressions!M198),ROUND(Regressions!M198, 1), NA())</f>
        <v>#N/A</v>
      </c>
      <c r="M188" s="548" t="e">
        <f>IF(ISNUMBER(Regressions!N198),ROUND(Regressions!N198, 1), NA())</f>
        <v>#N/A</v>
      </c>
      <c r="N188" s="549" t="e">
        <f>IF(ISNUMBER(Regressions!O198),ROUND(Regressions!O198, 1), NA())</f>
        <v>#N/A</v>
      </c>
      <c r="O188" s="550" t="e">
        <f>IF(ISNUMBER(Regressions!Q198),ROUND(Regressions!Q198, 1), NA())</f>
        <v>#N/A</v>
      </c>
      <c r="P188" s="546" t="e">
        <f>IF(ISNUMBER(Regressions!R198),ROUND(Regressions!R198, 1), NA())</f>
        <v>#N/A</v>
      </c>
      <c r="Q188" s="552" t="e">
        <f>IF(ISNUMBER(Regressions!S198),ROUND(Regressions!S198, 1), NA())</f>
        <v>#N/A</v>
      </c>
      <c r="R188" s="548" t="e">
        <f>IF(ISNUMBER(Regressions!T198),ROUND(Regressions!T198, 1), NA())</f>
        <v>#N/A</v>
      </c>
      <c r="S188" s="549" t="e">
        <f>IF(ISNUMBER(Regressions!U198),ROUND(Regressions!U198, 1), NA())</f>
        <v>#N/A</v>
      </c>
    </row>
    <row r="189" spans="1:19" hidden="1" x14ac:dyDescent="0.25">
      <c r="A189" s="541" t="str">
        <f>+Introduction!$C$7</f>
        <v>Afghanistan</v>
      </c>
      <c r="B189" s="542">
        <f>IF(ISBLANK(Regressions!B199), " ", Regressions!B199)</f>
        <v>2030</v>
      </c>
      <c r="C189" s="541" t="str">
        <f>HLOOKUP(Introduction!$G$4,nametranslations,29,FALSE)</f>
        <v>Secondary</v>
      </c>
      <c r="D189" s="544" t="str">
        <f>IF(ISBLANK(Regressions!D199), " ", Regressions!D199)</f>
        <v xml:space="preserve"> </v>
      </c>
      <c r="E189" s="545" t="e">
        <f>IF(ISNUMBER(Regressions!E199),ROUND(Regressions!E199, 1), NA())</f>
        <v>#N/A</v>
      </c>
      <c r="F189" s="546" t="e">
        <f>IF(ISNUMBER(Regressions!F199),ROUND(Regressions!F199, 1), NA())</f>
        <v>#N/A</v>
      </c>
      <c r="G189" s="547" t="e">
        <f>IF(ISNUMBER(Regressions!G199),ROUND(Regressions!G199, 1), NA())</f>
        <v>#N/A</v>
      </c>
      <c r="H189" s="548" t="e">
        <f>IF(ISNUMBER(Regressions!H199),ROUND(Regressions!H199, 1), NA())</f>
        <v>#N/A</v>
      </c>
      <c r="I189" s="549" t="e">
        <f>IF(ISNUMBER(Regressions!I199),ROUND(Regressions!I199, 1), NA())</f>
        <v>#N/A</v>
      </c>
      <c r="J189" s="550" t="e">
        <f>IF(ISNUMBER(Regressions!K199),ROUND(Regressions!K199, 1), NA())</f>
        <v>#N/A</v>
      </c>
      <c r="K189" s="546" t="e">
        <f>IF(ISNUMBER(Regressions!L199),ROUND(Regressions!L199, 1), NA())</f>
        <v>#N/A</v>
      </c>
      <c r="L189" s="551" t="e">
        <f>IF(ISNUMBER(Regressions!M199),ROUND(Regressions!M199, 1), NA())</f>
        <v>#N/A</v>
      </c>
      <c r="M189" s="548" t="e">
        <f>IF(ISNUMBER(Regressions!N199),ROUND(Regressions!N199, 1), NA())</f>
        <v>#N/A</v>
      </c>
      <c r="N189" s="549" t="e">
        <f>IF(ISNUMBER(Regressions!O199),ROUND(Regressions!O199, 1), NA())</f>
        <v>#N/A</v>
      </c>
      <c r="O189" s="550" t="e">
        <f>IF(ISNUMBER(Regressions!Q199),ROUND(Regressions!Q199, 1), NA())</f>
        <v>#N/A</v>
      </c>
      <c r="P189" s="546" t="e">
        <f>IF(ISNUMBER(Regressions!R199),ROUND(Regressions!R199, 1), NA())</f>
        <v>#N/A</v>
      </c>
      <c r="Q189" s="552" t="e">
        <f>IF(ISNUMBER(Regressions!S199),ROUND(Regressions!S199, 1), NA())</f>
        <v>#N/A</v>
      </c>
      <c r="R189" s="548" t="e">
        <f>IF(ISNUMBER(Regressions!T199),ROUND(Regressions!T199, 1), NA())</f>
        <v>#N/A</v>
      </c>
      <c r="S189" s="549" t="e">
        <f>IF(ISNUMBER(Regressions!U199),ROUND(Regressions!U199, 1), NA())</f>
        <v>#N/A</v>
      </c>
    </row>
    <row r="211" spans="5:13" x14ac:dyDescent="0.25">
      <c r="E211" s="571"/>
      <c r="G211" s="518"/>
      <c r="K211" s="572"/>
      <c r="M211" s="572"/>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EB847-A0F2-4DCF-B850-AD9C4B500C6D}">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69" customWidth="1"/>
    <col min="2" max="2" width="13.59765625" style="369" customWidth="1"/>
    <col min="3" max="3" width="5" style="369" customWidth="1"/>
    <col min="4" max="21" width="3.8984375" style="369" customWidth="1"/>
    <col min="22" max="25" width="3.8984375" style="475" customWidth="1"/>
    <col min="26" max="26" width="6.5" style="475" customWidth="1"/>
    <col min="27" max="30" width="3.8984375" style="475" customWidth="1"/>
    <col min="31" max="31" width="6.5" style="475" customWidth="1"/>
    <col min="32" max="35" width="3.8984375" style="475" customWidth="1"/>
    <col min="36" max="36" width="6.5" style="475" customWidth="1"/>
    <col min="37" max="40" width="3.8984375" style="475" customWidth="1"/>
    <col min="41" max="41" width="6.5" style="475" customWidth="1"/>
    <col min="42" max="45" width="3.8984375" style="475" customWidth="1"/>
    <col min="46" max="46" width="6.5" style="475" customWidth="1"/>
    <col min="47" max="50" width="3.8984375" style="475" customWidth="1"/>
    <col min="51" max="51" width="6.5" style="475" customWidth="1"/>
    <col min="52" max="52" width="3.8984375" style="476" customWidth="1"/>
    <col min="53" max="53" width="6.5" style="585" customWidth="1"/>
    <col min="54" max="55" width="3.8984375" style="476" customWidth="1"/>
    <col min="56" max="56" width="6.5" style="476" customWidth="1"/>
    <col min="57" max="58" width="3.8984375" style="476" customWidth="1"/>
    <col min="59" max="59" width="6.5" style="476" customWidth="1"/>
    <col min="60" max="60" width="3.8984375" style="476" customWidth="1"/>
    <col min="61" max="61" width="6.09765625" style="476" customWidth="1"/>
    <col min="62" max="62" width="6.5" style="476" customWidth="1"/>
    <col min="63" max="63" width="8.8984375" style="476" customWidth="1"/>
    <col min="64" max="64" width="3.8984375" style="476" customWidth="1"/>
    <col min="65" max="65" width="6.5" style="476" customWidth="1"/>
    <col min="66" max="67" width="3.8984375" style="476" customWidth="1"/>
    <col min="68" max="68" width="6.5" style="476" customWidth="1"/>
    <col min="69" max="69" width="3.8984375" style="476" customWidth="1"/>
    <col min="70" max="70" width="9" style="369" customWidth="1"/>
    <col min="71" max="136" width="3.8984375" style="369" hidden="1" customWidth="1"/>
    <col min="137" max="137" width="9" style="369" customWidth="1"/>
    <col min="138" max="16384" width="9" style="369"/>
  </cols>
  <sheetData>
    <row r="1" spans="1:136" ht="17.399999999999999" x14ac:dyDescent="0.3">
      <c r="A1" s="477" t="str">
        <f>HLOOKUP(Introduction!$G$4,nametranslations,83,FALSE)</f>
        <v>Summary of data from national surveys and censuses</v>
      </c>
      <c r="B1" s="478"/>
      <c r="C1" s="478"/>
      <c r="D1" s="478"/>
      <c r="E1" s="478"/>
      <c r="F1" s="478"/>
      <c r="G1" s="478"/>
      <c r="H1" s="478"/>
      <c r="I1" s="478"/>
      <c r="J1" s="478"/>
      <c r="K1" s="478"/>
      <c r="L1" s="478"/>
      <c r="M1" s="478"/>
      <c r="N1" s="478"/>
      <c r="O1" s="478"/>
      <c r="P1" s="478"/>
      <c r="Q1" s="478"/>
      <c r="R1" s="478"/>
      <c r="S1" s="478"/>
      <c r="T1" s="478"/>
      <c r="U1" s="478"/>
      <c r="V1" s="478"/>
      <c r="W1" s="478"/>
      <c r="X1" s="478"/>
      <c r="Y1" s="478"/>
      <c r="Z1" s="478"/>
      <c r="AA1" s="478"/>
      <c r="AB1" s="478"/>
      <c r="AC1" s="478"/>
      <c r="AD1" s="478"/>
      <c r="AE1" s="478"/>
      <c r="AF1" s="478"/>
      <c r="AG1" s="478"/>
      <c r="AH1" s="478"/>
      <c r="AI1" s="478"/>
      <c r="AJ1" s="478"/>
      <c r="AK1" s="478"/>
      <c r="AL1" s="478"/>
      <c r="AM1" s="478"/>
      <c r="AN1" s="478"/>
      <c r="AO1" s="478"/>
      <c r="AP1" s="478"/>
      <c r="AQ1" s="478"/>
      <c r="AR1" s="478"/>
      <c r="AS1" s="478"/>
      <c r="AT1" s="478"/>
      <c r="AU1" s="478"/>
      <c r="AV1" s="478"/>
      <c r="AW1" s="478"/>
      <c r="AX1" s="478"/>
      <c r="AY1" s="478"/>
      <c r="AZ1" s="478"/>
      <c r="BA1" s="490"/>
      <c r="BB1" s="478"/>
      <c r="BC1" s="478"/>
      <c r="BD1" s="478"/>
      <c r="BE1" s="478"/>
      <c r="BF1" s="478"/>
      <c r="BG1" s="478"/>
      <c r="BH1" s="478"/>
      <c r="BI1" s="478"/>
      <c r="BJ1" s="478"/>
      <c r="BK1" s="478"/>
      <c r="BL1" s="478"/>
      <c r="BM1" s="478"/>
      <c r="BN1" s="478"/>
      <c r="BO1" s="478"/>
      <c r="BP1" s="478"/>
      <c r="BQ1" s="478"/>
      <c r="BR1" s="478"/>
      <c r="BS1" s="478"/>
    </row>
    <row r="2" spans="1:136" ht="15.6" x14ac:dyDescent="0.3">
      <c r="A2" s="479" t="str">
        <f>HLOOKUP(Introduction!$G$4,nametranslations,84,FALSE)</f>
        <v>[values in square brackets not used]</v>
      </c>
      <c r="B2" s="479"/>
      <c r="C2" s="479"/>
      <c r="D2" s="480" t="str">
        <f>HLOOKUP(Introduction!$G$4,nametranslations,85,FALSE)</f>
        <v>Drinking Water</v>
      </c>
      <c r="E2" s="478"/>
      <c r="F2" s="478"/>
      <c r="G2" s="481"/>
      <c r="H2" s="478"/>
      <c r="I2" s="478"/>
      <c r="J2" s="481"/>
      <c r="K2" s="482"/>
      <c r="L2" s="482"/>
      <c r="M2" s="481"/>
      <c r="N2" s="482"/>
      <c r="O2" s="482"/>
      <c r="P2" s="481"/>
      <c r="Q2" s="482"/>
      <c r="R2" s="482"/>
      <c r="S2" s="481"/>
      <c r="T2" s="482"/>
      <c r="U2" s="482"/>
      <c r="V2" s="483" t="str">
        <f>HLOOKUP(Introduction!$G$4,nametranslations,86,FALSE)</f>
        <v>Sanitation</v>
      </c>
      <c r="W2" s="368"/>
      <c r="X2" s="482"/>
      <c r="Y2" s="482"/>
      <c r="Z2" s="482"/>
      <c r="AA2" s="484"/>
      <c r="AB2" s="482"/>
      <c r="AC2" s="482"/>
      <c r="AD2" s="482"/>
      <c r="AE2" s="482"/>
      <c r="AF2" s="484"/>
      <c r="AG2" s="482"/>
      <c r="AH2" s="482"/>
      <c r="AI2" s="482"/>
      <c r="AJ2" s="482"/>
      <c r="AK2" s="484"/>
      <c r="AL2" s="482"/>
      <c r="AM2" s="482"/>
      <c r="AN2" s="482"/>
      <c r="AO2" s="482"/>
      <c r="AP2" s="484"/>
      <c r="AQ2" s="482"/>
      <c r="AR2" s="482"/>
      <c r="AS2" s="482"/>
      <c r="AT2" s="482"/>
      <c r="AU2" s="484"/>
      <c r="AV2" s="482"/>
      <c r="AW2" s="482"/>
      <c r="AX2" s="482"/>
      <c r="AY2" s="482"/>
      <c r="AZ2" s="485" t="str">
        <f>HLOOKUP(Introduction!$G$4,nametranslations,87,FALSE)</f>
        <v>Hygiene</v>
      </c>
      <c r="BA2" s="486"/>
      <c r="BB2" s="487"/>
      <c r="BC2" s="487"/>
      <c r="BD2" s="488"/>
      <c r="BE2" s="488"/>
      <c r="BF2" s="488"/>
      <c r="BG2" s="488"/>
      <c r="BH2" s="488"/>
      <c r="BI2" s="488"/>
      <c r="BJ2" s="488"/>
      <c r="BK2" s="488"/>
      <c r="BL2" s="488"/>
      <c r="BM2" s="488"/>
      <c r="BN2" s="488"/>
      <c r="BO2" s="488"/>
      <c r="BP2" s="488"/>
      <c r="BQ2" s="488"/>
      <c r="BS2" s="480" t="str">
        <f>HLOOKUP(Introduction!$G$4,nametranslations,85,FALSE)</f>
        <v>Drinking Water</v>
      </c>
      <c r="CK2" s="483" t="str">
        <f>HLOOKUP(Introduction!$G$4,nametranslations,86,FALSE)</f>
        <v>Sanitation</v>
      </c>
      <c r="DO2" s="485" t="str">
        <f>HLOOKUP(Introduction!$G$4,nametranslations,87,FALSE)</f>
        <v>Hygiene</v>
      </c>
    </row>
    <row r="3" spans="1:136" ht="13.8" x14ac:dyDescent="0.25">
      <c r="A3" s="489"/>
      <c r="B3" s="478"/>
      <c r="C3" s="478"/>
      <c r="D3" s="478" t="str">
        <f>+Key!$I$26</f>
        <v>Total</v>
      </c>
      <c r="E3" s="478"/>
      <c r="F3" s="478"/>
      <c r="G3" s="478" t="str">
        <f>+Key!$I$28</f>
        <v>Urban</v>
      </c>
      <c r="I3" s="478"/>
      <c r="J3" s="478" t="str">
        <f>+Key!$I$27</f>
        <v>Rural</v>
      </c>
      <c r="L3" s="478"/>
      <c r="M3" s="478" t="str">
        <f>+Key!$I$29</f>
        <v>Pre-primary</v>
      </c>
      <c r="O3" s="478"/>
      <c r="P3" s="478" t="str">
        <f>+Key!$I$30</f>
        <v>Primary</v>
      </c>
      <c r="Q3" s="478"/>
      <c r="R3" s="478"/>
      <c r="S3" s="478" t="str">
        <f>+Key!$I$31</f>
        <v>Secondary</v>
      </c>
      <c r="U3" s="478"/>
      <c r="V3" s="478" t="str">
        <f>+Key!$I$26</f>
        <v>Total</v>
      </c>
      <c r="W3" s="478"/>
      <c r="X3" s="478"/>
      <c r="Y3" s="478"/>
      <c r="Z3" s="369"/>
      <c r="AA3" s="478" t="str">
        <f>+Key!$I$28</f>
        <v>Urban</v>
      </c>
      <c r="AB3" s="478"/>
      <c r="AC3" s="369"/>
      <c r="AD3" s="478"/>
      <c r="AE3" s="478"/>
      <c r="AF3" s="478" t="str">
        <f>+Key!$I$27</f>
        <v>Rural</v>
      </c>
      <c r="AG3" s="478"/>
      <c r="AH3" s="478"/>
      <c r="AI3" s="478"/>
      <c r="AJ3" s="478"/>
      <c r="AK3" s="478" t="str">
        <f>+Key!$I$29</f>
        <v>Pre-primary</v>
      </c>
      <c r="AL3" s="478"/>
      <c r="AM3" s="478"/>
      <c r="AN3" s="478"/>
      <c r="AO3" s="478"/>
      <c r="AP3" s="478" t="str">
        <f>+Key!$I$30</f>
        <v>Primary</v>
      </c>
      <c r="AQ3" s="478"/>
      <c r="AR3" s="478"/>
      <c r="AS3" s="478"/>
      <c r="AT3" s="478"/>
      <c r="AU3" s="478" t="str">
        <f>+Key!$I$31</f>
        <v>Secondary</v>
      </c>
      <c r="AV3" s="478"/>
      <c r="AW3" s="478"/>
      <c r="AX3" s="478"/>
      <c r="AY3" s="478"/>
      <c r="AZ3" s="478" t="str">
        <f>+Key!$I$26</f>
        <v>Total</v>
      </c>
      <c r="BA3" s="490"/>
      <c r="BB3" s="478"/>
      <c r="BC3" s="478" t="str">
        <f>+Key!$I$28</f>
        <v>Urban</v>
      </c>
      <c r="BD3" s="369"/>
      <c r="BE3" s="478"/>
      <c r="BF3" s="478" t="str">
        <f>+Key!$I$27</f>
        <v>Rural</v>
      </c>
      <c r="BG3" s="369"/>
      <c r="BH3" s="478"/>
      <c r="BI3" s="478" t="str">
        <f>+Key!$I$29</f>
        <v>Pre-primary</v>
      </c>
      <c r="BJ3" s="369"/>
      <c r="BK3" s="478"/>
      <c r="BL3" s="478" t="str">
        <f>+Key!$I$30</f>
        <v>Primary</v>
      </c>
      <c r="BM3" s="478"/>
      <c r="BN3" s="478"/>
      <c r="BO3" s="478" t="str">
        <f>+Key!$I$31</f>
        <v>Secondary</v>
      </c>
      <c r="BP3" s="368"/>
      <c r="BQ3" s="478"/>
      <c r="BS3" s="478" t="str">
        <f>+Key!$I$26</f>
        <v>Total</v>
      </c>
      <c r="BT3" s="478"/>
      <c r="BU3" s="478"/>
      <c r="BV3" s="478" t="str">
        <f>+Key!$I$28</f>
        <v>Urban</v>
      </c>
      <c r="BX3" s="478"/>
      <c r="BY3" s="478" t="str">
        <f>+Key!$I$27</f>
        <v>Rural</v>
      </c>
      <c r="CA3" s="478"/>
      <c r="CB3" s="478" t="str">
        <f>+Key!$I$29</f>
        <v>Pre-primary</v>
      </c>
      <c r="CD3" s="478"/>
      <c r="CE3" s="478" t="str">
        <f>+Key!$I$30</f>
        <v>Primary</v>
      </c>
      <c r="CF3" s="478"/>
      <c r="CG3" s="478"/>
      <c r="CH3" s="478" t="str">
        <f>+Key!$I$31</f>
        <v>Secondary</v>
      </c>
      <c r="CJ3" s="478"/>
      <c r="CK3" s="478" t="str">
        <f>+Key!$I$26</f>
        <v>Total</v>
      </c>
      <c r="CL3" s="478"/>
      <c r="CM3" s="478"/>
      <c r="CN3" s="478"/>
      <c r="CP3" s="478" t="str">
        <f>+Key!$I$28</f>
        <v>Urban</v>
      </c>
      <c r="CQ3" s="478"/>
      <c r="CS3" s="478"/>
      <c r="CT3" s="478"/>
      <c r="CU3" s="478" t="str">
        <f>+Key!$I$27</f>
        <v>Rural</v>
      </c>
      <c r="CV3" s="478"/>
      <c r="CW3" s="478"/>
      <c r="CX3" s="478"/>
      <c r="CY3" s="478"/>
      <c r="CZ3" s="478" t="str">
        <f>+Key!$I$29</f>
        <v>Pre-primary</v>
      </c>
      <c r="DA3" s="478"/>
      <c r="DB3" s="478"/>
      <c r="DC3" s="478"/>
      <c r="DD3" s="478"/>
      <c r="DE3" s="478" t="str">
        <f>+Key!$I$30</f>
        <v>Primary</v>
      </c>
      <c r="DF3" s="478"/>
      <c r="DG3" s="478"/>
      <c r="DH3" s="478"/>
      <c r="DI3" s="478"/>
      <c r="DJ3" s="478" t="s">
        <v>18</v>
      </c>
      <c r="DK3" s="478"/>
      <c r="DL3" s="478"/>
      <c r="DM3" s="478"/>
      <c r="DN3" s="478"/>
      <c r="DO3" s="478" t="str">
        <f>+Key!$I$26</f>
        <v>Total</v>
      </c>
      <c r="DP3" s="490"/>
      <c r="DQ3" s="478"/>
      <c r="DR3" s="478" t="str">
        <f>+Key!$I$28</f>
        <v>Urban</v>
      </c>
      <c r="DT3" s="478"/>
      <c r="DU3" s="478" t="str">
        <f>+Key!$I$27</f>
        <v>Rural</v>
      </c>
      <c r="DW3" s="478"/>
      <c r="DX3" s="478" t="str">
        <f>+Key!$I$29</f>
        <v>Pre-primary</v>
      </c>
      <c r="DZ3" s="478"/>
      <c r="EA3" s="478" t="str">
        <f>+Key!$I$30</f>
        <v>Primary</v>
      </c>
      <c r="EB3" s="478"/>
      <c r="EC3" s="478"/>
      <c r="ED3" s="478" t="str">
        <f>+Key!$I$31</f>
        <v>Secondary</v>
      </c>
      <c r="EE3" s="368"/>
      <c r="EF3" s="478"/>
    </row>
    <row r="4" spans="1:136" s="582" customFormat="1" ht="160.5" customHeight="1" x14ac:dyDescent="0.25">
      <c r="A4" s="491" t="str">
        <f>HLOOKUP(Introduction!$G$4,nametranslations,89,FALSE)</f>
        <v>Source</v>
      </c>
      <c r="B4" s="491" t="str">
        <f>HLOOKUP(Introduction!$G$4,nametranslations,88,FALSE)</f>
        <v>Type</v>
      </c>
      <c r="C4" s="491" t="str">
        <f>HLOOKUP(Introduction!$G$4,nametranslations,72,FALSE)</f>
        <v>Year</v>
      </c>
      <c r="D4" s="492" t="str">
        <f>HLOOKUP(Introduction!$G$4,nametranslations,74,FALSE)</f>
        <v>Facility</v>
      </c>
      <c r="E4" s="577" t="str">
        <f>HLOOKUP(Introduction!$G$4,nametranslations,75,FALSE)</f>
        <v>Improved</v>
      </c>
      <c r="F4" s="578" t="str">
        <f>HLOOKUP(Introduction!$G$4,nametranslations,76,FALSE)</f>
        <v>Basic (improved &amp; available)</v>
      </c>
      <c r="G4" s="492" t="str">
        <f>HLOOKUP(Introduction!$G$4,nametranslations,74,FALSE)</f>
        <v>Facility</v>
      </c>
      <c r="H4" s="577" t="str">
        <f>HLOOKUP(Introduction!$G$4,nametranslations,75,FALSE)</f>
        <v>Improved</v>
      </c>
      <c r="I4" s="578" t="str">
        <f>HLOOKUP(Introduction!$G$4,nametranslations,76,FALSE)</f>
        <v>Basic (improved &amp; available)</v>
      </c>
      <c r="J4" s="492" t="str">
        <f>HLOOKUP(Introduction!$G$4,nametranslations,74,FALSE)</f>
        <v>Facility</v>
      </c>
      <c r="K4" s="577" t="str">
        <f>HLOOKUP(Introduction!$G$4,nametranslations,75,FALSE)</f>
        <v>Improved</v>
      </c>
      <c r="L4" s="578" t="str">
        <f>HLOOKUP(Introduction!$G$4,nametranslations,76,FALSE)</f>
        <v>Basic (improved &amp; available)</v>
      </c>
      <c r="M4" s="492" t="str">
        <f>HLOOKUP(Introduction!$G$4,nametranslations,74,FALSE)</f>
        <v>Facility</v>
      </c>
      <c r="N4" s="577" t="str">
        <f>HLOOKUP(Introduction!$G$4,nametranslations,75,FALSE)</f>
        <v>Improved</v>
      </c>
      <c r="O4" s="578" t="str">
        <f>HLOOKUP(Introduction!$G$4,nametranslations,76,FALSE)</f>
        <v>Basic (improved &amp; available)</v>
      </c>
      <c r="P4" s="492" t="str">
        <f>HLOOKUP(Introduction!$G$4,nametranslations,74,FALSE)</f>
        <v>Facility</v>
      </c>
      <c r="Q4" s="577" t="str">
        <f>HLOOKUP(Introduction!$G$4,nametranslations,75,FALSE)</f>
        <v>Improved</v>
      </c>
      <c r="R4" s="578" t="str">
        <f>HLOOKUP(Introduction!$G$4,nametranslations,76,FALSE)</f>
        <v>Basic (improved &amp; available)</v>
      </c>
      <c r="S4" s="492" t="str">
        <f>HLOOKUP(Introduction!$G$4,nametranslations,74,FALSE)</f>
        <v>Facility</v>
      </c>
      <c r="T4" s="577" t="str">
        <f>HLOOKUP(Introduction!$G$4,nametranslations,75,FALSE)</f>
        <v>Improved</v>
      </c>
      <c r="U4" s="578" t="str">
        <f>HLOOKUP(Introduction!$G$4,nametranslations,76,FALSE)</f>
        <v>Basic (improved &amp; available)</v>
      </c>
      <c r="V4" s="496" t="str">
        <f>HLOOKUP(Introduction!$G$4,nametranslations,74,FALSE)</f>
        <v>Facility</v>
      </c>
      <c r="W4" s="497" t="str">
        <f>HLOOKUP(Introduction!$G$4,nametranslations,75,FALSE)</f>
        <v>Improved</v>
      </c>
      <c r="X4" s="579" t="str">
        <f>HLOOKUP(Introduction!$G$4,nametranslations,90,FALSE)</f>
        <v>Improved &amp; usable</v>
      </c>
      <c r="Y4" s="579" t="str">
        <f>HLOOKUP(Introduction!$G$4,nametranslations,91,FALSE)</f>
        <v>Improved &amp; single-sex</v>
      </c>
      <c r="Z4" s="580" t="str">
        <f>HLOOKUP(Introduction!$G$4,nametranslations,79,FALSE)</f>
        <v>Basic
(improved, usable &amp; single-sex)</v>
      </c>
      <c r="AA4" s="496" t="str">
        <f>HLOOKUP(Introduction!$G$4,nametranslations,74,FALSE)</f>
        <v>Facility</v>
      </c>
      <c r="AB4" s="497" t="str">
        <f>HLOOKUP(Introduction!$G$4,nametranslations,75,FALSE)</f>
        <v>Improved</v>
      </c>
      <c r="AC4" s="579" t="str">
        <f>HLOOKUP(Introduction!$G$4,nametranslations,90,FALSE)</f>
        <v>Improved &amp; usable</v>
      </c>
      <c r="AD4" s="579" t="str">
        <f>HLOOKUP(Introduction!$G$4,nametranslations,91,FALSE)</f>
        <v>Improved &amp; single-sex</v>
      </c>
      <c r="AE4" s="580" t="str">
        <f>HLOOKUP(Introduction!$G$4,nametranslations,79,FALSE)</f>
        <v>Basic
(improved, usable &amp; single-sex)</v>
      </c>
      <c r="AF4" s="496" t="str">
        <f>HLOOKUP(Introduction!$G$4,nametranslations,74,FALSE)</f>
        <v>Facility</v>
      </c>
      <c r="AG4" s="497" t="str">
        <f>HLOOKUP(Introduction!$G$4,nametranslations,75,FALSE)</f>
        <v>Improved</v>
      </c>
      <c r="AH4" s="579" t="str">
        <f>HLOOKUP(Introduction!$G$4,nametranslations,90,FALSE)</f>
        <v>Improved &amp; usable</v>
      </c>
      <c r="AI4" s="579" t="str">
        <f>HLOOKUP(Introduction!$G$4,nametranslations,91,FALSE)</f>
        <v>Improved &amp; single-sex</v>
      </c>
      <c r="AJ4" s="580" t="str">
        <f>HLOOKUP(Introduction!$G$4,nametranslations,79,FALSE)</f>
        <v>Basic
(improved, usable &amp; single-sex)</v>
      </c>
      <c r="AK4" s="496" t="str">
        <f>HLOOKUP(Introduction!$G$4,nametranslations,74,FALSE)</f>
        <v>Facility</v>
      </c>
      <c r="AL4" s="497" t="str">
        <f>HLOOKUP(Introduction!$G$4,nametranslations,75,FALSE)</f>
        <v>Improved</v>
      </c>
      <c r="AM4" s="579" t="str">
        <f>HLOOKUP(Introduction!$G$4,nametranslations,90,FALSE)</f>
        <v>Improved &amp; usable</v>
      </c>
      <c r="AN4" s="579" t="str">
        <f>HLOOKUP(Introduction!$G$4,nametranslations,91,FALSE)</f>
        <v>Improved &amp; single-sex</v>
      </c>
      <c r="AO4" s="580" t="str">
        <f>HLOOKUP(Introduction!$G$4,nametranslations,79,FALSE)</f>
        <v>Basic
(improved, usable &amp; single-sex)</v>
      </c>
      <c r="AP4" s="496" t="str">
        <f>HLOOKUP(Introduction!$G$4,nametranslations,74,FALSE)</f>
        <v>Facility</v>
      </c>
      <c r="AQ4" s="497" t="str">
        <f>HLOOKUP(Introduction!$G$4,nametranslations,75,FALSE)</f>
        <v>Improved</v>
      </c>
      <c r="AR4" s="579" t="str">
        <f>HLOOKUP(Introduction!$G$4,nametranslations,90,FALSE)</f>
        <v>Improved &amp; usable</v>
      </c>
      <c r="AS4" s="579" t="str">
        <f>HLOOKUP(Introduction!$G$4,nametranslations,91,FALSE)</f>
        <v>Improved &amp; single-sex</v>
      </c>
      <c r="AT4" s="580" t="str">
        <f>HLOOKUP(Introduction!$G$4,nametranslations,79,FALSE)</f>
        <v>Basic
(improved, usable &amp; single-sex)</v>
      </c>
      <c r="AU4" s="496" t="str">
        <f>HLOOKUP(Introduction!$G$4,nametranslations,74,FALSE)</f>
        <v>Facility</v>
      </c>
      <c r="AV4" s="497" t="str">
        <f>HLOOKUP(Introduction!$G$4,nametranslations,75,FALSE)</f>
        <v>Improved</v>
      </c>
      <c r="AW4" s="579" t="str">
        <f>HLOOKUP(Introduction!$G$4,nametranslations,90,FALSE)</f>
        <v>Improved &amp; usable</v>
      </c>
      <c r="AX4" s="579" t="str">
        <f>HLOOKUP(Introduction!$G$4,nametranslations,91,FALSE)</f>
        <v>Improved &amp; single-sex</v>
      </c>
      <c r="AY4" s="580" t="str">
        <f>HLOOKUP(Introduction!$G$4,nametranslations,79,FALSE)</f>
        <v>Basic
(improved, usable &amp; single-sex)</v>
      </c>
      <c r="AZ4" s="500" t="str">
        <f>HLOOKUP(Introduction!$G$4,nametranslations,92,FALSE)</f>
        <v>Handwashing facility</v>
      </c>
      <c r="BA4" s="581" t="str">
        <f>HLOOKUP(Introduction!$G$4,nametranslations,93,FALSE)</f>
        <v>Handwashing facility with water</v>
      </c>
      <c r="BB4" s="581" t="str">
        <f>HLOOKUP(Introduction!$G$4,nametranslations,81,FALSE)</f>
        <v>Basic  
(facility with water &amp; soap)</v>
      </c>
      <c r="BC4" s="500" t="str">
        <f>HLOOKUP(Introduction!$G$4,nametranslations,92,FALSE)</f>
        <v>Handwashing facility</v>
      </c>
      <c r="BD4" s="581" t="str">
        <f>HLOOKUP(Introduction!$G$4,nametranslations,93,FALSE)</f>
        <v>Handwashing facility with water</v>
      </c>
      <c r="BE4" s="581" t="str">
        <f>HLOOKUP(Introduction!$G$4,nametranslations,81,FALSE)</f>
        <v>Basic  
(facility with water &amp; soap)</v>
      </c>
      <c r="BF4" s="500" t="str">
        <f>HLOOKUP(Introduction!$G$4,nametranslations,92,FALSE)</f>
        <v>Handwashing facility</v>
      </c>
      <c r="BG4" s="581" t="str">
        <f>HLOOKUP(Introduction!$G$4,nametranslations,93,FALSE)</f>
        <v>Handwashing facility with water</v>
      </c>
      <c r="BH4" s="581" t="str">
        <f>HLOOKUP(Introduction!$G$4,nametranslations,81,FALSE)</f>
        <v>Basic  
(facility with water &amp; soap)</v>
      </c>
      <c r="BI4" s="500" t="str">
        <f>HLOOKUP(Introduction!$G$4,nametranslations,92,FALSE)</f>
        <v>Handwashing facility</v>
      </c>
      <c r="BJ4" s="581" t="str">
        <f>HLOOKUP(Introduction!$G$4,nametranslations,93,FALSE)</f>
        <v>Handwashing facility with water</v>
      </c>
      <c r="BK4" s="581" t="str">
        <f>HLOOKUP(Introduction!$G$4,nametranslations,81,FALSE)</f>
        <v>Basic  
(facility with water &amp; soap)</v>
      </c>
      <c r="BL4" s="500" t="str">
        <f>HLOOKUP(Introduction!$G$4,nametranslations,92,FALSE)</f>
        <v>Handwashing facility</v>
      </c>
      <c r="BM4" s="581" t="str">
        <f>HLOOKUP(Introduction!$G$4,nametranslations,93,FALSE)</f>
        <v>Handwashing facility with water</v>
      </c>
      <c r="BN4" s="581" t="str">
        <f>HLOOKUP(Introduction!$G$4,nametranslations,81,FALSE)</f>
        <v>Basic  
(facility with water &amp; soap)</v>
      </c>
      <c r="BO4" s="500" t="str">
        <f>HLOOKUP(Introduction!$G$4,nametranslations,92,FALSE)</f>
        <v>Handwashing facility</v>
      </c>
      <c r="BP4" s="581" t="str">
        <f>HLOOKUP(Introduction!$G$4,nametranslations,93,FALSE)</f>
        <v>Handwashing facility with water</v>
      </c>
      <c r="BQ4" s="581" t="str">
        <f>HLOOKUP(Introduction!$G$4,nametranslations,81,FALSE)</f>
        <v>Basic  
(facility with water &amp; soap)</v>
      </c>
      <c r="BS4" s="492" t="str">
        <f>HLOOKUP(Introduction!$G$4,nametranslations,74,FALSE)</f>
        <v>Facility</v>
      </c>
      <c r="BT4" s="577" t="str">
        <f>HLOOKUP(Introduction!$G$4,nametranslations,75,FALSE)</f>
        <v>Improved</v>
      </c>
      <c r="BU4" s="583" t="str">
        <f>HLOOKUP(Introduction!$G$4,nametranslations,76,FALSE)</f>
        <v>Basic (improved &amp; available)</v>
      </c>
      <c r="BV4" s="492" t="str">
        <f>HLOOKUP(Introduction!$G$4,nametranslations,74,FALSE)</f>
        <v>Facility</v>
      </c>
      <c r="BW4" s="577" t="str">
        <f>HLOOKUP(Introduction!$G$4,nametranslations,75,FALSE)</f>
        <v>Improved</v>
      </c>
      <c r="BX4" s="583" t="str">
        <f>HLOOKUP(Introduction!$G$4,nametranslations,76,FALSE)</f>
        <v>Basic (improved &amp; available)</v>
      </c>
      <c r="BY4" s="492" t="str">
        <f>HLOOKUP(Introduction!$G$4,nametranslations,74,FALSE)</f>
        <v>Facility</v>
      </c>
      <c r="BZ4" s="577" t="str">
        <f>HLOOKUP(Introduction!$G$4,nametranslations,75,FALSE)</f>
        <v>Improved</v>
      </c>
      <c r="CA4" s="583" t="str">
        <f>HLOOKUP(Introduction!$G$4,nametranslations,76,FALSE)</f>
        <v>Basic (improved &amp; available)</v>
      </c>
      <c r="CB4" s="492" t="str">
        <f>HLOOKUP(Introduction!$G$4,nametranslations,74,FALSE)</f>
        <v>Facility</v>
      </c>
      <c r="CC4" s="577" t="str">
        <f>HLOOKUP(Introduction!$G$4,nametranslations,75,FALSE)</f>
        <v>Improved</v>
      </c>
      <c r="CD4" s="583" t="str">
        <f>HLOOKUP(Introduction!$G$4,nametranslations,76,FALSE)</f>
        <v>Basic (improved &amp; available)</v>
      </c>
      <c r="CE4" s="492" t="str">
        <f>HLOOKUP(Introduction!$G$4,nametranslations,74,FALSE)</f>
        <v>Facility</v>
      </c>
      <c r="CF4" s="577" t="str">
        <f>HLOOKUP(Introduction!$G$4,nametranslations,75,FALSE)</f>
        <v>Improved</v>
      </c>
      <c r="CG4" s="583" t="str">
        <f>HLOOKUP(Introduction!$G$4,nametranslations,76,FALSE)</f>
        <v>Basic (improved &amp; available)</v>
      </c>
      <c r="CH4" s="492" t="str">
        <f>HLOOKUP(Introduction!$G$4,nametranslations,74,FALSE)</f>
        <v>Facility</v>
      </c>
      <c r="CI4" s="577" t="str">
        <f>HLOOKUP(Introduction!$G$4,nametranslations,75,FALSE)</f>
        <v>Improved</v>
      </c>
      <c r="CJ4" s="583" t="str">
        <f>HLOOKUP(Introduction!$G$4,nametranslations,76,FALSE)</f>
        <v>Basic (improved &amp; available)</v>
      </c>
      <c r="CK4" s="496" t="str">
        <f>HLOOKUP(Introduction!$G$4,nametranslations,74,FALSE)</f>
        <v>Facility</v>
      </c>
      <c r="CL4" s="497" t="str">
        <f>HLOOKUP(Introduction!$G$4,nametranslations,75,FALSE)</f>
        <v>Improved</v>
      </c>
      <c r="CM4" s="497" t="str">
        <f>HLOOKUP(Introduction!$G$4,nametranslations,90,FALSE)</f>
        <v>Improved &amp; usable</v>
      </c>
      <c r="CN4" s="497" t="str">
        <f>HLOOKUP(Introduction!$G$4,nametranslations,91,FALSE)</f>
        <v>Improved &amp; single-sex</v>
      </c>
      <c r="CO4" s="580" t="str">
        <f>HLOOKUP(Introduction!$G$4,nametranslations,79,FALSE)</f>
        <v>Basic
(improved, usable &amp; single-sex)</v>
      </c>
      <c r="CP4" s="496" t="str">
        <f>HLOOKUP(Introduction!$G$4,nametranslations,74,FALSE)</f>
        <v>Facility</v>
      </c>
      <c r="CQ4" s="497" t="str">
        <f>HLOOKUP(Introduction!$G$4,nametranslations,75,FALSE)</f>
        <v>Improved</v>
      </c>
      <c r="CR4" s="497" t="str">
        <f>HLOOKUP(Introduction!$G$4,nametranslations,90,FALSE)</f>
        <v>Improved &amp; usable</v>
      </c>
      <c r="CS4" s="497" t="str">
        <f>HLOOKUP(Introduction!$G$4,nametranslations,91,FALSE)</f>
        <v>Improved &amp; single-sex</v>
      </c>
      <c r="CT4" s="580" t="str">
        <f>HLOOKUP(Introduction!$G$4,nametranslations,79,FALSE)</f>
        <v>Basic
(improved, usable &amp; single-sex)</v>
      </c>
      <c r="CU4" s="496" t="str">
        <f>HLOOKUP(Introduction!$G$4,nametranslations,74,FALSE)</f>
        <v>Facility</v>
      </c>
      <c r="CV4" s="497" t="str">
        <f>HLOOKUP(Introduction!$G$4,nametranslations,75,FALSE)</f>
        <v>Improved</v>
      </c>
      <c r="CW4" s="497" t="str">
        <f>HLOOKUP(Introduction!$G$4,nametranslations,90,FALSE)</f>
        <v>Improved &amp; usable</v>
      </c>
      <c r="CX4" s="497" t="str">
        <f>HLOOKUP(Introduction!$G$4,nametranslations,91,FALSE)</f>
        <v>Improved &amp; single-sex</v>
      </c>
      <c r="CY4" s="580" t="str">
        <f>HLOOKUP(Introduction!$G$4,nametranslations,79,FALSE)</f>
        <v>Basic
(improved, usable &amp; single-sex)</v>
      </c>
      <c r="CZ4" s="496" t="str">
        <f>HLOOKUP(Introduction!$G$4,nametranslations,74,FALSE)</f>
        <v>Facility</v>
      </c>
      <c r="DA4" s="497" t="str">
        <f>HLOOKUP(Introduction!$G$4,nametranslations,75,FALSE)</f>
        <v>Improved</v>
      </c>
      <c r="DB4" s="497" t="str">
        <f>HLOOKUP(Introduction!$G$4,nametranslations,90,FALSE)</f>
        <v>Improved &amp; usable</v>
      </c>
      <c r="DC4" s="497" t="str">
        <f>HLOOKUP(Introduction!$G$4,nametranslations,91,FALSE)</f>
        <v>Improved &amp; single-sex</v>
      </c>
      <c r="DD4" s="580" t="str">
        <f>HLOOKUP(Introduction!$G$4,nametranslations,79,FALSE)</f>
        <v>Basic
(improved, usable &amp; single-sex)</v>
      </c>
      <c r="DE4" s="496" t="str">
        <f>HLOOKUP(Introduction!$G$4,nametranslations,74,FALSE)</f>
        <v>Facility</v>
      </c>
      <c r="DF4" s="497" t="str">
        <f>HLOOKUP(Introduction!$G$4,nametranslations,75,FALSE)</f>
        <v>Improved</v>
      </c>
      <c r="DG4" s="497" t="str">
        <f>HLOOKUP(Introduction!$G$4,nametranslations,90,FALSE)</f>
        <v>Improved &amp; usable</v>
      </c>
      <c r="DH4" s="497" t="str">
        <f>HLOOKUP(Introduction!$G$4,nametranslations,91,FALSE)</f>
        <v>Improved &amp; single-sex</v>
      </c>
      <c r="DI4" s="580" t="str">
        <f>HLOOKUP(Introduction!$G$4,nametranslations,79,FALSE)</f>
        <v>Basic
(improved, usable &amp; single-sex)</v>
      </c>
      <c r="DJ4" s="496" t="str">
        <f>HLOOKUP(Introduction!$G$4,nametranslations,74,FALSE)</f>
        <v>Facility</v>
      </c>
      <c r="DK4" s="497" t="str">
        <f>HLOOKUP(Introduction!$G$4,nametranslations,75,FALSE)</f>
        <v>Improved</v>
      </c>
      <c r="DL4" s="497" t="str">
        <f>HLOOKUP(Introduction!$G$4,nametranslations,90,FALSE)</f>
        <v>Improved &amp; usable</v>
      </c>
      <c r="DM4" s="497" t="str">
        <f>HLOOKUP(Introduction!$G$4,nametranslations,91,FALSE)</f>
        <v>Improved &amp; single-sex</v>
      </c>
      <c r="DN4" s="580" t="str">
        <f>HLOOKUP(Introduction!$G$4,nametranslations,79,FALSE)</f>
        <v>Basic
(improved, usable &amp; single-sex)</v>
      </c>
      <c r="DO4" s="500" t="str">
        <f>HLOOKUP(Introduction!$G$4,nametranslations,92,FALSE)</f>
        <v>Handwashing facility</v>
      </c>
      <c r="DP4" s="581" t="str">
        <f>HLOOKUP(Introduction!$G$4,nametranslations,93,FALSE)</f>
        <v>Handwashing facility with water</v>
      </c>
      <c r="DQ4" s="581" t="str">
        <f>HLOOKUP(Introduction!$G$4,nametranslations,81,FALSE)</f>
        <v>Basic  
(facility with water &amp; soap)</v>
      </c>
      <c r="DR4" s="500" t="str">
        <f>HLOOKUP(Introduction!$G$4,nametranslations,92,FALSE)</f>
        <v>Handwashing facility</v>
      </c>
      <c r="DS4" s="581" t="str">
        <f>HLOOKUP(Introduction!$G$4,nametranslations,93,FALSE)</f>
        <v>Handwashing facility with water</v>
      </c>
      <c r="DT4" s="581" t="str">
        <f>HLOOKUP(Introduction!$G$4,nametranslations,81,FALSE)</f>
        <v>Basic  
(facility with water &amp; soap)</v>
      </c>
      <c r="DU4" s="500" t="str">
        <f>HLOOKUP(Introduction!$G$4,nametranslations,92,FALSE)</f>
        <v>Handwashing facility</v>
      </c>
      <c r="DV4" s="581" t="str">
        <f>HLOOKUP(Introduction!$G$4,nametranslations,93,FALSE)</f>
        <v>Handwashing facility with water</v>
      </c>
      <c r="DW4" s="581" t="str">
        <f>HLOOKUP(Introduction!$G$4,nametranslations,81,FALSE)</f>
        <v>Basic  
(facility with water &amp; soap)</v>
      </c>
      <c r="DX4" s="500" t="str">
        <f>HLOOKUP(Introduction!$G$4,nametranslations,92,FALSE)</f>
        <v>Handwashing facility</v>
      </c>
      <c r="DY4" s="581" t="str">
        <f>HLOOKUP(Introduction!$G$4,nametranslations,93,FALSE)</f>
        <v>Handwashing facility with water</v>
      </c>
      <c r="DZ4" s="581" t="str">
        <f>HLOOKUP(Introduction!$G$4,nametranslations,81,FALSE)</f>
        <v>Basic  
(facility with water &amp; soap)</v>
      </c>
      <c r="EA4" s="500" t="str">
        <f>HLOOKUP(Introduction!$G$4,nametranslations,92,FALSE)</f>
        <v>Handwashing facility</v>
      </c>
      <c r="EB4" s="581" t="str">
        <f>HLOOKUP(Introduction!$G$4,nametranslations,93,FALSE)</f>
        <v>Handwashing facility with water</v>
      </c>
      <c r="EC4" s="581" t="str">
        <f>HLOOKUP(Introduction!$G$4,nametranslations,81,FALSE)</f>
        <v>Basic  
(facility with water &amp; soap)</v>
      </c>
      <c r="ED4" s="500" t="str">
        <f>HLOOKUP(Introduction!$G$4,nametranslations,92,FALSE)</f>
        <v>Handwashing facility</v>
      </c>
      <c r="EE4" s="581" t="str">
        <f>HLOOKUP(Introduction!$G$4,nametranslations,93,FALSE)</f>
        <v>Handwashing facility with water</v>
      </c>
      <c r="EF4" s="581" t="str">
        <f>HLOOKUP(Introduction!$G$4,nametranslations,81,FALSE)</f>
        <v>Basic  
(facility with water &amp; soap)</v>
      </c>
    </row>
    <row r="5" spans="1:136" ht="43.2" hidden="1" x14ac:dyDescent="0.25">
      <c r="A5" s="491" t="s">
        <v>38</v>
      </c>
      <c r="B5" s="491" t="s">
        <v>39</v>
      </c>
      <c r="C5" s="491" t="s">
        <v>40</v>
      </c>
      <c r="D5" s="492" t="s">
        <v>106</v>
      </c>
      <c r="E5" s="493" t="s">
        <v>41</v>
      </c>
      <c r="F5" s="494" t="s">
        <v>163</v>
      </c>
      <c r="G5" s="492" t="s">
        <v>107</v>
      </c>
      <c r="H5" s="493" t="s">
        <v>42</v>
      </c>
      <c r="I5" s="494" t="s">
        <v>164</v>
      </c>
      <c r="J5" s="492" t="s">
        <v>108</v>
      </c>
      <c r="K5" s="493" t="s">
        <v>43</v>
      </c>
      <c r="L5" s="494" t="s">
        <v>165</v>
      </c>
      <c r="M5" s="492" t="s">
        <v>109</v>
      </c>
      <c r="N5" s="493" t="s">
        <v>77</v>
      </c>
      <c r="O5" s="494" t="s">
        <v>166</v>
      </c>
      <c r="P5" s="492" t="s">
        <v>110</v>
      </c>
      <c r="Q5" s="493" t="s">
        <v>78</v>
      </c>
      <c r="R5" s="494" t="s">
        <v>167</v>
      </c>
      <c r="S5" s="492" t="s">
        <v>111</v>
      </c>
      <c r="T5" s="493" t="s">
        <v>79</v>
      </c>
      <c r="U5" s="495" t="s">
        <v>168</v>
      </c>
      <c r="V5" s="496" t="s">
        <v>100</v>
      </c>
      <c r="W5" s="497" t="s">
        <v>44</v>
      </c>
      <c r="X5" s="503" t="s">
        <v>56</v>
      </c>
      <c r="Y5" s="503" t="s">
        <v>57</v>
      </c>
      <c r="Z5" s="498" t="s">
        <v>169</v>
      </c>
      <c r="AA5" s="496" t="s">
        <v>101</v>
      </c>
      <c r="AB5" s="497" t="s">
        <v>45</v>
      </c>
      <c r="AC5" s="503" t="s">
        <v>58</v>
      </c>
      <c r="AD5" s="503" t="s">
        <v>59</v>
      </c>
      <c r="AE5" s="498" t="s">
        <v>170</v>
      </c>
      <c r="AF5" s="496" t="s">
        <v>102</v>
      </c>
      <c r="AG5" s="497" t="s">
        <v>46</v>
      </c>
      <c r="AH5" s="503" t="s">
        <v>60</v>
      </c>
      <c r="AI5" s="503" t="s">
        <v>61</v>
      </c>
      <c r="AJ5" s="498" t="s">
        <v>171</v>
      </c>
      <c r="AK5" s="496" t="s">
        <v>103</v>
      </c>
      <c r="AL5" s="497" t="s">
        <v>62</v>
      </c>
      <c r="AM5" s="503" t="s">
        <v>63</v>
      </c>
      <c r="AN5" s="503" t="s">
        <v>64</v>
      </c>
      <c r="AO5" s="498" t="s">
        <v>172</v>
      </c>
      <c r="AP5" s="496" t="s">
        <v>104</v>
      </c>
      <c r="AQ5" s="497" t="s">
        <v>65</v>
      </c>
      <c r="AR5" s="503" t="s">
        <v>66</v>
      </c>
      <c r="AS5" s="503" t="s">
        <v>67</v>
      </c>
      <c r="AT5" s="498" t="s">
        <v>173</v>
      </c>
      <c r="AU5" s="496" t="s">
        <v>105</v>
      </c>
      <c r="AV5" s="497" t="s">
        <v>68</v>
      </c>
      <c r="AW5" s="503" t="s">
        <v>69</v>
      </c>
      <c r="AX5" s="503" t="s">
        <v>70</v>
      </c>
      <c r="AY5" s="499" t="s">
        <v>174</v>
      </c>
      <c r="AZ5" s="500" t="s">
        <v>71</v>
      </c>
      <c r="BA5" s="581" t="s">
        <v>86</v>
      </c>
      <c r="BB5" s="502" t="s">
        <v>175</v>
      </c>
      <c r="BC5" s="500" t="s">
        <v>76</v>
      </c>
      <c r="BD5" s="501" t="s">
        <v>87</v>
      </c>
      <c r="BE5" s="502" t="s">
        <v>176</v>
      </c>
      <c r="BF5" s="500" t="s">
        <v>75</v>
      </c>
      <c r="BG5" s="501" t="s">
        <v>88</v>
      </c>
      <c r="BH5" s="502" t="s">
        <v>177</v>
      </c>
      <c r="BI5" s="500" t="s">
        <v>74</v>
      </c>
      <c r="BJ5" s="501" t="s">
        <v>89</v>
      </c>
      <c r="BK5" s="502" t="s">
        <v>178</v>
      </c>
      <c r="BL5" s="500" t="s">
        <v>73</v>
      </c>
      <c r="BM5" s="501" t="s">
        <v>90</v>
      </c>
      <c r="BN5" s="502" t="s">
        <v>179</v>
      </c>
      <c r="BO5" s="500" t="s">
        <v>72</v>
      </c>
      <c r="BP5" s="501" t="s">
        <v>91</v>
      </c>
      <c r="BQ5" s="502" t="s">
        <v>180</v>
      </c>
    </row>
    <row r="6" spans="1:136" x14ac:dyDescent="0.25">
      <c r="A6" s="478" t="str">
        <f>IF('Water Data'!$B$2="","",'Water Data'!$B$2)</f>
        <v>AFG_2010_EMIS</v>
      </c>
      <c r="B6" s="478" t="str">
        <f>IF('Water Data'!C2="Census",Key!I111,IF('Water Data'!C2="Survey with microdata",Key!I113,IF('Water Data'!C2="Survey",Key!I110,IF('Water Data'!C2="Admin",Key!I114,IF('Water Data'!C2="EMIS",Key!I109,IF('Water Data'!C2="Other",Key!I112))))))</f>
        <v>EMIS</v>
      </c>
      <c r="C6" s="505">
        <f>+IF(ISNUMBER(VALUE(MID(A6,5,4))), VALUE(MID(A6, 5,4)),"")</f>
        <v>2010</v>
      </c>
      <c r="D6" s="506" t="e">
        <f>+IF(AND(ISTEXT('Water Data'!B2),BS6="Yes"),100-'Water Data'!D4,IF(AND(ISTEXT('Water Data'!B2),BS6="No",ISNUMBER('Water Data'!D4)),CONCATENATE("[",ROUND(100-'Water Data'!D4,0),"]"),NA()))</f>
        <v>#N/A</v>
      </c>
      <c r="E6" s="506" t="e">
        <f>+IF(AND(ISTEXT('Water Data'!B2),BT6="Yes"),'Water Data'!D6,IF(AND(ISTEXT('Water Data'!B2),BT6="No",ISNUMBER('Water Data'!D6)),CONCATENATE("[",ROUND('Water Data'!D6,0),"]"),NA()))</f>
        <v>#N/A</v>
      </c>
      <c r="F6" s="506" t="e">
        <f>+IF(AND(ISTEXT('Water Data'!B2),BU6="Yes"),'Water Data'!D9,IF(AND(ISTEXT('Water Data'!B2),BU6="No",ISNUMBER('Water Data'!D9)),CONCATENATE("[",ROUND('Water Data'!D9,0),"]"),NA()))</f>
        <v>#N/A</v>
      </c>
      <c r="G6" s="506" t="e">
        <f>+IF(AND(ISTEXT('Water Data'!B2),BV6="Yes"),100-'Water Data'!E4,IF(AND(ISTEXT('Water Data'!B2),BV6="No",ISNUMBER('Water Data'!E4)),CONCATENATE("[",ROUND(100-'Water Data'!E4,0),"]"),NA()))</f>
        <v>#N/A</v>
      </c>
      <c r="H6" s="506" t="e">
        <f>+IF(AND(ISTEXT('Water Data'!B2),BW6="Yes"),'Water Data'!E6,IF(AND(ISTEXT('Water Data'!B2),BW6="No",ISNUMBER('Water Data'!E6)),CONCATENATE("[",ROUND('Water Data'!E6,0),"]"),NA()))</f>
        <v>#N/A</v>
      </c>
      <c r="I6" s="506" t="e">
        <f>+IF(AND(ISTEXT('Water Data'!B2),BX6="Yes"),'Water Data'!E9,IF(AND(ISTEXT('Water Data'!B2),BX6="No",ISNUMBER('Water Data'!E9)),CONCATENATE("[",ROUND('Water Data'!E9,0),"]"),NA()))</f>
        <v>#N/A</v>
      </c>
      <c r="J6" s="506" t="e">
        <f>+IF(AND(ISTEXT('Water Data'!B2),BY6="Yes"),100-'Water Data'!F4,IF(AND(ISTEXT('Water Data'!B2),BY6="No",ISNUMBER('Water Data'!F4)),CONCATENATE("[",ROUND(100-'Water Data'!F4,0),"]"),NA()))</f>
        <v>#N/A</v>
      </c>
      <c r="K6" s="506" t="e">
        <f>+IF(AND(ISTEXT('Water Data'!B2),BZ6="Yes"),'Water Data'!F6,IF(AND(ISTEXT('Water Data'!B2),BZ6="No",ISNUMBER('Water Data'!F6)),CONCATENATE("[",ROUND('Water Data'!F6,0),"]"),NA()))</f>
        <v>#N/A</v>
      </c>
      <c r="L6" s="506" t="e">
        <f>+IF(AND(ISTEXT('Water Data'!B2),CA6="Yes"),'Water Data'!F9,IF(AND(ISTEXT('Water Data'!B2),CA6="No",ISNUMBER('Water Data'!F9)),CONCATENATE("[",ROUND('Water Data'!F9,0),"]"),NA()))</f>
        <v>#N/A</v>
      </c>
      <c r="M6" s="506" t="e">
        <f>+IF(AND(ISTEXT('Water Data'!B2),CB6="Yes"),100-'Water Data'!G4,IF(AND(ISTEXT('Water Data'!B2),CB6="No",ISNUMBER('Water Data'!G4)),CONCATENATE("[",ROUND(100-'Water Data'!G4,0),"]"),NA()))</f>
        <v>#N/A</v>
      </c>
      <c r="N6" s="506" t="e">
        <f>+IF(AND(ISTEXT('Water Data'!B2),CC6="Yes"),'Water Data'!G6,IF(AND(ISTEXT('Water Data'!B2),CC6="No",ISNUMBER('Water Data'!G6)),CONCATENATE("[",ROUND('Water Data'!G6,0),"]"),NA()))</f>
        <v>#N/A</v>
      </c>
      <c r="O6" s="506" t="e">
        <f>+IF(AND(ISTEXT('Water Data'!B2),CD6="Yes"),'Water Data'!G9,IF(AND(ISTEXT('Water Data'!B2),CD6="No",ISNUMBER('Water Data'!G9)),CONCATENATE("[",ROUND('Water Data'!G9,0),"]"),NA()))</f>
        <v>#N/A</v>
      </c>
      <c r="P6" s="506" t="e">
        <f>+IF(AND(ISTEXT('Water Data'!B2),CE6="Yes"),100-'Water Data'!H4,IF(AND(ISTEXT('Water Data'!B2),CE6="No",ISNUMBER('Water Data'!H4)),CONCATENATE("[",ROUND(100-'Water Data'!H4,0),"]"),NA()))</f>
        <v>#N/A</v>
      </c>
      <c r="Q6" s="506" t="e">
        <f>+IF(AND(ISTEXT('Water Data'!B2),CF6="Yes"),'Water Data'!H6,IF(AND(ISTEXT('Water Data'!B2),CF6="No",ISNUMBER('Water Data'!H6)),CONCATENATE("[",ROUND('Water Data'!H6,0),"]"),NA()))</f>
        <v>#N/A</v>
      </c>
      <c r="R6" s="506" t="e">
        <f>+IF(AND(ISTEXT('Water Data'!B2),CG6="Yes"),'Water Data'!H9,IF(AND(ISTEXT('Water Data'!B2),CG6="No",ISNUMBER('Water Data'!H9)),CONCATENATE("[",ROUND('Water Data'!H9,0),"]"),NA()))</f>
        <v>#N/A</v>
      </c>
      <c r="S6" s="506" t="e">
        <f>+IF(AND(ISTEXT('Water Data'!B2),CH6="Yes"),100-'Water Data'!I4,IF(AND(ISTEXT('Water Data'!B2),CH6="No",ISNUMBER('Water Data'!I4)),CONCATENATE("[",ROUND(100-'Water Data'!I4,0),"]"),NA()))</f>
        <v>#N/A</v>
      </c>
      <c r="T6" s="506" t="e">
        <f>+IF(AND(ISTEXT('Water Data'!B2),CI6="Yes"),'Water Data'!I6,IF(AND(ISTEXT('Water Data'!B2),CI6="No",ISNUMBER('Water Data'!I6)),CONCATENATE("[",ROUND('Water Data'!I6,0),"]"),NA()))</f>
        <v>#N/A</v>
      </c>
      <c r="U6" s="506" t="e">
        <f>+IF(AND(ISTEXT('Water Data'!B2),CJ6="Yes"),'Water Data'!I9,IF(AND(ISTEXT('Water Data'!B2),CJ6="No",ISNUMBER('Water Data'!I9)),CONCATENATE("[",ROUND('Water Data'!I9,0),"]"),NA()))</f>
        <v>#N/A</v>
      </c>
      <c r="V6" s="507" t="str">
        <f>+IF(AND(ISTEXT('Sanitation Data'!B2),CK6="Yes"),100-'Sanitation Data'!D4,IF(AND(ISTEXT('Sanitation Data'!B2),CK6="No",ISNUMBER('Sanitation Data'!D4)),CONCATENATE("[",ROUND(100-'Sanitation Data'!D4,0),"]"),NA()))</f>
        <v>[94]</v>
      </c>
      <c r="W6" s="507" t="e">
        <f>+IF(AND(ISTEXT('Sanitation Data'!B2),CL6="Yes"),'Sanitation Data'!D6,IF(AND(ISTEXT('Sanitation Data'!B2),CL6="No",ISNUMBER('Sanitation Data'!D6)),CONCATENATE("[",ROUND('Sanitation Data'!D6,0),"]"),NA()))</f>
        <v>#N/A</v>
      </c>
      <c r="X6" s="507" t="str">
        <f>+IF(AND(ISTEXT('Sanitation Data'!B2),CM6="Yes"),'Sanitation Data'!D10,IF(AND(ISTEXT('Sanitation Data'!B2),CM6="No",ISNUMBER('Sanitation Data'!D10)),CONCATENATE("[",ROUND('Sanitation Data'!D10,0),"]"),NA()))</f>
        <v>[92]</v>
      </c>
      <c r="Y6" s="507" t="e">
        <f>+IF(AND(ISTEXT('Sanitation Data'!B2),CN6="Yes"),'Sanitation Data'!D11,IF(AND(ISTEXT('Sanitation Data'!B2),CN6="No",ISNUMBER('Sanitation Data'!D11)),CONCATENATE("[",ROUND('Sanitation Data'!D11,0),"]"),NA()))</f>
        <v>#N/A</v>
      </c>
      <c r="Z6" s="507" t="str">
        <f>+IF(AND(ISTEXT('Sanitation Data'!B2),CO6="Yes"),'Sanitation Data'!D12,IF(AND(ISTEXT('Sanitation Data'!B2),CO6="No",ISNUMBER('Sanitation Data'!D12)),CONCATENATE("[",ROUND('Sanitation Data'!D12,0),"]"),NA()))</f>
        <v>[92]</v>
      </c>
      <c r="AA6" s="507" t="e">
        <f>+IF(AND(ISTEXT('Sanitation Data'!B2),CP6="Yes"),100-'Sanitation Data'!E4,IF(AND(ISTEXT('Sanitation Data'!B2),CP6="No",ISNUMBER('Sanitation Data'!E4)),CONCATENATE("[",ROUND(100-'Sanitation Data'!E4,0),"]"),NA()))</f>
        <v>#N/A</v>
      </c>
      <c r="AB6" s="507" t="e">
        <f>+IF(AND(ISTEXT('Sanitation Data'!B2),CQ6="Yes"),'Sanitation Data'!E6,IF(AND(ISTEXT('Sanitation Data'!B2),CQ6="No",ISNUMBER('Sanitation Data'!E6)),CONCATENATE("[",ROUND('Sanitation Data'!E6,0),"]"),NA()))</f>
        <v>#N/A</v>
      </c>
      <c r="AC6" s="507" t="e">
        <f>+IF(AND(ISTEXT('Sanitation Data'!B2),CR6="Yes"),'Sanitation Data'!E10,IF(AND(ISTEXT('Sanitation Data'!B2),CR6="No",ISNUMBER('Sanitation Data'!E10)),CONCATENATE("[",ROUND('Sanitation Data'!E10,0),"]"),NA()))</f>
        <v>#N/A</v>
      </c>
      <c r="AD6" s="507" t="e">
        <f>+IF(AND(ISTEXT('Sanitation Data'!B2),CS6="Yes"),'Sanitation Data'!E11,IF(AND(ISTEXT('Sanitation Data'!B2),CS6="No",ISNUMBER('Sanitation Data'!E11)),CONCATENATE("[",ROUND('Sanitation Data'!E11,0),"]"),NA()))</f>
        <v>#N/A</v>
      </c>
      <c r="AE6" s="507" t="e">
        <f>+IF(AND(ISTEXT('Sanitation Data'!B2),CT6="Yes"),'Sanitation Data'!E12,IF(AND(ISTEXT('Sanitation Data'!B2),CT6="No",ISNUMBER('Sanitation Data'!E12)),CONCATENATE("[",ROUND('Sanitation Data'!E12,0),"]"),NA()))</f>
        <v>#N/A</v>
      </c>
      <c r="AF6" s="507" t="e">
        <f>+IF(AND(ISTEXT('Sanitation Data'!B2),CU6="Yes"),100-'Sanitation Data'!F4,IF(AND(ISTEXT('Sanitation Data'!B2),CU6="No",ISNUMBER('Sanitation Data'!F4)),CONCATENATE("[",ROUND(100-'Sanitation Data'!F4,0),"]"),NA()))</f>
        <v>#N/A</v>
      </c>
      <c r="AG6" s="507" t="e">
        <f>+IF(AND(ISTEXT('Sanitation Data'!B2),CV6="Yes"),'Sanitation Data'!F6,IF(AND(ISTEXT('Sanitation Data'!B2),CV6="No",ISNUMBER('Sanitation Data'!F6)),CONCATENATE("[",ROUND('Sanitation Data'!F6,0),"]"),NA()))</f>
        <v>#N/A</v>
      </c>
      <c r="AH6" s="507" t="e">
        <f>+IF(AND(ISTEXT('Sanitation Data'!B2),CW6="Yes"),'Sanitation Data'!F10,IF(AND(ISTEXT('Sanitation Data'!B2),CW6="No",ISNUMBER('Sanitation Data'!F10)),CONCATENATE("[",ROUND('Sanitation Data'!F10,0),"]"),NA()))</f>
        <v>#N/A</v>
      </c>
      <c r="AI6" s="507" t="e">
        <f>+IF(AND(ISTEXT('Sanitation Data'!B2),CX6="Yes"),'Sanitation Data'!F11,IF(AND(ISTEXT('Sanitation Data'!B2),CX6="No",ISNUMBER('Sanitation Data'!F11)),CONCATENATE("[",ROUND('Sanitation Data'!F11,0),"]"),NA()))</f>
        <v>#N/A</v>
      </c>
      <c r="AJ6" s="507" t="e">
        <f>+IF(AND(ISTEXT('Sanitation Data'!B2),CY6="Yes"),'Sanitation Data'!F12,IF(AND(ISTEXT('Sanitation Data'!B2),CY6="No",ISNUMBER('Sanitation Data'!F12)),CONCATENATE("[",ROUND('Sanitation Data'!F12,0),"]"),NA()))</f>
        <v>#N/A</v>
      </c>
      <c r="AK6" s="507" t="e">
        <f>+IF(AND(ISTEXT('Sanitation Data'!B2),CZ6="Yes"),100-'Sanitation Data'!G4,IF(AND(ISTEXT('Sanitation Data'!B2),CZ6="No",ISNUMBER('Sanitation Data'!G4)),CONCATENATE("[",ROUND(100-'Sanitation Data'!G4,0),"]"),NA()))</f>
        <v>#N/A</v>
      </c>
      <c r="AL6" s="507" t="e">
        <f>+IF(AND(ISTEXT('Sanitation Data'!B2),DA6="Yes"),'Sanitation Data'!G6,IF(AND(ISTEXT('Sanitation Data'!B2),DA6="No",ISNUMBER('Sanitation Data'!G6)),CONCATENATE("[",ROUND('Sanitation Data'!G6,0),"]"),NA()))</f>
        <v>#N/A</v>
      </c>
      <c r="AM6" s="507" t="e">
        <f>+IF(AND(ISTEXT('Sanitation Data'!B2),DB6="Yes"),'Sanitation Data'!G10,IF(AND(ISTEXT('Sanitation Data'!B2),DB6="No",ISNUMBER('Sanitation Data'!G10)),CONCATENATE("[",ROUND('Sanitation Data'!G10,0),"]"),NA()))</f>
        <v>#N/A</v>
      </c>
      <c r="AN6" s="507" t="e">
        <f>+IF(AND(ISTEXT('Sanitation Data'!B2),DC6="Yes"),'Sanitation Data'!G11,IF(AND(ISTEXT('Sanitation Data'!B2),DC6="No",ISNUMBER('Sanitation Data'!G11)),CONCATENATE("[",ROUND('Sanitation Data'!G11,0),"]"),NA()))</f>
        <v>#N/A</v>
      </c>
      <c r="AO6" s="507" t="e">
        <f>+IF(AND(ISTEXT('Sanitation Data'!B2),DD6="Yes"),'Sanitation Data'!G12,IF(AND(ISTEXT('Sanitation Data'!B2),DD6="No",ISNUMBER('Sanitation Data'!G12)),CONCATENATE("[",ROUND('Sanitation Data'!G12,0),"]"),NA()))</f>
        <v>#N/A</v>
      </c>
      <c r="AP6" s="507" t="e">
        <f>+IF(AND(ISTEXT('Sanitation Data'!B2),DE6="Yes"),100-'Sanitation Data'!H4,IF(AND(ISTEXT('Sanitation Data'!B2),DE6="No",ISNUMBER('Sanitation Data'!H4)),CONCATENATE("[",ROUND(100-'Sanitation Data'!H4,0),"]"),NA()))</f>
        <v>#N/A</v>
      </c>
      <c r="AQ6" s="507" t="e">
        <f>+IF(AND(ISTEXT('Sanitation Data'!B2),DF6="Yes"),'Sanitation Data'!H6,IF(AND(ISTEXT('Sanitation Data'!B2),DF6="No",ISTEXT('Sanitation Data'!H6)),CONCATENATE("[",ROUND('Sanitation Data'!H6,0),"]"),NA()))</f>
        <v>#N/A</v>
      </c>
      <c r="AR6" s="507" t="e">
        <f>+IF(AND(ISTEXT('Sanitation Data'!B2),DG6="Yes"),'Sanitation Data'!H10,IF(AND(ISTEXT('Sanitation Data'!B2),DG6="No",ISNUMBER('Sanitation Data'!H10)),CONCATENATE("[",ROUND('Sanitation Data'!H10,0),"]"),NA()))</f>
        <v>#N/A</v>
      </c>
      <c r="AS6" s="507" t="e">
        <f>+IF(AND(ISTEXT('Sanitation Data'!B2),DH6="Yes"),'Sanitation Data'!H11,IF(AND(ISTEXT('Sanitation Data'!B2),DH6="No",ISNUMBER('Sanitation Data'!H11)),CONCATENATE("[",ROUND('Sanitation Data'!H11,0),"]"),NA()))</f>
        <v>#N/A</v>
      </c>
      <c r="AT6" s="507" t="e">
        <f>+IF(AND(ISTEXT('Sanitation Data'!B2),DI6="Yes"),'Sanitation Data'!H12,IF(AND(ISTEXT('Sanitation Data'!B2),DI6="No",ISNUMBER('Sanitation Data'!H12)),CONCATENATE("[",ROUND('Sanitation Data'!H12,0),"]"),NA()))</f>
        <v>#N/A</v>
      </c>
      <c r="AU6" s="507" t="e">
        <f>+IF(AND(ISTEXT('Sanitation Data'!B2),DJ6="Yes"),100-'Sanitation Data'!I4,IF(AND(ISTEXT('Sanitation Data'!B2),DJ6="No",ISNUMBER('Sanitation Data'!I4)),CONCATENATE("[",ROUND(100-'Sanitation Data'!I4,0),"]"),NA()))</f>
        <v>#N/A</v>
      </c>
      <c r="AV6" s="507" t="e">
        <f>+IF(AND(ISTEXT('Sanitation Data'!B2),DK6="Yes"),'Sanitation Data'!I6,IF(AND(ISTEXT('Sanitation Data'!B2),DK6="No",ISNUMBER('Sanitation Data'!I6)),CONCATENATE("[",ROUND('Sanitation Data'!I6,0),"]"),NA()))</f>
        <v>#N/A</v>
      </c>
      <c r="AW6" s="507" t="e">
        <f>+IF(AND(ISTEXT('Sanitation Data'!B2),DL6="Yes"),'Sanitation Data'!I10,IF(AND(ISTEXT('Sanitation Data'!B2),DL6="No",ISNUMBER('Sanitation Data'!I10)),CONCATENATE("[",ROUND('Sanitation Data'!I10,0),"]"),NA()))</f>
        <v>#N/A</v>
      </c>
      <c r="AX6" s="507" t="e">
        <f>+IF(AND(ISTEXT('Sanitation Data'!B2),DM6="Yes"),'Sanitation Data'!I11,IF(AND(ISTEXT('Sanitation Data'!B2),DM6="No",ISNUMBER('Sanitation Data'!I11)),CONCATENATE("[",ROUND('Sanitation Data'!I11,0),"]"),NA()))</f>
        <v>#N/A</v>
      </c>
      <c r="AY6" s="507" t="e">
        <f>+IF(AND(ISTEXT('Sanitation Data'!B2),DN6="Yes"),'Sanitation Data'!I12,IF(AND(ISTEXT('Sanitation Data'!B2),DN6="No",ISNUMBER('Sanitation Data'!I12)),CONCATENATE("[",ROUND('Sanitation Data'!I12,0),"]"),NA()))</f>
        <v>#N/A</v>
      </c>
      <c r="AZ6" s="508" t="e">
        <f>+IF(AND(ISTEXT('Hygiene Data'!B2),DO6="Yes"),'Hygiene Data'!D5,IF(AND(ISTEXT('Hygiene Data'!B2),DO6="No",ISNUMBER('Hygiene Data'!D5)),CONCATENATE("[",ROUND('Hygiene Data'!D5,0),"]"),NA()))</f>
        <v>#N/A</v>
      </c>
      <c r="BA6" s="584" t="e">
        <f>+IF(AND(ISTEXT('Hygiene Data'!B2),DP6="Yes"),'Hygiene Data'!D7,IF(AND(ISTEXT('Hygiene Data'!B2),DP6="No",ISNUMBER('Hygiene Data'!D7)),CONCATENATE("[",ROUND('Hygiene Data'!D7,0),"]"),NA()))</f>
        <v>#N/A</v>
      </c>
      <c r="BB6" s="508" t="e">
        <f>+IF(AND(ISTEXT('Hygiene Data'!B2),DQ6="Yes"),'Hygiene Data'!D9,IF(AND(ISTEXT('Hygiene Data'!B2),DQ6="No",ISNUMBER('Hygiene Data'!D9)),CONCATENATE("[",ROUND('Hygiene Data'!D9,0),"]"),NA()))</f>
        <v>#N/A</v>
      </c>
      <c r="BC6" s="508" t="e">
        <f>+IF(AND(ISTEXT('Hygiene Data'!B2),DR6="Yes"),'Hygiene Data'!E5,IF(AND(ISTEXT('Hygiene Data'!B2),DR6="No",ISNUMBER('Hygiene Data'!E5)),CONCATENATE("[",ROUND('Hygiene Data'!E5,0),"]"),NA()))</f>
        <v>#N/A</v>
      </c>
      <c r="BD6" s="508" t="e">
        <f>+IF(AND(ISTEXT('Hygiene Data'!B2),DS6="Yes"),'Hygiene Data'!E7,IF(AND(ISTEXT('Hygiene Data'!B2),DS6="No",ISNUMBER('Hygiene Data'!E7)),CONCATENATE("[",ROUND('Hygiene Data'!E7,0),"]"),NA()))</f>
        <v>#N/A</v>
      </c>
      <c r="BE6" s="508" t="e">
        <f>+IF(AND(ISTEXT('Hygiene Data'!B2),DT6="Yes"),'Hygiene Data'!E9,IF(AND(ISTEXT('Hygiene Data'!B2),DT6="No",ISNUMBER('Hygiene Data'!E9)),CONCATENATE("[",ROUND('Hygiene Data'!E9,0),"]"),NA()))</f>
        <v>#N/A</v>
      </c>
      <c r="BF6" s="508" t="e">
        <f>+IF(AND(ISTEXT('Hygiene Data'!B2),DU6="Yes"),'Hygiene Data'!F5,IF(AND(ISTEXT('Hygiene Data'!B2),DU6="No",ISNUMBER('Hygiene Data'!F5)),CONCATENATE("[",ROUND('Hygiene Data'!F5,0),"]"),NA()))</f>
        <v>#N/A</v>
      </c>
      <c r="BG6" s="508" t="e">
        <f>+IF(AND(ISTEXT('Hygiene Data'!B2),DV6="Yes"),'Hygiene Data'!F7,IF(AND(ISTEXT('Hygiene Data'!B2),DV6="No",ISNUMBER('Hygiene Data'!F7)),CONCATENATE("[",ROUND('Hygiene Data'!F7,0),"]"),NA()))</f>
        <v>#N/A</v>
      </c>
      <c r="BH6" s="508" t="e">
        <f>+IF(AND(ISTEXT('Hygiene Data'!B2),DW6="Yes"),'Hygiene Data'!F9,IF(AND(ISTEXT('Hygiene Data'!B2),DW6="No",ISNUMBER('Hygiene Data'!F9)),CONCATENATE("[",ROUND('Hygiene Data'!F9,0),"]"),NA()))</f>
        <v>#N/A</v>
      </c>
      <c r="BI6" s="508" t="e">
        <f>+IF(AND(ISTEXT('Hygiene Data'!B2),DX6="Yes"),'Hygiene Data'!G5,IF(AND(ISTEXT('Hygiene Data'!B2),DX6="No",ISNUMBER('Hygiene Data'!G5)),CONCATENATE("[",ROUND('Hygiene Data'!G5,0),"]"),NA()))</f>
        <v>#N/A</v>
      </c>
      <c r="BJ6" s="508" t="e">
        <f>+IF(AND(ISTEXT('Hygiene Data'!B2),DY6="Yes"),'Hygiene Data'!G7,IF(AND(ISTEXT('Hygiene Data'!B2),DY6="No",ISNUMBER('Hygiene Data'!G7)),CONCATENATE("[",ROUND('Hygiene Data'!G7,0),"]"),NA()))</f>
        <v>#N/A</v>
      </c>
      <c r="BK6" s="508" t="e">
        <f>+IF(AND(ISTEXT('Hygiene Data'!B2),DZ6="Yes"),'Hygiene Data'!G9,IF(AND(ISTEXT('Hygiene Data'!B2),DZ6="No",ISNUMBER('Hygiene Data'!G9)),CONCATENATE("[",ROUND('Hygiene Data'!G9,0),"]"),NA()))</f>
        <v>#N/A</v>
      </c>
      <c r="BL6" s="508" t="e">
        <f>+IF(AND(ISTEXT('Hygiene Data'!B2),EA6="Yes"),'Hygiene Data'!H5,IF(AND(ISTEXT('Hygiene Data'!B2),EA6="No",ISNUMBER('Hygiene Data'!H5)),CONCATENATE("[",ROUND('Hygiene Data'!H5,0),"]"),NA()))</f>
        <v>#N/A</v>
      </c>
      <c r="BM6" s="508" t="e">
        <f>+IF(AND(ISTEXT('Hygiene Data'!B2),EB6="Yes"),'Hygiene Data'!H7,IF(AND(ISTEXT('Hygiene Data'!B2),EB6="No",ISNUMBER('Hygiene Data'!H7)),CONCATENATE("[",ROUND('Hygiene Data'!H7,0),"]"),NA()))</f>
        <v>#N/A</v>
      </c>
      <c r="BN6" s="508" t="e">
        <f>+IF(AND(ISTEXT('Hygiene Data'!B2),EC6="Yes"),'Hygiene Data'!H9,IF(AND(ISTEXT('Hygiene Data'!B2),EC6="No",ISNUMBER('Hygiene Data'!H9)),CONCATENATE("[",ROUND('Hygiene Data'!H9,0),"]"),NA()))</f>
        <v>#N/A</v>
      </c>
      <c r="BO6" s="508" t="e">
        <f>+IF(AND(ISTEXT('Hygiene Data'!B2),ED6="Yes"),'Hygiene Data'!I5,IF(AND(ISTEXT('Hygiene Data'!B2),ED6="No",ISNUMBER('Hygiene Data'!I5)),CONCATENATE("[",ROUND('Hygiene Data'!I5,0),"]"),NA()))</f>
        <v>#N/A</v>
      </c>
      <c r="BP6" s="508" t="e">
        <f>+IF(AND(ISTEXT('Hygiene Data'!B2),EE6="Yes"),'Hygiene Data'!I7,IF(AND(ISTEXT('Hygiene Data'!B2),EE6="No",ISNUMBER('Hygiene Data'!I7)),CONCATENATE("[",ROUND('Hygiene Data'!I7,0),"]"),NA()))</f>
        <v>#N/A</v>
      </c>
      <c r="BQ6" s="508" t="e">
        <f>+IF(AND(ISTEXT('Hygiene Data'!B2),EF6="Yes"),'Hygiene Data'!I9,IF(AND(ISTEXT('Hygiene Data'!B2),EF6="No",ISNUMBER('Hygiene Data'!I9)),CONCATENATE("[",ROUND('Hygiene Data'!I9,0),"]"),NA()))</f>
        <v>#N/A</v>
      </c>
      <c r="BS6" s="369">
        <f>+'Water Data'!D27</f>
        <v>0</v>
      </c>
      <c r="BT6" s="369">
        <f>+'Water Data'!D28</f>
        <v>0</v>
      </c>
      <c r="BU6" s="369">
        <f>+'Water Data'!D29</f>
        <v>0</v>
      </c>
      <c r="BV6" s="369">
        <f>+'Water Data'!E27</f>
        <v>0</v>
      </c>
      <c r="BW6" s="369">
        <f>+'Water Data'!E28</f>
        <v>0</v>
      </c>
      <c r="BX6" s="369">
        <f>+'Water Data'!E29</f>
        <v>0</v>
      </c>
      <c r="BY6" s="369">
        <f>+'Water Data'!F27</f>
        <v>0</v>
      </c>
      <c r="BZ6" s="369">
        <f>+'Water Data'!F28</f>
        <v>0</v>
      </c>
      <c r="CA6" s="369">
        <f>+'Water Data'!F29</f>
        <v>0</v>
      </c>
      <c r="CB6" s="369">
        <f>+'Water Data'!G27</f>
        <v>0</v>
      </c>
      <c r="CC6" s="369">
        <f>+'Water Data'!G28</f>
        <v>0</v>
      </c>
      <c r="CD6" s="369">
        <f>+'Water Data'!G29</f>
        <v>0</v>
      </c>
      <c r="CE6" s="369">
        <f>+'Water Data'!H27</f>
        <v>0</v>
      </c>
      <c r="CF6" s="369">
        <f>+'Water Data'!H28</f>
        <v>0</v>
      </c>
      <c r="CG6" s="369">
        <f>+'Water Data'!H29</f>
        <v>0</v>
      </c>
      <c r="CH6" s="369">
        <f>+'Water Data'!I27</f>
        <v>0</v>
      </c>
      <c r="CI6" s="369">
        <f>+'Water Data'!I28</f>
        <v>0</v>
      </c>
      <c r="CJ6" s="369">
        <f>+'Water Data'!I29</f>
        <v>0</v>
      </c>
      <c r="CK6" s="369" t="str">
        <f>+'Sanitation Data'!D28</f>
        <v>No</v>
      </c>
      <c r="CL6" s="369">
        <f>+'Sanitation Data'!D29</f>
        <v>0</v>
      </c>
      <c r="CM6" s="369" t="str">
        <f>+'Sanitation Data'!D30</f>
        <v>No</v>
      </c>
      <c r="CN6" s="369">
        <f>+'Sanitation Data'!D31</f>
        <v>0</v>
      </c>
      <c r="CO6" s="369" t="str">
        <f>+'Sanitation Data'!D32</f>
        <v>No</v>
      </c>
      <c r="CP6" s="369">
        <f>+'Sanitation Data'!E28</f>
        <v>0</v>
      </c>
      <c r="CQ6" s="369">
        <f>+'Sanitation Data'!E29</f>
        <v>0</v>
      </c>
      <c r="CR6" s="369">
        <f>+'Sanitation Data'!E30</f>
        <v>0</v>
      </c>
      <c r="CS6" s="369">
        <f>+'Sanitation Data'!E31</f>
        <v>0</v>
      </c>
      <c r="CT6" s="369">
        <f>+'Sanitation Data'!E32</f>
        <v>0</v>
      </c>
      <c r="CU6" s="369">
        <f>+'Sanitation Data'!F28</f>
        <v>0</v>
      </c>
      <c r="CV6" s="369">
        <f>+'Sanitation Data'!F29</f>
        <v>0</v>
      </c>
      <c r="CW6" s="369">
        <f>+'Sanitation Data'!F30</f>
        <v>0</v>
      </c>
      <c r="CX6" s="369">
        <f>+'Sanitation Data'!F31</f>
        <v>0</v>
      </c>
      <c r="CY6" s="369">
        <f>+'Sanitation Data'!F32</f>
        <v>0</v>
      </c>
      <c r="CZ6" s="369">
        <f>+'Sanitation Data'!G28</f>
        <v>0</v>
      </c>
      <c r="DA6" s="369">
        <f>+'Sanitation Data'!G29</f>
        <v>0</v>
      </c>
      <c r="DB6" s="369">
        <f>+'Sanitation Data'!G30</f>
        <v>0</v>
      </c>
      <c r="DC6" s="369">
        <f>+'Sanitation Data'!G31</f>
        <v>0</v>
      </c>
      <c r="DD6" s="369">
        <f>+'Sanitation Data'!G32</f>
        <v>0</v>
      </c>
      <c r="DE6" s="369">
        <f>+'Sanitation Data'!H28</f>
        <v>0</v>
      </c>
      <c r="DF6" s="369">
        <f>+'Sanitation Data'!H29</f>
        <v>0</v>
      </c>
      <c r="DG6" s="369">
        <f>+'Sanitation Data'!H30</f>
        <v>0</v>
      </c>
      <c r="DH6" s="369">
        <f>+'Sanitation Data'!H31</f>
        <v>0</v>
      </c>
      <c r="DI6" s="369">
        <f>+'Sanitation Data'!H32</f>
        <v>0</v>
      </c>
      <c r="DJ6" s="369">
        <f>+'Sanitation Data'!I28</f>
        <v>0</v>
      </c>
      <c r="DK6" s="369">
        <f>+'Sanitation Data'!I29</f>
        <v>0</v>
      </c>
      <c r="DL6" s="369">
        <f>+'Sanitation Data'!I30</f>
        <v>0</v>
      </c>
      <c r="DM6" s="369">
        <f>+'Sanitation Data'!I31</f>
        <v>0</v>
      </c>
      <c r="DN6" s="369">
        <f>+'Sanitation Data'!I32</f>
        <v>0</v>
      </c>
      <c r="DO6" s="369">
        <f>+'Hygiene Data'!D11</f>
        <v>0</v>
      </c>
      <c r="DP6" s="369">
        <f>+'Hygiene Data'!D12</f>
        <v>0</v>
      </c>
      <c r="DQ6" s="369">
        <f>+'Hygiene Data'!D13</f>
        <v>0</v>
      </c>
      <c r="DR6" s="369">
        <f>+'Hygiene Data'!E11</f>
        <v>0</v>
      </c>
      <c r="DS6" s="369">
        <f>+'Hygiene Data'!E12</f>
        <v>0</v>
      </c>
      <c r="DT6" s="369">
        <f>+'Hygiene Data'!E13</f>
        <v>0</v>
      </c>
      <c r="DU6" s="369">
        <f>+'Hygiene Data'!F11</f>
        <v>0</v>
      </c>
      <c r="DV6" s="369">
        <f>+'Hygiene Data'!F12</f>
        <v>0</v>
      </c>
      <c r="DW6" s="369">
        <f>+'Hygiene Data'!F13</f>
        <v>0</v>
      </c>
      <c r="DX6" s="369">
        <f>+'Hygiene Data'!G11</f>
        <v>0</v>
      </c>
      <c r="DY6" s="369">
        <f>+'Hygiene Data'!G12</f>
        <v>0</v>
      </c>
      <c r="DZ6" s="369">
        <f>+'Hygiene Data'!G13</f>
        <v>0</v>
      </c>
      <c r="EA6" s="369">
        <f>+'Hygiene Data'!H11</f>
        <v>0</v>
      </c>
      <c r="EB6" s="369">
        <f>+'Hygiene Data'!H12</f>
        <v>0</v>
      </c>
      <c r="EC6" s="369">
        <f>+'Hygiene Data'!H13</f>
        <v>0</v>
      </c>
      <c r="ED6" s="369">
        <f>+'Hygiene Data'!I11</f>
        <v>0</v>
      </c>
      <c r="EE6" s="369">
        <f>+'Hygiene Data'!I12</f>
        <v>0</v>
      </c>
      <c r="EF6" s="369">
        <f>+'Hygiene Data'!I13</f>
        <v>0</v>
      </c>
    </row>
    <row r="7" spans="1:136" x14ac:dyDescent="0.25">
      <c r="A7" s="478" t="str">
        <f ca="1">+IF(OFFSET('Water Data'!$B$2,0,10*ROW('Water Data'!E1))="","",OFFSET('Water Data'!$B$2,0,10*ROW('Water Data'!E1)))</f>
        <v>AFG_2012_EMIS</v>
      </c>
      <c r="B7" s="478"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EMIS</v>
      </c>
      <c r="C7" s="505">
        <f t="shared" ref="C7:C70" ca="1" si="0">+IF(ISNUMBER(VALUE(MID(A7,5,4))), VALUE(MID(A7, 5,4)),"")</f>
        <v>2012</v>
      </c>
      <c r="D7" s="506"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06" t="e">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#N/A</v>
      </c>
      <c r="F7" s="506"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06"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06"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06"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06"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06"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06"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06"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06"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06"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06"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06" t="e">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#N/A</v>
      </c>
      <c r="R7" s="506"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06"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06" t="e">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#N/A</v>
      </c>
      <c r="U7" s="506"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07" t="str">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[97]</v>
      </c>
      <c r="W7" s="507"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07"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07"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07"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07"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07"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07"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07"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07"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07"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07"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07"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07"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07"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07"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07"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07"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07"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07"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07"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07"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07"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07"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07"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07"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07"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07"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07"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07"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08"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84"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08"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08"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08"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08"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08"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08"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08"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08"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08"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08"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08"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08"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08"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08"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08"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08"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69" t="str">
        <f ca="1">+IF(OFFSET('Water Data'!$D$27,0,10*ROW('Water Data'!D1))="","",OFFSET('Water Data'!$D$27,0,10*ROW('Water Data'!D1)))</f>
        <v/>
      </c>
      <c r="BT7" s="369" t="str">
        <f ca="1">+IF(OFFSET('Water Data'!$D$28,0,10*ROW('Water Data'!D1))="","",OFFSET('Water Data'!$D$28,0,10*ROW('Water Data'!D1)))</f>
        <v/>
      </c>
      <c r="BU7" s="369" t="str">
        <f ca="1">+IF(OFFSET('Water Data'!$D$29,0,10*ROW('Water Data'!D1))="","",OFFSET('Water Data'!$D$29,0,10*ROW('Water Data'!D1)))</f>
        <v/>
      </c>
      <c r="BV7" s="369" t="str">
        <f ca="1">+IF(OFFSET('Water Data'!$E$27,0,10*ROW('Water Data'!E1))="","",OFFSET('Water Data'!$E$27,0,10*ROW('Water Data'!E1)))</f>
        <v/>
      </c>
      <c r="BW7" s="369" t="str">
        <f ca="1">+IF(OFFSET('Water Data'!$E$28,0,10*ROW('Water Data'!E1))="","",OFFSET('Water Data'!$E$28,0,10*ROW('Water Data'!E1)))</f>
        <v/>
      </c>
      <c r="BX7" s="369" t="str">
        <f ca="1">+IF(OFFSET('Water Data'!$E$29,0,10*ROW('Water Data'!E1))="","",OFFSET('Water Data'!$E$29,0,10*ROW('Water Data'!E1)))</f>
        <v/>
      </c>
      <c r="BY7" s="369" t="str">
        <f ca="1">+IF(OFFSET('Water Data'!$F$27,0,10*ROW('Water Data'!F1))="","",OFFSET('Water Data'!$F$27,0,10*ROW('Water Data'!F1)))</f>
        <v/>
      </c>
      <c r="BZ7" s="369" t="str">
        <f ca="1">+IF(OFFSET('Water Data'!$F$28,0,10*ROW('Water Data'!F1))="","",OFFSET('Water Data'!$F$28,0,10*ROW('Water Data'!F1)))</f>
        <v/>
      </c>
      <c r="CA7" s="369" t="str">
        <f ca="1">+IF(OFFSET('Water Data'!$F$29,0,10*ROW('Water Data'!F1))="","",OFFSET('Water Data'!$F$29,0,10*ROW('Water Data'!F1)))</f>
        <v/>
      </c>
      <c r="CB7" s="369" t="str">
        <f ca="1">+IF(OFFSET('Water Data'!$G$27,0,10*ROW('Water Data'!G1))="","",OFFSET('Water Data'!$G$27,0,10*ROW('Water Data'!G1)))</f>
        <v/>
      </c>
      <c r="CC7" s="369" t="str">
        <f ca="1">+IF(OFFSET('Water Data'!$G$28,0,10*ROW('Water Data'!G1))="","",OFFSET('Water Data'!$G$28,0,10*ROW('Water Data'!G1)))</f>
        <v/>
      </c>
      <c r="CD7" s="369" t="str">
        <f ca="1">+IF(OFFSET('Water Data'!$G$29,0,10*ROW('Water Data'!G1))="","",OFFSET('Water Data'!$G$29,0,10*ROW('Water Data'!G1)))</f>
        <v/>
      </c>
      <c r="CE7" s="369" t="str">
        <f ca="1">+IF(OFFSET('Water Data'!$H$27,0,10*ROW('Water Data'!H1))="","",OFFSET('Water Data'!$H$27,0,10*ROW('Water Data'!H1)))</f>
        <v/>
      </c>
      <c r="CF7" s="369" t="str">
        <f ca="1">+IF(OFFSET('Water Data'!$H$28,0,10*ROW('Water Data'!H1))="","",OFFSET('Water Data'!$H$28,0,10*ROW('Water Data'!H1)))</f>
        <v/>
      </c>
      <c r="CG7" s="369" t="str">
        <f ca="1">+IF(OFFSET('Water Data'!$H$29,0,10*ROW('Water Data'!H1))="","",OFFSET('Water Data'!$H$29,0,10*ROW('Water Data'!H1)))</f>
        <v/>
      </c>
      <c r="CH7" s="369" t="str">
        <f ca="1">+IF(OFFSET('Water Data'!$I$27,0,10*ROW('Water Data'!I1))="","",OFFSET('Water Data'!$I$27,0,10*ROW('Water Data'!I1)))</f>
        <v/>
      </c>
      <c r="CI7" s="369" t="str">
        <f ca="1">+IF(OFFSET('Water Data'!$I$28,0,10*ROW('Water Data'!I1))="","",OFFSET('Water Data'!$I$28,0,10*ROW('Water Data'!I1)))</f>
        <v/>
      </c>
      <c r="CJ7" s="369" t="str">
        <f ca="1">+IF(OFFSET('Water Data'!$I$29,0,10*ROW('Water Data'!I1))="","",OFFSET('Water Data'!$I$29,0,10*ROW('Water Data'!I1)))</f>
        <v/>
      </c>
      <c r="CK7" s="369" t="str">
        <f ca="1">+IF(OFFSET('Sanitation Data'!$D$28,0,10*ROW('Sanitation Data'!D1))="","",OFFSET('Sanitation Data'!$D$28,0,10*ROW('Sanitation Data'!D1)))</f>
        <v>No</v>
      </c>
      <c r="CL7" s="369" t="str">
        <f ca="1">+IF(OFFSET('Sanitation Data'!$D$29,0,10*ROW('Sanitation Data'!D1))="","",OFFSET('Sanitation Data'!$D$29,0,10*ROW('Sanitation Data'!D1)))</f>
        <v/>
      </c>
      <c r="CM7" s="369" t="str">
        <f ca="1">+IF(OFFSET('Sanitation Data'!$D$30,0,10*ROW('Sanitation Data'!D1))="","",OFFSET('Sanitation Data'!$D$30,0,10*ROW('Sanitation Data'!D1)))</f>
        <v/>
      </c>
      <c r="CN7" s="369" t="str">
        <f ca="1">+IF(OFFSET('Sanitation Data'!$D$31,0,10*ROW('Sanitation Data'!D1))="","",OFFSET('Sanitation Data'!$D$31,0,10*ROW('Sanitation Data'!D1)))</f>
        <v/>
      </c>
      <c r="CO7" s="369" t="str">
        <f ca="1">+IF(OFFSET('Sanitation Data'!$D$32,0,10*ROW('Sanitation Data'!D1))="","",OFFSET('Sanitation Data'!$D$32,0,10*ROW('Sanitation Data'!D1)))</f>
        <v/>
      </c>
      <c r="CP7" s="369" t="str">
        <f ca="1">+IF(OFFSET('Sanitation Data'!$E$28,0,10*ROW('Sanitation Data'!E1))="","",OFFSET('Sanitation Data'!$E$28,0,10*ROW('Sanitation Data'!E1)))</f>
        <v/>
      </c>
      <c r="CQ7" s="369" t="str">
        <f ca="1">+IF(OFFSET('Sanitation Data'!$E$29,0,10*ROW('Sanitation Data'!E1))="","",OFFSET('Sanitation Data'!$E$29,0,10*ROW('Sanitation Data'!E1)))</f>
        <v/>
      </c>
      <c r="CR7" s="369" t="str">
        <f ca="1">+IF(OFFSET('Sanitation Data'!$E$30,0,10*ROW('Sanitation Data'!E1))="","",OFFSET('Sanitation Data'!$E$30,0,10*ROW('Sanitation Data'!E1)))</f>
        <v/>
      </c>
      <c r="CS7" s="369" t="str">
        <f ca="1">+IF(OFFSET('Sanitation Data'!$E$31,0,10*ROW('Sanitation Data'!E1))="","",OFFSET('Sanitation Data'!$E$31,0,10*ROW('Sanitation Data'!E1)))</f>
        <v/>
      </c>
      <c r="CT7" s="369" t="str">
        <f ca="1">+IF(OFFSET('Sanitation Data'!$E$32,0,10*ROW('Sanitation Data'!E1))="","",OFFSET('Sanitation Data'!$E$32,0,10*ROW('Sanitation Data'!E1)))</f>
        <v/>
      </c>
      <c r="CU7" s="369" t="str">
        <f ca="1">+IF(OFFSET('Sanitation Data'!$F$28,0,10*ROW('Sanitation Data'!F1))="","",OFFSET('Sanitation Data'!$F$28,0,10*ROW('Sanitation Data'!F1)))</f>
        <v/>
      </c>
      <c r="CV7" s="369" t="str">
        <f ca="1">+IF(OFFSET('Sanitation Data'!$F$29,0,10*ROW('Sanitation Data'!F1))="","",OFFSET('Sanitation Data'!$F$29,0,10*ROW('Sanitation Data'!F1)))</f>
        <v/>
      </c>
      <c r="CW7" s="369" t="str">
        <f ca="1">+IF(OFFSET('Sanitation Data'!$F$30,0,10*ROW('Sanitation Data'!F1))="","",OFFSET('Sanitation Data'!$F$30,0,10*ROW('Sanitation Data'!F1)))</f>
        <v/>
      </c>
      <c r="CX7" s="369" t="str">
        <f ca="1">+IF(OFFSET('Sanitation Data'!$F$31,0,10*ROW('Sanitation Data'!F1))="","",OFFSET('Sanitation Data'!$F$31,0,10*ROW('Sanitation Data'!F1)))</f>
        <v/>
      </c>
      <c r="CY7" s="369" t="str">
        <f ca="1">+IF(OFFSET('Sanitation Data'!$F$32,0,10*ROW('Sanitation Data'!F1))="","",OFFSET('Sanitation Data'!$F$32,0,10*ROW('Sanitation Data'!F1)))</f>
        <v/>
      </c>
      <c r="CZ7" s="369" t="str">
        <f ca="1">+IF(OFFSET('Sanitation Data'!$G$28,0,10*ROW('Sanitation Data'!G1))="","",OFFSET('Sanitation Data'!$G$28,0,10*ROW('Sanitation Data'!G1)))</f>
        <v/>
      </c>
      <c r="DA7" s="369" t="str">
        <f ca="1">+IF(OFFSET('Sanitation Data'!$G$29,0,10*ROW('Sanitation Data'!G1))="","",OFFSET('Sanitation Data'!$G$29,0,10*ROW('Sanitation Data'!G1)))</f>
        <v/>
      </c>
      <c r="DB7" s="369" t="str">
        <f ca="1">+IF(OFFSET('Sanitation Data'!$G$30,0,10*ROW('Sanitation Data'!G1))="","",OFFSET('Sanitation Data'!$G$30,0,10*ROW('Sanitation Data'!G1)))</f>
        <v/>
      </c>
      <c r="DC7" s="369" t="str">
        <f ca="1">+IF(OFFSET('Sanitation Data'!$G$31,0,10*ROW('Sanitation Data'!G1))="","",OFFSET('Sanitation Data'!$G$31,0,10*ROW('Sanitation Data'!G1)))</f>
        <v/>
      </c>
      <c r="DD7" s="369" t="str">
        <f ca="1">+IF(OFFSET('Sanitation Data'!$G$32,0,10*ROW('Sanitation Data'!G1))="","",OFFSET('Sanitation Data'!$G$32,0,10*ROW('Sanitation Data'!G1)))</f>
        <v/>
      </c>
      <c r="DE7" s="369" t="str">
        <f ca="1">+IF(OFFSET('Sanitation Data'!$H$28,0,10*ROW('Sanitation Data'!H1))="","",OFFSET('Sanitation Data'!$H$28,0,10*ROW('Sanitation Data'!H1)))</f>
        <v/>
      </c>
      <c r="DF7" s="369" t="str">
        <f ca="1">+IF(OFFSET('Sanitation Data'!$H$29,0,10*ROW('Sanitation Data'!H1))="","",OFFSET('Sanitation Data'!$H$29,0,10*ROW('Sanitation Data'!H1)))</f>
        <v/>
      </c>
      <c r="DG7" s="369" t="str">
        <f ca="1">+IF(OFFSET('Sanitation Data'!$H$30,0,10*ROW('Sanitation Data'!H1))="","",OFFSET('Sanitation Data'!$H$30,0,10*ROW('Sanitation Data'!H1)))</f>
        <v/>
      </c>
      <c r="DH7" s="369" t="str">
        <f ca="1">+IF(OFFSET('Sanitation Data'!$H$31,0,10*ROW('Sanitation Data'!H1))="","",OFFSET('Sanitation Data'!$H$31,0,10*ROW('Sanitation Data'!H1)))</f>
        <v/>
      </c>
      <c r="DI7" s="369" t="str">
        <f ca="1">+IF(OFFSET('Sanitation Data'!$H$32,0,10*ROW('Sanitation Data'!H1))="","",OFFSET('Sanitation Data'!$H$32,0,10*ROW('Sanitation Data'!H1)))</f>
        <v/>
      </c>
      <c r="DJ7" s="369" t="str">
        <f ca="1">+IF(OFFSET('Sanitation Data'!$I$28,0,10*ROW('Sanitation Data'!I1))="","",OFFSET('Sanitation Data'!$I$28,0,10*ROW('Sanitation Data'!I1)))</f>
        <v/>
      </c>
      <c r="DK7" s="369" t="str">
        <f ca="1">+IF(OFFSET('Sanitation Data'!$I$29,0,10*ROW('Sanitation Data'!I1))="","",OFFSET('Sanitation Data'!$I$29,0,10*ROW('Sanitation Data'!I1)))</f>
        <v/>
      </c>
      <c r="DL7" s="369" t="str">
        <f ca="1">+IF(OFFSET('Sanitation Data'!$I$30,0,10*ROW('Sanitation Data'!I1))="","",OFFSET('Sanitation Data'!$I$30,0,10*ROW('Sanitation Data'!I1)))</f>
        <v/>
      </c>
      <c r="DM7" s="369" t="str">
        <f ca="1">+IF(OFFSET('Sanitation Data'!$I$31,0,10*ROW('Sanitation Data'!I1))="","",OFFSET('Sanitation Data'!$I$31,0,10*ROW('Sanitation Data'!I1)))</f>
        <v/>
      </c>
      <c r="DN7" s="369" t="str">
        <f ca="1">+IF(OFFSET('Sanitation Data'!$I$32,0,10*ROW('Sanitation Data'!I1))="","",OFFSET('Sanitation Data'!$I$32,0,10*ROW('Sanitation Data'!I1)))</f>
        <v/>
      </c>
      <c r="DO7" s="369" t="str">
        <f ca="1">+IF(OFFSET('Hygiene Data'!$D$11,0,10*ROW('Hygiene Data'!D1))="","",OFFSET('Hygiene Data'!$D$11,0,10*ROW('Hygiene Data'!D1)))</f>
        <v/>
      </c>
      <c r="DP7" s="369" t="str">
        <f ca="1">+IF(OFFSET('Hygiene Data'!$D$12,0,10*ROW('Hygiene Data'!D1))="","",OFFSET('Hygiene Data'!$D$12,0,10*ROW('Hygiene Data'!D1)))</f>
        <v/>
      </c>
      <c r="DQ7" s="369" t="str">
        <f ca="1">+IF(OFFSET('Hygiene Data'!$D$13,0,10*ROW('Hygiene Data'!D1))="","",OFFSET('Hygiene Data'!$D$13,0,10*ROW('Hygiene Data'!D1)))</f>
        <v/>
      </c>
      <c r="DR7" s="369" t="str">
        <f ca="1">+IF(OFFSET('Hygiene Data'!$E$11,0,10*ROW('Hygiene Data'!E1))="","",OFFSET('Hygiene Data'!$E$11,0,10*ROW('Hygiene Data'!E1)))</f>
        <v/>
      </c>
      <c r="DS7" s="369" t="str">
        <f ca="1">+IF(OFFSET('Hygiene Data'!$E$12,0,10*ROW('Hygiene Data'!E1))="","",OFFSET('Hygiene Data'!$E$12,0,10*ROW('Hygiene Data'!E1)))</f>
        <v/>
      </c>
      <c r="DT7" s="369" t="str">
        <f ca="1">+IF(OFFSET('Hygiene Data'!$E$13,0,10*ROW('Hygiene Data'!E1))="","",OFFSET('Hygiene Data'!$E$13,0,10*ROW('Hygiene Data'!E1)))</f>
        <v/>
      </c>
      <c r="DU7" s="369" t="str">
        <f ca="1">+IF(OFFSET('Hygiene Data'!$F$11,0,10*ROW('Hygiene Data'!F1))="","",OFFSET('Hygiene Data'!$F$11,0,10*ROW('Hygiene Data'!F1)))</f>
        <v/>
      </c>
      <c r="DV7" s="369" t="str">
        <f ca="1">+IF(OFFSET('Hygiene Data'!$F$12,0,10*ROW('Hygiene Data'!F1))="","",OFFSET('Hygiene Data'!$F$12,0,10*ROW('Hygiene Data'!F1)))</f>
        <v/>
      </c>
      <c r="DW7" s="369" t="str">
        <f ca="1">+IF(OFFSET('Hygiene Data'!$F$13,0,10*ROW('Hygiene Data'!F1))="","",OFFSET('Hygiene Data'!$F$13,0,10*ROW('Hygiene Data'!F1)))</f>
        <v/>
      </c>
      <c r="DX7" s="369" t="str">
        <f ca="1">+IF(OFFSET('Hygiene Data'!$G$11,0,10*ROW('Hygiene Data'!G1))="","",OFFSET('Hygiene Data'!$G$11,0,10*ROW('Hygiene Data'!G1)))</f>
        <v/>
      </c>
      <c r="DY7" s="369" t="str">
        <f ca="1">+IF(OFFSET('Hygiene Data'!$G$12,0,10*ROW('Hygiene Data'!G1))="","",OFFSET('Hygiene Data'!$G$12,0,10*ROW('Hygiene Data'!G1)))</f>
        <v/>
      </c>
      <c r="DZ7" s="369" t="str">
        <f ca="1">+IF(OFFSET('Hygiene Data'!$G$13,0,10*ROW('Hygiene Data'!G1))="","",OFFSET('Hygiene Data'!$G$13,0,10*ROW('Hygiene Data'!G1)))</f>
        <v/>
      </c>
      <c r="EA7" s="369" t="str">
        <f ca="1">+IF(OFFSET('Hygiene Data'!$H$11,0,10*ROW('Hygiene Data'!H1))="","",OFFSET('Hygiene Data'!$H$11,0,10*ROW('Hygiene Data'!H1)))</f>
        <v/>
      </c>
      <c r="EB7" s="369" t="str">
        <f ca="1">+IF(OFFSET('Hygiene Data'!$H$12,0,10*ROW('Hygiene Data'!H1))="","",OFFSET('Hygiene Data'!$H$12,0,10*ROW('Hygiene Data'!H1)))</f>
        <v/>
      </c>
      <c r="EC7" s="369" t="str">
        <f ca="1">+IF(OFFSET('Hygiene Data'!$H$13,0,10*ROW('Hygiene Data'!H1))="","",OFFSET('Hygiene Data'!$H$13,0,10*ROW('Hygiene Data'!H1)))</f>
        <v/>
      </c>
      <c r="ED7" s="369" t="str">
        <f ca="1">+IF(OFFSET('Hygiene Data'!$I$11,0,10*ROW('Hygiene Data'!I1))="","",OFFSET('Hygiene Data'!$I$11,0,10*ROW('Hygiene Data'!I1)))</f>
        <v/>
      </c>
      <c r="EE7" s="369" t="str">
        <f ca="1">+IF(OFFSET('Hygiene Data'!$I$12,0,10*ROW('Hygiene Data'!I1))="","",OFFSET('Hygiene Data'!$I$12,0,10*ROW('Hygiene Data'!I1)))</f>
        <v/>
      </c>
      <c r="EF7" s="369" t="str">
        <f ca="1">+IF(OFFSET('Hygiene Data'!$I$13,0,10*ROW('Hygiene Data'!I1))="","",OFFSET('Hygiene Data'!$I$13,0,10*ROW('Hygiene Data'!I1)))</f>
        <v/>
      </c>
    </row>
    <row r="8" spans="1:136" x14ac:dyDescent="0.25">
      <c r="A8" s="478" t="str">
        <f ca="1">+IF(OFFSET('Water Data'!$B$2,0,10*ROW('Water Data'!E2))="","",OFFSET('Water Data'!$B$2,0,10*ROW('Water Data'!E2)))</f>
        <v>AFG_2012_WFSC</v>
      </c>
      <c r="B8" s="478"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Survey</v>
      </c>
      <c r="C8" s="505">
        <f t="shared" ca="1" si="0"/>
        <v>2012</v>
      </c>
      <c r="D8" s="506" t="str">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[54]</v>
      </c>
      <c r="E8" s="506">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54.000594883997621</v>
      </c>
      <c r="F8" s="506"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06"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06"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06"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06"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06"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06"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06"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06"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06"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06"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06" t="e">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#N/A</v>
      </c>
      <c r="R8" s="506"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06"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06"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06"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07" t="str">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[54]</v>
      </c>
      <c r="W8" s="507">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54.000594883997621</v>
      </c>
      <c r="X8" s="507"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07"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07"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07"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07"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07"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07"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07"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07"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07"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07"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07"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07"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07"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07"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07"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07"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07"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07"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07"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07"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07"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07"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07"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07"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07"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07"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07"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08"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84"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08"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08"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08"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08"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08"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08"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08"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08"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08"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08"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08"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08"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08"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08"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08"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08"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69" t="str">
        <f ca="1">+IF(OFFSET('Water Data'!$D$27,0,10*ROW('Water Data'!D2))="","",OFFSET('Water Data'!$D$27,0,10*ROW('Water Data'!D2)))</f>
        <v>No</v>
      </c>
      <c r="BT8" s="369" t="str">
        <f ca="1">+IF(OFFSET('Water Data'!$D$28,0,10*ROW('Water Data'!D2))="","",OFFSET('Water Data'!$D$28,0,10*ROW('Water Data'!D2)))</f>
        <v>Yes</v>
      </c>
      <c r="BU8" s="369" t="str">
        <f ca="1">+IF(OFFSET('Water Data'!$D$29,0,10*ROW('Water Data'!D2))="","",OFFSET('Water Data'!$D$29,0,10*ROW('Water Data'!D2)))</f>
        <v/>
      </c>
      <c r="BV8" s="369" t="str">
        <f ca="1">+IF(OFFSET('Water Data'!$E$27,0,10*ROW('Water Data'!E2))="","",OFFSET('Water Data'!$E$27,0,10*ROW('Water Data'!E2)))</f>
        <v/>
      </c>
      <c r="BW8" s="369" t="str">
        <f ca="1">+IF(OFFSET('Water Data'!$E$28,0,10*ROW('Water Data'!E2))="","",OFFSET('Water Data'!$E$28,0,10*ROW('Water Data'!E2)))</f>
        <v/>
      </c>
      <c r="BX8" s="369" t="str">
        <f ca="1">+IF(OFFSET('Water Data'!$E$29,0,10*ROW('Water Data'!E2))="","",OFFSET('Water Data'!$E$29,0,10*ROW('Water Data'!E2)))</f>
        <v/>
      </c>
      <c r="BY8" s="369" t="str">
        <f ca="1">+IF(OFFSET('Water Data'!$F$27,0,10*ROW('Water Data'!F2))="","",OFFSET('Water Data'!$F$27,0,10*ROW('Water Data'!F2)))</f>
        <v/>
      </c>
      <c r="BZ8" s="369" t="str">
        <f ca="1">+IF(OFFSET('Water Data'!$F$28,0,10*ROW('Water Data'!F2))="","",OFFSET('Water Data'!$F$28,0,10*ROW('Water Data'!F2)))</f>
        <v/>
      </c>
      <c r="CA8" s="369" t="str">
        <f ca="1">+IF(OFFSET('Water Data'!$F$29,0,10*ROW('Water Data'!F2))="","",OFFSET('Water Data'!$F$29,0,10*ROW('Water Data'!F2)))</f>
        <v/>
      </c>
      <c r="CB8" s="369" t="str">
        <f ca="1">+IF(OFFSET('Water Data'!$G$27,0,10*ROW('Water Data'!G2))="","",OFFSET('Water Data'!$G$27,0,10*ROW('Water Data'!G2)))</f>
        <v/>
      </c>
      <c r="CC8" s="369" t="str">
        <f ca="1">+IF(OFFSET('Water Data'!$G$28,0,10*ROW('Water Data'!G2))="","",OFFSET('Water Data'!$G$28,0,10*ROW('Water Data'!G2)))</f>
        <v/>
      </c>
      <c r="CD8" s="369" t="str">
        <f ca="1">+IF(OFFSET('Water Data'!$G$29,0,10*ROW('Water Data'!G2))="","",OFFSET('Water Data'!$G$29,0,10*ROW('Water Data'!G2)))</f>
        <v/>
      </c>
      <c r="CE8" s="369" t="str">
        <f ca="1">+IF(OFFSET('Water Data'!$H$27,0,10*ROW('Water Data'!H2))="","",OFFSET('Water Data'!$H$27,0,10*ROW('Water Data'!H2)))</f>
        <v/>
      </c>
      <c r="CF8" s="369" t="str">
        <f ca="1">+IF(OFFSET('Water Data'!$H$28,0,10*ROW('Water Data'!H2))="","",OFFSET('Water Data'!$H$28,0,10*ROW('Water Data'!H2)))</f>
        <v/>
      </c>
      <c r="CG8" s="369" t="str">
        <f ca="1">+IF(OFFSET('Water Data'!$H$29,0,10*ROW('Water Data'!H2))="","",OFFSET('Water Data'!$H$29,0,10*ROW('Water Data'!H2)))</f>
        <v/>
      </c>
      <c r="CH8" s="369" t="str">
        <f ca="1">+IF(OFFSET('Water Data'!$I$27,0,10*ROW('Water Data'!I2))="","",OFFSET('Water Data'!$I$27,0,10*ROW('Water Data'!I2)))</f>
        <v/>
      </c>
      <c r="CI8" s="369" t="str">
        <f ca="1">+IF(OFFSET('Water Data'!$I$28,0,10*ROW('Water Data'!I2))="","",OFFSET('Water Data'!$I$28,0,10*ROW('Water Data'!I2)))</f>
        <v/>
      </c>
      <c r="CJ8" s="369" t="str">
        <f ca="1">+IF(OFFSET('Water Data'!$I$29,0,10*ROW('Water Data'!I2))="","",OFFSET('Water Data'!$I$29,0,10*ROW('Water Data'!I2)))</f>
        <v/>
      </c>
      <c r="CK8" s="369" t="str">
        <f ca="1">+IF(OFFSET('Sanitation Data'!$D$28,0,10*ROW('Sanitation Data'!D2))="","",OFFSET('Sanitation Data'!$D$28,0,10*ROW('Sanitation Data'!D2)))</f>
        <v>No</v>
      </c>
      <c r="CL8" s="369" t="str">
        <f ca="1">+IF(OFFSET('Sanitation Data'!$D$29,0,10*ROW('Sanitation Data'!D2))="","",OFFSET('Sanitation Data'!$D$29,0,10*ROW('Sanitation Data'!D2)))</f>
        <v>Yes</v>
      </c>
      <c r="CM8" s="369" t="str">
        <f ca="1">+IF(OFFSET('Sanitation Data'!$D$30,0,10*ROW('Sanitation Data'!D2))="","",OFFSET('Sanitation Data'!$D$30,0,10*ROW('Sanitation Data'!D2)))</f>
        <v/>
      </c>
      <c r="CN8" s="369" t="str">
        <f ca="1">+IF(OFFSET('Sanitation Data'!$D$31,0,10*ROW('Sanitation Data'!D2))="","",OFFSET('Sanitation Data'!$D$31,0,10*ROW('Sanitation Data'!D2)))</f>
        <v/>
      </c>
      <c r="CO8" s="369" t="str">
        <f ca="1">+IF(OFFSET('Sanitation Data'!$D$32,0,10*ROW('Sanitation Data'!D2))="","",OFFSET('Sanitation Data'!$D$32,0,10*ROW('Sanitation Data'!D2)))</f>
        <v/>
      </c>
      <c r="CP8" s="369" t="str">
        <f ca="1">+IF(OFFSET('Sanitation Data'!$E$28,0,10*ROW('Sanitation Data'!E2))="","",OFFSET('Sanitation Data'!$E$28,0,10*ROW('Sanitation Data'!E2)))</f>
        <v/>
      </c>
      <c r="CQ8" s="369" t="str">
        <f ca="1">+IF(OFFSET('Sanitation Data'!$E$29,0,10*ROW('Sanitation Data'!E2))="","",OFFSET('Sanitation Data'!$E$29,0,10*ROW('Sanitation Data'!E2)))</f>
        <v/>
      </c>
      <c r="CR8" s="369" t="str">
        <f ca="1">+IF(OFFSET('Sanitation Data'!$E$30,0,10*ROW('Sanitation Data'!E2))="","",OFFSET('Sanitation Data'!$E$30,0,10*ROW('Sanitation Data'!E2)))</f>
        <v/>
      </c>
      <c r="CS8" s="369" t="str">
        <f ca="1">+IF(OFFSET('Sanitation Data'!$E$31,0,10*ROW('Sanitation Data'!E2))="","",OFFSET('Sanitation Data'!$E$31,0,10*ROW('Sanitation Data'!E2)))</f>
        <v/>
      </c>
      <c r="CT8" s="369" t="str">
        <f ca="1">+IF(OFFSET('Sanitation Data'!$E$32,0,10*ROW('Sanitation Data'!E2))="","",OFFSET('Sanitation Data'!$E$32,0,10*ROW('Sanitation Data'!E2)))</f>
        <v/>
      </c>
      <c r="CU8" s="369" t="str">
        <f ca="1">+IF(OFFSET('Sanitation Data'!$F$28,0,10*ROW('Sanitation Data'!F2))="","",OFFSET('Sanitation Data'!$F$28,0,10*ROW('Sanitation Data'!F2)))</f>
        <v/>
      </c>
      <c r="CV8" s="369" t="str">
        <f ca="1">+IF(OFFSET('Sanitation Data'!$F$29,0,10*ROW('Sanitation Data'!F2))="","",OFFSET('Sanitation Data'!$F$29,0,10*ROW('Sanitation Data'!F2)))</f>
        <v/>
      </c>
      <c r="CW8" s="369" t="str">
        <f ca="1">+IF(OFFSET('Sanitation Data'!$F$30,0,10*ROW('Sanitation Data'!F2))="","",OFFSET('Sanitation Data'!$F$30,0,10*ROW('Sanitation Data'!F2)))</f>
        <v/>
      </c>
      <c r="CX8" s="369" t="str">
        <f ca="1">+IF(OFFSET('Sanitation Data'!$F$31,0,10*ROW('Sanitation Data'!F2))="","",OFFSET('Sanitation Data'!$F$31,0,10*ROW('Sanitation Data'!F2)))</f>
        <v/>
      </c>
      <c r="CY8" s="369" t="str">
        <f ca="1">+IF(OFFSET('Sanitation Data'!$F$32,0,10*ROW('Sanitation Data'!F2))="","",OFFSET('Sanitation Data'!$F$32,0,10*ROW('Sanitation Data'!F2)))</f>
        <v/>
      </c>
      <c r="CZ8" s="369" t="str">
        <f ca="1">+IF(OFFSET('Sanitation Data'!$G$28,0,10*ROW('Sanitation Data'!G2))="","",OFFSET('Sanitation Data'!$G$28,0,10*ROW('Sanitation Data'!G2)))</f>
        <v/>
      </c>
      <c r="DA8" s="369" t="str">
        <f ca="1">+IF(OFFSET('Sanitation Data'!$G$29,0,10*ROW('Sanitation Data'!G2))="","",OFFSET('Sanitation Data'!$G$29,0,10*ROW('Sanitation Data'!G2)))</f>
        <v/>
      </c>
      <c r="DB8" s="369" t="str">
        <f ca="1">+IF(OFFSET('Sanitation Data'!$G$30,0,10*ROW('Sanitation Data'!G2))="","",OFFSET('Sanitation Data'!$G$30,0,10*ROW('Sanitation Data'!G2)))</f>
        <v/>
      </c>
      <c r="DC8" s="369" t="str">
        <f ca="1">+IF(OFFSET('Sanitation Data'!$G$31,0,10*ROW('Sanitation Data'!G2))="","",OFFSET('Sanitation Data'!$G$31,0,10*ROW('Sanitation Data'!G2)))</f>
        <v/>
      </c>
      <c r="DD8" s="369" t="str">
        <f ca="1">+IF(OFFSET('Sanitation Data'!$G$32,0,10*ROW('Sanitation Data'!G2))="","",OFFSET('Sanitation Data'!$G$32,0,10*ROW('Sanitation Data'!G2)))</f>
        <v/>
      </c>
      <c r="DE8" s="369" t="str">
        <f ca="1">+IF(OFFSET('Sanitation Data'!$H$28,0,10*ROW('Sanitation Data'!H2))="","",OFFSET('Sanitation Data'!$H$28,0,10*ROW('Sanitation Data'!H2)))</f>
        <v/>
      </c>
      <c r="DF8" s="369" t="str">
        <f ca="1">+IF(OFFSET('Sanitation Data'!$H$29,0,10*ROW('Sanitation Data'!H2))="","",OFFSET('Sanitation Data'!$H$29,0,10*ROW('Sanitation Data'!H2)))</f>
        <v/>
      </c>
      <c r="DG8" s="369" t="str">
        <f ca="1">+IF(OFFSET('Sanitation Data'!$H$30,0,10*ROW('Sanitation Data'!H2))="","",OFFSET('Sanitation Data'!$H$30,0,10*ROW('Sanitation Data'!H2)))</f>
        <v/>
      </c>
      <c r="DH8" s="369" t="str">
        <f ca="1">+IF(OFFSET('Sanitation Data'!$H$31,0,10*ROW('Sanitation Data'!H2))="","",OFFSET('Sanitation Data'!$H$31,0,10*ROW('Sanitation Data'!H2)))</f>
        <v/>
      </c>
      <c r="DI8" s="369" t="str">
        <f ca="1">+IF(OFFSET('Sanitation Data'!$H$32,0,10*ROW('Sanitation Data'!H2))="","",OFFSET('Sanitation Data'!$H$32,0,10*ROW('Sanitation Data'!H2)))</f>
        <v/>
      </c>
      <c r="DJ8" s="369" t="str">
        <f ca="1">+IF(OFFSET('Sanitation Data'!$I$28,0,10*ROW('Sanitation Data'!I2))="","",OFFSET('Sanitation Data'!$I$28,0,10*ROW('Sanitation Data'!I2)))</f>
        <v/>
      </c>
      <c r="DK8" s="369" t="str">
        <f ca="1">+IF(OFFSET('Sanitation Data'!$I$29,0,10*ROW('Sanitation Data'!I2))="","",OFFSET('Sanitation Data'!$I$29,0,10*ROW('Sanitation Data'!I2)))</f>
        <v/>
      </c>
      <c r="DL8" s="369" t="str">
        <f ca="1">+IF(OFFSET('Sanitation Data'!$I$30,0,10*ROW('Sanitation Data'!I2))="","",OFFSET('Sanitation Data'!$I$30,0,10*ROW('Sanitation Data'!I2)))</f>
        <v/>
      </c>
      <c r="DM8" s="369" t="str">
        <f ca="1">+IF(OFFSET('Sanitation Data'!$I$31,0,10*ROW('Sanitation Data'!I2))="","",OFFSET('Sanitation Data'!$I$31,0,10*ROW('Sanitation Data'!I2)))</f>
        <v/>
      </c>
      <c r="DN8" s="369" t="str">
        <f ca="1">+IF(OFFSET('Sanitation Data'!$I$32,0,10*ROW('Sanitation Data'!I2))="","",OFFSET('Sanitation Data'!$I$32,0,10*ROW('Sanitation Data'!I2)))</f>
        <v/>
      </c>
      <c r="DO8" s="369" t="str">
        <f ca="1">+IF(OFFSET('Hygiene Data'!$D$11,0,10*ROW('Hygiene Data'!D2))="","",OFFSET('Hygiene Data'!$D$11,0,10*ROW('Hygiene Data'!D2)))</f>
        <v/>
      </c>
      <c r="DP8" s="369" t="str">
        <f ca="1">+IF(OFFSET('Hygiene Data'!$D$12,0,10*ROW('Hygiene Data'!D2))="","",OFFSET('Hygiene Data'!$D$12,0,10*ROW('Hygiene Data'!D2)))</f>
        <v/>
      </c>
      <c r="DQ8" s="369" t="str">
        <f ca="1">+IF(OFFSET('Hygiene Data'!$D$13,0,10*ROW('Hygiene Data'!D2))="","",OFFSET('Hygiene Data'!$D$13,0,10*ROW('Hygiene Data'!D2)))</f>
        <v/>
      </c>
      <c r="DR8" s="369" t="str">
        <f ca="1">+IF(OFFSET('Hygiene Data'!$E$11,0,10*ROW('Hygiene Data'!E2))="","",OFFSET('Hygiene Data'!$E$11,0,10*ROW('Hygiene Data'!E2)))</f>
        <v/>
      </c>
      <c r="DS8" s="369" t="str">
        <f ca="1">+IF(OFFSET('Hygiene Data'!$E$12,0,10*ROW('Hygiene Data'!E2))="","",OFFSET('Hygiene Data'!$E$12,0,10*ROW('Hygiene Data'!E2)))</f>
        <v/>
      </c>
      <c r="DT8" s="369" t="str">
        <f ca="1">+IF(OFFSET('Hygiene Data'!$E$13,0,10*ROW('Hygiene Data'!E2))="","",OFFSET('Hygiene Data'!$E$13,0,10*ROW('Hygiene Data'!E2)))</f>
        <v/>
      </c>
      <c r="DU8" s="369" t="str">
        <f ca="1">+IF(OFFSET('Hygiene Data'!$F$11,0,10*ROW('Hygiene Data'!F2))="","",OFFSET('Hygiene Data'!$F$11,0,10*ROW('Hygiene Data'!F2)))</f>
        <v/>
      </c>
      <c r="DV8" s="369" t="str">
        <f ca="1">+IF(OFFSET('Hygiene Data'!$F$12,0,10*ROW('Hygiene Data'!F2))="","",OFFSET('Hygiene Data'!$F$12,0,10*ROW('Hygiene Data'!F2)))</f>
        <v/>
      </c>
      <c r="DW8" s="369" t="str">
        <f ca="1">+IF(OFFSET('Hygiene Data'!$F$13,0,10*ROW('Hygiene Data'!F2))="","",OFFSET('Hygiene Data'!$F$13,0,10*ROW('Hygiene Data'!F2)))</f>
        <v/>
      </c>
      <c r="DX8" s="369" t="str">
        <f ca="1">+IF(OFFSET('Hygiene Data'!$G$11,0,10*ROW('Hygiene Data'!G2))="","",OFFSET('Hygiene Data'!$G$11,0,10*ROW('Hygiene Data'!G2)))</f>
        <v/>
      </c>
      <c r="DY8" s="369" t="str">
        <f ca="1">+IF(OFFSET('Hygiene Data'!$G$12,0,10*ROW('Hygiene Data'!G2))="","",OFFSET('Hygiene Data'!$G$12,0,10*ROW('Hygiene Data'!G2)))</f>
        <v/>
      </c>
      <c r="DZ8" s="369" t="str">
        <f ca="1">+IF(OFFSET('Hygiene Data'!$G$13,0,10*ROW('Hygiene Data'!G2))="","",OFFSET('Hygiene Data'!$G$13,0,10*ROW('Hygiene Data'!G2)))</f>
        <v/>
      </c>
      <c r="EA8" s="369" t="str">
        <f ca="1">+IF(OFFSET('Hygiene Data'!$H$11,0,10*ROW('Hygiene Data'!H2))="","",OFFSET('Hygiene Data'!$H$11,0,10*ROW('Hygiene Data'!H2)))</f>
        <v/>
      </c>
      <c r="EB8" s="369" t="str">
        <f ca="1">+IF(OFFSET('Hygiene Data'!$H$12,0,10*ROW('Hygiene Data'!H2))="","",OFFSET('Hygiene Data'!$H$12,0,10*ROW('Hygiene Data'!H2)))</f>
        <v/>
      </c>
      <c r="EC8" s="369" t="str">
        <f ca="1">+IF(OFFSET('Hygiene Data'!$H$13,0,10*ROW('Hygiene Data'!H2))="","",OFFSET('Hygiene Data'!$H$13,0,10*ROW('Hygiene Data'!H2)))</f>
        <v/>
      </c>
      <c r="ED8" s="369" t="str">
        <f ca="1">+IF(OFFSET('Hygiene Data'!$I$11,0,10*ROW('Hygiene Data'!I2))="","",OFFSET('Hygiene Data'!$I$11,0,10*ROW('Hygiene Data'!I2)))</f>
        <v/>
      </c>
      <c r="EE8" s="369" t="str">
        <f ca="1">+IF(OFFSET('Hygiene Data'!$I$12,0,10*ROW('Hygiene Data'!I2))="","",OFFSET('Hygiene Data'!$I$12,0,10*ROW('Hygiene Data'!I2)))</f>
        <v/>
      </c>
      <c r="EF8" s="369" t="str">
        <f ca="1">+IF(OFFSET('Hygiene Data'!$I$13,0,10*ROW('Hygiene Data'!I2))="","",OFFSET('Hygiene Data'!$I$13,0,10*ROW('Hygiene Data'!I2)))</f>
        <v/>
      </c>
    </row>
    <row r="9" spans="1:136" x14ac:dyDescent="0.25">
      <c r="A9" s="478" t="str">
        <f ca="1">+IF(OFFSET('Water Data'!$B$2,0,10*ROW('Water Data'!E3))="","",OFFSET('Water Data'!$B$2,0,10*ROW('Water Data'!E3)))</f>
        <v>AFG_2013_UNES</v>
      </c>
      <c r="B9" s="478"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Census</v>
      </c>
      <c r="C9" s="505">
        <f t="shared" ca="1" si="0"/>
        <v>2013</v>
      </c>
      <c r="D9" s="506"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06">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70</v>
      </c>
      <c r="F9" s="506" t="e">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#N/A</v>
      </c>
      <c r="G9" s="506"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06"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06"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06"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06"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06"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06"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06"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06"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06"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06"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506" t="e">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#N/A</v>
      </c>
      <c r="S9" s="506"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06"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06"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07" t="str">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[40]</v>
      </c>
      <c r="W9" s="507"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07"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07"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07"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07"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07"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07"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07"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07"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07"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07"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07"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07"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07"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07"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07"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07"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07"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07"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07"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07"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07"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07"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07"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07"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07"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07"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07"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07"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08"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84"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08"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08"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08"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08"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08"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08"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08"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08"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08"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08"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08"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08"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08"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08"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08"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08"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69" t="str">
        <f ca="1">+IF(OFFSET('Water Data'!$D$27,0,10*ROW('Water Data'!D3))="","",OFFSET('Water Data'!$D$27,0,10*ROW('Water Data'!D3)))</f>
        <v/>
      </c>
      <c r="BT9" s="369" t="str">
        <f ca="1">+IF(OFFSET('Water Data'!$D$28,0,10*ROW('Water Data'!D3))="","",OFFSET('Water Data'!$D$28,0,10*ROW('Water Data'!D3)))</f>
        <v>Yes</v>
      </c>
      <c r="BU9" s="369" t="str">
        <f ca="1">+IF(OFFSET('Water Data'!$D$29,0,10*ROW('Water Data'!D3))="","",OFFSET('Water Data'!$D$29,0,10*ROW('Water Data'!D3)))</f>
        <v/>
      </c>
      <c r="BV9" s="369" t="str">
        <f ca="1">+IF(OFFSET('Water Data'!$E$27,0,10*ROW('Water Data'!E3))="","",OFFSET('Water Data'!$E$27,0,10*ROW('Water Data'!E3)))</f>
        <v/>
      </c>
      <c r="BW9" s="369" t="str">
        <f ca="1">+IF(OFFSET('Water Data'!$E$28,0,10*ROW('Water Data'!E3))="","",OFFSET('Water Data'!$E$28,0,10*ROW('Water Data'!E3)))</f>
        <v/>
      </c>
      <c r="BX9" s="369" t="str">
        <f ca="1">+IF(OFFSET('Water Data'!$E$29,0,10*ROW('Water Data'!E3))="","",OFFSET('Water Data'!$E$29,0,10*ROW('Water Data'!E3)))</f>
        <v/>
      </c>
      <c r="BY9" s="369" t="str">
        <f ca="1">+IF(OFFSET('Water Data'!$F$27,0,10*ROW('Water Data'!F3))="","",OFFSET('Water Data'!$F$27,0,10*ROW('Water Data'!F3)))</f>
        <v/>
      </c>
      <c r="BZ9" s="369" t="str">
        <f ca="1">+IF(OFFSET('Water Data'!$F$28,0,10*ROW('Water Data'!F3))="","",OFFSET('Water Data'!$F$28,0,10*ROW('Water Data'!F3)))</f>
        <v/>
      </c>
      <c r="CA9" s="369" t="str">
        <f ca="1">+IF(OFFSET('Water Data'!$F$29,0,10*ROW('Water Data'!F3))="","",OFFSET('Water Data'!$F$29,0,10*ROW('Water Data'!F3)))</f>
        <v/>
      </c>
      <c r="CB9" s="369" t="str">
        <f ca="1">+IF(OFFSET('Water Data'!$G$27,0,10*ROW('Water Data'!G3))="","",OFFSET('Water Data'!$G$27,0,10*ROW('Water Data'!G3)))</f>
        <v/>
      </c>
      <c r="CC9" s="369" t="str">
        <f ca="1">+IF(OFFSET('Water Data'!$G$28,0,10*ROW('Water Data'!G3))="","",OFFSET('Water Data'!$G$28,0,10*ROW('Water Data'!G3)))</f>
        <v/>
      </c>
      <c r="CD9" s="369" t="str">
        <f ca="1">+IF(OFFSET('Water Data'!$G$29,0,10*ROW('Water Data'!G3))="","",OFFSET('Water Data'!$G$29,0,10*ROW('Water Data'!G3)))</f>
        <v/>
      </c>
      <c r="CE9" s="369" t="str">
        <f ca="1">+IF(OFFSET('Water Data'!$H$27,0,10*ROW('Water Data'!H3))="","",OFFSET('Water Data'!$H$27,0,10*ROW('Water Data'!H3)))</f>
        <v/>
      </c>
      <c r="CF9" s="369" t="str">
        <f ca="1">+IF(OFFSET('Water Data'!$H$28,0,10*ROW('Water Data'!H3))="","",OFFSET('Water Data'!$H$28,0,10*ROW('Water Data'!H3)))</f>
        <v/>
      </c>
      <c r="CG9" s="369" t="str">
        <f ca="1">+IF(OFFSET('Water Data'!$H$29,0,10*ROW('Water Data'!H3))="","",OFFSET('Water Data'!$H$29,0,10*ROW('Water Data'!H3)))</f>
        <v/>
      </c>
      <c r="CH9" s="369" t="str">
        <f ca="1">+IF(OFFSET('Water Data'!$I$27,0,10*ROW('Water Data'!I3))="","",OFFSET('Water Data'!$I$27,0,10*ROW('Water Data'!I3)))</f>
        <v/>
      </c>
      <c r="CI9" s="369" t="str">
        <f ca="1">+IF(OFFSET('Water Data'!$I$28,0,10*ROW('Water Data'!I3))="","",OFFSET('Water Data'!$I$28,0,10*ROW('Water Data'!I3)))</f>
        <v/>
      </c>
      <c r="CJ9" s="369" t="str">
        <f ca="1">+IF(OFFSET('Water Data'!$I$29,0,10*ROW('Water Data'!I3))="","",OFFSET('Water Data'!$I$29,0,10*ROW('Water Data'!I3)))</f>
        <v/>
      </c>
      <c r="CK9" s="369" t="str">
        <f ca="1">+IF(OFFSET('Sanitation Data'!$D$28,0,10*ROW('Sanitation Data'!D3))="","",OFFSET('Sanitation Data'!$D$28,0,10*ROW('Sanitation Data'!D3)))</f>
        <v>No</v>
      </c>
      <c r="CL9" s="369" t="str">
        <f ca="1">+IF(OFFSET('Sanitation Data'!$D$29,0,10*ROW('Sanitation Data'!D3))="","",OFFSET('Sanitation Data'!$D$29,0,10*ROW('Sanitation Data'!D3)))</f>
        <v/>
      </c>
      <c r="CM9" s="369" t="str">
        <f ca="1">+IF(OFFSET('Sanitation Data'!$D$30,0,10*ROW('Sanitation Data'!D3))="","",OFFSET('Sanitation Data'!$D$30,0,10*ROW('Sanitation Data'!D3)))</f>
        <v/>
      </c>
      <c r="CN9" s="369" t="str">
        <f ca="1">+IF(OFFSET('Sanitation Data'!$D$31,0,10*ROW('Sanitation Data'!D3))="","",OFFSET('Sanitation Data'!$D$31,0,10*ROW('Sanitation Data'!D3)))</f>
        <v/>
      </c>
      <c r="CO9" s="369" t="str">
        <f ca="1">+IF(OFFSET('Sanitation Data'!$D$32,0,10*ROW('Sanitation Data'!D3))="","",OFFSET('Sanitation Data'!$D$32,0,10*ROW('Sanitation Data'!D3)))</f>
        <v/>
      </c>
      <c r="CP9" s="369" t="str">
        <f ca="1">+IF(OFFSET('Sanitation Data'!$E$28,0,10*ROW('Sanitation Data'!E3))="","",OFFSET('Sanitation Data'!$E$28,0,10*ROW('Sanitation Data'!E3)))</f>
        <v/>
      </c>
      <c r="CQ9" s="369" t="str">
        <f ca="1">+IF(OFFSET('Sanitation Data'!$E$29,0,10*ROW('Sanitation Data'!E3))="","",OFFSET('Sanitation Data'!$E$29,0,10*ROW('Sanitation Data'!E3)))</f>
        <v/>
      </c>
      <c r="CR9" s="369" t="str">
        <f ca="1">+IF(OFFSET('Sanitation Data'!$E$30,0,10*ROW('Sanitation Data'!E3))="","",OFFSET('Sanitation Data'!$E$30,0,10*ROW('Sanitation Data'!E3)))</f>
        <v/>
      </c>
      <c r="CS9" s="369" t="str">
        <f ca="1">+IF(OFFSET('Sanitation Data'!$E$31,0,10*ROW('Sanitation Data'!E3))="","",OFFSET('Sanitation Data'!$E$31,0,10*ROW('Sanitation Data'!E3)))</f>
        <v/>
      </c>
      <c r="CT9" s="369" t="str">
        <f ca="1">+IF(OFFSET('Sanitation Data'!$E$32,0,10*ROW('Sanitation Data'!E3))="","",OFFSET('Sanitation Data'!$E$32,0,10*ROW('Sanitation Data'!E3)))</f>
        <v/>
      </c>
      <c r="CU9" s="369" t="str">
        <f ca="1">+IF(OFFSET('Sanitation Data'!$F$28,0,10*ROW('Sanitation Data'!F3))="","",OFFSET('Sanitation Data'!$F$28,0,10*ROW('Sanitation Data'!F3)))</f>
        <v/>
      </c>
      <c r="CV9" s="369" t="str">
        <f ca="1">+IF(OFFSET('Sanitation Data'!$F$29,0,10*ROW('Sanitation Data'!F3))="","",OFFSET('Sanitation Data'!$F$29,0,10*ROW('Sanitation Data'!F3)))</f>
        <v/>
      </c>
      <c r="CW9" s="369" t="str">
        <f ca="1">+IF(OFFSET('Sanitation Data'!$F$30,0,10*ROW('Sanitation Data'!F3))="","",OFFSET('Sanitation Data'!$F$30,0,10*ROW('Sanitation Data'!F3)))</f>
        <v/>
      </c>
      <c r="CX9" s="369" t="str">
        <f ca="1">+IF(OFFSET('Sanitation Data'!$F$31,0,10*ROW('Sanitation Data'!F3))="","",OFFSET('Sanitation Data'!$F$31,0,10*ROW('Sanitation Data'!F3)))</f>
        <v/>
      </c>
      <c r="CY9" s="369" t="str">
        <f ca="1">+IF(OFFSET('Sanitation Data'!$F$32,0,10*ROW('Sanitation Data'!F3))="","",OFFSET('Sanitation Data'!$F$32,0,10*ROW('Sanitation Data'!F3)))</f>
        <v/>
      </c>
      <c r="CZ9" s="369" t="str">
        <f ca="1">+IF(OFFSET('Sanitation Data'!$G$28,0,10*ROW('Sanitation Data'!G3))="","",OFFSET('Sanitation Data'!$G$28,0,10*ROW('Sanitation Data'!G3)))</f>
        <v/>
      </c>
      <c r="DA9" s="369" t="str">
        <f ca="1">+IF(OFFSET('Sanitation Data'!$G$29,0,10*ROW('Sanitation Data'!G3))="","",OFFSET('Sanitation Data'!$G$29,0,10*ROW('Sanitation Data'!G3)))</f>
        <v/>
      </c>
      <c r="DB9" s="369" t="str">
        <f ca="1">+IF(OFFSET('Sanitation Data'!$G$30,0,10*ROW('Sanitation Data'!G3))="","",OFFSET('Sanitation Data'!$G$30,0,10*ROW('Sanitation Data'!G3)))</f>
        <v/>
      </c>
      <c r="DC9" s="369" t="str">
        <f ca="1">+IF(OFFSET('Sanitation Data'!$G$31,0,10*ROW('Sanitation Data'!G3))="","",OFFSET('Sanitation Data'!$G$31,0,10*ROW('Sanitation Data'!G3)))</f>
        <v/>
      </c>
      <c r="DD9" s="369" t="str">
        <f ca="1">+IF(OFFSET('Sanitation Data'!$G$32,0,10*ROW('Sanitation Data'!G3))="","",OFFSET('Sanitation Data'!$G$32,0,10*ROW('Sanitation Data'!G3)))</f>
        <v/>
      </c>
      <c r="DE9" s="369" t="str">
        <f ca="1">+IF(OFFSET('Sanitation Data'!$H$28,0,10*ROW('Sanitation Data'!H3))="","",OFFSET('Sanitation Data'!$H$28,0,10*ROW('Sanitation Data'!H3)))</f>
        <v/>
      </c>
      <c r="DF9" s="369" t="str">
        <f ca="1">+IF(OFFSET('Sanitation Data'!$H$29,0,10*ROW('Sanitation Data'!H3))="","",OFFSET('Sanitation Data'!$H$29,0,10*ROW('Sanitation Data'!H3)))</f>
        <v/>
      </c>
      <c r="DG9" s="369" t="str">
        <f ca="1">+IF(OFFSET('Sanitation Data'!$H$30,0,10*ROW('Sanitation Data'!H3))="","",OFFSET('Sanitation Data'!$H$30,0,10*ROW('Sanitation Data'!H3)))</f>
        <v/>
      </c>
      <c r="DH9" s="369" t="str">
        <f ca="1">+IF(OFFSET('Sanitation Data'!$H$31,0,10*ROW('Sanitation Data'!H3))="","",OFFSET('Sanitation Data'!$H$31,0,10*ROW('Sanitation Data'!H3)))</f>
        <v/>
      </c>
      <c r="DI9" s="369" t="str">
        <f ca="1">+IF(OFFSET('Sanitation Data'!$H$32,0,10*ROW('Sanitation Data'!H3))="","",OFFSET('Sanitation Data'!$H$32,0,10*ROW('Sanitation Data'!H3)))</f>
        <v/>
      </c>
      <c r="DJ9" s="369" t="str">
        <f ca="1">+IF(OFFSET('Sanitation Data'!$I$28,0,10*ROW('Sanitation Data'!I3))="","",OFFSET('Sanitation Data'!$I$28,0,10*ROW('Sanitation Data'!I3)))</f>
        <v/>
      </c>
      <c r="DK9" s="369" t="str">
        <f ca="1">+IF(OFFSET('Sanitation Data'!$I$29,0,10*ROW('Sanitation Data'!I3))="","",OFFSET('Sanitation Data'!$I$29,0,10*ROW('Sanitation Data'!I3)))</f>
        <v/>
      </c>
      <c r="DL9" s="369" t="str">
        <f ca="1">+IF(OFFSET('Sanitation Data'!$I$30,0,10*ROW('Sanitation Data'!I3))="","",OFFSET('Sanitation Data'!$I$30,0,10*ROW('Sanitation Data'!I3)))</f>
        <v/>
      </c>
      <c r="DM9" s="369" t="str">
        <f ca="1">+IF(OFFSET('Sanitation Data'!$I$31,0,10*ROW('Sanitation Data'!I3))="","",OFFSET('Sanitation Data'!$I$31,0,10*ROW('Sanitation Data'!I3)))</f>
        <v/>
      </c>
      <c r="DN9" s="369" t="str">
        <f ca="1">+IF(OFFSET('Sanitation Data'!$I$32,0,10*ROW('Sanitation Data'!I3))="","",OFFSET('Sanitation Data'!$I$32,0,10*ROW('Sanitation Data'!I3)))</f>
        <v/>
      </c>
      <c r="DO9" s="369" t="str">
        <f ca="1">+IF(OFFSET('Hygiene Data'!$D$11,0,10*ROW('Hygiene Data'!D3))="","",OFFSET('Hygiene Data'!$D$11,0,10*ROW('Hygiene Data'!D3)))</f>
        <v/>
      </c>
      <c r="DP9" s="369" t="str">
        <f ca="1">+IF(OFFSET('Hygiene Data'!$D$12,0,10*ROW('Hygiene Data'!D3))="","",OFFSET('Hygiene Data'!$D$12,0,10*ROW('Hygiene Data'!D3)))</f>
        <v/>
      </c>
      <c r="DQ9" s="369" t="str">
        <f ca="1">+IF(OFFSET('Hygiene Data'!$D$13,0,10*ROW('Hygiene Data'!D3))="","",OFFSET('Hygiene Data'!$D$13,0,10*ROW('Hygiene Data'!D3)))</f>
        <v/>
      </c>
      <c r="DR9" s="369" t="str">
        <f ca="1">+IF(OFFSET('Hygiene Data'!$E$11,0,10*ROW('Hygiene Data'!E3))="","",OFFSET('Hygiene Data'!$E$11,0,10*ROW('Hygiene Data'!E3)))</f>
        <v/>
      </c>
      <c r="DS9" s="369" t="str">
        <f ca="1">+IF(OFFSET('Hygiene Data'!$E$12,0,10*ROW('Hygiene Data'!E3))="","",OFFSET('Hygiene Data'!$E$12,0,10*ROW('Hygiene Data'!E3)))</f>
        <v/>
      </c>
      <c r="DT9" s="369" t="str">
        <f ca="1">+IF(OFFSET('Hygiene Data'!$E$13,0,10*ROW('Hygiene Data'!E3))="","",OFFSET('Hygiene Data'!$E$13,0,10*ROW('Hygiene Data'!E3)))</f>
        <v/>
      </c>
      <c r="DU9" s="369" t="str">
        <f ca="1">+IF(OFFSET('Hygiene Data'!$F$11,0,10*ROW('Hygiene Data'!F3))="","",OFFSET('Hygiene Data'!$F$11,0,10*ROW('Hygiene Data'!F3)))</f>
        <v/>
      </c>
      <c r="DV9" s="369" t="str">
        <f ca="1">+IF(OFFSET('Hygiene Data'!$F$12,0,10*ROW('Hygiene Data'!F3))="","",OFFSET('Hygiene Data'!$F$12,0,10*ROW('Hygiene Data'!F3)))</f>
        <v/>
      </c>
      <c r="DW9" s="369" t="str">
        <f ca="1">+IF(OFFSET('Hygiene Data'!$F$13,0,10*ROW('Hygiene Data'!F3))="","",OFFSET('Hygiene Data'!$F$13,0,10*ROW('Hygiene Data'!F3)))</f>
        <v/>
      </c>
      <c r="DX9" s="369" t="str">
        <f ca="1">+IF(OFFSET('Hygiene Data'!$G$11,0,10*ROW('Hygiene Data'!G3))="","",OFFSET('Hygiene Data'!$G$11,0,10*ROW('Hygiene Data'!G3)))</f>
        <v/>
      </c>
      <c r="DY9" s="369" t="str">
        <f ca="1">+IF(OFFSET('Hygiene Data'!$G$12,0,10*ROW('Hygiene Data'!G3))="","",OFFSET('Hygiene Data'!$G$12,0,10*ROW('Hygiene Data'!G3)))</f>
        <v/>
      </c>
      <c r="DZ9" s="369" t="str">
        <f ca="1">+IF(OFFSET('Hygiene Data'!$G$13,0,10*ROW('Hygiene Data'!G3))="","",OFFSET('Hygiene Data'!$G$13,0,10*ROW('Hygiene Data'!G3)))</f>
        <v/>
      </c>
      <c r="EA9" s="369" t="str">
        <f ca="1">+IF(OFFSET('Hygiene Data'!$H$11,0,10*ROW('Hygiene Data'!H3))="","",OFFSET('Hygiene Data'!$H$11,0,10*ROW('Hygiene Data'!H3)))</f>
        <v/>
      </c>
      <c r="EB9" s="369" t="str">
        <f ca="1">+IF(OFFSET('Hygiene Data'!$H$12,0,10*ROW('Hygiene Data'!H3))="","",OFFSET('Hygiene Data'!$H$12,0,10*ROW('Hygiene Data'!H3)))</f>
        <v/>
      </c>
      <c r="EC9" s="369" t="str">
        <f ca="1">+IF(OFFSET('Hygiene Data'!$H$13,0,10*ROW('Hygiene Data'!H3))="","",OFFSET('Hygiene Data'!$H$13,0,10*ROW('Hygiene Data'!H3)))</f>
        <v/>
      </c>
      <c r="ED9" s="369" t="str">
        <f ca="1">+IF(OFFSET('Hygiene Data'!$I$11,0,10*ROW('Hygiene Data'!I3))="","",OFFSET('Hygiene Data'!$I$11,0,10*ROW('Hygiene Data'!I3)))</f>
        <v/>
      </c>
      <c r="EE9" s="369" t="str">
        <f ca="1">+IF(OFFSET('Hygiene Data'!$I$12,0,10*ROW('Hygiene Data'!I3))="","",OFFSET('Hygiene Data'!$I$12,0,10*ROW('Hygiene Data'!I3)))</f>
        <v/>
      </c>
      <c r="EF9" s="369" t="str">
        <f ca="1">+IF(OFFSET('Hygiene Data'!$I$13,0,10*ROW('Hygiene Data'!I3))="","",OFFSET('Hygiene Data'!$I$13,0,10*ROW('Hygiene Data'!I3)))</f>
        <v/>
      </c>
    </row>
    <row r="10" spans="1:136" x14ac:dyDescent="0.25">
      <c r="A10" s="478" t="str">
        <f ca="1">+IF(OFFSET('Water Data'!$B$2,0,10*ROW('Water Data'!E4))="","",OFFSET('Water Data'!$B$2,0,10*ROW('Water Data'!E4)))</f>
        <v>AFG_2014_EMIS</v>
      </c>
      <c r="B10" s="478"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EMIS</v>
      </c>
      <c r="C10" s="505">
        <f t="shared" ca="1" si="0"/>
        <v>2014</v>
      </c>
      <c r="D10" s="506"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06"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06" t="e">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#N/A</v>
      </c>
      <c r="G10" s="506"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06"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06"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06"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06"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06"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06"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06"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06"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06"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06"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06" t="e">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#N/A</v>
      </c>
      <c r="S10" s="506"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06"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06"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07"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07"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07"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07"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07"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07"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07"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07"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07"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07"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07"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07"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07"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07"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07"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07"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07"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07"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07"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07"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07"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07"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07"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07"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07"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07"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07"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07"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07"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07"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08"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84"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08"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08"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08"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08"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08"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08"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08"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08"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08"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08"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08"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08"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08"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08"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08"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08"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69" t="str">
        <f ca="1">+IF(OFFSET('Water Data'!$D$27,0,10*ROW('Water Data'!D4))="","",OFFSET('Water Data'!$D$27,0,10*ROW('Water Data'!D4)))</f>
        <v/>
      </c>
      <c r="BT10" s="369" t="str">
        <f ca="1">+IF(OFFSET('Water Data'!$D$28,0,10*ROW('Water Data'!D4))="","",OFFSET('Water Data'!$D$28,0,10*ROW('Water Data'!D4)))</f>
        <v/>
      </c>
      <c r="BU10" s="369" t="str">
        <f ca="1">+IF(OFFSET('Water Data'!$D$29,0,10*ROW('Water Data'!D4))="","",OFFSET('Water Data'!$D$29,0,10*ROW('Water Data'!D4)))</f>
        <v/>
      </c>
      <c r="BV10" s="369" t="str">
        <f ca="1">+IF(OFFSET('Water Data'!$E$27,0,10*ROW('Water Data'!E4))="","",OFFSET('Water Data'!$E$27,0,10*ROW('Water Data'!E4)))</f>
        <v/>
      </c>
      <c r="BW10" s="369" t="str">
        <f ca="1">+IF(OFFSET('Water Data'!$E$28,0,10*ROW('Water Data'!E4))="","",OFFSET('Water Data'!$E$28,0,10*ROW('Water Data'!E4)))</f>
        <v/>
      </c>
      <c r="BX10" s="369" t="str">
        <f ca="1">+IF(OFFSET('Water Data'!$E$29,0,10*ROW('Water Data'!E4))="","",OFFSET('Water Data'!$E$29,0,10*ROW('Water Data'!E4)))</f>
        <v/>
      </c>
      <c r="BY10" s="369" t="str">
        <f ca="1">+IF(OFFSET('Water Data'!$F$27,0,10*ROW('Water Data'!F4))="","",OFFSET('Water Data'!$F$27,0,10*ROW('Water Data'!F4)))</f>
        <v/>
      </c>
      <c r="BZ10" s="369" t="str">
        <f ca="1">+IF(OFFSET('Water Data'!$F$28,0,10*ROW('Water Data'!F4))="","",OFFSET('Water Data'!$F$28,0,10*ROW('Water Data'!F4)))</f>
        <v/>
      </c>
      <c r="CA10" s="369" t="str">
        <f ca="1">+IF(OFFSET('Water Data'!$F$29,0,10*ROW('Water Data'!F4))="","",OFFSET('Water Data'!$F$29,0,10*ROW('Water Data'!F4)))</f>
        <v/>
      </c>
      <c r="CB10" s="369" t="str">
        <f ca="1">+IF(OFFSET('Water Data'!$G$27,0,10*ROW('Water Data'!G4))="","",OFFSET('Water Data'!$G$27,0,10*ROW('Water Data'!G4)))</f>
        <v/>
      </c>
      <c r="CC10" s="369" t="str">
        <f ca="1">+IF(OFFSET('Water Data'!$G$28,0,10*ROW('Water Data'!G4))="","",OFFSET('Water Data'!$G$28,0,10*ROW('Water Data'!G4)))</f>
        <v/>
      </c>
      <c r="CD10" s="369" t="str">
        <f ca="1">+IF(OFFSET('Water Data'!$G$29,0,10*ROW('Water Data'!G4))="","",OFFSET('Water Data'!$G$29,0,10*ROW('Water Data'!G4)))</f>
        <v/>
      </c>
      <c r="CE10" s="369" t="str">
        <f ca="1">+IF(OFFSET('Water Data'!$H$27,0,10*ROW('Water Data'!H4))="","",OFFSET('Water Data'!$H$27,0,10*ROW('Water Data'!H4)))</f>
        <v/>
      </c>
      <c r="CF10" s="369" t="str">
        <f ca="1">+IF(OFFSET('Water Data'!$H$28,0,10*ROW('Water Data'!H4))="","",OFFSET('Water Data'!$H$28,0,10*ROW('Water Data'!H4)))</f>
        <v/>
      </c>
      <c r="CG10" s="369" t="str">
        <f ca="1">+IF(OFFSET('Water Data'!$H$29,0,10*ROW('Water Data'!H4))="","",OFFSET('Water Data'!$H$29,0,10*ROW('Water Data'!H4)))</f>
        <v/>
      </c>
      <c r="CH10" s="369" t="str">
        <f ca="1">+IF(OFFSET('Water Data'!$I$27,0,10*ROW('Water Data'!I4))="","",OFFSET('Water Data'!$I$27,0,10*ROW('Water Data'!I4)))</f>
        <v/>
      </c>
      <c r="CI10" s="369" t="str">
        <f ca="1">+IF(OFFSET('Water Data'!$I$28,0,10*ROW('Water Data'!I4))="","",OFFSET('Water Data'!$I$28,0,10*ROW('Water Data'!I4)))</f>
        <v/>
      </c>
      <c r="CJ10" s="369" t="str">
        <f ca="1">+IF(OFFSET('Water Data'!$I$29,0,10*ROW('Water Data'!I4))="","",OFFSET('Water Data'!$I$29,0,10*ROW('Water Data'!I4)))</f>
        <v/>
      </c>
      <c r="CK10" s="369" t="str">
        <f ca="1">+IF(OFFSET('Sanitation Data'!$D$28,0,10*ROW('Sanitation Data'!D4))="","",OFFSET('Sanitation Data'!$D$28,0,10*ROW('Sanitation Data'!D4)))</f>
        <v/>
      </c>
      <c r="CL10" s="369" t="str">
        <f ca="1">+IF(OFFSET('Sanitation Data'!$D$29,0,10*ROW('Sanitation Data'!D4))="","",OFFSET('Sanitation Data'!$D$29,0,10*ROW('Sanitation Data'!D4)))</f>
        <v/>
      </c>
      <c r="CM10" s="369" t="str">
        <f ca="1">+IF(OFFSET('Sanitation Data'!$D$30,0,10*ROW('Sanitation Data'!D4))="","",OFFSET('Sanitation Data'!$D$30,0,10*ROW('Sanitation Data'!D4)))</f>
        <v/>
      </c>
      <c r="CN10" s="369" t="str">
        <f ca="1">+IF(OFFSET('Sanitation Data'!$D$31,0,10*ROW('Sanitation Data'!D4))="","",OFFSET('Sanitation Data'!$D$31,0,10*ROW('Sanitation Data'!D4)))</f>
        <v/>
      </c>
      <c r="CO10" s="369" t="str">
        <f ca="1">+IF(OFFSET('Sanitation Data'!$D$32,0,10*ROW('Sanitation Data'!D4))="","",OFFSET('Sanitation Data'!$D$32,0,10*ROW('Sanitation Data'!D4)))</f>
        <v/>
      </c>
      <c r="CP10" s="369" t="str">
        <f ca="1">+IF(OFFSET('Sanitation Data'!$E$28,0,10*ROW('Sanitation Data'!E4))="","",OFFSET('Sanitation Data'!$E$28,0,10*ROW('Sanitation Data'!E4)))</f>
        <v/>
      </c>
      <c r="CQ10" s="369" t="str">
        <f ca="1">+IF(OFFSET('Sanitation Data'!$E$29,0,10*ROW('Sanitation Data'!E4))="","",OFFSET('Sanitation Data'!$E$29,0,10*ROW('Sanitation Data'!E4)))</f>
        <v/>
      </c>
      <c r="CR10" s="369" t="str">
        <f ca="1">+IF(OFFSET('Sanitation Data'!$E$30,0,10*ROW('Sanitation Data'!E4))="","",OFFSET('Sanitation Data'!$E$30,0,10*ROW('Sanitation Data'!E4)))</f>
        <v/>
      </c>
      <c r="CS10" s="369" t="str">
        <f ca="1">+IF(OFFSET('Sanitation Data'!$E$31,0,10*ROW('Sanitation Data'!E4))="","",OFFSET('Sanitation Data'!$E$31,0,10*ROW('Sanitation Data'!E4)))</f>
        <v/>
      </c>
      <c r="CT10" s="369" t="str">
        <f ca="1">+IF(OFFSET('Sanitation Data'!$E$32,0,10*ROW('Sanitation Data'!E4))="","",OFFSET('Sanitation Data'!$E$32,0,10*ROW('Sanitation Data'!E4)))</f>
        <v/>
      </c>
      <c r="CU10" s="369" t="str">
        <f ca="1">+IF(OFFSET('Sanitation Data'!$F$28,0,10*ROW('Sanitation Data'!F4))="","",OFFSET('Sanitation Data'!$F$28,0,10*ROW('Sanitation Data'!F4)))</f>
        <v/>
      </c>
      <c r="CV10" s="369" t="str">
        <f ca="1">+IF(OFFSET('Sanitation Data'!$F$29,0,10*ROW('Sanitation Data'!F4))="","",OFFSET('Sanitation Data'!$F$29,0,10*ROW('Sanitation Data'!F4)))</f>
        <v/>
      </c>
      <c r="CW10" s="369" t="str">
        <f ca="1">+IF(OFFSET('Sanitation Data'!$F$30,0,10*ROW('Sanitation Data'!F4))="","",OFFSET('Sanitation Data'!$F$30,0,10*ROW('Sanitation Data'!F4)))</f>
        <v/>
      </c>
      <c r="CX10" s="369" t="str">
        <f ca="1">+IF(OFFSET('Sanitation Data'!$F$31,0,10*ROW('Sanitation Data'!F4))="","",OFFSET('Sanitation Data'!$F$31,0,10*ROW('Sanitation Data'!F4)))</f>
        <v/>
      </c>
      <c r="CY10" s="369" t="str">
        <f ca="1">+IF(OFFSET('Sanitation Data'!$F$32,0,10*ROW('Sanitation Data'!F4))="","",OFFSET('Sanitation Data'!$F$32,0,10*ROW('Sanitation Data'!F4)))</f>
        <v/>
      </c>
      <c r="CZ10" s="369" t="str">
        <f ca="1">+IF(OFFSET('Sanitation Data'!$G$28,0,10*ROW('Sanitation Data'!G4))="","",OFFSET('Sanitation Data'!$G$28,0,10*ROW('Sanitation Data'!G4)))</f>
        <v/>
      </c>
      <c r="DA10" s="369" t="str">
        <f ca="1">+IF(OFFSET('Sanitation Data'!$G$29,0,10*ROW('Sanitation Data'!G4))="","",OFFSET('Sanitation Data'!$G$29,0,10*ROW('Sanitation Data'!G4)))</f>
        <v/>
      </c>
      <c r="DB10" s="369" t="str">
        <f ca="1">+IF(OFFSET('Sanitation Data'!$G$30,0,10*ROW('Sanitation Data'!G4))="","",OFFSET('Sanitation Data'!$G$30,0,10*ROW('Sanitation Data'!G4)))</f>
        <v/>
      </c>
      <c r="DC10" s="369" t="str">
        <f ca="1">+IF(OFFSET('Sanitation Data'!$G$31,0,10*ROW('Sanitation Data'!G4))="","",OFFSET('Sanitation Data'!$G$31,0,10*ROW('Sanitation Data'!G4)))</f>
        <v/>
      </c>
      <c r="DD10" s="369" t="str">
        <f ca="1">+IF(OFFSET('Sanitation Data'!$G$32,0,10*ROW('Sanitation Data'!G4))="","",OFFSET('Sanitation Data'!$G$32,0,10*ROW('Sanitation Data'!G4)))</f>
        <v/>
      </c>
      <c r="DE10" s="369" t="str">
        <f ca="1">+IF(OFFSET('Sanitation Data'!$H$28,0,10*ROW('Sanitation Data'!H4))="","",OFFSET('Sanitation Data'!$H$28,0,10*ROW('Sanitation Data'!H4)))</f>
        <v/>
      </c>
      <c r="DF10" s="369" t="str">
        <f ca="1">+IF(OFFSET('Sanitation Data'!$H$29,0,10*ROW('Sanitation Data'!H4))="","",OFFSET('Sanitation Data'!$H$29,0,10*ROW('Sanitation Data'!H4)))</f>
        <v/>
      </c>
      <c r="DG10" s="369" t="str">
        <f ca="1">+IF(OFFSET('Sanitation Data'!$H$30,0,10*ROW('Sanitation Data'!H4))="","",OFFSET('Sanitation Data'!$H$30,0,10*ROW('Sanitation Data'!H4)))</f>
        <v/>
      </c>
      <c r="DH10" s="369" t="str">
        <f ca="1">+IF(OFFSET('Sanitation Data'!$H$31,0,10*ROW('Sanitation Data'!H4))="","",OFFSET('Sanitation Data'!$H$31,0,10*ROW('Sanitation Data'!H4)))</f>
        <v/>
      </c>
      <c r="DI10" s="369" t="str">
        <f ca="1">+IF(OFFSET('Sanitation Data'!$H$32,0,10*ROW('Sanitation Data'!H4))="","",OFFSET('Sanitation Data'!$H$32,0,10*ROW('Sanitation Data'!H4)))</f>
        <v/>
      </c>
      <c r="DJ10" s="369" t="str">
        <f ca="1">+IF(OFFSET('Sanitation Data'!$I$28,0,10*ROW('Sanitation Data'!I4))="","",OFFSET('Sanitation Data'!$I$28,0,10*ROW('Sanitation Data'!I4)))</f>
        <v/>
      </c>
      <c r="DK10" s="369" t="str">
        <f ca="1">+IF(OFFSET('Sanitation Data'!$I$29,0,10*ROW('Sanitation Data'!I4))="","",OFFSET('Sanitation Data'!$I$29,0,10*ROW('Sanitation Data'!I4)))</f>
        <v/>
      </c>
      <c r="DL10" s="369" t="str">
        <f ca="1">+IF(OFFSET('Sanitation Data'!$I$30,0,10*ROW('Sanitation Data'!I4))="","",OFFSET('Sanitation Data'!$I$30,0,10*ROW('Sanitation Data'!I4)))</f>
        <v/>
      </c>
      <c r="DM10" s="369" t="str">
        <f ca="1">+IF(OFFSET('Sanitation Data'!$I$31,0,10*ROW('Sanitation Data'!I4))="","",OFFSET('Sanitation Data'!$I$31,0,10*ROW('Sanitation Data'!I4)))</f>
        <v/>
      </c>
      <c r="DN10" s="369" t="str">
        <f ca="1">+IF(OFFSET('Sanitation Data'!$I$32,0,10*ROW('Sanitation Data'!I4))="","",OFFSET('Sanitation Data'!$I$32,0,10*ROW('Sanitation Data'!I4)))</f>
        <v/>
      </c>
      <c r="DO10" s="369" t="str">
        <f ca="1">+IF(OFFSET('Hygiene Data'!$D$11,0,10*ROW('Hygiene Data'!D4))="","",OFFSET('Hygiene Data'!$D$11,0,10*ROW('Hygiene Data'!D4)))</f>
        <v/>
      </c>
      <c r="DP10" s="369" t="str">
        <f ca="1">+IF(OFFSET('Hygiene Data'!$D$12,0,10*ROW('Hygiene Data'!D4))="","",OFFSET('Hygiene Data'!$D$12,0,10*ROW('Hygiene Data'!D4)))</f>
        <v/>
      </c>
      <c r="DQ10" s="369" t="str">
        <f ca="1">+IF(OFFSET('Hygiene Data'!$D$13,0,10*ROW('Hygiene Data'!D4))="","",OFFSET('Hygiene Data'!$D$13,0,10*ROW('Hygiene Data'!D4)))</f>
        <v/>
      </c>
      <c r="DR10" s="369" t="str">
        <f ca="1">+IF(OFFSET('Hygiene Data'!$E$11,0,10*ROW('Hygiene Data'!E4))="","",OFFSET('Hygiene Data'!$E$11,0,10*ROW('Hygiene Data'!E4)))</f>
        <v/>
      </c>
      <c r="DS10" s="369" t="str">
        <f ca="1">+IF(OFFSET('Hygiene Data'!$E$12,0,10*ROW('Hygiene Data'!E4))="","",OFFSET('Hygiene Data'!$E$12,0,10*ROW('Hygiene Data'!E4)))</f>
        <v/>
      </c>
      <c r="DT10" s="369" t="str">
        <f ca="1">+IF(OFFSET('Hygiene Data'!$E$13,0,10*ROW('Hygiene Data'!E4))="","",OFFSET('Hygiene Data'!$E$13,0,10*ROW('Hygiene Data'!E4)))</f>
        <v/>
      </c>
      <c r="DU10" s="369" t="str">
        <f ca="1">+IF(OFFSET('Hygiene Data'!$F$11,0,10*ROW('Hygiene Data'!F4))="","",OFFSET('Hygiene Data'!$F$11,0,10*ROW('Hygiene Data'!F4)))</f>
        <v/>
      </c>
      <c r="DV10" s="369" t="str">
        <f ca="1">+IF(OFFSET('Hygiene Data'!$F$12,0,10*ROW('Hygiene Data'!F4))="","",OFFSET('Hygiene Data'!$F$12,0,10*ROW('Hygiene Data'!F4)))</f>
        <v/>
      </c>
      <c r="DW10" s="369" t="str">
        <f ca="1">+IF(OFFSET('Hygiene Data'!$F$13,0,10*ROW('Hygiene Data'!F4))="","",OFFSET('Hygiene Data'!$F$13,0,10*ROW('Hygiene Data'!F4)))</f>
        <v/>
      </c>
      <c r="DX10" s="369" t="str">
        <f ca="1">+IF(OFFSET('Hygiene Data'!$G$11,0,10*ROW('Hygiene Data'!G4))="","",OFFSET('Hygiene Data'!$G$11,0,10*ROW('Hygiene Data'!G4)))</f>
        <v/>
      </c>
      <c r="DY10" s="369" t="str">
        <f ca="1">+IF(OFFSET('Hygiene Data'!$G$12,0,10*ROW('Hygiene Data'!G4))="","",OFFSET('Hygiene Data'!$G$12,0,10*ROW('Hygiene Data'!G4)))</f>
        <v/>
      </c>
      <c r="DZ10" s="369" t="str">
        <f ca="1">+IF(OFFSET('Hygiene Data'!$G$13,0,10*ROW('Hygiene Data'!G4))="","",OFFSET('Hygiene Data'!$G$13,0,10*ROW('Hygiene Data'!G4)))</f>
        <v/>
      </c>
      <c r="EA10" s="369" t="str">
        <f ca="1">+IF(OFFSET('Hygiene Data'!$H$11,0,10*ROW('Hygiene Data'!H4))="","",OFFSET('Hygiene Data'!$H$11,0,10*ROW('Hygiene Data'!H4)))</f>
        <v/>
      </c>
      <c r="EB10" s="369" t="str">
        <f ca="1">+IF(OFFSET('Hygiene Data'!$H$12,0,10*ROW('Hygiene Data'!H4))="","",OFFSET('Hygiene Data'!$H$12,0,10*ROW('Hygiene Data'!H4)))</f>
        <v/>
      </c>
      <c r="EC10" s="369" t="str">
        <f ca="1">+IF(OFFSET('Hygiene Data'!$H$13,0,10*ROW('Hygiene Data'!H4))="","",OFFSET('Hygiene Data'!$H$13,0,10*ROW('Hygiene Data'!H4)))</f>
        <v/>
      </c>
      <c r="ED10" s="369" t="str">
        <f ca="1">+IF(OFFSET('Hygiene Data'!$I$11,0,10*ROW('Hygiene Data'!I4))="","",OFFSET('Hygiene Data'!$I$11,0,10*ROW('Hygiene Data'!I4)))</f>
        <v/>
      </c>
      <c r="EE10" s="369" t="str">
        <f ca="1">+IF(OFFSET('Hygiene Data'!$I$12,0,10*ROW('Hygiene Data'!I4))="","",OFFSET('Hygiene Data'!$I$12,0,10*ROW('Hygiene Data'!I4)))</f>
        <v/>
      </c>
      <c r="EF10" s="369" t="str">
        <f ca="1">+IF(OFFSET('Hygiene Data'!$I$13,0,10*ROW('Hygiene Data'!I4))="","",OFFSET('Hygiene Data'!$I$13,0,10*ROW('Hygiene Data'!I4)))</f>
        <v/>
      </c>
    </row>
    <row r="11" spans="1:136" x14ac:dyDescent="0.25">
      <c r="A11" s="478" t="str">
        <f ca="1">+IF(OFFSET('Water Data'!$B$2,0,10*ROW('Water Data'!E5))="","",OFFSET('Water Data'!$B$2,0,10*ROW('Water Data'!E5)))</f>
        <v>AFG_2016_EMIS</v>
      </c>
      <c r="B11" s="478"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EMIS</v>
      </c>
      <c r="C11" s="505">
        <f t="shared" ca="1" si="0"/>
        <v>2016</v>
      </c>
      <c r="D11" s="506" t="str">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[71]</v>
      </c>
      <c r="E11" s="506" t="str">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[44]</v>
      </c>
      <c r="F11" s="506"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06"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06"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06"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06"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06"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06"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06"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06"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06"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06" t="e">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#N/A</v>
      </c>
      <c r="Q11" s="506" t="e">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#N/A</v>
      </c>
      <c r="R11" s="506"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06" t="e">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#N/A</v>
      </c>
      <c r="T11" s="506" t="e">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#N/A</v>
      </c>
      <c r="U11" s="506"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07" t="e">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#N/A</v>
      </c>
      <c r="W11" s="507"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07"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07"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07"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07"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07"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07"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07"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07"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07"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07"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07"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07"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07"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07"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07"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07"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07"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07"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07" t="e">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#N/A</v>
      </c>
      <c r="AQ11" s="507"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07"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07"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07"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07" t="e">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#N/A</v>
      </c>
      <c r="AV11" s="507"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07"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07"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07"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08"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84"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08"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08"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08"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08"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08"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08"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08"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08"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08"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08"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08"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08"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08"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08"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08"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08"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69" t="str">
        <f ca="1">+IF(OFFSET('Water Data'!$D$27,0,10*ROW('Water Data'!D5))="","",OFFSET('Water Data'!$D$27,0,10*ROW('Water Data'!D5)))</f>
        <v>No</v>
      </c>
      <c r="BT11" s="369" t="str">
        <f ca="1">+IF(OFFSET('Water Data'!$D$28,0,10*ROW('Water Data'!D5))="","",OFFSET('Water Data'!$D$28,0,10*ROW('Water Data'!D5)))</f>
        <v>No</v>
      </c>
      <c r="BU11" s="369" t="str">
        <f ca="1">+IF(OFFSET('Water Data'!$D$29,0,10*ROW('Water Data'!D5))="","",OFFSET('Water Data'!$D$29,0,10*ROW('Water Data'!D5)))</f>
        <v/>
      </c>
      <c r="BV11" s="369" t="str">
        <f ca="1">+IF(OFFSET('Water Data'!$E$27,0,10*ROW('Water Data'!E5))="","",OFFSET('Water Data'!$E$27,0,10*ROW('Water Data'!E5)))</f>
        <v/>
      </c>
      <c r="BW11" s="369" t="str">
        <f ca="1">+IF(OFFSET('Water Data'!$E$28,0,10*ROW('Water Data'!E5))="","",OFFSET('Water Data'!$E$28,0,10*ROW('Water Data'!E5)))</f>
        <v/>
      </c>
      <c r="BX11" s="369" t="str">
        <f ca="1">+IF(OFFSET('Water Data'!$E$29,0,10*ROW('Water Data'!E5))="","",OFFSET('Water Data'!$E$29,0,10*ROW('Water Data'!E5)))</f>
        <v/>
      </c>
      <c r="BY11" s="369" t="str">
        <f ca="1">+IF(OFFSET('Water Data'!$F$27,0,10*ROW('Water Data'!F5))="","",OFFSET('Water Data'!$F$27,0,10*ROW('Water Data'!F5)))</f>
        <v/>
      </c>
      <c r="BZ11" s="369" t="str">
        <f ca="1">+IF(OFFSET('Water Data'!$F$28,0,10*ROW('Water Data'!F5))="","",OFFSET('Water Data'!$F$28,0,10*ROW('Water Data'!F5)))</f>
        <v/>
      </c>
      <c r="CA11" s="369" t="str">
        <f ca="1">+IF(OFFSET('Water Data'!$F$29,0,10*ROW('Water Data'!F5))="","",OFFSET('Water Data'!$F$29,0,10*ROW('Water Data'!F5)))</f>
        <v/>
      </c>
      <c r="CB11" s="369" t="str">
        <f ca="1">+IF(OFFSET('Water Data'!$G$27,0,10*ROW('Water Data'!G5))="","",OFFSET('Water Data'!$G$27,0,10*ROW('Water Data'!G5)))</f>
        <v/>
      </c>
      <c r="CC11" s="369" t="str">
        <f ca="1">+IF(OFFSET('Water Data'!$G$28,0,10*ROW('Water Data'!G5))="","",OFFSET('Water Data'!$G$28,0,10*ROW('Water Data'!G5)))</f>
        <v/>
      </c>
      <c r="CD11" s="369" t="str">
        <f ca="1">+IF(OFFSET('Water Data'!$G$29,0,10*ROW('Water Data'!G5))="","",OFFSET('Water Data'!$G$29,0,10*ROW('Water Data'!G5)))</f>
        <v/>
      </c>
      <c r="CE11" s="369" t="str">
        <f ca="1">+IF(OFFSET('Water Data'!$H$27,0,10*ROW('Water Data'!H5))="","",OFFSET('Water Data'!$H$27,0,10*ROW('Water Data'!H5)))</f>
        <v/>
      </c>
      <c r="CF11" s="369" t="str">
        <f ca="1">+IF(OFFSET('Water Data'!$H$28,0,10*ROW('Water Data'!H5))="","",OFFSET('Water Data'!$H$28,0,10*ROW('Water Data'!H5)))</f>
        <v/>
      </c>
      <c r="CG11" s="369" t="str">
        <f ca="1">+IF(OFFSET('Water Data'!$H$29,0,10*ROW('Water Data'!H5))="","",OFFSET('Water Data'!$H$29,0,10*ROW('Water Data'!H5)))</f>
        <v/>
      </c>
      <c r="CH11" s="369" t="str">
        <f ca="1">+IF(OFFSET('Water Data'!$I$27,0,10*ROW('Water Data'!I5))="","",OFFSET('Water Data'!$I$27,0,10*ROW('Water Data'!I5)))</f>
        <v/>
      </c>
      <c r="CI11" s="369" t="str">
        <f ca="1">+IF(OFFSET('Water Data'!$I$28,0,10*ROW('Water Data'!I5))="","",OFFSET('Water Data'!$I$28,0,10*ROW('Water Data'!I5)))</f>
        <v/>
      </c>
      <c r="CJ11" s="369" t="str">
        <f ca="1">+IF(OFFSET('Water Data'!$I$29,0,10*ROW('Water Data'!I5))="","",OFFSET('Water Data'!$I$29,0,10*ROW('Water Data'!I5)))</f>
        <v/>
      </c>
      <c r="CK11" s="369" t="str">
        <f ca="1">+IF(OFFSET('Sanitation Data'!$D$28,0,10*ROW('Sanitation Data'!D5))="","",OFFSET('Sanitation Data'!$D$28,0,10*ROW('Sanitation Data'!D5)))</f>
        <v/>
      </c>
      <c r="CL11" s="369" t="str">
        <f ca="1">+IF(OFFSET('Sanitation Data'!$D$29,0,10*ROW('Sanitation Data'!D5))="","",OFFSET('Sanitation Data'!$D$29,0,10*ROW('Sanitation Data'!D5)))</f>
        <v/>
      </c>
      <c r="CM11" s="369" t="str">
        <f ca="1">+IF(OFFSET('Sanitation Data'!$D$30,0,10*ROW('Sanitation Data'!D5))="","",OFFSET('Sanitation Data'!$D$30,0,10*ROW('Sanitation Data'!D5)))</f>
        <v/>
      </c>
      <c r="CN11" s="369" t="str">
        <f ca="1">+IF(OFFSET('Sanitation Data'!$D$31,0,10*ROW('Sanitation Data'!D5))="","",OFFSET('Sanitation Data'!$D$31,0,10*ROW('Sanitation Data'!D5)))</f>
        <v/>
      </c>
      <c r="CO11" s="369" t="str">
        <f ca="1">+IF(OFFSET('Sanitation Data'!$D$32,0,10*ROW('Sanitation Data'!D5))="","",OFFSET('Sanitation Data'!$D$32,0,10*ROW('Sanitation Data'!D5)))</f>
        <v/>
      </c>
      <c r="CP11" s="369" t="str">
        <f ca="1">+IF(OFFSET('Sanitation Data'!$E$28,0,10*ROW('Sanitation Data'!E5))="","",OFFSET('Sanitation Data'!$E$28,0,10*ROW('Sanitation Data'!E5)))</f>
        <v/>
      </c>
      <c r="CQ11" s="369" t="str">
        <f ca="1">+IF(OFFSET('Sanitation Data'!$E$29,0,10*ROW('Sanitation Data'!E5))="","",OFFSET('Sanitation Data'!$E$29,0,10*ROW('Sanitation Data'!E5)))</f>
        <v/>
      </c>
      <c r="CR11" s="369" t="str">
        <f ca="1">+IF(OFFSET('Sanitation Data'!$E$30,0,10*ROW('Sanitation Data'!E5))="","",OFFSET('Sanitation Data'!$E$30,0,10*ROW('Sanitation Data'!E5)))</f>
        <v/>
      </c>
      <c r="CS11" s="369" t="str">
        <f ca="1">+IF(OFFSET('Sanitation Data'!$E$31,0,10*ROW('Sanitation Data'!E5))="","",OFFSET('Sanitation Data'!$E$31,0,10*ROW('Sanitation Data'!E5)))</f>
        <v/>
      </c>
      <c r="CT11" s="369" t="str">
        <f ca="1">+IF(OFFSET('Sanitation Data'!$E$32,0,10*ROW('Sanitation Data'!E5))="","",OFFSET('Sanitation Data'!$E$32,0,10*ROW('Sanitation Data'!E5)))</f>
        <v/>
      </c>
      <c r="CU11" s="369" t="str">
        <f ca="1">+IF(OFFSET('Sanitation Data'!$F$28,0,10*ROW('Sanitation Data'!F5))="","",OFFSET('Sanitation Data'!$F$28,0,10*ROW('Sanitation Data'!F5)))</f>
        <v/>
      </c>
      <c r="CV11" s="369" t="str">
        <f ca="1">+IF(OFFSET('Sanitation Data'!$F$29,0,10*ROW('Sanitation Data'!F5))="","",OFFSET('Sanitation Data'!$F$29,0,10*ROW('Sanitation Data'!F5)))</f>
        <v/>
      </c>
      <c r="CW11" s="369" t="str">
        <f ca="1">+IF(OFFSET('Sanitation Data'!$F$30,0,10*ROW('Sanitation Data'!F5))="","",OFFSET('Sanitation Data'!$F$30,0,10*ROW('Sanitation Data'!F5)))</f>
        <v/>
      </c>
      <c r="CX11" s="369" t="str">
        <f ca="1">+IF(OFFSET('Sanitation Data'!$F$31,0,10*ROW('Sanitation Data'!F5))="","",OFFSET('Sanitation Data'!$F$31,0,10*ROW('Sanitation Data'!F5)))</f>
        <v/>
      </c>
      <c r="CY11" s="369" t="str">
        <f ca="1">+IF(OFFSET('Sanitation Data'!$F$32,0,10*ROW('Sanitation Data'!F5))="","",OFFSET('Sanitation Data'!$F$32,0,10*ROW('Sanitation Data'!F5)))</f>
        <v/>
      </c>
      <c r="CZ11" s="369" t="str">
        <f ca="1">+IF(OFFSET('Sanitation Data'!$G$28,0,10*ROW('Sanitation Data'!G5))="","",OFFSET('Sanitation Data'!$G$28,0,10*ROW('Sanitation Data'!G5)))</f>
        <v/>
      </c>
      <c r="DA11" s="369" t="str">
        <f ca="1">+IF(OFFSET('Sanitation Data'!$G$29,0,10*ROW('Sanitation Data'!G5))="","",OFFSET('Sanitation Data'!$G$29,0,10*ROW('Sanitation Data'!G5)))</f>
        <v/>
      </c>
      <c r="DB11" s="369" t="str">
        <f ca="1">+IF(OFFSET('Sanitation Data'!$G$30,0,10*ROW('Sanitation Data'!G5))="","",OFFSET('Sanitation Data'!$G$30,0,10*ROW('Sanitation Data'!G5)))</f>
        <v/>
      </c>
      <c r="DC11" s="369" t="str">
        <f ca="1">+IF(OFFSET('Sanitation Data'!$G$31,0,10*ROW('Sanitation Data'!G5))="","",OFFSET('Sanitation Data'!$G$31,0,10*ROW('Sanitation Data'!G5)))</f>
        <v/>
      </c>
      <c r="DD11" s="369" t="str">
        <f ca="1">+IF(OFFSET('Sanitation Data'!$G$32,0,10*ROW('Sanitation Data'!G5))="","",OFFSET('Sanitation Data'!$G$32,0,10*ROW('Sanitation Data'!G5)))</f>
        <v/>
      </c>
      <c r="DE11" s="369" t="str">
        <f ca="1">+IF(OFFSET('Sanitation Data'!$H$28,0,10*ROW('Sanitation Data'!H5))="","",OFFSET('Sanitation Data'!$H$28,0,10*ROW('Sanitation Data'!H5)))</f>
        <v/>
      </c>
      <c r="DF11" s="369" t="str">
        <f ca="1">+IF(OFFSET('Sanitation Data'!$H$29,0,10*ROW('Sanitation Data'!H5))="","",OFFSET('Sanitation Data'!$H$29,0,10*ROW('Sanitation Data'!H5)))</f>
        <v/>
      </c>
      <c r="DG11" s="369" t="str">
        <f ca="1">+IF(OFFSET('Sanitation Data'!$H$30,0,10*ROW('Sanitation Data'!H5))="","",OFFSET('Sanitation Data'!$H$30,0,10*ROW('Sanitation Data'!H5)))</f>
        <v/>
      </c>
      <c r="DH11" s="369" t="str">
        <f ca="1">+IF(OFFSET('Sanitation Data'!$H$31,0,10*ROW('Sanitation Data'!H5))="","",OFFSET('Sanitation Data'!$H$31,0,10*ROW('Sanitation Data'!H5)))</f>
        <v/>
      </c>
      <c r="DI11" s="369" t="str">
        <f ca="1">+IF(OFFSET('Sanitation Data'!$H$32,0,10*ROW('Sanitation Data'!H5))="","",OFFSET('Sanitation Data'!$H$32,0,10*ROW('Sanitation Data'!H5)))</f>
        <v/>
      </c>
      <c r="DJ11" s="369" t="str">
        <f ca="1">+IF(OFFSET('Sanitation Data'!$I$28,0,10*ROW('Sanitation Data'!I5))="","",OFFSET('Sanitation Data'!$I$28,0,10*ROW('Sanitation Data'!I5)))</f>
        <v/>
      </c>
      <c r="DK11" s="369" t="str">
        <f ca="1">+IF(OFFSET('Sanitation Data'!$I$29,0,10*ROW('Sanitation Data'!I5))="","",OFFSET('Sanitation Data'!$I$29,0,10*ROW('Sanitation Data'!I5)))</f>
        <v/>
      </c>
      <c r="DL11" s="369" t="str">
        <f ca="1">+IF(OFFSET('Sanitation Data'!$I$30,0,10*ROW('Sanitation Data'!I5))="","",OFFSET('Sanitation Data'!$I$30,0,10*ROW('Sanitation Data'!I5)))</f>
        <v/>
      </c>
      <c r="DM11" s="369" t="str">
        <f ca="1">+IF(OFFSET('Sanitation Data'!$I$31,0,10*ROW('Sanitation Data'!I5))="","",OFFSET('Sanitation Data'!$I$31,0,10*ROW('Sanitation Data'!I5)))</f>
        <v/>
      </c>
      <c r="DN11" s="369" t="str">
        <f ca="1">+IF(OFFSET('Sanitation Data'!$I$32,0,10*ROW('Sanitation Data'!I5))="","",OFFSET('Sanitation Data'!$I$32,0,10*ROW('Sanitation Data'!I5)))</f>
        <v/>
      </c>
      <c r="DO11" s="369" t="str">
        <f ca="1">+IF(OFFSET('Hygiene Data'!$D$11,0,10*ROW('Hygiene Data'!D5))="","",OFFSET('Hygiene Data'!$D$11,0,10*ROW('Hygiene Data'!D5)))</f>
        <v/>
      </c>
      <c r="DP11" s="369" t="str">
        <f ca="1">+IF(OFFSET('Hygiene Data'!$D$12,0,10*ROW('Hygiene Data'!D5))="","",OFFSET('Hygiene Data'!$D$12,0,10*ROW('Hygiene Data'!D5)))</f>
        <v/>
      </c>
      <c r="DQ11" s="369" t="str">
        <f ca="1">+IF(OFFSET('Hygiene Data'!$D$13,0,10*ROW('Hygiene Data'!D5))="","",OFFSET('Hygiene Data'!$D$13,0,10*ROW('Hygiene Data'!D5)))</f>
        <v/>
      </c>
      <c r="DR11" s="369" t="str">
        <f ca="1">+IF(OFFSET('Hygiene Data'!$E$11,0,10*ROW('Hygiene Data'!E5))="","",OFFSET('Hygiene Data'!$E$11,0,10*ROW('Hygiene Data'!E5)))</f>
        <v/>
      </c>
      <c r="DS11" s="369" t="str">
        <f ca="1">+IF(OFFSET('Hygiene Data'!$E$12,0,10*ROW('Hygiene Data'!E5))="","",OFFSET('Hygiene Data'!$E$12,0,10*ROW('Hygiene Data'!E5)))</f>
        <v/>
      </c>
      <c r="DT11" s="369" t="str">
        <f ca="1">+IF(OFFSET('Hygiene Data'!$E$13,0,10*ROW('Hygiene Data'!E5))="","",OFFSET('Hygiene Data'!$E$13,0,10*ROW('Hygiene Data'!E5)))</f>
        <v/>
      </c>
      <c r="DU11" s="369" t="str">
        <f ca="1">+IF(OFFSET('Hygiene Data'!$F$11,0,10*ROW('Hygiene Data'!F5))="","",OFFSET('Hygiene Data'!$F$11,0,10*ROW('Hygiene Data'!F5)))</f>
        <v/>
      </c>
      <c r="DV11" s="369" t="str">
        <f ca="1">+IF(OFFSET('Hygiene Data'!$F$12,0,10*ROW('Hygiene Data'!F5))="","",OFFSET('Hygiene Data'!$F$12,0,10*ROW('Hygiene Data'!F5)))</f>
        <v/>
      </c>
      <c r="DW11" s="369" t="str">
        <f ca="1">+IF(OFFSET('Hygiene Data'!$F$13,0,10*ROW('Hygiene Data'!F5))="","",OFFSET('Hygiene Data'!$F$13,0,10*ROW('Hygiene Data'!F5)))</f>
        <v/>
      </c>
      <c r="DX11" s="369" t="str">
        <f ca="1">+IF(OFFSET('Hygiene Data'!$G$11,0,10*ROW('Hygiene Data'!G5))="","",OFFSET('Hygiene Data'!$G$11,0,10*ROW('Hygiene Data'!G5)))</f>
        <v/>
      </c>
      <c r="DY11" s="369" t="str">
        <f ca="1">+IF(OFFSET('Hygiene Data'!$G$12,0,10*ROW('Hygiene Data'!G5))="","",OFFSET('Hygiene Data'!$G$12,0,10*ROW('Hygiene Data'!G5)))</f>
        <v/>
      </c>
      <c r="DZ11" s="369" t="str">
        <f ca="1">+IF(OFFSET('Hygiene Data'!$G$13,0,10*ROW('Hygiene Data'!G5))="","",OFFSET('Hygiene Data'!$G$13,0,10*ROW('Hygiene Data'!G5)))</f>
        <v/>
      </c>
      <c r="EA11" s="369" t="str">
        <f ca="1">+IF(OFFSET('Hygiene Data'!$H$11,0,10*ROW('Hygiene Data'!H5))="","",OFFSET('Hygiene Data'!$H$11,0,10*ROW('Hygiene Data'!H5)))</f>
        <v/>
      </c>
      <c r="EB11" s="369" t="str">
        <f ca="1">+IF(OFFSET('Hygiene Data'!$H$12,0,10*ROW('Hygiene Data'!H5))="","",OFFSET('Hygiene Data'!$H$12,0,10*ROW('Hygiene Data'!H5)))</f>
        <v/>
      </c>
      <c r="EC11" s="369" t="str">
        <f ca="1">+IF(OFFSET('Hygiene Data'!$H$13,0,10*ROW('Hygiene Data'!H5))="","",OFFSET('Hygiene Data'!$H$13,0,10*ROW('Hygiene Data'!H5)))</f>
        <v/>
      </c>
      <c r="ED11" s="369" t="str">
        <f ca="1">+IF(OFFSET('Hygiene Data'!$I$11,0,10*ROW('Hygiene Data'!I5))="","",OFFSET('Hygiene Data'!$I$11,0,10*ROW('Hygiene Data'!I5)))</f>
        <v/>
      </c>
      <c r="EE11" s="369" t="str">
        <f ca="1">+IF(OFFSET('Hygiene Data'!$I$12,0,10*ROW('Hygiene Data'!I5))="","",OFFSET('Hygiene Data'!$I$12,0,10*ROW('Hygiene Data'!I5)))</f>
        <v/>
      </c>
      <c r="EF11" s="369" t="str">
        <f ca="1">+IF(OFFSET('Hygiene Data'!$I$13,0,10*ROW('Hygiene Data'!I5))="","",OFFSET('Hygiene Data'!$I$13,0,10*ROW('Hygiene Data'!I5)))</f>
        <v/>
      </c>
    </row>
    <row r="12" spans="1:136" x14ac:dyDescent="0.25">
      <c r="A12" s="478" t="str">
        <f ca="1">+IF(OFFSET('Water Data'!$B$2,0,10*ROW('Water Data'!E6))="","",OFFSET('Water Data'!$B$2,0,10*ROW('Water Data'!E6)))</f>
        <v>AFG_2016_UIS</v>
      </c>
      <c r="B12" s="478"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Other</v>
      </c>
      <c r="C12" s="505">
        <f t="shared" ca="1" si="0"/>
        <v>2016</v>
      </c>
      <c r="D12" s="506"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06"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06"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06"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06"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06"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06"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06"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06"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06"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06"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06"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06"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06"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06"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06"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06"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06">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73.8</v>
      </c>
      <c r="V12" s="507"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07"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07"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07"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07">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26.6</v>
      </c>
      <c r="AA12" s="507"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07"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07"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07"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07"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07"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07"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07"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07"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07"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07"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07"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07"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07"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07"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07"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07"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07"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07"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07">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26.6</v>
      </c>
      <c r="AU12" s="507"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07"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07"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07"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07"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08"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84"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08">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6.1728174220213852</v>
      </c>
      <c r="BC12" s="508"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08"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08"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08"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08"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08"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08"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08"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08"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08"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08"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08">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2.6</v>
      </c>
      <c r="BO12" s="508"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08"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08">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10.2826</v>
      </c>
      <c r="BS12" s="369" t="str">
        <f ca="1">+IF(OFFSET('Water Data'!$D$27,0,10*ROW('Water Data'!D6))="","",OFFSET('Water Data'!$D$27,0,10*ROW('Water Data'!D6)))</f>
        <v/>
      </c>
      <c r="BT12" s="369" t="str">
        <f ca="1">+IF(OFFSET('Water Data'!$D$28,0,10*ROW('Water Data'!D6))="","",OFFSET('Water Data'!$D$28,0,10*ROW('Water Data'!D6)))</f>
        <v/>
      </c>
      <c r="BU12" s="369" t="str">
        <f ca="1">+IF(OFFSET('Water Data'!$D$29,0,10*ROW('Water Data'!D6))="","",OFFSET('Water Data'!$D$29,0,10*ROW('Water Data'!D6)))</f>
        <v/>
      </c>
      <c r="BV12" s="369" t="str">
        <f ca="1">+IF(OFFSET('Water Data'!$E$27,0,10*ROW('Water Data'!E6))="","",OFFSET('Water Data'!$E$27,0,10*ROW('Water Data'!E6)))</f>
        <v/>
      </c>
      <c r="BW12" s="369" t="str">
        <f ca="1">+IF(OFFSET('Water Data'!$E$28,0,10*ROW('Water Data'!E6))="","",OFFSET('Water Data'!$E$28,0,10*ROW('Water Data'!E6)))</f>
        <v/>
      </c>
      <c r="BX12" s="369" t="str">
        <f ca="1">+IF(OFFSET('Water Data'!$E$29,0,10*ROW('Water Data'!E6))="","",OFFSET('Water Data'!$E$29,0,10*ROW('Water Data'!E6)))</f>
        <v/>
      </c>
      <c r="BY12" s="369" t="str">
        <f ca="1">+IF(OFFSET('Water Data'!$F$27,0,10*ROW('Water Data'!F6))="","",OFFSET('Water Data'!$F$27,0,10*ROW('Water Data'!F6)))</f>
        <v/>
      </c>
      <c r="BZ12" s="369" t="str">
        <f ca="1">+IF(OFFSET('Water Data'!$F$28,0,10*ROW('Water Data'!F6))="","",OFFSET('Water Data'!$F$28,0,10*ROW('Water Data'!F6)))</f>
        <v/>
      </c>
      <c r="CA12" s="369" t="str">
        <f ca="1">+IF(OFFSET('Water Data'!$F$29,0,10*ROW('Water Data'!F6))="","",OFFSET('Water Data'!$F$29,0,10*ROW('Water Data'!F6)))</f>
        <v/>
      </c>
      <c r="CB12" s="369" t="str">
        <f ca="1">+IF(OFFSET('Water Data'!$G$27,0,10*ROW('Water Data'!G6))="","",OFFSET('Water Data'!$G$27,0,10*ROW('Water Data'!G6)))</f>
        <v/>
      </c>
      <c r="CC12" s="369" t="str">
        <f ca="1">+IF(OFFSET('Water Data'!$G$28,0,10*ROW('Water Data'!G6))="","",OFFSET('Water Data'!$G$28,0,10*ROW('Water Data'!G6)))</f>
        <v/>
      </c>
      <c r="CD12" s="369" t="str">
        <f ca="1">+IF(OFFSET('Water Data'!$G$29,0,10*ROW('Water Data'!G6))="","",OFFSET('Water Data'!$G$29,0,10*ROW('Water Data'!G6)))</f>
        <v/>
      </c>
      <c r="CE12" s="369" t="str">
        <f ca="1">+IF(OFFSET('Water Data'!$H$27,0,10*ROW('Water Data'!H6))="","",OFFSET('Water Data'!$H$27,0,10*ROW('Water Data'!H6)))</f>
        <v/>
      </c>
      <c r="CF12" s="369" t="str">
        <f ca="1">+IF(OFFSET('Water Data'!$H$28,0,10*ROW('Water Data'!H6))="","",OFFSET('Water Data'!$H$28,0,10*ROW('Water Data'!H6)))</f>
        <v/>
      </c>
      <c r="CG12" s="369" t="str">
        <f ca="1">+IF(OFFSET('Water Data'!$H$29,0,10*ROW('Water Data'!H6))="","",OFFSET('Water Data'!$H$29,0,10*ROW('Water Data'!H6)))</f>
        <v/>
      </c>
      <c r="CH12" s="369" t="str">
        <f ca="1">+IF(OFFSET('Water Data'!$I$27,0,10*ROW('Water Data'!I6))="","",OFFSET('Water Data'!$I$27,0,10*ROW('Water Data'!I6)))</f>
        <v/>
      </c>
      <c r="CI12" s="369" t="str">
        <f ca="1">+IF(OFFSET('Water Data'!$I$28,0,10*ROW('Water Data'!I6))="","",OFFSET('Water Data'!$I$28,0,10*ROW('Water Data'!I6)))</f>
        <v/>
      </c>
      <c r="CJ12" s="369" t="str">
        <f ca="1">+IF(OFFSET('Water Data'!$I$29,0,10*ROW('Water Data'!I6))="","",OFFSET('Water Data'!$I$29,0,10*ROW('Water Data'!I6)))</f>
        <v>Yes</v>
      </c>
      <c r="CK12" s="369" t="str">
        <f ca="1">+IF(OFFSET('Sanitation Data'!$D$28,0,10*ROW('Sanitation Data'!D6))="","",OFFSET('Sanitation Data'!$D$28,0,10*ROW('Sanitation Data'!D6)))</f>
        <v/>
      </c>
      <c r="CL12" s="369" t="str">
        <f ca="1">+IF(OFFSET('Sanitation Data'!$D$29,0,10*ROW('Sanitation Data'!D6))="","",OFFSET('Sanitation Data'!$D$29,0,10*ROW('Sanitation Data'!D6)))</f>
        <v/>
      </c>
      <c r="CM12" s="369" t="str">
        <f ca="1">+IF(OFFSET('Sanitation Data'!$D$30,0,10*ROW('Sanitation Data'!D6))="","",OFFSET('Sanitation Data'!$D$30,0,10*ROW('Sanitation Data'!D6)))</f>
        <v/>
      </c>
      <c r="CN12" s="369" t="str">
        <f ca="1">+IF(OFFSET('Sanitation Data'!$D$31,0,10*ROW('Sanitation Data'!D6))="","",OFFSET('Sanitation Data'!$D$31,0,10*ROW('Sanitation Data'!D6)))</f>
        <v/>
      </c>
      <c r="CO12" s="369" t="str">
        <f ca="1">+IF(OFFSET('Sanitation Data'!$D$32,0,10*ROW('Sanitation Data'!D6))="","",OFFSET('Sanitation Data'!$D$32,0,10*ROW('Sanitation Data'!D6)))</f>
        <v>Yes</v>
      </c>
      <c r="CP12" s="369" t="str">
        <f ca="1">+IF(OFFSET('Sanitation Data'!$E$28,0,10*ROW('Sanitation Data'!E6))="","",OFFSET('Sanitation Data'!$E$28,0,10*ROW('Sanitation Data'!E6)))</f>
        <v/>
      </c>
      <c r="CQ12" s="369" t="str">
        <f ca="1">+IF(OFFSET('Sanitation Data'!$E$29,0,10*ROW('Sanitation Data'!E6))="","",OFFSET('Sanitation Data'!$E$29,0,10*ROW('Sanitation Data'!E6)))</f>
        <v/>
      </c>
      <c r="CR12" s="369" t="str">
        <f ca="1">+IF(OFFSET('Sanitation Data'!$E$30,0,10*ROW('Sanitation Data'!E6))="","",OFFSET('Sanitation Data'!$E$30,0,10*ROW('Sanitation Data'!E6)))</f>
        <v/>
      </c>
      <c r="CS12" s="369" t="str">
        <f ca="1">+IF(OFFSET('Sanitation Data'!$E$31,0,10*ROW('Sanitation Data'!E6))="","",OFFSET('Sanitation Data'!$E$31,0,10*ROW('Sanitation Data'!E6)))</f>
        <v/>
      </c>
      <c r="CT12" s="369" t="str">
        <f ca="1">+IF(OFFSET('Sanitation Data'!$E$32,0,10*ROW('Sanitation Data'!E6))="","",OFFSET('Sanitation Data'!$E$32,0,10*ROW('Sanitation Data'!E6)))</f>
        <v/>
      </c>
      <c r="CU12" s="369" t="str">
        <f ca="1">+IF(OFFSET('Sanitation Data'!$F$28,0,10*ROW('Sanitation Data'!F6))="","",OFFSET('Sanitation Data'!$F$28,0,10*ROW('Sanitation Data'!F6)))</f>
        <v/>
      </c>
      <c r="CV12" s="369" t="str">
        <f ca="1">+IF(OFFSET('Sanitation Data'!$F$29,0,10*ROW('Sanitation Data'!F6))="","",OFFSET('Sanitation Data'!$F$29,0,10*ROW('Sanitation Data'!F6)))</f>
        <v/>
      </c>
      <c r="CW12" s="369" t="str">
        <f ca="1">+IF(OFFSET('Sanitation Data'!$F$30,0,10*ROW('Sanitation Data'!F6))="","",OFFSET('Sanitation Data'!$F$30,0,10*ROW('Sanitation Data'!F6)))</f>
        <v/>
      </c>
      <c r="CX12" s="369" t="str">
        <f ca="1">+IF(OFFSET('Sanitation Data'!$F$31,0,10*ROW('Sanitation Data'!F6))="","",OFFSET('Sanitation Data'!$F$31,0,10*ROW('Sanitation Data'!F6)))</f>
        <v/>
      </c>
      <c r="CY12" s="369" t="str">
        <f ca="1">+IF(OFFSET('Sanitation Data'!$F$32,0,10*ROW('Sanitation Data'!F6))="","",OFFSET('Sanitation Data'!$F$32,0,10*ROW('Sanitation Data'!F6)))</f>
        <v/>
      </c>
      <c r="CZ12" s="369" t="str">
        <f ca="1">+IF(OFFSET('Sanitation Data'!$G$28,0,10*ROW('Sanitation Data'!G6))="","",OFFSET('Sanitation Data'!$G$28,0,10*ROW('Sanitation Data'!G6)))</f>
        <v/>
      </c>
      <c r="DA12" s="369" t="str">
        <f ca="1">+IF(OFFSET('Sanitation Data'!$G$29,0,10*ROW('Sanitation Data'!G6))="","",OFFSET('Sanitation Data'!$G$29,0,10*ROW('Sanitation Data'!G6)))</f>
        <v/>
      </c>
      <c r="DB12" s="369" t="str">
        <f ca="1">+IF(OFFSET('Sanitation Data'!$G$30,0,10*ROW('Sanitation Data'!G6))="","",OFFSET('Sanitation Data'!$G$30,0,10*ROW('Sanitation Data'!G6)))</f>
        <v/>
      </c>
      <c r="DC12" s="369" t="str">
        <f ca="1">+IF(OFFSET('Sanitation Data'!$G$31,0,10*ROW('Sanitation Data'!G6))="","",OFFSET('Sanitation Data'!$G$31,0,10*ROW('Sanitation Data'!G6)))</f>
        <v/>
      </c>
      <c r="DD12" s="369" t="str">
        <f ca="1">+IF(OFFSET('Sanitation Data'!$G$32,0,10*ROW('Sanitation Data'!G6))="","",OFFSET('Sanitation Data'!$G$32,0,10*ROW('Sanitation Data'!G6)))</f>
        <v/>
      </c>
      <c r="DE12" s="369" t="str">
        <f ca="1">+IF(OFFSET('Sanitation Data'!$H$28,0,10*ROW('Sanitation Data'!H6))="","",OFFSET('Sanitation Data'!$H$28,0,10*ROW('Sanitation Data'!H6)))</f>
        <v/>
      </c>
      <c r="DF12" s="369" t="str">
        <f ca="1">+IF(OFFSET('Sanitation Data'!$H$29,0,10*ROW('Sanitation Data'!H6))="","",OFFSET('Sanitation Data'!$H$29,0,10*ROW('Sanitation Data'!H6)))</f>
        <v/>
      </c>
      <c r="DG12" s="369" t="str">
        <f ca="1">+IF(OFFSET('Sanitation Data'!$H$30,0,10*ROW('Sanitation Data'!H6))="","",OFFSET('Sanitation Data'!$H$30,0,10*ROW('Sanitation Data'!H6)))</f>
        <v/>
      </c>
      <c r="DH12" s="369" t="str">
        <f ca="1">+IF(OFFSET('Sanitation Data'!$H$31,0,10*ROW('Sanitation Data'!H6))="","",OFFSET('Sanitation Data'!$H$31,0,10*ROW('Sanitation Data'!H6)))</f>
        <v/>
      </c>
      <c r="DI12" s="369" t="str">
        <f ca="1">+IF(OFFSET('Sanitation Data'!$H$32,0,10*ROW('Sanitation Data'!H6))="","",OFFSET('Sanitation Data'!$H$32,0,10*ROW('Sanitation Data'!H6)))</f>
        <v>Yes</v>
      </c>
      <c r="DJ12" s="369" t="str">
        <f ca="1">+IF(OFFSET('Sanitation Data'!$I$28,0,10*ROW('Sanitation Data'!I6))="","",OFFSET('Sanitation Data'!$I$28,0,10*ROW('Sanitation Data'!I6)))</f>
        <v/>
      </c>
      <c r="DK12" s="369" t="str">
        <f ca="1">+IF(OFFSET('Sanitation Data'!$I$29,0,10*ROW('Sanitation Data'!I6))="","",OFFSET('Sanitation Data'!$I$29,0,10*ROW('Sanitation Data'!I6)))</f>
        <v/>
      </c>
      <c r="DL12" s="369" t="str">
        <f ca="1">+IF(OFFSET('Sanitation Data'!$I$30,0,10*ROW('Sanitation Data'!I6))="","",OFFSET('Sanitation Data'!$I$30,0,10*ROW('Sanitation Data'!I6)))</f>
        <v/>
      </c>
      <c r="DM12" s="369" t="str">
        <f ca="1">+IF(OFFSET('Sanitation Data'!$I$31,0,10*ROW('Sanitation Data'!I6))="","",OFFSET('Sanitation Data'!$I$31,0,10*ROW('Sanitation Data'!I6)))</f>
        <v/>
      </c>
      <c r="DN12" s="369" t="str">
        <f ca="1">+IF(OFFSET('Sanitation Data'!$I$32,0,10*ROW('Sanitation Data'!I6))="","",OFFSET('Sanitation Data'!$I$32,0,10*ROW('Sanitation Data'!I6)))</f>
        <v/>
      </c>
      <c r="DO12" s="369" t="str">
        <f ca="1">+IF(OFFSET('Hygiene Data'!$D$11,0,10*ROW('Hygiene Data'!D6))="","",OFFSET('Hygiene Data'!$D$11,0,10*ROW('Hygiene Data'!D6)))</f>
        <v/>
      </c>
      <c r="DP12" s="369" t="str">
        <f ca="1">+IF(OFFSET('Hygiene Data'!$D$12,0,10*ROW('Hygiene Data'!D6))="","",OFFSET('Hygiene Data'!$D$12,0,10*ROW('Hygiene Data'!D6)))</f>
        <v/>
      </c>
      <c r="DQ12" s="369" t="str">
        <f ca="1">+IF(OFFSET('Hygiene Data'!$D$13,0,10*ROW('Hygiene Data'!D6))="","",OFFSET('Hygiene Data'!$D$13,0,10*ROW('Hygiene Data'!D6)))</f>
        <v>Yes</v>
      </c>
      <c r="DR12" s="369" t="str">
        <f ca="1">+IF(OFFSET('Hygiene Data'!$E$11,0,10*ROW('Hygiene Data'!E6))="","",OFFSET('Hygiene Data'!$E$11,0,10*ROW('Hygiene Data'!E6)))</f>
        <v/>
      </c>
      <c r="DS12" s="369" t="str">
        <f ca="1">+IF(OFFSET('Hygiene Data'!$E$12,0,10*ROW('Hygiene Data'!E6))="","",OFFSET('Hygiene Data'!$E$12,0,10*ROW('Hygiene Data'!E6)))</f>
        <v/>
      </c>
      <c r="DT12" s="369" t="str">
        <f ca="1">+IF(OFFSET('Hygiene Data'!$E$13,0,10*ROW('Hygiene Data'!E6))="","",OFFSET('Hygiene Data'!$E$13,0,10*ROW('Hygiene Data'!E6)))</f>
        <v/>
      </c>
      <c r="DU12" s="369" t="str">
        <f ca="1">+IF(OFFSET('Hygiene Data'!$F$11,0,10*ROW('Hygiene Data'!F6))="","",OFFSET('Hygiene Data'!$F$11,0,10*ROW('Hygiene Data'!F6)))</f>
        <v/>
      </c>
      <c r="DV12" s="369" t="str">
        <f ca="1">+IF(OFFSET('Hygiene Data'!$F$12,0,10*ROW('Hygiene Data'!F6))="","",OFFSET('Hygiene Data'!$F$12,0,10*ROW('Hygiene Data'!F6)))</f>
        <v/>
      </c>
      <c r="DW12" s="369" t="str">
        <f ca="1">+IF(OFFSET('Hygiene Data'!$F$13,0,10*ROW('Hygiene Data'!F6))="","",OFFSET('Hygiene Data'!$F$13,0,10*ROW('Hygiene Data'!F6)))</f>
        <v/>
      </c>
      <c r="DX12" s="369" t="str">
        <f ca="1">+IF(OFFSET('Hygiene Data'!$G$11,0,10*ROW('Hygiene Data'!G6))="","",OFFSET('Hygiene Data'!$G$11,0,10*ROW('Hygiene Data'!G6)))</f>
        <v/>
      </c>
      <c r="DY12" s="369" t="str">
        <f ca="1">+IF(OFFSET('Hygiene Data'!$G$12,0,10*ROW('Hygiene Data'!G6))="","",OFFSET('Hygiene Data'!$G$12,0,10*ROW('Hygiene Data'!G6)))</f>
        <v/>
      </c>
      <c r="DZ12" s="369" t="str">
        <f ca="1">+IF(OFFSET('Hygiene Data'!$G$13,0,10*ROW('Hygiene Data'!G6))="","",OFFSET('Hygiene Data'!$G$13,0,10*ROW('Hygiene Data'!G6)))</f>
        <v/>
      </c>
      <c r="EA12" s="369" t="str">
        <f ca="1">+IF(OFFSET('Hygiene Data'!$H$11,0,10*ROW('Hygiene Data'!H6))="","",OFFSET('Hygiene Data'!$H$11,0,10*ROW('Hygiene Data'!H6)))</f>
        <v/>
      </c>
      <c r="EB12" s="369" t="str">
        <f ca="1">+IF(OFFSET('Hygiene Data'!$H$12,0,10*ROW('Hygiene Data'!H6))="","",OFFSET('Hygiene Data'!$H$12,0,10*ROW('Hygiene Data'!H6)))</f>
        <v/>
      </c>
      <c r="EC12" s="369" t="str">
        <f ca="1">+IF(OFFSET('Hygiene Data'!$H$13,0,10*ROW('Hygiene Data'!H6))="","",OFFSET('Hygiene Data'!$H$13,0,10*ROW('Hygiene Data'!H6)))</f>
        <v>Yes</v>
      </c>
      <c r="ED12" s="369" t="str">
        <f ca="1">+IF(OFFSET('Hygiene Data'!$I$11,0,10*ROW('Hygiene Data'!I6))="","",OFFSET('Hygiene Data'!$I$11,0,10*ROW('Hygiene Data'!I6)))</f>
        <v/>
      </c>
      <c r="EE12" s="369" t="str">
        <f ca="1">+IF(OFFSET('Hygiene Data'!$I$12,0,10*ROW('Hygiene Data'!I6))="","",OFFSET('Hygiene Data'!$I$12,0,10*ROW('Hygiene Data'!I6)))</f>
        <v/>
      </c>
      <c r="EF12" s="369" t="str">
        <f ca="1">+IF(OFFSET('Hygiene Data'!$I$13,0,10*ROW('Hygiene Data'!I6))="","",OFFSET('Hygiene Data'!$I$13,0,10*ROW('Hygiene Data'!I6)))</f>
        <v>Yes</v>
      </c>
    </row>
    <row r="13" spans="1:136" x14ac:dyDescent="0.25">
      <c r="A13" s="478" t="str">
        <f ca="1">+IF(OFFSET('Water Data'!$B$2,0,10*ROW('Water Data'!E7))="","",OFFSET('Water Data'!$B$2,0,10*ROW('Water Data'!E7)))</f>
        <v>AFG_2017_SABER</v>
      </c>
      <c r="B13" s="478"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Survey</v>
      </c>
      <c r="C13" s="505">
        <f t="shared" ca="1" si="0"/>
        <v>2017</v>
      </c>
      <c r="D13" s="506">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83.5</v>
      </c>
      <c r="E13" s="506">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75.5</v>
      </c>
      <c r="F13" s="506"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06">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82.692309999999992</v>
      </c>
      <c r="H13" s="506">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76.442329999999998</v>
      </c>
      <c r="I13" s="506"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06">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84.375</v>
      </c>
      <c r="K13" s="506">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74.479165000000009</v>
      </c>
      <c r="L13" s="506"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06"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06"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06"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06">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83.5</v>
      </c>
      <c r="Q13" s="506">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75.5</v>
      </c>
      <c r="R13" s="506"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06"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06"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06"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07">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81.5</v>
      </c>
      <c r="W13" s="507">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74.25</v>
      </c>
      <c r="X13" s="507"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07"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07" t="str">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[6]</v>
      </c>
      <c r="AA13" s="507">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72.115380000000002</v>
      </c>
      <c r="AB13" s="507">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69.230770000000007</v>
      </c>
      <c r="AC13" s="507"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07"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07" t="str">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[5]</v>
      </c>
      <c r="AF13" s="507">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91.666669999999996</v>
      </c>
      <c r="AG13" s="507">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79.687494999999984</v>
      </c>
      <c r="AH13" s="507"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07"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07" t="str">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[6]</v>
      </c>
      <c r="AK13" s="507"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07"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07"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07"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07"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07">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81.5</v>
      </c>
      <c r="AQ13" s="507">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74.25</v>
      </c>
      <c r="AR13" s="507"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07"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07" t="str">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[6]</v>
      </c>
      <c r="AU13" s="507"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07"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07"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07"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07"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08" t="str">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[95]</v>
      </c>
      <c r="BA13" s="584" t="str">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[2]</v>
      </c>
      <c r="BB13" s="508"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08" t="str">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[96]</v>
      </c>
      <c r="BD13" s="508" t="str">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[1]</v>
      </c>
      <c r="BE13" s="508"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08" t="str">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[94]</v>
      </c>
      <c r="BG13" s="508" t="str">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[2]</v>
      </c>
      <c r="BH13" s="508"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08"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08"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08"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08" t="str">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[95]</v>
      </c>
      <c r="BM13" s="508" t="str">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[2]</v>
      </c>
      <c r="BN13" s="508"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08"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08"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08"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69" t="str">
        <f ca="1">+IF(OFFSET('Water Data'!$D$27,0,10*ROW('Water Data'!D7))="","",OFFSET('Water Data'!$D$27,0,10*ROW('Water Data'!D7)))</f>
        <v>Yes</v>
      </c>
      <c r="BT13" s="369" t="str">
        <f ca="1">+IF(OFFSET('Water Data'!$D$28,0,10*ROW('Water Data'!D7))="","",OFFSET('Water Data'!$D$28,0,10*ROW('Water Data'!D7)))</f>
        <v>Yes</v>
      </c>
      <c r="BU13" s="369" t="str">
        <f ca="1">+IF(OFFSET('Water Data'!$D$29,0,10*ROW('Water Data'!D7))="","",OFFSET('Water Data'!$D$29,0,10*ROW('Water Data'!D7)))</f>
        <v/>
      </c>
      <c r="BV13" s="369" t="str">
        <f ca="1">+IF(OFFSET('Water Data'!$E$27,0,10*ROW('Water Data'!E7))="","",OFFSET('Water Data'!$E$27,0,10*ROW('Water Data'!E7)))</f>
        <v>Yes</v>
      </c>
      <c r="BW13" s="369" t="str">
        <f ca="1">+IF(OFFSET('Water Data'!$E$28,0,10*ROW('Water Data'!E7))="","",OFFSET('Water Data'!$E$28,0,10*ROW('Water Data'!E7)))</f>
        <v>Yes</v>
      </c>
      <c r="BX13" s="369" t="str">
        <f ca="1">+IF(OFFSET('Water Data'!$E$29,0,10*ROW('Water Data'!E7))="","",OFFSET('Water Data'!$E$29,0,10*ROW('Water Data'!E7)))</f>
        <v/>
      </c>
      <c r="BY13" s="369" t="str">
        <f ca="1">+IF(OFFSET('Water Data'!$F$27,0,10*ROW('Water Data'!F7))="","",OFFSET('Water Data'!$F$27,0,10*ROW('Water Data'!F7)))</f>
        <v>Yes</v>
      </c>
      <c r="BZ13" s="369" t="str">
        <f ca="1">+IF(OFFSET('Water Data'!$F$28,0,10*ROW('Water Data'!F7))="","",OFFSET('Water Data'!$F$28,0,10*ROW('Water Data'!F7)))</f>
        <v>Yes</v>
      </c>
      <c r="CA13" s="369" t="str">
        <f ca="1">+IF(OFFSET('Water Data'!$F$29,0,10*ROW('Water Data'!F7))="","",OFFSET('Water Data'!$F$29,0,10*ROW('Water Data'!F7)))</f>
        <v/>
      </c>
      <c r="CB13" s="369" t="str">
        <f ca="1">+IF(OFFSET('Water Data'!$G$27,0,10*ROW('Water Data'!G7))="","",OFFSET('Water Data'!$G$27,0,10*ROW('Water Data'!G7)))</f>
        <v/>
      </c>
      <c r="CC13" s="369" t="str">
        <f ca="1">+IF(OFFSET('Water Data'!$G$28,0,10*ROW('Water Data'!G7))="","",OFFSET('Water Data'!$G$28,0,10*ROW('Water Data'!G7)))</f>
        <v/>
      </c>
      <c r="CD13" s="369" t="str">
        <f ca="1">+IF(OFFSET('Water Data'!$G$29,0,10*ROW('Water Data'!G7))="","",OFFSET('Water Data'!$G$29,0,10*ROW('Water Data'!G7)))</f>
        <v/>
      </c>
      <c r="CE13" s="369" t="str">
        <f ca="1">+IF(OFFSET('Water Data'!$H$27,0,10*ROW('Water Data'!H7))="","",OFFSET('Water Data'!$H$27,0,10*ROW('Water Data'!H7)))</f>
        <v>Yes</v>
      </c>
      <c r="CF13" s="369" t="str">
        <f ca="1">+IF(OFFSET('Water Data'!$H$28,0,10*ROW('Water Data'!H7))="","",OFFSET('Water Data'!$H$28,0,10*ROW('Water Data'!H7)))</f>
        <v>Yes</v>
      </c>
      <c r="CG13" s="369" t="str">
        <f ca="1">+IF(OFFSET('Water Data'!$H$29,0,10*ROW('Water Data'!H7))="","",OFFSET('Water Data'!$H$29,0,10*ROW('Water Data'!H7)))</f>
        <v/>
      </c>
      <c r="CH13" s="369" t="str">
        <f ca="1">+IF(OFFSET('Water Data'!$I$27,0,10*ROW('Water Data'!I7))="","",OFFSET('Water Data'!$I$27,0,10*ROW('Water Data'!I7)))</f>
        <v/>
      </c>
      <c r="CI13" s="369" t="str">
        <f ca="1">+IF(OFFSET('Water Data'!$I$28,0,10*ROW('Water Data'!I7))="","",OFFSET('Water Data'!$I$28,0,10*ROW('Water Data'!I7)))</f>
        <v/>
      </c>
      <c r="CJ13" s="369" t="str">
        <f ca="1">+IF(OFFSET('Water Data'!$I$29,0,10*ROW('Water Data'!I7))="","",OFFSET('Water Data'!$I$29,0,10*ROW('Water Data'!I7)))</f>
        <v/>
      </c>
      <c r="CK13" s="369" t="str">
        <f ca="1">+IF(OFFSET('Sanitation Data'!$D$28,0,10*ROW('Sanitation Data'!D7))="","",OFFSET('Sanitation Data'!$D$28,0,10*ROW('Sanitation Data'!D7)))</f>
        <v>Yes</v>
      </c>
      <c r="CL13" s="369" t="str">
        <f ca="1">+IF(OFFSET('Sanitation Data'!$D$29,0,10*ROW('Sanitation Data'!D7))="","",OFFSET('Sanitation Data'!$D$29,0,10*ROW('Sanitation Data'!D7)))</f>
        <v>Yes</v>
      </c>
      <c r="CM13" s="369" t="str">
        <f ca="1">+IF(OFFSET('Sanitation Data'!$D$30,0,10*ROW('Sanitation Data'!D7))="","",OFFSET('Sanitation Data'!$D$30,0,10*ROW('Sanitation Data'!D7)))</f>
        <v/>
      </c>
      <c r="CN13" s="369" t="str">
        <f ca="1">+IF(OFFSET('Sanitation Data'!$D$31,0,10*ROW('Sanitation Data'!D7))="","",OFFSET('Sanitation Data'!$D$31,0,10*ROW('Sanitation Data'!D7)))</f>
        <v/>
      </c>
      <c r="CO13" s="369" t="str">
        <f ca="1">+IF(OFFSET('Sanitation Data'!$D$32,0,10*ROW('Sanitation Data'!D7))="","",OFFSET('Sanitation Data'!$D$32,0,10*ROW('Sanitation Data'!D7)))</f>
        <v>No</v>
      </c>
      <c r="CP13" s="369" t="str">
        <f ca="1">+IF(OFFSET('Sanitation Data'!$E$28,0,10*ROW('Sanitation Data'!E7))="","",OFFSET('Sanitation Data'!$E$28,0,10*ROW('Sanitation Data'!E7)))</f>
        <v>Yes</v>
      </c>
      <c r="CQ13" s="369" t="str">
        <f ca="1">+IF(OFFSET('Sanitation Data'!$E$29,0,10*ROW('Sanitation Data'!E7))="","",OFFSET('Sanitation Data'!$E$29,0,10*ROW('Sanitation Data'!E7)))</f>
        <v>Yes</v>
      </c>
      <c r="CR13" s="369" t="str">
        <f ca="1">+IF(OFFSET('Sanitation Data'!$E$30,0,10*ROW('Sanitation Data'!E7))="","",OFFSET('Sanitation Data'!$E$30,0,10*ROW('Sanitation Data'!E7)))</f>
        <v/>
      </c>
      <c r="CS13" s="369" t="str">
        <f ca="1">+IF(OFFSET('Sanitation Data'!$E$31,0,10*ROW('Sanitation Data'!E7))="","",OFFSET('Sanitation Data'!$E$31,0,10*ROW('Sanitation Data'!E7)))</f>
        <v/>
      </c>
      <c r="CT13" s="369" t="str">
        <f ca="1">+IF(OFFSET('Sanitation Data'!$E$32,0,10*ROW('Sanitation Data'!E7))="","",OFFSET('Sanitation Data'!$E$32,0,10*ROW('Sanitation Data'!E7)))</f>
        <v>No</v>
      </c>
      <c r="CU13" s="369" t="str">
        <f ca="1">+IF(OFFSET('Sanitation Data'!$F$28,0,10*ROW('Sanitation Data'!F7))="","",OFFSET('Sanitation Data'!$F$28,0,10*ROW('Sanitation Data'!F7)))</f>
        <v>Yes</v>
      </c>
      <c r="CV13" s="369" t="str">
        <f ca="1">+IF(OFFSET('Sanitation Data'!$F$29,0,10*ROW('Sanitation Data'!F7))="","",OFFSET('Sanitation Data'!$F$29,0,10*ROW('Sanitation Data'!F7)))</f>
        <v>Yes</v>
      </c>
      <c r="CW13" s="369" t="str">
        <f ca="1">+IF(OFFSET('Sanitation Data'!$F$30,0,10*ROW('Sanitation Data'!F7))="","",OFFSET('Sanitation Data'!$F$30,0,10*ROW('Sanitation Data'!F7)))</f>
        <v/>
      </c>
      <c r="CX13" s="369" t="str">
        <f ca="1">+IF(OFFSET('Sanitation Data'!$F$31,0,10*ROW('Sanitation Data'!F7))="","",OFFSET('Sanitation Data'!$F$31,0,10*ROW('Sanitation Data'!F7)))</f>
        <v/>
      </c>
      <c r="CY13" s="369" t="str">
        <f ca="1">+IF(OFFSET('Sanitation Data'!$F$32,0,10*ROW('Sanitation Data'!F7))="","",OFFSET('Sanitation Data'!$F$32,0,10*ROW('Sanitation Data'!F7)))</f>
        <v>No</v>
      </c>
      <c r="CZ13" s="369" t="str">
        <f ca="1">+IF(OFFSET('Sanitation Data'!$G$28,0,10*ROW('Sanitation Data'!G7))="","",OFFSET('Sanitation Data'!$G$28,0,10*ROW('Sanitation Data'!G7)))</f>
        <v/>
      </c>
      <c r="DA13" s="369" t="str">
        <f ca="1">+IF(OFFSET('Sanitation Data'!$G$29,0,10*ROW('Sanitation Data'!G7))="","",OFFSET('Sanitation Data'!$G$29,0,10*ROW('Sanitation Data'!G7)))</f>
        <v/>
      </c>
      <c r="DB13" s="369" t="str">
        <f ca="1">+IF(OFFSET('Sanitation Data'!$G$30,0,10*ROW('Sanitation Data'!G7))="","",OFFSET('Sanitation Data'!$G$30,0,10*ROW('Sanitation Data'!G7)))</f>
        <v/>
      </c>
      <c r="DC13" s="369" t="str">
        <f ca="1">+IF(OFFSET('Sanitation Data'!$G$31,0,10*ROW('Sanitation Data'!G7))="","",OFFSET('Sanitation Data'!$G$31,0,10*ROW('Sanitation Data'!G7)))</f>
        <v/>
      </c>
      <c r="DD13" s="369" t="str">
        <f ca="1">+IF(OFFSET('Sanitation Data'!$G$32,0,10*ROW('Sanitation Data'!G7))="","",OFFSET('Sanitation Data'!$G$32,0,10*ROW('Sanitation Data'!G7)))</f>
        <v/>
      </c>
      <c r="DE13" s="369" t="str">
        <f ca="1">+IF(OFFSET('Sanitation Data'!$H$28,0,10*ROW('Sanitation Data'!H7))="","",OFFSET('Sanitation Data'!$H$28,0,10*ROW('Sanitation Data'!H7)))</f>
        <v>Yes</v>
      </c>
      <c r="DF13" s="369" t="str">
        <f ca="1">+IF(OFFSET('Sanitation Data'!$H$29,0,10*ROW('Sanitation Data'!H7))="","",OFFSET('Sanitation Data'!$H$29,0,10*ROW('Sanitation Data'!H7)))</f>
        <v>Yes</v>
      </c>
      <c r="DG13" s="369" t="str">
        <f ca="1">+IF(OFFSET('Sanitation Data'!$H$30,0,10*ROW('Sanitation Data'!H7))="","",OFFSET('Sanitation Data'!$H$30,0,10*ROW('Sanitation Data'!H7)))</f>
        <v/>
      </c>
      <c r="DH13" s="369" t="str">
        <f ca="1">+IF(OFFSET('Sanitation Data'!$H$31,0,10*ROW('Sanitation Data'!H7))="","",OFFSET('Sanitation Data'!$H$31,0,10*ROW('Sanitation Data'!H7)))</f>
        <v/>
      </c>
      <c r="DI13" s="369" t="str">
        <f ca="1">+IF(OFFSET('Sanitation Data'!$H$32,0,10*ROW('Sanitation Data'!H7))="","",OFFSET('Sanitation Data'!$H$32,0,10*ROW('Sanitation Data'!H7)))</f>
        <v>No</v>
      </c>
      <c r="DJ13" s="369" t="str">
        <f ca="1">+IF(OFFSET('Sanitation Data'!$I$28,0,10*ROW('Sanitation Data'!I7))="","",OFFSET('Sanitation Data'!$I$28,0,10*ROW('Sanitation Data'!I7)))</f>
        <v/>
      </c>
      <c r="DK13" s="369" t="str">
        <f ca="1">+IF(OFFSET('Sanitation Data'!$I$29,0,10*ROW('Sanitation Data'!I7))="","",OFFSET('Sanitation Data'!$I$29,0,10*ROW('Sanitation Data'!I7)))</f>
        <v/>
      </c>
      <c r="DL13" s="369" t="str">
        <f ca="1">+IF(OFFSET('Sanitation Data'!$I$30,0,10*ROW('Sanitation Data'!I7))="","",OFFSET('Sanitation Data'!$I$30,0,10*ROW('Sanitation Data'!I7)))</f>
        <v/>
      </c>
      <c r="DM13" s="369" t="str">
        <f ca="1">+IF(OFFSET('Sanitation Data'!$I$31,0,10*ROW('Sanitation Data'!I7))="","",OFFSET('Sanitation Data'!$I$31,0,10*ROW('Sanitation Data'!I7)))</f>
        <v/>
      </c>
      <c r="DN13" s="369" t="str">
        <f ca="1">+IF(OFFSET('Sanitation Data'!$I$32,0,10*ROW('Sanitation Data'!I7))="","",OFFSET('Sanitation Data'!$I$32,0,10*ROW('Sanitation Data'!I7)))</f>
        <v/>
      </c>
      <c r="DO13" s="369" t="str">
        <f ca="1">+IF(OFFSET('Hygiene Data'!$D$11,0,10*ROW('Hygiene Data'!D7))="","",OFFSET('Hygiene Data'!$D$11,0,10*ROW('Hygiene Data'!D7)))</f>
        <v>No</v>
      </c>
      <c r="DP13" s="369" t="str">
        <f ca="1">+IF(OFFSET('Hygiene Data'!$D$12,0,10*ROW('Hygiene Data'!D7))="","",OFFSET('Hygiene Data'!$D$12,0,10*ROW('Hygiene Data'!D7)))</f>
        <v>No</v>
      </c>
      <c r="DQ13" s="369" t="str">
        <f ca="1">+IF(OFFSET('Hygiene Data'!$D$13,0,10*ROW('Hygiene Data'!D7))="","",OFFSET('Hygiene Data'!$D$13,0,10*ROW('Hygiene Data'!D7)))</f>
        <v/>
      </c>
      <c r="DR13" s="369" t="str">
        <f ca="1">+IF(OFFSET('Hygiene Data'!$E$11,0,10*ROW('Hygiene Data'!E7))="","",OFFSET('Hygiene Data'!$E$11,0,10*ROW('Hygiene Data'!E7)))</f>
        <v>No</v>
      </c>
      <c r="DS13" s="369" t="str">
        <f ca="1">+IF(OFFSET('Hygiene Data'!$E$12,0,10*ROW('Hygiene Data'!E7))="","",OFFSET('Hygiene Data'!$E$12,0,10*ROW('Hygiene Data'!E7)))</f>
        <v>No</v>
      </c>
      <c r="DT13" s="369" t="str">
        <f ca="1">+IF(OFFSET('Hygiene Data'!$E$13,0,10*ROW('Hygiene Data'!E7))="","",OFFSET('Hygiene Data'!$E$13,0,10*ROW('Hygiene Data'!E7)))</f>
        <v/>
      </c>
      <c r="DU13" s="369" t="str">
        <f ca="1">+IF(OFFSET('Hygiene Data'!$F$11,0,10*ROW('Hygiene Data'!F7))="","",OFFSET('Hygiene Data'!$F$11,0,10*ROW('Hygiene Data'!F7)))</f>
        <v>No</v>
      </c>
      <c r="DV13" s="369" t="str">
        <f ca="1">+IF(OFFSET('Hygiene Data'!$F$12,0,10*ROW('Hygiene Data'!F7))="","",OFFSET('Hygiene Data'!$F$12,0,10*ROW('Hygiene Data'!F7)))</f>
        <v>No</v>
      </c>
      <c r="DW13" s="369" t="str">
        <f ca="1">+IF(OFFSET('Hygiene Data'!$F$13,0,10*ROW('Hygiene Data'!F7))="","",OFFSET('Hygiene Data'!$F$13,0,10*ROW('Hygiene Data'!F7)))</f>
        <v/>
      </c>
      <c r="DX13" s="369" t="str">
        <f ca="1">+IF(OFFSET('Hygiene Data'!$G$11,0,10*ROW('Hygiene Data'!G7))="","",OFFSET('Hygiene Data'!$G$11,0,10*ROW('Hygiene Data'!G7)))</f>
        <v/>
      </c>
      <c r="DY13" s="369" t="str">
        <f ca="1">+IF(OFFSET('Hygiene Data'!$G$12,0,10*ROW('Hygiene Data'!G7))="","",OFFSET('Hygiene Data'!$G$12,0,10*ROW('Hygiene Data'!G7)))</f>
        <v/>
      </c>
      <c r="DZ13" s="369" t="str">
        <f ca="1">+IF(OFFSET('Hygiene Data'!$G$13,0,10*ROW('Hygiene Data'!G7))="","",OFFSET('Hygiene Data'!$G$13,0,10*ROW('Hygiene Data'!G7)))</f>
        <v/>
      </c>
      <c r="EA13" s="369" t="str">
        <f ca="1">+IF(OFFSET('Hygiene Data'!$H$11,0,10*ROW('Hygiene Data'!H7))="","",OFFSET('Hygiene Data'!$H$11,0,10*ROW('Hygiene Data'!H7)))</f>
        <v>No</v>
      </c>
      <c r="EB13" s="369" t="str">
        <f ca="1">+IF(OFFSET('Hygiene Data'!$H$12,0,10*ROW('Hygiene Data'!H7))="","",OFFSET('Hygiene Data'!$H$12,0,10*ROW('Hygiene Data'!H7)))</f>
        <v>No</v>
      </c>
      <c r="EC13" s="369" t="str">
        <f ca="1">+IF(OFFSET('Hygiene Data'!$H$13,0,10*ROW('Hygiene Data'!H7))="","",OFFSET('Hygiene Data'!$H$13,0,10*ROW('Hygiene Data'!H7)))</f>
        <v/>
      </c>
      <c r="ED13" s="369" t="str">
        <f ca="1">+IF(OFFSET('Hygiene Data'!$I$11,0,10*ROW('Hygiene Data'!I7))="","",OFFSET('Hygiene Data'!$I$11,0,10*ROW('Hygiene Data'!I7)))</f>
        <v/>
      </c>
      <c r="EE13" s="369" t="str">
        <f ca="1">+IF(OFFSET('Hygiene Data'!$I$12,0,10*ROW('Hygiene Data'!I7))="","",OFFSET('Hygiene Data'!$I$12,0,10*ROW('Hygiene Data'!I7)))</f>
        <v/>
      </c>
      <c r="EF13" s="369" t="str">
        <f ca="1">+IF(OFFSET('Hygiene Data'!$I$13,0,10*ROW('Hygiene Data'!I7))="","",OFFSET('Hygiene Data'!$I$13,0,10*ROW('Hygiene Data'!I7)))</f>
        <v/>
      </c>
    </row>
    <row r="14" spans="1:136" x14ac:dyDescent="0.25">
      <c r="A14" s="478" t="str">
        <f ca="1">+IF(OFFSET('Water Data'!$B$2,0,10*ROW('Water Data'!E8))="","",OFFSET('Water Data'!$B$2,0,10*ROW('Water Data'!E8)))</f>
        <v>AFG_2017_UIS</v>
      </c>
      <c r="B14" s="478"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Other</v>
      </c>
      <c r="C14" s="505">
        <f t="shared" ca="1" si="0"/>
        <v>2017</v>
      </c>
      <c r="D14" s="506"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06"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06">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65.244780840548643</v>
      </c>
      <c r="G14" s="506"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06"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06"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06"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06"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06"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06"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06"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06"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06"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06"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06">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56.7</v>
      </c>
      <c r="S14" s="506"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06"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06">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75</v>
      </c>
      <c r="V14" s="507"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07"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07"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07"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07">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44.356881468057487</v>
      </c>
      <c r="AA14" s="507"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07"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07"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07"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07"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07"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07"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07"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07"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07"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07"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07"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07"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07"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07"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07"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07"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07"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07"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07">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26.1</v>
      </c>
      <c r="AU14" s="507"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07"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07"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07"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07">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65.2</v>
      </c>
      <c r="AZ14" s="508"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84"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08">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6.0416458631396983</v>
      </c>
      <c r="BC14" s="508"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08"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08"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08"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08"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08"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08"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08"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08"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08"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08"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08">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3.1</v>
      </c>
      <c r="BO14" s="508"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08"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08">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9.4</v>
      </c>
      <c r="BS14" s="369" t="str">
        <f ca="1">+IF(OFFSET('Water Data'!$D$27,0,10*ROW('Water Data'!D8))="","",OFFSET('Water Data'!$D$27,0,10*ROW('Water Data'!D8)))</f>
        <v/>
      </c>
      <c r="BT14" s="369" t="str">
        <f ca="1">+IF(OFFSET('Water Data'!$D$28,0,10*ROW('Water Data'!D8))="","",OFFSET('Water Data'!$D$28,0,10*ROW('Water Data'!D8)))</f>
        <v/>
      </c>
      <c r="BU14" s="369" t="str">
        <f ca="1">+IF(OFFSET('Water Data'!$D$29,0,10*ROW('Water Data'!D8))="","",OFFSET('Water Data'!$D$29,0,10*ROW('Water Data'!D8)))</f>
        <v>Yes</v>
      </c>
      <c r="BV14" s="369" t="str">
        <f ca="1">+IF(OFFSET('Water Data'!$E$27,0,10*ROW('Water Data'!E8))="","",OFFSET('Water Data'!$E$27,0,10*ROW('Water Data'!E8)))</f>
        <v/>
      </c>
      <c r="BW14" s="369" t="str">
        <f ca="1">+IF(OFFSET('Water Data'!$E$28,0,10*ROW('Water Data'!E8))="","",OFFSET('Water Data'!$E$28,0,10*ROW('Water Data'!E8)))</f>
        <v/>
      </c>
      <c r="BX14" s="369" t="str">
        <f ca="1">+IF(OFFSET('Water Data'!$E$29,0,10*ROW('Water Data'!E8))="","",OFFSET('Water Data'!$E$29,0,10*ROW('Water Data'!E8)))</f>
        <v/>
      </c>
      <c r="BY14" s="369" t="str">
        <f ca="1">+IF(OFFSET('Water Data'!$F$27,0,10*ROW('Water Data'!F8))="","",OFFSET('Water Data'!$F$27,0,10*ROW('Water Data'!F8)))</f>
        <v/>
      </c>
      <c r="BZ14" s="369" t="str">
        <f ca="1">+IF(OFFSET('Water Data'!$F$28,0,10*ROW('Water Data'!F8))="","",OFFSET('Water Data'!$F$28,0,10*ROW('Water Data'!F8)))</f>
        <v/>
      </c>
      <c r="CA14" s="369" t="str">
        <f ca="1">+IF(OFFSET('Water Data'!$F$29,0,10*ROW('Water Data'!F8))="","",OFFSET('Water Data'!$F$29,0,10*ROW('Water Data'!F8)))</f>
        <v/>
      </c>
      <c r="CB14" s="369" t="str">
        <f ca="1">+IF(OFFSET('Water Data'!$G$27,0,10*ROW('Water Data'!G8))="","",OFFSET('Water Data'!$G$27,0,10*ROW('Water Data'!G8)))</f>
        <v/>
      </c>
      <c r="CC14" s="369" t="str">
        <f ca="1">+IF(OFFSET('Water Data'!$G$28,0,10*ROW('Water Data'!G8))="","",OFFSET('Water Data'!$G$28,0,10*ROW('Water Data'!G8)))</f>
        <v/>
      </c>
      <c r="CD14" s="369" t="str">
        <f ca="1">+IF(OFFSET('Water Data'!$G$29,0,10*ROW('Water Data'!G8))="","",OFFSET('Water Data'!$G$29,0,10*ROW('Water Data'!G8)))</f>
        <v/>
      </c>
      <c r="CE14" s="369" t="str">
        <f ca="1">+IF(OFFSET('Water Data'!$H$27,0,10*ROW('Water Data'!H8))="","",OFFSET('Water Data'!$H$27,0,10*ROW('Water Data'!H8)))</f>
        <v/>
      </c>
      <c r="CF14" s="369" t="str">
        <f ca="1">+IF(OFFSET('Water Data'!$H$28,0,10*ROW('Water Data'!H8))="","",OFFSET('Water Data'!$H$28,0,10*ROW('Water Data'!H8)))</f>
        <v/>
      </c>
      <c r="CG14" s="369" t="str">
        <f ca="1">+IF(OFFSET('Water Data'!$H$29,0,10*ROW('Water Data'!H8))="","",OFFSET('Water Data'!$H$29,0,10*ROW('Water Data'!H8)))</f>
        <v>Yes</v>
      </c>
      <c r="CH14" s="369" t="str">
        <f ca="1">+IF(OFFSET('Water Data'!$I$27,0,10*ROW('Water Data'!I8))="","",OFFSET('Water Data'!$I$27,0,10*ROW('Water Data'!I8)))</f>
        <v/>
      </c>
      <c r="CI14" s="369" t="str">
        <f ca="1">+IF(OFFSET('Water Data'!$I$28,0,10*ROW('Water Data'!I8))="","",OFFSET('Water Data'!$I$28,0,10*ROW('Water Data'!I8)))</f>
        <v/>
      </c>
      <c r="CJ14" s="369" t="str">
        <f ca="1">+IF(OFFSET('Water Data'!$I$29,0,10*ROW('Water Data'!I8))="","",OFFSET('Water Data'!$I$29,0,10*ROW('Water Data'!I8)))</f>
        <v>Yes</v>
      </c>
      <c r="CK14" s="369" t="str">
        <f ca="1">+IF(OFFSET('Sanitation Data'!$D$28,0,10*ROW('Sanitation Data'!D8))="","",OFFSET('Sanitation Data'!$D$28,0,10*ROW('Sanitation Data'!D8)))</f>
        <v/>
      </c>
      <c r="CL14" s="369" t="str">
        <f ca="1">+IF(OFFSET('Sanitation Data'!$D$29,0,10*ROW('Sanitation Data'!D8))="","",OFFSET('Sanitation Data'!$D$29,0,10*ROW('Sanitation Data'!D8)))</f>
        <v/>
      </c>
      <c r="CM14" s="369" t="str">
        <f ca="1">+IF(OFFSET('Sanitation Data'!$D$30,0,10*ROW('Sanitation Data'!D8))="","",OFFSET('Sanitation Data'!$D$30,0,10*ROW('Sanitation Data'!D8)))</f>
        <v/>
      </c>
      <c r="CN14" s="369" t="str">
        <f ca="1">+IF(OFFSET('Sanitation Data'!$D$31,0,10*ROW('Sanitation Data'!D8))="","",OFFSET('Sanitation Data'!$D$31,0,10*ROW('Sanitation Data'!D8)))</f>
        <v/>
      </c>
      <c r="CO14" s="369" t="str">
        <f ca="1">+IF(OFFSET('Sanitation Data'!$D$32,0,10*ROW('Sanitation Data'!D8))="","",OFFSET('Sanitation Data'!$D$32,0,10*ROW('Sanitation Data'!D8)))</f>
        <v>Yes</v>
      </c>
      <c r="CP14" s="369" t="str">
        <f ca="1">+IF(OFFSET('Sanitation Data'!$E$28,0,10*ROW('Sanitation Data'!E8))="","",OFFSET('Sanitation Data'!$E$28,0,10*ROW('Sanitation Data'!E8)))</f>
        <v/>
      </c>
      <c r="CQ14" s="369" t="str">
        <f ca="1">+IF(OFFSET('Sanitation Data'!$E$29,0,10*ROW('Sanitation Data'!E8))="","",OFFSET('Sanitation Data'!$E$29,0,10*ROW('Sanitation Data'!E8)))</f>
        <v/>
      </c>
      <c r="CR14" s="369" t="str">
        <f ca="1">+IF(OFFSET('Sanitation Data'!$E$30,0,10*ROW('Sanitation Data'!E8))="","",OFFSET('Sanitation Data'!$E$30,0,10*ROW('Sanitation Data'!E8)))</f>
        <v/>
      </c>
      <c r="CS14" s="369" t="str">
        <f ca="1">+IF(OFFSET('Sanitation Data'!$E$31,0,10*ROW('Sanitation Data'!E8))="","",OFFSET('Sanitation Data'!$E$31,0,10*ROW('Sanitation Data'!E8)))</f>
        <v/>
      </c>
      <c r="CT14" s="369" t="str">
        <f ca="1">+IF(OFFSET('Sanitation Data'!$E$32,0,10*ROW('Sanitation Data'!E8))="","",OFFSET('Sanitation Data'!$E$32,0,10*ROW('Sanitation Data'!E8)))</f>
        <v/>
      </c>
      <c r="CU14" s="369" t="str">
        <f ca="1">+IF(OFFSET('Sanitation Data'!$F$28,0,10*ROW('Sanitation Data'!F8))="","",OFFSET('Sanitation Data'!$F$28,0,10*ROW('Sanitation Data'!F8)))</f>
        <v/>
      </c>
      <c r="CV14" s="369" t="str">
        <f ca="1">+IF(OFFSET('Sanitation Data'!$F$29,0,10*ROW('Sanitation Data'!F8))="","",OFFSET('Sanitation Data'!$F$29,0,10*ROW('Sanitation Data'!F8)))</f>
        <v/>
      </c>
      <c r="CW14" s="369" t="str">
        <f ca="1">+IF(OFFSET('Sanitation Data'!$F$30,0,10*ROW('Sanitation Data'!F8))="","",OFFSET('Sanitation Data'!$F$30,0,10*ROW('Sanitation Data'!F8)))</f>
        <v/>
      </c>
      <c r="CX14" s="369" t="str">
        <f ca="1">+IF(OFFSET('Sanitation Data'!$F$31,0,10*ROW('Sanitation Data'!F8))="","",OFFSET('Sanitation Data'!$F$31,0,10*ROW('Sanitation Data'!F8)))</f>
        <v/>
      </c>
      <c r="CY14" s="369" t="str">
        <f ca="1">+IF(OFFSET('Sanitation Data'!$F$32,0,10*ROW('Sanitation Data'!F8))="","",OFFSET('Sanitation Data'!$F$32,0,10*ROW('Sanitation Data'!F8)))</f>
        <v/>
      </c>
      <c r="CZ14" s="369" t="str">
        <f ca="1">+IF(OFFSET('Sanitation Data'!$G$28,0,10*ROW('Sanitation Data'!G8))="","",OFFSET('Sanitation Data'!$G$28,0,10*ROW('Sanitation Data'!G8)))</f>
        <v/>
      </c>
      <c r="DA14" s="369" t="str">
        <f ca="1">+IF(OFFSET('Sanitation Data'!$G$29,0,10*ROW('Sanitation Data'!G8))="","",OFFSET('Sanitation Data'!$G$29,0,10*ROW('Sanitation Data'!G8)))</f>
        <v/>
      </c>
      <c r="DB14" s="369" t="str">
        <f ca="1">+IF(OFFSET('Sanitation Data'!$G$30,0,10*ROW('Sanitation Data'!G8))="","",OFFSET('Sanitation Data'!$G$30,0,10*ROW('Sanitation Data'!G8)))</f>
        <v/>
      </c>
      <c r="DC14" s="369" t="str">
        <f ca="1">+IF(OFFSET('Sanitation Data'!$G$31,0,10*ROW('Sanitation Data'!G8))="","",OFFSET('Sanitation Data'!$G$31,0,10*ROW('Sanitation Data'!G8)))</f>
        <v/>
      </c>
      <c r="DD14" s="369" t="str">
        <f ca="1">+IF(OFFSET('Sanitation Data'!$G$32,0,10*ROW('Sanitation Data'!G8))="","",OFFSET('Sanitation Data'!$G$32,0,10*ROW('Sanitation Data'!G8)))</f>
        <v/>
      </c>
      <c r="DE14" s="369" t="str">
        <f ca="1">+IF(OFFSET('Sanitation Data'!$H$28,0,10*ROW('Sanitation Data'!H8))="","",OFFSET('Sanitation Data'!$H$28,0,10*ROW('Sanitation Data'!H8)))</f>
        <v/>
      </c>
      <c r="DF14" s="369" t="str">
        <f ca="1">+IF(OFFSET('Sanitation Data'!$H$29,0,10*ROW('Sanitation Data'!H8))="","",OFFSET('Sanitation Data'!$H$29,0,10*ROW('Sanitation Data'!H8)))</f>
        <v/>
      </c>
      <c r="DG14" s="369" t="str">
        <f ca="1">+IF(OFFSET('Sanitation Data'!$H$30,0,10*ROW('Sanitation Data'!H8))="","",OFFSET('Sanitation Data'!$H$30,0,10*ROW('Sanitation Data'!H8)))</f>
        <v/>
      </c>
      <c r="DH14" s="369" t="str">
        <f ca="1">+IF(OFFSET('Sanitation Data'!$H$31,0,10*ROW('Sanitation Data'!H8))="","",OFFSET('Sanitation Data'!$H$31,0,10*ROW('Sanitation Data'!H8)))</f>
        <v/>
      </c>
      <c r="DI14" s="369" t="str">
        <f ca="1">+IF(OFFSET('Sanitation Data'!$H$32,0,10*ROW('Sanitation Data'!H8))="","",OFFSET('Sanitation Data'!$H$32,0,10*ROW('Sanitation Data'!H8)))</f>
        <v>Yes</v>
      </c>
      <c r="DJ14" s="369" t="str">
        <f ca="1">+IF(OFFSET('Sanitation Data'!$I$28,0,10*ROW('Sanitation Data'!I8))="","",OFFSET('Sanitation Data'!$I$28,0,10*ROW('Sanitation Data'!I8)))</f>
        <v/>
      </c>
      <c r="DK14" s="369" t="str">
        <f ca="1">+IF(OFFSET('Sanitation Data'!$I$29,0,10*ROW('Sanitation Data'!I8))="","",OFFSET('Sanitation Data'!$I$29,0,10*ROW('Sanitation Data'!I8)))</f>
        <v/>
      </c>
      <c r="DL14" s="369" t="str">
        <f ca="1">+IF(OFFSET('Sanitation Data'!$I$30,0,10*ROW('Sanitation Data'!I8))="","",OFFSET('Sanitation Data'!$I$30,0,10*ROW('Sanitation Data'!I8)))</f>
        <v/>
      </c>
      <c r="DM14" s="369" t="str">
        <f ca="1">+IF(OFFSET('Sanitation Data'!$I$31,0,10*ROW('Sanitation Data'!I8))="","",OFFSET('Sanitation Data'!$I$31,0,10*ROW('Sanitation Data'!I8)))</f>
        <v/>
      </c>
      <c r="DN14" s="369" t="str">
        <f ca="1">+IF(OFFSET('Sanitation Data'!$I$32,0,10*ROW('Sanitation Data'!I8))="","",OFFSET('Sanitation Data'!$I$32,0,10*ROW('Sanitation Data'!I8)))</f>
        <v>Yes</v>
      </c>
      <c r="DO14" s="369" t="str">
        <f ca="1">+IF(OFFSET('Hygiene Data'!$D$11,0,10*ROW('Hygiene Data'!D8))="","",OFFSET('Hygiene Data'!$D$11,0,10*ROW('Hygiene Data'!D8)))</f>
        <v/>
      </c>
      <c r="DP14" s="369" t="str">
        <f ca="1">+IF(OFFSET('Hygiene Data'!$D$12,0,10*ROW('Hygiene Data'!D8))="","",OFFSET('Hygiene Data'!$D$12,0,10*ROW('Hygiene Data'!D8)))</f>
        <v/>
      </c>
      <c r="DQ14" s="369" t="str">
        <f ca="1">+IF(OFFSET('Hygiene Data'!$D$13,0,10*ROW('Hygiene Data'!D8))="","",OFFSET('Hygiene Data'!$D$13,0,10*ROW('Hygiene Data'!D8)))</f>
        <v>Yes</v>
      </c>
      <c r="DR14" s="369" t="str">
        <f ca="1">+IF(OFFSET('Hygiene Data'!$E$11,0,10*ROW('Hygiene Data'!E8))="","",OFFSET('Hygiene Data'!$E$11,0,10*ROW('Hygiene Data'!E8)))</f>
        <v/>
      </c>
      <c r="DS14" s="369" t="str">
        <f ca="1">+IF(OFFSET('Hygiene Data'!$E$12,0,10*ROW('Hygiene Data'!E8))="","",OFFSET('Hygiene Data'!$E$12,0,10*ROW('Hygiene Data'!E8)))</f>
        <v/>
      </c>
      <c r="DT14" s="369" t="str">
        <f ca="1">+IF(OFFSET('Hygiene Data'!$E$13,0,10*ROW('Hygiene Data'!E8))="","",OFFSET('Hygiene Data'!$E$13,0,10*ROW('Hygiene Data'!E8)))</f>
        <v/>
      </c>
      <c r="DU14" s="369" t="str">
        <f ca="1">+IF(OFFSET('Hygiene Data'!$F$11,0,10*ROW('Hygiene Data'!F8))="","",OFFSET('Hygiene Data'!$F$11,0,10*ROW('Hygiene Data'!F8)))</f>
        <v/>
      </c>
      <c r="DV14" s="369" t="str">
        <f ca="1">+IF(OFFSET('Hygiene Data'!$F$12,0,10*ROW('Hygiene Data'!F8))="","",OFFSET('Hygiene Data'!$F$12,0,10*ROW('Hygiene Data'!F8)))</f>
        <v/>
      </c>
      <c r="DW14" s="369" t="str">
        <f ca="1">+IF(OFFSET('Hygiene Data'!$F$13,0,10*ROW('Hygiene Data'!F8))="","",OFFSET('Hygiene Data'!$F$13,0,10*ROW('Hygiene Data'!F8)))</f>
        <v/>
      </c>
      <c r="DX14" s="369" t="str">
        <f ca="1">+IF(OFFSET('Hygiene Data'!$G$11,0,10*ROW('Hygiene Data'!G8))="","",OFFSET('Hygiene Data'!$G$11,0,10*ROW('Hygiene Data'!G8)))</f>
        <v/>
      </c>
      <c r="DY14" s="369" t="str">
        <f ca="1">+IF(OFFSET('Hygiene Data'!$G$12,0,10*ROW('Hygiene Data'!G8))="","",OFFSET('Hygiene Data'!$G$12,0,10*ROW('Hygiene Data'!G8)))</f>
        <v/>
      </c>
      <c r="DZ14" s="369" t="str">
        <f ca="1">+IF(OFFSET('Hygiene Data'!$G$13,0,10*ROW('Hygiene Data'!G8))="","",OFFSET('Hygiene Data'!$G$13,0,10*ROW('Hygiene Data'!G8)))</f>
        <v/>
      </c>
      <c r="EA14" s="369" t="str">
        <f ca="1">+IF(OFFSET('Hygiene Data'!$H$11,0,10*ROW('Hygiene Data'!H8))="","",OFFSET('Hygiene Data'!$H$11,0,10*ROW('Hygiene Data'!H8)))</f>
        <v/>
      </c>
      <c r="EB14" s="369" t="str">
        <f ca="1">+IF(OFFSET('Hygiene Data'!$H$12,0,10*ROW('Hygiene Data'!H8))="","",OFFSET('Hygiene Data'!$H$12,0,10*ROW('Hygiene Data'!H8)))</f>
        <v/>
      </c>
      <c r="EC14" s="369" t="str">
        <f ca="1">+IF(OFFSET('Hygiene Data'!$H$13,0,10*ROW('Hygiene Data'!H8))="","",OFFSET('Hygiene Data'!$H$13,0,10*ROW('Hygiene Data'!H8)))</f>
        <v>Yes</v>
      </c>
      <c r="ED14" s="369" t="str">
        <f ca="1">+IF(OFFSET('Hygiene Data'!$I$11,0,10*ROW('Hygiene Data'!I8))="","",OFFSET('Hygiene Data'!$I$11,0,10*ROW('Hygiene Data'!I8)))</f>
        <v/>
      </c>
      <c r="EE14" s="369" t="str">
        <f ca="1">+IF(OFFSET('Hygiene Data'!$I$12,0,10*ROW('Hygiene Data'!I8))="","",OFFSET('Hygiene Data'!$I$12,0,10*ROW('Hygiene Data'!I8)))</f>
        <v/>
      </c>
      <c r="EF14" s="369" t="str">
        <f ca="1">+IF(OFFSET('Hygiene Data'!$I$13,0,10*ROW('Hygiene Data'!I8))="","",OFFSET('Hygiene Data'!$I$13,0,10*ROW('Hygiene Data'!I8)))</f>
        <v>Yes</v>
      </c>
    </row>
    <row r="15" spans="1:136" x14ac:dyDescent="0.25">
      <c r="A15" s="478" t="str">
        <f ca="1">+IF(OFFSET('Water Data'!$B$2,0,10*ROW('Water Data'!E9))="","",OFFSET('Water Data'!$B$2,0,10*ROW('Water Data'!E9)))</f>
        <v>AFG_2018_UIS</v>
      </c>
      <c r="B15" s="478"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Other</v>
      </c>
      <c r="C15" s="505">
        <f t="shared" ca="1" si="0"/>
        <v>2018</v>
      </c>
      <c r="D15" s="506"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06"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06">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66.055302392432239</v>
      </c>
      <c r="G15" s="506"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06"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06"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06"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06"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06"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06"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06"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06"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06"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06"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06">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59.6</v>
      </c>
      <c r="S15" s="506"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06"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06">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73.400000000000006</v>
      </c>
      <c r="V15" s="507"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07"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07"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07"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07">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43.990023445224665</v>
      </c>
      <c r="AA15" s="507"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07"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07"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07"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07"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07"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07"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07"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07"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07"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07"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07"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07"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07"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07"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07"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07"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07"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07"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07">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25.7</v>
      </c>
      <c r="AU15" s="507"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07"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07"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07"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07">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64.8</v>
      </c>
      <c r="AZ15" s="508"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84"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08">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7.2663205533959241</v>
      </c>
      <c r="BC15" s="508"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08"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08"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08"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08"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08"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08"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08"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08"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08"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08"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08">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4.5999999999999996</v>
      </c>
      <c r="BO15" s="508"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08"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08">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10.3</v>
      </c>
      <c r="BS15" s="369" t="str">
        <f ca="1">+IF(OFFSET('Water Data'!$D$27,0,10*ROW('Water Data'!D9))="","",OFFSET('Water Data'!$D$27,0,10*ROW('Water Data'!D9)))</f>
        <v/>
      </c>
      <c r="BT15" s="369" t="str">
        <f ca="1">+IF(OFFSET('Water Data'!$D$28,0,10*ROW('Water Data'!D9))="","",OFFSET('Water Data'!$D$28,0,10*ROW('Water Data'!D9)))</f>
        <v/>
      </c>
      <c r="BU15" s="369" t="str">
        <f ca="1">+IF(OFFSET('Water Data'!$D$29,0,10*ROW('Water Data'!D9))="","",OFFSET('Water Data'!$D$29,0,10*ROW('Water Data'!D9)))</f>
        <v>Yes</v>
      </c>
      <c r="BV15" s="369" t="str">
        <f ca="1">+IF(OFFSET('Water Data'!$E$27,0,10*ROW('Water Data'!E9))="","",OFFSET('Water Data'!$E$27,0,10*ROW('Water Data'!E9)))</f>
        <v/>
      </c>
      <c r="BW15" s="369" t="str">
        <f ca="1">+IF(OFFSET('Water Data'!$E$28,0,10*ROW('Water Data'!E9))="","",OFFSET('Water Data'!$E$28,0,10*ROW('Water Data'!E9)))</f>
        <v/>
      </c>
      <c r="BX15" s="369" t="str">
        <f ca="1">+IF(OFFSET('Water Data'!$E$29,0,10*ROW('Water Data'!E9))="","",OFFSET('Water Data'!$E$29,0,10*ROW('Water Data'!E9)))</f>
        <v/>
      </c>
      <c r="BY15" s="369" t="str">
        <f ca="1">+IF(OFFSET('Water Data'!$F$27,0,10*ROW('Water Data'!F9))="","",OFFSET('Water Data'!$F$27,0,10*ROW('Water Data'!F9)))</f>
        <v/>
      </c>
      <c r="BZ15" s="369" t="str">
        <f ca="1">+IF(OFFSET('Water Data'!$F$28,0,10*ROW('Water Data'!F9))="","",OFFSET('Water Data'!$F$28,0,10*ROW('Water Data'!F9)))</f>
        <v/>
      </c>
      <c r="CA15" s="369" t="str">
        <f ca="1">+IF(OFFSET('Water Data'!$F$29,0,10*ROW('Water Data'!F9))="","",OFFSET('Water Data'!$F$29,0,10*ROW('Water Data'!F9)))</f>
        <v/>
      </c>
      <c r="CB15" s="369" t="str">
        <f ca="1">+IF(OFFSET('Water Data'!$G$27,0,10*ROW('Water Data'!G9))="","",OFFSET('Water Data'!$G$27,0,10*ROW('Water Data'!G9)))</f>
        <v/>
      </c>
      <c r="CC15" s="369" t="str">
        <f ca="1">+IF(OFFSET('Water Data'!$G$28,0,10*ROW('Water Data'!G9))="","",OFFSET('Water Data'!$G$28,0,10*ROW('Water Data'!G9)))</f>
        <v/>
      </c>
      <c r="CD15" s="369" t="str">
        <f ca="1">+IF(OFFSET('Water Data'!$G$29,0,10*ROW('Water Data'!G9))="","",OFFSET('Water Data'!$G$29,0,10*ROW('Water Data'!G9)))</f>
        <v/>
      </c>
      <c r="CE15" s="369" t="str">
        <f ca="1">+IF(OFFSET('Water Data'!$H$27,0,10*ROW('Water Data'!H9))="","",OFFSET('Water Data'!$H$27,0,10*ROW('Water Data'!H9)))</f>
        <v/>
      </c>
      <c r="CF15" s="369" t="str">
        <f ca="1">+IF(OFFSET('Water Data'!$H$28,0,10*ROW('Water Data'!H9))="","",OFFSET('Water Data'!$H$28,0,10*ROW('Water Data'!H9)))</f>
        <v/>
      </c>
      <c r="CG15" s="369" t="str">
        <f ca="1">+IF(OFFSET('Water Data'!$H$29,0,10*ROW('Water Data'!H9))="","",OFFSET('Water Data'!$H$29,0,10*ROW('Water Data'!H9)))</f>
        <v>Yes</v>
      </c>
      <c r="CH15" s="369" t="str">
        <f ca="1">+IF(OFFSET('Water Data'!$I$27,0,10*ROW('Water Data'!I9))="","",OFFSET('Water Data'!$I$27,0,10*ROW('Water Data'!I9)))</f>
        <v/>
      </c>
      <c r="CI15" s="369" t="str">
        <f ca="1">+IF(OFFSET('Water Data'!$I$28,0,10*ROW('Water Data'!I9))="","",OFFSET('Water Data'!$I$28,0,10*ROW('Water Data'!I9)))</f>
        <v/>
      </c>
      <c r="CJ15" s="369" t="str">
        <f ca="1">+IF(OFFSET('Water Data'!$I$29,0,10*ROW('Water Data'!I9))="","",OFFSET('Water Data'!$I$29,0,10*ROW('Water Data'!I9)))</f>
        <v>Yes</v>
      </c>
      <c r="CK15" s="369" t="str">
        <f ca="1">+IF(OFFSET('Sanitation Data'!$D$28,0,10*ROW('Sanitation Data'!D9))="","",OFFSET('Sanitation Data'!$D$28,0,10*ROW('Sanitation Data'!D9)))</f>
        <v/>
      </c>
      <c r="CL15" s="369" t="str">
        <f ca="1">+IF(OFFSET('Sanitation Data'!$D$29,0,10*ROW('Sanitation Data'!D9))="","",OFFSET('Sanitation Data'!$D$29,0,10*ROW('Sanitation Data'!D9)))</f>
        <v/>
      </c>
      <c r="CM15" s="369" t="str">
        <f ca="1">+IF(OFFSET('Sanitation Data'!$D$30,0,10*ROW('Sanitation Data'!D9))="","",OFFSET('Sanitation Data'!$D$30,0,10*ROW('Sanitation Data'!D9)))</f>
        <v/>
      </c>
      <c r="CN15" s="369" t="str">
        <f ca="1">+IF(OFFSET('Sanitation Data'!$D$31,0,10*ROW('Sanitation Data'!D9))="","",OFFSET('Sanitation Data'!$D$31,0,10*ROW('Sanitation Data'!D9)))</f>
        <v/>
      </c>
      <c r="CO15" s="369" t="str">
        <f ca="1">+IF(OFFSET('Sanitation Data'!$D$32,0,10*ROW('Sanitation Data'!D9))="","",OFFSET('Sanitation Data'!$D$32,0,10*ROW('Sanitation Data'!D9)))</f>
        <v>Yes</v>
      </c>
      <c r="CP15" s="369" t="str">
        <f ca="1">+IF(OFFSET('Sanitation Data'!$E$28,0,10*ROW('Sanitation Data'!E9))="","",OFFSET('Sanitation Data'!$E$28,0,10*ROW('Sanitation Data'!E9)))</f>
        <v/>
      </c>
      <c r="CQ15" s="369" t="str">
        <f ca="1">+IF(OFFSET('Sanitation Data'!$E$29,0,10*ROW('Sanitation Data'!E9))="","",OFFSET('Sanitation Data'!$E$29,0,10*ROW('Sanitation Data'!E9)))</f>
        <v/>
      </c>
      <c r="CR15" s="369" t="str">
        <f ca="1">+IF(OFFSET('Sanitation Data'!$E$30,0,10*ROW('Sanitation Data'!E9))="","",OFFSET('Sanitation Data'!$E$30,0,10*ROW('Sanitation Data'!E9)))</f>
        <v/>
      </c>
      <c r="CS15" s="369" t="str">
        <f ca="1">+IF(OFFSET('Sanitation Data'!$E$31,0,10*ROW('Sanitation Data'!E9))="","",OFFSET('Sanitation Data'!$E$31,0,10*ROW('Sanitation Data'!E9)))</f>
        <v/>
      </c>
      <c r="CT15" s="369" t="str">
        <f ca="1">+IF(OFFSET('Sanitation Data'!$E$32,0,10*ROW('Sanitation Data'!E9))="","",OFFSET('Sanitation Data'!$E$32,0,10*ROW('Sanitation Data'!E9)))</f>
        <v/>
      </c>
      <c r="CU15" s="369" t="str">
        <f ca="1">+IF(OFFSET('Sanitation Data'!$F$28,0,10*ROW('Sanitation Data'!F9))="","",OFFSET('Sanitation Data'!$F$28,0,10*ROW('Sanitation Data'!F9)))</f>
        <v/>
      </c>
      <c r="CV15" s="369" t="str">
        <f ca="1">+IF(OFFSET('Sanitation Data'!$F$29,0,10*ROW('Sanitation Data'!F9))="","",OFFSET('Sanitation Data'!$F$29,0,10*ROW('Sanitation Data'!F9)))</f>
        <v/>
      </c>
      <c r="CW15" s="369" t="str">
        <f ca="1">+IF(OFFSET('Sanitation Data'!$F$30,0,10*ROW('Sanitation Data'!F9))="","",OFFSET('Sanitation Data'!$F$30,0,10*ROW('Sanitation Data'!F9)))</f>
        <v/>
      </c>
      <c r="CX15" s="369" t="str">
        <f ca="1">+IF(OFFSET('Sanitation Data'!$F$31,0,10*ROW('Sanitation Data'!F9))="","",OFFSET('Sanitation Data'!$F$31,0,10*ROW('Sanitation Data'!F9)))</f>
        <v/>
      </c>
      <c r="CY15" s="369" t="str">
        <f ca="1">+IF(OFFSET('Sanitation Data'!$F$32,0,10*ROW('Sanitation Data'!F9))="","",OFFSET('Sanitation Data'!$F$32,0,10*ROW('Sanitation Data'!F9)))</f>
        <v/>
      </c>
      <c r="CZ15" s="369" t="str">
        <f ca="1">+IF(OFFSET('Sanitation Data'!$G$28,0,10*ROW('Sanitation Data'!G9))="","",OFFSET('Sanitation Data'!$G$28,0,10*ROW('Sanitation Data'!G9)))</f>
        <v/>
      </c>
      <c r="DA15" s="369" t="str">
        <f ca="1">+IF(OFFSET('Sanitation Data'!$G$29,0,10*ROW('Sanitation Data'!G9))="","",OFFSET('Sanitation Data'!$G$29,0,10*ROW('Sanitation Data'!G9)))</f>
        <v/>
      </c>
      <c r="DB15" s="369" t="str">
        <f ca="1">+IF(OFFSET('Sanitation Data'!$G$30,0,10*ROW('Sanitation Data'!G9))="","",OFFSET('Sanitation Data'!$G$30,0,10*ROW('Sanitation Data'!G9)))</f>
        <v/>
      </c>
      <c r="DC15" s="369" t="str">
        <f ca="1">+IF(OFFSET('Sanitation Data'!$G$31,0,10*ROW('Sanitation Data'!G9))="","",OFFSET('Sanitation Data'!$G$31,0,10*ROW('Sanitation Data'!G9)))</f>
        <v/>
      </c>
      <c r="DD15" s="369" t="str">
        <f ca="1">+IF(OFFSET('Sanitation Data'!$G$32,0,10*ROW('Sanitation Data'!G9))="","",OFFSET('Sanitation Data'!$G$32,0,10*ROW('Sanitation Data'!G9)))</f>
        <v/>
      </c>
      <c r="DE15" s="369" t="str">
        <f ca="1">+IF(OFFSET('Sanitation Data'!$H$28,0,10*ROW('Sanitation Data'!H9))="","",OFFSET('Sanitation Data'!$H$28,0,10*ROW('Sanitation Data'!H9)))</f>
        <v/>
      </c>
      <c r="DF15" s="369" t="str">
        <f ca="1">+IF(OFFSET('Sanitation Data'!$H$29,0,10*ROW('Sanitation Data'!H9))="","",OFFSET('Sanitation Data'!$H$29,0,10*ROW('Sanitation Data'!H9)))</f>
        <v/>
      </c>
      <c r="DG15" s="369" t="str">
        <f ca="1">+IF(OFFSET('Sanitation Data'!$H$30,0,10*ROW('Sanitation Data'!H9))="","",OFFSET('Sanitation Data'!$H$30,0,10*ROW('Sanitation Data'!H9)))</f>
        <v/>
      </c>
      <c r="DH15" s="369" t="str">
        <f ca="1">+IF(OFFSET('Sanitation Data'!$H$31,0,10*ROW('Sanitation Data'!H9))="","",OFFSET('Sanitation Data'!$H$31,0,10*ROW('Sanitation Data'!H9)))</f>
        <v/>
      </c>
      <c r="DI15" s="369" t="str">
        <f ca="1">+IF(OFFSET('Sanitation Data'!$H$32,0,10*ROW('Sanitation Data'!H9))="","",OFFSET('Sanitation Data'!$H$32,0,10*ROW('Sanitation Data'!H9)))</f>
        <v>Yes</v>
      </c>
      <c r="DJ15" s="369" t="str">
        <f ca="1">+IF(OFFSET('Sanitation Data'!$I$28,0,10*ROW('Sanitation Data'!I9))="","",OFFSET('Sanitation Data'!$I$28,0,10*ROW('Sanitation Data'!I9)))</f>
        <v/>
      </c>
      <c r="DK15" s="369" t="str">
        <f ca="1">+IF(OFFSET('Sanitation Data'!$I$29,0,10*ROW('Sanitation Data'!I9))="","",OFFSET('Sanitation Data'!$I$29,0,10*ROW('Sanitation Data'!I9)))</f>
        <v/>
      </c>
      <c r="DL15" s="369" t="str">
        <f ca="1">+IF(OFFSET('Sanitation Data'!$I$30,0,10*ROW('Sanitation Data'!I9))="","",OFFSET('Sanitation Data'!$I$30,0,10*ROW('Sanitation Data'!I9)))</f>
        <v/>
      </c>
      <c r="DM15" s="369" t="str">
        <f ca="1">+IF(OFFSET('Sanitation Data'!$I$31,0,10*ROW('Sanitation Data'!I9))="","",OFFSET('Sanitation Data'!$I$31,0,10*ROW('Sanitation Data'!I9)))</f>
        <v/>
      </c>
      <c r="DN15" s="369" t="str">
        <f ca="1">+IF(OFFSET('Sanitation Data'!$I$32,0,10*ROW('Sanitation Data'!I9))="","",OFFSET('Sanitation Data'!$I$32,0,10*ROW('Sanitation Data'!I9)))</f>
        <v>Yes</v>
      </c>
      <c r="DO15" s="369" t="str">
        <f ca="1">+IF(OFFSET('Hygiene Data'!$D$11,0,10*ROW('Hygiene Data'!D9))="","",OFFSET('Hygiene Data'!$D$11,0,10*ROW('Hygiene Data'!D9)))</f>
        <v/>
      </c>
      <c r="DP15" s="369" t="str">
        <f ca="1">+IF(OFFSET('Hygiene Data'!$D$12,0,10*ROW('Hygiene Data'!D9))="","",OFFSET('Hygiene Data'!$D$12,0,10*ROW('Hygiene Data'!D9)))</f>
        <v/>
      </c>
      <c r="DQ15" s="369" t="str">
        <f ca="1">+IF(OFFSET('Hygiene Data'!$D$13,0,10*ROW('Hygiene Data'!D9))="","",OFFSET('Hygiene Data'!$D$13,0,10*ROW('Hygiene Data'!D9)))</f>
        <v>Yes</v>
      </c>
      <c r="DR15" s="369" t="str">
        <f ca="1">+IF(OFFSET('Hygiene Data'!$E$11,0,10*ROW('Hygiene Data'!E9))="","",OFFSET('Hygiene Data'!$E$11,0,10*ROW('Hygiene Data'!E9)))</f>
        <v/>
      </c>
      <c r="DS15" s="369" t="str">
        <f ca="1">+IF(OFFSET('Hygiene Data'!$E$12,0,10*ROW('Hygiene Data'!E9))="","",OFFSET('Hygiene Data'!$E$12,0,10*ROW('Hygiene Data'!E9)))</f>
        <v/>
      </c>
      <c r="DT15" s="369" t="str">
        <f ca="1">+IF(OFFSET('Hygiene Data'!$E$13,0,10*ROW('Hygiene Data'!E9))="","",OFFSET('Hygiene Data'!$E$13,0,10*ROW('Hygiene Data'!E9)))</f>
        <v/>
      </c>
      <c r="DU15" s="369" t="str">
        <f ca="1">+IF(OFFSET('Hygiene Data'!$F$11,0,10*ROW('Hygiene Data'!F9))="","",OFFSET('Hygiene Data'!$F$11,0,10*ROW('Hygiene Data'!F9)))</f>
        <v/>
      </c>
      <c r="DV15" s="369" t="str">
        <f ca="1">+IF(OFFSET('Hygiene Data'!$F$12,0,10*ROW('Hygiene Data'!F9))="","",OFFSET('Hygiene Data'!$F$12,0,10*ROW('Hygiene Data'!F9)))</f>
        <v/>
      </c>
      <c r="DW15" s="369" t="str">
        <f ca="1">+IF(OFFSET('Hygiene Data'!$F$13,0,10*ROW('Hygiene Data'!F9))="","",OFFSET('Hygiene Data'!$F$13,0,10*ROW('Hygiene Data'!F9)))</f>
        <v/>
      </c>
      <c r="DX15" s="369" t="str">
        <f ca="1">+IF(OFFSET('Hygiene Data'!$G$11,0,10*ROW('Hygiene Data'!G9))="","",OFFSET('Hygiene Data'!$G$11,0,10*ROW('Hygiene Data'!G9)))</f>
        <v/>
      </c>
      <c r="DY15" s="369" t="str">
        <f ca="1">+IF(OFFSET('Hygiene Data'!$G$12,0,10*ROW('Hygiene Data'!G9))="","",OFFSET('Hygiene Data'!$G$12,0,10*ROW('Hygiene Data'!G9)))</f>
        <v/>
      </c>
      <c r="DZ15" s="369" t="str">
        <f ca="1">+IF(OFFSET('Hygiene Data'!$G$13,0,10*ROW('Hygiene Data'!G9))="","",OFFSET('Hygiene Data'!$G$13,0,10*ROW('Hygiene Data'!G9)))</f>
        <v/>
      </c>
      <c r="EA15" s="369" t="str">
        <f ca="1">+IF(OFFSET('Hygiene Data'!$H$11,0,10*ROW('Hygiene Data'!H9))="","",OFFSET('Hygiene Data'!$H$11,0,10*ROW('Hygiene Data'!H9)))</f>
        <v/>
      </c>
      <c r="EB15" s="369" t="str">
        <f ca="1">+IF(OFFSET('Hygiene Data'!$H$12,0,10*ROW('Hygiene Data'!H9))="","",OFFSET('Hygiene Data'!$H$12,0,10*ROW('Hygiene Data'!H9)))</f>
        <v/>
      </c>
      <c r="EC15" s="369" t="str">
        <f ca="1">+IF(OFFSET('Hygiene Data'!$H$13,0,10*ROW('Hygiene Data'!H9))="","",OFFSET('Hygiene Data'!$H$13,0,10*ROW('Hygiene Data'!H9)))</f>
        <v>Yes</v>
      </c>
      <c r="ED15" s="369" t="str">
        <f ca="1">+IF(OFFSET('Hygiene Data'!$I$11,0,10*ROW('Hygiene Data'!I9))="","",OFFSET('Hygiene Data'!$I$11,0,10*ROW('Hygiene Data'!I9)))</f>
        <v/>
      </c>
      <c r="EE15" s="369" t="str">
        <f ca="1">+IF(OFFSET('Hygiene Data'!$I$12,0,10*ROW('Hygiene Data'!I9))="","",OFFSET('Hygiene Data'!$I$12,0,10*ROW('Hygiene Data'!I9)))</f>
        <v/>
      </c>
      <c r="EF15" s="369" t="str">
        <f ca="1">+IF(OFFSET('Hygiene Data'!$I$13,0,10*ROW('Hygiene Data'!I9))="","",OFFSET('Hygiene Data'!$I$13,0,10*ROW('Hygiene Data'!I9)))</f>
        <v>Yes</v>
      </c>
    </row>
    <row r="16" spans="1:136" x14ac:dyDescent="0.25">
      <c r="A16" s="478" t="str">
        <f ca="1">+IF(OFFSET('Water Data'!$B$2,0,10*ROW('Water Data'!E10))="","",OFFSET('Water Data'!$B$2,0,10*ROW('Water Data'!E10)))</f>
        <v>AFG_2019_UIS</v>
      </c>
      <c r="B16" s="478"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Other</v>
      </c>
      <c r="C16" s="505">
        <f t="shared" ca="1" si="0"/>
        <v>2019</v>
      </c>
      <c r="D16" s="506"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06"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06"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06"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06"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06"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06"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06"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06"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06"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06"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06"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06"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06"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06"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06"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06"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06">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78.879459999999995</v>
      </c>
      <c r="V16" s="507"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07"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07"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07"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07"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07"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07"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07"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07"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07"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07"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07"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07"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07"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07"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07"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07"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07"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07"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07"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07"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07"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07"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07"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07"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07"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07"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07"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07"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07"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08"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84"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08">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11.453016064109198</v>
      </c>
      <c r="BC16" s="508"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08"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08"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08"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08"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08"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08"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08"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08"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08"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08"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08">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8.7803500000000003</v>
      </c>
      <c r="BO16" s="508"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08"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08">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14.456192977985863</v>
      </c>
      <c r="BS16" s="369" t="str">
        <f ca="1">+IF(OFFSET('Water Data'!$D$27,0,10*ROW('Water Data'!D10))="","",OFFSET('Water Data'!$D$27,0,10*ROW('Water Data'!D10)))</f>
        <v/>
      </c>
      <c r="BT16" s="369" t="str">
        <f ca="1">+IF(OFFSET('Water Data'!$D$28,0,10*ROW('Water Data'!D10))="","",OFFSET('Water Data'!$D$28,0,10*ROW('Water Data'!D10)))</f>
        <v/>
      </c>
      <c r="BU16" s="369" t="str">
        <f ca="1">+IF(OFFSET('Water Data'!$D$29,0,10*ROW('Water Data'!D10))="","",OFFSET('Water Data'!$D$29,0,10*ROW('Water Data'!D10)))</f>
        <v/>
      </c>
      <c r="BV16" s="369" t="str">
        <f ca="1">+IF(OFFSET('Water Data'!$E$27,0,10*ROW('Water Data'!E10))="","",OFFSET('Water Data'!$E$27,0,10*ROW('Water Data'!E10)))</f>
        <v/>
      </c>
      <c r="BW16" s="369" t="str">
        <f ca="1">+IF(OFFSET('Water Data'!$E$28,0,10*ROW('Water Data'!E10))="","",OFFSET('Water Data'!$E$28,0,10*ROW('Water Data'!E10)))</f>
        <v/>
      </c>
      <c r="BX16" s="369" t="str">
        <f ca="1">+IF(OFFSET('Water Data'!$E$29,0,10*ROW('Water Data'!E10))="","",OFFSET('Water Data'!$E$29,0,10*ROW('Water Data'!E10)))</f>
        <v/>
      </c>
      <c r="BY16" s="369" t="str">
        <f ca="1">+IF(OFFSET('Water Data'!$F$27,0,10*ROW('Water Data'!F10))="","",OFFSET('Water Data'!$F$27,0,10*ROW('Water Data'!F10)))</f>
        <v/>
      </c>
      <c r="BZ16" s="369" t="str">
        <f ca="1">+IF(OFFSET('Water Data'!$F$28,0,10*ROW('Water Data'!F10))="","",OFFSET('Water Data'!$F$28,0,10*ROW('Water Data'!F10)))</f>
        <v/>
      </c>
      <c r="CA16" s="369" t="str">
        <f ca="1">+IF(OFFSET('Water Data'!$F$29,0,10*ROW('Water Data'!F10))="","",OFFSET('Water Data'!$F$29,0,10*ROW('Water Data'!F10)))</f>
        <v/>
      </c>
      <c r="CB16" s="369" t="str">
        <f ca="1">+IF(OFFSET('Water Data'!$G$27,0,10*ROW('Water Data'!G10))="","",OFFSET('Water Data'!$G$27,0,10*ROW('Water Data'!G10)))</f>
        <v/>
      </c>
      <c r="CC16" s="369" t="str">
        <f ca="1">+IF(OFFSET('Water Data'!$G$28,0,10*ROW('Water Data'!G10))="","",OFFSET('Water Data'!$G$28,0,10*ROW('Water Data'!G10)))</f>
        <v/>
      </c>
      <c r="CD16" s="369" t="str">
        <f ca="1">+IF(OFFSET('Water Data'!$G$29,0,10*ROW('Water Data'!G10))="","",OFFSET('Water Data'!$G$29,0,10*ROW('Water Data'!G10)))</f>
        <v/>
      </c>
      <c r="CE16" s="369" t="str">
        <f ca="1">+IF(OFFSET('Water Data'!$H$27,0,10*ROW('Water Data'!H10))="","",OFFSET('Water Data'!$H$27,0,10*ROW('Water Data'!H10)))</f>
        <v/>
      </c>
      <c r="CF16" s="369" t="str">
        <f ca="1">+IF(OFFSET('Water Data'!$H$28,0,10*ROW('Water Data'!H10))="","",OFFSET('Water Data'!$H$28,0,10*ROW('Water Data'!H10)))</f>
        <v/>
      </c>
      <c r="CG16" s="369" t="str">
        <f ca="1">+IF(OFFSET('Water Data'!$H$29,0,10*ROW('Water Data'!H10))="","",OFFSET('Water Data'!$H$29,0,10*ROW('Water Data'!H10)))</f>
        <v/>
      </c>
      <c r="CH16" s="369" t="str">
        <f ca="1">+IF(OFFSET('Water Data'!$I$27,0,10*ROW('Water Data'!I10))="","",OFFSET('Water Data'!$I$27,0,10*ROW('Water Data'!I10)))</f>
        <v/>
      </c>
      <c r="CI16" s="369" t="str">
        <f ca="1">+IF(OFFSET('Water Data'!$I$28,0,10*ROW('Water Data'!I10))="","",OFFSET('Water Data'!$I$28,0,10*ROW('Water Data'!I10)))</f>
        <v/>
      </c>
      <c r="CJ16" s="369" t="str">
        <f ca="1">+IF(OFFSET('Water Data'!$I$29,0,10*ROW('Water Data'!I10))="","",OFFSET('Water Data'!$I$29,0,10*ROW('Water Data'!I10)))</f>
        <v>Yes</v>
      </c>
      <c r="CK16" s="369" t="str">
        <f ca="1">+IF(OFFSET('Sanitation Data'!$D$28,0,10*ROW('Sanitation Data'!D10))="","",OFFSET('Sanitation Data'!$D$28,0,10*ROW('Sanitation Data'!D10)))</f>
        <v/>
      </c>
      <c r="CL16" s="369" t="str">
        <f ca="1">+IF(OFFSET('Sanitation Data'!$D$29,0,10*ROW('Sanitation Data'!D10))="","",OFFSET('Sanitation Data'!$D$29,0,10*ROW('Sanitation Data'!D10)))</f>
        <v/>
      </c>
      <c r="CM16" s="369" t="str">
        <f ca="1">+IF(OFFSET('Sanitation Data'!$D$30,0,10*ROW('Sanitation Data'!D10))="","",OFFSET('Sanitation Data'!$D$30,0,10*ROW('Sanitation Data'!D10)))</f>
        <v/>
      </c>
      <c r="CN16" s="369" t="str">
        <f ca="1">+IF(OFFSET('Sanitation Data'!$D$31,0,10*ROW('Sanitation Data'!D10))="","",OFFSET('Sanitation Data'!$D$31,0,10*ROW('Sanitation Data'!D10)))</f>
        <v/>
      </c>
      <c r="CO16" s="369" t="str">
        <f ca="1">+IF(OFFSET('Sanitation Data'!$D$32,0,10*ROW('Sanitation Data'!D10))="","",OFFSET('Sanitation Data'!$D$32,0,10*ROW('Sanitation Data'!D10)))</f>
        <v/>
      </c>
      <c r="CP16" s="369" t="str">
        <f ca="1">+IF(OFFSET('Sanitation Data'!$E$28,0,10*ROW('Sanitation Data'!E10))="","",OFFSET('Sanitation Data'!$E$28,0,10*ROW('Sanitation Data'!E10)))</f>
        <v/>
      </c>
      <c r="CQ16" s="369" t="str">
        <f ca="1">+IF(OFFSET('Sanitation Data'!$E$29,0,10*ROW('Sanitation Data'!E10))="","",OFFSET('Sanitation Data'!$E$29,0,10*ROW('Sanitation Data'!E10)))</f>
        <v/>
      </c>
      <c r="CR16" s="369" t="str">
        <f ca="1">+IF(OFFSET('Sanitation Data'!$E$30,0,10*ROW('Sanitation Data'!E10))="","",OFFSET('Sanitation Data'!$E$30,0,10*ROW('Sanitation Data'!E10)))</f>
        <v/>
      </c>
      <c r="CS16" s="369" t="str">
        <f ca="1">+IF(OFFSET('Sanitation Data'!$E$31,0,10*ROW('Sanitation Data'!E10))="","",OFFSET('Sanitation Data'!$E$31,0,10*ROW('Sanitation Data'!E10)))</f>
        <v/>
      </c>
      <c r="CT16" s="369" t="str">
        <f ca="1">+IF(OFFSET('Sanitation Data'!$E$32,0,10*ROW('Sanitation Data'!E10))="","",OFFSET('Sanitation Data'!$E$32,0,10*ROW('Sanitation Data'!E10)))</f>
        <v/>
      </c>
      <c r="CU16" s="369" t="str">
        <f ca="1">+IF(OFFSET('Sanitation Data'!$F$28,0,10*ROW('Sanitation Data'!F10))="","",OFFSET('Sanitation Data'!$F$28,0,10*ROW('Sanitation Data'!F10)))</f>
        <v/>
      </c>
      <c r="CV16" s="369" t="str">
        <f ca="1">+IF(OFFSET('Sanitation Data'!$F$29,0,10*ROW('Sanitation Data'!F10))="","",OFFSET('Sanitation Data'!$F$29,0,10*ROW('Sanitation Data'!F10)))</f>
        <v/>
      </c>
      <c r="CW16" s="369" t="str">
        <f ca="1">+IF(OFFSET('Sanitation Data'!$F$30,0,10*ROW('Sanitation Data'!F10))="","",OFFSET('Sanitation Data'!$F$30,0,10*ROW('Sanitation Data'!F10)))</f>
        <v/>
      </c>
      <c r="CX16" s="369" t="str">
        <f ca="1">+IF(OFFSET('Sanitation Data'!$F$31,0,10*ROW('Sanitation Data'!F10))="","",OFFSET('Sanitation Data'!$F$31,0,10*ROW('Sanitation Data'!F10)))</f>
        <v/>
      </c>
      <c r="CY16" s="369" t="str">
        <f ca="1">+IF(OFFSET('Sanitation Data'!$F$32,0,10*ROW('Sanitation Data'!F10))="","",OFFSET('Sanitation Data'!$F$32,0,10*ROW('Sanitation Data'!F10)))</f>
        <v/>
      </c>
      <c r="CZ16" s="369" t="str">
        <f ca="1">+IF(OFFSET('Sanitation Data'!$G$28,0,10*ROW('Sanitation Data'!G10))="","",OFFSET('Sanitation Data'!$G$28,0,10*ROW('Sanitation Data'!G10)))</f>
        <v/>
      </c>
      <c r="DA16" s="369" t="str">
        <f ca="1">+IF(OFFSET('Sanitation Data'!$G$29,0,10*ROW('Sanitation Data'!G10))="","",OFFSET('Sanitation Data'!$G$29,0,10*ROW('Sanitation Data'!G10)))</f>
        <v/>
      </c>
      <c r="DB16" s="369" t="str">
        <f ca="1">+IF(OFFSET('Sanitation Data'!$G$30,0,10*ROW('Sanitation Data'!G10))="","",OFFSET('Sanitation Data'!$G$30,0,10*ROW('Sanitation Data'!G10)))</f>
        <v/>
      </c>
      <c r="DC16" s="369" t="str">
        <f ca="1">+IF(OFFSET('Sanitation Data'!$G$31,0,10*ROW('Sanitation Data'!G10))="","",OFFSET('Sanitation Data'!$G$31,0,10*ROW('Sanitation Data'!G10)))</f>
        <v/>
      </c>
      <c r="DD16" s="369" t="str">
        <f ca="1">+IF(OFFSET('Sanitation Data'!$G$32,0,10*ROW('Sanitation Data'!G10))="","",OFFSET('Sanitation Data'!$G$32,0,10*ROW('Sanitation Data'!G10)))</f>
        <v/>
      </c>
      <c r="DE16" s="369" t="str">
        <f ca="1">+IF(OFFSET('Sanitation Data'!$H$28,0,10*ROW('Sanitation Data'!H10))="","",OFFSET('Sanitation Data'!$H$28,0,10*ROW('Sanitation Data'!H10)))</f>
        <v/>
      </c>
      <c r="DF16" s="369" t="str">
        <f ca="1">+IF(OFFSET('Sanitation Data'!$H$29,0,10*ROW('Sanitation Data'!H10))="","",OFFSET('Sanitation Data'!$H$29,0,10*ROW('Sanitation Data'!H10)))</f>
        <v/>
      </c>
      <c r="DG16" s="369" t="str">
        <f ca="1">+IF(OFFSET('Sanitation Data'!$H$30,0,10*ROW('Sanitation Data'!H10))="","",OFFSET('Sanitation Data'!$H$30,0,10*ROW('Sanitation Data'!H10)))</f>
        <v/>
      </c>
      <c r="DH16" s="369" t="str">
        <f ca="1">+IF(OFFSET('Sanitation Data'!$H$31,0,10*ROW('Sanitation Data'!H10))="","",OFFSET('Sanitation Data'!$H$31,0,10*ROW('Sanitation Data'!H10)))</f>
        <v/>
      </c>
      <c r="DI16" s="369" t="str">
        <f ca="1">+IF(OFFSET('Sanitation Data'!$H$32,0,10*ROW('Sanitation Data'!H10))="","",OFFSET('Sanitation Data'!$H$32,0,10*ROW('Sanitation Data'!H10)))</f>
        <v/>
      </c>
      <c r="DJ16" s="369" t="str">
        <f ca="1">+IF(OFFSET('Sanitation Data'!$I$28,0,10*ROW('Sanitation Data'!I10))="","",OFFSET('Sanitation Data'!$I$28,0,10*ROW('Sanitation Data'!I10)))</f>
        <v/>
      </c>
      <c r="DK16" s="369" t="str">
        <f ca="1">+IF(OFFSET('Sanitation Data'!$I$29,0,10*ROW('Sanitation Data'!I10))="","",OFFSET('Sanitation Data'!$I$29,0,10*ROW('Sanitation Data'!I10)))</f>
        <v/>
      </c>
      <c r="DL16" s="369" t="str">
        <f ca="1">+IF(OFFSET('Sanitation Data'!$I$30,0,10*ROW('Sanitation Data'!I10))="","",OFFSET('Sanitation Data'!$I$30,0,10*ROW('Sanitation Data'!I10)))</f>
        <v/>
      </c>
      <c r="DM16" s="369" t="str">
        <f ca="1">+IF(OFFSET('Sanitation Data'!$I$31,0,10*ROW('Sanitation Data'!I10))="","",OFFSET('Sanitation Data'!$I$31,0,10*ROW('Sanitation Data'!I10)))</f>
        <v/>
      </c>
      <c r="DN16" s="369" t="str">
        <f ca="1">+IF(OFFSET('Sanitation Data'!$I$32,0,10*ROW('Sanitation Data'!I10))="","",OFFSET('Sanitation Data'!$I$32,0,10*ROW('Sanitation Data'!I10)))</f>
        <v/>
      </c>
      <c r="DO16" s="369" t="str">
        <f ca="1">+IF(OFFSET('Hygiene Data'!$D$11,0,10*ROW('Hygiene Data'!D10))="","",OFFSET('Hygiene Data'!$D$11,0,10*ROW('Hygiene Data'!D10)))</f>
        <v/>
      </c>
      <c r="DP16" s="369" t="str">
        <f ca="1">+IF(OFFSET('Hygiene Data'!$D$12,0,10*ROW('Hygiene Data'!D10))="","",OFFSET('Hygiene Data'!$D$12,0,10*ROW('Hygiene Data'!D10)))</f>
        <v/>
      </c>
      <c r="DQ16" s="369" t="str">
        <f ca="1">+IF(OFFSET('Hygiene Data'!$D$13,0,10*ROW('Hygiene Data'!D10))="","",OFFSET('Hygiene Data'!$D$13,0,10*ROW('Hygiene Data'!D10)))</f>
        <v>Yes</v>
      </c>
      <c r="DR16" s="369" t="str">
        <f ca="1">+IF(OFFSET('Hygiene Data'!$E$11,0,10*ROW('Hygiene Data'!E10))="","",OFFSET('Hygiene Data'!$E$11,0,10*ROW('Hygiene Data'!E10)))</f>
        <v/>
      </c>
      <c r="DS16" s="369" t="str">
        <f ca="1">+IF(OFFSET('Hygiene Data'!$E$12,0,10*ROW('Hygiene Data'!E10))="","",OFFSET('Hygiene Data'!$E$12,0,10*ROW('Hygiene Data'!E10)))</f>
        <v/>
      </c>
      <c r="DT16" s="369" t="str">
        <f ca="1">+IF(OFFSET('Hygiene Data'!$E$13,0,10*ROW('Hygiene Data'!E10))="","",OFFSET('Hygiene Data'!$E$13,0,10*ROW('Hygiene Data'!E10)))</f>
        <v/>
      </c>
      <c r="DU16" s="369" t="str">
        <f ca="1">+IF(OFFSET('Hygiene Data'!$F$11,0,10*ROW('Hygiene Data'!F10))="","",OFFSET('Hygiene Data'!$F$11,0,10*ROW('Hygiene Data'!F10)))</f>
        <v/>
      </c>
      <c r="DV16" s="369" t="str">
        <f ca="1">+IF(OFFSET('Hygiene Data'!$F$12,0,10*ROW('Hygiene Data'!F10))="","",OFFSET('Hygiene Data'!$F$12,0,10*ROW('Hygiene Data'!F10)))</f>
        <v/>
      </c>
      <c r="DW16" s="369" t="str">
        <f ca="1">+IF(OFFSET('Hygiene Data'!$F$13,0,10*ROW('Hygiene Data'!F10))="","",OFFSET('Hygiene Data'!$F$13,0,10*ROW('Hygiene Data'!F10)))</f>
        <v/>
      </c>
      <c r="DX16" s="369" t="str">
        <f ca="1">+IF(OFFSET('Hygiene Data'!$G$11,0,10*ROW('Hygiene Data'!G10))="","",OFFSET('Hygiene Data'!$G$11,0,10*ROW('Hygiene Data'!G10)))</f>
        <v/>
      </c>
      <c r="DY16" s="369" t="str">
        <f ca="1">+IF(OFFSET('Hygiene Data'!$G$12,0,10*ROW('Hygiene Data'!G10))="","",OFFSET('Hygiene Data'!$G$12,0,10*ROW('Hygiene Data'!G10)))</f>
        <v/>
      </c>
      <c r="DZ16" s="369" t="str">
        <f ca="1">+IF(OFFSET('Hygiene Data'!$G$13,0,10*ROW('Hygiene Data'!G10))="","",OFFSET('Hygiene Data'!$G$13,0,10*ROW('Hygiene Data'!G10)))</f>
        <v/>
      </c>
      <c r="EA16" s="369" t="str">
        <f ca="1">+IF(OFFSET('Hygiene Data'!$H$11,0,10*ROW('Hygiene Data'!H10))="","",OFFSET('Hygiene Data'!$H$11,0,10*ROW('Hygiene Data'!H10)))</f>
        <v/>
      </c>
      <c r="EB16" s="369" t="str">
        <f ca="1">+IF(OFFSET('Hygiene Data'!$H$12,0,10*ROW('Hygiene Data'!H10))="","",OFFSET('Hygiene Data'!$H$12,0,10*ROW('Hygiene Data'!H10)))</f>
        <v/>
      </c>
      <c r="EC16" s="369" t="str">
        <f ca="1">+IF(OFFSET('Hygiene Data'!$H$13,0,10*ROW('Hygiene Data'!H10))="","",OFFSET('Hygiene Data'!$H$13,0,10*ROW('Hygiene Data'!H10)))</f>
        <v>Yes</v>
      </c>
      <c r="ED16" s="369" t="str">
        <f ca="1">+IF(OFFSET('Hygiene Data'!$I$11,0,10*ROW('Hygiene Data'!I10))="","",OFFSET('Hygiene Data'!$I$11,0,10*ROW('Hygiene Data'!I10)))</f>
        <v/>
      </c>
      <c r="EE16" s="369" t="str">
        <f ca="1">+IF(OFFSET('Hygiene Data'!$I$12,0,10*ROW('Hygiene Data'!I10))="","",OFFSET('Hygiene Data'!$I$12,0,10*ROW('Hygiene Data'!I10)))</f>
        <v/>
      </c>
      <c r="EF16" s="369" t="str">
        <f ca="1">+IF(OFFSET('Hygiene Data'!$I$13,0,10*ROW('Hygiene Data'!I10))="","",OFFSET('Hygiene Data'!$I$13,0,10*ROW('Hygiene Data'!I10)))</f>
        <v>Yes</v>
      </c>
    </row>
    <row r="17" spans="1:136" x14ac:dyDescent="0.25">
      <c r="A17" s="478" t="str">
        <f ca="1">+IF(OFFSET('Water Data'!$B$2,0,10*ROW('Water Data'!E11))="","",OFFSET('Water Data'!$B$2,0,10*ROW('Water Data'!E11)))</f>
        <v>AFG_2022_MSNA</v>
      </c>
      <c r="B17" s="478"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Survey</v>
      </c>
      <c r="C17" s="505">
        <f t="shared" ca="1" si="0"/>
        <v>2022</v>
      </c>
      <c r="D17" s="506" t="str">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[48]</v>
      </c>
      <c r="E17" s="506"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06"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06" t="str">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[48]</v>
      </c>
      <c r="H17" s="506"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06"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06" t="str">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[48]</v>
      </c>
      <c r="K17" s="506"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06"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06"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06"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06"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06"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06"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06"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06"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06"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06"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07" t="str">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[53]</v>
      </c>
      <c r="W17" s="507"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07"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07"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07"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07" t="str">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[62]</v>
      </c>
      <c r="AB17" s="507"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07"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07"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07"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07" t="str">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[50]</v>
      </c>
      <c r="AG17" s="507"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07"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07"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07"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07"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07"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07"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07"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07"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07"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07"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07"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07"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07"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07"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07"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07"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07"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07"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08" t="str">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[42]</v>
      </c>
      <c r="BA17" s="584"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08"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08" t="str">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[54]</v>
      </c>
      <c r="BD17" s="508"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08"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08" t="str">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[38]</v>
      </c>
      <c r="BG17" s="508"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08"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08"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08"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08"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08"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08"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08"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08"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08"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08"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69" t="str">
        <f ca="1">+IF(OFFSET('Water Data'!$D$27,0,10*ROW('Water Data'!D11))="","",OFFSET('Water Data'!$D$27,0,10*ROW('Water Data'!D11)))</f>
        <v>No</v>
      </c>
      <c r="BT17" s="369" t="str">
        <f ca="1">+IF(OFFSET('Water Data'!$D$28,0,10*ROW('Water Data'!D11))="","",OFFSET('Water Data'!$D$28,0,10*ROW('Water Data'!D11)))</f>
        <v/>
      </c>
      <c r="BU17" s="369" t="str">
        <f ca="1">+IF(OFFSET('Water Data'!$D$29,0,10*ROW('Water Data'!D11))="","",OFFSET('Water Data'!$D$29,0,10*ROW('Water Data'!D11)))</f>
        <v/>
      </c>
      <c r="BV17" s="369" t="str">
        <f ca="1">+IF(OFFSET('Water Data'!$E$27,0,10*ROW('Water Data'!E11))="","",OFFSET('Water Data'!$E$27,0,10*ROW('Water Data'!E11)))</f>
        <v>No</v>
      </c>
      <c r="BW17" s="369" t="str">
        <f ca="1">+IF(OFFSET('Water Data'!$E$28,0,10*ROW('Water Data'!E11))="","",OFFSET('Water Data'!$E$28,0,10*ROW('Water Data'!E11)))</f>
        <v/>
      </c>
      <c r="BX17" s="369" t="str">
        <f ca="1">+IF(OFFSET('Water Data'!$E$29,0,10*ROW('Water Data'!E11))="","",OFFSET('Water Data'!$E$29,0,10*ROW('Water Data'!E11)))</f>
        <v/>
      </c>
      <c r="BY17" s="369" t="str">
        <f ca="1">+IF(OFFSET('Water Data'!$F$27,0,10*ROW('Water Data'!F11))="","",OFFSET('Water Data'!$F$27,0,10*ROW('Water Data'!F11)))</f>
        <v>No</v>
      </c>
      <c r="BZ17" s="369" t="str">
        <f ca="1">+IF(OFFSET('Water Data'!$F$28,0,10*ROW('Water Data'!F11))="","",OFFSET('Water Data'!$F$28,0,10*ROW('Water Data'!F11)))</f>
        <v/>
      </c>
      <c r="CA17" s="369" t="str">
        <f ca="1">+IF(OFFSET('Water Data'!$F$29,0,10*ROW('Water Data'!F11))="","",OFFSET('Water Data'!$F$29,0,10*ROW('Water Data'!F11)))</f>
        <v/>
      </c>
      <c r="CB17" s="369" t="str">
        <f ca="1">+IF(OFFSET('Water Data'!$G$27,0,10*ROW('Water Data'!G11))="","",OFFSET('Water Data'!$G$27,0,10*ROW('Water Data'!G11)))</f>
        <v/>
      </c>
      <c r="CC17" s="369" t="str">
        <f ca="1">+IF(OFFSET('Water Data'!$G$28,0,10*ROW('Water Data'!G11))="","",OFFSET('Water Data'!$G$28,0,10*ROW('Water Data'!G11)))</f>
        <v/>
      </c>
      <c r="CD17" s="369" t="str">
        <f ca="1">+IF(OFFSET('Water Data'!$G$29,0,10*ROW('Water Data'!G11))="","",OFFSET('Water Data'!$G$29,0,10*ROW('Water Data'!G11)))</f>
        <v/>
      </c>
      <c r="CE17" s="369" t="str">
        <f ca="1">+IF(OFFSET('Water Data'!$H$27,0,10*ROW('Water Data'!H11))="","",OFFSET('Water Data'!$H$27,0,10*ROW('Water Data'!H11)))</f>
        <v/>
      </c>
      <c r="CF17" s="369" t="str">
        <f ca="1">+IF(OFFSET('Water Data'!$H$28,0,10*ROW('Water Data'!H11))="","",OFFSET('Water Data'!$H$28,0,10*ROW('Water Data'!H11)))</f>
        <v/>
      </c>
      <c r="CG17" s="369" t="str">
        <f ca="1">+IF(OFFSET('Water Data'!$H$29,0,10*ROW('Water Data'!H11))="","",OFFSET('Water Data'!$H$29,0,10*ROW('Water Data'!H11)))</f>
        <v/>
      </c>
      <c r="CH17" s="369" t="str">
        <f ca="1">+IF(OFFSET('Water Data'!$I$27,0,10*ROW('Water Data'!I11))="","",OFFSET('Water Data'!$I$27,0,10*ROW('Water Data'!I11)))</f>
        <v/>
      </c>
      <c r="CI17" s="369" t="str">
        <f ca="1">+IF(OFFSET('Water Data'!$I$28,0,10*ROW('Water Data'!I11))="","",OFFSET('Water Data'!$I$28,0,10*ROW('Water Data'!I11)))</f>
        <v/>
      </c>
      <c r="CJ17" s="369" t="str">
        <f ca="1">+IF(OFFSET('Water Data'!$I$29,0,10*ROW('Water Data'!I11))="","",OFFSET('Water Data'!$I$29,0,10*ROW('Water Data'!I11)))</f>
        <v/>
      </c>
      <c r="CK17" s="369" t="str">
        <f ca="1">+IF(OFFSET('Sanitation Data'!$D$28,0,10*ROW('Sanitation Data'!D11))="","",OFFSET('Sanitation Data'!$D$28,0,10*ROW('Sanitation Data'!D11)))</f>
        <v>No</v>
      </c>
      <c r="CL17" s="369" t="str">
        <f ca="1">+IF(OFFSET('Sanitation Data'!$D$29,0,10*ROW('Sanitation Data'!D11))="","",OFFSET('Sanitation Data'!$D$29,0,10*ROW('Sanitation Data'!D11)))</f>
        <v/>
      </c>
      <c r="CM17" s="369" t="str">
        <f ca="1">+IF(OFFSET('Sanitation Data'!$D$30,0,10*ROW('Sanitation Data'!D11))="","",OFFSET('Sanitation Data'!$D$30,0,10*ROW('Sanitation Data'!D11)))</f>
        <v/>
      </c>
      <c r="CN17" s="369" t="str">
        <f ca="1">+IF(OFFSET('Sanitation Data'!$D$31,0,10*ROW('Sanitation Data'!D11))="","",OFFSET('Sanitation Data'!$D$31,0,10*ROW('Sanitation Data'!D11)))</f>
        <v/>
      </c>
      <c r="CO17" s="369" t="str">
        <f ca="1">+IF(OFFSET('Sanitation Data'!$D$32,0,10*ROW('Sanitation Data'!D11))="","",OFFSET('Sanitation Data'!$D$32,0,10*ROW('Sanitation Data'!D11)))</f>
        <v/>
      </c>
      <c r="CP17" s="369" t="str">
        <f ca="1">+IF(OFFSET('Sanitation Data'!$E$28,0,10*ROW('Sanitation Data'!E11))="","",OFFSET('Sanitation Data'!$E$28,0,10*ROW('Sanitation Data'!E11)))</f>
        <v>No</v>
      </c>
      <c r="CQ17" s="369" t="str">
        <f ca="1">+IF(OFFSET('Sanitation Data'!$E$29,0,10*ROW('Sanitation Data'!E11))="","",OFFSET('Sanitation Data'!$E$29,0,10*ROW('Sanitation Data'!E11)))</f>
        <v/>
      </c>
      <c r="CR17" s="369" t="str">
        <f ca="1">+IF(OFFSET('Sanitation Data'!$E$30,0,10*ROW('Sanitation Data'!E11))="","",OFFSET('Sanitation Data'!$E$30,0,10*ROW('Sanitation Data'!E11)))</f>
        <v/>
      </c>
      <c r="CS17" s="369" t="str">
        <f ca="1">+IF(OFFSET('Sanitation Data'!$E$31,0,10*ROW('Sanitation Data'!E11))="","",OFFSET('Sanitation Data'!$E$31,0,10*ROW('Sanitation Data'!E11)))</f>
        <v/>
      </c>
      <c r="CT17" s="369" t="str">
        <f ca="1">+IF(OFFSET('Sanitation Data'!$E$32,0,10*ROW('Sanitation Data'!E11))="","",OFFSET('Sanitation Data'!$E$32,0,10*ROW('Sanitation Data'!E11)))</f>
        <v/>
      </c>
      <c r="CU17" s="369" t="str">
        <f ca="1">+IF(OFFSET('Sanitation Data'!$F$28,0,10*ROW('Sanitation Data'!F11))="","",OFFSET('Sanitation Data'!$F$28,0,10*ROW('Sanitation Data'!F11)))</f>
        <v>No</v>
      </c>
      <c r="CV17" s="369" t="str">
        <f ca="1">+IF(OFFSET('Sanitation Data'!$F$29,0,10*ROW('Sanitation Data'!F11))="","",OFFSET('Sanitation Data'!$F$29,0,10*ROW('Sanitation Data'!F11)))</f>
        <v/>
      </c>
      <c r="CW17" s="369" t="str">
        <f ca="1">+IF(OFFSET('Sanitation Data'!$F$30,0,10*ROW('Sanitation Data'!F11))="","",OFFSET('Sanitation Data'!$F$30,0,10*ROW('Sanitation Data'!F11)))</f>
        <v/>
      </c>
      <c r="CX17" s="369" t="str">
        <f ca="1">+IF(OFFSET('Sanitation Data'!$F$31,0,10*ROW('Sanitation Data'!F11))="","",OFFSET('Sanitation Data'!$F$31,0,10*ROW('Sanitation Data'!F11)))</f>
        <v/>
      </c>
      <c r="CY17" s="369" t="str">
        <f ca="1">+IF(OFFSET('Sanitation Data'!$F$32,0,10*ROW('Sanitation Data'!F11))="","",OFFSET('Sanitation Data'!$F$32,0,10*ROW('Sanitation Data'!F11)))</f>
        <v/>
      </c>
      <c r="CZ17" s="369" t="str">
        <f ca="1">+IF(OFFSET('Sanitation Data'!$G$28,0,10*ROW('Sanitation Data'!G11))="","",OFFSET('Sanitation Data'!$G$28,0,10*ROW('Sanitation Data'!G11)))</f>
        <v/>
      </c>
      <c r="DA17" s="369" t="str">
        <f ca="1">+IF(OFFSET('Sanitation Data'!$G$29,0,10*ROW('Sanitation Data'!G11))="","",OFFSET('Sanitation Data'!$G$29,0,10*ROW('Sanitation Data'!G11)))</f>
        <v/>
      </c>
      <c r="DB17" s="369" t="str">
        <f ca="1">+IF(OFFSET('Sanitation Data'!$G$30,0,10*ROW('Sanitation Data'!G11))="","",OFFSET('Sanitation Data'!$G$30,0,10*ROW('Sanitation Data'!G11)))</f>
        <v/>
      </c>
      <c r="DC17" s="369" t="str">
        <f ca="1">+IF(OFFSET('Sanitation Data'!$G$31,0,10*ROW('Sanitation Data'!G11))="","",OFFSET('Sanitation Data'!$G$31,0,10*ROW('Sanitation Data'!G11)))</f>
        <v/>
      </c>
      <c r="DD17" s="369" t="str">
        <f ca="1">+IF(OFFSET('Sanitation Data'!$G$32,0,10*ROW('Sanitation Data'!G11))="","",OFFSET('Sanitation Data'!$G$32,0,10*ROW('Sanitation Data'!G11)))</f>
        <v/>
      </c>
      <c r="DE17" s="369" t="str">
        <f ca="1">+IF(OFFSET('Sanitation Data'!$H$28,0,10*ROW('Sanitation Data'!H11))="","",OFFSET('Sanitation Data'!$H$28,0,10*ROW('Sanitation Data'!H11)))</f>
        <v/>
      </c>
      <c r="DF17" s="369" t="str">
        <f ca="1">+IF(OFFSET('Sanitation Data'!$H$29,0,10*ROW('Sanitation Data'!H11))="","",OFFSET('Sanitation Data'!$H$29,0,10*ROW('Sanitation Data'!H11)))</f>
        <v/>
      </c>
      <c r="DG17" s="369" t="str">
        <f ca="1">+IF(OFFSET('Sanitation Data'!$H$30,0,10*ROW('Sanitation Data'!H11))="","",OFFSET('Sanitation Data'!$H$30,0,10*ROW('Sanitation Data'!H11)))</f>
        <v/>
      </c>
      <c r="DH17" s="369" t="str">
        <f ca="1">+IF(OFFSET('Sanitation Data'!$H$31,0,10*ROW('Sanitation Data'!H11))="","",OFFSET('Sanitation Data'!$H$31,0,10*ROW('Sanitation Data'!H11)))</f>
        <v/>
      </c>
      <c r="DI17" s="369" t="str">
        <f ca="1">+IF(OFFSET('Sanitation Data'!$H$32,0,10*ROW('Sanitation Data'!H11))="","",OFFSET('Sanitation Data'!$H$32,0,10*ROW('Sanitation Data'!H11)))</f>
        <v/>
      </c>
      <c r="DJ17" s="369" t="str">
        <f ca="1">+IF(OFFSET('Sanitation Data'!$I$28,0,10*ROW('Sanitation Data'!I11))="","",OFFSET('Sanitation Data'!$I$28,0,10*ROW('Sanitation Data'!I11)))</f>
        <v/>
      </c>
      <c r="DK17" s="369" t="str">
        <f ca="1">+IF(OFFSET('Sanitation Data'!$I$29,0,10*ROW('Sanitation Data'!I11))="","",OFFSET('Sanitation Data'!$I$29,0,10*ROW('Sanitation Data'!I11)))</f>
        <v/>
      </c>
      <c r="DL17" s="369" t="str">
        <f ca="1">+IF(OFFSET('Sanitation Data'!$I$30,0,10*ROW('Sanitation Data'!I11))="","",OFFSET('Sanitation Data'!$I$30,0,10*ROW('Sanitation Data'!I11)))</f>
        <v/>
      </c>
      <c r="DM17" s="369" t="str">
        <f ca="1">+IF(OFFSET('Sanitation Data'!$I$31,0,10*ROW('Sanitation Data'!I11))="","",OFFSET('Sanitation Data'!$I$31,0,10*ROW('Sanitation Data'!I11)))</f>
        <v/>
      </c>
      <c r="DN17" s="369" t="str">
        <f ca="1">+IF(OFFSET('Sanitation Data'!$I$32,0,10*ROW('Sanitation Data'!I11))="","",OFFSET('Sanitation Data'!$I$32,0,10*ROW('Sanitation Data'!I11)))</f>
        <v/>
      </c>
      <c r="DO17" s="369" t="str">
        <f ca="1">+IF(OFFSET('Hygiene Data'!$D$11,0,10*ROW('Hygiene Data'!D11))="","",OFFSET('Hygiene Data'!$D$11,0,10*ROW('Hygiene Data'!D11)))</f>
        <v>No</v>
      </c>
      <c r="DP17" s="369" t="str">
        <f ca="1">+IF(OFFSET('Hygiene Data'!$D$12,0,10*ROW('Hygiene Data'!D11))="","",OFFSET('Hygiene Data'!$D$12,0,10*ROW('Hygiene Data'!D11)))</f>
        <v/>
      </c>
      <c r="DQ17" s="369" t="str">
        <f ca="1">+IF(OFFSET('Hygiene Data'!$D$13,0,10*ROW('Hygiene Data'!D11))="","",OFFSET('Hygiene Data'!$D$13,0,10*ROW('Hygiene Data'!D11)))</f>
        <v/>
      </c>
      <c r="DR17" s="369" t="str">
        <f ca="1">+IF(OFFSET('Hygiene Data'!$E$11,0,10*ROW('Hygiene Data'!E11))="","",OFFSET('Hygiene Data'!$E$11,0,10*ROW('Hygiene Data'!E11)))</f>
        <v>No</v>
      </c>
      <c r="DS17" s="369" t="str">
        <f ca="1">+IF(OFFSET('Hygiene Data'!$E$12,0,10*ROW('Hygiene Data'!E11))="","",OFFSET('Hygiene Data'!$E$12,0,10*ROW('Hygiene Data'!E11)))</f>
        <v/>
      </c>
      <c r="DT17" s="369" t="str">
        <f ca="1">+IF(OFFSET('Hygiene Data'!$E$13,0,10*ROW('Hygiene Data'!E11))="","",OFFSET('Hygiene Data'!$E$13,0,10*ROW('Hygiene Data'!E11)))</f>
        <v/>
      </c>
      <c r="DU17" s="369" t="str">
        <f ca="1">+IF(OFFSET('Hygiene Data'!$F$11,0,10*ROW('Hygiene Data'!F11))="","",OFFSET('Hygiene Data'!$F$11,0,10*ROW('Hygiene Data'!F11)))</f>
        <v>No</v>
      </c>
      <c r="DV17" s="369" t="str">
        <f ca="1">+IF(OFFSET('Hygiene Data'!$F$12,0,10*ROW('Hygiene Data'!F11))="","",OFFSET('Hygiene Data'!$F$12,0,10*ROW('Hygiene Data'!F11)))</f>
        <v/>
      </c>
      <c r="DW17" s="369" t="str">
        <f ca="1">+IF(OFFSET('Hygiene Data'!$F$13,0,10*ROW('Hygiene Data'!F11))="","",OFFSET('Hygiene Data'!$F$13,0,10*ROW('Hygiene Data'!F11)))</f>
        <v/>
      </c>
      <c r="DX17" s="369" t="str">
        <f ca="1">+IF(OFFSET('Hygiene Data'!$G$11,0,10*ROW('Hygiene Data'!G11))="","",OFFSET('Hygiene Data'!$G$11,0,10*ROW('Hygiene Data'!G11)))</f>
        <v/>
      </c>
      <c r="DY17" s="369" t="str">
        <f ca="1">+IF(OFFSET('Hygiene Data'!$G$12,0,10*ROW('Hygiene Data'!G11))="","",OFFSET('Hygiene Data'!$G$12,0,10*ROW('Hygiene Data'!G11)))</f>
        <v/>
      </c>
      <c r="DZ17" s="369" t="str">
        <f ca="1">+IF(OFFSET('Hygiene Data'!$G$13,0,10*ROW('Hygiene Data'!G11))="","",OFFSET('Hygiene Data'!$G$13,0,10*ROW('Hygiene Data'!G11)))</f>
        <v/>
      </c>
      <c r="EA17" s="369" t="str">
        <f ca="1">+IF(OFFSET('Hygiene Data'!$H$11,0,10*ROW('Hygiene Data'!H11))="","",OFFSET('Hygiene Data'!$H$11,0,10*ROW('Hygiene Data'!H11)))</f>
        <v/>
      </c>
      <c r="EB17" s="369" t="str">
        <f ca="1">+IF(OFFSET('Hygiene Data'!$H$12,0,10*ROW('Hygiene Data'!H11))="","",OFFSET('Hygiene Data'!$H$12,0,10*ROW('Hygiene Data'!H11)))</f>
        <v/>
      </c>
      <c r="EC17" s="369" t="str">
        <f ca="1">+IF(OFFSET('Hygiene Data'!$H$13,0,10*ROW('Hygiene Data'!H11))="","",OFFSET('Hygiene Data'!$H$13,0,10*ROW('Hygiene Data'!H11)))</f>
        <v/>
      </c>
      <c r="ED17" s="369" t="str">
        <f ca="1">+IF(OFFSET('Hygiene Data'!$I$11,0,10*ROW('Hygiene Data'!I11))="","",OFFSET('Hygiene Data'!$I$11,0,10*ROW('Hygiene Data'!I11)))</f>
        <v/>
      </c>
      <c r="EE17" s="369" t="str">
        <f ca="1">+IF(OFFSET('Hygiene Data'!$I$12,0,10*ROW('Hygiene Data'!I11))="","",OFFSET('Hygiene Data'!$I$12,0,10*ROW('Hygiene Data'!I11)))</f>
        <v/>
      </c>
      <c r="EF17" s="369" t="str">
        <f ca="1">+IF(OFFSET('Hygiene Data'!$I$13,0,10*ROW('Hygiene Data'!I11))="","",OFFSET('Hygiene Data'!$I$13,0,10*ROW('Hygiene Data'!I11)))</f>
        <v/>
      </c>
    </row>
    <row r="18" spans="1:136" x14ac:dyDescent="0.25">
      <c r="A18" s="478" t="str">
        <f ca="1">+IF(OFFSET('Water Data'!$B$2,0,10*ROW('Water Data'!E12))="","",OFFSET('Water Data'!$B$2,0,10*ROW('Water Data'!E12)))</f>
        <v/>
      </c>
      <c r="B18" s="478"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05" t="str">
        <f t="shared" ca="1" si="0"/>
        <v/>
      </c>
      <c r="D18" s="506"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06"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06"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06"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06"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06"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06"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06"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06"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06"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06"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06"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06"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06"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06"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06"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06"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06"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07"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07"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07"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07"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07"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07"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07"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07"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07"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07"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07"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07"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07"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07"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07"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07"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07"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07"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07"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07"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07"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07"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07"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07"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07"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07"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07"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07"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07"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07"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08"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84"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08"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08"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08"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08"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08"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08"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08"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08"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08"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08"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08"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08"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08"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08"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08"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08"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69" t="str">
        <f ca="1">+IF(OFFSET('Water Data'!$D$27,0,10*ROW('Water Data'!D12))="","",OFFSET('Water Data'!$D$27,0,10*ROW('Water Data'!D12)))</f>
        <v/>
      </c>
      <c r="BT18" s="369" t="str">
        <f ca="1">+IF(OFFSET('Water Data'!$D$28,0,10*ROW('Water Data'!D12))="","",OFFSET('Water Data'!$D$28,0,10*ROW('Water Data'!D12)))</f>
        <v/>
      </c>
      <c r="BU18" s="369" t="str">
        <f ca="1">+IF(OFFSET('Water Data'!$D$29,0,10*ROW('Water Data'!D12))="","",OFFSET('Water Data'!$D$29,0,10*ROW('Water Data'!D12)))</f>
        <v/>
      </c>
      <c r="BV18" s="369" t="str">
        <f ca="1">+IF(OFFSET('Water Data'!$E$27,0,10*ROW('Water Data'!E12))="","",OFFSET('Water Data'!$E$27,0,10*ROW('Water Data'!E12)))</f>
        <v/>
      </c>
      <c r="BW18" s="369" t="str">
        <f ca="1">+IF(OFFSET('Water Data'!$E$28,0,10*ROW('Water Data'!E12))="","",OFFSET('Water Data'!$E$28,0,10*ROW('Water Data'!E12)))</f>
        <v/>
      </c>
      <c r="BX18" s="369" t="str">
        <f ca="1">+IF(OFFSET('Water Data'!$E$29,0,10*ROW('Water Data'!E12))="","",OFFSET('Water Data'!$E$29,0,10*ROW('Water Data'!E12)))</f>
        <v/>
      </c>
      <c r="BY18" s="369" t="str">
        <f ca="1">+IF(OFFSET('Water Data'!$F$27,0,10*ROW('Water Data'!F12))="","",OFFSET('Water Data'!$F$27,0,10*ROW('Water Data'!F12)))</f>
        <v/>
      </c>
      <c r="BZ18" s="369" t="str">
        <f ca="1">+IF(OFFSET('Water Data'!$F$28,0,10*ROW('Water Data'!F12))="","",OFFSET('Water Data'!$F$28,0,10*ROW('Water Data'!F12)))</f>
        <v/>
      </c>
      <c r="CA18" s="369" t="str">
        <f ca="1">+IF(OFFSET('Water Data'!$F$29,0,10*ROW('Water Data'!F12))="","",OFFSET('Water Data'!$F$29,0,10*ROW('Water Data'!F12)))</f>
        <v/>
      </c>
      <c r="CB18" s="369" t="str">
        <f ca="1">+IF(OFFSET('Water Data'!$G$27,0,10*ROW('Water Data'!G12))="","",OFFSET('Water Data'!$G$27,0,10*ROW('Water Data'!G12)))</f>
        <v/>
      </c>
      <c r="CC18" s="369" t="str">
        <f ca="1">+IF(OFFSET('Water Data'!$G$28,0,10*ROW('Water Data'!G12))="","",OFFSET('Water Data'!$G$28,0,10*ROW('Water Data'!G12)))</f>
        <v/>
      </c>
      <c r="CD18" s="369" t="str">
        <f ca="1">+IF(OFFSET('Water Data'!$G$29,0,10*ROW('Water Data'!G12))="","",OFFSET('Water Data'!$G$29,0,10*ROW('Water Data'!G12)))</f>
        <v/>
      </c>
      <c r="CE18" s="369" t="str">
        <f ca="1">+IF(OFFSET('Water Data'!$H$27,0,10*ROW('Water Data'!H12))="","",OFFSET('Water Data'!$H$27,0,10*ROW('Water Data'!H12)))</f>
        <v/>
      </c>
      <c r="CF18" s="369" t="str">
        <f ca="1">+IF(OFFSET('Water Data'!$H$28,0,10*ROW('Water Data'!H12))="","",OFFSET('Water Data'!$H$28,0,10*ROW('Water Data'!H12)))</f>
        <v/>
      </c>
      <c r="CG18" s="369" t="str">
        <f ca="1">+IF(OFFSET('Water Data'!$H$29,0,10*ROW('Water Data'!H12))="","",OFFSET('Water Data'!$H$29,0,10*ROW('Water Data'!H12)))</f>
        <v/>
      </c>
      <c r="CH18" s="369" t="str">
        <f ca="1">+IF(OFFSET('Water Data'!$I$27,0,10*ROW('Water Data'!I12))="","",OFFSET('Water Data'!$I$27,0,10*ROW('Water Data'!I12)))</f>
        <v/>
      </c>
      <c r="CI18" s="369" t="str">
        <f ca="1">+IF(OFFSET('Water Data'!$I$28,0,10*ROW('Water Data'!I12))="","",OFFSET('Water Data'!$I$28,0,10*ROW('Water Data'!I12)))</f>
        <v/>
      </c>
      <c r="CJ18" s="369" t="str">
        <f ca="1">+IF(OFFSET('Water Data'!$I$29,0,10*ROW('Water Data'!I12))="","",OFFSET('Water Data'!$I$29,0,10*ROW('Water Data'!I12)))</f>
        <v/>
      </c>
      <c r="CK18" s="369" t="str">
        <f ca="1">+IF(OFFSET('Sanitation Data'!$D$28,0,10*ROW('Sanitation Data'!D12))="","",OFFSET('Sanitation Data'!$D$28,0,10*ROW('Sanitation Data'!D12)))</f>
        <v/>
      </c>
      <c r="CL18" s="369" t="str">
        <f ca="1">+IF(OFFSET('Sanitation Data'!$D$29,0,10*ROW('Sanitation Data'!D12))="","",OFFSET('Sanitation Data'!$D$29,0,10*ROW('Sanitation Data'!D12)))</f>
        <v/>
      </c>
      <c r="CM18" s="369" t="str">
        <f ca="1">+IF(OFFSET('Sanitation Data'!$D$30,0,10*ROW('Sanitation Data'!D12))="","",OFFSET('Sanitation Data'!$D$30,0,10*ROW('Sanitation Data'!D12)))</f>
        <v/>
      </c>
      <c r="CN18" s="369" t="str">
        <f ca="1">+IF(OFFSET('Sanitation Data'!$D$31,0,10*ROW('Sanitation Data'!D12))="","",OFFSET('Sanitation Data'!$D$31,0,10*ROW('Sanitation Data'!D12)))</f>
        <v/>
      </c>
      <c r="CO18" s="369" t="str">
        <f ca="1">+IF(OFFSET('Sanitation Data'!$D$32,0,10*ROW('Sanitation Data'!D12))="","",OFFSET('Sanitation Data'!$D$32,0,10*ROW('Sanitation Data'!D12)))</f>
        <v/>
      </c>
      <c r="CP18" s="369" t="str">
        <f ca="1">+IF(OFFSET('Sanitation Data'!$E$28,0,10*ROW('Sanitation Data'!E12))="","",OFFSET('Sanitation Data'!$E$28,0,10*ROW('Sanitation Data'!E12)))</f>
        <v/>
      </c>
      <c r="CQ18" s="369" t="str">
        <f ca="1">+IF(OFFSET('Sanitation Data'!$E$29,0,10*ROW('Sanitation Data'!E12))="","",OFFSET('Sanitation Data'!$E$29,0,10*ROW('Sanitation Data'!E12)))</f>
        <v/>
      </c>
      <c r="CR18" s="369" t="str">
        <f ca="1">+IF(OFFSET('Sanitation Data'!$E$30,0,10*ROW('Sanitation Data'!E12))="","",OFFSET('Sanitation Data'!$E$30,0,10*ROW('Sanitation Data'!E12)))</f>
        <v/>
      </c>
      <c r="CS18" s="369" t="str">
        <f ca="1">+IF(OFFSET('Sanitation Data'!$E$31,0,10*ROW('Sanitation Data'!E12))="","",OFFSET('Sanitation Data'!$E$31,0,10*ROW('Sanitation Data'!E12)))</f>
        <v/>
      </c>
      <c r="CT18" s="369" t="str">
        <f ca="1">+IF(OFFSET('Sanitation Data'!$E$32,0,10*ROW('Sanitation Data'!E12))="","",OFFSET('Sanitation Data'!$E$32,0,10*ROW('Sanitation Data'!E12)))</f>
        <v/>
      </c>
      <c r="CU18" s="369" t="str">
        <f ca="1">+IF(OFFSET('Sanitation Data'!$F$28,0,10*ROW('Sanitation Data'!F12))="","",OFFSET('Sanitation Data'!$F$28,0,10*ROW('Sanitation Data'!F12)))</f>
        <v/>
      </c>
      <c r="CV18" s="369" t="str">
        <f ca="1">+IF(OFFSET('Sanitation Data'!$F$29,0,10*ROW('Sanitation Data'!F12))="","",OFFSET('Sanitation Data'!$F$29,0,10*ROW('Sanitation Data'!F12)))</f>
        <v/>
      </c>
      <c r="CW18" s="369" t="str">
        <f ca="1">+IF(OFFSET('Sanitation Data'!$F$30,0,10*ROW('Sanitation Data'!F12))="","",OFFSET('Sanitation Data'!$F$30,0,10*ROW('Sanitation Data'!F12)))</f>
        <v/>
      </c>
      <c r="CX18" s="369" t="str">
        <f ca="1">+IF(OFFSET('Sanitation Data'!$F$31,0,10*ROW('Sanitation Data'!F12))="","",OFFSET('Sanitation Data'!$F$31,0,10*ROW('Sanitation Data'!F12)))</f>
        <v/>
      </c>
      <c r="CY18" s="369" t="str">
        <f ca="1">+IF(OFFSET('Sanitation Data'!$F$32,0,10*ROW('Sanitation Data'!F12))="","",OFFSET('Sanitation Data'!$F$32,0,10*ROW('Sanitation Data'!F12)))</f>
        <v/>
      </c>
      <c r="CZ18" s="369" t="str">
        <f ca="1">+IF(OFFSET('Sanitation Data'!$G$28,0,10*ROW('Sanitation Data'!G12))="","",OFFSET('Sanitation Data'!$G$28,0,10*ROW('Sanitation Data'!G12)))</f>
        <v/>
      </c>
      <c r="DA18" s="369" t="str">
        <f ca="1">+IF(OFFSET('Sanitation Data'!$G$29,0,10*ROW('Sanitation Data'!G12))="","",OFFSET('Sanitation Data'!$G$29,0,10*ROW('Sanitation Data'!G12)))</f>
        <v/>
      </c>
      <c r="DB18" s="369" t="str">
        <f ca="1">+IF(OFFSET('Sanitation Data'!$G$30,0,10*ROW('Sanitation Data'!G12))="","",OFFSET('Sanitation Data'!$G$30,0,10*ROW('Sanitation Data'!G12)))</f>
        <v/>
      </c>
      <c r="DC18" s="369" t="str">
        <f ca="1">+IF(OFFSET('Sanitation Data'!$G$31,0,10*ROW('Sanitation Data'!G12))="","",OFFSET('Sanitation Data'!$G$31,0,10*ROW('Sanitation Data'!G12)))</f>
        <v/>
      </c>
      <c r="DD18" s="369" t="str">
        <f ca="1">+IF(OFFSET('Sanitation Data'!$G$32,0,10*ROW('Sanitation Data'!G12))="","",OFFSET('Sanitation Data'!$G$32,0,10*ROW('Sanitation Data'!G12)))</f>
        <v/>
      </c>
      <c r="DE18" s="369" t="str">
        <f ca="1">+IF(OFFSET('Sanitation Data'!$H$28,0,10*ROW('Sanitation Data'!H12))="","",OFFSET('Sanitation Data'!$H$28,0,10*ROW('Sanitation Data'!H12)))</f>
        <v/>
      </c>
      <c r="DF18" s="369" t="str">
        <f ca="1">+IF(OFFSET('Sanitation Data'!$H$29,0,10*ROW('Sanitation Data'!H12))="","",OFFSET('Sanitation Data'!$H$29,0,10*ROW('Sanitation Data'!H12)))</f>
        <v/>
      </c>
      <c r="DG18" s="369" t="str">
        <f ca="1">+IF(OFFSET('Sanitation Data'!$H$30,0,10*ROW('Sanitation Data'!H12))="","",OFFSET('Sanitation Data'!$H$30,0,10*ROW('Sanitation Data'!H12)))</f>
        <v/>
      </c>
      <c r="DH18" s="369" t="str">
        <f ca="1">+IF(OFFSET('Sanitation Data'!$H$31,0,10*ROW('Sanitation Data'!H12))="","",OFFSET('Sanitation Data'!$H$31,0,10*ROW('Sanitation Data'!H12)))</f>
        <v/>
      </c>
      <c r="DI18" s="369" t="str">
        <f ca="1">+IF(OFFSET('Sanitation Data'!$H$32,0,10*ROW('Sanitation Data'!H12))="","",OFFSET('Sanitation Data'!$H$32,0,10*ROW('Sanitation Data'!H12)))</f>
        <v/>
      </c>
      <c r="DJ18" s="369" t="str">
        <f ca="1">+IF(OFFSET('Sanitation Data'!$I$28,0,10*ROW('Sanitation Data'!I12))="","",OFFSET('Sanitation Data'!$I$28,0,10*ROW('Sanitation Data'!I12)))</f>
        <v/>
      </c>
      <c r="DK18" s="369" t="str">
        <f ca="1">+IF(OFFSET('Sanitation Data'!$I$29,0,10*ROW('Sanitation Data'!I12))="","",OFFSET('Sanitation Data'!$I$29,0,10*ROW('Sanitation Data'!I12)))</f>
        <v/>
      </c>
      <c r="DL18" s="369" t="str">
        <f ca="1">+IF(OFFSET('Sanitation Data'!$I$30,0,10*ROW('Sanitation Data'!I12))="","",OFFSET('Sanitation Data'!$I$30,0,10*ROW('Sanitation Data'!I12)))</f>
        <v/>
      </c>
      <c r="DM18" s="369" t="str">
        <f ca="1">+IF(OFFSET('Sanitation Data'!$I$31,0,10*ROW('Sanitation Data'!I12))="","",OFFSET('Sanitation Data'!$I$31,0,10*ROW('Sanitation Data'!I12)))</f>
        <v/>
      </c>
      <c r="DN18" s="369" t="str">
        <f ca="1">+IF(OFFSET('Sanitation Data'!$I$32,0,10*ROW('Sanitation Data'!I12))="","",OFFSET('Sanitation Data'!$I$32,0,10*ROW('Sanitation Data'!I12)))</f>
        <v/>
      </c>
      <c r="DO18" s="369" t="str">
        <f ca="1">+IF(OFFSET('Hygiene Data'!$D$11,0,10*ROW('Hygiene Data'!D12))="","",OFFSET('Hygiene Data'!$D$11,0,10*ROW('Hygiene Data'!D12)))</f>
        <v/>
      </c>
      <c r="DP18" s="369" t="str">
        <f ca="1">+IF(OFFSET('Hygiene Data'!$D$12,0,10*ROW('Hygiene Data'!D12))="","",OFFSET('Hygiene Data'!$D$12,0,10*ROW('Hygiene Data'!D12)))</f>
        <v/>
      </c>
      <c r="DQ18" s="369" t="str">
        <f ca="1">+IF(OFFSET('Hygiene Data'!$D$13,0,10*ROW('Hygiene Data'!D12))="","",OFFSET('Hygiene Data'!$D$13,0,10*ROW('Hygiene Data'!D12)))</f>
        <v/>
      </c>
      <c r="DR18" s="369" t="str">
        <f ca="1">+IF(OFFSET('Hygiene Data'!$E$11,0,10*ROW('Hygiene Data'!E12))="","",OFFSET('Hygiene Data'!$E$11,0,10*ROW('Hygiene Data'!E12)))</f>
        <v/>
      </c>
      <c r="DS18" s="369" t="str">
        <f ca="1">+IF(OFFSET('Hygiene Data'!$E$12,0,10*ROW('Hygiene Data'!E12))="","",OFFSET('Hygiene Data'!$E$12,0,10*ROW('Hygiene Data'!E12)))</f>
        <v/>
      </c>
      <c r="DT18" s="369" t="str">
        <f ca="1">+IF(OFFSET('Hygiene Data'!$E$13,0,10*ROW('Hygiene Data'!E12))="","",OFFSET('Hygiene Data'!$E$13,0,10*ROW('Hygiene Data'!E12)))</f>
        <v/>
      </c>
      <c r="DU18" s="369" t="str">
        <f ca="1">+IF(OFFSET('Hygiene Data'!$F$11,0,10*ROW('Hygiene Data'!F12))="","",OFFSET('Hygiene Data'!$F$11,0,10*ROW('Hygiene Data'!F12)))</f>
        <v/>
      </c>
      <c r="DV18" s="369" t="str">
        <f ca="1">+IF(OFFSET('Hygiene Data'!$F$12,0,10*ROW('Hygiene Data'!F12))="","",OFFSET('Hygiene Data'!$F$12,0,10*ROW('Hygiene Data'!F12)))</f>
        <v/>
      </c>
      <c r="DW18" s="369" t="str">
        <f ca="1">+IF(OFFSET('Hygiene Data'!$F$13,0,10*ROW('Hygiene Data'!F12))="","",OFFSET('Hygiene Data'!$F$13,0,10*ROW('Hygiene Data'!F12)))</f>
        <v/>
      </c>
      <c r="DX18" s="369" t="str">
        <f ca="1">+IF(OFFSET('Hygiene Data'!$G$11,0,10*ROW('Hygiene Data'!G12))="","",OFFSET('Hygiene Data'!$G$11,0,10*ROW('Hygiene Data'!G12)))</f>
        <v/>
      </c>
      <c r="DY18" s="369" t="str">
        <f ca="1">+IF(OFFSET('Hygiene Data'!$G$12,0,10*ROW('Hygiene Data'!G12))="","",OFFSET('Hygiene Data'!$G$12,0,10*ROW('Hygiene Data'!G12)))</f>
        <v/>
      </c>
      <c r="DZ18" s="369" t="str">
        <f ca="1">+IF(OFFSET('Hygiene Data'!$G$13,0,10*ROW('Hygiene Data'!G12))="","",OFFSET('Hygiene Data'!$G$13,0,10*ROW('Hygiene Data'!G12)))</f>
        <v/>
      </c>
      <c r="EA18" s="369" t="str">
        <f ca="1">+IF(OFFSET('Hygiene Data'!$H$11,0,10*ROW('Hygiene Data'!H12))="","",OFFSET('Hygiene Data'!$H$11,0,10*ROW('Hygiene Data'!H12)))</f>
        <v/>
      </c>
      <c r="EB18" s="369" t="str">
        <f ca="1">+IF(OFFSET('Hygiene Data'!$H$12,0,10*ROW('Hygiene Data'!H12))="","",OFFSET('Hygiene Data'!$H$12,0,10*ROW('Hygiene Data'!H12)))</f>
        <v/>
      </c>
      <c r="EC18" s="369" t="str">
        <f ca="1">+IF(OFFSET('Hygiene Data'!$H$13,0,10*ROW('Hygiene Data'!H12))="","",OFFSET('Hygiene Data'!$H$13,0,10*ROW('Hygiene Data'!H12)))</f>
        <v/>
      </c>
      <c r="ED18" s="369" t="str">
        <f ca="1">+IF(OFFSET('Hygiene Data'!$I$11,0,10*ROW('Hygiene Data'!I12))="","",OFFSET('Hygiene Data'!$I$11,0,10*ROW('Hygiene Data'!I12)))</f>
        <v/>
      </c>
      <c r="EE18" s="369" t="str">
        <f ca="1">+IF(OFFSET('Hygiene Data'!$I$12,0,10*ROW('Hygiene Data'!I12))="","",OFFSET('Hygiene Data'!$I$12,0,10*ROW('Hygiene Data'!I12)))</f>
        <v/>
      </c>
      <c r="EF18" s="369" t="str">
        <f ca="1">+IF(OFFSET('Hygiene Data'!$I$13,0,10*ROW('Hygiene Data'!I12))="","",OFFSET('Hygiene Data'!$I$13,0,10*ROW('Hygiene Data'!I12)))</f>
        <v/>
      </c>
    </row>
    <row r="19" spans="1:136" x14ac:dyDescent="0.25">
      <c r="A19" s="478" t="str">
        <f ca="1">+IF(OFFSET('Water Data'!$B$2,0,10*ROW('Water Data'!E13))="","",OFFSET('Water Data'!$B$2,0,10*ROW('Water Data'!E13)))</f>
        <v/>
      </c>
      <c r="B19" s="478"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05" t="str">
        <f t="shared" ca="1" si="0"/>
        <v/>
      </c>
      <c r="D19" s="506"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06"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06"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06"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06"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06"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06"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06"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06"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06"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06"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06"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06"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06"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06"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06"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06"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06"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07"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07"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07"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07"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07"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07"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07"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07"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07"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07"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07"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07"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07"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07"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07"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07"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07"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07"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07"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07"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07"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07"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07"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07"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07"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07"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07"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07"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07"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07"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08"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84"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08"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08"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08"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08"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08"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08"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08"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08"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08"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08"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08"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08"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08"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08"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08"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08"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69" t="str">
        <f ca="1">+IF(OFFSET('Water Data'!$D$27,0,10*ROW('Water Data'!D13))="","",OFFSET('Water Data'!$D$27,0,10*ROW('Water Data'!D13)))</f>
        <v/>
      </c>
      <c r="BT19" s="369" t="str">
        <f ca="1">+IF(OFFSET('Water Data'!$D$28,0,10*ROW('Water Data'!D13))="","",OFFSET('Water Data'!$D$28,0,10*ROW('Water Data'!D13)))</f>
        <v/>
      </c>
      <c r="BU19" s="369" t="str">
        <f ca="1">+IF(OFFSET('Water Data'!$D$29,0,10*ROW('Water Data'!D13))="","",OFFSET('Water Data'!$D$29,0,10*ROW('Water Data'!D13)))</f>
        <v/>
      </c>
      <c r="BV19" s="369" t="str">
        <f ca="1">+IF(OFFSET('Water Data'!$E$27,0,10*ROW('Water Data'!E13))="","",OFFSET('Water Data'!$E$27,0,10*ROW('Water Data'!E13)))</f>
        <v/>
      </c>
      <c r="BW19" s="369" t="str">
        <f ca="1">+IF(OFFSET('Water Data'!$E$28,0,10*ROW('Water Data'!E13))="","",OFFSET('Water Data'!$E$28,0,10*ROW('Water Data'!E13)))</f>
        <v/>
      </c>
      <c r="BX19" s="369" t="str">
        <f ca="1">+IF(OFFSET('Water Data'!$E$29,0,10*ROW('Water Data'!E13))="","",OFFSET('Water Data'!$E$29,0,10*ROW('Water Data'!E13)))</f>
        <v/>
      </c>
      <c r="BY19" s="369" t="str">
        <f ca="1">+IF(OFFSET('Water Data'!$F$27,0,10*ROW('Water Data'!F13))="","",OFFSET('Water Data'!$F$27,0,10*ROW('Water Data'!F13)))</f>
        <v/>
      </c>
      <c r="BZ19" s="369" t="str">
        <f ca="1">+IF(OFFSET('Water Data'!$F$28,0,10*ROW('Water Data'!F13))="","",OFFSET('Water Data'!$F$28,0,10*ROW('Water Data'!F13)))</f>
        <v/>
      </c>
      <c r="CA19" s="369" t="str">
        <f ca="1">+IF(OFFSET('Water Data'!$F$29,0,10*ROW('Water Data'!F13))="","",OFFSET('Water Data'!$F$29,0,10*ROW('Water Data'!F13)))</f>
        <v/>
      </c>
      <c r="CB19" s="369" t="str">
        <f ca="1">+IF(OFFSET('Water Data'!$G$27,0,10*ROW('Water Data'!G13))="","",OFFSET('Water Data'!$G$27,0,10*ROW('Water Data'!G13)))</f>
        <v/>
      </c>
      <c r="CC19" s="369" t="str">
        <f ca="1">+IF(OFFSET('Water Data'!$G$28,0,10*ROW('Water Data'!G13))="","",OFFSET('Water Data'!$G$28,0,10*ROW('Water Data'!G13)))</f>
        <v/>
      </c>
      <c r="CD19" s="369" t="str">
        <f ca="1">+IF(OFFSET('Water Data'!$G$29,0,10*ROW('Water Data'!G13))="","",OFFSET('Water Data'!$G$29,0,10*ROW('Water Data'!G13)))</f>
        <v/>
      </c>
      <c r="CE19" s="369" t="str">
        <f ca="1">+IF(OFFSET('Water Data'!$H$27,0,10*ROW('Water Data'!H13))="","",OFFSET('Water Data'!$H$27,0,10*ROW('Water Data'!H13)))</f>
        <v/>
      </c>
      <c r="CF19" s="369" t="str">
        <f ca="1">+IF(OFFSET('Water Data'!$H$28,0,10*ROW('Water Data'!H13))="","",OFFSET('Water Data'!$H$28,0,10*ROW('Water Data'!H13)))</f>
        <v/>
      </c>
      <c r="CG19" s="369" t="str">
        <f ca="1">+IF(OFFSET('Water Data'!$H$29,0,10*ROW('Water Data'!H13))="","",OFFSET('Water Data'!$H$29,0,10*ROW('Water Data'!H13)))</f>
        <v/>
      </c>
      <c r="CH19" s="369" t="str">
        <f ca="1">+IF(OFFSET('Water Data'!$I$27,0,10*ROW('Water Data'!I13))="","",OFFSET('Water Data'!$I$27,0,10*ROW('Water Data'!I13)))</f>
        <v/>
      </c>
      <c r="CI19" s="369" t="str">
        <f ca="1">+IF(OFFSET('Water Data'!$I$28,0,10*ROW('Water Data'!I13))="","",OFFSET('Water Data'!$I$28,0,10*ROW('Water Data'!I13)))</f>
        <v/>
      </c>
      <c r="CJ19" s="369" t="str">
        <f ca="1">+IF(OFFSET('Water Data'!$I$29,0,10*ROW('Water Data'!I13))="","",OFFSET('Water Data'!$I$29,0,10*ROW('Water Data'!I13)))</f>
        <v/>
      </c>
      <c r="CK19" s="369" t="str">
        <f ca="1">+IF(OFFSET('Sanitation Data'!$D$28,0,10*ROW('Sanitation Data'!D13))="","",OFFSET('Sanitation Data'!$D$28,0,10*ROW('Sanitation Data'!D13)))</f>
        <v/>
      </c>
      <c r="CL19" s="369" t="str">
        <f ca="1">+IF(OFFSET('Sanitation Data'!$D$29,0,10*ROW('Sanitation Data'!D13))="","",OFFSET('Sanitation Data'!$D$29,0,10*ROW('Sanitation Data'!D13)))</f>
        <v/>
      </c>
      <c r="CM19" s="369" t="str">
        <f ca="1">+IF(OFFSET('Sanitation Data'!$D$30,0,10*ROW('Sanitation Data'!D13))="","",OFFSET('Sanitation Data'!$D$30,0,10*ROW('Sanitation Data'!D13)))</f>
        <v/>
      </c>
      <c r="CN19" s="369" t="str">
        <f ca="1">+IF(OFFSET('Sanitation Data'!$D$31,0,10*ROW('Sanitation Data'!D13))="","",OFFSET('Sanitation Data'!$D$31,0,10*ROW('Sanitation Data'!D13)))</f>
        <v/>
      </c>
      <c r="CO19" s="369" t="str">
        <f ca="1">+IF(OFFSET('Sanitation Data'!$D$32,0,10*ROW('Sanitation Data'!D13))="","",OFFSET('Sanitation Data'!$D$32,0,10*ROW('Sanitation Data'!D13)))</f>
        <v/>
      </c>
      <c r="CP19" s="369" t="str">
        <f ca="1">+IF(OFFSET('Sanitation Data'!$E$28,0,10*ROW('Sanitation Data'!E13))="","",OFFSET('Sanitation Data'!$E$28,0,10*ROW('Sanitation Data'!E13)))</f>
        <v/>
      </c>
      <c r="CQ19" s="369" t="str">
        <f ca="1">+IF(OFFSET('Sanitation Data'!$E$29,0,10*ROW('Sanitation Data'!E13))="","",OFFSET('Sanitation Data'!$E$29,0,10*ROW('Sanitation Data'!E13)))</f>
        <v/>
      </c>
      <c r="CR19" s="369" t="str">
        <f ca="1">+IF(OFFSET('Sanitation Data'!$E$30,0,10*ROW('Sanitation Data'!E13))="","",OFFSET('Sanitation Data'!$E$30,0,10*ROW('Sanitation Data'!E13)))</f>
        <v/>
      </c>
      <c r="CS19" s="369" t="str">
        <f ca="1">+IF(OFFSET('Sanitation Data'!$E$31,0,10*ROW('Sanitation Data'!E13))="","",OFFSET('Sanitation Data'!$E$31,0,10*ROW('Sanitation Data'!E13)))</f>
        <v/>
      </c>
      <c r="CT19" s="369" t="str">
        <f ca="1">+IF(OFFSET('Sanitation Data'!$E$32,0,10*ROW('Sanitation Data'!E13))="","",OFFSET('Sanitation Data'!$E$32,0,10*ROW('Sanitation Data'!E13)))</f>
        <v/>
      </c>
      <c r="CU19" s="369" t="str">
        <f ca="1">+IF(OFFSET('Sanitation Data'!$F$28,0,10*ROW('Sanitation Data'!F13))="","",OFFSET('Sanitation Data'!$F$28,0,10*ROW('Sanitation Data'!F13)))</f>
        <v/>
      </c>
      <c r="CV19" s="369" t="str">
        <f ca="1">+IF(OFFSET('Sanitation Data'!$F$29,0,10*ROW('Sanitation Data'!F13))="","",OFFSET('Sanitation Data'!$F$29,0,10*ROW('Sanitation Data'!F13)))</f>
        <v/>
      </c>
      <c r="CW19" s="369" t="str">
        <f ca="1">+IF(OFFSET('Sanitation Data'!$F$30,0,10*ROW('Sanitation Data'!F13))="","",OFFSET('Sanitation Data'!$F$30,0,10*ROW('Sanitation Data'!F13)))</f>
        <v/>
      </c>
      <c r="CX19" s="369" t="str">
        <f ca="1">+IF(OFFSET('Sanitation Data'!$F$31,0,10*ROW('Sanitation Data'!F13))="","",OFFSET('Sanitation Data'!$F$31,0,10*ROW('Sanitation Data'!F13)))</f>
        <v/>
      </c>
      <c r="CY19" s="369" t="str">
        <f ca="1">+IF(OFFSET('Sanitation Data'!$F$32,0,10*ROW('Sanitation Data'!F13))="","",OFFSET('Sanitation Data'!$F$32,0,10*ROW('Sanitation Data'!F13)))</f>
        <v/>
      </c>
      <c r="CZ19" s="369" t="str">
        <f ca="1">+IF(OFFSET('Sanitation Data'!$G$28,0,10*ROW('Sanitation Data'!G13))="","",OFFSET('Sanitation Data'!$G$28,0,10*ROW('Sanitation Data'!G13)))</f>
        <v/>
      </c>
      <c r="DA19" s="369" t="str">
        <f ca="1">+IF(OFFSET('Sanitation Data'!$G$29,0,10*ROW('Sanitation Data'!G13))="","",OFFSET('Sanitation Data'!$G$29,0,10*ROW('Sanitation Data'!G13)))</f>
        <v/>
      </c>
      <c r="DB19" s="369" t="str">
        <f ca="1">+IF(OFFSET('Sanitation Data'!$G$30,0,10*ROW('Sanitation Data'!G13))="","",OFFSET('Sanitation Data'!$G$30,0,10*ROW('Sanitation Data'!G13)))</f>
        <v/>
      </c>
      <c r="DC19" s="369" t="str">
        <f ca="1">+IF(OFFSET('Sanitation Data'!$G$31,0,10*ROW('Sanitation Data'!G13))="","",OFFSET('Sanitation Data'!$G$31,0,10*ROW('Sanitation Data'!G13)))</f>
        <v/>
      </c>
      <c r="DD19" s="369" t="str">
        <f ca="1">+IF(OFFSET('Sanitation Data'!$G$32,0,10*ROW('Sanitation Data'!G13))="","",OFFSET('Sanitation Data'!$G$32,0,10*ROW('Sanitation Data'!G13)))</f>
        <v/>
      </c>
      <c r="DE19" s="369" t="str">
        <f ca="1">+IF(OFFSET('Sanitation Data'!$H$28,0,10*ROW('Sanitation Data'!H13))="","",OFFSET('Sanitation Data'!$H$28,0,10*ROW('Sanitation Data'!H13)))</f>
        <v/>
      </c>
      <c r="DF19" s="369" t="str">
        <f ca="1">+IF(OFFSET('Sanitation Data'!$H$29,0,10*ROW('Sanitation Data'!H13))="","",OFFSET('Sanitation Data'!$H$29,0,10*ROW('Sanitation Data'!H13)))</f>
        <v/>
      </c>
      <c r="DG19" s="369" t="str">
        <f ca="1">+IF(OFFSET('Sanitation Data'!$H$30,0,10*ROW('Sanitation Data'!H13))="","",OFFSET('Sanitation Data'!$H$30,0,10*ROW('Sanitation Data'!H13)))</f>
        <v/>
      </c>
      <c r="DH19" s="369" t="str">
        <f ca="1">+IF(OFFSET('Sanitation Data'!$H$31,0,10*ROW('Sanitation Data'!H13))="","",OFFSET('Sanitation Data'!$H$31,0,10*ROW('Sanitation Data'!H13)))</f>
        <v/>
      </c>
      <c r="DI19" s="369" t="str">
        <f ca="1">+IF(OFFSET('Sanitation Data'!$H$32,0,10*ROW('Sanitation Data'!H13))="","",OFFSET('Sanitation Data'!$H$32,0,10*ROW('Sanitation Data'!H13)))</f>
        <v/>
      </c>
      <c r="DJ19" s="369" t="str">
        <f ca="1">+IF(OFFSET('Sanitation Data'!$I$28,0,10*ROW('Sanitation Data'!I13))="","",OFFSET('Sanitation Data'!$I$28,0,10*ROW('Sanitation Data'!I13)))</f>
        <v/>
      </c>
      <c r="DK19" s="369" t="str">
        <f ca="1">+IF(OFFSET('Sanitation Data'!$I$29,0,10*ROW('Sanitation Data'!I13))="","",OFFSET('Sanitation Data'!$I$29,0,10*ROW('Sanitation Data'!I13)))</f>
        <v/>
      </c>
      <c r="DL19" s="369" t="str">
        <f ca="1">+IF(OFFSET('Sanitation Data'!$I$30,0,10*ROW('Sanitation Data'!I13))="","",OFFSET('Sanitation Data'!$I$30,0,10*ROW('Sanitation Data'!I13)))</f>
        <v/>
      </c>
      <c r="DM19" s="369" t="str">
        <f ca="1">+IF(OFFSET('Sanitation Data'!$I$31,0,10*ROW('Sanitation Data'!I13))="","",OFFSET('Sanitation Data'!$I$31,0,10*ROW('Sanitation Data'!I13)))</f>
        <v/>
      </c>
      <c r="DN19" s="369" t="str">
        <f ca="1">+IF(OFFSET('Sanitation Data'!$I$32,0,10*ROW('Sanitation Data'!I13))="","",OFFSET('Sanitation Data'!$I$32,0,10*ROW('Sanitation Data'!I13)))</f>
        <v/>
      </c>
      <c r="DO19" s="369" t="str">
        <f ca="1">+IF(OFFSET('Hygiene Data'!$D$11,0,10*ROW('Hygiene Data'!D13))="","",OFFSET('Hygiene Data'!$D$11,0,10*ROW('Hygiene Data'!D13)))</f>
        <v/>
      </c>
      <c r="DP19" s="369" t="str">
        <f ca="1">+IF(OFFSET('Hygiene Data'!$D$12,0,10*ROW('Hygiene Data'!D13))="","",OFFSET('Hygiene Data'!$D$12,0,10*ROW('Hygiene Data'!D13)))</f>
        <v/>
      </c>
      <c r="DQ19" s="369" t="str">
        <f ca="1">+IF(OFFSET('Hygiene Data'!$D$13,0,10*ROW('Hygiene Data'!D13))="","",OFFSET('Hygiene Data'!$D$13,0,10*ROW('Hygiene Data'!D13)))</f>
        <v/>
      </c>
      <c r="DR19" s="369" t="str">
        <f ca="1">+IF(OFFSET('Hygiene Data'!$E$11,0,10*ROW('Hygiene Data'!E13))="","",OFFSET('Hygiene Data'!$E$11,0,10*ROW('Hygiene Data'!E13)))</f>
        <v/>
      </c>
      <c r="DS19" s="369" t="str">
        <f ca="1">+IF(OFFSET('Hygiene Data'!$E$12,0,10*ROW('Hygiene Data'!E13))="","",OFFSET('Hygiene Data'!$E$12,0,10*ROW('Hygiene Data'!E13)))</f>
        <v/>
      </c>
      <c r="DT19" s="369" t="str">
        <f ca="1">+IF(OFFSET('Hygiene Data'!$E$13,0,10*ROW('Hygiene Data'!E13))="","",OFFSET('Hygiene Data'!$E$13,0,10*ROW('Hygiene Data'!E13)))</f>
        <v/>
      </c>
      <c r="DU19" s="369" t="str">
        <f ca="1">+IF(OFFSET('Hygiene Data'!$F$11,0,10*ROW('Hygiene Data'!F13))="","",OFFSET('Hygiene Data'!$F$11,0,10*ROW('Hygiene Data'!F13)))</f>
        <v/>
      </c>
      <c r="DV19" s="369" t="str">
        <f ca="1">+IF(OFFSET('Hygiene Data'!$F$12,0,10*ROW('Hygiene Data'!F13))="","",OFFSET('Hygiene Data'!$F$12,0,10*ROW('Hygiene Data'!F13)))</f>
        <v/>
      </c>
      <c r="DW19" s="369" t="str">
        <f ca="1">+IF(OFFSET('Hygiene Data'!$F$13,0,10*ROW('Hygiene Data'!F13))="","",OFFSET('Hygiene Data'!$F$13,0,10*ROW('Hygiene Data'!F13)))</f>
        <v/>
      </c>
      <c r="DX19" s="369" t="str">
        <f ca="1">+IF(OFFSET('Hygiene Data'!$G$11,0,10*ROW('Hygiene Data'!G13))="","",OFFSET('Hygiene Data'!$G$11,0,10*ROW('Hygiene Data'!G13)))</f>
        <v/>
      </c>
      <c r="DY19" s="369" t="str">
        <f ca="1">+IF(OFFSET('Hygiene Data'!$G$12,0,10*ROW('Hygiene Data'!G13))="","",OFFSET('Hygiene Data'!$G$12,0,10*ROW('Hygiene Data'!G13)))</f>
        <v/>
      </c>
      <c r="DZ19" s="369" t="str">
        <f ca="1">+IF(OFFSET('Hygiene Data'!$G$13,0,10*ROW('Hygiene Data'!G13))="","",OFFSET('Hygiene Data'!$G$13,0,10*ROW('Hygiene Data'!G13)))</f>
        <v/>
      </c>
      <c r="EA19" s="369" t="str">
        <f ca="1">+IF(OFFSET('Hygiene Data'!$H$11,0,10*ROW('Hygiene Data'!H13))="","",OFFSET('Hygiene Data'!$H$11,0,10*ROW('Hygiene Data'!H13)))</f>
        <v/>
      </c>
      <c r="EB19" s="369" t="str">
        <f ca="1">+IF(OFFSET('Hygiene Data'!$H$12,0,10*ROW('Hygiene Data'!H13))="","",OFFSET('Hygiene Data'!$H$12,0,10*ROW('Hygiene Data'!H13)))</f>
        <v/>
      </c>
      <c r="EC19" s="369" t="str">
        <f ca="1">+IF(OFFSET('Hygiene Data'!$H$13,0,10*ROW('Hygiene Data'!H13))="","",OFFSET('Hygiene Data'!$H$13,0,10*ROW('Hygiene Data'!H13)))</f>
        <v/>
      </c>
      <c r="ED19" s="369" t="str">
        <f ca="1">+IF(OFFSET('Hygiene Data'!$I$11,0,10*ROW('Hygiene Data'!I13))="","",OFFSET('Hygiene Data'!$I$11,0,10*ROW('Hygiene Data'!I13)))</f>
        <v/>
      </c>
      <c r="EE19" s="369" t="str">
        <f ca="1">+IF(OFFSET('Hygiene Data'!$I$12,0,10*ROW('Hygiene Data'!I13))="","",OFFSET('Hygiene Data'!$I$12,0,10*ROW('Hygiene Data'!I13)))</f>
        <v/>
      </c>
      <c r="EF19" s="369" t="str">
        <f ca="1">+IF(OFFSET('Hygiene Data'!$I$13,0,10*ROW('Hygiene Data'!I13))="","",OFFSET('Hygiene Data'!$I$13,0,10*ROW('Hygiene Data'!I13)))</f>
        <v/>
      </c>
    </row>
    <row r="20" spans="1:136" x14ac:dyDescent="0.25">
      <c r="A20" s="478" t="str">
        <f ca="1">+IF(OFFSET('Water Data'!$B$2,0,10*ROW('Water Data'!E14))="","",OFFSET('Water Data'!$B$2,0,10*ROW('Water Data'!E14)))</f>
        <v/>
      </c>
      <c r="B20" s="478"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05" t="str">
        <f t="shared" ca="1" si="0"/>
        <v/>
      </c>
      <c r="D20" s="506"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06"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06"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06"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06"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06"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06"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06"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06"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06"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06"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06"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06"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06"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06"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06"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06"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06"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07"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07"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07"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07"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07"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07"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07"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07"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07"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07"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07"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07"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07"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07"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07"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07"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07"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07"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07"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07"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07"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07"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07"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07"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07"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07"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07"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07"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07"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07"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08"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84"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08"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08"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08"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08"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08"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08"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08"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08"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08"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08"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08"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08"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08"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08"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08"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08"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69" t="str">
        <f ca="1">+IF(OFFSET('Water Data'!$D$27,0,10*ROW('Water Data'!D14))="","",OFFSET('Water Data'!$D$27,0,10*ROW('Water Data'!D14)))</f>
        <v/>
      </c>
      <c r="BT20" s="369" t="str">
        <f ca="1">+IF(OFFSET('Water Data'!$D$28,0,10*ROW('Water Data'!D14))="","",OFFSET('Water Data'!$D$28,0,10*ROW('Water Data'!D14)))</f>
        <v/>
      </c>
      <c r="BU20" s="369" t="str">
        <f ca="1">+IF(OFFSET('Water Data'!$D$29,0,10*ROW('Water Data'!D14))="","",OFFSET('Water Data'!$D$29,0,10*ROW('Water Data'!D14)))</f>
        <v/>
      </c>
      <c r="BV20" s="369" t="str">
        <f ca="1">+IF(OFFSET('Water Data'!$E$27,0,10*ROW('Water Data'!E14))="","",OFFSET('Water Data'!$E$27,0,10*ROW('Water Data'!E14)))</f>
        <v/>
      </c>
      <c r="BW20" s="369" t="str">
        <f ca="1">+IF(OFFSET('Water Data'!$E$28,0,10*ROW('Water Data'!E14))="","",OFFSET('Water Data'!$E$28,0,10*ROW('Water Data'!E14)))</f>
        <v/>
      </c>
      <c r="BX20" s="369" t="str">
        <f ca="1">+IF(OFFSET('Water Data'!$E$29,0,10*ROW('Water Data'!E14))="","",OFFSET('Water Data'!$E$29,0,10*ROW('Water Data'!E14)))</f>
        <v/>
      </c>
      <c r="BY20" s="369" t="str">
        <f ca="1">+IF(OFFSET('Water Data'!$F$27,0,10*ROW('Water Data'!F14))="","",OFFSET('Water Data'!$F$27,0,10*ROW('Water Data'!F14)))</f>
        <v/>
      </c>
      <c r="BZ20" s="369" t="str">
        <f ca="1">+IF(OFFSET('Water Data'!$F$28,0,10*ROW('Water Data'!F14))="","",OFFSET('Water Data'!$F$28,0,10*ROW('Water Data'!F14)))</f>
        <v/>
      </c>
      <c r="CA20" s="369" t="str">
        <f ca="1">+IF(OFFSET('Water Data'!$F$29,0,10*ROW('Water Data'!F14))="","",OFFSET('Water Data'!$F$29,0,10*ROW('Water Data'!F14)))</f>
        <v/>
      </c>
      <c r="CB20" s="369" t="str">
        <f ca="1">+IF(OFFSET('Water Data'!$G$27,0,10*ROW('Water Data'!G14))="","",OFFSET('Water Data'!$G$27,0,10*ROW('Water Data'!G14)))</f>
        <v/>
      </c>
      <c r="CC20" s="369" t="str">
        <f ca="1">+IF(OFFSET('Water Data'!$G$28,0,10*ROW('Water Data'!G14))="","",OFFSET('Water Data'!$G$28,0,10*ROW('Water Data'!G14)))</f>
        <v/>
      </c>
      <c r="CD20" s="369" t="str">
        <f ca="1">+IF(OFFSET('Water Data'!$G$29,0,10*ROW('Water Data'!G14))="","",OFFSET('Water Data'!$G$29,0,10*ROW('Water Data'!G14)))</f>
        <v/>
      </c>
      <c r="CE20" s="369" t="str">
        <f ca="1">+IF(OFFSET('Water Data'!$H$27,0,10*ROW('Water Data'!H14))="","",OFFSET('Water Data'!$H$27,0,10*ROW('Water Data'!H14)))</f>
        <v/>
      </c>
      <c r="CF20" s="369" t="str">
        <f ca="1">+IF(OFFSET('Water Data'!$H$28,0,10*ROW('Water Data'!H14))="","",OFFSET('Water Data'!$H$28,0,10*ROW('Water Data'!H14)))</f>
        <v/>
      </c>
      <c r="CG20" s="369" t="str">
        <f ca="1">+IF(OFFSET('Water Data'!$H$29,0,10*ROW('Water Data'!H14))="","",OFFSET('Water Data'!$H$29,0,10*ROW('Water Data'!H14)))</f>
        <v/>
      </c>
      <c r="CH20" s="369" t="str">
        <f ca="1">+IF(OFFSET('Water Data'!$I$27,0,10*ROW('Water Data'!I14))="","",OFFSET('Water Data'!$I$27,0,10*ROW('Water Data'!I14)))</f>
        <v/>
      </c>
      <c r="CI20" s="369" t="str">
        <f ca="1">+IF(OFFSET('Water Data'!$I$28,0,10*ROW('Water Data'!I14))="","",OFFSET('Water Data'!$I$28,0,10*ROW('Water Data'!I14)))</f>
        <v/>
      </c>
      <c r="CJ20" s="369" t="str">
        <f ca="1">+IF(OFFSET('Water Data'!$I$29,0,10*ROW('Water Data'!I14))="","",OFFSET('Water Data'!$I$29,0,10*ROW('Water Data'!I14)))</f>
        <v/>
      </c>
      <c r="CK20" s="369" t="str">
        <f ca="1">+IF(OFFSET('Sanitation Data'!$D$28,0,10*ROW('Sanitation Data'!D14))="","",OFFSET('Sanitation Data'!$D$28,0,10*ROW('Sanitation Data'!D14)))</f>
        <v/>
      </c>
      <c r="CL20" s="369" t="str">
        <f ca="1">+IF(OFFSET('Sanitation Data'!$D$29,0,10*ROW('Sanitation Data'!D14))="","",OFFSET('Sanitation Data'!$D$29,0,10*ROW('Sanitation Data'!D14)))</f>
        <v/>
      </c>
      <c r="CM20" s="369" t="str">
        <f ca="1">+IF(OFFSET('Sanitation Data'!$D$30,0,10*ROW('Sanitation Data'!D14))="","",OFFSET('Sanitation Data'!$D$30,0,10*ROW('Sanitation Data'!D14)))</f>
        <v/>
      </c>
      <c r="CN20" s="369" t="str">
        <f ca="1">+IF(OFFSET('Sanitation Data'!$D$31,0,10*ROW('Sanitation Data'!D14))="","",OFFSET('Sanitation Data'!$D$31,0,10*ROW('Sanitation Data'!D14)))</f>
        <v/>
      </c>
      <c r="CO20" s="369" t="str">
        <f ca="1">+IF(OFFSET('Sanitation Data'!$D$32,0,10*ROW('Sanitation Data'!D14))="","",OFFSET('Sanitation Data'!$D$32,0,10*ROW('Sanitation Data'!D14)))</f>
        <v/>
      </c>
      <c r="CP20" s="369" t="str">
        <f ca="1">+IF(OFFSET('Sanitation Data'!$E$28,0,10*ROW('Sanitation Data'!E14))="","",OFFSET('Sanitation Data'!$E$28,0,10*ROW('Sanitation Data'!E14)))</f>
        <v/>
      </c>
      <c r="CQ20" s="369" t="str">
        <f ca="1">+IF(OFFSET('Sanitation Data'!$E$29,0,10*ROW('Sanitation Data'!E14))="","",OFFSET('Sanitation Data'!$E$29,0,10*ROW('Sanitation Data'!E14)))</f>
        <v/>
      </c>
      <c r="CR20" s="369" t="str">
        <f ca="1">+IF(OFFSET('Sanitation Data'!$E$30,0,10*ROW('Sanitation Data'!E14))="","",OFFSET('Sanitation Data'!$E$30,0,10*ROW('Sanitation Data'!E14)))</f>
        <v/>
      </c>
      <c r="CS20" s="369" t="str">
        <f ca="1">+IF(OFFSET('Sanitation Data'!$E$31,0,10*ROW('Sanitation Data'!E14))="","",OFFSET('Sanitation Data'!$E$31,0,10*ROW('Sanitation Data'!E14)))</f>
        <v/>
      </c>
      <c r="CT20" s="369" t="str">
        <f ca="1">+IF(OFFSET('Sanitation Data'!$E$32,0,10*ROW('Sanitation Data'!E14))="","",OFFSET('Sanitation Data'!$E$32,0,10*ROW('Sanitation Data'!E14)))</f>
        <v/>
      </c>
      <c r="CU20" s="369" t="str">
        <f ca="1">+IF(OFFSET('Sanitation Data'!$F$28,0,10*ROW('Sanitation Data'!F14))="","",OFFSET('Sanitation Data'!$F$28,0,10*ROW('Sanitation Data'!F14)))</f>
        <v/>
      </c>
      <c r="CV20" s="369" t="str">
        <f ca="1">+IF(OFFSET('Sanitation Data'!$F$29,0,10*ROW('Sanitation Data'!F14))="","",OFFSET('Sanitation Data'!$F$29,0,10*ROW('Sanitation Data'!F14)))</f>
        <v/>
      </c>
      <c r="CW20" s="369" t="str">
        <f ca="1">+IF(OFFSET('Sanitation Data'!$F$30,0,10*ROW('Sanitation Data'!F14))="","",OFFSET('Sanitation Data'!$F$30,0,10*ROW('Sanitation Data'!F14)))</f>
        <v/>
      </c>
      <c r="CX20" s="369" t="str">
        <f ca="1">+IF(OFFSET('Sanitation Data'!$F$31,0,10*ROW('Sanitation Data'!F14))="","",OFFSET('Sanitation Data'!$F$31,0,10*ROW('Sanitation Data'!F14)))</f>
        <v/>
      </c>
      <c r="CY20" s="369" t="str">
        <f ca="1">+IF(OFFSET('Sanitation Data'!$F$32,0,10*ROW('Sanitation Data'!F14))="","",OFFSET('Sanitation Data'!$F$32,0,10*ROW('Sanitation Data'!F14)))</f>
        <v/>
      </c>
      <c r="CZ20" s="369" t="str">
        <f ca="1">+IF(OFFSET('Sanitation Data'!$G$28,0,10*ROW('Sanitation Data'!G14))="","",OFFSET('Sanitation Data'!$G$28,0,10*ROW('Sanitation Data'!G14)))</f>
        <v/>
      </c>
      <c r="DA20" s="369" t="str">
        <f ca="1">+IF(OFFSET('Sanitation Data'!$G$29,0,10*ROW('Sanitation Data'!G14))="","",OFFSET('Sanitation Data'!$G$29,0,10*ROW('Sanitation Data'!G14)))</f>
        <v/>
      </c>
      <c r="DB20" s="369" t="str">
        <f ca="1">+IF(OFFSET('Sanitation Data'!$G$30,0,10*ROW('Sanitation Data'!G14))="","",OFFSET('Sanitation Data'!$G$30,0,10*ROW('Sanitation Data'!G14)))</f>
        <v/>
      </c>
      <c r="DC20" s="369" t="str">
        <f ca="1">+IF(OFFSET('Sanitation Data'!$G$31,0,10*ROW('Sanitation Data'!G14))="","",OFFSET('Sanitation Data'!$G$31,0,10*ROW('Sanitation Data'!G14)))</f>
        <v/>
      </c>
      <c r="DD20" s="369" t="str">
        <f ca="1">+IF(OFFSET('Sanitation Data'!$G$32,0,10*ROW('Sanitation Data'!G14))="","",OFFSET('Sanitation Data'!$G$32,0,10*ROW('Sanitation Data'!G14)))</f>
        <v/>
      </c>
      <c r="DE20" s="369" t="str">
        <f ca="1">+IF(OFFSET('Sanitation Data'!$H$28,0,10*ROW('Sanitation Data'!H14))="","",OFFSET('Sanitation Data'!$H$28,0,10*ROW('Sanitation Data'!H14)))</f>
        <v/>
      </c>
      <c r="DF20" s="369" t="str">
        <f ca="1">+IF(OFFSET('Sanitation Data'!$H$29,0,10*ROW('Sanitation Data'!H14))="","",OFFSET('Sanitation Data'!$H$29,0,10*ROW('Sanitation Data'!H14)))</f>
        <v/>
      </c>
      <c r="DG20" s="369" t="str">
        <f ca="1">+IF(OFFSET('Sanitation Data'!$H$30,0,10*ROW('Sanitation Data'!H14))="","",OFFSET('Sanitation Data'!$H$30,0,10*ROW('Sanitation Data'!H14)))</f>
        <v/>
      </c>
      <c r="DH20" s="369" t="str">
        <f ca="1">+IF(OFFSET('Sanitation Data'!$H$31,0,10*ROW('Sanitation Data'!H14))="","",OFFSET('Sanitation Data'!$H$31,0,10*ROW('Sanitation Data'!H14)))</f>
        <v/>
      </c>
      <c r="DI20" s="369" t="str">
        <f ca="1">+IF(OFFSET('Sanitation Data'!$H$32,0,10*ROW('Sanitation Data'!H14))="","",OFFSET('Sanitation Data'!$H$32,0,10*ROW('Sanitation Data'!H14)))</f>
        <v/>
      </c>
      <c r="DJ20" s="369" t="str">
        <f ca="1">+IF(OFFSET('Sanitation Data'!$I$28,0,10*ROW('Sanitation Data'!I14))="","",OFFSET('Sanitation Data'!$I$28,0,10*ROW('Sanitation Data'!I14)))</f>
        <v/>
      </c>
      <c r="DK20" s="369" t="str">
        <f ca="1">+IF(OFFSET('Sanitation Data'!$I$29,0,10*ROW('Sanitation Data'!I14))="","",OFFSET('Sanitation Data'!$I$29,0,10*ROW('Sanitation Data'!I14)))</f>
        <v/>
      </c>
      <c r="DL20" s="369" t="str">
        <f ca="1">+IF(OFFSET('Sanitation Data'!$I$30,0,10*ROW('Sanitation Data'!I14))="","",OFFSET('Sanitation Data'!$I$30,0,10*ROW('Sanitation Data'!I14)))</f>
        <v/>
      </c>
      <c r="DM20" s="369" t="str">
        <f ca="1">+IF(OFFSET('Sanitation Data'!$I$31,0,10*ROW('Sanitation Data'!I14))="","",OFFSET('Sanitation Data'!$I$31,0,10*ROW('Sanitation Data'!I14)))</f>
        <v/>
      </c>
      <c r="DN20" s="369" t="str">
        <f ca="1">+IF(OFFSET('Sanitation Data'!$I$32,0,10*ROW('Sanitation Data'!I14))="","",OFFSET('Sanitation Data'!$I$32,0,10*ROW('Sanitation Data'!I14)))</f>
        <v/>
      </c>
      <c r="DO20" s="369" t="str">
        <f ca="1">+IF(OFFSET('Hygiene Data'!$D$11,0,10*ROW('Hygiene Data'!D14))="","",OFFSET('Hygiene Data'!$D$11,0,10*ROW('Hygiene Data'!D14)))</f>
        <v/>
      </c>
      <c r="DP20" s="369" t="str">
        <f ca="1">+IF(OFFSET('Hygiene Data'!$D$12,0,10*ROW('Hygiene Data'!D14))="","",OFFSET('Hygiene Data'!$D$12,0,10*ROW('Hygiene Data'!D14)))</f>
        <v/>
      </c>
      <c r="DQ20" s="369" t="str">
        <f ca="1">+IF(OFFSET('Hygiene Data'!$D$13,0,10*ROW('Hygiene Data'!D14))="","",OFFSET('Hygiene Data'!$D$13,0,10*ROW('Hygiene Data'!D14)))</f>
        <v/>
      </c>
      <c r="DR20" s="369" t="str">
        <f ca="1">+IF(OFFSET('Hygiene Data'!$E$11,0,10*ROW('Hygiene Data'!E14))="","",OFFSET('Hygiene Data'!$E$11,0,10*ROW('Hygiene Data'!E14)))</f>
        <v/>
      </c>
      <c r="DS20" s="369" t="str">
        <f ca="1">+IF(OFFSET('Hygiene Data'!$E$12,0,10*ROW('Hygiene Data'!E14))="","",OFFSET('Hygiene Data'!$E$12,0,10*ROW('Hygiene Data'!E14)))</f>
        <v/>
      </c>
      <c r="DT20" s="369" t="str">
        <f ca="1">+IF(OFFSET('Hygiene Data'!$E$13,0,10*ROW('Hygiene Data'!E14))="","",OFFSET('Hygiene Data'!$E$13,0,10*ROW('Hygiene Data'!E14)))</f>
        <v/>
      </c>
      <c r="DU20" s="369" t="str">
        <f ca="1">+IF(OFFSET('Hygiene Data'!$F$11,0,10*ROW('Hygiene Data'!F14))="","",OFFSET('Hygiene Data'!$F$11,0,10*ROW('Hygiene Data'!F14)))</f>
        <v/>
      </c>
      <c r="DV20" s="369" t="str">
        <f ca="1">+IF(OFFSET('Hygiene Data'!$F$12,0,10*ROW('Hygiene Data'!F14))="","",OFFSET('Hygiene Data'!$F$12,0,10*ROW('Hygiene Data'!F14)))</f>
        <v/>
      </c>
      <c r="DW20" s="369" t="str">
        <f ca="1">+IF(OFFSET('Hygiene Data'!$F$13,0,10*ROW('Hygiene Data'!F14))="","",OFFSET('Hygiene Data'!$F$13,0,10*ROW('Hygiene Data'!F14)))</f>
        <v/>
      </c>
      <c r="DX20" s="369" t="str">
        <f ca="1">+IF(OFFSET('Hygiene Data'!$G$11,0,10*ROW('Hygiene Data'!G14))="","",OFFSET('Hygiene Data'!$G$11,0,10*ROW('Hygiene Data'!G14)))</f>
        <v/>
      </c>
      <c r="DY20" s="369" t="str">
        <f ca="1">+IF(OFFSET('Hygiene Data'!$G$12,0,10*ROW('Hygiene Data'!G14))="","",OFFSET('Hygiene Data'!$G$12,0,10*ROW('Hygiene Data'!G14)))</f>
        <v/>
      </c>
      <c r="DZ20" s="369" t="str">
        <f ca="1">+IF(OFFSET('Hygiene Data'!$G$13,0,10*ROW('Hygiene Data'!G14))="","",OFFSET('Hygiene Data'!$G$13,0,10*ROW('Hygiene Data'!G14)))</f>
        <v/>
      </c>
      <c r="EA20" s="369" t="str">
        <f ca="1">+IF(OFFSET('Hygiene Data'!$H$11,0,10*ROW('Hygiene Data'!H14))="","",OFFSET('Hygiene Data'!$H$11,0,10*ROW('Hygiene Data'!H14)))</f>
        <v/>
      </c>
      <c r="EB20" s="369" t="str">
        <f ca="1">+IF(OFFSET('Hygiene Data'!$H$12,0,10*ROW('Hygiene Data'!H14))="","",OFFSET('Hygiene Data'!$H$12,0,10*ROW('Hygiene Data'!H14)))</f>
        <v/>
      </c>
      <c r="EC20" s="369" t="str">
        <f ca="1">+IF(OFFSET('Hygiene Data'!$H$13,0,10*ROW('Hygiene Data'!H14))="","",OFFSET('Hygiene Data'!$H$13,0,10*ROW('Hygiene Data'!H14)))</f>
        <v/>
      </c>
      <c r="ED20" s="369" t="str">
        <f ca="1">+IF(OFFSET('Hygiene Data'!$I$11,0,10*ROW('Hygiene Data'!I14))="","",OFFSET('Hygiene Data'!$I$11,0,10*ROW('Hygiene Data'!I14)))</f>
        <v/>
      </c>
      <c r="EE20" s="369" t="str">
        <f ca="1">+IF(OFFSET('Hygiene Data'!$I$12,0,10*ROW('Hygiene Data'!I14))="","",OFFSET('Hygiene Data'!$I$12,0,10*ROW('Hygiene Data'!I14)))</f>
        <v/>
      </c>
      <c r="EF20" s="369" t="str">
        <f ca="1">+IF(OFFSET('Hygiene Data'!$I$13,0,10*ROW('Hygiene Data'!I14))="","",OFFSET('Hygiene Data'!$I$13,0,10*ROW('Hygiene Data'!I14)))</f>
        <v/>
      </c>
    </row>
    <row r="21" spans="1:136" x14ac:dyDescent="0.25">
      <c r="A21" s="478" t="str">
        <f ca="1">+IF(OFFSET('Water Data'!$B$2,0,10*ROW('Water Data'!E15))="","",OFFSET('Water Data'!$B$2,0,10*ROW('Water Data'!E15)))</f>
        <v/>
      </c>
      <c r="B21" s="478"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05" t="str">
        <f t="shared" ca="1" si="0"/>
        <v/>
      </c>
      <c r="D21" s="506"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06"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06"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06"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06"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06"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06"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06"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06"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06"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06"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06"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06"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06"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06"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06"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06"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06"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07"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07"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07"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07"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07"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07"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07"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07"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07"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07"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07"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07"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07"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07"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07"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07"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07"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07"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07"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07"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07"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07"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07"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07"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07"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07"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07"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07"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07"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07"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08"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84"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08"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08"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08"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08"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08"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08"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08"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08"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08"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08"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08"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08"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08"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08"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08"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08"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69" t="str">
        <f ca="1">+IF(OFFSET('Water Data'!$D$27,0,10*ROW('Water Data'!D15))="","",OFFSET('Water Data'!$D$27,0,10*ROW('Water Data'!D15)))</f>
        <v/>
      </c>
      <c r="BT21" s="369" t="str">
        <f ca="1">+IF(OFFSET('Water Data'!$D$28,0,10*ROW('Water Data'!D15))="","",OFFSET('Water Data'!$D$28,0,10*ROW('Water Data'!D15)))</f>
        <v/>
      </c>
      <c r="BU21" s="369" t="str">
        <f ca="1">+IF(OFFSET('Water Data'!$D$29,0,10*ROW('Water Data'!D15))="","",OFFSET('Water Data'!$D$29,0,10*ROW('Water Data'!D15)))</f>
        <v/>
      </c>
      <c r="BV21" s="369" t="str">
        <f ca="1">+IF(OFFSET('Water Data'!$E$27,0,10*ROW('Water Data'!E15))="","",OFFSET('Water Data'!$E$27,0,10*ROW('Water Data'!E15)))</f>
        <v/>
      </c>
      <c r="BW21" s="369" t="str">
        <f ca="1">+IF(OFFSET('Water Data'!$E$28,0,10*ROW('Water Data'!E15))="","",OFFSET('Water Data'!$E$28,0,10*ROW('Water Data'!E15)))</f>
        <v/>
      </c>
      <c r="BX21" s="369" t="str">
        <f ca="1">+IF(OFFSET('Water Data'!$E$29,0,10*ROW('Water Data'!E15))="","",OFFSET('Water Data'!$E$29,0,10*ROW('Water Data'!E15)))</f>
        <v/>
      </c>
      <c r="BY21" s="369" t="str">
        <f ca="1">+IF(OFFSET('Water Data'!$F$27,0,10*ROW('Water Data'!F15))="","",OFFSET('Water Data'!$F$27,0,10*ROW('Water Data'!F15)))</f>
        <v/>
      </c>
      <c r="BZ21" s="369" t="str">
        <f ca="1">+IF(OFFSET('Water Data'!$F$28,0,10*ROW('Water Data'!F15))="","",OFFSET('Water Data'!$F$28,0,10*ROW('Water Data'!F15)))</f>
        <v/>
      </c>
      <c r="CA21" s="369" t="str">
        <f ca="1">+IF(OFFSET('Water Data'!$F$29,0,10*ROW('Water Data'!F15))="","",OFFSET('Water Data'!$F$29,0,10*ROW('Water Data'!F15)))</f>
        <v/>
      </c>
      <c r="CB21" s="369" t="str">
        <f ca="1">+IF(OFFSET('Water Data'!$G$27,0,10*ROW('Water Data'!G15))="","",OFFSET('Water Data'!$G$27,0,10*ROW('Water Data'!G15)))</f>
        <v/>
      </c>
      <c r="CC21" s="369" t="str">
        <f ca="1">+IF(OFFSET('Water Data'!$G$28,0,10*ROW('Water Data'!G15))="","",OFFSET('Water Data'!$G$28,0,10*ROW('Water Data'!G15)))</f>
        <v/>
      </c>
      <c r="CD21" s="369" t="str">
        <f ca="1">+IF(OFFSET('Water Data'!$G$29,0,10*ROW('Water Data'!G15))="","",OFFSET('Water Data'!$G$29,0,10*ROW('Water Data'!G15)))</f>
        <v/>
      </c>
      <c r="CE21" s="369" t="str">
        <f ca="1">+IF(OFFSET('Water Data'!$H$27,0,10*ROW('Water Data'!H15))="","",OFFSET('Water Data'!$H$27,0,10*ROW('Water Data'!H15)))</f>
        <v/>
      </c>
      <c r="CF21" s="369" t="str">
        <f ca="1">+IF(OFFSET('Water Data'!$H$28,0,10*ROW('Water Data'!H15))="","",OFFSET('Water Data'!$H$28,0,10*ROW('Water Data'!H15)))</f>
        <v/>
      </c>
      <c r="CG21" s="369" t="str">
        <f ca="1">+IF(OFFSET('Water Data'!$H$29,0,10*ROW('Water Data'!H15))="","",OFFSET('Water Data'!$H$29,0,10*ROW('Water Data'!H15)))</f>
        <v/>
      </c>
      <c r="CH21" s="369" t="str">
        <f ca="1">+IF(OFFSET('Water Data'!$I$27,0,10*ROW('Water Data'!I15))="","",OFFSET('Water Data'!$I$27,0,10*ROW('Water Data'!I15)))</f>
        <v/>
      </c>
      <c r="CI21" s="369" t="str">
        <f ca="1">+IF(OFFSET('Water Data'!$I$28,0,10*ROW('Water Data'!I15))="","",OFFSET('Water Data'!$I$28,0,10*ROW('Water Data'!I15)))</f>
        <v/>
      </c>
      <c r="CJ21" s="369" t="str">
        <f ca="1">+IF(OFFSET('Water Data'!$I$29,0,10*ROW('Water Data'!I15))="","",OFFSET('Water Data'!$I$29,0,10*ROW('Water Data'!I15)))</f>
        <v/>
      </c>
      <c r="CK21" s="369" t="str">
        <f ca="1">+IF(OFFSET('Sanitation Data'!$D$28,0,10*ROW('Sanitation Data'!D15))="","",OFFSET('Sanitation Data'!$D$28,0,10*ROW('Sanitation Data'!D15)))</f>
        <v/>
      </c>
      <c r="CL21" s="369" t="str">
        <f ca="1">+IF(OFFSET('Sanitation Data'!$D$29,0,10*ROW('Sanitation Data'!D15))="","",OFFSET('Sanitation Data'!$D$29,0,10*ROW('Sanitation Data'!D15)))</f>
        <v/>
      </c>
      <c r="CM21" s="369" t="str">
        <f ca="1">+IF(OFFSET('Sanitation Data'!$D$30,0,10*ROW('Sanitation Data'!D15))="","",OFFSET('Sanitation Data'!$D$30,0,10*ROW('Sanitation Data'!D15)))</f>
        <v/>
      </c>
      <c r="CN21" s="369" t="str">
        <f ca="1">+IF(OFFSET('Sanitation Data'!$D$31,0,10*ROW('Sanitation Data'!D15))="","",OFFSET('Sanitation Data'!$D$31,0,10*ROW('Sanitation Data'!D15)))</f>
        <v/>
      </c>
      <c r="CO21" s="369" t="str">
        <f ca="1">+IF(OFFSET('Sanitation Data'!$D$32,0,10*ROW('Sanitation Data'!D15))="","",OFFSET('Sanitation Data'!$D$32,0,10*ROW('Sanitation Data'!D15)))</f>
        <v/>
      </c>
      <c r="CP21" s="369" t="str">
        <f ca="1">+IF(OFFSET('Sanitation Data'!$E$28,0,10*ROW('Sanitation Data'!E15))="","",OFFSET('Sanitation Data'!$E$28,0,10*ROW('Sanitation Data'!E15)))</f>
        <v/>
      </c>
      <c r="CQ21" s="369" t="str">
        <f ca="1">+IF(OFFSET('Sanitation Data'!$E$29,0,10*ROW('Sanitation Data'!E15))="","",OFFSET('Sanitation Data'!$E$29,0,10*ROW('Sanitation Data'!E15)))</f>
        <v/>
      </c>
      <c r="CR21" s="369" t="str">
        <f ca="1">+IF(OFFSET('Sanitation Data'!$E$30,0,10*ROW('Sanitation Data'!E15))="","",OFFSET('Sanitation Data'!$E$30,0,10*ROW('Sanitation Data'!E15)))</f>
        <v/>
      </c>
      <c r="CS21" s="369" t="str">
        <f ca="1">+IF(OFFSET('Sanitation Data'!$E$31,0,10*ROW('Sanitation Data'!E15))="","",OFFSET('Sanitation Data'!$E$31,0,10*ROW('Sanitation Data'!E15)))</f>
        <v/>
      </c>
      <c r="CT21" s="369" t="str">
        <f ca="1">+IF(OFFSET('Sanitation Data'!$E$32,0,10*ROW('Sanitation Data'!E15))="","",OFFSET('Sanitation Data'!$E$32,0,10*ROW('Sanitation Data'!E15)))</f>
        <v/>
      </c>
      <c r="CU21" s="369" t="str">
        <f ca="1">+IF(OFFSET('Sanitation Data'!$F$28,0,10*ROW('Sanitation Data'!F15))="","",OFFSET('Sanitation Data'!$F$28,0,10*ROW('Sanitation Data'!F15)))</f>
        <v/>
      </c>
      <c r="CV21" s="369" t="str">
        <f ca="1">+IF(OFFSET('Sanitation Data'!$F$29,0,10*ROW('Sanitation Data'!F15))="","",OFFSET('Sanitation Data'!$F$29,0,10*ROW('Sanitation Data'!F15)))</f>
        <v/>
      </c>
      <c r="CW21" s="369" t="str">
        <f ca="1">+IF(OFFSET('Sanitation Data'!$F$30,0,10*ROW('Sanitation Data'!F15))="","",OFFSET('Sanitation Data'!$F$30,0,10*ROW('Sanitation Data'!F15)))</f>
        <v/>
      </c>
      <c r="CX21" s="369" t="str">
        <f ca="1">+IF(OFFSET('Sanitation Data'!$F$31,0,10*ROW('Sanitation Data'!F15))="","",OFFSET('Sanitation Data'!$F$31,0,10*ROW('Sanitation Data'!F15)))</f>
        <v/>
      </c>
      <c r="CY21" s="369" t="str">
        <f ca="1">+IF(OFFSET('Sanitation Data'!$F$32,0,10*ROW('Sanitation Data'!F15))="","",OFFSET('Sanitation Data'!$F$32,0,10*ROW('Sanitation Data'!F15)))</f>
        <v/>
      </c>
      <c r="CZ21" s="369" t="str">
        <f ca="1">+IF(OFFSET('Sanitation Data'!$G$28,0,10*ROW('Sanitation Data'!G15))="","",OFFSET('Sanitation Data'!$G$28,0,10*ROW('Sanitation Data'!G15)))</f>
        <v/>
      </c>
      <c r="DA21" s="369" t="str">
        <f ca="1">+IF(OFFSET('Sanitation Data'!$G$29,0,10*ROW('Sanitation Data'!G15))="","",OFFSET('Sanitation Data'!$G$29,0,10*ROW('Sanitation Data'!G15)))</f>
        <v/>
      </c>
      <c r="DB21" s="369" t="str">
        <f ca="1">+IF(OFFSET('Sanitation Data'!$G$30,0,10*ROW('Sanitation Data'!G15))="","",OFFSET('Sanitation Data'!$G$30,0,10*ROW('Sanitation Data'!G15)))</f>
        <v/>
      </c>
      <c r="DC21" s="369" t="str">
        <f ca="1">+IF(OFFSET('Sanitation Data'!$G$31,0,10*ROW('Sanitation Data'!G15))="","",OFFSET('Sanitation Data'!$G$31,0,10*ROW('Sanitation Data'!G15)))</f>
        <v/>
      </c>
      <c r="DD21" s="369" t="str">
        <f ca="1">+IF(OFFSET('Sanitation Data'!$G$32,0,10*ROW('Sanitation Data'!G15))="","",OFFSET('Sanitation Data'!$G$32,0,10*ROW('Sanitation Data'!G15)))</f>
        <v/>
      </c>
      <c r="DE21" s="369" t="str">
        <f ca="1">+IF(OFFSET('Sanitation Data'!$H$28,0,10*ROW('Sanitation Data'!H15))="","",OFFSET('Sanitation Data'!$H$28,0,10*ROW('Sanitation Data'!H15)))</f>
        <v/>
      </c>
      <c r="DF21" s="369" t="str">
        <f ca="1">+IF(OFFSET('Sanitation Data'!$H$29,0,10*ROW('Sanitation Data'!H15))="","",OFFSET('Sanitation Data'!$H$29,0,10*ROW('Sanitation Data'!H15)))</f>
        <v/>
      </c>
      <c r="DG21" s="369" t="str">
        <f ca="1">+IF(OFFSET('Sanitation Data'!$H$30,0,10*ROW('Sanitation Data'!H15))="","",OFFSET('Sanitation Data'!$H$30,0,10*ROW('Sanitation Data'!H15)))</f>
        <v/>
      </c>
      <c r="DH21" s="369" t="str">
        <f ca="1">+IF(OFFSET('Sanitation Data'!$H$31,0,10*ROW('Sanitation Data'!H15))="","",OFFSET('Sanitation Data'!$H$31,0,10*ROW('Sanitation Data'!H15)))</f>
        <v/>
      </c>
      <c r="DI21" s="369" t="str">
        <f ca="1">+IF(OFFSET('Sanitation Data'!$H$32,0,10*ROW('Sanitation Data'!H15))="","",OFFSET('Sanitation Data'!$H$32,0,10*ROW('Sanitation Data'!H15)))</f>
        <v/>
      </c>
      <c r="DJ21" s="369" t="str">
        <f ca="1">+IF(OFFSET('Sanitation Data'!$I$28,0,10*ROW('Sanitation Data'!I15))="","",OFFSET('Sanitation Data'!$I$28,0,10*ROW('Sanitation Data'!I15)))</f>
        <v/>
      </c>
      <c r="DK21" s="369" t="str">
        <f ca="1">+IF(OFFSET('Sanitation Data'!$I$29,0,10*ROW('Sanitation Data'!I15))="","",OFFSET('Sanitation Data'!$I$29,0,10*ROW('Sanitation Data'!I15)))</f>
        <v/>
      </c>
      <c r="DL21" s="369" t="str">
        <f ca="1">+IF(OFFSET('Sanitation Data'!$I$30,0,10*ROW('Sanitation Data'!I15))="","",OFFSET('Sanitation Data'!$I$30,0,10*ROW('Sanitation Data'!I15)))</f>
        <v/>
      </c>
      <c r="DM21" s="369" t="str">
        <f ca="1">+IF(OFFSET('Sanitation Data'!$I$31,0,10*ROW('Sanitation Data'!I15))="","",OFFSET('Sanitation Data'!$I$31,0,10*ROW('Sanitation Data'!I15)))</f>
        <v/>
      </c>
      <c r="DN21" s="369" t="str">
        <f ca="1">+IF(OFFSET('Sanitation Data'!$I$32,0,10*ROW('Sanitation Data'!I15))="","",OFFSET('Sanitation Data'!$I$32,0,10*ROW('Sanitation Data'!I15)))</f>
        <v/>
      </c>
      <c r="DO21" s="369" t="str">
        <f ca="1">+IF(OFFSET('Hygiene Data'!$D$11,0,10*ROW('Hygiene Data'!D15))="","",OFFSET('Hygiene Data'!$D$11,0,10*ROW('Hygiene Data'!D15)))</f>
        <v/>
      </c>
      <c r="DP21" s="369" t="str">
        <f ca="1">+IF(OFFSET('Hygiene Data'!$D$12,0,10*ROW('Hygiene Data'!D15))="","",OFFSET('Hygiene Data'!$D$12,0,10*ROW('Hygiene Data'!D15)))</f>
        <v/>
      </c>
      <c r="DQ21" s="369" t="str">
        <f ca="1">+IF(OFFSET('Hygiene Data'!$D$13,0,10*ROW('Hygiene Data'!D15))="","",OFFSET('Hygiene Data'!$D$13,0,10*ROW('Hygiene Data'!D15)))</f>
        <v/>
      </c>
      <c r="DR21" s="369" t="str">
        <f ca="1">+IF(OFFSET('Hygiene Data'!$E$11,0,10*ROW('Hygiene Data'!E15))="","",OFFSET('Hygiene Data'!$E$11,0,10*ROW('Hygiene Data'!E15)))</f>
        <v/>
      </c>
      <c r="DS21" s="369" t="str">
        <f ca="1">+IF(OFFSET('Hygiene Data'!$E$12,0,10*ROW('Hygiene Data'!E15))="","",OFFSET('Hygiene Data'!$E$12,0,10*ROW('Hygiene Data'!E15)))</f>
        <v/>
      </c>
      <c r="DT21" s="369" t="str">
        <f ca="1">+IF(OFFSET('Hygiene Data'!$E$13,0,10*ROW('Hygiene Data'!E15))="","",OFFSET('Hygiene Data'!$E$13,0,10*ROW('Hygiene Data'!E15)))</f>
        <v/>
      </c>
      <c r="DU21" s="369" t="str">
        <f ca="1">+IF(OFFSET('Hygiene Data'!$F$11,0,10*ROW('Hygiene Data'!F15))="","",OFFSET('Hygiene Data'!$F$11,0,10*ROW('Hygiene Data'!F15)))</f>
        <v/>
      </c>
      <c r="DV21" s="369" t="str">
        <f ca="1">+IF(OFFSET('Hygiene Data'!$F$12,0,10*ROW('Hygiene Data'!F15))="","",OFFSET('Hygiene Data'!$F$12,0,10*ROW('Hygiene Data'!F15)))</f>
        <v/>
      </c>
      <c r="DW21" s="369" t="str">
        <f ca="1">+IF(OFFSET('Hygiene Data'!$F$13,0,10*ROW('Hygiene Data'!F15))="","",OFFSET('Hygiene Data'!$F$13,0,10*ROW('Hygiene Data'!F15)))</f>
        <v/>
      </c>
      <c r="DX21" s="369" t="str">
        <f ca="1">+IF(OFFSET('Hygiene Data'!$G$11,0,10*ROW('Hygiene Data'!G15))="","",OFFSET('Hygiene Data'!$G$11,0,10*ROW('Hygiene Data'!G15)))</f>
        <v/>
      </c>
      <c r="DY21" s="369" t="str">
        <f ca="1">+IF(OFFSET('Hygiene Data'!$G$12,0,10*ROW('Hygiene Data'!G15))="","",OFFSET('Hygiene Data'!$G$12,0,10*ROW('Hygiene Data'!G15)))</f>
        <v/>
      </c>
      <c r="DZ21" s="369" t="str">
        <f ca="1">+IF(OFFSET('Hygiene Data'!$G$13,0,10*ROW('Hygiene Data'!G15))="","",OFFSET('Hygiene Data'!$G$13,0,10*ROW('Hygiene Data'!G15)))</f>
        <v/>
      </c>
      <c r="EA21" s="369" t="str">
        <f ca="1">+IF(OFFSET('Hygiene Data'!$H$11,0,10*ROW('Hygiene Data'!H15))="","",OFFSET('Hygiene Data'!$H$11,0,10*ROW('Hygiene Data'!H15)))</f>
        <v/>
      </c>
      <c r="EB21" s="369" t="str">
        <f ca="1">+IF(OFFSET('Hygiene Data'!$H$12,0,10*ROW('Hygiene Data'!H15))="","",OFFSET('Hygiene Data'!$H$12,0,10*ROW('Hygiene Data'!H15)))</f>
        <v/>
      </c>
      <c r="EC21" s="369" t="str">
        <f ca="1">+IF(OFFSET('Hygiene Data'!$H$13,0,10*ROW('Hygiene Data'!H15))="","",OFFSET('Hygiene Data'!$H$13,0,10*ROW('Hygiene Data'!H15)))</f>
        <v/>
      </c>
      <c r="ED21" s="369" t="str">
        <f ca="1">+IF(OFFSET('Hygiene Data'!$I$11,0,10*ROW('Hygiene Data'!I15))="","",OFFSET('Hygiene Data'!$I$11,0,10*ROW('Hygiene Data'!I15)))</f>
        <v/>
      </c>
      <c r="EE21" s="369" t="str">
        <f ca="1">+IF(OFFSET('Hygiene Data'!$I$12,0,10*ROW('Hygiene Data'!I15))="","",OFFSET('Hygiene Data'!$I$12,0,10*ROW('Hygiene Data'!I15)))</f>
        <v/>
      </c>
      <c r="EF21" s="369" t="str">
        <f ca="1">+IF(OFFSET('Hygiene Data'!$I$13,0,10*ROW('Hygiene Data'!I15))="","",OFFSET('Hygiene Data'!$I$13,0,10*ROW('Hygiene Data'!I15)))</f>
        <v/>
      </c>
    </row>
    <row r="22" spans="1:136" x14ac:dyDescent="0.25">
      <c r="A22" s="478" t="str">
        <f ca="1">+IF(OFFSET('Water Data'!$B$2,0,10*ROW('Water Data'!E16))="","",OFFSET('Water Data'!$B$2,0,10*ROW('Water Data'!E16)))</f>
        <v/>
      </c>
      <c r="B22" s="478"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05" t="str">
        <f t="shared" ca="1" si="0"/>
        <v/>
      </c>
      <c r="D22" s="506"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06"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06"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06"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06"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06"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06"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06"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06"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06"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06"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06"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06"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06"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06"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06"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06"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06"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07"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07"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07"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07"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07"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07"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07"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07"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07"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07"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07"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07"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07"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07"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07"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07"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07"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07"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07"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07"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07"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07"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07"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07"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07"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07"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07"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07"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07"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07"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08"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84"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08"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08"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08"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08"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08"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08"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08"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08"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08"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08"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08"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08"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08"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08"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08"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08"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69" t="str">
        <f ca="1">+IF(OFFSET('Water Data'!$D$27,0,10*ROW('Water Data'!D16))="","",OFFSET('Water Data'!$D$27,0,10*ROW('Water Data'!D16)))</f>
        <v/>
      </c>
      <c r="BT22" s="369" t="str">
        <f ca="1">+IF(OFFSET('Water Data'!$D$28,0,10*ROW('Water Data'!D16))="","",OFFSET('Water Data'!$D$28,0,10*ROW('Water Data'!D16)))</f>
        <v/>
      </c>
      <c r="BU22" s="369" t="str">
        <f ca="1">+IF(OFFSET('Water Data'!$D$29,0,10*ROW('Water Data'!D16))="","",OFFSET('Water Data'!$D$29,0,10*ROW('Water Data'!D16)))</f>
        <v/>
      </c>
      <c r="BV22" s="369" t="str">
        <f ca="1">+IF(OFFSET('Water Data'!$E$27,0,10*ROW('Water Data'!E16))="","",OFFSET('Water Data'!$E$27,0,10*ROW('Water Data'!E16)))</f>
        <v/>
      </c>
      <c r="BW22" s="369" t="str">
        <f ca="1">+IF(OFFSET('Water Data'!$E$28,0,10*ROW('Water Data'!E16))="","",OFFSET('Water Data'!$E$28,0,10*ROW('Water Data'!E16)))</f>
        <v/>
      </c>
      <c r="BX22" s="369" t="str">
        <f ca="1">+IF(OFFSET('Water Data'!$E$29,0,10*ROW('Water Data'!E16))="","",OFFSET('Water Data'!$E$29,0,10*ROW('Water Data'!E16)))</f>
        <v/>
      </c>
      <c r="BY22" s="369" t="str">
        <f ca="1">+IF(OFFSET('Water Data'!$F$27,0,10*ROW('Water Data'!F16))="","",OFFSET('Water Data'!$F$27,0,10*ROW('Water Data'!F16)))</f>
        <v/>
      </c>
      <c r="BZ22" s="369" t="str">
        <f ca="1">+IF(OFFSET('Water Data'!$F$28,0,10*ROW('Water Data'!F16))="","",OFFSET('Water Data'!$F$28,0,10*ROW('Water Data'!F16)))</f>
        <v/>
      </c>
      <c r="CA22" s="369" t="str">
        <f ca="1">+IF(OFFSET('Water Data'!$F$29,0,10*ROW('Water Data'!F16))="","",OFFSET('Water Data'!$F$29,0,10*ROW('Water Data'!F16)))</f>
        <v/>
      </c>
      <c r="CB22" s="369" t="str">
        <f ca="1">+IF(OFFSET('Water Data'!$G$27,0,10*ROW('Water Data'!G16))="","",OFFSET('Water Data'!$G$27,0,10*ROW('Water Data'!G16)))</f>
        <v/>
      </c>
      <c r="CC22" s="369" t="str">
        <f ca="1">+IF(OFFSET('Water Data'!$G$28,0,10*ROW('Water Data'!G16))="","",OFFSET('Water Data'!$G$28,0,10*ROW('Water Data'!G16)))</f>
        <v/>
      </c>
      <c r="CD22" s="369" t="str">
        <f ca="1">+IF(OFFSET('Water Data'!$G$29,0,10*ROW('Water Data'!G16))="","",OFFSET('Water Data'!$G$29,0,10*ROW('Water Data'!G16)))</f>
        <v/>
      </c>
      <c r="CE22" s="369" t="str">
        <f ca="1">+IF(OFFSET('Water Data'!$H$27,0,10*ROW('Water Data'!H16))="","",OFFSET('Water Data'!$H$27,0,10*ROW('Water Data'!H16)))</f>
        <v/>
      </c>
      <c r="CF22" s="369" t="str">
        <f ca="1">+IF(OFFSET('Water Data'!$H$28,0,10*ROW('Water Data'!H16))="","",OFFSET('Water Data'!$H$28,0,10*ROW('Water Data'!H16)))</f>
        <v/>
      </c>
      <c r="CG22" s="369" t="str">
        <f ca="1">+IF(OFFSET('Water Data'!$H$29,0,10*ROW('Water Data'!H16))="","",OFFSET('Water Data'!$H$29,0,10*ROW('Water Data'!H16)))</f>
        <v/>
      </c>
      <c r="CH22" s="369" t="str">
        <f ca="1">+IF(OFFSET('Water Data'!$I$27,0,10*ROW('Water Data'!I16))="","",OFFSET('Water Data'!$I$27,0,10*ROW('Water Data'!I16)))</f>
        <v/>
      </c>
      <c r="CI22" s="369" t="str">
        <f ca="1">+IF(OFFSET('Water Data'!$I$28,0,10*ROW('Water Data'!I16))="","",OFFSET('Water Data'!$I$28,0,10*ROW('Water Data'!I16)))</f>
        <v/>
      </c>
      <c r="CJ22" s="369" t="str">
        <f ca="1">+IF(OFFSET('Water Data'!$I$29,0,10*ROW('Water Data'!I16))="","",OFFSET('Water Data'!$I$29,0,10*ROW('Water Data'!I16)))</f>
        <v/>
      </c>
      <c r="CK22" s="369" t="str">
        <f ca="1">+IF(OFFSET('Sanitation Data'!$D$28,0,10*ROW('Sanitation Data'!D16))="","",OFFSET('Sanitation Data'!$D$28,0,10*ROW('Sanitation Data'!D16)))</f>
        <v/>
      </c>
      <c r="CL22" s="369" t="str">
        <f ca="1">+IF(OFFSET('Sanitation Data'!$D$29,0,10*ROW('Sanitation Data'!D16))="","",OFFSET('Sanitation Data'!$D$29,0,10*ROW('Sanitation Data'!D16)))</f>
        <v/>
      </c>
      <c r="CM22" s="369" t="str">
        <f ca="1">+IF(OFFSET('Sanitation Data'!$D$30,0,10*ROW('Sanitation Data'!D16))="","",OFFSET('Sanitation Data'!$D$30,0,10*ROW('Sanitation Data'!D16)))</f>
        <v/>
      </c>
      <c r="CN22" s="369" t="str">
        <f ca="1">+IF(OFFSET('Sanitation Data'!$D$31,0,10*ROW('Sanitation Data'!D16))="","",OFFSET('Sanitation Data'!$D$31,0,10*ROW('Sanitation Data'!D16)))</f>
        <v/>
      </c>
      <c r="CO22" s="369" t="str">
        <f ca="1">+IF(OFFSET('Sanitation Data'!$D$32,0,10*ROW('Sanitation Data'!D16))="","",OFFSET('Sanitation Data'!$D$32,0,10*ROW('Sanitation Data'!D16)))</f>
        <v/>
      </c>
      <c r="CP22" s="369" t="str">
        <f ca="1">+IF(OFFSET('Sanitation Data'!$E$28,0,10*ROW('Sanitation Data'!E16))="","",OFFSET('Sanitation Data'!$E$28,0,10*ROW('Sanitation Data'!E16)))</f>
        <v/>
      </c>
      <c r="CQ22" s="369" t="str">
        <f ca="1">+IF(OFFSET('Sanitation Data'!$E$29,0,10*ROW('Sanitation Data'!E16))="","",OFFSET('Sanitation Data'!$E$29,0,10*ROW('Sanitation Data'!E16)))</f>
        <v/>
      </c>
      <c r="CR22" s="369" t="str">
        <f ca="1">+IF(OFFSET('Sanitation Data'!$E$30,0,10*ROW('Sanitation Data'!E16))="","",OFFSET('Sanitation Data'!$E$30,0,10*ROW('Sanitation Data'!E16)))</f>
        <v/>
      </c>
      <c r="CS22" s="369" t="str">
        <f ca="1">+IF(OFFSET('Sanitation Data'!$E$31,0,10*ROW('Sanitation Data'!E16))="","",OFFSET('Sanitation Data'!$E$31,0,10*ROW('Sanitation Data'!E16)))</f>
        <v/>
      </c>
      <c r="CT22" s="369" t="str">
        <f ca="1">+IF(OFFSET('Sanitation Data'!$E$32,0,10*ROW('Sanitation Data'!E16))="","",OFFSET('Sanitation Data'!$E$32,0,10*ROW('Sanitation Data'!E16)))</f>
        <v/>
      </c>
      <c r="CU22" s="369" t="str">
        <f ca="1">+IF(OFFSET('Sanitation Data'!$F$28,0,10*ROW('Sanitation Data'!F16))="","",OFFSET('Sanitation Data'!$F$28,0,10*ROW('Sanitation Data'!F16)))</f>
        <v/>
      </c>
      <c r="CV22" s="369" t="str">
        <f ca="1">+IF(OFFSET('Sanitation Data'!$F$29,0,10*ROW('Sanitation Data'!F16))="","",OFFSET('Sanitation Data'!$F$29,0,10*ROW('Sanitation Data'!F16)))</f>
        <v/>
      </c>
      <c r="CW22" s="369" t="str">
        <f ca="1">+IF(OFFSET('Sanitation Data'!$F$30,0,10*ROW('Sanitation Data'!F16))="","",OFFSET('Sanitation Data'!$F$30,0,10*ROW('Sanitation Data'!F16)))</f>
        <v/>
      </c>
      <c r="CX22" s="369" t="str">
        <f ca="1">+IF(OFFSET('Sanitation Data'!$F$31,0,10*ROW('Sanitation Data'!F16))="","",OFFSET('Sanitation Data'!$F$31,0,10*ROW('Sanitation Data'!F16)))</f>
        <v/>
      </c>
      <c r="CY22" s="369" t="str">
        <f ca="1">+IF(OFFSET('Sanitation Data'!$F$32,0,10*ROW('Sanitation Data'!F16))="","",OFFSET('Sanitation Data'!$F$32,0,10*ROW('Sanitation Data'!F16)))</f>
        <v/>
      </c>
      <c r="CZ22" s="369" t="str">
        <f ca="1">+IF(OFFSET('Sanitation Data'!$G$28,0,10*ROW('Sanitation Data'!G16))="","",OFFSET('Sanitation Data'!$G$28,0,10*ROW('Sanitation Data'!G16)))</f>
        <v/>
      </c>
      <c r="DA22" s="369" t="str">
        <f ca="1">+IF(OFFSET('Sanitation Data'!$G$29,0,10*ROW('Sanitation Data'!G16))="","",OFFSET('Sanitation Data'!$G$29,0,10*ROW('Sanitation Data'!G16)))</f>
        <v/>
      </c>
      <c r="DB22" s="369" t="str">
        <f ca="1">+IF(OFFSET('Sanitation Data'!$G$30,0,10*ROW('Sanitation Data'!G16))="","",OFFSET('Sanitation Data'!$G$30,0,10*ROW('Sanitation Data'!G16)))</f>
        <v/>
      </c>
      <c r="DC22" s="369" t="str">
        <f ca="1">+IF(OFFSET('Sanitation Data'!$G$31,0,10*ROW('Sanitation Data'!G16))="","",OFFSET('Sanitation Data'!$G$31,0,10*ROW('Sanitation Data'!G16)))</f>
        <v/>
      </c>
      <c r="DD22" s="369" t="str">
        <f ca="1">+IF(OFFSET('Sanitation Data'!$G$32,0,10*ROW('Sanitation Data'!G16))="","",OFFSET('Sanitation Data'!$G$32,0,10*ROW('Sanitation Data'!G16)))</f>
        <v/>
      </c>
      <c r="DE22" s="369" t="str">
        <f ca="1">+IF(OFFSET('Sanitation Data'!$H$28,0,10*ROW('Sanitation Data'!H16))="","",OFFSET('Sanitation Data'!$H$28,0,10*ROW('Sanitation Data'!H16)))</f>
        <v/>
      </c>
      <c r="DF22" s="369" t="str">
        <f ca="1">+IF(OFFSET('Sanitation Data'!$H$29,0,10*ROW('Sanitation Data'!H16))="","",OFFSET('Sanitation Data'!$H$29,0,10*ROW('Sanitation Data'!H16)))</f>
        <v/>
      </c>
      <c r="DG22" s="369" t="str">
        <f ca="1">+IF(OFFSET('Sanitation Data'!$H$30,0,10*ROW('Sanitation Data'!H16))="","",OFFSET('Sanitation Data'!$H$30,0,10*ROW('Sanitation Data'!H16)))</f>
        <v/>
      </c>
      <c r="DH22" s="369" t="str">
        <f ca="1">+IF(OFFSET('Sanitation Data'!$H$31,0,10*ROW('Sanitation Data'!H16))="","",OFFSET('Sanitation Data'!$H$31,0,10*ROW('Sanitation Data'!H16)))</f>
        <v/>
      </c>
      <c r="DI22" s="369" t="str">
        <f ca="1">+IF(OFFSET('Sanitation Data'!$H$32,0,10*ROW('Sanitation Data'!H16))="","",OFFSET('Sanitation Data'!$H$32,0,10*ROW('Sanitation Data'!H16)))</f>
        <v/>
      </c>
      <c r="DJ22" s="369" t="str">
        <f ca="1">+IF(OFFSET('Sanitation Data'!$I$28,0,10*ROW('Sanitation Data'!I16))="","",OFFSET('Sanitation Data'!$I$28,0,10*ROW('Sanitation Data'!I16)))</f>
        <v/>
      </c>
      <c r="DK22" s="369" t="str">
        <f ca="1">+IF(OFFSET('Sanitation Data'!$I$29,0,10*ROW('Sanitation Data'!I16))="","",OFFSET('Sanitation Data'!$I$29,0,10*ROW('Sanitation Data'!I16)))</f>
        <v/>
      </c>
      <c r="DL22" s="369" t="str">
        <f ca="1">+IF(OFFSET('Sanitation Data'!$I$30,0,10*ROW('Sanitation Data'!I16))="","",OFFSET('Sanitation Data'!$I$30,0,10*ROW('Sanitation Data'!I16)))</f>
        <v/>
      </c>
      <c r="DM22" s="369" t="str">
        <f ca="1">+IF(OFFSET('Sanitation Data'!$I$31,0,10*ROW('Sanitation Data'!I16))="","",OFFSET('Sanitation Data'!$I$31,0,10*ROW('Sanitation Data'!I16)))</f>
        <v/>
      </c>
      <c r="DN22" s="369" t="str">
        <f ca="1">+IF(OFFSET('Sanitation Data'!$I$32,0,10*ROW('Sanitation Data'!I16))="","",OFFSET('Sanitation Data'!$I$32,0,10*ROW('Sanitation Data'!I16)))</f>
        <v/>
      </c>
      <c r="DO22" s="369" t="str">
        <f ca="1">+IF(OFFSET('Hygiene Data'!$D$11,0,10*ROW('Hygiene Data'!D16))="","",OFFSET('Hygiene Data'!$D$11,0,10*ROW('Hygiene Data'!D16)))</f>
        <v/>
      </c>
      <c r="DP22" s="369" t="str">
        <f ca="1">+IF(OFFSET('Hygiene Data'!$D$12,0,10*ROW('Hygiene Data'!D16))="","",OFFSET('Hygiene Data'!$D$12,0,10*ROW('Hygiene Data'!D16)))</f>
        <v/>
      </c>
      <c r="DQ22" s="369" t="str">
        <f ca="1">+IF(OFFSET('Hygiene Data'!$D$13,0,10*ROW('Hygiene Data'!D16))="","",OFFSET('Hygiene Data'!$D$13,0,10*ROW('Hygiene Data'!D16)))</f>
        <v/>
      </c>
      <c r="DR22" s="369" t="str">
        <f ca="1">+IF(OFFSET('Hygiene Data'!$E$11,0,10*ROW('Hygiene Data'!E16))="","",OFFSET('Hygiene Data'!$E$11,0,10*ROW('Hygiene Data'!E16)))</f>
        <v/>
      </c>
      <c r="DS22" s="369" t="str">
        <f ca="1">+IF(OFFSET('Hygiene Data'!$E$12,0,10*ROW('Hygiene Data'!E16))="","",OFFSET('Hygiene Data'!$E$12,0,10*ROW('Hygiene Data'!E16)))</f>
        <v/>
      </c>
      <c r="DT22" s="369" t="str">
        <f ca="1">+IF(OFFSET('Hygiene Data'!$E$13,0,10*ROW('Hygiene Data'!E16))="","",OFFSET('Hygiene Data'!$E$13,0,10*ROW('Hygiene Data'!E16)))</f>
        <v/>
      </c>
      <c r="DU22" s="369" t="str">
        <f ca="1">+IF(OFFSET('Hygiene Data'!$F$11,0,10*ROW('Hygiene Data'!F16))="","",OFFSET('Hygiene Data'!$F$11,0,10*ROW('Hygiene Data'!F16)))</f>
        <v/>
      </c>
      <c r="DV22" s="369" t="str">
        <f ca="1">+IF(OFFSET('Hygiene Data'!$F$12,0,10*ROW('Hygiene Data'!F16))="","",OFFSET('Hygiene Data'!$F$12,0,10*ROW('Hygiene Data'!F16)))</f>
        <v/>
      </c>
      <c r="DW22" s="369" t="str">
        <f ca="1">+IF(OFFSET('Hygiene Data'!$F$13,0,10*ROW('Hygiene Data'!F16))="","",OFFSET('Hygiene Data'!$F$13,0,10*ROW('Hygiene Data'!F16)))</f>
        <v/>
      </c>
      <c r="DX22" s="369" t="str">
        <f ca="1">+IF(OFFSET('Hygiene Data'!$G$11,0,10*ROW('Hygiene Data'!G16))="","",OFFSET('Hygiene Data'!$G$11,0,10*ROW('Hygiene Data'!G16)))</f>
        <v/>
      </c>
      <c r="DY22" s="369" t="str">
        <f ca="1">+IF(OFFSET('Hygiene Data'!$G$12,0,10*ROW('Hygiene Data'!G16))="","",OFFSET('Hygiene Data'!$G$12,0,10*ROW('Hygiene Data'!G16)))</f>
        <v/>
      </c>
      <c r="DZ22" s="369" t="str">
        <f ca="1">+IF(OFFSET('Hygiene Data'!$G$13,0,10*ROW('Hygiene Data'!G16))="","",OFFSET('Hygiene Data'!$G$13,0,10*ROW('Hygiene Data'!G16)))</f>
        <v/>
      </c>
      <c r="EA22" s="369" t="str">
        <f ca="1">+IF(OFFSET('Hygiene Data'!$H$11,0,10*ROW('Hygiene Data'!H16))="","",OFFSET('Hygiene Data'!$H$11,0,10*ROW('Hygiene Data'!H16)))</f>
        <v/>
      </c>
      <c r="EB22" s="369" t="str">
        <f ca="1">+IF(OFFSET('Hygiene Data'!$H$12,0,10*ROW('Hygiene Data'!H16))="","",OFFSET('Hygiene Data'!$H$12,0,10*ROW('Hygiene Data'!H16)))</f>
        <v/>
      </c>
      <c r="EC22" s="369" t="str">
        <f ca="1">+IF(OFFSET('Hygiene Data'!$H$13,0,10*ROW('Hygiene Data'!H16))="","",OFFSET('Hygiene Data'!$H$13,0,10*ROW('Hygiene Data'!H16)))</f>
        <v/>
      </c>
      <c r="ED22" s="369" t="str">
        <f ca="1">+IF(OFFSET('Hygiene Data'!$I$11,0,10*ROW('Hygiene Data'!I16))="","",OFFSET('Hygiene Data'!$I$11,0,10*ROW('Hygiene Data'!I16)))</f>
        <v/>
      </c>
      <c r="EE22" s="369" t="str">
        <f ca="1">+IF(OFFSET('Hygiene Data'!$I$12,0,10*ROW('Hygiene Data'!I16))="","",OFFSET('Hygiene Data'!$I$12,0,10*ROW('Hygiene Data'!I16)))</f>
        <v/>
      </c>
      <c r="EF22" s="369" t="str">
        <f ca="1">+IF(OFFSET('Hygiene Data'!$I$13,0,10*ROW('Hygiene Data'!I16))="","",OFFSET('Hygiene Data'!$I$13,0,10*ROW('Hygiene Data'!I16)))</f>
        <v/>
      </c>
    </row>
    <row r="23" spans="1:136" x14ac:dyDescent="0.25">
      <c r="A23" s="478" t="str">
        <f ca="1">+IF(OFFSET('Water Data'!$B$2,0,10*ROW('Water Data'!E17))="","",OFFSET('Water Data'!$B$2,0,10*ROW('Water Data'!E17)))</f>
        <v/>
      </c>
      <c r="B23" s="478"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05" t="str">
        <f t="shared" ca="1" si="0"/>
        <v/>
      </c>
      <c r="D23" s="506"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06"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06"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06"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06"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06"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06"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06"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06"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06"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06"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06"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06"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06"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06"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06"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06"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06"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07"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07"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07"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07"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07"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07"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07"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07"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07"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07"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07"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07"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07"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07"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07"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07"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07"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07"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07"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07"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07"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07"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07"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07"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07"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07"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07"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07"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07"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07"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08"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84"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08"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08"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08"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08"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08"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08"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08"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08"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08"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08"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08"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08"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08"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08"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08"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08"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69" t="str">
        <f ca="1">+IF(OFFSET('Water Data'!$D$27,0,10*ROW('Water Data'!D17))="","",OFFSET('Water Data'!$D$27,0,10*ROW('Water Data'!D17)))</f>
        <v/>
      </c>
      <c r="BT23" s="369" t="str">
        <f ca="1">+IF(OFFSET('Water Data'!$D$28,0,10*ROW('Water Data'!D17))="","",OFFSET('Water Data'!$D$28,0,10*ROW('Water Data'!D17)))</f>
        <v/>
      </c>
      <c r="BU23" s="369" t="str">
        <f ca="1">+IF(OFFSET('Water Data'!$D$29,0,10*ROW('Water Data'!D17))="","",OFFSET('Water Data'!$D$29,0,10*ROW('Water Data'!D17)))</f>
        <v/>
      </c>
      <c r="BV23" s="369" t="str">
        <f ca="1">+IF(OFFSET('Water Data'!$E$27,0,10*ROW('Water Data'!E17))="","",OFFSET('Water Data'!$E$27,0,10*ROW('Water Data'!E17)))</f>
        <v/>
      </c>
      <c r="BW23" s="369" t="str">
        <f ca="1">+IF(OFFSET('Water Data'!$E$28,0,10*ROW('Water Data'!E17))="","",OFFSET('Water Data'!$E$28,0,10*ROW('Water Data'!E17)))</f>
        <v/>
      </c>
      <c r="BX23" s="369" t="str">
        <f ca="1">+IF(OFFSET('Water Data'!$E$29,0,10*ROW('Water Data'!E17))="","",OFFSET('Water Data'!$E$29,0,10*ROW('Water Data'!E17)))</f>
        <v/>
      </c>
      <c r="BY23" s="369" t="str">
        <f ca="1">+IF(OFFSET('Water Data'!$F$27,0,10*ROW('Water Data'!F17))="","",OFFSET('Water Data'!$F$27,0,10*ROW('Water Data'!F17)))</f>
        <v/>
      </c>
      <c r="BZ23" s="369" t="str">
        <f ca="1">+IF(OFFSET('Water Data'!$F$28,0,10*ROW('Water Data'!F17))="","",OFFSET('Water Data'!$F$28,0,10*ROW('Water Data'!F17)))</f>
        <v/>
      </c>
      <c r="CA23" s="369" t="str">
        <f ca="1">+IF(OFFSET('Water Data'!$F$29,0,10*ROW('Water Data'!F17))="","",OFFSET('Water Data'!$F$29,0,10*ROW('Water Data'!F17)))</f>
        <v/>
      </c>
      <c r="CB23" s="369" t="str">
        <f ca="1">+IF(OFFSET('Water Data'!$G$27,0,10*ROW('Water Data'!G17))="","",OFFSET('Water Data'!$G$27,0,10*ROW('Water Data'!G17)))</f>
        <v/>
      </c>
      <c r="CC23" s="369" t="str">
        <f ca="1">+IF(OFFSET('Water Data'!$G$28,0,10*ROW('Water Data'!G17))="","",OFFSET('Water Data'!$G$28,0,10*ROW('Water Data'!G17)))</f>
        <v/>
      </c>
      <c r="CD23" s="369" t="str">
        <f ca="1">+IF(OFFSET('Water Data'!$G$29,0,10*ROW('Water Data'!G17))="","",OFFSET('Water Data'!$G$29,0,10*ROW('Water Data'!G17)))</f>
        <v/>
      </c>
      <c r="CE23" s="369" t="str">
        <f ca="1">+IF(OFFSET('Water Data'!$H$27,0,10*ROW('Water Data'!H17))="","",OFFSET('Water Data'!$H$27,0,10*ROW('Water Data'!H17)))</f>
        <v/>
      </c>
      <c r="CF23" s="369" t="str">
        <f ca="1">+IF(OFFSET('Water Data'!$H$28,0,10*ROW('Water Data'!H17))="","",OFFSET('Water Data'!$H$28,0,10*ROW('Water Data'!H17)))</f>
        <v/>
      </c>
      <c r="CG23" s="369" t="str">
        <f ca="1">+IF(OFFSET('Water Data'!$H$29,0,10*ROW('Water Data'!H17))="","",OFFSET('Water Data'!$H$29,0,10*ROW('Water Data'!H17)))</f>
        <v/>
      </c>
      <c r="CH23" s="369" t="str">
        <f ca="1">+IF(OFFSET('Water Data'!$I$27,0,10*ROW('Water Data'!I17))="","",OFFSET('Water Data'!$I$27,0,10*ROW('Water Data'!I17)))</f>
        <v/>
      </c>
      <c r="CI23" s="369" t="str">
        <f ca="1">+IF(OFFSET('Water Data'!$I$28,0,10*ROW('Water Data'!I17))="","",OFFSET('Water Data'!$I$28,0,10*ROW('Water Data'!I17)))</f>
        <v/>
      </c>
      <c r="CJ23" s="369" t="str">
        <f ca="1">+IF(OFFSET('Water Data'!$I$29,0,10*ROW('Water Data'!I17))="","",OFFSET('Water Data'!$I$29,0,10*ROW('Water Data'!I17)))</f>
        <v/>
      </c>
      <c r="CK23" s="369" t="str">
        <f ca="1">+IF(OFFSET('Sanitation Data'!$D$28,0,10*ROW('Sanitation Data'!D17))="","",OFFSET('Sanitation Data'!$D$28,0,10*ROW('Sanitation Data'!D17)))</f>
        <v/>
      </c>
      <c r="CL23" s="369" t="str">
        <f ca="1">+IF(OFFSET('Sanitation Data'!$D$29,0,10*ROW('Sanitation Data'!D17))="","",OFFSET('Sanitation Data'!$D$29,0,10*ROW('Sanitation Data'!D17)))</f>
        <v/>
      </c>
      <c r="CM23" s="369" t="str">
        <f ca="1">+IF(OFFSET('Sanitation Data'!$D$30,0,10*ROW('Sanitation Data'!D17))="","",OFFSET('Sanitation Data'!$D$30,0,10*ROW('Sanitation Data'!D17)))</f>
        <v/>
      </c>
      <c r="CN23" s="369" t="str">
        <f ca="1">+IF(OFFSET('Sanitation Data'!$D$31,0,10*ROW('Sanitation Data'!D17))="","",OFFSET('Sanitation Data'!$D$31,0,10*ROW('Sanitation Data'!D17)))</f>
        <v/>
      </c>
      <c r="CO23" s="369" t="str">
        <f ca="1">+IF(OFFSET('Sanitation Data'!$D$32,0,10*ROW('Sanitation Data'!D17))="","",OFFSET('Sanitation Data'!$D$32,0,10*ROW('Sanitation Data'!D17)))</f>
        <v/>
      </c>
      <c r="CP23" s="369" t="str">
        <f ca="1">+IF(OFFSET('Sanitation Data'!$E$28,0,10*ROW('Sanitation Data'!E17))="","",OFFSET('Sanitation Data'!$E$28,0,10*ROW('Sanitation Data'!E17)))</f>
        <v/>
      </c>
      <c r="CQ23" s="369" t="str">
        <f ca="1">+IF(OFFSET('Sanitation Data'!$E$29,0,10*ROW('Sanitation Data'!E17))="","",OFFSET('Sanitation Data'!$E$29,0,10*ROW('Sanitation Data'!E17)))</f>
        <v/>
      </c>
      <c r="CR23" s="369" t="str">
        <f ca="1">+IF(OFFSET('Sanitation Data'!$E$30,0,10*ROW('Sanitation Data'!E17))="","",OFFSET('Sanitation Data'!$E$30,0,10*ROW('Sanitation Data'!E17)))</f>
        <v/>
      </c>
      <c r="CS23" s="369" t="str">
        <f ca="1">+IF(OFFSET('Sanitation Data'!$E$31,0,10*ROW('Sanitation Data'!E17))="","",OFFSET('Sanitation Data'!$E$31,0,10*ROW('Sanitation Data'!E17)))</f>
        <v/>
      </c>
      <c r="CT23" s="369" t="str">
        <f ca="1">+IF(OFFSET('Sanitation Data'!$E$32,0,10*ROW('Sanitation Data'!E17))="","",OFFSET('Sanitation Data'!$E$32,0,10*ROW('Sanitation Data'!E17)))</f>
        <v/>
      </c>
      <c r="CU23" s="369" t="str">
        <f ca="1">+IF(OFFSET('Sanitation Data'!$F$28,0,10*ROW('Sanitation Data'!F17))="","",OFFSET('Sanitation Data'!$F$28,0,10*ROW('Sanitation Data'!F17)))</f>
        <v/>
      </c>
      <c r="CV23" s="369" t="str">
        <f ca="1">+IF(OFFSET('Sanitation Data'!$F$29,0,10*ROW('Sanitation Data'!F17))="","",OFFSET('Sanitation Data'!$F$29,0,10*ROW('Sanitation Data'!F17)))</f>
        <v/>
      </c>
      <c r="CW23" s="369" t="str">
        <f ca="1">+IF(OFFSET('Sanitation Data'!$F$30,0,10*ROW('Sanitation Data'!F17))="","",OFFSET('Sanitation Data'!$F$30,0,10*ROW('Sanitation Data'!F17)))</f>
        <v/>
      </c>
      <c r="CX23" s="369" t="str">
        <f ca="1">+IF(OFFSET('Sanitation Data'!$F$31,0,10*ROW('Sanitation Data'!F17))="","",OFFSET('Sanitation Data'!$F$31,0,10*ROW('Sanitation Data'!F17)))</f>
        <v/>
      </c>
      <c r="CY23" s="369" t="str">
        <f ca="1">+IF(OFFSET('Sanitation Data'!$F$32,0,10*ROW('Sanitation Data'!F17))="","",OFFSET('Sanitation Data'!$F$32,0,10*ROW('Sanitation Data'!F17)))</f>
        <v/>
      </c>
      <c r="CZ23" s="369" t="str">
        <f ca="1">+IF(OFFSET('Sanitation Data'!$G$28,0,10*ROW('Sanitation Data'!G17))="","",OFFSET('Sanitation Data'!$G$28,0,10*ROW('Sanitation Data'!G17)))</f>
        <v/>
      </c>
      <c r="DA23" s="369" t="str">
        <f ca="1">+IF(OFFSET('Sanitation Data'!$G$29,0,10*ROW('Sanitation Data'!G17))="","",OFFSET('Sanitation Data'!$G$29,0,10*ROW('Sanitation Data'!G17)))</f>
        <v/>
      </c>
      <c r="DB23" s="369" t="str">
        <f ca="1">+IF(OFFSET('Sanitation Data'!$G$30,0,10*ROW('Sanitation Data'!G17))="","",OFFSET('Sanitation Data'!$G$30,0,10*ROW('Sanitation Data'!G17)))</f>
        <v/>
      </c>
      <c r="DC23" s="369" t="str">
        <f ca="1">+IF(OFFSET('Sanitation Data'!$G$31,0,10*ROW('Sanitation Data'!G17))="","",OFFSET('Sanitation Data'!$G$31,0,10*ROW('Sanitation Data'!G17)))</f>
        <v/>
      </c>
      <c r="DD23" s="369" t="str">
        <f ca="1">+IF(OFFSET('Sanitation Data'!$G$32,0,10*ROW('Sanitation Data'!G17))="","",OFFSET('Sanitation Data'!$G$32,0,10*ROW('Sanitation Data'!G17)))</f>
        <v/>
      </c>
      <c r="DE23" s="369" t="str">
        <f ca="1">+IF(OFFSET('Sanitation Data'!$H$28,0,10*ROW('Sanitation Data'!H17))="","",OFFSET('Sanitation Data'!$H$28,0,10*ROW('Sanitation Data'!H17)))</f>
        <v/>
      </c>
      <c r="DF23" s="369" t="str">
        <f ca="1">+IF(OFFSET('Sanitation Data'!$H$29,0,10*ROW('Sanitation Data'!H17))="","",OFFSET('Sanitation Data'!$H$29,0,10*ROW('Sanitation Data'!H17)))</f>
        <v/>
      </c>
      <c r="DG23" s="369" t="str">
        <f ca="1">+IF(OFFSET('Sanitation Data'!$H$30,0,10*ROW('Sanitation Data'!H17))="","",OFFSET('Sanitation Data'!$H$30,0,10*ROW('Sanitation Data'!H17)))</f>
        <v/>
      </c>
      <c r="DH23" s="369" t="str">
        <f ca="1">+IF(OFFSET('Sanitation Data'!$H$31,0,10*ROW('Sanitation Data'!H17))="","",OFFSET('Sanitation Data'!$H$31,0,10*ROW('Sanitation Data'!H17)))</f>
        <v/>
      </c>
      <c r="DI23" s="369" t="str">
        <f ca="1">+IF(OFFSET('Sanitation Data'!$H$32,0,10*ROW('Sanitation Data'!H17))="","",OFFSET('Sanitation Data'!$H$32,0,10*ROW('Sanitation Data'!H17)))</f>
        <v/>
      </c>
      <c r="DJ23" s="369" t="str">
        <f ca="1">+IF(OFFSET('Sanitation Data'!$I$28,0,10*ROW('Sanitation Data'!I17))="","",OFFSET('Sanitation Data'!$I$28,0,10*ROW('Sanitation Data'!I17)))</f>
        <v/>
      </c>
      <c r="DK23" s="369" t="str">
        <f ca="1">+IF(OFFSET('Sanitation Data'!$I$29,0,10*ROW('Sanitation Data'!I17))="","",OFFSET('Sanitation Data'!$I$29,0,10*ROW('Sanitation Data'!I17)))</f>
        <v/>
      </c>
      <c r="DL23" s="369" t="str">
        <f ca="1">+IF(OFFSET('Sanitation Data'!$I$30,0,10*ROW('Sanitation Data'!I17))="","",OFFSET('Sanitation Data'!$I$30,0,10*ROW('Sanitation Data'!I17)))</f>
        <v/>
      </c>
      <c r="DM23" s="369" t="str">
        <f ca="1">+IF(OFFSET('Sanitation Data'!$I$31,0,10*ROW('Sanitation Data'!I17))="","",OFFSET('Sanitation Data'!$I$31,0,10*ROW('Sanitation Data'!I17)))</f>
        <v/>
      </c>
      <c r="DN23" s="369" t="str">
        <f ca="1">+IF(OFFSET('Sanitation Data'!$I$32,0,10*ROW('Sanitation Data'!I17))="","",OFFSET('Sanitation Data'!$I$32,0,10*ROW('Sanitation Data'!I17)))</f>
        <v/>
      </c>
      <c r="DO23" s="369" t="str">
        <f ca="1">+IF(OFFSET('Hygiene Data'!$D$11,0,10*ROW('Hygiene Data'!D17))="","",OFFSET('Hygiene Data'!$D$11,0,10*ROW('Hygiene Data'!D17)))</f>
        <v/>
      </c>
      <c r="DP23" s="369" t="str">
        <f ca="1">+IF(OFFSET('Hygiene Data'!$D$12,0,10*ROW('Hygiene Data'!D17))="","",OFFSET('Hygiene Data'!$D$12,0,10*ROW('Hygiene Data'!D17)))</f>
        <v/>
      </c>
      <c r="DQ23" s="369" t="str">
        <f ca="1">+IF(OFFSET('Hygiene Data'!$D$13,0,10*ROW('Hygiene Data'!D17))="","",OFFSET('Hygiene Data'!$D$13,0,10*ROW('Hygiene Data'!D17)))</f>
        <v/>
      </c>
      <c r="DR23" s="369" t="str">
        <f ca="1">+IF(OFFSET('Hygiene Data'!$E$11,0,10*ROW('Hygiene Data'!E17))="","",OFFSET('Hygiene Data'!$E$11,0,10*ROW('Hygiene Data'!E17)))</f>
        <v/>
      </c>
      <c r="DS23" s="369" t="str">
        <f ca="1">+IF(OFFSET('Hygiene Data'!$E$12,0,10*ROW('Hygiene Data'!E17))="","",OFFSET('Hygiene Data'!$E$12,0,10*ROW('Hygiene Data'!E17)))</f>
        <v/>
      </c>
      <c r="DT23" s="369" t="str">
        <f ca="1">+IF(OFFSET('Hygiene Data'!$E$13,0,10*ROW('Hygiene Data'!E17))="","",OFFSET('Hygiene Data'!$E$13,0,10*ROW('Hygiene Data'!E17)))</f>
        <v/>
      </c>
      <c r="DU23" s="369" t="str">
        <f ca="1">+IF(OFFSET('Hygiene Data'!$F$11,0,10*ROW('Hygiene Data'!F17))="","",OFFSET('Hygiene Data'!$F$11,0,10*ROW('Hygiene Data'!F17)))</f>
        <v/>
      </c>
      <c r="DV23" s="369" t="str">
        <f ca="1">+IF(OFFSET('Hygiene Data'!$F$12,0,10*ROW('Hygiene Data'!F17))="","",OFFSET('Hygiene Data'!$F$12,0,10*ROW('Hygiene Data'!F17)))</f>
        <v/>
      </c>
      <c r="DW23" s="369" t="str">
        <f ca="1">+IF(OFFSET('Hygiene Data'!$F$13,0,10*ROW('Hygiene Data'!F17))="","",OFFSET('Hygiene Data'!$F$13,0,10*ROW('Hygiene Data'!F17)))</f>
        <v/>
      </c>
      <c r="DX23" s="369" t="str">
        <f ca="1">+IF(OFFSET('Hygiene Data'!$G$11,0,10*ROW('Hygiene Data'!G17))="","",OFFSET('Hygiene Data'!$G$11,0,10*ROW('Hygiene Data'!G17)))</f>
        <v/>
      </c>
      <c r="DY23" s="369" t="str">
        <f ca="1">+IF(OFFSET('Hygiene Data'!$G$12,0,10*ROW('Hygiene Data'!G17))="","",OFFSET('Hygiene Data'!$G$12,0,10*ROW('Hygiene Data'!G17)))</f>
        <v/>
      </c>
      <c r="DZ23" s="369" t="str">
        <f ca="1">+IF(OFFSET('Hygiene Data'!$G$13,0,10*ROW('Hygiene Data'!G17))="","",OFFSET('Hygiene Data'!$G$13,0,10*ROW('Hygiene Data'!G17)))</f>
        <v/>
      </c>
      <c r="EA23" s="369" t="str">
        <f ca="1">+IF(OFFSET('Hygiene Data'!$H$11,0,10*ROW('Hygiene Data'!H17))="","",OFFSET('Hygiene Data'!$H$11,0,10*ROW('Hygiene Data'!H17)))</f>
        <v/>
      </c>
      <c r="EB23" s="369" t="str">
        <f ca="1">+IF(OFFSET('Hygiene Data'!$H$12,0,10*ROW('Hygiene Data'!H17))="","",OFFSET('Hygiene Data'!$H$12,0,10*ROW('Hygiene Data'!H17)))</f>
        <v/>
      </c>
      <c r="EC23" s="369" t="str">
        <f ca="1">+IF(OFFSET('Hygiene Data'!$H$13,0,10*ROW('Hygiene Data'!H17))="","",OFFSET('Hygiene Data'!$H$13,0,10*ROW('Hygiene Data'!H17)))</f>
        <v/>
      </c>
      <c r="ED23" s="369" t="str">
        <f ca="1">+IF(OFFSET('Hygiene Data'!$I$11,0,10*ROW('Hygiene Data'!I17))="","",OFFSET('Hygiene Data'!$I$11,0,10*ROW('Hygiene Data'!I17)))</f>
        <v/>
      </c>
      <c r="EE23" s="369" t="str">
        <f ca="1">+IF(OFFSET('Hygiene Data'!$I$12,0,10*ROW('Hygiene Data'!I17))="","",OFFSET('Hygiene Data'!$I$12,0,10*ROW('Hygiene Data'!I17)))</f>
        <v/>
      </c>
      <c r="EF23" s="369" t="str">
        <f ca="1">+IF(OFFSET('Hygiene Data'!$I$13,0,10*ROW('Hygiene Data'!I17))="","",OFFSET('Hygiene Data'!$I$13,0,10*ROW('Hygiene Data'!I17)))</f>
        <v/>
      </c>
    </row>
    <row r="24" spans="1:136" x14ac:dyDescent="0.25">
      <c r="A24" s="478" t="str">
        <f ca="1">+IF(OFFSET('Water Data'!$B$2,0,10*ROW('Water Data'!E18))="","",OFFSET('Water Data'!$B$2,0,10*ROW('Water Data'!E18)))</f>
        <v/>
      </c>
      <c r="B24" s="478"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05" t="str">
        <f t="shared" ca="1" si="0"/>
        <v/>
      </c>
      <c r="D24" s="506"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06"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06"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06"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06"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06"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06"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06"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06"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06"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06"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06"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06"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06"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06"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06"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06"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06"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07"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07"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07"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07"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07"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07"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07"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07"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07"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07"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07"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07"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07"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07"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07"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07"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07"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07"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07"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07"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07"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07"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07"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07"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07"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07"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07"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07"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07"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07"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08"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84"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08"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08"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08"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08"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08"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08"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08"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08"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08"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08"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08"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08"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08"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08"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08"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08"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69" t="str">
        <f ca="1">+IF(OFFSET('Water Data'!$D$27,0,10*ROW('Water Data'!D18))="","",OFFSET('Water Data'!$D$27,0,10*ROW('Water Data'!D18)))</f>
        <v/>
      </c>
      <c r="BT24" s="369" t="str">
        <f ca="1">+IF(OFFSET('Water Data'!$D$28,0,10*ROW('Water Data'!D18))="","",OFFSET('Water Data'!$D$28,0,10*ROW('Water Data'!D18)))</f>
        <v/>
      </c>
      <c r="BU24" s="369" t="str">
        <f ca="1">+IF(OFFSET('Water Data'!$D$29,0,10*ROW('Water Data'!D18))="","",OFFSET('Water Data'!$D$29,0,10*ROW('Water Data'!D18)))</f>
        <v/>
      </c>
      <c r="BV24" s="369" t="str">
        <f ca="1">+IF(OFFSET('Water Data'!$E$27,0,10*ROW('Water Data'!E18))="","",OFFSET('Water Data'!$E$27,0,10*ROW('Water Data'!E18)))</f>
        <v/>
      </c>
      <c r="BW24" s="369" t="str">
        <f ca="1">+IF(OFFSET('Water Data'!$E$28,0,10*ROW('Water Data'!E18))="","",OFFSET('Water Data'!$E$28,0,10*ROW('Water Data'!E18)))</f>
        <v/>
      </c>
      <c r="BX24" s="369" t="str">
        <f ca="1">+IF(OFFSET('Water Data'!$E$29,0,10*ROW('Water Data'!E18))="","",OFFSET('Water Data'!$E$29,0,10*ROW('Water Data'!E18)))</f>
        <v/>
      </c>
      <c r="BY24" s="369" t="str">
        <f ca="1">+IF(OFFSET('Water Data'!$F$27,0,10*ROW('Water Data'!F18))="","",OFFSET('Water Data'!$F$27,0,10*ROW('Water Data'!F18)))</f>
        <v/>
      </c>
      <c r="BZ24" s="369" t="str">
        <f ca="1">+IF(OFFSET('Water Data'!$F$28,0,10*ROW('Water Data'!F18))="","",OFFSET('Water Data'!$F$28,0,10*ROW('Water Data'!F18)))</f>
        <v/>
      </c>
      <c r="CA24" s="369" t="str">
        <f ca="1">+IF(OFFSET('Water Data'!$F$29,0,10*ROW('Water Data'!F18))="","",OFFSET('Water Data'!$F$29,0,10*ROW('Water Data'!F18)))</f>
        <v/>
      </c>
      <c r="CB24" s="369" t="str">
        <f ca="1">+IF(OFFSET('Water Data'!$G$27,0,10*ROW('Water Data'!G18))="","",OFFSET('Water Data'!$G$27,0,10*ROW('Water Data'!G18)))</f>
        <v/>
      </c>
      <c r="CC24" s="369" t="str">
        <f ca="1">+IF(OFFSET('Water Data'!$G$28,0,10*ROW('Water Data'!G18))="","",OFFSET('Water Data'!$G$28,0,10*ROW('Water Data'!G18)))</f>
        <v/>
      </c>
      <c r="CD24" s="369" t="str">
        <f ca="1">+IF(OFFSET('Water Data'!$G$29,0,10*ROW('Water Data'!G18))="","",OFFSET('Water Data'!$G$29,0,10*ROW('Water Data'!G18)))</f>
        <v/>
      </c>
      <c r="CE24" s="369" t="str">
        <f ca="1">+IF(OFFSET('Water Data'!$H$27,0,10*ROW('Water Data'!H18))="","",OFFSET('Water Data'!$H$27,0,10*ROW('Water Data'!H18)))</f>
        <v/>
      </c>
      <c r="CF24" s="369" t="str">
        <f ca="1">+IF(OFFSET('Water Data'!$H$28,0,10*ROW('Water Data'!H18))="","",OFFSET('Water Data'!$H$28,0,10*ROW('Water Data'!H18)))</f>
        <v/>
      </c>
      <c r="CG24" s="369" t="str">
        <f ca="1">+IF(OFFSET('Water Data'!$H$29,0,10*ROW('Water Data'!H18))="","",OFFSET('Water Data'!$H$29,0,10*ROW('Water Data'!H18)))</f>
        <v/>
      </c>
      <c r="CH24" s="369" t="str">
        <f ca="1">+IF(OFFSET('Water Data'!$I$27,0,10*ROW('Water Data'!I18))="","",OFFSET('Water Data'!$I$27,0,10*ROW('Water Data'!I18)))</f>
        <v/>
      </c>
      <c r="CI24" s="369" t="str">
        <f ca="1">+IF(OFFSET('Water Data'!$I$28,0,10*ROW('Water Data'!I18))="","",OFFSET('Water Data'!$I$28,0,10*ROW('Water Data'!I18)))</f>
        <v/>
      </c>
      <c r="CJ24" s="369" t="str">
        <f ca="1">+IF(OFFSET('Water Data'!$I$29,0,10*ROW('Water Data'!I18))="","",OFFSET('Water Data'!$I$29,0,10*ROW('Water Data'!I18)))</f>
        <v/>
      </c>
      <c r="CK24" s="369" t="str">
        <f ca="1">+IF(OFFSET('Sanitation Data'!$D$28,0,10*ROW('Sanitation Data'!D18))="","",OFFSET('Sanitation Data'!$D$28,0,10*ROW('Sanitation Data'!D18)))</f>
        <v/>
      </c>
      <c r="CL24" s="369" t="str">
        <f ca="1">+IF(OFFSET('Sanitation Data'!$D$29,0,10*ROW('Sanitation Data'!D18))="","",OFFSET('Sanitation Data'!$D$29,0,10*ROW('Sanitation Data'!D18)))</f>
        <v/>
      </c>
      <c r="CM24" s="369" t="str">
        <f ca="1">+IF(OFFSET('Sanitation Data'!$D$30,0,10*ROW('Sanitation Data'!D18))="","",OFFSET('Sanitation Data'!$D$30,0,10*ROW('Sanitation Data'!D18)))</f>
        <v/>
      </c>
      <c r="CN24" s="369" t="str">
        <f ca="1">+IF(OFFSET('Sanitation Data'!$D$31,0,10*ROW('Sanitation Data'!D18))="","",OFFSET('Sanitation Data'!$D$31,0,10*ROW('Sanitation Data'!D18)))</f>
        <v/>
      </c>
      <c r="CO24" s="369" t="str">
        <f ca="1">+IF(OFFSET('Sanitation Data'!$D$32,0,10*ROW('Sanitation Data'!D18))="","",OFFSET('Sanitation Data'!$D$32,0,10*ROW('Sanitation Data'!D18)))</f>
        <v/>
      </c>
      <c r="CP24" s="369" t="str">
        <f ca="1">+IF(OFFSET('Sanitation Data'!$E$28,0,10*ROW('Sanitation Data'!E18))="","",OFFSET('Sanitation Data'!$E$28,0,10*ROW('Sanitation Data'!E18)))</f>
        <v/>
      </c>
      <c r="CQ24" s="369" t="str">
        <f ca="1">+IF(OFFSET('Sanitation Data'!$E$29,0,10*ROW('Sanitation Data'!E18))="","",OFFSET('Sanitation Data'!$E$29,0,10*ROW('Sanitation Data'!E18)))</f>
        <v/>
      </c>
      <c r="CR24" s="369" t="str">
        <f ca="1">+IF(OFFSET('Sanitation Data'!$E$30,0,10*ROW('Sanitation Data'!E18))="","",OFFSET('Sanitation Data'!$E$30,0,10*ROW('Sanitation Data'!E18)))</f>
        <v/>
      </c>
      <c r="CS24" s="369" t="str">
        <f ca="1">+IF(OFFSET('Sanitation Data'!$E$31,0,10*ROW('Sanitation Data'!E18))="","",OFFSET('Sanitation Data'!$E$31,0,10*ROW('Sanitation Data'!E18)))</f>
        <v/>
      </c>
      <c r="CT24" s="369" t="str">
        <f ca="1">+IF(OFFSET('Sanitation Data'!$E$32,0,10*ROW('Sanitation Data'!E18))="","",OFFSET('Sanitation Data'!$E$32,0,10*ROW('Sanitation Data'!E18)))</f>
        <v/>
      </c>
      <c r="CU24" s="369" t="str">
        <f ca="1">+IF(OFFSET('Sanitation Data'!$F$28,0,10*ROW('Sanitation Data'!F18))="","",OFFSET('Sanitation Data'!$F$28,0,10*ROW('Sanitation Data'!F18)))</f>
        <v/>
      </c>
      <c r="CV24" s="369" t="str">
        <f ca="1">+IF(OFFSET('Sanitation Data'!$F$29,0,10*ROW('Sanitation Data'!F18))="","",OFFSET('Sanitation Data'!$F$29,0,10*ROW('Sanitation Data'!F18)))</f>
        <v/>
      </c>
      <c r="CW24" s="369" t="str">
        <f ca="1">+IF(OFFSET('Sanitation Data'!$F$30,0,10*ROW('Sanitation Data'!F18))="","",OFFSET('Sanitation Data'!$F$30,0,10*ROW('Sanitation Data'!F18)))</f>
        <v/>
      </c>
      <c r="CX24" s="369" t="str">
        <f ca="1">+IF(OFFSET('Sanitation Data'!$F$31,0,10*ROW('Sanitation Data'!F18))="","",OFFSET('Sanitation Data'!$F$31,0,10*ROW('Sanitation Data'!F18)))</f>
        <v/>
      </c>
      <c r="CY24" s="369" t="str">
        <f ca="1">+IF(OFFSET('Sanitation Data'!$F$32,0,10*ROW('Sanitation Data'!F18))="","",OFFSET('Sanitation Data'!$F$32,0,10*ROW('Sanitation Data'!F18)))</f>
        <v/>
      </c>
      <c r="CZ24" s="369" t="str">
        <f ca="1">+IF(OFFSET('Sanitation Data'!$G$28,0,10*ROW('Sanitation Data'!G18))="","",OFFSET('Sanitation Data'!$G$28,0,10*ROW('Sanitation Data'!G18)))</f>
        <v/>
      </c>
      <c r="DA24" s="369" t="str">
        <f ca="1">+IF(OFFSET('Sanitation Data'!$G$29,0,10*ROW('Sanitation Data'!G18))="","",OFFSET('Sanitation Data'!$G$29,0,10*ROW('Sanitation Data'!G18)))</f>
        <v/>
      </c>
      <c r="DB24" s="369" t="str">
        <f ca="1">+IF(OFFSET('Sanitation Data'!$G$30,0,10*ROW('Sanitation Data'!G18))="","",OFFSET('Sanitation Data'!$G$30,0,10*ROW('Sanitation Data'!G18)))</f>
        <v/>
      </c>
      <c r="DC24" s="369" t="str">
        <f ca="1">+IF(OFFSET('Sanitation Data'!$G$31,0,10*ROW('Sanitation Data'!G18))="","",OFFSET('Sanitation Data'!$G$31,0,10*ROW('Sanitation Data'!G18)))</f>
        <v/>
      </c>
      <c r="DD24" s="369" t="str">
        <f ca="1">+IF(OFFSET('Sanitation Data'!$G$32,0,10*ROW('Sanitation Data'!G18))="","",OFFSET('Sanitation Data'!$G$32,0,10*ROW('Sanitation Data'!G18)))</f>
        <v/>
      </c>
      <c r="DE24" s="369" t="str">
        <f ca="1">+IF(OFFSET('Sanitation Data'!$H$28,0,10*ROW('Sanitation Data'!H18))="","",OFFSET('Sanitation Data'!$H$28,0,10*ROW('Sanitation Data'!H18)))</f>
        <v/>
      </c>
      <c r="DF24" s="369" t="str">
        <f ca="1">+IF(OFFSET('Sanitation Data'!$H$29,0,10*ROW('Sanitation Data'!H18))="","",OFFSET('Sanitation Data'!$H$29,0,10*ROW('Sanitation Data'!H18)))</f>
        <v/>
      </c>
      <c r="DG24" s="369" t="str">
        <f ca="1">+IF(OFFSET('Sanitation Data'!$H$30,0,10*ROW('Sanitation Data'!H18))="","",OFFSET('Sanitation Data'!$H$30,0,10*ROW('Sanitation Data'!H18)))</f>
        <v/>
      </c>
      <c r="DH24" s="369" t="str">
        <f ca="1">+IF(OFFSET('Sanitation Data'!$H$31,0,10*ROW('Sanitation Data'!H18))="","",OFFSET('Sanitation Data'!$H$31,0,10*ROW('Sanitation Data'!H18)))</f>
        <v/>
      </c>
      <c r="DI24" s="369" t="str">
        <f ca="1">+IF(OFFSET('Sanitation Data'!$H$32,0,10*ROW('Sanitation Data'!H18))="","",OFFSET('Sanitation Data'!$H$32,0,10*ROW('Sanitation Data'!H18)))</f>
        <v/>
      </c>
      <c r="DJ24" s="369" t="str">
        <f ca="1">+IF(OFFSET('Sanitation Data'!$I$28,0,10*ROW('Sanitation Data'!I18))="","",OFFSET('Sanitation Data'!$I$28,0,10*ROW('Sanitation Data'!I18)))</f>
        <v/>
      </c>
      <c r="DK24" s="369" t="str">
        <f ca="1">+IF(OFFSET('Sanitation Data'!$I$29,0,10*ROW('Sanitation Data'!I18))="","",OFFSET('Sanitation Data'!$I$29,0,10*ROW('Sanitation Data'!I18)))</f>
        <v/>
      </c>
      <c r="DL24" s="369" t="str">
        <f ca="1">+IF(OFFSET('Sanitation Data'!$I$30,0,10*ROW('Sanitation Data'!I18))="","",OFFSET('Sanitation Data'!$I$30,0,10*ROW('Sanitation Data'!I18)))</f>
        <v/>
      </c>
      <c r="DM24" s="369" t="str">
        <f ca="1">+IF(OFFSET('Sanitation Data'!$I$31,0,10*ROW('Sanitation Data'!I18))="","",OFFSET('Sanitation Data'!$I$31,0,10*ROW('Sanitation Data'!I18)))</f>
        <v/>
      </c>
      <c r="DN24" s="369" t="str">
        <f ca="1">+IF(OFFSET('Sanitation Data'!$I$32,0,10*ROW('Sanitation Data'!I18))="","",OFFSET('Sanitation Data'!$I$32,0,10*ROW('Sanitation Data'!I18)))</f>
        <v/>
      </c>
      <c r="DO24" s="369" t="str">
        <f ca="1">+IF(OFFSET('Hygiene Data'!$D$11,0,10*ROW('Hygiene Data'!D18))="","",OFFSET('Hygiene Data'!$D$11,0,10*ROW('Hygiene Data'!D18)))</f>
        <v/>
      </c>
      <c r="DP24" s="369" t="str">
        <f ca="1">+IF(OFFSET('Hygiene Data'!$D$12,0,10*ROW('Hygiene Data'!D18))="","",OFFSET('Hygiene Data'!$D$12,0,10*ROW('Hygiene Data'!D18)))</f>
        <v/>
      </c>
      <c r="DQ24" s="369" t="str">
        <f ca="1">+IF(OFFSET('Hygiene Data'!$D$13,0,10*ROW('Hygiene Data'!D18))="","",OFFSET('Hygiene Data'!$D$13,0,10*ROW('Hygiene Data'!D18)))</f>
        <v/>
      </c>
      <c r="DR24" s="369" t="str">
        <f ca="1">+IF(OFFSET('Hygiene Data'!$E$11,0,10*ROW('Hygiene Data'!E18))="","",OFFSET('Hygiene Data'!$E$11,0,10*ROW('Hygiene Data'!E18)))</f>
        <v/>
      </c>
      <c r="DS24" s="369" t="str">
        <f ca="1">+IF(OFFSET('Hygiene Data'!$E$12,0,10*ROW('Hygiene Data'!E18))="","",OFFSET('Hygiene Data'!$E$12,0,10*ROW('Hygiene Data'!E18)))</f>
        <v/>
      </c>
      <c r="DT24" s="369" t="str">
        <f ca="1">+IF(OFFSET('Hygiene Data'!$E$13,0,10*ROW('Hygiene Data'!E18))="","",OFFSET('Hygiene Data'!$E$13,0,10*ROW('Hygiene Data'!E18)))</f>
        <v/>
      </c>
      <c r="DU24" s="369" t="str">
        <f ca="1">+IF(OFFSET('Hygiene Data'!$F$11,0,10*ROW('Hygiene Data'!F18))="","",OFFSET('Hygiene Data'!$F$11,0,10*ROW('Hygiene Data'!F18)))</f>
        <v/>
      </c>
      <c r="DV24" s="369" t="str">
        <f ca="1">+IF(OFFSET('Hygiene Data'!$F$12,0,10*ROW('Hygiene Data'!F18))="","",OFFSET('Hygiene Data'!$F$12,0,10*ROW('Hygiene Data'!F18)))</f>
        <v/>
      </c>
      <c r="DW24" s="369" t="str">
        <f ca="1">+IF(OFFSET('Hygiene Data'!$F$13,0,10*ROW('Hygiene Data'!F18))="","",OFFSET('Hygiene Data'!$F$13,0,10*ROW('Hygiene Data'!F18)))</f>
        <v/>
      </c>
      <c r="DX24" s="369" t="str">
        <f ca="1">+IF(OFFSET('Hygiene Data'!$G$11,0,10*ROW('Hygiene Data'!G18))="","",OFFSET('Hygiene Data'!$G$11,0,10*ROW('Hygiene Data'!G18)))</f>
        <v/>
      </c>
      <c r="DY24" s="369" t="str">
        <f ca="1">+IF(OFFSET('Hygiene Data'!$G$12,0,10*ROW('Hygiene Data'!G18))="","",OFFSET('Hygiene Data'!$G$12,0,10*ROW('Hygiene Data'!G18)))</f>
        <v/>
      </c>
      <c r="DZ24" s="369" t="str">
        <f ca="1">+IF(OFFSET('Hygiene Data'!$G$13,0,10*ROW('Hygiene Data'!G18))="","",OFFSET('Hygiene Data'!$G$13,0,10*ROW('Hygiene Data'!G18)))</f>
        <v/>
      </c>
      <c r="EA24" s="369" t="str">
        <f ca="1">+IF(OFFSET('Hygiene Data'!$H$11,0,10*ROW('Hygiene Data'!H18))="","",OFFSET('Hygiene Data'!$H$11,0,10*ROW('Hygiene Data'!H18)))</f>
        <v/>
      </c>
      <c r="EB24" s="369" t="str">
        <f ca="1">+IF(OFFSET('Hygiene Data'!$H$12,0,10*ROW('Hygiene Data'!H18))="","",OFFSET('Hygiene Data'!$H$12,0,10*ROW('Hygiene Data'!H18)))</f>
        <v/>
      </c>
      <c r="EC24" s="369" t="str">
        <f ca="1">+IF(OFFSET('Hygiene Data'!$H$13,0,10*ROW('Hygiene Data'!H18))="","",OFFSET('Hygiene Data'!$H$13,0,10*ROW('Hygiene Data'!H18)))</f>
        <v/>
      </c>
      <c r="ED24" s="369" t="str">
        <f ca="1">+IF(OFFSET('Hygiene Data'!$I$11,0,10*ROW('Hygiene Data'!I18))="","",OFFSET('Hygiene Data'!$I$11,0,10*ROW('Hygiene Data'!I18)))</f>
        <v/>
      </c>
      <c r="EE24" s="369" t="str">
        <f ca="1">+IF(OFFSET('Hygiene Data'!$I$12,0,10*ROW('Hygiene Data'!I18))="","",OFFSET('Hygiene Data'!$I$12,0,10*ROW('Hygiene Data'!I18)))</f>
        <v/>
      </c>
      <c r="EF24" s="369" t="str">
        <f ca="1">+IF(OFFSET('Hygiene Data'!$I$13,0,10*ROW('Hygiene Data'!I18))="","",OFFSET('Hygiene Data'!$I$13,0,10*ROW('Hygiene Data'!I18)))</f>
        <v/>
      </c>
    </row>
    <row r="25" spans="1:136" x14ac:dyDescent="0.25">
      <c r="A25" s="478" t="str">
        <f ca="1">+IF(OFFSET('Water Data'!$B$2,0,10*ROW('Water Data'!E19))="","",OFFSET('Water Data'!$B$2,0,10*ROW('Water Data'!E19)))</f>
        <v/>
      </c>
      <c r="B25" s="478"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05" t="str">
        <f t="shared" ca="1" si="0"/>
        <v/>
      </c>
      <c r="D25" s="506"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06"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06"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06"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06"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06"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06"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06"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06"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06"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06"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06"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06"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06"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06"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06"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06"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06"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07"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07"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07"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07"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07"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07"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07"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07"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07"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07"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07"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07"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07"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07"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07"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07"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07"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07"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07"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07"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07"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07"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07"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07"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07"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07"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07"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07"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07"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07"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08"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84"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08"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08"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08"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08"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08"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08"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08"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08"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08"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08"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08"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08"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08"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08"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08"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08"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69" t="str">
        <f ca="1">+IF(OFFSET('Water Data'!$D$27,0,10*ROW('Water Data'!D19))="","",OFFSET('Water Data'!$D$27,0,10*ROW('Water Data'!D19)))</f>
        <v/>
      </c>
      <c r="BT25" s="369" t="str">
        <f ca="1">+IF(OFFSET('Water Data'!$D$28,0,10*ROW('Water Data'!D19))="","",OFFSET('Water Data'!$D$28,0,10*ROW('Water Data'!D19)))</f>
        <v/>
      </c>
      <c r="BU25" s="369" t="str">
        <f ca="1">+IF(OFFSET('Water Data'!$D$29,0,10*ROW('Water Data'!D19))="","",OFFSET('Water Data'!$D$29,0,10*ROW('Water Data'!D19)))</f>
        <v/>
      </c>
      <c r="BV25" s="369" t="str">
        <f ca="1">+IF(OFFSET('Water Data'!$E$27,0,10*ROW('Water Data'!E19))="","",OFFSET('Water Data'!$E$27,0,10*ROW('Water Data'!E19)))</f>
        <v/>
      </c>
      <c r="BW25" s="369" t="str">
        <f ca="1">+IF(OFFSET('Water Data'!$E$28,0,10*ROW('Water Data'!E19))="","",OFFSET('Water Data'!$E$28,0,10*ROW('Water Data'!E19)))</f>
        <v/>
      </c>
      <c r="BX25" s="369" t="str">
        <f ca="1">+IF(OFFSET('Water Data'!$E$29,0,10*ROW('Water Data'!E19))="","",OFFSET('Water Data'!$E$29,0,10*ROW('Water Data'!E19)))</f>
        <v/>
      </c>
      <c r="BY25" s="369" t="str">
        <f ca="1">+IF(OFFSET('Water Data'!$F$27,0,10*ROW('Water Data'!F19))="","",OFFSET('Water Data'!$F$27,0,10*ROW('Water Data'!F19)))</f>
        <v/>
      </c>
      <c r="BZ25" s="369" t="str">
        <f ca="1">+IF(OFFSET('Water Data'!$F$28,0,10*ROW('Water Data'!F19))="","",OFFSET('Water Data'!$F$28,0,10*ROW('Water Data'!F19)))</f>
        <v/>
      </c>
      <c r="CA25" s="369" t="str">
        <f ca="1">+IF(OFFSET('Water Data'!$F$29,0,10*ROW('Water Data'!F19))="","",OFFSET('Water Data'!$F$29,0,10*ROW('Water Data'!F19)))</f>
        <v/>
      </c>
      <c r="CB25" s="369" t="str">
        <f ca="1">+IF(OFFSET('Water Data'!$G$27,0,10*ROW('Water Data'!G19))="","",OFFSET('Water Data'!$G$27,0,10*ROW('Water Data'!G19)))</f>
        <v/>
      </c>
      <c r="CC25" s="369" t="str">
        <f ca="1">+IF(OFFSET('Water Data'!$G$28,0,10*ROW('Water Data'!G19))="","",OFFSET('Water Data'!$G$28,0,10*ROW('Water Data'!G19)))</f>
        <v/>
      </c>
      <c r="CD25" s="369" t="str">
        <f ca="1">+IF(OFFSET('Water Data'!$G$29,0,10*ROW('Water Data'!G19))="","",OFFSET('Water Data'!$G$29,0,10*ROW('Water Data'!G19)))</f>
        <v/>
      </c>
      <c r="CE25" s="369" t="str">
        <f ca="1">+IF(OFFSET('Water Data'!$H$27,0,10*ROW('Water Data'!H19))="","",OFFSET('Water Data'!$H$27,0,10*ROW('Water Data'!H19)))</f>
        <v/>
      </c>
      <c r="CF25" s="369" t="str">
        <f ca="1">+IF(OFFSET('Water Data'!$H$28,0,10*ROW('Water Data'!H19))="","",OFFSET('Water Data'!$H$28,0,10*ROW('Water Data'!H19)))</f>
        <v/>
      </c>
      <c r="CG25" s="369" t="str">
        <f ca="1">+IF(OFFSET('Water Data'!$H$29,0,10*ROW('Water Data'!H19))="","",OFFSET('Water Data'!$H$29,0,10*ROW('Water Data'!H19)))</f>
        <v/>
      </c>
      <c r="CH25" s="369" t="str">
        <f ca="1">+IF(OFFSET('Water Data'!$I$27,0,10*ROW('Water Data'!I19))="","",OFFSET('Water Data'!$I$27,0,10*ROW('Water Data'!I19)))</f>
        <v/>
      </c>
      <c r="CI25" s="369" t="str">
        <f ca="1">+IF(OFFSET('Water Data'!$I$28,0,10*ROW('Water Data'!I19))="","",OFFSET('Water Data'!$I$28,0,10*ROW('Water Data'!I19)))</f>
        <v/>
      </c>
      <c r="CJ25" s="369" t="str">
        <f ca="1">+IF(OFFSET('Water Data'!$I$29,0,10*ROW('Water Data'!I19))="","",OFFSET('Water Data'!$I$29,0,10*ROW('Water Data'!I19)))</f>
        <v/>
      </c>
      <c r="CK25" s="369" t="str">
        <f ca="1">+IF(OFFSET('Sanitation Data'!$D$28,0,10*ROW('Sanitation Data'!D19))="","",OFFSET('Sanitation Data'!$D$28,0,10*ROW('Sanitation Data'!D19)))</f>
        <v/>
      </c>
      <c r="CL25" s="369" t="str">
        <f ca="1">+IF(OFFSET('Sanitation Data'!$D$29,0,10*ROW('Sanitation Data'!D19))="","",OFFSET('Sanitation Data'!$D$29,0,10*ROW('Sanitation Data'!D19)))</f>
        <v/>
      </c>
      <c r="CM25" s="369" t="str">
        <f ca="1">+IF(OFFSET('Sanitation Data'!$D$30,0,10*ROW('Sanitation Data'!D19))="","",OFFSET('Sanitation Data'!$D$30,0,10*ROW('Sanitation Data'!D19)))</f>
        <v/>
      </c>
      <c r="CN25" s="369" t="str">
        <f ca="1">+IF(OFFSET('Sanitation Data'!$D$31,0,10*ROW('Sanitation Data'!D19))="","",OFFSET('Sanitation Data'!$D$31,0,10*ROW('Sanitation Data'!D19)))</f>
        <v/>
      </c>
      <c r="CO25" s="369" t="str">
        <f ca="1">+IF(OFFSET('Sanitation Data'!$D$32,0,10*ROW('Sanitation Data'!D19))="","",OFFSET('Sanitation Data'!$D$32,0,10*ROW('Sanitation Data'!D19)))</f>
        <v/>
      </c>
      <c r="CP25" s="369" t="str">
        <f ca="1">+IF(OFFSET('Sanitation Data'!$E$28,0,10*ROW('Sanitation Data'!E19))="","",OFFSET('Sanitation Data'!$E$28,0,10*ROW('Sanitation Data'!E19)))</f>
        <v/>
      </c>
      <c r="CQ25" s="369" t="str">
        <f ca="1">+IF(OFFSET('Sanitation Data'!$E$29,0,10*ROW('Sanitation Data'!E19))="","",OFFSET('Sanitation Data'!$E$29,0,10*ROW('Sanitation Data'!E19)))</f>
        <v/>
      </c>
      <c r="CR25" s="369" t="str">
        <f ca="1">+IF(OFFSET('Sanitation Data'!$E$30,0,10*ROW('Sanitation Data'!E19))="","",OFFSET('Sanitation Data'!$E$30,0,10*ROW('Sanitation Data'!E19)))</f>
        <v/>
      </c>
      <c r="CS25" s="369" t="str">
        <f ca="1">+IF(OFFSET('Sanitation Data'!$E$31,0,10*ROW('Sanitation Data'!E19))="","",OFFSET('Sanitation Data'!$E$31,0,10*ROW('Sanitation Data'!E19)))</f>
        <v/>
      </c>
      <c r="CT25" s="369" t="str">
        <f ca="1">+IF(OFFSET('Sanitation Data'!$E$32,0,10*ROW('Sanitation Data'!E19))="","",OFFSET('Sanitation Data'!$E$32,0,10*ROW('Sanitation Data'!E19)))</f>
        <v/>
      </c>
      <c r="CU25" s="369" t="str">
        <f ca="1">+IF(OFFSET('Sanitation Data'!$F$28,0,10*ROW('Sanitation Data'!F19))="","",OFFSET('Sanitation Data'!$F$28,0,10*ROW('Sanitation Data'!F19)))</f>
        <v/>
      </c>
      <c r="CV25" s="369" t="str">
        <f ca="1">+IF(OFFSET('Sanitation Data'!$F$29,0,10*ROW('Sanitation Data'!F19))="","",OFFSET('Sanitation Data'!$F$29,0,10*ROW('Sanitation Data'!F19)))</f>
        <v/>
      </c>
      <c r="CW25" s="369" t="str">
        <f ca="1">+IF(OFFSET('Sanitation Data'!$F$30,0,10*ROW('Sanitation Data'!F19))="","",OFFSET('Sanitation Data'!$F$30,0,10*ROW('Sanitation Data'!F19)))</f>
        <v/>
      </c>
      <c r="CX25" s="369" t="str">
        <f ca="1">+IF(OFFSET('Sanitation Data'!$F$31,0,10*ROW('Sanitation Data'!F19))="","",OFFSET('Sanitation Data'!$F$31,0,10*ROW('Sanitation Data'!F19)))</f>
        <v/>
      </c>
      <c r="CY25" s="369" t="str">
        <f ca="1">+IF(OFFSET('Sanitation Data'!$F$32,0,10*ROW('Sanitation Data'!F19))="","",OFFSET('Sanitation Data'!$F$32,0,10*ROW('Sanitation Data'!F19)))</f>
        <v/>
      </c>
      <c r="CZ25" s="369" t="str">
        <f ca="1">+IF(OFFSET('Sanitation Data'!$G$28,0,10*ROW('Sanitation Data'!G19))="","",OFFSET('Sanitation Data'!$G$28,0,10*ROW('Sanitation Data'!G19)))</f>
        <v/>
      </c>
      <c r="DA25" s="369" t="str">
        <f ca="1">+IF(OFFSET('Sanitation Data'!$G$29,0,10*ROW('Sanitation Data'!G19))="","",OFFSET('Sanitation Data'!$G$29,0,10*ROW('Sanitation Data'!G19)))</f>
        <v/>
      </c>
      <c r="DB25" s="369" t="str">
        <f ca="1">+IF(OFFSET('Sanitation Data'!$G$30,0,10*ROW('Sanitation Data'!G19))="","",OFFSET('Sanitation Data'!$G$30,0,10*ROW('Sanitation Data'!G19)))</f>
        <v/>
      </c>
      <c r="DC25" s="369" t="str">
        <f ca="1">+IF(OFFSET('Sanitation Data'!$G$31,0,10*ROW('Sanitation Data'!G19))="","",OFFSET('Sanitation Data'!$G$31,0,10*ROW('Sanitation Data'!G19)))</f>
        <v/>
      </c>
      <c r="DD25" s="369" t="str">
        <f ca="1">+IF(OFFSET('Sanitation Data'!$G$32,0,10*ROW('Sanitation Data'!G19))="","",OFFSET('Sanitation Data'!$G$32,0,10*ROW('Sanitation Data'!G19)))</f>
        <v/>
      </c>
      <c r="DE25" s="369" t="str">
        <f ca="1">+IF(OFFSET('Sanitation Data'!$H$28,0,10*ROW('Sanitation Data'!H19))="","",OFFSET('Sanitation Data'!$H$28,0,10*ROW('Sanitation Data'!H19)))</f>
        <v/>
      </c>
      <c r="DF25" s="369" t="str">
        <f ca="1">+IF(OFFSET('Sanitation Data'!$H$29,0,10*ROW('Sanitation Data'!H19))="","",OFFSET('Sanitation Data'!$H$29,0,10*ROW('Sanitation Data'!H19)))</f>
        <v/>
      </c>
      <c r="DG25" s="369" t="str">
        <f ca="1">+IF(OFFSET('Sanitation Data'!$H$30,0,10*ROW('Sanitation Data'!H19))="","",OFFSET('Sanitation Data'!$H$30,0,10*ROW('Sanitation Data'!H19)))</f>
        <v/>
      </c>
      <c r="DH25" s="369" t="str">
        <f ca="1">+IF(OFFSET('Sanitation Data'!$H$31,0,10*ROW('Sanitation Data'!H19))="","",OFFSET('Sanitation Data'!$H$31,0,10*ROW('Sanitation Data'!H19)))</f>
        <v/>
      </c>
      <c r="DI25" s="369" t="str">
        <f ca="1">+IF(OFFSET('Sanitation Data'!$H$32,0,10*ROW('Sanitation Data'!H19))="","",OFFSET('Sanitation Data'!$H$32,0,10*ROW('Sanitation Data'!H19)))</f>
        <v/>
      </c>
      <c r="DJ25" s="369" t="str">
        <f ca="1">+IF(OFFSET('Sanitation Data'!$I$28,0,10*ROW('Sanitation Data'!I19))="","",OFFSET('Sanitation Data'!$I$28,0,10*ROW('Sanitation Data'!I19)))</f>
        <v/>
      </c>
      <c r="DK25" s="369" t="str">
        <f ca="1">+IF(OFFSET('Sanitation Data'!$I$29,0,10*ROW('Sanitation Data'!I19))="","",OFFSET('Sanitation Data'!$I$29,0,10*ROW('Sanitation Data'!I19)))</f>
        <v/>
      </c>
      <c r="DL25" s="369" t="str">
        <f ca="1">+IF(OFFSET('Sanitation Data'!$I$30,0,10*ROW('Sanitation Data'!I19))="","",OFFSET('Sanitation Data'!$I$30,0,10*ROW('Sanitation Data'!I19)))</f>
        <v/>
      </c>
      <c r="DM25" s="369" t="str">
        <f ca="1">+IF(OFFSET('Sanitation Data'!$I$31,0,10*ROW('Sanitation Data'!I19))="","",OFFSET('Sanitation Data'!$I$31,0,10*ROW('Sanitation Data'!I19)))</f>
        <v/>
      </c>
      <c r="DN25" s="369" t="str">
        <f ca="1">+IF(OFFSET('Sanitation Data'!$I$32,0,10*ROW('Sanitation Data'!I19))="","",OFFSET('Sanitation Data'!$I$32,0,10*ROW('Sanitation Data'!I19)))</f>
        <v/>
      </c>
      <c r="DO25" s="369" t="str">
        <f ca="1">+IF(OFFSET('Hygiene Data'!$D$11,0,10*ROW('Hygiene Data'!D19))="","",OFFSET('Hygiene Data'!$D$11,0,10*ROW('Hygiene Data'!D19)))</f>
        <v/>
      </c>
      <c r="DP25" s="369" t="str">
        <f ca="1">+IF(OFFSET('Hygiene Data'!$D$12,0,10*ROW('Hygiene Data'!D19))="","",OFFSET('Hygiene Data'!$D$12,0,10*ROW('Hygiene Data'!D19)))</f>
        <v/>
      </c>
      <c r="DQ25" s="369" t="str">
        <f ca="1">+IF(OFFSET('Hygiene Data'!$D$13,0,10*ROW('Hygiene Data'!D19))="","",OFFSET('Hygiene Data'!$D$13,0,10*ROW('Hygiene Data'!D19)))</f>
        <v/>
      </c>
      <c r="DR25" s="369" t="str">
        <f ca="1">+IF(OFFSET('Hygiene Data'!$E$11,0,10*ROW('Hygiene Data'!E19))="","",OFFSET('Hygiene Data'!$E$11,0,10*ROW('Hygiene Data'!E19)))</f>
        <v/>
      </c>
      <c r="DS25" s="369" t="str">
        <f ca="1">+IF(OFFSET('Hygiene Data'!$E$12,0,10*ROW('Hygiene Data'!E19))="","",OFFSET('Hygiene Data'!$E$12,0,10*ROW('Hygiene Data'!E19)))</f>
        <v/>
      </c>
      <c r="DT25" s="369" t="str">
        <f ca="1">+IF(OFFSET('Hygiene Data'!$E$13,0,10*ROW('Hygiene Data'!E19))="","",OFFSET('Hygiene Data'!$E$13,0,10*ROW('Hygiene Data'!E19)))</f>
        <v/>
      </c>
      <c r="DU25" s="369" t="str">
        <f ca="1">+IF(OFFSET('Hygiene Data'!$F$11,0,10*ROW('Hygiene Data'!F19))="","",OFFSET('Hygiene Data'!$F$11,0,10*ROW('Hygiene Data'!F19)))</f>
        <v/>
      </c>
      <c r="DV25" s="369" t="str">
        <f ca="1">+IF(OFFSET('Hygiene Data'!$F$12,0,10*ROW('Hygiene Data'!F19))="","",OFFSET('Hygiene Data'!$F$12,0,10*ROW('Hygiene Data'!F19)))</f>
        <v/>
      </c>
      <c r="DW25" s="369" t="str">
        <f ca="1">+IF(OFFSET('Hygiene Data'!$F$13,0,10*ROW('Hygiene Data'!F19))="","",OFFSET('Hygiene Data'!$F$13,0,10*ROW('Hygiene Data'!F19)))</f>
        <v/>
      </c>
      <c r="DX25" s="369" t="str">
        <f ca="1">+IF(OFFSET('Hygiene Data'!$G$11,0,10*ROW('Hygiene Data'!G19))="","",OFFSET('Hygiene Data'!$G$11,0,10*ROW('Hygiene Data'!G19)))</f>
        <v/>
      </c>
      <c r="DY25" s="369" t="str">
        <f ca="1">+IF(OFFSET('Hygiene Data'!$G$12,0,10*ROW('Hygiene Data'!G19))="","",OFFSET('Hygiene Data'!$G$12,0,10*ROW('Hygiene Data'!G19)))</f>
        <v/>
      </c>
      <c r="DZ25" s="369" t="str">
        <f ca="1">+IF(OFFSET('Hygiene Data'!$G$13,0,10*ROW('Hygiene Data'!G19))="","",OFFSET('Hygiene Data'!$G$13,0,10*ROW('Hygiene Data'!G19)))</f>
        <v/>
      </c>
      <c r="EA25" s="369" t="str">
        <f ca="1">+IF(OFFSET('Hygiene Data'!$H$11,0,10*ROW('Hygiene Data'!H19))="","",OFFSET('Hygiene Data'!$H$11,0,10*ROW('Hygiene Data'!H19)))</f>
        <v/>
      </c>
      <c r="EB25" s="369" t="str">
        <f ca="1">+IF(OFFSET('Hygiene Data'!$H$12,0,10*ROW('Hygiene Data'!H19))="","",OFFSET('Hygiene Data'!$H$12,0,10*ROW('Hygiene Data'!H19)))</f>
        <v/>
      </c>
      <c r="EC25" s="369" t="str">
        <f ca="1">+IF(OFFSET('Hygiene Data'!$H$13,0,10*ROW('Hygiene Data'!H19))="","",OFFSET('Hygiene Data'!$H$13,0,10*ROW('Hygiene Data'!H19)))</f>
        <v/>
      </c>
      <c r="ED25" s="369" t="str">
        <f ca="1">+IF(OFFSET('Hygiene Data'!$I$11,0,10*ROW('Hygiene Data'!I19))="","",OFFSET('Hygiene Data'!$I$11,0,10*ROW('Hygiene Data'!I19)))</f>
        <v/>
      </c>
      <c r="EE25" s="369" t="str">
        <f ca="1">+IF(OFFSET('Hygiene Data'!$I$12,0,10*ROW('Hygiene Data'!I19))="","",OFFSET('Hygiene Data'!$I$12,0,10*ROW('Hygiene Data'!I19)))</f>
        <v/>
      </c>
      <c r="EF25" s="369" t="str">
        <f ca="1">+IF(OFFSET('Hygiene Data'!$I$13,0,10*ROW('Hygiene Data'!I19))="","",OFFSET('Hygiene Data'!$I$13,0,10*ROW('Hygiene Data'!I19)))</f>
        <v/>
      </c>
    </row>
    <row r="26" spans="1:136" x14ac:dyDescent="0.25">
      <c r="A26" s="478" t="str">
        <f ca="1">+IF(OFFSET('Water Data'!$B$2,0,10*ROW('Water Data'!E20))="","",OFFSET('Water Data'!$B$2,0,10*ROW('Water Data'!E20)))</f>
        <v/>
      </c>
      <c r="B26" s="478"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05" t="str">
        <f t="shared" ca="1" si="0"/>
        <v/>
      </c>
      <c r="D26" s="506"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06"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06"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06"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06"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06"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06"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06"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06"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06"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06"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06"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06"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06"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06"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06"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06"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06"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07"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07"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07"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07"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07"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07"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07"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07"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07"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07"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07"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07"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07"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07"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07"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07"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07"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07"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07"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07"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07"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07"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07"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07"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07"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07"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07"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07"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07"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07"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08"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84"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08"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08"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08"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08"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08"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08"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08"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08"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08"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08"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08"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08"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08"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08"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08"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08"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69" t="str">
        <f ca="1">+IF(OFFSET('Water Data'!$D$27,0,10*ROW('Water Data'!D20))="","",OFFSET('Water Data'!$D$27,0,10*ROW('Water Data'!D20)))</f>
        <v/>
      </c>
      <c r="BT26" s="369" t="str">
        <f ca="1">+IF(OFFSET('Water Data'!$D$28,0,10*ROW('Water Data'!D20))="","",OFFSET('Water Data'!$D$28,0,10*ROW('Water Data'!D20)))</f>
        <v/>
      </c>
      <c r="BU26" s="369" t="str">
        <f ca="1">+IF(OFFSET('Water Data'!$D$29,0,10*ROW('Water Data'!D20))="","",OFFSET('Water Data'!$D$29,0,10*ROW('Water Data'!D20)))</f>
        <v/>
      </c>
      <c r="BV26" s="369" t="str">
        <f ca="1">+IF(OFFSET('Water Data'!$E$27,0,10*ROW('Water Data'!E20))="","",OFFSET('Water Data'!$E$27,0,10*ROW('Water Data'!E20)))</f>
        <v/>
      </c>
      <c r="BW26" s="369" t="str">
        <f ca="1">+IF(OFFSET('Water Data'!$E$28,0,10*ROW('Water Data'!E20))="","",OFFSET('Water Data'!$E$28,0,10*ROW('Water Data'!E20)))</f>
        <v/>
      </c>
      <c r="BX26" s="369" t="str">
        <f ca="1">+IF(OFFSET('Water Data'!$E$29,0,10*ROW('Water Data'!E20))="","",OFFSET('Water Data'!$E$29,0,10*ROW('Water Data'!E20)))</f>
        <v/>
      </c>
      <c r="BY26" s="369" t="str">
        <f ca="1">+IF(OFFSET('Water Data'!$F$27,0,10*ROW('Water Data'!F20))="","",OFFSET('Water Data'!$F$27,0,10*ROW('Water Data'!F20)))</f>
        <v/>
      </c>
      <c r="BZ26" s="369" t="str">
        <f ca="1">+IF(OFFSET('Water Data'!$F$28,0,10*ROW('Water Data'!F20))="","",OFFSET('Water Data'!$F$28,0,10*ROW('Water Data'!F20)))</f>
        <v/>
      </c>
      <c r="CA26" s="369" t="str">
        <f ca="1">+IF(OFFSET('Water Data'!$F$29,0,10*ROW('Water Data'!F20))="","",OFFSET('Water Data'!$F$29,0,10*ROW('Water Data'!F20)))</f>
        <v/>
      </c>
      <c r="CB26" s="369" t="str">
        <f ca="1">+IF(OFFSET('Water Data'!$G$27,0,10*ROW('Water Data'!G20))="","",OFFSET('Water Data'!$G$27,0,10*ROW('Water Data'!G20)))</f>
        <v/>
      </c>
      <c r="CC26" s="369" t="str">
        <f ca="1">+IF(OFFSET('Water Data'!$G$28,0,10*ROW('Water Data'!G20))="","",OFFSET('Water Data'!$G$28,0,10*ROW('Water Data'!G20)))</f>
        <v/>
      </c>
      <c r="CD26" s="369" t="str">
        <f ca="1">+IF(OFFSET('Water Data'!$G$29,0,10*ROW('Water Data'!G20))="","",OFFSET('Water Data'!$G$29,0,10*ROW('Water Data'!G20)))</f>
        <v/>
      </c>
      <c r="CE26" s="369" t="str">
        <f ca="1">+IF(OFFSET('Water Data'!$H$27,0,10*ROW('Water Data'!H20))="","",OFFSET('Water Data'!$H$27,0,10*ROW('Water Data'!H20)))</f>
        <v/>
      </c>
      <c r="CF26" s="369" t="str">
        <f ca="1">+IF(OFFSET('Water Data'!$H$28,0,10*ROW('Water Data'!H20))="","",OFFSET('Water Data'!$H$28,0,10*ROW('Water Data'!H20)))</f>
        <v/>
      </c>
      <c r="CG26" s="369" t="str">
        <f ca="1">+IF(OFFSET('Water Data'!$H$29,0,10*ROW('Water Data'!H20))="","",OFFSET('Water Data'!$H$29,0,10*ROW('Water Data'!H20)))</f>
        <v/>
      </c>
      <c r="CH26" s="369" t="str">
        <f ca="1">+IF(OFFSET('Water Data'!$I$27,0,10*ROW('Water Data'!I20))="","",OFFSET('Water Data'!$I$27,0,10*ROW('Water Data'!I20)))</f>
        <v/>
      </c>
      <c r="CI26" s="369" t="str">
        <f ca="1">+IF(OFFSET('Water Data'!$I$28,0,10*ROW('Water Data'!I20))="","",OFFSET('Water Data'!$I$28,0,10*ROW('Water Data'!I20)))</f>
        <v/>
      </c>
      <c r="CJ26" s="369" t="str">
        <f ca="1">+IF(OFFSET('Water Data'!$I$29,0,10*ROW('Water Data'!I20))="","",OFFSET('Water Data'!$I$29,0,10*ROW('Water Data'!I20)))</f>
        <v/>
      </c>
      <c r="CK26" s="369" t="str">
        <f ca="1">+IF(OFFSET('Sanitation Data'!$D$28,0,10*ROW('Sanitation Data'!D20))="","",OFFSET('Sanitation Data'!$D$28,0,10*ROW('Sanitation Data'!D20)))</f>
        <v/>
      </c>
      <c r="CL26" s="369" t="str">
        <f ca="1">+IF(OFFSET('Sanitation Data'!$D$29,0,10*ROW('Sanitation Data'!D20))="","",OFFSET('Sanitation Data'!$D$29,0,10*ROW('Sanitation Data'!D20)))</f>
        <v/>
      </c>
      <c r="CM26" s="369" t="str">
        <f ca="1">+IF(OFFSET('Sanitation Data'!$D$30,0,10*ROW('Sanitation Data'!D20))="","",OFFSET('Sanitation Data'!$D$30,0,10*ROW('Sanitation Data'!D20)))</f>
        <v/>
      </c>
      <c r="CN26" s="369" t="str">
        <f ca="1">+IF(OFFSET('Sanitation Data'!$D$31,0,10*ROW('Sanitation Data'!D20))="","",OFFSET('Sanitation Data'!$D$31,0,10*ROW('Sanitation Data'!D20)))</f>
        <v/>
      </c>
      <c r="CO26" s="369" t="str">
        <f ca="1">+IF(OFFSET('Sanitation Data'!$D$32,0,10*ROW('Sanitation Data'!D20))="","",OFFSET('Sanitation Data'!$D$32,0,10*ROW('Sanitation Data'!D20)))</f>
        <v/>
      </c>
      <c r="CP26" s="369" t="str">
        <f ca="1">+IF(OFFSET('Sanitation Data'!$E$28,0,10*ROW('Sanitation Data'!E20))="","",OFFSET('Sanitation Data'!$E$28,0,10*ROW('Sanitation Data'!E20)))</f>
        <v/>
      </c>
      <c r="CQ26" s="369" t="str">
        <f ca="1">+IF(OFFSET('Sanitation Data'!$E$29,0,10*ROW('Sanitation Data'!E20))="","",OFFSET('Sanitation Data'!$E$29,0,10*ROW('Sanitation Data'!E20)))</f>
        <v/>
      </c>
      <c r="CR26" s="369" t="str">
        <f ca="1">+IF(OFFSET('Sanitation Data'!$E$30,0,10*ROW('Sanitation Data'!E20))="","",OFFSET('Sanitation Data'!$E$30,0,10*ROW('Sanitation Data'!E20)))</f>
        <v/>
      </c>
      <c r="CS26" s="369" t="str">
        <f ca="1">+IF(OFFSET('Sanitation Data'!$E$31,0,10*ROW('Sanitation Data'!E20))="","",OFFSET('Sanitation Data'!$E$31,0,10*ROW('Sanitation Data'!E20)))</f>
        <v/>
      </c>
      <c r="CT26" s="369" t="str">
        <f ca="1">+IF(OFFSET('Sanitation Data'!$E$32,0,10*ROW('Sanitation Data'!E20))="","",OFFSET('Sanitation Data'!$E$32,0,10*ROW('Sanitation Data'!E20)))</f>
        <v/>
      </c>
      <c r="CU26" s="369" t="str">
        <f ca="1">+IF(OFFSET('Sanitation Data'!$F$28,0,10*ROW('Sanitation Data'!F20))="","",OFFSET('Sanitation Data'!$F$28,0,10*ROW('Sanitation Data'!F20)))</f>
        <v/>
      </c>
      <c r="CV26" s="369" t="str">
        <f ca="1">+IF(OFFSET('Sanitation Data'!$F$29,0,10*ROW('Sanitation Data'!F20))="","",OFFSET('Sanitation Data'!$F$29,0,10*ROW('Sanitation Data'!F20)))</f>
        <v/>
      </c>
      <c r="CW26" s="369" t="str">
        <f ca="1">+IF(OFFSET('Sanitation Data'!$F$30,0,10*ROW('Sanitation Data'!F20))="","",OFFSET('Sanitation Data'!$F$30,0,10*ROW('Sanitation Data'!F20)))</f>
        <v/>
      </c>
      <c r="CX26" s="369" t="str">
        <f ca="1">+IF(OFFSET('Sanitation Data'!$F$31,0,10*ROW('Sanitation Data'!F20))="","",OFFSET('Sanitation Data'!$F$31,0,10*ROW('Sanitation Data'!F20)))</f>
        <v/>
      </c>
      <c r="CY26" s="369" t="str">
        <f ca="1">+IF(OFFSET('Sanitation Data'!$F$32,0,10*ROW('Sanitation Data'!F20))="","",OFFSET('Sanitation Data'!$F$32,0,10*ROW('Sanitation Data'!F20)))</f>
        <v/>
      </c>
      <c r="CZ26" s="369" t="str">
        <f ca="1">+IF(OFFSET('Sanitation Data'!$G$28,0,10*ROW('Sanitation Data'!G20))="","",OFFSET('Sanitation Data'!$G$28,0,10*ROW('Sanitation Data'!G20)))</f>
        <v/>
      </c>
      <c r="DA26" s="369" t="str">
        <f ca="1">+IF(OFFSET('Sanitation Data'!$G$29,0,10*ROW('Sanitation Data'!G20))="","",OFFSET('Sanitation Data'!$G$29,0,10*ROW('Sanitation Data'!G20)))</f>
        <v/>
      </c>
      <c r="DB26" s="369" t="str">
        <f ca="1">+IF(OFFSET('Sanitation Data'!$G$30,0,10*ROW('Sanitation Data'!G20))="","",OFFSET('Sanitation Data'!$G$30,0,10*ROW('Sanitation Data'!G20)))</f>
        <v/>
      </c>
      <c r="DC26" s="369" t="str">
        <f ca="1">+IF(OFFSET('Sanitation Data'!$G$31,0,10*ROW('Sanitation Data'!G20))="","",OFFSET('Sanitation Data'!$G$31,0,10*ROW('Sanitation Data'!G20)))</f>
        <v/>
      </c>
      <c r="DD26" s="369" t="str">
        <f ca="1">+IF(OFFSET('Sanitation Data'!$G$32,0,10*ROW('Sanitation Data'!G20))="","",OFFSET('Sanitation Data'!$G$32,0,10*ROW('Sanitation Data'!G20)))</f>
        <v/>
      </c>
      <c r="DE26" s="369" t="str">
        <f ca="1">+IF(OFFSET('Sanitation Data'!$H$28,0,10*ROW('Sanitation Data'!H20))="","",OFFSET('Sanitation Data'!$H$28,0,10*ROW('Sanitation Data'!H20)))</f>
        <v/>
      </c>
      <c r="DF26" s="369" t="str">
        <f ca="1">+IF(OFFSET('Sanitation Data'!$H$29,0,10*ROW('Sanitation Data'!H20))="","",OFFSET('Sanitation Data'!$H$29,0,10*ROW('Sanitation Data'!H20)))</f>
        <v/>
      </c>
      <c r="DG26" s="369" t="str">
        <f ca="1">+IF(OFFSET('Sanitation Data'!$H$30,0,10*ROW('Sanitation Data'!H20))="","",OFFSET('Sanitation Data'!$H$30,0,10*ROW('Sanitation Data'!H20)))</f>
        <v/>
      </c>
      <c r="DH26" s="369" t="str">
        <f ca="1">+IF(OFFSET('Sanitation Data'!$H$31,0,10*ROW('Sanitation Data'!H20))="","",OFFSET('Sanitation Data'!$H$31,0,10*ROW('Sanitation Data'!H20)))</f>
        <v/>
      </c>
      <c r="DI26" s="369" t="str">
        <f ca="1">+IF(OFFSET('Sanitation Data'!$H$32,0,10*ROW('Sanitation Data'!H20))="","",OFFSET('Sanitation Data'!$H$32,0,10*ROW('Sanitation Data'!H20)))</f>
        <v/>
      </c>
      <c r="DJ26" s="369" t="str">
        <f ca="1">+IF(OFFSET('Sanitation Data'!$I$28,0,10*ROW('Sanitation Data'!I20))="","",OFFSET('Sanitation Data'!$I$28,0,10*ROW('Sanitation Data'!I20)))</f>
        <v/>
      </c>
      <c r="DK26" s="369" t="str">
        <f ca="1">+IF(OFFSET('Sanitation Data'!$I$29,0,10*ROW('Sanitation Data'!I20))="","",OFFSET('Sanitation Data'!$I$29,0,10*ROW('Sanitation Data'!I20)))</f>
        <v/>
      </c>
      <c r="DL26" s="369" t="str">
        <f ca="1">+IF(OFFSET('Sanitation Data'!$I$30,0,10*ROW('Sanitation Data'!I20))="","",OFFSET('Sanitation Data'!$I$30,0,10*ROW('Sanitation Data'!I20)))</f>
        <v/>
      </c>
      <c r="DM26" s="369" t="str">
        <f ca="1">+IF(OFFSET('Sanitation Data'!$I$31,0,10*ROW('Sanitation Data'!I20))="","",OFFSET('Sanitation Data'!$I$31,0,10*ROW('Sanitation Data'!I20)))</f>
        <v/>
      </c>
      <c r="DN26" s="369" t="str">
        <f ca="1">+IF(OFFSET('Sanitation Data'!$I$32,0,10*ROW('Sanitation Data'!I20))="","",OFFSET('Sanitation Data'!$I$32,0,10*ROW('Sanitation Data'!I20)))</f>
        <v/>
      </c>
      <c r="DO26" s="369" t="str">
        <f ca="1">+IF(OFFSET('Hygiene Data'!$D$11,0,10*ROW('Hygiene Data'!D20))="","",OFFSET('Hygiene Data'!$D$11,0,10*ROW('Hygiene Data'!D20)))</f>
        <v/>
      </c>
      <c r="DP26" s="369" t="str">
        <f ca="1">+IF(OFFSET('Hygiene Data'!$D$12,0,10*ROW('Hygiene Data'!D20))="","",OFFSET('Hygiene Data'!$D$12,0,10*ROW('Hygiene Data'!D20)))</f>
        <v/>
      </c>
      <c r="DQ26" s="369" t="str">
        <f ca="1">+IF(OFFSET('Hygiene Data'!$D$13,0,10*ROW('Hygiene Data'!D20))="","",OFFSET('Hygiene Data'!$D$13,0,10*ROW('Hygiene Data'!D20)))</f>
        <v/>
      </c>
      <c r="DR26" s="369" t="str">
        <f ca="1">+IF(OFFSET('Hygiene Data'!$E$11,0,10*ROW('Hygiene Data'!E20))="","",OFFSET('Hygiene Data'!$E$11,0,10*ROW('Hygiene Data'!E20)))</f>
        <v/>
      </c>
      <c r="DS26" s="369" t="str">
        <f ca="1">+IF(OFFSET('Hygiene Data'!$E$12,0,10*ROW('Hygiene Data'!E20))="","",OFFSET('Hygiene Data'!$E$12,0,10*ROW('Hygiene Data'!E20)))</f>
        <v/>
      </c>
      <c r="DT26" s="369" t="str">
        <f ca="1">+IF(OFFSET('Hygiene Data'!$E$13,0,10*ROW('Hygiene Data'!E20))="","",OFFSET('Hygiene Data'!$E$13,0,10*ROW('Hygiene Data'!E20)))</f>
        <v/>
      </c>
      <c r="DU26" s="369" t="str">
        <f ca="1">+IF(OFFSET('Hygiene Data'!$F$11,0,10*ROW('Hygiene Data'!F20))="","",OFFSET('Hygiene Data'!$F$11,0,10*ROW('Hygiene Data'!F20)))</f>
        <v/>
      </c>
      <c r="DV26" s="369" t="str">
        <f ca="1">+IF(OFFSET('Hygiene Data'!$F$12,0,10*ROW('Hygiene Data'!F20))="","",OFFSET('Hygiene Data'!$F$12,0,10*ROW('Hygiene Data'!F20)))</f>
        <v/>
      </c>
      <c r="DW26" s="369" t="str">
        <f ca="1">+IF(OFFSET('Hygiene Data'!$F$13,0,10*ROW('Hygiene Data'!F20))="","",OFFSET('Hygiene Data'!$F$13,0,10*ROW('Hygiene Data'!F20)))</f>
        <v/>
      </c>
      <c r="DX26" s="369" t="str">
        <f ca="1">+IF(OFFSET('Hygiene Data'!$G$11,0,10*ROW('Hygiene Data'!G20))="","",OFFSET('Hygiene Data'!$G$11,0,10*ROW('Hygiene Data'!G20)))</f>
        <v/>
      </c>
      <c r="DY26" s="369" t="str">
        <f ca="1">+IF(OFFSET('Hygiene Data'!$G$12,0,10*ROW('Hygiene Data'!G20))="","",OFFSET('Hygiene Data'!$G$12,0,10*ROW('Hygiene Data'!G20)))</f>
        <v/>
      </c>
      <c r="DZ26" s="369" t="str">
        <f ca="1">+IF(OFFSET('Hygiene Data'!$G$13,0,10*ROW('Hygiene Data'!G20))="","",OFFSET('Hygiene Data'!$G$13,0,10*ROW('Hygiene Data'!G20)))</f>
        <v/>
      </c>
      <c r="EA26" s="369" t="str">
        <f ca="1">+IF(OFFSET('Hygiene Data'!$H$11,0,10*ROW('Hygiene Data'!H20))="","",OFFSET('Hygiene Data'!$H$11,0,10*ROW('Hygiene Data'!H20)))</f>
        <v/>
      </c>
      <c r="EB26" s="369" t="str">
        <f ca="1">+IF(OFFSET('Hygiene Data'!$H$12,0,10*ROW('Hygiene Data'!H20))="","",OFFSET('Hygiene Data'!$H$12,0,10*ROW('Hygiene Data'!H20)))</f>
        <v/>
      </c>
      <c r="EC26" s="369" t="str">
        <f ca="1">+IF(OFFSET('Hygiene Data'!$H$13,0,10*ROW('Hygiene Data'!H20))="","",OFFSET('Hygiene Data'!$H$13,0,10*ROW('Hygiene Data'!H20)))</f>
        <v/>
      </c>
      <c r="ED26" s="369" t="str">
        <f ca="1">+IF(OFFSET('Hygiene Data'!$I$11,0,10*ROW('Hygiene Data'!I20))="","",OFFSET('Hygiene Data'!$I$11,0,10*ROW('Hygiene Data'!I20)))</f>
        <v/>
      </c>
      <c r="EE26" s="369" t="str">
        <f ca="1">+IF(OFFSET('Hygiene Data'!$I$12,0,10*ROW('Hygiene Data'!I20))="","",OFFSET('Hygiene Data'!$I$12,0,10*ROW('Hygiene Data'!I20)))</f>
        <v/>
      </c>
      <c r="EF26" s="369" t="str">
        <f ca="1">+IF(OFFSET('Hygiene Data'!$I$13,0,10*ROW('Hygiene Data'!I20))="","",OFFSET('Hygiene Data'!$I$13,0,10*ROW('Hygiene Data'!I20)))</f>
        <v/>
      </c>
    </row>
    <row r="27" spans="1:136" x14ac:dyDescent="0.25">
      <c r="A27" s="478" t="str">
        <f ca="1">+IF(OFFSET('Water Data'!$B$2,0,10*ROW('Water Data'!E21))="","",OFFSET('Water Data'!$B$2,0,10*ROW('Water Data'!E21)))</f>
        <v/>
      </c>
      <c r="B27" s="478"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05" t="str">
        <f t="shared" ca="1" si="0"/>
        <v/>
      </c>
      <c r="D27" s="506"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06"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06"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06"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06"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06"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06"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06"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06"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06"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06"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06"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06"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06"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06"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06"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06"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06"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07"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07"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07"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07"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07"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07"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07"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07"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07"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07"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07"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07"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07"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07"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07"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07"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07"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07"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07"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07"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07"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07"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07"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07"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07"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07"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07"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07"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07"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07"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08"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84"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08"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08"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08"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08"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08"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08"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08"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08"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08"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08"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08"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08"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08"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08"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08"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08"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69" t="str">
        <f ca="1">+IF(OFFSET('Water Data'!$D$27,0,10*ROW('Water Data'!D21))="","",OFFSET('Water Data'!$D$27,0,10*ROW('Water Data'!D21)))</f>
        <v/>
      </c>
      <c r="BT27" s="369" t="str">
        <f ca="1">+IF(OFFSET('Water Data'!$D$28,0,10*ROW('Water Data'!D21))="","",OFFSET('Water Data'!$D$28,0,10*ROW('Water Data'!D21)))</f>
        <v/>
      </c>
      <c r="BU27" s="369" t="str">
        <f ca="1">+IF(OFFSET('Water Data'!$D$29,0,10*ROW('Water Data'!D21))="","",OFFSET('Water Data'!$D$29,0,10*ROW('Water Data'!D21)))</f>
        <v/>
      </c>
      <c r="BV27" s="369" t="str">
        <f ca="1">+IF(OFFSET('Water Data'!$E$27,0,10*ROW('Water Data'!E21))="","",OFFSET('Water Data'!$E$27,0,10*ROW('Water Data'!E21)))</f>
        <v/>
      </c>
      <c r="BW27" s="369" t="str">
        <f ca="1">+IF(OFFSET('Water Data'!$E$28,0,10*ROW('Water Data'!E21))="","",OFFSET('Water Data'!$E$28,0,10*ROW('Water Data'!E21)))</f>
        <v/>
      </c>
      <c r="BX27" s="369" t="str">
        <f ca="1">+IF(OFFSET('Water Data'!$E$29,0,10*ROW('Water Data'!E21))="","",OFFSET('Water Data'!$E$29,0,10*ROW('Water Data'!E21)))</f>
        <v/>
      </c>
      <c r="BY27" s="369" t="str">
        <f ca="1">+IF(OFFSET('Water Data'!$F$27,0,10*ROW('Water Data'!F21))="","",OFFSET('Water Data'!$F$27,0,10*ROW('Water Data'!F21)))</f>
        <v/>
      </c>
      <c r="BZ27" s="369" t="str">
        <f ca="1">+IF(OFFSET('Water Data'!$F$28,0,10*ROW('Water Data'!F21))="","",OFFSET('Water Data'!$F$28,0,10*ROW('Water Data'!F21)))</f>
        <v/>
      </c>
      <c r="CA27" s="369" t="str">
        <f ca="1">+IF(OFFSET('Water Data'!$F$29,0,10*ROW('Water Data'!F21))="","",OFFSET('Water Data'!$F$29,0,10*ROW('Water Data'!F21)))</f>
        <v/>
      </c>
      <c r="CB27" s="369" t="str">
        <f ca="1">+IF(OFFSET('Water Data'!$G$27,0,10*ROW('Water Data'!G21))="","",OFFSET('Water Data'!$G$27,0,10*ROW('Water Data'!G21)))</f>
        <v/>
      </c>
      <c r="CC27" s="369" t="str">
        <f ca="1">+IF(OFFSET('Water Data'!$G$28,0,10*ROW('Water Data'!G21))="","",OFFSET('Water Data'!$G$28,0,10*ROW('Water Data'!G21)))</f>
        <v/>
      </c>
      <c r="CD27" s="369" t="str">
        <f ca="1">+IF(OFFSET('Water Data'!$G$29,0,10*ROW('Water Data'!G21))="","",OFFSET('Water Data'!$G$29,0,10*ROW('Water Data'!G21)))</f>
        <v/>
      </c>
      <c r="CE27" s="369" t="str">
        <f ca="1">+IF(OFFSET('Water Data'!$H$27,0,10*ROW('Water Data'!H21))="","",OFFSET('Water Data'!$H$27,0,10*ROW('Water Data'!H21)))</f>
        <v/>
      </c>
      <c r="CF27" s="369" t="str">
        <f ca="1">+IF(OFFSET('Water Data'!$H$28,0,10*ROW('Water Data'!H21))="","",OFFSET('Water Data'!$H$28,0,10*ROW('Water Data'!H21)))</f>
        <v/>
      </c>
      <c r="CG27" s="369" t="str">
        <f ca="1">+IF(OFFSET('Water Data'!$H$29,0,10*ROW('Water Data'!H21))="","",OFFSET('Water Data'!$H$29,0,10*ROW('Water Data'!H21)))</f>
        <v/>
      </c>
      <c r="CH27" s="369" t="str">
        <f ca="1">+IF(OFFSET('Water Data'!$I$27,0,10*ROW('Water Data'!I21))="","",OFFSET('Water Data'!$I$27,0,10*ROW('Water Data'!I21)))</f>
        <v/>
      </c>
      <c r="CI27" s="369" t="str">
        <f ca="1">+IF(OFFSET('Water Data'!$I$28,0,10*ROW('Water Data'!I21))="","",OFFSET('Water Data'!$I$28,0,10*ROW('Water Data'!I21)))</f>
        <v/>
      </c>
      <c r="CJ27" s="369" t="str">
        <f ca="1">+IF(OFFSET('Water Data'!$I$29,0,10*ROW('Water Data'!I21))="","",OFFSET('Water Data'!$I$29,0,10*ROW('Water Data'!I21)))</f>
        <v/>
      </c>
      <c r="CK27" s="369" t="str">
        <f ca="1">+IF(OFFSET('Sanitation Data'!$D$28,0,10*ROW('Sanitation Data'!D21))="","",OFFSET('Sanitation Data'!$D$28,0,10*ROW('Sanitation Data'!D21)))</f>
        <v/>
      </c>
      <c r="CL27" s="369" t="str">
        <f ca="1">+IF(OFFSET('Sanitation Data'!$D$29,0,10*ROW('Sanitation Data'!D21))="","",OFFSET('Sanitation Data'!$D$29,0,10*ROW('Sanitation Data'!D21)))</f>
        <v/>
      </c>
      <c r="CM27" s="369" t="str">
        <f ca="1">+IF(OFFSET('Sanitation Data'!$D$30,0,10*ROW('Sanitation Data'!D21))="","",OFFSET('Sanitation Data'!$D$30,0,10*ROW('Sanitation Data'!D21)))</f>
        <v/>
      </c>
      <c r="CN27" s="369" t="str">
        <f ca="1">+IF(OFFSET('Sanitation Data'!$D$31,0,10*ROW('Sanitation Data'!D21))="","",OFFSET('Sanitation Data'!$D$31,0,10*ROW('Sanitation Data'!D21)))</f>
        <v/>
      </c>
      <c r="CO27" s="369" t="str">
        <f ca="1">+IF(OFFSET('Sanitation Data'!$D$32,0,10*ROW('Sanitation Data'!D21))="","",OFFSET('Sanitation Data'!$D$32,0,10*ROW('Sanitation Data'!D21)))</f>
        <v/>
      </c>
      <c r="CP27" s="369" t="str">
        <f ca="1">+IF(OFFSET('Sanitation Data'!$E$28,0,10*ROW('Sanitation Data'!E21))="","",OFFSET('Sanitation Data'!$E$28,0,10*ROW('Sanitation Data'!E21)))</f>
        <v/>
      </c>
      <c r="CQ27" s="369" t="str">
        <f ca="1">+IF(OFFSET('Sanitation Data'!$E$29,0,10*ROW('Sanitation Data'!E21))="","",OFFSET('Sanitation Data'!$E$29,0,10*ROW('Sanitation Data'!E21)))</f>
        <v/>
      </c>
      <c r="CR27" s="369" t="str">
        <f ca="1">+IF(OFFSET('Sanitation Data'!$E$30,0,10*ROW('Sanitation Data'!E21))="","",OFFSET('Sanitation Data'!$E$30,0,10*ROW('Sanitation Data'!E21)))</f>
        <v/>
      </c>
      <c r="CS27" s="369" t="str">
        <f ca="1">+IF(OFFSET('Sanitation Data'!$E$31,0,10*ROW('Sanitation Data'!E21))="","",OFFSET('Sanitation Data'!$E$31,0,10*ROW('Sanitation Data'!E21)))</f>
        <v/>
      </c>
      <c r="CT27" s="369" t="str">
        <f ca="1">+IF(OFFSET('Sanitation Data'!$E$32,0,10*ROW('Sanitation Data'!E21))="","",OFFSET('Sanitation Data'!$E$32,0,10*ROW('Sanitation Data'!E21)))</f>
        <v/>
      </c>
      <c r="CU27" s="369" t="str">
        <f ca="1">+IF(OFFSET('Sanitation Data'!$F$28,0,10*ROW('Sanitation Data'!F21))="","",OFFSET('Sanitation Data'!$F$28,0,10*ROW('Sanitation Data'!F21)))</f>
        <v/>
      </c>
      <c r="CV27" s="369" t="str">
        <f ca="1">+IF(OFFSET('Sanitation Data'!$F$29,0,10*ROW('Sanitation Data'!F21))="","",OFFSET('Sanitation Data'!$F$29,0,10*ROW('Sanitation Data'!F21)))</f>
        <v/>
      </c>
      <c r="CW27" s="369" t="str">
        <f ca="1">+IF(OFFSET('Sanitation Data'!$F$30,0,10*ROW('Sanitation Data'!F21))="","",OFFSET('Sanitation Data'!$F$30,0,10*ROW('Sanitation Data'!F21)))</f>
        <v/>
      </c>
      <c r="CX27" s="369" t="str">
        <f ca="1">+IF(OFFSET('Sanitation Data'!$F$31,0,10*ROW('Sanitation Data'!F21))="","",OFFSET('Sanitation Data'!$F$31,0,10*ROW('Sanitation Data'!F21)))</f>
        <v/>
      </c>
      <c r="CY27" s="369" t="str">
        <f ca="1">+IF(OFFSET('Sanitation Data'!$F$32,0,10*ROW('Sanitation Data'!F21))="","",OFFSET('Sanitation Data'!$F$32,0,10*ROW('Sanitation Data'!F21)))</f>
        <v/>
      </c>
      <c r="CZ27" s="369" t="str">
        <f ca="1">+IF(OFFSET('Sanitation Data'!$G$28,0,10*ROW('Sanitation Data'!G21))="","",OFFSET('Sanitation Data'!$G$28,0,10*ROW('Sanitation Data'!G21)))</f>
        <v/>
      </c>
      <c r="DA27" s="369" t="str">
        <f ca="1">+IF(OFFSET('Sanitation Data'!$G$29,0,10*ROW('Sanitation Data'!G21))="","",OFFSET('Sanitation Data'!$G$29,0,10*ROW('Sanitation Data'!G21)))</f>
        <v/>
      </c>
      <c r="DB27" s="369" t="str">
        <f ca="1">+IF(OFFSET('Sanitation Data'!$G$30,0,10*ROW('Sanitation Data'!G21))="","",OFFSET('Sanitation Data'!$G$30,0,10*ROW('Sanitation Data'!G21)))</f>
        <v/>
      </c>
      <c r="DC27" s="369" t="str">
        <f ca="1">+IF(OFFSET('Sanitation Data'!$G$31,0,10*ROW('Sanitation Data'!G21))="","",OFFSET('Sanitation Data'!$G$31,0,10*ROW('Sanitation Data'!G21)))</f>
        <v/>
      </c>
      <c r="DD27" s="369" t="str">
        <f ca="1">+IF(OFFSET('Sanitation Data'!$G$32,0,10*ROW('Sanitation Data'!G21))="","",OFFSET('Sanitation Data'!$G$32,0,10*ROW('Sanitation Data'!G21)))</f>
        <v/>
      </c>
      <c r="DE27" s="369" t="str">
        <f ca="1">+IF(OFFSET('Sanitation Data'!$H$28,0,10*ROW('Sanitation Data'!H21))="","",OFFSET('Sanitation Data'!$H$28,0,10*ROW('Sanitation Data'!H21)))</f>
        <v/>
      </c>
      <c r="DF27" s="369" t="str">
        <f ca="1">+IF(OFFSET('Sanitation Data'!$H$29,0,10*ROW('Sanitation Data'!H21))="","",OFFSET('Sanitation Data'!$H$29,0,10*ROW('Sanitation Data'!H21)))</f>
        <v/>
      </c>
      <c r="DG27" s="369" t="str">
        <f ca="1">+IF(OFFSET('Sanitation Data'!$H$30,0,10*ROW('Sanitation Data'!H21))="","",OFFSET('Sanitation Data'!$H$30,0,10*ROW('Sanitation Data'!H21)))</f>
        <v/>
      </c>
      <c r="DH27" s="369" t="str">
        <f ca="1">+IF(OFFSET('Sanitation Data'!$H$31,0,10*ROW('Sanitation Data'!H21))="","",OFFSET('Sanitation Data'!$H$31,0,10*ROW('Sanitation Data'!H21)))</f>
        <v/>
      </c>
      <c r="DI27" s="369" t="str">
        <f ca="1">+IF(OFFSET('Sanitation Data'!$H$32,0,10*ROW('Sanitation Data'!H21))="","",OFFSET('Sanitation Data'!$H$32,0,10*ROW('Sanitation Data'!H21)))</f>
        <v/>
      </c>
      <c r="DJ27" s="369" t="str">
        <f ca="1">+IF(OFFSET('Sanitation Data'!$I$28,0,10*ROW('Sanitation Data'!I21))="","",OFFSET('Sanitation Data'!$I$28,0,10*ROW('Sanitation Data'!I21)))</f>
        <v/>
      </c>
      <c r="DK27" s="369" t="str">
        <f ca="1">+IF(OFFSET('Sanitation Data'!$I$29,0,10*ROW('Sanitation Data'!I21))="","",OFFSET('Sanitation Data'!$I$29,0,10*ROW('Sanitation Data'!I21)))</f>
        <v/>
      </c>
      <c r="DL27" s="369" t="str">
        <f ca="1">+IF(OFFSET('Sanitation Data'!$I$30,0,10*ROW('Sanitation Data'!I21))="","",OFFSET('Sanitation Data'!$I$30,0,10*ROW('Sanitation Data'!I21)))</f>
        <v/>
      </c>
      <c r="DM27" s="369" t="str">
        <f ca="1">+IF(OFFSET('Sanitation Data'!$I$31,0,10*ROW('Sanitation Data'!I21))="","",OFFSET('Sanitation Data'!$I$31,0,10*ROW('Sanitation Data'!I21)))</f>
        <v/>
      </c>
      <c r="DN27" s="369" t="str">
        <f ca="1">+IF(OFFSET('Sanitation Data'!$I$32,0,10*ROW('Sanitation Data'!I21))="","",OFFSET('Sanitation Data'!$I$32,0,10*ROW('Sanitation Data'!I21)))</f>
        <v/>
      </c>
      <c r="DO27" s="369" t="str">
        <f ca="1">+IF(OFFSET('Hygiene Data'!$D$11,0,10*ROW('Hygiene Data'!D21))="","",OFFSET('Hygiene Data'!$D$11,0,10*ROW('Hygiene Data'!D21)))</f>
        <v/>
      </c>
      <c r="DP27" s="369" t="str">
        <f ca="1">+IF(OFFSET('Hygiene Data'!$D$12,0,10*ROW('Hygiene Data'!D21))="","",OFFSET('Hygiene Data'!$D$12,0,10*ROW('Hygiene Data'!D21)))</f>
        <v/>
      </c>
      <c r="DQ27" s="369" t="str">
        <f ca="1">+IF(OFFSET('Hygiene Data'!$D$13,0,10*ROW('Hygiene Data'!D21))="","",OFFSET('Hygiene Data'!$D$13,0,10*ROW('Hygiene Data'!D21)))</f>
        <v/>
      </c>
      <c r="DR27" s="369" t="str">
        <f ca="1">+IF(OFFSET('Hygiene Data'!$E$11,0,10*ROW('Hygiene Data'!E21))="","",OFFSET('Hygiene Data'!$E$11,0,10*ROW('Hygiene Data'!E21)))</f>
        <v/>
      </c>
      <c r="DS27" s="369" t="str">
        <f ca="1">+IF(OFFSET('Hygiene Data'!$E$12,0,10*ROW('Hygiene Data'!E21))="","",OFFSET('Hygiene Data'!$E$12,0,10*ROW('Hygiene Data'!E21)))</f>
        <v/>
      </c>
      <c r="DT27" s="369" t="str">
        <f ca="1">+IF(OFFSET('Hygiene Data'!$E$13,0,10*ROW('Hygiene Data'!E21))="","",OFFSET('Hygiene Data'!$E$13,0,10*ROW('Hygiene Data'!E21)))</f>
        <v/>
      </c>
      <c r="DU27" s="369" t="str">
        <f ca="1">+IF(OFFSET('Hygiene Data'!$F$11,0,10*ROW('Hygiene Data'!F21))="","",OFFSET('Hygiene Data'!$F$11,0,10*ROW('Hygiene Data'!F21)))</f>
        <v/>
      </c>
      <c r="DV27" s="369" t="str">
        <f ca="1">+IF(OFFSET('Hygiene Data'!$F$12,0,10*ROW('Hygiene Data'!F21))="","",OFFSET('Hygiene Data'!$F$12,0,10*ROW('Hygiene Data'!F21)))</f>
        <v/>
      </c>
      <c r="DW27" s="369" t="str">
        <f ca="1">+IF(OFFSET('Hygiene Data'!$F$13,0,10*ROW('Hygiene Data'!F21))="","",OFFSET('Hygiene Data'!$F$13,0,10*ROW('Hygiene Data'!F21)))</f>
        <v/>
      </c>
      <c r="DX27" s="369" t="str">
        <f ca="1">+IF(OFFSET('Hygiene Data'!$G$11,0,10*ROW('Hygiene Data'!G21))="","",OFFSET('Hygiene Data'!$G$11,0,10*ROW('Hygiene Data'!G21)))</f>
        <v/>
      </c>
      <c r="DY27" s="369" t="str">
        <f ca="1">+IF(OFFSET('Hygiene Data'!$G$12,0,10*ROW('Hygiene Data'!G21))="","",OFFSET('Hygiene Data'!$G$12,0,10*ROW('Hygiene Data'!G21)))</f>
        <v/>
      </c>
      <c r="DZ27" s="369" t="str">
        <f ca="1">+IF(OFFSET('Hygiene Data'!$G$13,0,10*ROW('Hygiene Data'!G21))="","",OFFSET('Hygiene Data'!$G$13,0,10*ROW('Hygiene Data'!G21)))</f>
        <v/>
      </c>
      <c r="EA27" s="369" t="str">
        <f ca="1">+IF(OFFSET('Hygiene Data'!$H$11,0,10*ROW('Hygiene Data'!H21))="","",OFFSET('Hygiene Data'!$H$11,0,10*ROW('Hygiene Data'!H21)))</f>
        <v/>
      </c>
      <c r="EB27" s="369" t="str">
        <f ca="1">+IF(OFFSET('Hygiene Data'!$H$12,0,10*ROW('Hygiene Data'!H21))="","",OFFSET('Hygiene Data'!$H$12,0,10*ROW('Hygiene Data'!H21)))</f>
        <v/>
      </c>
      <c r="EC27" s="369" t="str">
        <f ca="1">+IF(OFFSET('Hygiene Data'!$H$13,0,10*ROW('Hygiene Data'!H21))="","",OFFSET('Hygiene Data'!$H$13,0,10*ROW('Hygiene Data'!H21)))</f>
        <v/>
      </c>
      <c r="ED27" s="369" t="str">
        <f ca="1">+IF(OFFSET('Hygiene Data'!$I$11,0,10*ROW('Hygiene Data'!I21))="","",OFFSET('Hygiene Data'!$I$11,0,10*ROW('Hygiene Data'!I21)))</f>
        <v/>
      </c>
      <c r="EE27" s="369" t="str">
        <f ca="1">+IF(OFFSET('Hygiene Data'!$I$12,0,10*ROW('Hygiene Data'!I21))="","",OFFSET('Hygiene Data'!$I$12,0,10*ROW('Hygiene Data'!I21)))</f>
        <v/>
      </c>
      <c r="EF27" s="369" t="str">
        <f ca="1">+IF(OFFSET('Hygiene Data'!$I$13,0,10*ROW('Hygiene Data'!I21))="","",OFFSET('Hygiene Data'!$I$13,0,10*ROW('Hygiene Data'!I21)))</f>
        <v/>
      </c>
    </row>
    <row r="28" spans="1:136" x14ac:dyDescent="0.25">
      <c r="A28" s="478" t="str">
        <f ca="1">+IF(OFFSET('Water Data'!$B$2,0,10*ROW('Water Data'!E22))="","",OFFSET('Water Data'!$B$2,0,10*ROW('Water Data'!E22)))</f>
        <v/>
      </c>
      <c r="B28" s="478"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05" t="str">
        <f t="shared" ca="1" si="0"/>
        <v/>
      </c>
      <c r="D28" s="506"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06"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06"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06"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06"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06"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06"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06"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06"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06"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06"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06"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06"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06"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06"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06"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06"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06"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07"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07"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07"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07"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07"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07"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07"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07"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07"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07"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07"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07"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07"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07"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07"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07"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07"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07"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07"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07"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07"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07"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07"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07"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07"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07"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07"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07"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07"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07"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08"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84"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08"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08"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08"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08"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08"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08"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08"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08"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08"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08"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08"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08"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08"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08"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08"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08"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69" t="str">
        <f ca="1">+IF(OFFSET('Water Data'!$D$27,0,10*ROW('Water Data'!D22))="","",OFFSET('Water Data'!$D$27,0,10*ROW('Water Data'!D22)))</f>
        <v/>
      </c>
      <c r="BT28" s="369" t="str">
        <f ca="1">+IF(OFFSET('Water Data'!$D$28,0,10*ROW('Water Data'!D22))="","",OFFSET('Water Data'!$D$28,0,10*ROW('Water Data'!D22)))</f>
        <v/>
      </c>
      <c r="BU28" s="369" t="str">
        <f ca="1">+IF(OFFSET('Water Data'!$D$29,0,10*ROW('Water Data'!D22))="","",OFFSET('Water Data'!$D$29,0,10*ROW('Water Data'!D22)))</f>
        <v/>
      </c>
      <c r="BV28" s="369" t="str">
        <f ca="1">+IF(OFFSET('Water Data'!$E$27,0,10*ROW('Water Data'!E22))="","",OFFSET('Water Data'!$E$27,0,10*ROW('Water Data'!E22)))</f>
        <v/>
      </c>
      <c r="BW28" s="369" t="str">
        <f ca="1">+IF(OFFSET('Water Data'!$E$28,0,10*ROW('Water Data'!E22))="","",OFFSET('Water Data'!$E$28,0,10*ROW('Water Data'!E22)))</f>
        <v/>
      </c>
      <c r="BX28" s="369" t="str">
        <f ca="1">+IF(OFFSET('Water Data'!$E$29,0,10*ROW('Water Data'!E22))="","",OFFSET('Water Data'!$E$29,0,10*ROW('Water Data'!E22)))</f>
        <v/>
      </c>
      <c r="BY28" s="369" t="str">
        <f ca="1">+IF(OFFSET('Water Data'!$F$27,0,10*ROW('Water Data'!F22))="","",OFFSET('Water Data'!$F$27,0,10*ROW('Water Data'!F22)))</f>
        <v/>
      </c>
      <c r="BZ28" s="369" t="str">
        <f ca="1">+IF(OFFSET('Water Data'!$F$28,0,10*ROW('Water Data'!F22))="","",OFFSET('Water Data'!$F$28,0,10*ROW('Water Data'!F22)))</f>
        <v/>
      </c>
      <c r="CA28" s="369" t="str">
        <f ca="1">+IF(OFFSET('Water Data'!$F$29,0,10*ROW('Water Data'!F22))="","",OFFSET('Water Data'!$F$29,0,10*ROW('Water Data'!F22)))</f>
        <v/>
      </c>
      <c r="CB28" s="369" t="str">
        <f ca="1">+IF(OFFSET('Water Data'!$G$27,0,10*ROW('Water Data'!G22))="","",OFFSET('Water Data'!$G$27,0,10*ROW('Water Data'!G22)))</f>
        <v/>
      </c>
      <c r="CC28" s="369" t="str">
        <f ca="1">+IF(OFFSET('Water Data'!$G$28,0,10*ROW('Water Data'!G22))="","",OFFSET('Water Data'!$G$28,0,10*ROW('Water Data'!G22)))</f>
        <v/>
      </c>
      <c r="CD28" s="369" t="str">
        <f ca="1">+IF(OFFSET('Water Data'!$G$29,0,10*ROW('Water Data'!G22))="","",OFFSET('Water Data'!$G$29,0,10*ROW('Water Data'!G22)))</f>
        <v/>
      </c>
      <c r="CE28" s="369" t="str">
        <f ca="1">+IF(OFFSET('Water Data'!$H$27,0,10*ROW('Water Data'!H22))="","",OFFSET('Water Data'!$H$27,0,10*ROW('Water Data'!H22)))</f>
        <v/>
      </c>
      <c r="CF28" s="369" t="str">
        <f ca="1">+IF(OFFSET('Water Data'!$H$28,0,10*ROW('Water Data'!H22))="","",OFFSET('Water Data'!$H$28,0,10*ROW('Water Data'!H22)))</f>
        <v/>
      </c>
      <c r="CG28" s="369" t="str">
        <f ca="1">+IF(OFFSET('Water Data'!$H$29,0,10*ROW('Water Data'!H22))="","",OFFSET('Water Data'!$H$29,0,10*ROW('Water Data'!H22)))</f>
        <v/>
      </c>
      <c r="CH28" s="369" t="str">
        <f ca="1">+IF(OFFSET('Water Data'!$I$27,0,10*ROW('Water Data'!I22))="","",OFFSET('Water Data'!$I$27,0,10*ROW('Water Data'!I22)))</f>
        <v/>
      </c>
      <c r="CI28" s="369" t="str">
        <f ca="1">+IF(OFFSET('Water Data'!$I$28,0,10*ROW('Water Data'!I22))="","",OFFSET('Water Data'!$I$28,0,10*ROW('Water Data'!I22)))</f>
        <v/>
      </c>
      <c r="CJ28" s="369" t="str">
        <f ca="1">+IF(OFFSET('Water Data'!$I$29,0,10*ROW('Water Data'!I22))="","",OFFSET('Water Data'!$I$29,0,10*ROW('Water Data'!I22)))</f>
        <v/>
      </c>
      <c r="CK28" s="369" t="str">
        <f ca="1">+IF(OFFSET('Sanitation Data'!$D$28,0,10*ROW('Sanitation Data'!D22))="","",OFFSET('Sanitation Data'!$D$28,0,10*ROW('Sanitation Data'!D22)))</f>
        <v/>
      </c>
      <c r="CL28" s="369" t="str">
        <f ca="1">+IF(OFFSET('Sanitation Data'!$D$29,0,10*ROW('Sanitation Data'!D22))="","",OFFSET('Sanitation Data'!$D$29,0,10*ROW('Sanitation Data'!D22)))</f>
        <v/>
      </c>
      <c r="CM28" s="369" t="str">
        <f ca="1">+IF(OFFSET('Sanitation Data'!$D$30,0,10*ROW('Sanitation Data'!D22))="","",OFFSET('Sanitation Data'!$D$30,0,10*ROW('Sanitation Data'!D22)))</f>
        <v/>
      </c>
      <c r="CN28" s="369" t="str">
        <f ca="1">+IF(OFFSET('Sanitation Data'!$D$31,0,10*ROW('Sanitation Data'!D22))="","",OFFSET('Sanitation Data'!$D$31,0,10*ROW('Sanitation Data'!D22)))</f>
        <v/>
      </c>
      <c r="CO28" s="369" t="str">
        <f ca="1">+IF(OFFSET('Sanitation Data'!$D$32,0,10*ROW('Sanitation Data'!D22))="","",OFFSET('Sanitation Data'!$D$32,0,10*ROW('Sanitation Data'!D22)))</f>
        <v/>
      </c>
      <c r="CP28" s="369" t="str">
        <f ca="1">+IF(OFFSET('Sanitation Data'!$E$28,0,10*ROW('Sanitation Data'!E22))="","",OFFSET('Sanitation Data'!$E$28,0,10*ROW('Sanitation Data'!E22)))</f>
        <v/>
      </c>
      <c r="CQ28" s="369" t="str">
        <f ca="1">+IF(OFFSET('Sanitation Data'!$E$29,0,10*ROW('Sanitation Data'!E22))="","",OFFSET('Sanitation Data'!$E$29,0,10*ROW('Sanitation Data'!E22)))</f>
        <v/>
      </c>
      <c r="CR28" s="369" t="str">
        <f ca="1">+IF(OFFSET('Sanitation Data'!$E$30,0,10*ROW('Sanitation Data'!E22))="","",OFFSET('Sanitation Data'!$E$30,0,10*ROW('Sanitation Data'!E22)))</f>
        <v/>
      </c>
      <c r="CS28" s="369" t="str">
        <f ca="1">+IF(OFFSET('Sanitation Data'!$E$31,0,10*ROW('Sanitation Data'!E22))="","",OFFSET('Sanitation Data'!$E$31,0,10*ROW('Sanitation Data'!E22)))</f>
        <v/>
      </c>
      <c r="CT28" s="369" t="str">
        <f ca="1">+IF(OFFSET('Sanitation Data'!$E$32,0,10*ROW('Sanitation Data'!E22))="","",OFFSET('Sanitation Data'!$E$32,0,10*ROW('Sanitation Data'!E22)))</f>
        <v/>
      </c>
      <c r="CU28" s="369" t="str">
        <f ca="1">+IF(OFFSET('Sanitation Data'!$F$28,0,10*ROW('Sanitation Data'!F22))="","",OFFSET('Sanitation Data'!$F$28,0,10*ROW('Sanitation Data'!F22)))</f>
        <v/>
      </c>
      <c r="CV28" s="369" t="str">
        <f ca="1">+IF(OFFSET('Sanitation Data'!$F$29,0,10*ROW('Sanitation Data'!F22))="","",OFFSET('Sanitation Data'!$F$29,0,10*ROW('Sanitation Data'!F22)))</f>
        <v/>
      </c>
      <c r="CW28" s="369" t="str">
        <f ca="1">+IF(OFFSET('Sanitation Data'!$F$30,0,10*ROW('Sanitation Data'!F22))="","",OFFSET('Sanitation Data'!$F$30,0,10*ROW('Sanitation Data'!F22)))</f>
        <v/>
      </c>
      <c r="CX28" s="369" t="str">
        <f ca="1">+IF(OFFSET('Sanitation Data'!$F$31,0,10*ROW('Sanitation Data'!F22))="","",OFFSET('Sanitation Data'!$F$31,0,10*ROW('Sanitation Data'!F22)))</f>
        <v/>
      </c>
      <c r="CY28" s="369" t="str">
        <f ca="1">+IF(OFFSET('Sanitation Data'!$F$32,0,10*ROW('Sanitation Data'!F22))="","",OFFSET('Sanitation Data'!$F$32,0,10*ROW('Sanitation Data'!F22)))</f>
        <v/>
      </c>
      <c r="CZ28" s="369" t="str">
        <f ca="1">+IF(OFFSET('Sanitation Data'!$G$28,0,10*ROW('Sanitation Data'!G22))="","",OFFSET('Sanitation Data'!$G$28,0,10*ROW('Sanitation Data'!G22)))</f>
        <v/>
      </c>
      <c r="DA28" s="369" t="str">
        <f ca="1">+IF(OFFSET('Sanitation Data'!$G$29,0,10*ROW('Sanitation Data'!G22))="","",OFFSET('Sanitation Data'!$G$29,0,10*ROW('Sanitation Data'!G22)))</f>
        <v/>
      </c>
      <c r="DB28" s="369" t="str">
        <f ca="1">+IF(OFFSET('Sanitation Data'!$G$30,0,10*ROW('Sanitation Data'!G22))="","",OFFSET('Sanitation Data'!$G$30,0,10*ROW('Sanitation Data'!G22)))</f>
        <v/>
      </c>
      <c r="DC28" s="369" t="str">
        <f ca="1">+IF(OFFSET('Sanitation Data'!$G$31,0,10*ROW('Sanitation Data'!G22))="","",OFFSET('Sanitation Data'!$G$31,0,10*ROW('Sanitation Data'!G22)))</f>
        <v/>
      </c>
      <c r="DD28" s="369" t="str">
        <f ca="1">+IF(OFFSET('Sanitation Data'!$G$32,0,10*ROW('Sanitation Data'!G22))="","",OFFSET('Sanitation Data'!$G$32,0,10*ROW('Sanitation Data'!G22)))</f>
        <v/>
      </c>
      <c r="DE28" s="369" t="str">
        <f ca="1">+IF(OFFSET('Sanitation Data'!$H$28,0,10*ROW('Sanitation Data'!H22))="","",OFFSET('Sanitation Data'!$H$28,0,10*ROW('Sanitation Data'!H22)))</f>
        <v/>
      </c>
      <c r="DF28" s="369" t="str">
        <f ca="1">+IF(OFFSET('Sanitation Data'!$H$29,0,10*ROW('Sanitation Data'!H22))="","",OFFSET('Sanitation Data'!$H$29,0,10*ROW('Sanitation Data'!H22)))</f>
        <v/>
      </c>
      <c r="DG28" s="369" t="str">
        <f ca="1">+IF(OFFSET('Sanitation Data'!$H$30,0,10*ROW('Sanitation Data'!H22))="","",OFFSET('Sanitation Data'!$H$30,0,10*ROW('Sanitation Data'!H22)))</f>
        <v/>
      </c>
      <c r="DH28" s="369" t="str">
        <f ca="1">+IF(OFFSET('Sanitation Data'!$H$31,0,10*ROW('Sanitation Data'!H22))="","",OFFSET('Sanitation Data'!$H$31,0,10*ROW('Sanitation Data'!H22)))</f>
        <v/>
      </c>
      <c r="DI28" s="369" t="str">
        <f ca="1">+IF(OFFSET('Sanitation Data'!$H$32,0,10*ROW('Sanitation Data'!H22))="","",OFFSET('Sanitation Data'!$H$32,0,10*ROW('Sanitation Data'!H22)))</f>
        <v/>
      </c>
      <c r="DJ28" s="369" t="str">
        <f ca="1">+IF(OFFSET('Sanitation Data'!$I$28,0,10*ROW('Sanitation Data'!I22))="","",OFFSET('Sanitation Data'!$I$28,0,10*ROW('Sanitation Data'!I22)))</f>
        <v/>
      </c>
      <c r="DK28" s="369" t="str">
        <f ca="1">+IF(OFFSET('Sanitation Data'!$I$29,0,10*ROW('Sanitation Data'!I22))="","",OFFSET('Sanitation Data'!$I$29,0,10*ROW('Sanitation Data'!I22)))</f>
        <v/>
      </c>
      <c r="DL28" s="369" t="str">
        <f ca="1">+IF(OFFSET('Sanitation Data'!$I$30,0,10*ROW('Sanitation Data'!I22))="","",OFFSET('Sanitation Data'!$I$30,0,10*ROW('Sanitation Data'!I22)))</f>
        <v/>
      </c>
      <c r="DM28" s="369" t="str">
        <f ca="1">+IF(OFFSET('Sanitation Data'!$I$31,0,10*ROW('Sanitation Data'!I22))="","",OFFSET('Sanitation Data'!$I$31,0,10*ROW('Sanitation Data'!I22)))</f>
        <v/>
      </c>
      <c r="DN28" s="369" t="str">
        <f ca="1">+IF(OFFSET('Sanitation Data'!$I$32,0,10*ROW('Sanitation Data'!I22))="","",OFFSET('Sanitation Data'!$I$32,0,10*ROW('Sanitation Data'!I22)))</f>
        <v/>
      </c>
      <c r="DO28" s="369" t="str">
        <f ca="1">+IF(OFFSET('Hygiene Data'!$D$11,0,10*ROW('Hygiene Data'!D22))="","",OFFSET('Hygiene Data'!$D$11,0,10*ROW('Hygiene Data'!D22)))</f>
        <v/>
      </c>
      <c r="DP28" s="369" t="str">
        <f ca="1">+IF(OFFSET('Hygiene Data'!$D$12,0,10*ROW('Hygiene Data'!D22))="","",OFFSET('Hygiene Data'!$D$12,0,10*ROW('Hygiene Data'!D22)))</f>
        <v/>
      </c>
      <c r="DQ28" s="369" t="str">
        <f ca="1">+IF(OFFSET('Hygiene Data'!$D$13,0,10*ROW('Hygiene Data'!D22))="","",OFFSET('Hygiene Data'!$D$13,0,10*ROW('Hygiene Data'!D22)))</f>
        <v/>
      </c>
      <c r="DR28" s="369" t="str">
        <f ca="1">+IF(OFFSET('Hygiene Data'!$E$11,0,10*ROW('Hygiene Data'!E22))="","",OFFSET('Hygiene Data'!$E$11,0,10*ROW('Hygiene Data'!E22)))</f>
        <v/>
      </c>
      <c r="DS28" s="369" t="str">
        <f ca="1">+IF(OFFSET('Hygiene Data'!$E$12,0,10*ROW('Hygiene Data'!E22))="","",OFFSET('Hygiene Data'!$E$12,0,10*ROW('Hygiene Data'!E22)))</f>
        <v/>
      </c>
      <c r="DT28" s="369" t="str">
        <f ca="1">+IF(OFFSET('Hygiene Data'!$E$13,0,10*ROW('Hygiene Data'!E22))="","",OFFSET('Hygiene Data'!$E$13,0,10*ROW('Hygiene Data'!E22)))</f>
        <v/>
      </c>
      <c r="DU28" s="369" t="str">
        <f ca="1">+IF(OFFSET('Hygiene Data'!$F$11,0,10*ROW('Hygiene Data'!F22))="","",OFFSET('Hygiene Data'!$F$11,0,10*ROW('Hygiene Data'!F22)))</f>
        <v/>
      </c>
      <c r="DV28" s="369" t="str">
        <f ca="1">+IF(OFFSET('Hygiene Data'!$F$12,0,10*ROW('Hygiene Data'!F22))="","",OFFSET('Hygiene Data'!$F$12,0,10*ROW('Hygiene Data'!F22)))</f>
        <v/>
      </c>
      <c r="DW28" s="369" t="str">
        <f ca="1">+IF(OFFSET('Hygiene Data'!$F$13,0,10*ROW('Hygiene Data'!F22))="","",OFFSET('Hygiene Data'!$F$13,0,10*ROW('Hygiene Data'!F22)))</f>
        <v/>
      </c>
      <c r="DX28" s="369" t="str">
        <f ca="1">+IF(OFFSET('Hygiene Data'!$G$11,0,10*ROW('Hygiene Data'!G22))="","",OFFSET('Hygiene Data'!$G$11,0,10*ROW('Hygiene Data'!G22)))</f>
        <v/>
      </c>
      <c r="DY28" s="369" t="str">
        <f ca="1">+IF(OFFSET('Hygiene Data'!$G$12,0,10*ROW('Hygiene Data'!G22))="","",OFFSET('Hygiene Data'!$G$12,0,10*ROW('Hygiene Data'!G22)))</f>
        <v/>
      </c>
      <c r="DZ28" s="369" t="str">
        <f ca="1">+IF(OFFSET('Hygiene Data'!$G$13,0,10*ROW('Hygiene Data'!G22))="","",OFFSET('Hygiene Data'!$G$13,0,10*ROW('Hygiene Data'!G22)))</f>
        <v/>
      </c>
      <c r="EA28" s="369" t="str">
        <f ca="1">+IF(OFFSET('Hygiene Data'!$H$11,0,10*ROW('Hygiene Data'!H22))="","",OFFSET('Hygiene Data'!$H$11,0,10*ROW('Hygiene Data'!H22)))</f>
        <v/>
      </c>
      <c r="EB28" s="369" t="str">
        <f ca="1">+IF(OFFSET('Hygiene Data'!$H$12,0,10*ROW('Hygiene Data'!H22))="","",OFFSET('Hygiene Data'!$H$12,0,10*ROW('Hygiene Data'!H22)))</f>
        <v/>
      </c>
      <c r="EC28" s="369" t="str">
        <f ca="1">+IF(OFFSET('Hygiene Data'!$H$13,0,10*ROW('Hygiene Data'!H22))="","",OFFSET('Hygiene Data'!$H$13,0,10*ROW('Hygiene Data'!H22)))</f>
        <v/>
      </c>
      <c r="ED28" s="369" t="str">
        <f ca="1">+IF(OFFSET('Hygiene Data'!$I$11,0,10*ROW('Hygiene Data'!I22))="","",OFFSET('Hygiene Data'!$I$11,0,10*ROW('Hygiene Data'!I22)))</f>
        <v/>
      </c>
      <c r="EE28" s="369" t="str">
        <f ca="1">+IF(OFFSET('Hygiene Data'!$I$12,0,10*ROW('Hygiene Data'!I22))="","",OFFSET('Hygiene Data'!$I$12,0,10*ROW('Hygiene Data'!I22)))</f>
        <v/>
      </c>
      <c r="EF28" s="369" t="str">
        <f ca="1">+IF(OFFSET('Hygiene Data'!$I$13,0,10*ROW('Hygiene Data'!I22))="","",OFFSET('Hygiene Data'!$I$13,0,10*ROW('Hygiene Data'!I22)))</f>
        <v/>
      </c>
    </row>
    <row r="29" spans="1:136" x14ac:dyDescent="0.25">
      <c r="A29" s="478" t="str">
        <f ca="1">+IF(OFFSET('Water Data'!$B$2,0,10*ROW('Water Data'!E23))="","",OFFSET('Water Data'!$B$2,0,10*ROW('Water Data'!E23)))</f>
        <v/>
      </c>
      <c r="B29" s="478"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05" t="str">
        <f t="shared" ca="1" si="0"/>
        <v/>
      </c>
      <c r="D29" s="506"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06"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06"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06"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06"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06"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06"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06"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06"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06"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06"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06"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06"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06"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06"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06"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06"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06"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07"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07"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07"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07"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07"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07"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07"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07"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07"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07"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07"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07"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07"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07"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07"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07"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07"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07"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07"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07"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07"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07"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07"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07"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07"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07"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07"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07"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07"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07"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08"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84"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08"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08"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08"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08"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08"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08"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08"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08"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08"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08"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08"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08"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08"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08"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08"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08"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69" t="str">
        <f ca="1">+IF(OFFSET('Water Data'!$D$27,0,10*ROW('Water Data'!D23))="","",OFFSET('Water Data'!$D$27,0,10*ROW('Water Data'!D23)))</f>
        <v/>
      </c>
      <c r="BT29" s="369" t="str">
        <f ca="1">+IF(OFFSET('Water Data'!$D$28,0,10*ROW('Water Data'!D23))="","",OFFSET('Water Data'!$D$28,0,10*ROW('Water Data'!D23)))</f>
        <v/>
      </c>
      <c r="BU29" s="369" t="str">
        <f ca="1">+IF(OFFSET('Water Data'!$D$29,0,10*ROW('Water Data'!D23))="","",OFFSET('Water Data'!$D$29,0,10*ROW('Water Data'!D23)))</f>
        <v/>
      </c>
      <c r="BV29" s="369" t="str">
        <f ca="1">+IF(OFFSET('Water Data'!$E$27,0,10*ROW('Water Data'!E23))="","",OFFSET('Water Data'!$E$27,0,10*ROW('Water Data'!E23)))</f>
        <v/>
      </c>
      <c r="BW29" s="369" t="str">
        <f ca="1">+IF(OFFSET('Water Data'!$E$28,0,10*ROW('Water Data'!E23))="","",OFFSET('Water Data'!$E$28,0,10*ROW('Water Data'!E23)))</f>
        <v/>
      </c>
      <c r="BX29" s="369" t="str">
        <f ca="1">+IF(OFFSET('Water Data'!$E$29,0,10*ROW('Water Data'!E23))="","",OFFSET('Water Data'!$E$29,0,10*ROW('Water Data'!E23)))</f>
        <v/>
      </c>
      <c r="BY29" s="369" t="str">
        <f ca="1">+IF(OFFSET('Water Data'!$F$27,0,10*ROW('Water Data'!F23))="","",OFFSET('Water Data'!$F$27,0,10*ROW('Water Data'!F23)))</f>
        <v/>
      </c>
      <c r="BZ29" s="369" t="str">
        <f ca="1">+IF(OFFSET('Water Data'!$F$28,0,10*ROW('Water Data'!F23))="","",OFFSET('Water Data'!$F$28,0,10*ROW('Water Data'!F23)))</f>
        <v/>
      </c>
      <c r="CA29" s="369" t="str">
        <f ca="1">+IF(OFFSET('Water Data'!$F$29,0,10*ROW('Water Data'!F23))="","",OFFSET('Water Data'!$F$29,0,10*ROW('Water Data'!F23)))</f>
        <v/>
      </c>
      <c r="CB29" s="369" t="str">
        <f ca="1">+IF(OFFSET('Water Data'!$G$27,0,10*ROW('Water Data'!G23))="","",OFFSET('Water Data'!$G$27,0,10*ROW('Water Data'!G23)))</f>
        <v/>
      </c>
      <c r="CC29" s="369" t="str">
        <f ca="1">+IF(OFFSET('Water Data'!$G$28,0,10*ROW('Water Data'!G23))="","",OFFSET('Water Data'!$G$28,0,10*ROW('Water Data'!G23)))</f>
        <v/>
      </c>
      <c r="CD29" s="369" t="str">
        <f ca="1">+IF(OFFSET('Water Data'!$G$29,0,10*ROW('Water Data'!G23))="","",OFFSET('Water Data'!$G$29,0,10*ROW('Water Data'!G23)))</f>
        <v/>
      </c>
      <c r="CE29" s="369" t="str">
        <f ca="1">+IF(OFFSET('Water Data'!$H$27,0,10*ROW('Water Data'!H23))="","",OFFSET('Water Data'!$H$27,0,10*ROW('Water Data'!H23)))</f>
        <v/>
      </c>
      <c r="CF29" s="369" t="str">
        <f ca="1">+IF(OFFSET('Water Data'!$H$28,0,10*ROW('Water Data'!H23))="","",OFFSET('Water Data'!$H$28,0,10*ROW('Water Data'!H23)))</f>
        <v/>
      </c>
      <c r="CG29" s="369" t="str">
        <f ca="1">+IF(OFFSET('Water Data'!$H$29,0,10*ROW('Water Data'!H23))="","",OFFSET('Water Data'!$H$29,0,10*ROW('Water Data'!H23)))</f>
        <v/>
      </c>
      <c r="CH29" s="369" t="str">
        <f ca="1">+IF(OFFSET('Water Data'!$I$27,0,10*ROW('Water Data'!I23))="","",OFFSET('Water Data'!$I$27,0,10*ROW('Water Data'!I23)))</f>
        <v/>
      </c>
      <c r="CI29" s="369" t="str">
        <f ca="1">+IF(OFFSET('Water Data'!$I$28,0,10*ROW('Water Data'!I23))="","",OFFSET('Water Data'!$I$28,0,10*ROW('Water Data'!I23)))</f>
        <v/>
      </c>
      <c r="CJ29" s="369" t="str">
        <f ca="1">+IF(OFFSET('Water Data'!$I$29,0,10*ROW('Water Data'!I23))="","",OFFSET('Water Data'!$I$29,0,10*ROW('Water Data'!I23)))</f>
        <v/>
      </c>
      <c r="CK29" s="369" t="str">
        <f ca="1">+IF(OFFSET('Sanitation Data'!$D$28,0,10*ROW('Sanitation Data'!D23))="","",OFFSET('Sanitation Data'!$D$28,0,10*ROW('Sanitation Data'!D23)))</f>
        <v/>
      </c>
      <c r="CL29" s="369" t="str">
        <f ca="1">+IF(OFFSET('Sanitation Data'!$D$29,0,10*ROW('Sanitation Data'!D23))="","",OFFSET('Sanitation Data'!$D$29,0,10*ROW('Sanitation Data'!D23)))</f>
        <v/>
      </c>
      <c r="CM29" s="369" t="str">
        <f ca="1">+IF(OFFSET('Sanitation Data'!$D$30,0,10*ROW('Sanitation Data'!D23))="","",OFFSET('Sanitation Data'!$D$30,0,10*ROW('Sanitation Data'!D23)))</f>
        <v/>
      </c>
      <c r="CN29" s="369" t="str">
        <f ca="1">+IF(OFFSET('Sanitation Data'!$D$31,0,10*ROW('Sanitation Data'!D23))="","",OFFSET('Sanitation Data'!$D$31,0,10*ROW('Sanitation Data'!D23)))</f>
        <v/>
      </c>
      <c r="CO29" s="369" t="str">
        <f ca="1">+IF(OFFSET('Sanitation Data'!$D$32,0,10*ROW('Sanitation Data'!D23))="","",OFFSET('Sanitation Data'!$D$32,0,10*ROW('Sanitation Data'!D23)))</f>
        <v/>
      </c>
      <c r="CP29" s="369" t="str">
        <f ca="1">+IF(OFFSET('Sanitation Data'!$E$28,0,10*ROW('Sanitation Data'!E23))="","",OFFSET('Sanitation Data'!$E$28,0,10*ROW('Sanitation Data'!E23)))</f>
        <v/>
      </c>
      <c r="CQ29" s="369" t="str">
        <f ca="1">+IF(OFFSET('Sanitation Data'!$E$29,0,10*ROW('Sanitation Data'!E23))="","",OFFSET('Sanitation Data'!$E$29,0,10*ROW('Sanitation Data'!E23)))</f>
        <v/>
      </c>
      <c r="CR29" s="369" t="str">
        <f ca="1">+IF(OFFSET('Sanitation Data'!$E$30,0,10*ROW('Sanitation Data'!E23))="","",OFFSET('Sanitation Data'!$E$30,0,10*ROW('Sanitation Data'!E23)))</f>
        <v/>
      </c>
      <c r="CS29" s="369" t="str">
        <f ca="1">+IF(OFFSET('Sanitation Data'!$E$31,0,10*ROW('Sanitation Data'!E23))="","",OFFSET('Sanitation Data'!$E$31,0,10*ROW('Sanitation Data'!E23)))</f>
        <v/>
      </c>
      <c r="CT29" s="369" t="str">
        <f ca="1">+IF(OFFSET('Sanitation Data'!$E$32,0,10*ROW('Sanitation Data'!E23))="","",OFFSET('Sanitation Data'!$E$32,0,10*ROW('Sanitation Data'!E23)))</f>
        <v/>
      </c>
      <c r="CU29" s="369" t="str">
        <f ca="1">+IF(OFFSET('Sanitation Data'!$F$28,0,10*ROW('Sanitation Data'!F23))="","",OFFSET('Sanitation Data'!$F$28,0,10*ROW('Sanitation Data'!F23)))</f>
        <v/>
      </c>
      <c r="CV29" s="369" t="str">
        <f ca="1">+IF(OFFSET('Sanitation Data'!$F$29,0,10*ROW('Sanitation Data'!F23))="","",OFFSET('Sanitation Data'!$F$29,0,10*ROW('Sanitation Data'!F23)))</f>
        <v/>
      </c>
      <c r="CW29" s="369" t="str">
        <f ca="1">+IF(OFFSET('Sanitation Data'!$F$30,0,10*ROW('Sanitation Data'!F23))="","",OFFSET('Sanitation Data'!$F$30,0,10*ROW('Sanitation Data'!F23)))</f>
        <v/>
      </c>
      <c r="CX29" s="369" t="str">
        <f ca="1">+IF(OFFSET('Sanitation Data'!$F$31,0,10*ROW('Sanitation Data'!F23))="","",OFFSET('Sanitation Data'!$F$31,0,10*ROW('Sanitation Data'!F23)))</f>
        <v/>
      </c>
      <c r="CY29" s="369" t="str">
        <f ca="1">+IF(OFFSET('Sanitation Data'!$F$32,0,10*ROW('Sanitation Data'!F23))="","",OFFSET('Sanitation Data'!$F$32,0,10*ROW('Sanitation Data'!F23)))</f>
        <v/>
      </c>
      <c r="CZ29" s="369" t="str">
        <f ca="1">+IF(OFFSET('Sanitation Data'!$G$28,0,10*ROW('Sanitation Data'!G23))="","",OFFSET('Sanitation Data'!$G$28,0,10*ROW('Sanitation Data'!G23)))</f>
        <v/>
      </c>
      <c r="DA29" s="369" t="str">
        <f ca="1">+IF(OFFSET('Sanitation Data'!$G$29,0,10*ROW('Sanitation Data'!G23))="","",OFFSET('Sanitation Data'!$G$29,0,10*ROW('Sanitation Data'!G23)))</f>
        <v/>
      </c>
      <c r="DB29" s="369" t="str">
        <f ca="1">+IF(OFFSET('Sanitation Data'!$G$30,0,10*ROW('Sanitation Data'!G23))="","",OFFSET('Sanitation Data'!$G$30,0,10*ROW('Sanitation Data'!G23)))</f>
        <v/>
      </c>
      <c r="DC29" s="369" t="str">
        <f ca="1">+IF(OFFSET('Sanitation Data'!$G$31,0,10*ROW('Sanitation Data'!G23))="","",OFFSET('Sanitation Data'!$G$31,0,10*ROW('Sanitation Data'!G23)))</f>
        <v/>
      </c>
      <c r="DD29" s="369" t="str">
        <f ca="1">+IF(OFFSET('Sanitation Data'!$G$32,0,10*ROW('Sanitation Data'!G23))="","",OFFSET('Sanitation Data'!$G$32,0,10*ROW('Sanitation Data'!G23)))</f>
        <v/>
      </c>
      <c r="DE29" s="369" t="str">
        <f ca="1">+IF(OFFSET('Sanitation Data'!$H$28,0,10*ROW('Sanitation Data'!H23))="","",OFFSET('Sanitation Data'!$H$28,0,10*ROW('Sanitation Data'!H23)))</f>
        <v/>
      </c>
      <c r="DF29" s="369" t="str">
        <f ca="1">+IF(OFFSET('Sanitation Data'!$H$29,0,10*ROW('Sanitation Data'!H23))="","",OFFSET('Sanitation Data'!$H$29,0,10*ROW('Sanitation Data'!H23)))</f>
        <v/>
      </c>
      <c r="DG29" s="369" t="str">
        <f ca="1">+IF(OFFSET('Sanitation Data'!$H$30,0,10*ROW('Sanitation Data'!H23))="","",OFFSET('Sanitation Data'!$H$30,0,10*ROW('Sanitation Data'!H23)))</f>
        <v/>
      </c>
      <c r="DH29" s="369" t="str">
        <f ca="1">+IF(OFFSET('Sanitation Data'!$H$31,0,10*ROW('Sanitation Data'!H23))="","",OFFSET('Sanitation Data'!$H$31,0,10*ROW('Sanitation Data'!H23)))</f>
        <v/>
      </c>
      <c r="DI29" s="369" t="str">
        <f ca="1">+IF(OFFSET('Sanitation Data'!$H$32,0,10*ROW('Sanitation Data'!H23))="","",OFFSET('Sanitation Data'!$H$32,0,10*ROW('Sanitation Data'!H23)))</f>
        <v/>
      </c>
      <c r="DJ29" s="369" t="str">
        <f ca="1">+IF(OFFSET('Sanitation Data'!$I$28,0,10*ROW('Sanitation Data'!I23))="","",OFFSET('Sanitation Data'!$I$28,0,10*ROW('Sanitation Data'!I23)))</f>
        <v/>
      </c>
      <c r="DK29" s="369" t="str">
        <f ca="1">+IF(OFFSET('Sanitation Data'!$I$29,0,10*ROW('Sanitation Data'!I23))="","",OFFSET('Sanitation Data'!$I$29,0,10*ROW('Sanitation Data'!I23)))</f>
        <v/>
      </c>
      <c r="DL29" s="369" t="str">
        <f ca="1">+IF(OFFSET('Sanitation Data'!$I$30,0,10*ROW('Sanitation Data'!I23))="","",OFFSET('Sanitation Data'!$I$30,0,10*ROW('Sanitation Data'!I23)))</f>
        <v/>
      </c>
      <c r="DM29" s="369" t="str">
        <f ca="1">+IF(OFFSET('Sanitation Data'!$I$31,0,10*ROW('Sanitation Data'!I23))="","",OFFSET('Sanitation Data'!$I$31,0,10*ROW('Sanitation Data'!I23)))</f>
        <v/>
      </c>
      <c r="DN29" s="369" t="str">
        <f ca="1">+IF(OFFSET('Sanitation Data'!$I$32,0,10*ROW('Sanitation Data'!I23))="","",OFFSET('Sanitation Data'!$I$32,0,10*ROW('Sanitation Data'!I23)))</f>
        <v/>
      </c>
      <c r="DO29" s="369" t="str">
        <f ca="1">+IF(OFFSET('Hygiene Data'!$D$11,0,10*ROW('Hygiene Data'!D23))="","",OFFSET('Hygiene Data'!$D$11,0,10*ROW('Hygiene Data'!D23)))</f>
        <v/>
      </c>
      <c r="DP29" s="369" t="str">
        <f ca="1">+IF(OFFSET('Hygiene Data'!$D$12,0,10*ROW('Hygiene Data'!D23))="","",OFFSET('Hygiene Data'!$D$12,0,10*ROW('Hygiene Data'!D23)))</f>
        <v/>
      </c>
      <c r="DQ29" s="369" t="str">
        <f ca="1">+IF(OFFSET('Hygiene Data'!$D$13,0,10*ROW('Hygiene Data'!D23))="","",OFFSET('Hygiene Data'!$D$13,0,10*ROW('Hygiene Data'!D23)))</f>
        <v/>
      </c>
      <c r="DR29" s="369" t="str">
        <f ca="1">+IF(OFFSET('Hygiene Data'!$E$11,0,10*ROW('Hygiene Data'!E23))="","",OFFSET('Hygiene Data'!$E$11,0,10*ROW('Hygiene Data'!E23)))</f>
        <v/>
      </c>
      <c r="DS29" s="369" t="str">
        <f ca="1">+IF(OFFSET('Hygiene Data'!$E$12,0,10*ROW('Hygiene Data'!E23))="","",OFFSET('Hygiene Data'!$E$12,0,10*ROW('Hygiene Data'!E23)))</f>
        <v/>
      </c>
      <c r="DT29" s="369" t="str">
        <f ca="1">+IF(OFFSET('Hygiene Data'!$E$13,0,10*ROW('Hygiene Data'!E23))="","",OFFSET('Hygiene Data'!$E$13,0,10*ROW('Hygiene Data'!E23)))</f>
        <v/>
      </c>
      <c r="DU29" s="369" t="str">
        <f ca="1">+IF(OFFSET('Hygiene Data'!$F$11,0,10*ROW('Hygiene Data'!F23))="","",OFFSET('Hygiene Data'!$F$11,0,10*ROW('Hygiene Data'!F23)))</f>
        <v/>
      </c>
      <c r="DV29" s="369" t="str">
        <f ca="1">+IF(OFFSET('Hygiene Data'!$F$12,0,10*ROW('Hygiene Data'!F23))="","",OFFSET('Hygiene Data'!$F$12,0,10*ROW('Hygiene Data'!F23)))</f>
        <v/>
      </c>
      <c r="DW29" s="369" t="str">
        <f ca="1">+IF(OFFSET('Hygiene Data'!$F$13,0,10*ROW('Hygiene Data'!F23))="","",OFFSET('Hygiene Data'!$F$13,0,10*ROW('Hygiene Data'!F23)))</f>
        <v/>
      </c>
      <c r="DX29" s="369" t="str">
        <f ca="1">+IF(OFFSET('Hygiene Data'!$G$11,0,10*ROW('Hygiene Data'!G23))="","",OFFSET('Hygiene Data'!$G$11,0,10*ROW('Hygiene Data'!G23)))</f>
        <v/>
      </c>
      <c r="DY29" s="369" t="str">
        <f ca="1">+IF(OFFSET('Hygiene Data'!$G$12,0,10*ROW('Hygiene Data'!G23))="","",OFFSET('Hygiene Data'!$G$12,0,10*ROW('Hygiene Data'!G23)))</f>
        <v/>
      </c>
      <c r="DZ29" s="369" t="str">
        <f ca="1">+IF(OFFSET('Hygiene Data'!$G$13,0,10*ROW('Hygiene Data'!G23))="","",OFFSET('Hygiene Data'!$G$13,0,10*ROW('Hygiene Data'!G23)))</f>
        <v/>
      </c>
      <c r="EA29" s="369" t="str">
        <f ca="1">+IF(OFFSET('Hygiene Data'!$H$11,0,10*ROW('Hygiene Data'!H23))="","",OFFSET('Hygiene Data'!$H$11,0,10*ROW('Hygiene Data'!H23)))</f>
        <v/>
      </c>
      <c r="EB29" s="369" t="str">
        <f ca="1">+IF(OFFSET('Hygiene Data'!$H$12,0,10*ROW('Hygiene Data'!H23))="","",OFFSET('Hygiene Data'!$H$12,0,10*ROW('Hygiene Data'!H23)))</f>
        <v/>
      </c>
      <c r="EC29" s="369" t="str">
        <f ca="1">+IF(OFFSET('Hygiene Data'!$H$13,0,10*ROW('Hygiene Data'!H23))="","",OFFSET('Hygiene Data'!$H$13,0,10*ROW('Hygiene Data'!H23)))</f>
        <v/>
      </c>
      <c r="ED29" s="369" t="str">
        <f ca="1">+IF(OFFSET('Hygiene Data'!$I$11,0,10*ROW('Hygiene Data'!I23))="","",OFFSET('Hygiene Data'!$I$11,0,10*ROW('Hygiene Data'!I23)))</f>
        <v/>
      </c>
      <c r="EE29" s="369" t="str">
        <f ca="1">+IF(OFFSET('Hygiene Data'!$I$12,0,10*ROW('Hygiene Data'!I23))="","",OFFSET('Hygiene Data'!$I$12,0,10*ROW('Hygiene Data'!I23)))</f>
        <v/>
      </c>
      <c r="EF29" s="369" t="str">
        <f ca="1">+IF(OFFSET('Hygiene Data'!$I$13,0,10*ROW('Hygiene Data'!I23))="","",OFFSET('Hygiene Data'!$I$13,0,10*ROW('Hygiene Data'!I23)))</f>
        <v/>
      </c>
    </row>
    <row r="30" spans="1:136" x14ac:dyDescent="0.25">
      <c r="A30" s="478" t="str">
        <f ca="1">+IF(OFFSET('Water Data'!$B$2,0,10*ROW('Water Data'!E24))="","",OFFSET('Water Data'!$B$2,0,10*ROW('Water Data'!E24)))</f>
        <v/>
      </c>
      <c r="B30" s="478"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05" t="str">
        <f t="shared" ca="1" si="0"/>
        <v/>
      </c>
      <c r="D30" s="506"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06"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06"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06"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06"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06"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06"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06"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06"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06"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06"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06"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06"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06"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06"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06"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06"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06"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07"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07"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07"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07"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07"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07"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07"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07"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07"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07"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07"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07"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07"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07"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07"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07"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07"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07"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07"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07"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07"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07"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07"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07"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07"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07"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07"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07"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07"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07"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08"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84"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08"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08"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08"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08"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08"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08"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08"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08"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08"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08"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08"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08"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08"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08"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08"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08"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69" t="str">
        <f ca="1">+IF(OFFSET('Water Data'!$D$27,0,10*ROW('Water Data'!D24))="","",OFFSET('Water Data'!$D$27,0,10*ROW('Water Data'!D24)))</f>
        <v/>
      </c>
      <c r="BT30" s="369" t="str">
        <f ca="1">+IF(OFFSET('Water Data'!$D$28,0,10*ROW('Water Data'!D24))="","",OFFSET('Water Data'!$D$28,0,10*ROW('Water Data'!D24)))</f>
        <v/>
      </c>
      <c r="BU30" s="369" t="str">
        <f ca="1">+IF(OFFSET('Water Data'!$D$29,0,10*ROW('Water Data'!D24))="","",OFFSET('Water Data'!$D$29,0,10*ROW('Water Data'!D24)))</f>
        <v/>
      </c>
      <c r="BV30" s="369" t="str">
        <f ca="1">+IF(OFFSET('Water Data'!$E$27,0,10*ROW('Water Data'!E24))="","",OFFSET('Water Data'!$E$27,0,10*ROW('Water Data'!E24)))</f>
        <v/>
      </c>
      <c r="BW30" s="369" t="str">
        <f ca="1">+IF(OFFSET('Water Data'!$E$28,0,10*ROW('Water Data'!E24))="","",OFFSET('Water Data'!$E$28,0,10*ROW('Water Data'!E24)))</f>
        <v/>
      </c>
      <c r="BX30" s="369" t="str">
        <f ca="1">+IF(OFFSET('Water Data'!$E$29,0,10*ROW('Water Data'!E24))="","",OFFSET('Water Data'!$E$29,0,10*ROW('Water Data'!E24)))</f>
        <v/>
      </c>
      <c r="BY30" s="369" t="str">
        <f ca="1">+IF(OFFSET('Water Data'!$F$27,0,10*ROW('Water Data'!F24))="","",OFFSET('Water Data'!$F$27,0,10*ROW('Water Data'!F24)))</f>
        <v/>
      </c>
      <c r="BZ30" s="369" t="str">
        <f ca="1">+IF(OFFSET('Water Data'!$F$28,0,10*ROW('Water Data'!F24))="","",OFFSET('Water Data'!$F$28,0,10*ROW('Water Data'!F24)))</f>
        <v/>
      </c>
      <c r="CA30" s="369" t="str">
        <f ca="1">+IF(OFFSET('Water Data'!$F$29,0,10*ROW('Water Data'!F24))="","",OFFSET('Water Data'!$F$29,0,10*ROW('Water Data'!F24)))</f>
        <v/>
      </c>
      <c r="CB30" s="369" t="str">
        <f ca="1">+IF(OFFSET('Water Data'!$G$27,0,10*ROW('Water Data'!G24))="","",OFFSET('Water Data'!$G$27,0,10*ROW('Water Data'!G24)))</f>
        <v/>
      </c>
      <c r="CC30" s="369" t="str">
        <f ca="1">+IF(OFFSET('Water Data'!$G$28,0,10*ROW('Water Data'!G24))="","",OFFSET('Water Data'!$G$28,0,10*ROW('Water Data'!G24)))</f>
        <v/>
      </c>
      <c r="CD30" s="369" t="str">
        <f ca="1">+IF(OFFSET('Water Data'!$G$29,0,10*ROW('Water Data'!G24))="","",OFFSET('Water Data'!$G$29,0,10*ROW('Water Data'!G24)))</f>
        <v/>
      </c>
      <c r="CE30" s="369" t="str">
        <f ca="1">+IF(OFFSET('Water Data'!$H$27,0,10*ROW('Water Data'!H24))="","",OFFSET('Water Data'!$H$27,0,10*ROW('Water Data'!H24)))</f>
        <v/>
      </c>
      <c r="CF30" s="369" t="str">
        <f ca="1">+IF(OFFSET('Water Data'!$H$28,0,10*ROW('Water Data'!H24))="","",OFFSET('Water Data'!$H$28,0,10*ROW('Water Data'!H24)))</f>
        <v/>
      </c>
      <c r="CG30" s="369" t="str">
        <f ca="1">+IF(OFFSET('Water Data'!$H$29,0,10*ROW('Water Data'!H24))="","",OFFSET('Water Data'!$H$29,0,10*ROW('Water Data'!H24)))</f>
        <v/>
      </c>
      <c r="CH30" s="369" t="str">
        <f ca="1">+IF(OFFSET('Water Data'!$I$27,0,10*ROW('Water Data'!I24))="","",OFFSET('Water Data'!$I$27,0,10*ROW('Water Data'!I24)))</f>
        <v/>
      </c>
      <c r="CI30" s="369" t="str">
        <f ca="1">+IF(OFFSET('Water Data'!$I$28,0,10*ROW('Water Data'!I24))="","",OFFSET('Water Data'!$I$28,0,10*ROW('Water Data'!I24)))</f>
        <v/>
      </c>
      <c r="CJ30" s="369" t="str">
        <f ca="1">+IF(OFFSET('Water Data'!$I$29,0,10*ROW('Water Data'!I24))="","",OFFSET('Water Data'!$I$29,0,10*ROW('Water Data'!I24)))</f>
        <v/>
      </c>
      <c r="CK30" s="369" t="str">
        <f ca="1">+IF(OFFSET('Sanitation Data'!$D$28,0,10*ROW('Sanitation Data'!D24))="","",OFFSET('Sanitation Data'!$D$28,0,10*ROW('Sanitation Data'!D24)))</f>
        <v/>
      </c>
      <c r="CL30" s="369" t="str">
        <f ca="1">+IF(OFFSET('Sanitation Data'!$D$29,0,10*ROW('Sanitation Data'!D24))="","",OFFSET('Sanitation Data'!$D$29,0,10*ROW('Sanitation Data'!D24)))</f>
        <v/>
      </c>
      <c r="CM30" s="369" t="str">
        <f ca="1">+IF(OFFSET('Sanitation Data'!$D$30,0,10*ROW('Sanitation Data'!D24))="","",OFFSET('Sanitation Data'!$D$30,0,10*ROW('Sanitation Data'!D24)))</f>
        <v/>
      </c>
      <c r="CN30" s="369" t="str">
        <f ca="1">+IF(OFFSET('Sanitation Data'!$D$31,0,10*ROW('Sanitation Data'!D24))="","",OFFSET('Sanitation Data'!$D$31,0,10*ROW('Sanitation Data'!D24)))</f>
        <v/>
      </c>
      <c r="CO30" s="369" t="str">
        <f ca="1">+IF(OFFSET('Sanitation Data'!$D$32,0,10*ROW('Sanitation Data'!D24))="","",OFFSET('Sanitation Data'!$D$32,0,10*ROW('Sanitation Data'!D24)))</f>
        <v/>
      </c>
      <c r="CP30" s="369" t="str">
        <f ca="1">+IF(OFFSET('Sanitation Data'!$E$28,0,10*ROW('Sanitation Data'!E24))="","",OFFSET('Sanitation Data'!$E$28,0,10*ROW('Sanitation Data'!E24)))</f>
        <v/>
      </c>
      <c r="CQ30" s="369" t="str">
        <f ca="1">+IF(OFFSET('Sanitation Data'!$E$29,0,10*ROW('Sanitation Data'!E24))="","",OFFSET('Sanitation Data'!$E$29,0,10*ROW('Sanitation Data'!E24)))</f>
        <v/>
      </c>
      <c r="CR30" s="369" t="str">
        <f ca="1">+IF(OFFSET('Sanitation Data'!$E$30,0,10*ROW('Sanitation Data'!E24))="","",OFFSET('Sanitation Data'!$E$30,0,10*ROW('Sanitation Data'!E24)))</f>
        <v/>
      </c>
      <c r="CS30" s="369" t="str">
        <f ca="1">+IF(OFFSET('Sanitation Data'!$E$31,0,10*ROW('Sanitation Data'!E24))="","",OFFSET('Sanitation Data'!$E$31,0,10*ROW('Sanitation Data'!E24)))</f>
        <v/>
      </c>
      <c r="CT30" s="369" t="str">
        <f ca="1">+IF(OFFSET('Sanitation Data'!$E$32,0,10*ROW('Sanitation Data'!E24))="","",OFFSET('Sanitation Data'!$E$32,0,10*ROW('Sanitation Data'!E24)))</f>
        <v/>
      </c>
      <c r="CU30" s="369" t="str">
        <f ca="1">+IF(OFFSET('Sanitation Data'!$F$28,0,10*ROW('Sanitation Data'!F24))="","",OFFSET('Sanitation Data'!$F$28,0,10*ROW('Sanitation Data'!F24)))</f>
        <v/>
      </c>
      <c r="CV30" s="369" t="str">
        <f ca="1">+IF(OFFSET('Sanitation Data'!$F$29,0,10*ROW('Sanitation Data'!F24))="","",OFFSET('Sanitation Data'!$F$29,0,10*ROW('Sanitation Data'!F24)))</f>
        <v/>
      </c>
      <c r="CW30" s="369" t="str">
        <f ca="1">+IF(OFFSET('Sanitation Data'!$F$30,0,10*ROW('Sanitation Data'!F24))="","",OFFSET('Sanitation Data'!$F$30,0,10*ROW('Sanitation Data'!F24)))</f>
        <v/>
      </c>
      <c r="CX30" s="369" t="str">
        <f ca="1">+IF(OFFSET('Sanitation Data'!$F$31,0,10*ROW('Sanitation Data'!F24))="","",OFFSET('Sanitation Data'!$F$31,0,10*ROW('Sanitation Data'!F24)))</f>
        <v/>
      </c>
      <c r="CY30" s="369" t="str">
        <f ca="1">+IF(OFFSET('Sanitation Data'!$F$32,0,10*ROW('Sanitation Data'!F24))="","",OFFSET('Sanitation Data'!$F$32,0,10*ROW('Sanitation Data'!F24)))</f>
        <v/>
      </c>
      <c r="CZ30" s="369" t="str">
        <f ca="1">+IF(OFFSET('Sanitation Data'!$G$28,0,10*ROW('Sanitation Data'!G24))="","",OFFSET('Sanitation Data'!$G$28,0,10*ROW('Sanitation Data'!G24)))</f>
        <v/>
      </c>
      <c r="DA30" s="369" t="str">
        <f ca="1">+IF(OFFSET('Sanitation Data'!$G$29,0,10*ROW('Sanitation Data'!G24))="","",OFFSET('Sanitation Data'!$G$29,0,10*ROW('Sanitation Data'!G24)))</f>
        <v/>
      </c>
      <c r="DB30" s="369" t="str">
        <f ca="1">+IF(OFFSET('Sanitation Data'!$G$30,0,10*ROW('Sanitation Data'!G24))="","",OFFSET('Sanitation Data'!$G$30,0,10*ROW('Sanitation Data'!G24)))</f>
        <v/>
      </c>
      <c r="DC30" s="369" t="str">
        <f ca="1">+IF(OFFSET('Sanitation Data'!$G$31,0,10*ROW('Sanitation Data'!G24))="","",OFFSET('Sanitation Data'!$G$31,0,10*ROW('Sanitation Data'!G24)))</f>
        <v/>
      </c>
      <c r="DD30" s="369" t="str">
        <f ca="1">+IF(OFFSET('Sanitation Data'!$G$32,0,10*ROW('Sanitation Data'!G24))="","",OFFSET('Sanitation Data'!$G$32,0,10*ROW('Sanitation Data'!G24)))</f>
        <v/>
      </c>
      <c r="DE30" s="369" t="str">
        <f ca="1">+IF(OFFSET('Sanitation Data'!$H$28,0,10*ROW('Sanitation Data'!H24))="","",OFFSET('Sanitation Data'!$H$28,0,10*ROW('Sanitation Data'!H24)))</f>
        <v/>
      </c>
      <c r="DF30" s="369" t="str">
        <f ca="1">+IF(OFFSET('Sanitation Data'!$H$29,0,10*ROW('Sanitation Data'!H24))="","",OFFSET('Sanitation Data'!$H$29,0,10*ROW('Sanitation Data'!H24)))</f>
        <v/>
      </c>
      <c r="DG30" s="369" t="str">
        <f ca="1">+IF(OFFSET('Sanitation Data'!$H$30,0,10*ROW('Sanitation Data'!H24))="","",OFFSET('Sanitation Data'!$H$30,0,10*ROW('Sanitation Data'!H24)))</f>
        <v/>
      </c>
      <c r="DH30" s="369" t="str">
        <f ca="1">+IF(OFFSET('Sanitation Data'!$H$31,0,10*ROW('Sanitation Data'!H24))="","",OFFSET('Sanitation Data'!$H$31,0,10*ROW('Sanitation Data'!H24)))</f>
        <v/>
      </c>
      <c r="DI30" s="369" t="str">
        <f ca="1">+IF(OFFSET('Sanitation Data'!$H$32,0,10*ROW('Sanitation Data'!H24))="","",OFFSET('Sanitation Data'!$H$32,0,10*ROW('Sanitation Data'!H24)))</f>
        <v/>
      </c>
      <c r="DJ30" s="369" t="str">
        <f ca="1">+IF(OFFSET('Sanitation Data'!$I$28,0,10*ROW('Sanitation Data'!I24))="","",OFFSET('Sanitation Data'!$I$28,0,10*ROW('Sanitation Data'!I24)))</f>
        <v/>
      </c>
      <c r="DK30" s="369" t="str">
        <f ca="1">+IF(OFFSET('Sanitation Data'!$I$29,0,10*ROW('Sanitation Data'!I24))="","",OFFSET('Sanitation Data'!$I$29,0,10*ROW('Sanitation Data'!I24)))</f>
        <v/>
      </c>
      <c r="DL30" s="369" t="str">
        <f ca="1">+IF(OFFSET('Sanitation Data'!$I$30,0,10*ROW('Sanitation Data'!I24))="","",OFFSET('Sanitation Data'!$I$30,0,10*ROW('Sanitation Data'!I24)))</f>
        <v/>
      </c>
      <c r="DM30" s="369" t="str">
        <f ca="1">+IF(OFFSET('Sanitation Data'!$I$31,0,10*ROW('Sanitation Data'!I24))="","",OFFSET('Sanitation Data'!$I$31,0,10*ROW('Sanitation Data'!I24)))</f>
        <v/>
      </c>
      <c r="DN30" s="369" t="str">
        <f ca="1">+IF(OFFSET('Sanitation Data'!$I$32,0,10*ROW('Sanitation Data'!I24))="","",OFFSET('Sanitation Data'!$I$32,0,10*ROW('Sanitation Data'!I24)))</f>
        <v/>
      </c>
      <c r="DO30" s="369" t="str">
        <f ca="1">+IF(OFFSET('Hygiene Data'!$D$11,0,10*ROW('Hygiene Data'!D24))="","",OFFSET('Hygiene Data'!$D$11,0,10*ROW('Hygiene Data'!D24)))</f>
        <v/>
      </c>
      <c r="DP30" s="369" t="str">
        <f ca="1">+IF(OFFSET('Hygiene Data'!$D$12,0,10*ROW('Hygiene Data'!D24))="","",OFFSET('Hygiene Data'!$D$12,0,10*ROW('Hygiene Data'!D24)))</f>
        <v/>
      </c>
      <c r="DQ30" s="369" t="str">
        <f ca="1">+IF(OFFSET('Hygiene Data'!$D$13,0,10*ROW('Hygiene Data'!D24))="","",OFFSET('Hygiene Data'!$D$13,0,10*ROW('Hygiene Data'!D24)))</f>
        <v/>
      </c>
      <c r="DR30" s="369" t="str">
        <f ca="1">+IF(OFFSET('Hygiene Data'!$E$11,0,10*ROW('Hygiene Data'!E24))="","",OFFSET('Hygiene Data'!$E$11,0,10*ROW('Hygiene Data'!E24)))</f>
        <v/>
      </c>
      <c r="DS30" s="369" t="str">
        <f ca="1">+IF(OFFSET('Hygiene Data'!$E$12,0,10*ROW('Hygiene Data'!E24))="","",OFFSET('Hygiene Data'!$E$12,0,10*ROW('Hygiene Data'!E24)))</f>
        <v/>
      </c>
      <c r="DT30" s="369" t="str">
        <f ca="1">+IF(OFFSET('Hygiene Data'!$E$13,0,10*ROW('Hygiene Data'!E24))="","",OFFSET('Hygiene Data'!$E$13,0,10*ROW('Hygiene Data'!E24)))</f>
        <v/>
      </c>
      <c r="DU30" s="369" t="str">
        <f ca="1">+IF(OFFSET('Hygiene Data'!$F$11,0,10*ROW('Hygiene Data'!F24))="","",OFFSET('Hygiene Data'!$F$11,0,10*ROW('Hygiene Data'!F24)))</f>
        <v/>
      </c>
      <c r="DV30" s="369" t="str">
        <f ca="1">+IF(OFFSET('Hygiene Data'!$F$12,0,10*ROW('Hygiene Data'!F24))="","",OFFSET('Hygiene Data'!$F$12,0,10*ROW('Hygiene Data'!F24)))</f>
        <v/>
      </c>
      <c r="DW30" s="369" t="str">
        <f ca="1">+IF(OFFSET('Hygiene Data'!$F$13,0,10*ROW('Hygiene Data'!F24))="","",OFFSET('Hygiene Data'!$F$13,0,10*ROW('Hygiene Data'!F24)))</f>
        <v/>
      </c>
      <c r="DX30" s="369" t="str">
        <f ca="1">+IF(OFFSET('Hygiene Data'!$G$11,0,10*ROW('Hygiene Data'!G24))="","",OFFSET('Hygiene Data'!$G$11,0,10*ROW('Hygiene Data'!G24)))</f>
        <v/>
      </c>
      <c r="DY30" s="369" t="str">
        <f ca="1">+IF(OFFSET('Hygiene Data'!$G$12,0,10*ROW('Hygiene Data'!G24))="","",OFFSET('Hygiene Data'!$G$12,0,10*ROW('Hygiene Data'!G24)))</f>
        <v/>
      </c>
      <c r="DZ30" s="369" t="str">
        <f ca="1">+IF(OFFSET('Hygiene Data'!$G$13,0,10*ROW('Hygiene Data'!G24))="","",OFFSET('Hygiene Data'!$G$13,0,10*ROW('Hygiene Data'!G24)))</f>
        <v/>
      </c>
      <c r="EA30" s="369" t="str">
        <f ca="1">+IF(OFFSET('Hygiene Data'!$H$11,0,10*ROW('Hygiene Data'!H24))="","",OFFSET('Hygiene Data'!$H$11,0,10*ROW('Hygiene Data'!H24)))</f>
        <v/>
      </c>
      <c r="EB30" s="369" t="str">
        <f ca="1">+IF(OFFSET('Hygiene Data'!$H$12,0,10*ROW('Hygiene Data'!H24))="","",OFFSET('Hygiene Data'!$H$12,0,10*ROW('Hygiene Data'!H24)))</f>
        <v/>
      </c>
      <c r="EC30" s="369" t="str">
        <f ca="1">+IF(OFFSET('Hygiene Data'!$H$13,0,10*ROW('Hygiene Data'!H24))="","",OFFSET('Hygiene Data'!$H$13,0,10*ROW('Hygiene Data'!H24)))</f>
        <v/>
      </c>
      <c r="ED30" s="369" t="str">
        <f ca="1">+IF(OFFSET('Hygiene Data'!$I$11,0,10*ROW('Hygiene Data'!I24))="","",OFFSET('Hygiene Data'!$I$11,0,10*ROW('Hygiene Data'!I24)))</f>
        <v/>
      </c>
      <c r="EE30" s="369" t="str">
        <f ca="1">+IF(OFFSET('Hygiene Data'!$I$12,0,10*ROW('Hygiene Data'!I24))="","",OFFSET('Hygiene Data'!$I$12,0,10*ROW('Hygiene Data'!I24)))</f>
        <v/>
      </c>
      <c r="EF30" s="369" t="str">
        <f ca="1">+IF(OFFSET('Hygiene Data'!$I$13,0,10*ROW('Hygiene Data'!I24))="","",OFFSET('Hygiene Data'!$I$13,0,10*ROW('Hygiene Data'!I24)))</f>
        <v/>
      </c>
    </row>
    <row r="31" spans="1:136" x14ac:dyDescent="0.25">
      <c r="A31" s="478" t="str">
        <f ca="1">+IF(OFFSET('Water Data'!$B$2,0,10*ROW('Water Data'!E25))="","",OFFSET('Water Data'!$B$2,0,10*ROW('Water Data'!E25)))</f>
        <v/>
      </c>
      <c r="B31" s="478"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05" t="str">
        <f t="shared" ca="1" si="0"/>
        <v/>
      </c>
      <c r="D31" s="506"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06"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06"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06"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06"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06"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06"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06"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06"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06"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06"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06"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06"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06"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06"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06"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06"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06"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07"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07"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07"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07"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07"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07"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07"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07"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07"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07"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07"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07"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07"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07"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07"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07"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07"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07"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07"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07"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07"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07"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07"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07"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07"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07"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07"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07"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07"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07"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08"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84"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08"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08"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08"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08"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08"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08"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08"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08"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08"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08"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08"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08"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08"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08"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08"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08"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69" t="str">
        <f ca="1">+IF(OFFSET('Water Data'!$D$27,0,10*ROW('Water Data'!D25))="","",OFFSET('Water Data'!$D$27,0,10*ROW('Water Data'!D25)))</f>
        <v/>
      </c>
      <c r="BT31" s="369" t="str">
        <f ca="1">+IF(OFFSET('Water Data'!$D$28,0,10*ROW('Water Data'!D25))="","",OFFSET('Water Data'!$D$28,0,10*ROW('Water Data'!D25)))</f>
        <v/>
      </c>
      <c r="BU31" s="369" t="str">
        <f ca="1">+IF(OFFSET('Water Data'!$D$29,0,10*ROW('Water Data'!D25))="","",OFFSET('Water Data'!$D$29,0,10*ROW('Water Data'!D25)))</f>
        <v/>
      </c>
      <c r="BV31" s="369" t="str">
        <f ca="1">+IF(OFFSET('Water Data'!$E$27,0,10*ROW('Water Data'!E25))="","",OFFSET('Water Data'!$E$27,0,10*ROW('Water Data'!E25)))</f>
        <v/>
      </c>
      <c r="BW31" s="369" t="str">
        <f ca="1">+IF(OFFSET('Water Data'!$E$28,0,10*ROW('Water Data'!E25))="","",OFFSET('Water Data'!$E$28,0,10*ROW('Water Data'!E25)))</f>
        <v/>
      </c>
      <c r="BX31" s="369" t="str">
        <f ca="1">+IF(OFFSET('Water Data'!$E$29,0,10*ROW('Water Data'!E25))="","",OFFSET('Water Data'!$E$29,0,10*ROW('Water Data'!E25)))</f>
        <v/>
      </c>
      <c r="BY31" s="369" t="str">
        <f ca="1">+IF(OFFSET('Water Data'!$F$27,0,10*ROW('Water Data'!F25))="","",OFFSET('Water Data'!$F$27,0,10*ROW('Water Data'!F25)))</f>
        <v/>
      </c>
      <c r="BZ31" s="369" t="str">
        <f ca="1">+IF(OFFSET('Water Data'!$F$28,0,10*ROW('Water Data'!F25))="","",OFFSET('Water Data'!$F$28,0,10*ROW('Water Data'!F25)))</f>
        <v/>
      </c>
      <c r="CA31" s="369" t="str">
        <f ca="1">+IF(OFFSET('Water Data'!$F$29,0,10*ROW('Water Data'!F25))="","",OFFSET('Water Data'!$F$29,0,10*ROW('Water Data'!F25)))</f>
        <v/>
      </c>
      <c r="CB31" s="369" t="str">
        <f ca="1">+IF(OFFSET('Water Data'!$G$27,0,10*ROW('Water Data'!G25))="","",OFFSET('Water Data'!$G$27,0,10*ROW('Water Data'!G25)))</f>
        <v/>
      </c>
      <c r="CC31" s="369" t="str">
        <f ca="1">+IF(OFFSET('Water Data'!$G$28,0,10*ROW('Water Data'!G25))="","",OFFSET('Water Data'!$G$28,0,10*ROW('Water Data'!G25)))</f>
        <v/>
      </c>
      <c r="CD31" s="369" t="str">
        <f ca="1">+IF(OFFSET('Water Data'!$G$29,0,10*ROW('Water Data'!G25))="","",OFFSET('Water Data'!$G$29,0,10*ROW('Water Data'!G25)))</f>
        <v/>
      </c>
      <c r="CE31" s="369" t="str">
        <f ca="1">+IF(OFFSET('Water Data'!$H$27,0,10*ROW('Water Data'!H25))="","",OFFSET('Water Data'!$H$27,0,10*ROW('Water Data'!H25)))</f>
        <v/>
      </c>
      <c r="CF31" s="369" t="str">
        <f ca="1">+IF(OFFSET('Water Data'!$H$28,0,10*ROW('Water Data'!H25))="","",OFFSET('Water Data'!$H$28,0,10*ROW('Water Data'!H25)))</f>
        <v/>
      </c>
      <c r="CG31" s="369" t="str">
        <f ca="1">+IF(OFFSET('Water Data'!$H$29,0,10*ROW('Water Data'!H25))="","",OFFSET('Water Data'!$H$29,0,10*ROW('Water Data'!H25)))</f>
        <v/>
      </c>
      <c r="CH31" s="369" t="str">
        <f ca="1">+IF(OFFSET('Water Data'!$I$27,0,10*ROW('Water Data'!I25))="","",OFFSET('Water Data'!$I$27,0,10*ROW('Water Data'!I25)))</f>
        <v/>
      </c>
      <c r="CI31" s="369" t="str">
        <f ca="1">+IF(OFFSET('Water Data'!$I$28,0,10*ROW('Water Data'!I25))="","",OFFSET('Water Data'!$I$28,0,10*ROW('Water Data'!I25)))</f>
        <v/>
      </c>
      <c r="CJ31" s="369" t="str">
        <f ca="1">+IF(OFFSET('Water Data'!$I$29,0,10*ROW('Water Data'!I25))="","",OFFSET('Water Data'!$I$29,0,10*ROW('Water Data'!I25)))</f>
        <v/>
      </c>
      <c r="CK31" s="369" t="str">
        <f ca="1">+IF(OFFSET('Sanitation Data'!$D$28,0,10*ROW('Sanitation Data'!D25))="","",OFFSET('Sanitation Data'!$D$28,0,10*ROW('Sanitation Data'!D25)))</f>
        <v/>
      </c>
      <c r="CL31" s="369" t="str">
        <f ca="1">+IF(OFFSET('Sanitation Data'!$D$29,0,10*ROW('Sanitation Data'!D25))="","",OFFSET('Sanitation Data'!$D$29,0,10*ROW('Sanitation Data'!D25)))</f>
        <v/>
      </c>
      <c r="CM31" s="369" t="str">
        <f ca="1">+IF(OFFSET('Sanitation Data'!$D$30,0,10*ROW('Sanitation Data'!D25))="","",OFFSET('Sanitation Data'!$D$30,0,10*ROW('Sanitation Data'!D25)))</f>
        <v/>
      </c>
      <c r="CN31" s="369" t="str">
        <f ca="1">+IF(OFFSET('Sanitation Data'!$D$31,0,10*ROW('Sanitation Data'!D25))="","",OFFSET('Sanitation Data'!$D$31,0,10*ROW('Sanitation Data'!D25)))</f>
        <v/>
      </c>
      <c r="CO31" s="369" t="str">
        <f ca="1">+IF(OFFSET('Sanitation Data'!$D$32,0,10*ROW('Sanitation Data'!D25))="","",OFFSET('Sanitation Data'!$D$32,0,10*ROW('Sanitation Data'!D25)))</f>
        <v/>
      </c>
      <c r="CP31" s="369" t="str">
        <f ca="1">+IF(OFFSET('Sanitation Data'!$E$28,0,10*ROW('Sanitation Data'!E25))="","",OFFSET('Sanitation Data'!$E$28,0,10*ROW('Sanitation Data'!E25)))</f>
        <v/>
      </c>
      <c r="CQ31" s="369" t="str">
        <f ca="1">+IF(OFFSET('Sanitation Data'!$E$29,0,10*ROW('Sanitation Data'!E25))="","",OFFSET('Sanitation Data'!$E$29,0,10*ROW('Sanitation Data'!E25)))</f>
        <v/>
      </c>
      <c r="CR31" s="369" t="str">
        <f ca="1">+IF(OFFSET('Sanitation Data'!$E$30,0,10*ROW('Sanitation Data'!E25))="","",OFFSET('Sanitation Data'!$E$30,0,10*ROW('Sanitation Data'!E25)))</f>
        <v/>
      </c>
      <c r="CS31" s="369" t="str">
        <f ca="1">+IF(OFFSET('Sanitation Data'!$E$31,0,10*ROW('Sanitation Data'!E25))="","",OFFSET('Sanitation Data'!$E$31,0,10*ROW('Sanitation Data'!E25)))</f>
        <v/>
      </c>
      <c r="CT31" s="369" t="str">
        <f ca="1">+IF(OFFSET('Sanitation Data'!$E$32,0,10*ROW('Sanitation Data'!E25))="","",OFFSET('Sanitation Data'!$E$32,0,10*ROW('Sanitation Data'!E25)))</f>
        <v/>
      </c>
      <c r="CU31" s="369" t="str">
        <f ca="1">+IF(OFFSET('Sanitation Data'!$F$28,0,10*ROW('Sanitation Data'!F25))="","",OFFSET('Sanitation Data'!$F$28,0,10*ROW('Sanitation Data'!F25)))</f>
        <v/>
      </c>
      <c r="CV31" s="369" t="str">
        <f ca="1">+IF(OFFSET('Sanitation Data'!$F$29,0,10*ROW('Sanitation Data'!F25))="","",OFFSET('Sanitation Data'!$F$29,0,10*ROW('Sanitation Data'!F25)))</f>
        <v/>
      </c>
      <c r="CW31" s="369" t="str">
        <f ca="1">+IF(OFFSET('Sanitation Data'!$F$30,0,10*ROW('Sanitation Data'!F25))="","",OFFSET('Sanitation Data'!$F$30,0,10*ROW('Sanitation Data'!F25)))</f>
        <v/>
      </c>
      <c r="CX31" s="369" t="str">
        <f ca="1">+IF(OFFSET('Sanitation Data'!$F$31,0,10*ROW('Sanitation Data'!F25))="","",OFFSET('Sanitation Data'!$F$31,0,10*ROW('Sanitation Data'!F25)))</f>
        <v/>
      </c>
      <c r="CY31" s="369" t="str">
        <f ca="1">+IF(OFFSET('Sanitation Data'!$F$32,0,10*ROW('Sanitation Data'!F25))="","",OFFSET('Sanitation Data'!$F$32,0,10*ROW('Sanitation Data'!F25)))</f>
        <v/>
      </c>
      <c r="CZ31" s="369" t="str">
        <f ca="1">+IF(OFFSET('Sanitation Data'!$G$28,0,10*ROW('Sanitation Data'!G25))="","",OFFSET('Sanitation Data'!$G$28,0,10*ROW('Sanitation Data'!G25)))</f>
        <v/>
      </c>
      <c r="DA31" s="369" t="str">
        <f ca="1">+IF(OFFSET('Sanitation Data'!$G$29,0,10*ROW('Sanitation Data'!G25))="","",OFFSET('Sanitation Data'!$G$29,0,10*ROW('Sanitation Data'!G25)))</f>
        <v/>
      </c>
      <c r="DB31" s="369" t="str">
        <f ca="1">+IF(OFFSET('Sanitation Data'!$G$30,0,10*ROW('Sanitation Data'!G25))="","",OFFSET('Sanitation Data'!$G$30,0,10*ROW('Sanitation Data'!G25)))</f>
        <v/>
      </c>
      <c r="DC31" s="369" t="str">
        <f ca="1">+IF(OFFSET('Sanitation Data'!$G$31,0,10*ROW('Sanitation Data'!G25))="","",OFFSET('Sanitation Data'!$G$31,0,10*ROW('Sanitation Data'!G25)))</f>
        <v/>
      </c>
      <c r="DD31" s="369" t="str">
        <f ca="1">+IF(OFFSET('Sanitation Data'!$G$32,0,10*ROW('Sanitation Data'!G25))="","",OFFSET('Sanitation Data'!$G$32,0,10*ROW('Sanitation Data'!G25)))</f>
        <v/>
      </c>
      <c r="DE31" s="369" t="str">
        <f ca="1">+IF(OFFSET('Sanitation Data'!$H$28,0,10*ROW('Sanitation Data'!H25))="","",OFFSET('Sanitation Data'!$H$28,0,10*ROW('Sanitation Data'!H25)))</f>
        <v/>
      </c>
      <c r="DF31" s="369" t="str">
        <f ca="1">+IF(OFFSET('Sanitation Data'!$H$29,0,10*ROW('Sanitation Data'!H25))="","",OFFSET('Sanitation Data'!$H$29,0,10*ROW('Sanitation Data'!H25)))</f>
        <v/>
      </c>
      <c r="DG31" s="369" t="str">
        <f ca="1">+IF(OFFSET('Sanitation Data'!$H$30,0,10*ROW('Sanitation Data'!H25))="","",OFFSET('Sanitation Data'!$H$30,0,10*ROW('Sanitation Data'!H25)))</f>
        <v/>
      </c>
      <c r="DH31" s="369" t="str">
        <f ca="1">+IF(OFFSET('Sanitation Data'!$H$31,0,10*ROW('Sanitation Data'!H25))="","",OFFSET('Sanitation Data'!$H$31,0,10*ROW('Sanitation Data'!H25)))</f>
        <v/>
      </c>
      <c r="DI31" s="369" t="str">
        <f ca="1">+IF(OFFSET('Sanitation Data'!$H$32,0,10*ROW('Sanitation Data'!H25))="","",OFFSET('Sanitation Data'!$H$32,0,10*ROW('Sanitation Data'!H25)))</f>
        <v/>
      </c>
      <c r="DJ31" s="369" t="str">
        <f ca="1">+IF(OFFSET('Sanitation Data'!$I$28,0,10*ROW('Sanitation Data'!I25))="","",OFFSET('Sanitation Data'!$I$28,0,10*ROW('Sanitation Data'!I25)))</f>
        <v/>
      </c>
      <c r="DK31" s="369" t="str">
        <f ca="1">+IF(OFFSET('Sanitation Data'!$I$29,0,10*ROW('Sanitation Data'!I25))="","",OFFSET('Sanitation Data'!$I$29,0,10*ROW('Sanitation Data'!I25)))</f>
        <v/>
      </c>
      <c r="DL31" s="369" t="str">
        <f ca="1">+IF(OFFSET('Sanitation Data'!$I$30,0,10*ROW('Sanitation Data'!I25))="","",OFFSET('Sanitation Data'!$I$30,0,10*ROW('Sanitation Data'!I25)))</f>
        <v/>
      </c>
      <c r="DM31" s="369" t="str">
        <f ca="1">+IF(OFFSET('Sanitation Data'!$I$31,0,10*ROW('Sanitation Data'!I25))="","",OFFSET('Sanitation Data'!$I$31,0,10*ROW('Sanitation Data'!I25)))</f>
        <v/>
      </c>
      <c r="DN31" s="369" t="str">
        <f ca="1">+IF(OFFSET('Sanitation Data'!$I$32,0,10*ROW('Sanitation Data'!I25))="","",OFFSET('Sanitation Data'!$I$32,0,10*ROW('Sanitation Data'!I25)))</f>
        <v/>
      </c>
      <c r="DO31" s="369" t="str">
        <f ca="1">+IF(OFFSET('Hygiene Data'!$D$11,0,10*ROW('Hygiene Data'!D25))="","",OFFSET('Hygiene Data'!$D$11,0,10*ROW('Hygiene Data'!D25)))</f>
        <v/>
      </c>
      <c r="DP31" s="369" t="str">
        <f ca="1">+IF(OFFSET('Hygiene Data'!$D$12,0,10*ROW('Hygiene Data'!D25))="","",OFFSET('Hygiene Data'!$D$12,0,10*ROW('Hygiene Data'!D25)))</f>
        <v/>
      </c>
      <c r="DQ31" s="369" t="str">
        <f ca="1">+IF(OFFSET('Hygiene Data'!$D$13,0,10*ROW('Hygiene Data'!D25))="","",OFFSET('Hygiene Data'!$D$13,0,10*ROW('Hygiene Data'!D25)))</f>
        <v/>
      </c>
      <c r="DR31" s="369" t="str">
        <f ca="1">+IF(OFFSET('Hygiene Data'!$E$11,0,10*ROW('Hygiene Data'!E25))="","",OFFSET('Hygiene Data'!$E$11,0,10*ROW('Hygiene Data'!E25)))</f>
        <v/>
      </c>
      <c r="DS31" s="369" t="str">
        <f ca="1">+IF(OFFSET('Hygiene Data'!$E$12,0,10*ROW('Hygiene Data'!E25))="","",OFFSET('Hygiene Data'!$E$12,0,10*ROW('Hygiene Data'!E25)))</f>
        <v/>
      </c>
      <c r="DT31" s="369" t="str">
        <f ca="1">+IF(OFFSET('Hygiene Data'!$E$13,0,10*ROW('Hygiene Data'!E25))="","",OFFSET('Hygiene Data'!$E$13,0,10*ROW('Hygiene Data'!E25)))</f>
        <v/>
      </c>
      <c r="DU31" s="369" t="str">
        <f ca="1">+IF(OFFSET('Hygiene Data'!$F$11,0,10*ROW('Hygiene Data'!F25))="","",OFFSET('Hygiene Data'!$F$11,0,10*ROW('Hygiene Data'!F25)))</f>
        <v/>
      </c>
      <c r="DV31" s="369" t="str">
        <f ca="1">+IF(OFFSET('Hygiene Data'!$F$12,0,10*ROW('Hygiene Data'!F25))="","",OFFSET('Hygiene Data'!$F$12,0,10*ROW('Hygiene Data'!F25)))</f>
        <v/>
      </c>
      <c r="DW31" s="369" t="str">
        <f ca="1">+IF(OFFSET('Hygiene Data'!$F$13,0,10*ROW('Hygiene Data'!F25))="","",OFFSET('Hygiene Data'!$F$13,0,10*ROW('Hygiene Data'!F25)))</f>
        <v/>
      </c>
      <c r="DX31" s="369" t="str">
        <f ca="1">+IF(OFFSET('Hygiene Data'!$G$11,0,10*ROW('Hygiene Data'!G25))="","",OFFSET('Hygiene Data'!$G$11,0,10*ROW('Hygiene Data'!G25)))</f>
        <v/>
      </c>
      <c r="DY31" s="369" t="str">
        <f ca="1">+IF(OFFSET('Hygiene Data'!$G$12,0,10*ROW('Hygiene Data'!G25))="","",OFFSET('Hygiene Data'!$G$12,0,10*ROW('Hygiene Data'!G25)))</f>
        <v/>
      </c>
      <c r="DZ31" s="369" t="str">
        <f ca="1">+IF(OFFSET('Hygiene Data'!$G$13,0,10*ROW('Hygiene Data'!G25))="","",OFFSET('Hygiene Data'!$G$13,0,10*ROW('Hygiene Data'!G25)))</f>
        <v/>
      </c>
      <c r="EA31" s="369" t="str">
        <f ca="1">+IF(OFFSET('Hygiene Data'!$H$11,0,10*ROW('Hygiene Data'!H25))="","",OFFSET('Hygiene Data'!$H$11,0,10*ROW('Hygiene Data'!H25)))</f>
        <v/>
      </c>
      <c r="EB31" s="369" t="str">
        <f ca="1">+IF(OFFSET('Hygiene Data'!$H$12,0,10*ROW('Hygiene Data'!H25))="","",OFFSET('Hygiene Data'!$H$12,0,10*ROW('Hygiene Data'!H25)))</f>
        <v/>
      </c>
      <c r="EC31" s="369" t="str">
        <f ca="1">+IF(OFFSET('Hygiene Data'!$H$13,0,10*ROW('Hygiene Data'!H25))="","",OFFSET('Hygiene Data'!$H$13,0,10*ROW('Hygiene Data'!H25)))</f>
        <v/>
      </c>
      <c r="ED31" s="369" t="str">
        <f ca="1">+IF(OFFSET('Hygiene Data'!$I$11,0,10*ROW('Hygiene Data'!I25))="","",OFFSET('Hygiene Data'!$I$11,0,10*ROW('Hygiene Data'!I25)))</f>
        <v/>
      </c>
      <c r="EE31" s="369" t="str">
        <f ca="1">+IF(OFFSET('Hygiene Data'!$I$12,0,10*ROW('Hygiene Data'!I25))="","",OFFSET('Hygiene Data'!$I$12,0,10*ROW('Hygiene Data'!I25)))</f>
        <v/>
      </c>
      <c r="EF31" s="369" t="str">
        <f ca="1">+IF(OFFSET('Hygiene Data'!$I$13,0,10*ROW('Hygiene Data'!I25))="","",OFFSET('Hygiene Data'!$I$13,0,10*ROW('Hygiene Data'!I25)))</f>
        <v/>
      </c>
    </row>
    <row r="32" spans="1:136" x14ac:dyDescent="0.25">
      <c r="A32" s="478" t="str">
        <f ca="1">+IF(OFFSET('Water Data'!$B$2,0,10*ROW('Water Data'!E26))="","",OFFSET('Water Data'!$B$2,0,10*ROW('Water Data'!E26)))</f>
        <v/>
      </c>
      <c r="B32" s="478"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05" t="str">
        <f t="shared" ca="1" si="0"/>
        <v/>
      </c>
      <c r="D32" s="506"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06"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06"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06"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06"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06"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06"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06"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06"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06"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06"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06"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06"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06"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06"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06"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06"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06"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07"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07"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07"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07"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07"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07"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07"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07"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07"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07"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07"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07"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07"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07"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07"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07"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07"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07"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07"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07"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07"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07"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07"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07"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07"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07"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07"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07"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07"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07"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08"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84"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08"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08"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08"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08"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08"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08"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08"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08"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08"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08"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08"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08"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08"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08"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08"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08"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69" t="str">
        <f ca="1">+IF(OFFSET('Water Data'!$D$27,0,10*ROW('Water Data'!D26))="","",OFFSET('Water Data'!$D$27,0,10*ROW('Water Data'!D26)))</f>
        <v/>
      </c>
      <c r="BT32" s="369" t="str">
        <f ca="1">+IF(OFFSET('Water Data'!$D$28,0,10*ROW('Water Data'!D26))="","",OFFSET('Water Data'!$D$28,0,10*ROW('Water Data'!D26)))</f>
        <v/>
      </c>
      <c r="BU32" s="369" t="str">
        <f ca="1">+IF(OFFSET('Water Data'!$D$29,0,10*ROW('Water Data'!D26))="","",OFFSET('Water Data'!$D$29,0,10*ROW('Water Data'!D26)))</f>
        <v/>
      </c>
      <c r="BV32" s="369" t="str">
        <f ca="1">+IF(OFFSET('Water Data'!$E$27,0,10*ROW('Water Data'!E26))="","",OFFSET('Water Data'!$E$27,0,10*ROW('Water Data'!E26)))</f>
        <v/>
      </c>
      <c r="BW32" s="369" t="str">
        <f ca="1">+IF(OFFSET('Water Data'!$E$28,0,10*ROW('Water Data'!E26))="","",OFFSET('Water Data'!$E$28,0,10*ROW('Water Data'!E26)))</f>
        <v/>
      </c>
      <c r="BX32" s="369" t="str">
        <f ca="1">+IF(OFFSET('Water Data'!$E$29,0,10*ROW('Water Data'!E26))="","",OFFSET('Water Data'!$E$29,0,10*ROW('Water Data'!E26)))</f>
        <v/>
      </c>
      <c r="BY32" s="369" t="str">
        <f ca="1">+IF(OFFSET('Water Data'!$F$27,0,10*ROW('Water Data'!F26))="","",OFFSET('Water Data'!$F$27,0,10*ROW('Water Data'!F26)))</f>
        <v/>
      </c>
      <c r="BZ32" s="369" t="str">
        <f ca="1">+IF(OFFSET('Water Data'!$F$28,0,10*ROW('Water Data'!F26))="","",OFFSET('Water Data'!$F$28,0,10*ROW('Water Data'!F26)))</f>
        <v/>
      </c>
      <c r="CA32" s="369" t="str">
        <f ca="1">+IF(OFFSET('Water Data'!$F$29,0,10*ROW('Water Data'!F26))="","",OFFSET('Water Data'!$F$29,0,10*ROW('Water Data'!F26)))</f>
        <v/>
      </c>
      <c r="CB32" s="369" t="str">
        <f ca="1">+IF(OFFSET('Water Data'!$G$27,0,10*ROW('Water Data'!G26))="","",OFFSET('Water Data'!$G$27,0,10*ROW('Water Data'!G26)))</f>
        <v/>
      </c>
      <c r="CC32" s="369" t="str">
        <f ca="1">+IF(OFFSET('Water Data'!$G$28,0,10*ROW('Water Data'!G26))="","",OFFSET('Water Data'!$G$28,0,10*ROW('Water Data'!G26)))</f>
        <v/>
      </c>
      <c r="CD32" s="369" t="str">
        <f ca="1">+IF(OFFSET('Water Data'!$G$29,0,10*ROW('Water Data'!G26))="","",OFFSET('Water Data'!$G$29,0,10*ROW('Water Data'!G26)))</f>
        <v/>
      </c>
      <c r="CE32" s="369" t="str">
        <f ca="1">+IF(OFFSET('Water Data'!$H$27,0,10*ROW('Water Data'!H26))="","",OFFSET('Water Data'!$H$27,0,10*ROW('Water Data'!H26)))</f>
        <v/>
      </c>
      <c r="CF32" s="369" t="str">
        <f ca="1">+IF(OFFSET('Water Data'!$H$28,0,10*ROW('Water Data'!H26))="","",OFFSET('Water Data'!$H$28,0,10*ROW('Water Data'!H26)))</f>
        <v/>
      </c>
      <c r="CG32" s="369" t="str">
        <f ca="1">+IF(OFFSET('Water Data'!$H$29,0,10*ROW('Water Data'!H26))="","",OFFSET('Water Data'!$H$29,0,10*ROW('Water Data'!H26)))</f>
        <v/>
      </c>
      <c r="CH32" s="369" t="str">
        <f ca="1">+IF(OFFSET('Water Data'!$I$27,0,10*ROW('Water Data'!I26))="","",OFFSET('Water Data'!$I$27,0,10*ROW('Water Data'!I26)))</f>
        <v/>
      </c>
      <c r="CI32" s="369" t="str">
        <f ca="1">+IF(OFFSET('Water Data'!$I$28,0,10*ROW('Water Data'!I26))="","",OFFSET('Water Data'!$I$28,0,10*ROW('Water Data'!I26)))</f>
        <v/>
      </c>
      <c r="CJ32" s="369" t="str">
        <f ca="1">+IF(OFFSET('Water Data'!$I$29,0,10*ROW('Water Data'!I26))="","",OFFSET('Water Data'!$I$29,0,10*ROW('Water Data'!I26)))</f>
        <v/>
      </c>
      <c r="CK32" s="369" t="str">
        <f ca="1">+IF(OFFSET('Sanitation Data'!$D$28,0,10*ROW('Sanitation Data'!D26))="","",OFFSET('Sanitation Data'!$D$28,0,10*ROW('Sanitation Data'!D26)))</f>
        <v/>
      </c>
      <c r="CL32" s="369" t="str">
        <f ca="1">+IF(OFFSET('Sanitation Data'!$D$29,0,10*ROW('Sanitation Data'!D26))="","",OFFSET('Sanitation Data'!$D$29,0,10*ROW('Sanitation Data'!D26)))</f>
        <v/>
      </c>
      <c r="CM32" s="369" t="str">
        <f ca="1">+IF(OFFSET('Sanitation Data'!$D$30,0,10*ROW('Sanitation Data'!D26))="","",OFFSET('Sanitation Data'!$D$30,0,10*ROW('Sanitation Data'!D26)))</f>
        <v/>
      </c>
      <c r="CN32" s="369" t="str">
        <f ca="1">+IF(OFFSET('Sanitation Data'!$D$31,0,10*ROW('Sanitation Data'!D26))="","",OFFSET('Sanitation Data'!$D$31,0,10*ROW('Sanitation Data'!D26)))</f>
        <v/>
      </c>
      <c r="CO32" s="369" t="str">
        <f ca="1">+IF(OFFSET('Sanitation Data'!$D$32,0,10*ROW('Sanitation Data'!D26))="","",OFFSET('Sanitation Data'!$D$32,0,10*ROW('Sanitation Data'!D26)))</f>
        <v/>
      </c>
      <c r="CP32" s="369" t="str">
        <f ca="1">+IF(OFFSET('Sanitation Data'!$E$28,0,10*ROW('Sanitation Data'!E26))="","",OFFSET('Sanitation Data'!$E$28,0,10*ROW('Sanitation Data'!E26)))</f>
        <v/>
      </c>
      <c r="CQ32" s="369" t="str">
        <f ca="1">+IF(OFFSET('Sanitation Data'!$E$29,0,10*ROW('Sanitation Data'!E26))="","",OFFSET('Sanitation Data'!$E$29,0,10*ROW('Sanitation Data'!E26)))</f>
        <v/>
      </c>
      <c r="CR32" s="369" t="str">
        <f ca="1">+IF(OFFSET('Sanitation Data'!$E$30,0,10*ROW('Sanitation Data'!E26))="","",OFFSET('Sanitation Data'!$E$30,0,10*ROW('Sanitation Data'!E26)))</f>
        <v/>
      </c>
      <c r="CS32" s="369" t="str">
        <f ca="1">+IF(OFFSET('Sanitation Data'!$E$31,0,10*ROW('Sanitation Data'!E26))="","",OFFSET('Sanitation Data'!$E$31,0,10*ROW('Sanitation Data'!E26)))</f>
        <v/>
      </c>
      <c r="CT32" s="369" t="str">
        <f ca="1">+IF(OFFSET('Sanitation Data'!$E$32,0,10*ROW('Sanitation Data'!E26))="","",OFFSET('Sanitation Data'!$E$32,0,10*ROW('Sanitation Data'!E26)))</f>
        <v/>
      </c>
      <c r="CU32" s="369" t="str">
        <f ca="1">+IF(OFFSET('Sanitation Data'!$F$28,0,10*ROW('Sanitation Data'!F26))="","",OFFSET('Sanitation Data'!$F$28,0,10*ROW('Sanitation Data'!F26)))</f>
        <v/>
      </c>
      <c r="CV32" s="369" t="str">
        <f ca="1">+IF(OFFSET('Sanitation Data'!$F$29,0,10*ROW('Sanitation Data'!F26))="","",OFFSET('Sanitation Data'!$F$29,0,10*ROW('Sanitation Data'!F26)))</f>
        <v/>
      </c>
      <c r="CW32" s="369" t="str">
        <f ca="1">+IF(OFFSET('Sanitation Data'!$F$30,0,10*ROW('Sanitation Data'!F26))="","",OFFSET('Sanitation Data'!$F$30,0,10*ROW('Sanitation Data'!F26)))</f>
        <v/>
      </c>
      <c r="CX32" s="369" t="str">
        <f ca="1">+IF(OFFSET('Sanitation Data'!$F$31,0,10*ROW('Sanitation Data'!F26))="","",OFFSET('Sanitation Data'!$F$31,0,10*ROW('Sanitation Data'!F26)))</f>
        <v/>
      </c>
      <c r="CY32" s="369" t="str">
        <f ca="1">+IF(OFFSET('Sanitation Data'!$F$32,0,10*ROW('Sanitation Data'!F26))="","",OFFSET('Sanitation Data'!$F$32,0,10*ROW('Sanitation Data'!F26)))</f>
        <v/>
      </c>
      <c r="CZ32" s="369" t="str">
        <f ca="1">+IF(OFFSET('Sanitation Data'!$G$28,0,10*ROW('Sanitation Data'!G26))="","",OFFSET('Sanitation Data'!$G$28,0,10*ROW('Sanitation Data'!G26)))</f>
        <v/>
      </c>
      <c r="DA32" s="369" t="str">
        <f ca="1">+IF(OFFSET('Sanitation Data'!$G$29,0,10*ROW('Sanitation Data'!G26))="","",OFFSET('Sanitation Data'!$G$29,0,10*ROW('Sanitation Data'!G26)))</f>
        <v/>
      </c>
      <c r="DB32" s="369" t="str">
        <f ca="1">+IF(OFFSET('Sanitation Data'!$G$30,0,10*ROW('Sanitation Data'!G26))="","",OFFSET('Sanitation Data'!$G$30,0,10*ROW('Sanitation Data'!G26)))</f>
        <v/>
      </c>
      <c r="DC32" s="369" t="str">
        <f ca="1">+IF(OFFSET('Sanitation Data'!$G$31,0,10*ROW('Sanitation Data'!G26))="","",OFFSET('Sanitation Data'!$G$31,0,10*ROW('Sanitation Data'!G26)))</f>
        <v/>
      </c>
      <c r="DD32" s="369" t="str">
        <f ca="1">+IF(OFFSET('Sanitation Data'!$G$32,0,10*ROW('Sanitation Data'!G26))="","",OFFSET('Sanitation Data'!$G$32,0,10*ROW('Sanitation Data'!G26)))</f>
        <v/>
      </c>
      <c r="DE32" s="369" t="str">
        <f ca="1">+IF(OFFSET('Sanitation Data'!$H$28,0,10*ROW('Sanitation Data'!H26))="","",OFFSET('Sanitation Data'!$H$28,0,10*ROW('Sanitation Data'!H26)))</f>
        <v/>
      </c>
      <c r="DF32" s="369" t="str">
        <f ca="1">+IF(OFFSET('Sanitation Data'!$H$29,0,10*ROW('Sanitation Data'!H26))="","",OFFSET('Sanitation Data'!$H$29,0,10*ROW('Sanitation Data'!H26)))</f>
        <v/>
      </c>
      <c r="DG32" s="369" t="str">
        <f ca="1">+IF(OFFSET('Sanitation Data'!$H$30,0,10*ROW('Sanitation Data'!H26))="","",OFFSET('Sanitation Data'!$H$30,0,10*ROW('Sanitation Data'!H26)))</f>
        <v/>
      </c>
      <c r="DH32" s="369" t="str">
        <f ca="1">+IF(OFFSET('Sanitation Data'!$H$31,0,10*ROW('Sanitation Data'!H26))="","",OFFSET('Sanitation Data'!$H$31,0,10*ROW('Sanitation Data'!H26)))</f>
        <v/>
      </c>
      <c r="DI32" s="369" t="str">
        <f ca="1">+IF(OFFSET('Sanitation Data'!$H$32,0,10*ROW('Sanitation Data'!H26))="","",OFFSET('Sanitation Data'!$H$32,0,10*ROW('Sanitation Data'!H26)))</f>
        <v/>
      </c>
      <c r="DJ32" s="369" t="str">
        <f ca="1">+IF(OFFSET('Sanitation Data'!$I$28,0,10*ROW('Sanitation Data'!I26))="","",OFFSET('Sanitation Data'!$I$28,0,10*ROW('Sanitation Data'!I26)))</f>
        <v/>
      </c>
      <c r="DK32" s="369" t="str">
        <f ca="1">+IF(OFFSET('Sanitation Data'!$I$29,0,10*ROW('Sanitation Data'!I26))="","",OFFSET('Sanitation Data'!$I$29,0,10*ROW('Sanitation Data'!I26)))</f>
        <v/>
      </c>
      <c r="DL32" s="369" t="str">
        <f ca="1">+IF(OFFSET('Sanitation Data'!$I$30,0,10*ROW('Sanitation Data'!I26))="","",OFFSET('Sanitation Data'!$I$30,0,10*ROW('Sanitation Data'!I26)))</f>
        <v/>
      </c>
      <c r="DM32" s="369" t="str">
        <f ca="1">+IF(OFFSET('Sanitation Data'!$I$31,0,10*ROW('Sanitation Data'!I26))="","",OFFSET('Sanitation Data'!$I$31,0,10*ROW('Sanitation Data'!I26)))</f>
        <v/>
      </c>
      <c r="DN32" s="369" t="str">
        <f ca="1">+IF(OFFSET('Sanitation Data'!$I$32,0,10*ROW('Sanitation Data'!I26))="","",OFFSET('Sanitation Data'!$I$32,0,10*ROW('Sanitation Data'!I26)))</f>
        <v/>
      </c>
      <c r="DO32" s="369" t="str">
        <f ca="1">+IF(OFFSET('Hygiene Data'!$D$11,0,10*ROW('Hygiene Data'!D26))="","",OFFSET('Hygiene Data'!$D$11,0,10*ROW('Hygiene Data'!D26)))</f>
        <v/>
      </c>
      <c r="DP32" s="369" t="str">
        <f ca="1">+IF(OFFSET('Hygiene Data'!$D$12,0,10*ROW('Hygiene Data'!D26))="","",OFFSET('Hygiene Data'!$D$12,0,10*ROW('Hygiene Data'!D26)))</f>
        <v/>
      </c>
      <c r="DQ32" s="369" t="str">
        <f ca="1">+IF(OFFSET('Hygiene Data'!$D$13,0,10*ROW('Hygiene Data'!D26))="","",OFFSET('Hygiene Data'!$D$13,0,10*ROW('Hygiene Data'!D26)))</f>
        <v/>
      </c>
      <c r="DR32" s="369" t="str">
        <f ca="1">+IF(OFFSET('Hygiene Data'!$E$11,0,10*ROW('Hygiene Data'!E26))="","",OFFSET('Hygiene Data'!$E$11,0,10*ROW('Hygiene Data'!E26)))</f>
        <v/>
      </c>
      <c r="DS32" s="369" t="str">
        <f ca="1">+IF(OFFSET('Hygiene Data'!$E$12,0,10*ROW('Hygiene Data'!E26))="","",OFFSET('Hygiene Data'!$E$12,0,10*ROW('Hygiene Data'!E26)))</f>
        <v/>
      </c>
      <c r="DT32" s="369" t="str">
        <f ca="1">+IF(OFFSET('Hygiene Data'!$E$13,0,10*ROW('Hygiene Data'!E26))="","",OFFSET('Hygiene Data'!$E$13,0,10*ROW('Hygiene Data'!E26)))</f>
        <v/>
      </c>
      <c r="DU32" s="369" t="str">
        <f ca="1">+IF(OFFSET('Hygiene Data'!$F$11,0,10*ROW('Hygiene Data'!F26))="","",OFFSET('Hygiene Data'!$F$11,0,10*ROW('Hygiene Data'!F26)))</f>
        <v/>
      </c>
      <c r="DV32" s="369" t="str">
        <f ca="1">+IF(OFFSET('Hygiene Data'!$F$12,0,10*ROW('Hygiene Data'!F26))="","",OFFSET('Hygiene Data'!$F$12,0,10*ROW('Hygiene Data'!F26)))</f>
        <v/>
      </c>
      <c r="DW32" s="369" t="str">
        <f ca="1">+IF(OFFSET('Hygiene Data'!$F$13,0,10*ROW('Hygiene Data'!F26))="","",OFFSET('Hygiene Data'!$F$13,0,10*ROW('Hygiene Data'!F26)))</f>
        <v/>
      </c>
      <c r="DX32" s="369" t="str">
        <f ca="1">+IF(OFFSET('Hygiene Data'!$G$11,0,10*ROW('Hygiene Data'!G26))="","",OFFSET('Hygiene Data'!$G$11,0,10*ROW('Hygiene Data'!G26)))</f>
        <v/>
      </c>
      <c r="DY32" s="369" t="str">
        <f ca="1">+IF(OFFSET('Hygiene Data'!$G$12,0,10*ROW('Hygiene Data'!G26))="","",OFFSET('Hygiene Data'!$G$12,0,10*ROW('Hygiene Data'!G26)))</f>
        <v/>
      </c>
      <c r="DZ32" s="369" t="str">
        <f ca="1">+IF(OFFSET('Hygiene Data'!$G$13,0,10*ROW('Hygiene Data'!G26))="","",OFFSET('Hygiene Data'!$G$13,0,10*ROW('Hygiene Data'!G26)))</f>
        <v/>
      </c>
      <c r="EA32" s="369" t="str">
        <f ca="1">+IF(OFFSET('Hygiene Data'!$H$11,0,10*ROW('Hygiene Data'!H26))="","",OFFSET('Hygiene Data'!$H$11,0,10*ROW('Hygiene Data'!H26)))</f>
        <v/>
      </c>
      <c r="EB32" s="369" t="str">
        <f ca="1">+IF(OFFSET('Hygiene Data'!$H$12,0,10*ROW('Hygiene Data'!H26))="","",OFFSET('Hygiene Data'!$H$12,0,10*ROW('Hygiene Data'!H26)))</f>
        <v/>
      </c>
      <c r="EC32" s="369" t="str">
        <f ca="1">+IF(OFFSET('Hygiene Data'!$H$13,0,10*ROW('Hygiene Data'!H26))="","",OFFSET('Hygiene Data'!$H$13,0,10*ROW('Hygiene Data'!H26)))</f>
        <v/>
      </c>
      <c r="ED32" s="369" t="str">
        <f ca="1">+IF(OFFSET('Hygiene Data'!$I$11,0,10*ROW('Hygiene Data'!I26))="","",OFFSET('Hygiene Data'!$I$11,0,10*ROW('Hygiene Data'!I26)))</f>
        <v/>
      </c>
      <c r="EE32" s="369" t="str">
        <f ca="1">+IF(OFFSET('Hygiene Data'!$I$12,0,10*ROW('Hygiene Data'!I26))="","",OFFSET('Hygiene Data'!$I$12,0,10*ROW('Hygiene Data'!I26)))</f>
        <v/>
      </c>
      <c r="EF32" s="369" t="str">
        <f ca="1">+IF(OFFSET('Hygiene Data'!$I$13,0,10*ROW('Hygiene Data'!I26))="","",OFFSET('Hygiene Data'!$I$13,0,10*ROW('Hygiene Data'!I26)))</f>
        <v/>
      </c>
    </row>
    <row r="33" spans="1:136" x14ac:dyDescent="0.25">
      <c r="A33" s="478" t="str">
        <f ca="1">+IF(OFFSET('Water Data'!$B$2,0,10*ROW('Water Data'!E27))="","",OFFSET('Water Data'!$B$2,0,10*ROW('Water Data'!E27)))</f>
        <v/>
      </c>
      <c r="B33" s="478"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05" t="str">
        <f t="shared" ca="1" si="0"/>
        <v/>
      </c>
      <c r="D33" s="506"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06"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06"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06"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06"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06"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06"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06"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06"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06"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06"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06"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06"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06"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06"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06"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06"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06"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07"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07"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07"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07"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07"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07"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07"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07"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07"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07"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07"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07"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07"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07"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07"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07"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07"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07"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07"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07"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07"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07"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07"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07"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07"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07"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07"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07"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07"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07"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08"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84"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08"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08"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08"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08"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08"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08"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08"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08"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08"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08"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08"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08"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08"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08"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08"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08"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69" t="str">
        <f ca="1">+IF(OFFSET('Water Data'!$D$27,0,10*ROW('Water Data'!D27))="","",OFFSET('Water Data'!$D$27,0,10*ROW('Water Data'!D27)))</f>
        <v/>
      </c>
      <c r="BT33" s="369" t="str">
        <f ca="1">+IF(OFFSET('Water Data'!$D$28,0,10*ROW('Water Data'!D27))="","",OFFSET('Water Data'!$D$28,0,10*ROW('Water Data'!D27)))</f>
        <v/>
      </c>
      <c r="BU33" s="369" t="str">
        <f ca="1">+IF(OFFSET('Water Data'!$D$29,0,10*ROW('Water Data'!D27))="","",OFFSET('Water Data'!$D$29,0,10*ROW('Water Data'!D27)))</f>
        <v/>
      </c>
      <c r="BV33" s="369" t="str">
        <f ca="1">+IF(OFFSET('Water Data'!$E$27,0,10*ROW('Water Data'!E27))="","",OFFSET('Water Data'!$E$27,0,10*ROW('Water Data'!E27)))</f>
        <v/>
      </c>
      <c r="BW33" s="369" t="str">
        <f ca="1">+IF(OFFSET('Water Data'!$E$28,0,10*ROW('Water Data'!E27))="","",OFFSET('Water Data'!$E$28,0,10*ROW('Water Data'!E27)))</f>
        <v/>
      </c>
      <c r="BX33" s="369" t="str">
        <f ca="1">+IF(OFFSET('Water Data'!$E$29,0,10*ROW('Water Data'!E27))="","",OFFSET('Water Data'!$E$29,0,10*ROW('Water Data'!E27)))</f>
        <v/>
      </c>
      <c r="BY33" s="369" t="str">
        <f ca="1">+IF(OFFSET('Water Data'!$F$27,0,10*ROW('Water Data'!F27))="","",OFFSET('Water Data'!$F$27,0,10*ROW('Water Data'!F27)))</f>
        <v/>
      </c>
      <c r="BZ33" s="369" t="str">
        <f ca="1">+IF(OFFSET('Water Data'!$F$28,0,10*ROW('Water Data'!F27))="","",OFFSET('Water Data'!$F$28,0,10*ROW('Water Data'!F27)))</f>
        <v/>
      </c>
      <c r="CA33" s="369" t="str">
        <f ca="1">+IF(OFFSET('Water Data'!$F$29,0,10*ROW('Water Data'!F27))="","",OFFSET('Water Data'!$F$29,0,10*ROW('Water Data'!F27)))</f>
        <v/>
      </c>
      <c r="CB33" s="369" t="str">
        <f ca="1">+IF(OFFSET('Water Data'!$G$27,0,10*ROW('Water Data'!G27))="","",OFFSET('Water Data'!$G$27,0,10*ROW('Water Data'!G27)))</f>
        <v/>
      </c>
      <c r="CC33" s="369" t="str">
        <f ca="1">+IF(OFFSET('Water Data'!$G$28,0,10*ROW('Water Data'!G27))="","",OFFSET('Water Data'!$G$28,0,10*ROW('Water Data'!G27)))</f>
        <v/>
      </c>
      <c r="CD33" s="369" t="str">
        <f ca="1">+IF(OFFSET('Water Data'!$G$29,0,10*ROW('Water Data'!G27))="","",OFFSET('Water Data'!$G$29,0,10*ROW('Water Data'!G27)))</f>
        <v/>
      </c>
      <c r="CE33" s="369" t="str">
        <f ca="1">+IF(OFFSET('Water Data'!$H$27,0,10*ROW('Water Data'!H27))="","",OFFSET('Water Data'!$H$27,0,10*ROW('Water Data'!H27)))</f>
        <v/>
      </c>
      <c r="CF33" s="369" t="str">
        <f ca="1">+IF(OFFSET('Water Data'!$H$28,0,10*ROW('Water Data'!H27))="","",OFFSET('Water Data'!$H$28,0,10*ROW('Water Data'!H27)))</f>
        <v/>
      </c>
      <c r="CG33" s="369" t="str">
        <f ca="1">+IF(OFFSET('Water Data'!$H$29,0,10*ROW('Water Data'!H27))="","",OFFSET('Water Data'!$H$29,0,10*ROW('Water Data'!H27)))</f>
        <v/>
      </c>
      <c r="CH33" s="369" t="str">
        <f ca="1">+IF(OFFSET('Water Data'!$I$27,0,10*ROW('Water Data'!I27))="","",OFFSET('Water Data'!$I$27,0,10*ROW('Water Data'!I27)))</f>
        <v/>
      </c>
      <c r="CI33" s="369" t="str">
        <f ca="1">+IF(OFFSET('Water Data'!$I$28,0,10*ROW('Water Data'!I27))="","",OFFSET('Water Data'!$I$28,0,10*ROW('Water Data'!I27)))</f>
        <v/>
      </c>
      <c r="CJ33" s="369" t="str">
        <f ca="1">+IF(OFFSET('Water Data'!$I$29,0,10*ROW('Water Data'!I27))="","",OFFSET('Water Data'!$I$29,0,10*ROW('Water Data'!I27)))</f>
        <v/>
      </c>
      <c r="CK33" s="369" t="str">
        <f ca="1">+IF(OFFSET('Sanitation Data'!$D$28,0,10*ROW('Sanitation Data'!D27))="","",OFFSET('Sanitation Data'!$D$28,0,10*ROW('Sanitation Data'!D27)))</f>
        <v/>
      </c>
      <c r="CL33" s="369" t="str">
        <f ca="1">+IF(OFFSET('Sanitation Data'!$D$29,0,10*ROW('Sanitation Data'!D27))="","",OFFSET('Sanitation Data'!$D$29,0,10*ROW('Sanitation Data'!D27)))</f>
        <v/>
      </c>
      <c r="CM33" s="369" t="str">
        <f ca="1">+IF(OFFSET('Sanitation Data'!$D$30,0,10*ROW('Sanitation Data'!D27))="","",OFFSET('Sanitation Data'!$D$30,0,10*ROW('Sanitation Data'!D27)))</f>
        <v/>
      </c>
      <c r="CN33" s="369" t="str">
        <f ca="1">+IF(OFFSET('Sanitation Data'!$D$31,0,10*ROW('Sanitation Data'!D27))="","",OFFSET('Sanitation Data'!$D$31,0,10*ROW('Sanitation Data'!D27)))</f>
        <v/>
      </c>
      <c r="CO33" s="369" t="str">
        <f ca="1">+IF(OFFSET('Sanitation Data'!$D$32,0,10*ROW('Sanitation Data'!D27))="","",OFFSET('Sanitation Data'!$D$32,0,10*ROW('Sanitation Data'!D27)))</f>
        <v/>
      </c>
      <c r="CP33" s="369" t="str">
        <f ca="1">+IF(OFFSET('Sanitation Data'!$E$28,0,10*ROW('Sanitation Data'!E27))="","",OFFSET('Sanitation Data'!$E$28,0,10*ROW('Sanitation Data'!E27)))</f>
        <v/>
      </c>
      <c r="CQ33" s="369" t="str">
        <f ca="1">+IF(OFFSET('Sanitation Data'!$E$29,0,10*ROW('Sanitation Data'!E27))="","",OFFSET('Sanitation Data'!$E$29,0,10*ROW('Sanitation Data'!E27)))</f>
        <v/>
      </c>
      <c r="CR33" s="369" t="str">
        <f ca="1">+IF(OFFSET('Sanitation Data'!$E$30,0,10*ROW('Sanitation Data'!E27))="","",OFFSET('Sanitation Data'!$E$30,0,10*ROW('Sanitation Data'!E27)))</f>
        <v/>
      </c>
      <c r="CS33" s="369" t="str">
        <f ca="1">+IF(OFFSET('Sanitation Data'!$E$31,0,10*ROW('Sanitation Data'!E27))="","",OFFSET('Sanitation Data'!$E$31,0,10*ROW('Sanitation Data'!E27)))</f>
        <v/>
      </c>
      <c r="CT33" s="369" t="str">
        <f ca="1">+IF(OFFSET('Sanitation Data'!$E$32,0,10*ROW('Sanitation Data'!E27))="","",OFFSET('Sanitation Data'!$E$32,0,10*ROW('Sanitation Data'!E27)))</f>
        <v/>
      </c>
      <c r="CU33" s="369" t="str">
        <f ca="1">+IF(OFFSET('Sanitation Data'!$F$28,0,10*ROW('Sanitation Data'!F27))="","",OFFSET('Sanitation Data'!$F$28,0,10*ROW('Sanitation Data'!F27)))</f>
        <v/>
      </c>
      <c r="CV33" s="369" t="str">
        <f ca="1">+IF(OFFSET('Sanitation Data'!$F$29,0,10*ROW('Sanitation Data'!F27))="","",OFFSET('Sanitation Data'!$F$29,0,10*ROW('Sanitation Data'!F27)))</f>
        <v/>
      </c>
      <c r="CW33" s="369" t="str">
        <f ca="1">+IF(OFFSET('Sanitation Data'!$F$30,0,10*ROW('Sanitation Data'!F27))="","",OFFSET('Sanitation Data'!$F$30,0,10*ROW('Sanitation Data'!F27)))</f>
        <v/>
      </c>
      <c r="CX33" s="369" t="str">
        <f ca="1">+IF(OFFSET('Sanitation Data'!$F$31,0,10*ROW('Sanitation Data'!F27))="","",OFFSET('Sanitation Data'!$F$31,0,10*ROW('Sanitation Data'!F27)))</f>
        <v/>
      </c>
      <c r="CY33" s="369" t="str">
        <f ca="1">+IF(OFFSET('Sanitation Data'!$F$32,0,10*ROW('Sanitation Data'!F27))="","",OFFSET('Sanitation Data'!$F$32,0,10*ROW('Sanitation Data'!F27)))</f>
        <v/>
      </c>
      <c r="CZ33" s="369" t="str">
        <f ca="1">+IF(OFFSET('Sanitation Data'!$G$28,0,10*ROW('Sanitation Data'!G27))="","",OFFSET('Sanitation Data'!$G$28,0,10*ROW('Sanitation Data'!G27)))</f>
        <v/>
      </c>
      <c r="DA33" s="369" t="str">
        <f ca="1">+IF(OFFSET('Sanitation Data'!$G$29,0,10*ROW('Sanitation Data'!G27))="","",OFFSET('Sanitation Data'!$G$29,0,10*ROW('Sanitation Data'!G27)))</f>
        <v/>
      </c>
      <c r="DB33" s="369" t="str">
        <f ca="1">+IF(OFFSET('Sanitation Data'!$G$30,0,10*ROW('Sanitation Data'!G27))="","",OFFSET('Sanitation Data'!$G$30,0,10*ROW('Sanitation Data'!G27)))</f>
        <v/>
      </c>
      <c r="DC33" s="369" t="str">
        <f ca="1">+IF(OFFSET('Sanitation Data'!$G$31,0,10*ROW('Sanitation Data'!G27))="","",OFFSET('Sanitation Data'!$G$31,0,10*ROW('Sanitation Data'!G27)))</f>
        <v/>
      </c>
      <c r="DD33" s="369" t="str">
        <f ca="1">+IF(OFFSET('Sanitation Data'!$G$32,0,10*ROW('Sanitation Data'!G27))="","",OFFSET('Sanitation Data'!$G$32,0,10*ROW('Sanitation Data'!G27)))</f>
        <v/>
      </c>
      <c r="DE33" s="369" t="str">
        <f ca="1">+IF(OFFSET('Sanitation Data'!$H$28,0,10*ROW('Sanitation Data'!H27))="","",OFFSET('Sanitation Data'!$H$28,0,10*ROW('Sanitation Data'!H27)))</f>
        <v/>
      </c>
      <c r="DF33" s="369" t="str">
        <f ca="1">+IF(OFFSET('Sanitation Data'!$H$29,0,10*ROW('Sanitation Data'!H27))="","",OFFSET('Sanitation Data'!$H$29,0,10*ROW('Sanitation Data'!H27)))</f>
        <v/>
      </c>
      <c r="DG33" s="369" t="str">
        <f ca="1">+IF(OFFSET('Sanitation Data'!$H$30,0,10*ROW('Sanitation Data'!H27))="","",OFFSET('Sanitation Data'!$H$30,0,10*ROW('Sanitation Data'!H27)))</f>
        <v/>
      </c>
      <c r="DH33" s="369" t="str">
        <f ca="1">+IF(OFFSET('Sanitation Data'!$H$31,0,10*ROW('Sanitation Data'!H27))="","",OFFSET('Sanitation Data'!$H$31,0,10*ROW('Sanitation Data'!H27)))</f>
        <v/>
      </c>
      <c r="DI33" s="369" t="str">
        <f ca="1">+IF(OFFSET('Sanitation Data'!$H$32,0,10*ROW('Sanitation Data'!H27))="","",OFFSET('Sanitation Data'!$H$32,0,10*ROW('Sanitation Data'!H27)))</f>
        <v/>
      </c>
      <c r="DJ33" s="369" t="str">
        <f ca="1">+IF(OFFSET('Sanitation Data'!$I$28,0,10*ROW('Sanitation Data'!I27))="","",OFFSET('Sanitation Data'!$I$28,0,10*ROW('Sanitation Data'!I27)))</f>
        <v/>
      </c>
      <c r="DK33" s="369" t="str">
        <f ca="1">+IF(OFFSET('Sanitation Data'!$I$29,0,10*ROW('Sanitation Data'!I27))="","",OFFSET('Sanitation Data'!$I$29,0,10*ROW('Sanitation Data'!I27)))</f>
        <v/>
      </c>
      <c r="DL33" s="369" t="str">
        <f ca="1">+IF(OFFSET('Sanitation Data'!$I$30,0,10*ROW('Sanitation Data'!I27))="","",OFFSET('Sanitation Data'!$I$30,0,10*ROW('Sanitation Data'!I27)))</f>
        <v/>
      </c>
      <c r="DM33" s="369" t="str">
        <f ca="1">+IF(OFFSET('Sanitation Data'!$I$31,0,10*ROW('Sanitation Data'!I27))="","",OFFSET('Sanitation Data'!$I$31,0,10*ROW('Sanitation Data'!I27)))</f>
        <v/>
      </c>
      <c r="DN33" s="369" t="str">
        <f ca="1">+IF(OFFSET('Sanitation Data'!$I$32,0,10*ROW('Sanitation Data'!I27))="","",OFFSET('Sanitation Data'!$I$32,0,10*ROW('Sanitation Data'!I27)))</f>
        <v/>
      </c>
      <c r="DO33" s="369" t="str">
        <f ca="1">+IF(OFFSET('Hygiene Data'!$D$11,0,10*ROW('Hygiene Data'!D27))="","",OFFSET('Hygiene Data'!$D$11,0,10*ROW('Hygiene Data'!D27)))</f>
        <v/>
      </c>
      <c r="DP33" s="369" t="str">
        <f ca="1">+IF(OFFSET('Hygiene Data'!$D$12,0,10*ROW('Hygiene Data'!D27))="","",OFFSET('Hygiene Data'!$D$12,0,10*ROW('Hygiene Data'!D27)))</f>
        <v/>
      </c>
      <c r="DQ33" s="369" t="str">
        <f ca="1">+IF(OFFSET('Hygiene Data'!$D$13,0,10*ROW('Hygiene Data'!D27))="","",OFFSET('Hygiene Data'!$D$13,0,10*ROW('Hygiene Data'!D27)))</f>
        <v/>
      </c>
      <c r="DR33" s="369" t="str">
        <f ca="1">+IF(OFFSET('Hygiene Data'!$E$11,0,10*ROW('Hygiene Data'!E27))="","",OFFSET('Hygiene Data'!$E$11,0,10*ROW('Hygiene Data'!E27)))</f>
        <v/>
      </c>
      <c r="DS33" s="369" t="str">
        <f ca="1">+IF(OFFSET('Hygiene Data'!$E$12,0,10*ROW('Hygiene Data'!E27))="","",OFFSET('Hygiene Data'!$E$12,0,10*ROW('Hygiene Data'!E27)))</f>
        <v/>
      </c>
      <c r="DT33" s="369" t="str">
        <f ca="1">+IF(OFFSET('Hygiene Data'!$E$13,0,10*ROW('Hygiene Data'!E27))="","",OFFSET('Hygiene Data'!$E$13,0,10*ROW('Hygiene Data'!E27)))</f>
        <v/>
      </c>
      <c r="DU33" s="369" t="str">
        <f ca="1">+IF(OFFSET('Hygiene Data'!$F$11,0,10*ROW('Hygiene Data'!F27))="","",OFFSET('Hygiene Data'!$F$11,0,10*ROW('Hygiene Data'!F27)))</f>
        <v/>
      </c>
      <c r="DV33" s="369" t="str">
        <f ca="1">+IF(OFFSET('Hygiene Data'!$F$12,0,10*ROW('Hygiene Data'!F27))="","",OFFSET('Hygiene Data'!$F$12,0,10*ROW('Hygiene Data'!F27)))</f>
        <v/>
      </c>
      <c r="DW33" s="369" t="str">
        <f ca="1">+IF(OFFSET('Hygiene Data'!$F$13,0,10*ROW('Hygiene Data'!F27))="","",OFFSET('Hygiene Data'!$F$13,0,10*ROW('Hygiene Data'!F27)))</f>
        <v/>
      </c>
      <c r="DX33" s="369" t="str">
        <f ca="1">+IF(OFFSET('Hygiene Data'!$G$11,0,10*ROW('Hygiene Data'!G27))="","",OFFSET('Hygiene Data'!$G$11,0,10*ROW('Hygiene Data'!G27)))</f>
        <v/>
      </c>
      <c r="DY33" s="369" t="str">
        <f ca="1">+IF(OFFSET('Hygiene Data'!$G$12,0,10*ROW('Hygiene Data'!G27))="","",OFFSET('Hygiene Data'!$G$12,0,10*ROW('Hygiene Data'!G27)))</f>
        <v/>
      </c>
      <c r="DZ33" s="369" t="str">
        <f ca="1">+IF(OFFSET('Hygiene Data'!$G$13,0,10*ROW('Hygiene Data'!G27))="","",OFFSET('Hygiene Data'!$G$13,0,10*ROW('Hygiene Data'!G27)))</f>
        <v/>
      </c>
      <c r="EA33" s="369" t="str">
        <f ca="1">+IF(OFFSET('Hygiene Data'!$H$11,0,10*ROW('Hygiene Data'!H27))="","",OFFSET('Hygiene Data'!$H$11,0,10*ROW('Hygiene Data'!H27)))</f>
        <v/>
      </c>
      <c r="EB33" s="369" t="str">
        <f ca="1">+IF(OFFSET('Hygiene Data'!$H$12,0,10*ROW('Hygiene Data'!H27))="","",OFFSET('Hygiene Data'!$H$12,0,10*ROW('Hygiene Data'!H27)))</f>
        <v/>
      </c>
      <c r="EC33" s="369" t="str">
        <f ca="1">+IF(OFFSET('Hygiene Data'!$H$13,0,10*ROW('Hygiene Data'!H27))="","",OFFSET('Hygiene Data'!$H$13,0,10*ROW('Hygiene Data'!H27)))</f>
        <v/>
      </c>
      <c r="ED33" s="369" t="str">
        <f ca="1">+IF(OFFSET('Hygiene Data'!$I$11,0,10*ROW('Hygiene Data'!I27))="","",OFFSET('Hygiene Data'!$I$11,0,10*ROW('Hygiene Data'!I27)))</f>
        <v/>
      </c>
      <c r="EE33" s="369" t="str">
        <f ca="1">+IF(OFFSET('Hygiene Data'!$I$12,0,10*ROW('Hygiene Data'!I27))="","",OFFSET('Hygiene Data'!$I$12,0,10*ROW('Hygiene Data'!I27)))</f>
        <v/>
      </c>
      <c r="EF33" s="369" t="str">
        <f ca="1">+IF(OFFSET('Hygiene Data'!$I$13,0,10*ROW('Hygiene Data'!I27))="","",OFFSET('Hygiene Data'!$I$13,0,10*ROW('Hygiene Data'!I27)))</f>
        <v/>
      </c>
    </row>
    <row r="34" spans="1:136" x14ac:dyDescent="0.25">
      <c r="A34" s="478" t="str">
        <f ca="1">+IF(OFFSET('Water Data'!$B$2,0,10*ROW('Water Data'!E28))="","",OFFSET('Water Data'!$B$2,0,10*ROW('Water Data'!E28)))</f>
        <v/>
      </c>
      <c r="B34" s="478"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05" t="str">
        <f t="shared" ca="1" si="0"/>
        <v/>
      </c>
      <c r="D34" s="506"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06"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06"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06"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06"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06"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06"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06"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06"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06"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06"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06"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06"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06"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06"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06"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06"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06"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07"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07"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07"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07"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07"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07"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07"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07"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07"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07"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07"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07"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07"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07"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07"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07"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07"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07"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07"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07"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07"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07"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07"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07"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07"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07"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07"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07"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07"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07"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08"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84"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08"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08"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08"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08"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08"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08"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08"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08"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08"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08"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08"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08"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08"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08"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08"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08"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69" t="str">
        <f ca="1">+IF(OFFSET('Water Data'!$D$27,0,10*ROW('Water Data'!D28))="","",OFFSET('Water Data'!$D$27,0,10*ROW('Water Data'!D28)))</f>
        <v/>
      </c>
      <c r="BT34" s="369" t="str">
        <f ca="1">+IF(OFFSET('Water Data'!$D$28,0,10*ROW('Water Data'!D28))="","",OFFSET('Water Data'!$D$28,0,10*ROW('Water Data'!D28)))</f>
        <v/>
      </c>
      <c r="BU34" s="369" t="str">
        <f ca="1">+IF(OFFSET('Water Data'!$D$29,0,10*ROW('Water Data'!D28))="","",OFFSET('Water Data'!$D$29,0,10*ROW('Water Data'!D28)))</f>
        <v/>
      </c>
      <c r="BV34" s="369" t="str">
        <f ca="1">+IF(OFFSET('Water Data'!$E$27,0,10*ROW('Water Data'!E28))="","",OFFSET('Water Data'!$E$27,0,10*ROW('Water Data'!E28)))</f>
        <v/>
      </c>
      <c r="BW34" s="369" t="str">
        <f ca="1">+IF(OFFSET('Water Data'!$E$28,0,10*ROW('Water Data'!E28))="","",OFFSET('Water Data'!$E$28,0,10*ROW('Water Data'!E28)))</f>
        <v/>
      </c>
      <c r="BX34" s="369" t="str">
        <f ca="1">+IF(OFFSET('Water Data'!$E$29,0,10*ROW('Water Data'!E28))="","",OFFSET('Water Data'!$E$29,0,10*ROW('Water Data'!E28)))</f>
        <v/>
      </c>
      <c r="BY34" s="369" t="str">
        <f ca="1">+IF(OFFSET('Water Data'!$F$27,0,10*ROW('Water Data'!F28))="","",OFFSET('Water Data'!$F$27,0,10*ROW('Water Data'!F28)))</f>
        <v/>
      </c>
      <c r="BZ34" s="369" t="str">
        <f ca="1">+IF(OFFSET('Water Data'!$F$28,0,10*ROW('Water Data'!F28))="","",OFFSET('Water Data'!$F$28,0,10*ROW('Water Data'!F28)))</f>
        <v/>
      </c>
      <c r="CA34" s="369" t="str">
        <f ca="1">+IF(OFFSET('Water Data'!$F$29,0,10*ROW('Water Data'!F28))="","",OFFSET('Water Data'!$F$29,0,10*ROW('Water Data'!F28)))</f>
        <v/>
      </c>
      <c r="CB34" s="369" t="str">
        <f ca="1">+IF(OFFSET('Water Data'!$G$27,0,10*ROW('Water Data'!G28))="","",OFFSET('Water Data'!$G$27,0,10*ROW('Water Data'!G28)))</f>
        <v/>
      </c>
      <c r="CC34" s="369" t="str">
        <f ca="1">+IF(OFFSET('Water Data'!$G$28,0,10*ROW('Water Data'!G28))="","",OFFSET('Water Data'!$G$28,0,10*ROW('Water Data'!G28)))</f>
        <v/>
      </c>
      <c r="CD34" s="369" t="str">
        <f ca="1">+IF(OFFSET('Water Data'!$G$29,0,10*ROW('Water Data'!G28))="","",OFFSET('Water Data'!$G$29,0,10*ROW('Water Data'!G28)))</f>
        <v/>
      </c>
      <c r="CE34" s="369" t="str">
        <f ca="1">+IF(OFFSET('Water Data'!$H$27,0,10*ROW('Water Data'!H28))="","",OFFSET('Water Data'!$H$27,0,10*ROW('Water Data'!H28)))</f>
        <v/>
      </c>
      <c r="CF34" s="369" t="str">
        <f ca="1">+IF(OFFSET('Water Data'!$H$28,0,10*ROW('Water Data'!H28))="","",OFFSET('Water Data'!$H$28,0,10*ROW('Water Data'!H28)))</f>
        <v/>
      </c>
      <c r="CG34" s="369" t="str">
        <f ca="1">+IF(OFFSET('Water Data'!$H$29,0,10*ROW('Water Data'!H28))="","",OFFSET('Water Data'!$H$29,0,10*ROW('Water Data'!H28)))</f>
        <v/>
      </c>
      <c r="CH34" s="369" t="str">
        <f ca="1">+IF(OFFSET('Water Data'!$I$27,0,10*ROW('Water Data'!I28))="","",OFFSET('Water Data'!$I$27,0,10*ROW('Water Data'!I28)))</f>
        <v/>
      </c>
      <c r="CI34" s="369" t="str">
        <f ca="1">+IF(OFFSET('Water Data'!$I$28,0,10*ROW('Water Data'!I28))="","",OFFSET('Water Data'!$I$28,0,10*ROW('Water Data'!I28)))</f>
        <v/>
      </c>
      <c r="CJ34" s="369" t="str">
        <f ca="1">+IF(OFFSET('Water Data'!$I$29,0,10*ROW('Water Data'!I28))="","",OFFSET('Water Data'!$I$29,0,10*ROW('Water Data'!I28)))</f>
        <v/>
      </c>
      <c r="CK34" s="369" t="str">
        <f ca="1">+IF(OFFSET('Sanitation Data'!$D$28,0,10*ROW('Sanitation Data'!D28))="","",OFFSET('Sanitation Data'!$D$28,0,10*ROW('Sanitation Data'!D28)))</f>
        <v/>
      </c>
      <c r="CL34" s="369" t="str">
        <f ca="1">+IF(OFFSET('Sanitation Data'!$D$29,0,10*ROW('Sanitation Data'!D28))="","",OFFSET('Sanitation Data'!$D$29,0,10*ROW('Sanitation Data'!D28)))</f>
        <v/>
      </c>
      <c r="CM34" s="369" t="str">
        <f ca="1">+IF(OFFSET('Sanitation Data'!$D$30,0,10*ROW('Sanitation Data'!D28))="","",OFFSET('Sanitation Data'!$D$30,0,10*ROW('Sanitation Data'!D28)))</f>
        <v/>
      </c>
      <c r="CN34" s="369" t="str">
        <f ca="1">+IF(OFFSET('Sanitation Data'!$D$31,0,10*ROW('Sanitation Data'!D28))="","",OFFSET('Sanitation Data'!$D$31,0,10*ROW('Sanitation Data'!D28)))</f>
        <v/>
      </c>
      <c r="CO34" s="369" t="str">
        <f ca="1">+IF(OFFSET('Sanitation Data'!$D$32,0,10*ROW('Sanitation Data'!D28))="","",OFFSET('Sanitation Data'!$D$32,0,10*ROW('Sanitation Data'!D28)))</f>
        <v/>
      </c>
      <c r="CP34" s="369" t="str">
        <f ca="1">+IF(OFFSET('Sanitation Data'!$E$28,0,10*ROW('Sanitation Data'!E28))="","",OFFSET('Sanitation Data'!$E$28,0,10*ROW('Sanitation Data'!E28)))</f>
        <v/>
      </c>
      <c r="CQ34" s="369" t="str">
        <f ca="1">+IF(OFFSET('Sanitation Data'!$E$29,0,10*ROW('Sanitation Data'!E28))="","",OFFSET('Sanitation Data'!$E$29,0,10*ROW('Sanitation Data'!E28)))</f>
        <v/>
      </c>
      <c r="CR34" s="369" t="str">
        <f ca="1">+IF(OFFSET('Sanitation Data'!$E$30,0,10*ROW('Sanitation Data'!E28))="","",OFFSET('Sanitation Data'!$E$30,0,10*ROW('Sanitation Data'!E28)))</f>
        <v/>
      </c>
      <c r="CS34" s="369" t="str">
        <f ca="1">+IF(OFFSET('Sanitation Data'!$E$31,0,10*ROW('Sanitation Data'!E28))="","",OFFSET('Sanitation Data'!$E$31,0,10*ROW('Sanitation Data'!E28)))</f>
        <v/>
      </c>
      <c r="CT34" s="369" t="str">
        <f ca="1">+IF(OFFSET('Sanitation Data'!$E$32,0,10*ROW('Sanitation Data'!E28))="","",OFFSET('Sanitation Data'!$E$32,0,10*ROW('Sanitation Data'!E28)))</f>
        <v/>
      </c>
      <c r="CU34" s="369" t="str">
        <f ca="1">+IF(OFFSET('Sanitation Data'!$F$28,0,10*ROW('Sanitation Data'!F28))="","",OFFSET('Sanitation Data'!$F$28,0,10*ROW('Sanitation Data'!F28)))</f>
        <v/>
      </c>
      <c r="CV34" s="369" t="str">
        <f ca="1">+IF(OFFSET('Sanitation Data'!$F$29,0,10*ROW('Sanitation Data'!F28))="","",OFFSET('Sanitation Data'!$F$29,0,10*ROW('Sanitation Data'!F28)))</f>
        <v/>
      </c>
      <c r="CW34" s="369" t="str">
        <f ca="1">+IF(OFFSET('Sanitation Data'!$F$30,0,10*ROW('Sanitation Data'!F28))="","",OFFSET('Sanitation Data'!$F$30,0,10*ROW('Sanitation Data'!F28)))</f>
        <v/>
      </c>
      <c r="CX34" s="369" t="str">
        <f ca="1">+IF(OFFSET('Sanitation Data'!$F$31,0,10*ROW('Sanitation Data'!F28))="","",OFFSET('Sanitation Data'!$F$31,0,10*ROW('Sanitation Data'!F28)))</f>
        <v/>
      </c>
      <c r="CY34" s="369" t="str">
        <f ca="1">+IF(OFFSET('Sanitation Data'!$F$32,0,10*ROW('Sanitation Data'!F28))="","",OFFSET('Sanitation Data'!$F$32,0,10*ROW('Sanitation Data'!F28)))</f>
        <v/>
      </c>
      <c r="CZ34" s="369" t="str">
        <f ca="1">+IF(OFFSET('Sanitation Data'!$G$28,0,10*ROW('Sanitation Data'!G28))="","",OFFSET('Sanitation Data'!$G$28,0,10*ROW('Sanitation Data'!G28)))</f>
        <v/>
      </c>
      <c r="DA34" s="369" t="str">
        <f ca="1">+IF(OFFSET('Sanitation Data'!$G$29,0,10*ROW('Sanitation Data'!G28))="","",OFFSET('Sanitation Data'!$G$29,0,10*ROW('Sanitation Data'!G28)))</f>
        <v/>
      </c>
      <c r="DB34" s="369" t="str">
        <f ca="1">+IF(OFFSET('Sanitation Data'!$G$30,0,10*ROW('Sanitation Data'!G28))="","",OFFSET('Sanitation Data'!$G$30,0,10*ROW('Sanitation Data'!G28)))</f>
        <v/>
      </c>
      <c r="DC34" s="369" t="str">
        <f ca="1">+IF(OFFSET('Sanitation Data'!$G$31,0,10*ROW('Sanitation Data'!G28))="","",OFFSET('Sanitation Data'!$G$31,0,10*ROW('Sanitation Data'!G28)))</f>
        <v/>
      </c>
      <c r="DD34" s="369" t="str">
        <f ca="1">+IF(OFFSET('Sanitation Data'!$G$32,0,10*ROW('Sanitation Data'!G28))="","",OFFSET('Sanitation Data'!$G$32,0,10*ROW('Sanitation Data'!G28)))</f>
        <v/>
      </c>
      <c r="DE34" s="369" t="str">
        <f ca="1">+IF(OFFSET('Sanitation Data'!$H$28,0,10*ROW('Sanitation Data'!H28))="","",OFFSET('Sanitation Data'!$H$28,0,10*ROW('Sanitation Data'!H28)))</f>
        <v/>
      </c>
      <c r="DF34" s="369" t="str">
        <f ca="1">+IF(OFFSET('Sanitation Data'!$H$29,0,10*ROW('Sanitation Data'!H28))="","",OFFSET('Sanitation Data'!$H$29,0,10*ROW('Sanitation Data'!H28)))</f>
        <v/>
      </c>
      <c r="DG34" s="369" t="str">
        <f ca="1">+IF(OFFSET('Sanitation Data'!$H$30,0,10*ROW('Sanitation Data'!H28))="","",OFFSET('Sanitation Data'!$H$30,0,10*ROW('Sanitation Data'!H28)))</f>
        <v/>
      </c>
      <c r="DH34" s="369" t="str">
        <f ca="1">+IF(OFFSET('Sanitation Data'!$H$31,0,10*ROW('Sanitation Data'!H28))="","",OFFSET('Sanitation Data'!$H$31,0,10*ROW('Sanitation Data'!H28)))</f>
        <v/>
      </c>
      <c r="DI34" s="369" t="str">
        <f ca="1">+IF(OFFSET('Sanitation Data'!$H$32,0,10*ROW('Sanitation Data'!H28))="","",OFFSET('Sanitation Data'!$H$32,0,10*ROW('Sanitation Data'!H28)))</f>
        <v/>
      </c>
      <c r="DJ34" s="369" t="str">
        <f ca="1">+IF(OFFSET('Sanitation Data'!$I$28,0,10*ROW('Sanitation Data'!I28))="","",OFFSET('Sanitation Data'!$I$28,0,10*ROW('Sanitation Data'!I28)))</f>
        <v/>
      </c>
      <c r="DK34" s="369" t="str">
        <f ca="1">+IF(OFFSET('Sanitation Data'!$I$29,0,10*ROW('Sanitation Data'!I28))="","",OFFSET('Sanitation Data'!$I$29,0,10*ROW('Sanitation Data'!I28)))</f>
        <v/>
      </c>
      <c r="DL34" s="369" t="str">
        <f ca="1">+IF(OFFSET('Sanitation Data'!$I$30,0,10*ROW('Sanitation Data'!I28))="","",OFFSET('Sanitation Data'!$I$30,0,10*ROW('Sanitation Data'!I28)))</f>
        <v/>
      </c>
      <c r="DM34" s="369" t="str">
        <f ca="1">+IF(OFFSET('Sanitation Data'!$I$31,0,10*ROW('Sanitation Data'!I28))="","",OFFSET('Sanitation Data'!$I$31,0,10*ROW('Sanitation Data'!I28)))</f>
        <v/>
      </c>
      <c r="DN34" s="369" t="str">
        <f ca="1">+IF(OFFSET('Sanitation Data'!$I$32,0,10*ROW('Sanitation Data'!I28))="","",OFFSET('Sanitation Data'!$I$32,0,10*ROW('Sanitation Data'!I28)))</f>
        <v/>
      </c>
      <c r="DO34" s="369" t="str">
        <f ca="1">+IF(OFFSET('Hygiene Data'!$D$11,0,10*ROW('Hygiene Data'!D28))="","",OFFSET('Hygiene Data'!$D$11,0,10*ROW('Hygiene Data'!D28)))</f>
        <v/>
      </c>
      <c r="DP34" s="369" t="str">
        <f ca="1">+IF(OFFSET('Hygiene Data'!$D$12,0,10*ROW('Hygiene Data'!D28))="","",OFFSET('Hygiene Data'!$D$12,0,10*ROW('Hygiene Data'!D28)))</f>
        <v/>
      </c>
      <c r="DQ34" s="369" t="str">
        <f ca="1">+IF(OFFSET('Hygiene Data'!$D$13,0,10*ROW('Hygiene Data'!D28))="","",OFFSET('Hygiene Data'!$D$13,0,10*ROW('Hygiene Data'!D28)))</f>
        <v/>
      </c>
      <c r="DR34" s="369" t="str">
        <f ca="1">+IF(OFFSET('Hygiene Data'!$E$11,0,10*ROW('Hygiene Data'!E28))="","",OFFSET('Hygiene Data'!$E$11,0,10*ROW('Hygiene Data'!E28)))</f>
        <v/>
      </c>
      <c r="DS34" s="369" t="str">
        <f ca="1">+IF(OFFSET('Hygiene Data'!$E$12,0,10*ROW('Hygiene Data'!E28))="","",OFFSET('Hygiene Data'!$E$12,0,10*ROW('Hygiene Data'!E28)))</f>
        <v/>
      </c>
      <c r="DT34" s="369" t="str">
        <f ca="1">+IF(OFFSET('Hygiene Data'!$E$13,0,10*ROW('Hygiene Data'!E28))="","",OFFSET('Hygiene Data'!$E$13,0,10*ROW('Hygiene Data'!E28)))</f>
        <v/>
      </c>
      <c r="DU34" s="369" t="str">
        <f ca="1">+IF(OFFSET('Hygiene Data'!$F$11,0,10*ROW('Hygiene Data'!F28))="","",OFFSET('Hygiene Data'!$F$11,0,10*ROW('Hygiene Data'!F28)))</f>
        <v/>
      </c>
      <c r="DV34" s="369" t="str">
        <f ca="1">+IF(OFFSET('Hygiene Data'!$F$12,0,10*ROW('Hygiene Data'!F28))="","",OFFSET('Hygiene Data'!$F$12,0,10*ROW('Hygiene Data'!F28)))</f>
        <v/>
      </c>
      <c r="DW34" s="369" t="str">
        <f ca="1">+IF(OFFSET('Hygiene Data'!$F$13,0,10*ROW('Hygiene Data'!F28))="","",OFFSET('Hygiene Data'!$F$13,0,10*ROW('Hygiene Data'!F28)))</f>
        <v/>
      </c>
      <c r="DX34" s="369" t="str">
        <f ca="1">+IF(OFFSET('Hygiene Data'!$G$11,0,10*ROW('Hygiene Data'!G28))="","",OFFSET('Hygiene Data'!$G$11,0,10*ROW('Hygiene Data'!G28)))</f>
        <v/>
      </c>
      <c r="DY34" s="369" t="str">
        <f ca="1">+IF(OFFSET('Hygiene Data'!$G$12,0,10*ROW('Hygiene Data'!G28))="","",OFFSET('Hygiene Data'!$G$12,0,10*ROW('Hygiene Data'!G28)))</f>
        <v/>
      </c>
      <c r="DZ34" s="369" t="str">
        <f ca="1">+IF(OFFSET('Hygiene Data'!$G$13,0,10*ROW('Hygiene Data'!G28))="","",OFFSET('Hygiene Data'!$G$13,0,10*ROW('Hygiene Data'!G28)))</f>
        <v/>
      </c>
      <c r="EA34" s="369" t="str">
        <f ca="1">+IF(OFFSET('Hygiene Data'!$H$11,0,10*ROW('Hygiene Data'!H28))="","",OFFSET('Hygiene Data'!$H$11,0,10*ROW('Hygiene Data'!H28)))</f>
        <v/>
      </c>
      <c r="EB34" s="369" t="str">
        <f ca="1">+IF(OFFSET('Hygiene Data'!$H$12,0,10*ROW('Hygiene Data'!H28))="","",OFFSET('Hygiene Data'!$H$12,0,10*ROW('Hygiene Data'!H28)))</f>
        <v/>
      </c>
      <c r="EC34" s="369" t="str">
        <f ca="1">+IF(OFFSET('Hygiene Data'!$H$13,0,10*ROW('Hygiene Data'!H28))="","",OFFSET('Hygiene Data'!$H$13,0,10*ROW('Hygiene Data'!H28)))</f>
        <v/>
      </c>
      <c r="ED34" s="369" t="str">
        <f ca="1">+IF(OFFSET('Hygiene Data'!$I$11,0,10*ROW('Hygiene Data'!I28))="","",OFFSET('Hygiene Data'!$I$11,0,10*ROW('Hygiene Data'!I28)))</f>
        <v/>
      </c>
      <c r="EE34" s="369" t="str">
        <f ca="1">+IF(OFFSET('Hygiene Data'!$I$12,0,10*ROW('Hygiene Data'!I28))="","",OFFSET('Hygiene Data'!$I$12,0,10*ROW('Hygiene Data'!I28)))</f>
        <v/>
      </c>
      <c r="EF34" s="369" t="str">
        <f ca="1">+IF(OFFSET('Hygiene Data'!$I$13,0,10*ROW('Hygiene Data'!I28))="","",OFFSET('Hygiene Data'!$I$13,0,10*ROW('Hygiene Data'!I28)))</f>
        <v/>
      </c>
    </row>
    <row r="35" spans="1:136" x14ac:dyDescent="0.25">
      <c r="A35" s="478" t="str">
        <f ca="1">+IF(OFFSET('Water Data'!$B$2,0,10*ROW('Water Data'!E29))="","",OFFSET('Water Data'!$B$2,0,10*ROW('Water Data'!E29)))</f>
        <v/>
      </c>
      <c r="B35" s="478"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05" t="str">
        <f t="shared" ca="1" si="0"/>
        <v/>
      </c>
      <c r="D35" s="506"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06"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06"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06"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06"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06"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06"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06"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06"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06"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06"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06"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06"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06"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06"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06"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06"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06"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07"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07"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07"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07"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07"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07"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07"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07"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07"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07"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07"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07"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07"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07"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07"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07"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07"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07"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07"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07"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07"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07"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07"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07"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07"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07"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07"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07"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07"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07"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08"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84"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08"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08"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08"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08"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08"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08"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08"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08"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08"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08"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08"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08"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08"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08"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08"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08"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69" t="str">
        <f ca="1">+IF(OFFSET('Water Data'!$D$27,0,10*ROW('Water Data'!D29))="","",OFFSET('Water Data'!$D$27,0,10*ROW('Water Data'!D29)))</f>
        <v/>
      </c>
      <c r="BT35" s="369" t="str">
        <f ca="1">+IF(OFFSET('Water Data'!$D$28,0,10*ROW('Water Data'!D29))="","",OFFSET('Water Data'!$D$28,0,10*ROW('Water Data'!D29)))</f>
        <v/>
      </c>
      <c r="BU35" s="369" t="str">
        <f ca="1">+IF(OFFSET('Water Data'!$D$29,0,10*ROW('Water Data'!D29))="","",OFFSET('Water Data'!$D$29,0,10*ROW('Water Data'!D29)))</f>
        <v/>
      </c>
      <c r="BV35" s="369" t="str">
        <f ca="1">+IF(OFFSET('Water Data'!$E$27,0,10*ROW('Water Data'!E29))="","",OFFSET('Water Data'!$E$27,0,10*ROW('Water Data'!E29)))</f>
        <v/>
      </c>
      <c r="BW35" s="369" t="str">
        <f ca="1">+IF(OFFSET('Water Data'!$E$28,0,10*ROW('Water Data'!E29))="","",OFFSET('Water Data'!$E$28,0,10*ROW('Water Data'!E29)))</f>
        <v/>
      </c>
      <c r="BX35" s="369" t="str">
        <f ca="1">+IF(OFFSET('Water Data'!$E$29,0,10*ROW('Water Data'!E29))="","",OFFSET('Water Data'!$E$29,0,10*ROW('Water Data'!E29)))</f>
        <v/>
      </c>
      <c r="BY35" s="369" t="str">
        <f ca="1">+IF(OFFSET('Water Data'!$F$27,0,10*ROW('Water Data'!F29))="","",OFFSET('Water Data'!$F$27,0,10*ROW('Water Data'!F29)))</f>
        <v/>
      </c>
      <c r="BZ35" s="369" t="str">
        <f ca="1">+IF(OFFSET('Water Data'!$F$28,0,10*ROW('Water Data'!F29))="","",OFFSET('Water Data'!$F$28,0,10*ROW('Water Data'!F29)))</f>
        <v/>
      </c>
      <c r="CA35" s="369" t="str">
        <f ca="1">+IF(OFFSET('Water Data'!$F$29,0,10*ROW('Water Data'!F29))="","",OFFSET('Water Data'!$F$29,0,10*ROW('Water Data'!F29)))</f>
        <v/>
      </c>
      <c r="CB35" s="369" t="str">
        <f ca="1">+IF(OFFSET('Water Data'!$G$27,0,10*ROW('Water Data'!G29))="","",OFFSET('Water Data'!$G$27,0,10*ROW('Water Data'!G29)))</f>
        <v/>
      </c>
      <c r="CC35" s="369" t="str">
        <f ca="1">+IF(OFFSET('Water Data'!$G$28,0,10*ROW('Water Data'!G29))="","",OFFSET('Water Data'!$G$28,0,10*ROW('Water Data'!G29)))</f>
        <v/>
      </c>
      <c r="CD35" s="369" t="str">
        <f ca="1">+IF(OFFSET('Water Data'!$G$29,0,10*ROW('Water Data'!G29))="","",OFFSET('Water Data'!$G$29,0,10*ROW('Water Data'!G29)))</f>
        <v/>
      </c>
      <c r="CE35" s="369" t="str">
        <f ca="1">+IF(OFFSET('Water Data'!$H$27,0,10*ROW('Water Data'!H29))="","",OFFSET('Water Data'!$H$27,0,10*ROW('Water Data'!H29)))</f>
        <v/>
      </c>
      <c r="CF35" s="369" t="str">
        <f ca="1">+IF(OFFSET('Water Data'!$H$28,0,10*ROW('Water Data'!H29))="","",OFFSET('Water Data'!$H$28,0,10*ROW('Water Data'!H29)))</f>
        <v/>
      </c>
      <c r="CG35" s="369" t="str">
        <f ca="1">+IF(OFFSET('Water Data'!$H$29,0,10*ROW('Water Data'!H29))="","",OFFSET('Water Data'!$H$29,0,10*ROW('Water Data'!H29)))</f>
        <v/>
      </c>
      <c r="CH35" s="369" t="str">
        <f ca="1">+IF(OFFSET('Water Data'!$I$27,0,10*ROW('Water Data'!I29))="","",OFFSET('Water Data'!$I$27,0,10*ROW('Water Data'!I29)))</f>
        <v/>
      </c>
      <c r="CI35" s="369" t="str">
        <f ca="1">+IF(OFFSET('Water Data'!$I$28,0,10*ROW('Water Data'!I29))="","",OFFSET('Water Data'!$I$28,0,10*ROW('Water Data'!I29)))</f>
        <v/>
      </c>
      <c r="CJ35" s="369" t="str">
        <f ca="1">+IF(OFFSET('Water Data'!$I$29,0,10*ROW('Water Data'!I29))="","",OFFSET('Water Data'!$I$29,0,10*ROW('Water Data'!I29)))</f>
        <v/>
      </c>
      <c r="CK35" s="369" t="str">
        <f ca="1">+IF(OFFSET('Sanitation Data'!$D$28,0,10*ROW('Sanitation Data'!D29))="","",OFFSET('Sanitation Data'!$D$28,0,10*ROW('Sanitation Data'!D29)))</f>
        <v/>
      </c>
      <c r="CL35" s="369" t="str">
        <f ca="1">+IF(OFFSET('Sanitation Data'!$D$29,0,10*ROW('Sanitation Data'!D29))="","",OFFSET('Sanitation Data'!$D$29,0,10*ROW('Sanitation Data'!D29)))</f>
        <v/>
      </c>
      <c r="CM35" s="369" t="str">
        <f ca="1">+IF(OFFSET('Sanitation Data'!$D$30,0,10*ROW('Sanitation Data'!D29))="","",OFFSET('Sanitation Data'!$D$30,0,10*ROW('Sanitation Data'!D29)))</f>
        <v/>
      </c>
      <c r="CN35" s="369" t="str">
        <f ca="1">+IF(OFFSET('Sanitation Data'!$D$31,0,10*ROW('Sanitation Data'!D29))="","",OFFSET('Sanitation Data'!$D$31,0,10*ROW('Sanitation Data'!D29)))</f>
        <v/>
      </c>
      <c r="CO35" s="369" t="str">
        <f ca="1">+IF(OFFSET('Sanitation Data'!$D$32,0,10*ROW('Sanitation Data'!D29))="","",OFFSET('Sanitation Data'!$D$32,0,10*ROW('Sanitation Data'!D29)))</f>
        <v/>
      </c>
      <c r="CP35" s="369" t="str">
        <f ca="1">+IF(OFFSET('Sanitation Data'!$E$28,0,10*ROW('Sanitation Data'!E29))="","",OFFSET('Sanitation Data'!$E$28,0,10*ROW('Sanitation Data'!E29)))</f>
        <v/>
      </c>
      <c r="CQ35" s="369" t="str">
        <f ca="1">+IF(OFFSET('Sanitation Data'!$E$29,0,10*ROW('Sanitation Data'!E29))="","",OFFSET('Sanitation Data'!$E$29,0,10*ROW('Sanitation Data'!E29)))</f>
        <v/>
      </c>
      <c r="CR35" s="369" t="str">
        <f ca="1">+IF(OFFSET('Sanitation Data'!$E$30,0,10*ROW('Sanitation Data'!E29))="","",OFFSET('Sanitation Data'!$E$30,0,10*ROW('Sanitation Data'!E29)))</f>
        <v/>
      </c>
      <c r="CS35" s="369" t="str">
        <f ca="1">+IF(OFFSET('Sanitation Data'!$E$31,0,10*ROW('Sanitation Data'!E29))="","",OFFSET('Sanitation Data'!$E$31,0,10*ROW('Sanitation Data'!E29)))</f>
        <v/>
      </c>
      <c r="CT35" s="369" t="str">
        <f ca="1">+IF(OFFSET('Sanitation Data'!$E$32,0,10*ROW('Sanitation Data'!E29))="","",OFFSET('Sanitation Data'!$E$32,0,10*ROW('Sanitation Data'!E29)))</f>
        <v/>
      </c>
      <c r="CU35" s="369" t="str">
        <f ca="1">+IF(OFFSET('Sanitation Data'!$F$28,0,10*ROW('Sanitation Data'!F29))="","",OFFSET('Sanitation Data'!$F$28,0,10*ROW('Sanitation Data'!F29)))</f>
        <v/>
      </c>
      <c r="CV35" s="369" t="str">
        <f ca="1">+IF(OFFSET('Sanitation Data'!$F$29,0,10*ROW('Sanitation Data'!F29))="","",OFFSET('Sanitation Data'!$F$29,0,10*ROW('Sanitation Data'!F29)))</f>
        <v/>
      </c>
      <c r="CW35" s="369" t="str">
        <f ca="1">+IF(OFFSET('Sanitation Data'!$F$30,0,10*ROW('Sanitation Data'!F29))="","",OFFSET('Sanitation Data'!$F$30,0,10*ROW('Sanitation Data'!F29)))</f>
        <v/>
      </c>
      <c r="CX35" s="369" t="str">
        <f ca="1">+IF(OFFSET('Sanitation Data'!$F$31,0,10*ROW('Sanitation Data'!F29))="","",OFFSET('Sanitation Data'!$F$31,0,10*ROW('Sanitation Data'!F29)))</f>
        <v/>
      </c>
      <c r="CY35" s="369" t="str">
        <f ca="1">+IF(OFFSET('Sanitation Data'!$F$32,0,10*ROW('Sanitation Data'!F29))="","",OFFSET('Sanitation Data'!$F$32,0,10*ROW('Sanitation Data'!F29)))</f>
        <v/>
      </c>
      <c r="CZ35" s="369" t="str">
        <f ca="1">+IF(OFFSET('Sanitation Data'!$G$28,0,10*ROW('Sanitation Data'!G29))="","",OFFSET('Sanitation Data'!$G$28,0,10*ROW('Sanitation Data'!G29)))</f>
        <v/>
      </c>
      <c r="DA35" s="369" t="str">
        <f ca="1">+IF(OFFSET('Sanitation Data'!$G$29,0,10*ROW('Sanitation Data'!G29))="","",OFFSET('Sanitation Data'!$G$29,0,10*ROW('Sanitation Data'!G29)))</f>
        <v/>
      </c>
      <c r="DB35" s="369" t="str">
        <f ca="1">+IF(OFFSET('Sanitation Data'!$G$30,0,10*ROW('Sanitation Data'!G29))="","",OFFSET('Sanitation Data'!$G$30,0,10*ROW('Sanitation Data'!G29)))</f>
        <v/>
      </c>
      <c r="DC35" s="369" t="str">
        <f ca="1">+IF(OFFSET('Sanitation Data'!$G$31,0,10*ROW('Sanitation Data'!G29))="","",OFFSET('Sanitation Data'!$G$31,0,10*ROW('Sanitation Data'!G29)))</f>
        <v/>
      </c>
      <c r="DD35" s="369" t="str">
        <f ca="1">+IF(OFFSET('Sanitation Data'!$G$32,0,10*ROW('Sanitation Data'!G29))="","",OFFSET('Sanitation Data'!$G$32,0,10*ROW('Sanitation Data'!G29)))</f>
        <v/>
      </c>
      <c r="DE35" s="369" t="str">
        <f ca="1">+IF(OFFSET('Sanitation Data'!$H$28,0,10*ROW('Sanitation Data'!H29))="","",OFFSET('Sanitation Data'!$H$28,0,10*ROW('Sanitation Data'!H29)))</f>
        <v/>
      </c>
      <c r="DF35" s="369" t="str">
        <f ca="1">+IF(OFFSET('Sanitation Data'!$H$29,0,10*ROW('Sanitation Data'!H29))="","",OFFSET('Sanitation Data'!$H$29,0,10*ROW('Sanitation Data'!H29)))</f>
        <v/>
      </c>
      <c r="DG35" s="369" t="str">
        <f ca="1">+IF(OFFSET('Sanitation Data'!$H$30,0,10*ROW('Sanitation Data'!H29))="","",OFFSET('Sanitation Data'!$H$30,0,10*ROW('Sanitation Data'!H29)))</f>
        <v/>
      </c>
      <c r="DH35" s="369" t="str">
        <f ca="1">+IF(OFFSET('Sanitation Data'!$H$31,0,10*ROW('Sanitation Data'!H29))="","",OFFSET('Sanitation Data'!$H$31,0,10*ROW('Sanitation Data'!H29)))</f>
        <v/>
      </c>
      <c r="DI35" s="369" t="str">
        <f ca="1">+IF(OFFSET('Sanitation Data'!$H$32,0,10*ROW('Sanitation Data'!H29))="","",OFFSET('Sanitation Data'!$H$32,0,10*ROW('Sanitation Data'!H29)))</f>
        <v/>
      </c>
      <c r="DJ35" s="369" t="str">
        <f ca="1">+IF(OFFSET('Sanitation Data'!$I$28,0,10*ROW('Sanitation Data'!I29))="","",OFFSET('Sanitation Data'!$I$28,0,10*ROW('Sanitation Data'!I29)))</f>
        <v/>
      </c>
      <c r="DK35" s="369" t="str">
        <f ca="1">+IF(OFFSET('Sanitation Data'!$I$29,0,10*ROW('Sanitation Data'!I29))="","",OFFSET('Sanitation Data'!$I$29,0,10*ROW('Sanitation Data'!I29)))</f>
        <v/>
      </c>
      <c r="DL35" s="369" t="str">
        <f ca="1">+IF(OFFSET('Sanitation Data'!$I$30,0,10*ROW('Sanitation Data'!I29))="","",OFFSET('Sanitation Data'!$I$30,0,10*ROW('Sanitation Data'!I29)))</f>
        <v/>
      </c>
      <c r="DM35" s="369" t="str">
        <f ca="1">+IF(OFFSET('Sanitation Data'!$I$31,0,10*ROW('Sanitation Data'!I29))="","",OFFSET('Sanitation Data'!$I$31,0,10*ROW('Sanitation Data'!I29)))</f>
        <v/>
      </c>
      <c r="DN35" s="369" t="str">
        <f ca="1">+IF(OFFSET('Sanitation Data'!$I$32,0,10*ROW('Sanitation Data'!I29))="","",OFFSET('Sanitation Data'!$I$32,0,10*ROW('Sanitation Data'!I29)))</f>
        <v/>
      </c>
      <c r="DO35" s="369" t="str">
        <f ca="1">+IF(OFFSET('Hygiene Data'!$D$11,0,10*ROW('Hygiene Data'!D29))="","",OFFSET('Hygiene Data'!$D$11,0,10*ROW('Hygiene Data'!D29)))</f>
        <v/>
      </c>
      <c r="DP35" s="369" t="str">
        <f ca="1">+IF(OFFSET('Hygiene Data'!$D$12,0,10*ROW('Hygiene Data'!D29))="","",OFFSET('Hygiene Data'!$D$12,0,10*ROW('Hygiene Data'!D29)))</f>
        <v/>
      </c>
      <c r="DQ35" s="369" t="str">
        <f ca="1">+IF(OFFSET('Hygiene Data'!$D$13,0,10*ROW('Hygiene Data'!D29))="","",OFFSET('Hygiene Data'!$D$13,0,10*ROW('Hygiene Data'!D29)))</f>
        <v/>
      </c>
      <c r="DR35" s="369" t="str">
        <f ca="1">+IF(OFFSET('Hygiene Data'!$E$11,0,10*ROW('Hygiene Data'!E29))="","",OFFSET('Hygiene Data'!$E$11,0,10*ROW('Hygiene Data'!E29)))</f>
        <v/>
      </c>
      <c r="DS35" s="369" t="str">
        <f ca="1">+IF(OFFSET('Hygiene Data'!$E$12,0,10*ROW('Hygiene Data'!E29))="","",OFFSET('Hygiene Data'!$E$12,0,10*ROW('Hygiene Data'!E29)))</f>
        <v/>
      </c>
      <c r="DT35" s="369" t="str">
        <f ca="1">+IF(OFFSET('Hygiene Data'!$E$13,0,10*ROW('Hygiene Data'!E29))="","",OFFSET('Hygiene Data'!$E$13,0,10*ROW('Hygiene Data'!E29)))</f>
        <v/>
      </c>
      <c r="DU35" s="369" t="str">
        <f ca="1">+IF(OFFSET('Hygiene Data'!$F$11,0,10*ROW('Hygiene Data'!F29))="","",OFFSET('Hygiene Data'!$F$11,0,10*ROW('Hygiene Data'!F29)))</f>
        <v/>
      </c>
      <c r="DV35" s="369" t="str">
        <f ca="1">+IF(OFFSET('Hygiene Data'!$F$12,0,10*ROW('Hygiene Data'!F29))="","",OFFSET('Hygiene Data'!$F$12,0,10*ROW('Hygiene Data'!F29)))</f>
        <v/>
      </c>
      <c r="DW35" s="369" t="str">
        <f ca="1">+IF(OFFSET('Hygiene Data'!$F$13,0,10*ROW('Hygiene Data'!F29))="","",OFFSET('Hygiene Data'!$F$13,0,10*ROW('Hygiene Data'!F29)))</f>
        <v/>
      </c>
      <c r="DX35" s="369" t="str">
        <f ca="1">+IF(OFFSET('Hygiene Data'!$G$11,0,10*ROW('Hygiene Data'!G29))="","",OFFSET('Hygiene Data'!$G$11,0,10*ROW('Hygiene Data'!G29)))</f>
        <v/>
      </c>
      <c r="DY35" s="369" t="str">
        <f ca="1">+IF(OFFSET('Hygiene Data'!$G$12,0,10*ROW('Hygiene Data'!G29))="","",OFFSET('Hygiene Data'!$G$12,0,10*ROW('Hygiene Data'!G29)))</f>
        <v/>
      </c>
      <c r="DZ35" s="369" t="str">
        <f ca="1">+IF(OFFSET('Hygiene Data'!$G$13,0,10*ROW('Hygiene Data'!G29))="","",OFFSET('Hygiene Data'!$G$13,0,10*ROW('Hygiene Data'!G29)))</f>
        <v/>
      </c>
      <c r="EA35" s="369" t="str">
        <f ca="1">+IF(OFFSET('Hygiene Data'!$H$11,0,10*ROW('Hygiene Data'!H29))="","",OFFSET('Hygiene Data'!$H$11,0,10*ROW('Hygiene Data'!H29)))</f>
        <v/>
      </c>
      <c r="EB35" s="369" t="str">
        <f ca="1">+IF(OFFSET('Hygiene Data'!$H$12,0,10*ROW('Hygiene Data'!H29))="","",OFFSET('Hygiene Data'!$H$12,0,10*ROW('Hygiene Data'!H29)))</f>
        <v/>
      </c>
      <c r="EC35" s="369" t="str">
        <f ca="1">+IF(OFFSET('Hygiene Data'!$H$13,0,10*ROW('Hygiene Data'!H29))="","",OFFSET('Hygiene Data'!$H$13,0,10*ROW('Hygiene Data'!H29)))</f>
        <v/>
      </c>
      <c r="ED35" s="369" t="str">
        <f ca="1">+IF(OFFSET('Hygiene Data'!$I$11,0,10*ROW('Hygiene Data'!I29))="","",OFFSET('Hygiene Data'!$I$11,0,10*ROW('Hygiene Data'!I29)))</f>
        <v/>
      </c>
      <c r="EE35" s="369" t="str">
        <f ca="1">+IF(OFFSET('Hygiene Data'!$I$12,0,10*ROW('Hygiene Data'!I29))="","",OFFSET('Hygiene Data'!$I$12,0,10*ROW('Hygiene Data'!I29)))</f>
        <v/>
      </c>
      <c r="EF35" s="369" t="str">
        <f ca="1">+IF(OFFSET('Hygiene Data'!$I$13,0,10*ROW('Hygiene Data'!I29))="","",OFFSET('Hygiene Data'!$I$13,0,10*ROW('Hygiene Data'!I29)))</f>
        <v/>
      </c>
    </row>
    <row r="36" spans="1:136" x14ac:dyDescent="0.25">
      <c r="A36" s="478" t="str">
        <f ca="1">+IF(OFFSET('Water Data'!$B$2,0,10*ROW('Water Data'!E30))="","",OFFSET('Water Data'!$B$2,0,10*ROW('Water Data'!E30)))</f>
        <v/>
      </c>
      <c r="B36" s="478"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05" t="str">
        <f t="shared" ca="1" si="0"/>
        <v/>
      </c>
      <c r="D36" s="506"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06"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06"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06"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06"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06"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06"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06"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06"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06"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06"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06"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06"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06"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06"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06"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06"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06"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07"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07"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07"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07"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07"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07"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07"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07"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07"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07"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07"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07"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07"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07"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07"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07"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07"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07"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07"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07"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07"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07"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07"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07"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07"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07"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07"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07"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07"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07"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08"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84"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08"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08"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08"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08"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08"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08"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08"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08"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08"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08"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08"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08"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08"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08"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08"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08"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69" t="str">
        <f ca="1">+IF(OFFSET('Water Data'!$D$27,0,10*ROW('Water Data'!D30))="","",OFFSET('Water Data'!$D$27,0,10*ROW('Water Data'!D30)))</f>
        <v/>
      </c>
      <c r="BT36" s="369" t="str">
        <f ca="1">+IF(OFFSET('Water Data'!$D$28,0,10*ROW('Water Data'!D30))="","",OFFSET('Water Data'!$D$28,0,10*ROW('Water Data'!D30)))</f>
        <v/>
      </c>
      <c r="BU36" s="369" t="str">
        <f ca="1">+IF(OFFSET('Water Data'!$D$29,0,10*ROW('Water Data'!D30))="","",OFFSET('Water Data'!$D$29,0,10*ROW('Water Data'!D30)))</f>
        <v/>
      </c>
      <c r="BV36" s="369" t="str">
        <f ca="1">+IF(OFFSET('Water Data'!$E$27,0,10*ROW('Water Data'!E30))="","",OFFSET('Water Data'!$E$27,0,10*ROW('Water Data'!E30)))</f>
        <v/>
      </c>
      <c r="BW36" s="369" t="str">
        <f ca="1">+IF(OFFSET('Water Data'!$E$28,0,10*ROW('Water Data'!E30))="","",OFFSET('Water Data'!$E$28,0,10*ROW('Water Data'!E30)))</f>
        <v/>
      </c>
      <c r="BX36" s="369" t="str">
        <f ca="1">+IF(OFFSET('Water Data'!$E$29,0,10*ROW('Water Data'!E30))="","",OFFSET('Water Data'!$E$29,0,10*ROW('Water Data'!E30)))</f>
        <v/>
      </c>
      <c r="BY36" s="369" t="str">
        <f ca="1">+IF(OFFSET('Water Data'!$F$27,0,10*ROW('Water Data'!F30))="","",OFFSET('Water Data'!$F$27,0,10*ROW('Water Data'!F30)))</f>
        <v/>
      </c>
      <c r="BZ36" s="369" t="str">
        <f ca="1">+IF(OFFSET('Water Data'!$F$28,0,10*ROW('Water Data'!F30))="","",OFFSET('Water Data'!$F$28,0,10*ROW('Water Data'!F30)))</f>
        <v/>
      </c>
      <c r="CA36" s="369" t="str">
        <f ca="1">+IF(OFFSET('Water Data'!$F$29,0,10*ROW('Water Data'!F30))="","",OFFSET('Water Data'!$F$29,0,10*ROW('Water Data'!F30)))</f>
        <v/>
      </c>
      <c r="CB36" s="369" t="str">
        <f ca="1">+IF(OFFSET('Water Data'!$G$27,0,10*ROW('Water Data'!G30))="","",OFFSET('Water Data'!$G$27,0,10*ROW('Water Data'!G30)))</f>
        <v/>
      </c>
      <c r="CC36" s="369" t="str">
        <f ca="1">+IF(OFFSET('Water Data'!$G$28,0,10*ROW('Water Data'!G30))="","",OFFSET('Water Data'!$G$28,0,10*ROW('Water Data'!G30)))</f>
        <v/>
      </c>
      <c r="CD36" s="369" t="str">
        <f ca="1">+IF(OFFSET('Water Data'!$G$29,0,10*ROW('Water Data'!G30))="","",OFFSET('Water Data'!$G$29,0,10*ROW('Water Data'!G30)))</f>
        <v/>
      </c>
      <c r="CE36" s="369" t="str">
        <f ca="1">+IF(OFFSET('Water Data'!$H$27,0,10*ROW('Water Data'!H30))="","",OFFSET('Water Data'!$H$27,0,10*ROW('Water Data'!H30)))</f>
        <v/>
      </c>
      <c r="CF36" s="369" t="str">
        <f ca="1">+IF(OFFSET('Water Data'!$H$28,0,10*ROW('Water Data'!H30))="","",OFFSET('Water Data'!$H$28,0,10*ROW('Water Data'!H30)))</f>
        <v/>
      </c>
      <c r="CG36" s="369" t="str">
        <f ca="1">+IF(OFFSET('Water Data'!$H$29,0,10*ROW('Water Data'!H30))="","",OFFSET('Water Data'!$H$29,0,10*ROW('Water Data'!H30)))</f>
        <v/>
      </c>
      <c r="CH36" s="369" t="str">
        <f ca="1">+IF(OFFSET('Water Data'!$I$27,0,10*ROW('Water Data'!I30))="","",OFFSET('Water Data'!$I$27,0,10*ROW('Water Data'!I30)))</f>
        <v/>
      </c>
      <c r="CI36" s="369" t="str">
        <f ca="1">+IF(OFFSET('Water Data'!$I$28,0,10*ROW('Water Data'!I30))="","",OFFSET('Water Data'!$I$28,0,10*ROW('Water Data'!I30)))</f>
        <v/>
      </c>
      <c r="CJ36" s="369" t="str">
        <f ca="1">+IF(OFFSET('Water Data'!$I$29,0,10*ROW('Water Data'!I30))="","",OFFSET('Water Data'!$I$29,0,10*ROW('Water Data'!I30)))</f>
        <v/>
      </c>
      <c r="CK36" s="369" t="str">
        <f ca="1">+IF(OFFSET('Sanitation Data'!$D$28,0,10*ROW('Sanitation Data'!D30))="","",OFFSET('Sanitation Data'!$D$28,0,10*ROW('Sanitation Data'!D30)))</f>
        <v/>
      </c>
      <c r="CL36" s="369" t="str">
        <f ca="1">+IF(OFFSET('Sanitation Data'!$D$29,0,10*ROW('Sanitation Data'!D30))="","",OFFSET('Sanitation Data'!$D$29,0,10*ROW('Sanitation Data'!D30)))</f>
        <v/>
      </c>
      <c r="CM36" s="369" t="str">
        <f ca="1">+IF(OFFSET('Sanitation Data'!$D$30,0,10*ROW('Sanitation Data'!D30))="","",OFFSET('Sanitation Data'!$D$30,0,10*ROW('Sanitation Data'!D30)))</f>
        <v/>
      </c>
      <c r="CN36" s="369" t="str">
        <f ca="1">+IF(OFFSET('Sanitation Data'!$D$31,0,10*ROW('Sanitation Data'!D30))="","",OFFSET('Sanitation Data'!$D$31,0,10*ROW('Sanitation Data'!D30)))</f>
        <v/>
      </c>
      <c r="CO36" s="369" t="str">
        <f ca="1">+IF(OFFSET('Sanitation Data'!$D$32,0,10*ROW('Sanitation Data'!D30))="","",OFFSET('Sanitation Data'!$D$32,0,10*ROW('Sanitation Data'!D30)))</f>
        <v/>
      </c>
      <c r="CP36" s="369" t="str">
        <f ca="1">+IF(OFFSET('Sanitation Data'!$E$28,0,10*ROW('Sanitation Data'!E30))="","",OFFSET('Sanitation Data'!$E$28,0,10*ROW('Sanitation Data'!E30)))</f>
        <v/>
      </c>
      <c r="CQ36" s="369" t="str">
        <f ca="1">+IF(OFFSET('Sanitation Data'!$E$29,0,10*ROW('Sanitation Data'!E30))="","",OFFSET('Sanitation Data'!$E$29,0,10*ROW('Sanitation Data'!E30)))</f>
        <v/>
      </c>
      <c r="CR36" s="369" t="str">
        <f ca="1">+IF(OFFSET('Sanitation Data'!$E$30,0,10*ROW('Sanitation Data'!E30))="","",OFFSET('Sanitation Data'!$E$30,0,10*ROW('Sanitation Data'!E30)))</f>
        <v/>
      </c>
      <c r="CS36" s="369" t="str">
        <f ca="1">+IF(OFFSET('Sanitation Data'!$E$31,0,10*ROW('Sanitation Data'!E30))="","",OFFSET('Sanitation Data'!$E$31,0,10*ROW('Sanitation Data'!E30)))</f>
        <v/>
      </c>
      <c r="CT36" s="369" t="str">
        <f ca="1">+IF(OFFSET('Sanitation Data'!$E$32,0,10*ROW('Sanitation Data'!E30))="","",OFFSET('Sanitation Data'!$E$32,0,10*ROW('Sanitation Data'!E30)))</f>
        <v/>
      </c>
      <c r="CU36" s="369" t="str">
        <f ca="1">+IF(OFFSET('Sanitation Data'!$F$28,0,10*ROW('Sanitation Data'!F30))="","",OFFSET('Sanitation Data'!$F$28,0,10*ROW('Sanitation Data'!F30)))</f>
        <v/>
      </c>
      <c r="CV36" s="369" t="str">
        <f ca="1">+IF(OFFSET('Sanitation Data'!$F$29,0,10*ROW('Sanitation Data'!F30))="","",OFFSET('Sanitation Data'!$F$29,0,10*ROW('Sanitation Data'!F30)))</f>
        <v/>
      </c>
      <c r="CW36" s="369" t="str">
        <f ca="1">+IF(OFFSET('Sanitation Data'!$F$30,0,10*ROW('Sanitation Data'!F30))="","",OFFSET('Sanitation Data'!$F$30,0,10*ROW('Sanitation Data'!F30)))</f>
        <v/>
      </c>
      <c r="CX36" s="369" t="str">
        <f ca="1">+IF(OFFSET('Sanitation Data'!$F$31,0,10*ROW('Sanitation Data'!F30))="","",OFFSET('Sanitation Data'!$F$31,0,10*ROW('Sanitation Data'!F30)))</f>
        <v/>
      </c>
      <c r="CY36" s="369" t="str">
        <f ca="1">+IF(OFFSET('Sanitation Data'!$F$32,0,10*ROW('Sanitation Data'!F30))="","",OFFSET('Sanitation Data'!$F$32,0,10*ROW('Sanitation Data'!F30)))</f>
        <v/>
      </c>
      <c r="CZ36" s="369" t="str">
        <f ca="1">+IF(OFFSET('Sanitation Data'!$G$28,0,10*ROW('Sanitation Data'!G30))="","",OFFSET('Sanitation Data'!$G$28,0,10*ROW('Sanitation Data'!G30)))</f>
        <v/>
      </c>
      <c r="DA36" s="369" t="str">
        <f ca="1">+IF(OFFSET('Sanitation Data'!$G$29,0,10*ROW('Sanitation Data'!G30))="","",OFFSET('Sanitation Data'!$G$29,0,10*ROW('Sanitation Data'!G30)))</f>
        <v/>
      </c>
      <c r="DB36" s="369" t="str">
        <f ca="1">+IF(OFFSET('Sanitation Data'!$G$30,0,10*ROW('Sanitation Data'!G30))="","",OFFSET('Sanitation Data'!$G$30,0,10*ROW('Sanitation Data'!G30)))</f>
        <v/>
      </c>
      <c r="DC36" s="369" t="str">
        <f ca="1">+IF(OFFSET('Sanitation Data'!$G$31,0,10*ROW('Sanitation Data'!G30))="","",OFFSET('Sanitation Data'!$G$31,0,10*ROW('Sanitation Data'!G30)))</f>
        <v/>
      </c>
      <c r="DD36" s="369" t="str">
        <f ca="1">+IF(OFFSET('Sanitation Data'!$G$32,0,10*ROW('Sanitation Data'!G30))="","",OFFSET('Sanitation Data'!$G$32,0,10*ROW('Sanitation Data'!G30)))</f>
        <v/>
      </c>
      <c r="DE36" s="369" t="str">
        <f ca="1">+IF(OFFSET('Sanitation Data'!$H$28,0,10*ROW('Sanitation Data'!H30))="","",OFFSET('Sanitation Data'!$H$28,0,10*ROW('Sanitation Data'!H30)))</f>
        <v/>
      </c>
      <c r="DF36" s="369" t="str">
        <f ca="1">+IF(OFFSET('Sanitation Data'!$H$29,0,10*ROW('Sanitation Data'!H30))="","",OFFSET('Sanitation Data'!$H$29,0,10*ROW('Sanitation Data'!H30)))</f>
        <v/>
      </c>
      <c r="DG36" s="369" t="str">
        <f ca="1">+IF(OFFSET('Sanitation Data'!$H$30,0,10*ROW('Sanitation Data'!H30))="","",OFFSET('Sanitation Data'!$H$30,0,10*ROW('Sanitation Data'!H30)))</f>
        <v/>
      </c>
      <c r="DH36" s="369" t="str">
        <f ca="1">+IF(OFFSET('Sanitation Data'!$H$31,0,10*ROW('Sanitation Data'!H30))="","",OFFSET('Sanitation Data'!$H$31,0,10*ROW('Sanitation Data'!H30)))</f>
        <v/>
      </c>
      <c r="DI36" s="369" t="str">
        <f ca="1">+IF(OFFSET('Sanitation Data'!$H$32,0,10*ROW('Sanitation Data'!H30))="","",OFFSET('Sanitation Data'!$H$32,0,10*ROW('Sanitation Data'!H30)))</f>
        <v/>
      </c>
      <c r="DJ36" s="369" t="str">
        <f ca="1">+IF(OFFSET('Sanitation Data'!$I$28,0,10*ROW('Sanitation Data'!I30))="","",OFFSET('Sanitation Data'!$I$28,0,10*ROW('Sanitation Data'!I30)))</f>
        <v/>
      </c>
      <c r="DK36" s="369" t="str">
        <f ca="1">+IF(OFFSET('Sanitation Data'!$I$29,0,10*ROW('Sanitation Data'!I30))="","",OFFSET('Sanitation Data'!$I$29,0,10*ROW('Sanitation Data'!I30)))</f>
        <v/>
      </c>
      <c r="DL36" s="369" t="str">
        <f ca="1">+IF(OFFSET('Sanitation Data'!$I$30,0,10*ROW('Sanitation Data'!I30))="","",OFFSET('Sanitation Data'!$I$30,0,10*ROW('Sanitation Data'!I30)))</f>
        <v/>
      </c>
      <c r="DM36" s="369" t="str">
        <f ca="1">+IF(OFFSET('Sanitation Data'!$I$31,0,10*ROW('Sanitation Data'!I30))="","",OFFSET('Sanitation Data'!$I$31,0,10*ROW('Sanitation Data'!I30)))</f>
        <v/>
      </c>
      <c r="DN36" s="369" t="str">
        <f ca="1">+IF(OFFSET('Sanitation Data'!$I$32,0,10*ROW('Sanitation Data'!I30))="","",OFFSET('Sanitation Data'!$I$32,0,10*ROW('Sanitation Data'!I30)))</f>
        <v/>
      </c>
      <c r="DO36" s="369" t="str">
        <f ca="1">+IF(OFFSET('Hygiene Data'!$D$11,0,10*ROW('Hygiene Data'!D30))="","",OFFSET('Hygiene Data'!$D$11,0,10*ROW('Hygiene Data'!D30)))</f>
        <v/>
      </c>
      <c r="DP36" s="369" t="str">
        <f ca="1">+IF(OFFSET('Hygiene Data'!$D$12,0,10*ROW('Hygiene Data'!D30))="","",OFFSET('Hygiene Data'!$D$12,0,10*ROW('Hygiene Data'!D30)))</f>
        <v/>
      </c>
      <c r="DQ36" s="369" t="str">
        <f ca="1">+IF(OFFSET('Hygiene Data'!$D$13,0,10*ROW('Hygiene Data'!D30))="","",OFFSET('Hygiene Data'!$D$13,0,10*ROW('Hygiene Data'!D30)))</f>
        <v/>
      </c>
      <c r="DR36" s="369" t="str">
        <f ca="1">+IF(OFFSET('Hygiene Data'!$E$11,0,10*ROW('Hygiene Data'!E30))="","",OFFSET('Hygiene Data'!$E$11,0,10*ROW('Hygiene Data'!E30)))</f>
        <v/>
      </c>
      <c r="DS36" s="369" t="str">
        <f ca="1">+IF(OFFSET('Hygiene Data'!$E$12,0,10*ROW('Hygiene Data'!E30))="","",OFFSET('Hygiene Data'!$E$12,0,10*ROW('Hygiene Data'!E30)))</f>
        <v/>
      </c>
      <c r="DT36" s="369" t="str">
        <f ca="1">+IF(OFFSET('Hygiene Data'!$E$13,0,10*ROW('Hygiene Data'!E30))="","",OFFSET('Hygiene Data'!$E$13,0,10*ROW('Hygiene Data'!E30)))</f>
        <v/>
      </c>
      <c r="DU36" s="369" t="str">
        <f ca="1">+IF(OFFSET('Hygiene Data'!$F$11,0,10*ROW('Hygiene Data'!F30))="","",OFFSET('Hygiene Data'!$F$11,0,10*ROW('Hygiene Data'!F30)))</f>
        <v/>
      </c>
      <c r="DV36" s="369" t="str">
        <f ca="1">+IF(OFFSET('Hygiene Data'!$F$12,0,10*ROW('Hygiene Data'!F30))="","",OFFSET('Hygiene Data'!$F$12,0,10*ROW('Hygiene Data'!F30)))</f>
        <v/>
      </c>
      <c r="DW36" s="369" t="str">
        <f ca="1">+IF(OFFSET('Hygiene Data'!$F$13,0,10*ROW('Hygiene Data'!F30))="","",OFFSET('Hygiene Data'!$F$13,0,10*ROW('Hygiene Data'!F30)))</f>
        <v/>
      </c>
      <c r="DX36" s="369" t="str">
        <f ca="1">+IF(OFFSET('Hygiene Data'!$G$11,0,10*ROW('Hygiene Data'!G30))="","",OFFSET('Hygiene Data'!$G$11,0,10*ROW('Hygiene Data'!G30)))</f>
        <v/>
      </c>
      <c r="DY36" s="369" t="str">
        <f ca="1">+IF(OFFSET('Hygiene Data'!$G$12,0,10*ROW('Hygiene Data'!G30))="","",OFFSET('Hygiene Data'!$G$12,0,10*ROW('Hygiene Data'!G30)))</f>
        <v/>
      </c>
      <c r="DZ36" s="369" t="str">
        <f ca="1">+IF(OFFSET('Hygiene Data'!$G$13,0,10*ROW('Hygiene Data'!G30))="","",OFFSET('Hygiene Data'!$G$13,0,10*ROW('Hygiene Data'!G30)))</f>
        <v/>
      </c>
      <c r="EA36" s="369" t="str">
        <f ca="1">+IF(OFFSET('Hygiene Data'!$H$11,0,10*ROW('Hygiene Data'!H30))="","",OFFSET('Hygiene Data'!$H$11,0,10*ROW('Hygiene Data'!H30)))</f>
        <v/>
      </c>
      <c r="EB36" s="369" t="str">
        <f ca="1">+IF(OFFSET('Hygiene Data'!$H$12,0,10*ROW('Hygiene Data'!H30))="","",OFFSET('Hygiene Data'!$H$12,0,10*ROW('Hygiene Data'!H30)))</f>
        <v/>
      </c>
      <c r="EC36" s="369" t="str">
        <f ca="1">+IF(OFFSET('Hygiene Data'!$H$13,0,10*ROW('Hygiene Data'!H30))="","",OFFSET('Hygiene Data'!$H$13,0,10*ROW('Hygiene Data'!H30)))</f>
        <v/>
      </c>
      <c r="ED36" s="369" t="str">
        <f ca="1">+IF(OFFSET('Hygiene Data'!$I$11,0,10*ROW('Hygiene Data'!I30))="","",OFFSET('Hygiene Data'!$I$11,0,10*ROW('Hygiene Data'!I30)))</f>
        <v/>
      </c>
      <c r="EE36" s="369" t="str">
        <f ca="1">+IF(OFFSET('Hygiene Data'!$I$12,0,10*ROW('Hygiene Data'!I30))="","",OFFSET('Hygiene Data'!$I$12,0,10*ROW('Hygiene Data'!I30)))</f>
        <v/>
      </c>
      <c r="EF36" s="369" t="str">
        <f ca="1">+IF(OFFSET('Hygiene Data'!$I$13,0,10*ROW('Hygiene Data'!I30))="","",OFFSET('Hygiene Data'!$I$13,0,10*ROW('Hygiene Data'!I30)))</f>
        <v/>
      </c>
    </row>
    <row r="37" spans="1:136" x14ac:dyDescent="0.25">
      <c r="A37" s="478" t="str">
        <f ca="1">+IF(OFFSET('Water Data'!$B$2,0,10*ROW('Water Data'!E31))="","",OFFSET('Water Data'!$B$2,0,10*ROW('Water Data'!E31)))</f>
        <v/>
      </c>
      <c r="B37" s="478"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05" t="str">
        <f t="shared" ca="1" si="0"/>
        <v/>
      </c>
      <c r="D37" s="506"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06"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06"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06"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06"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06"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06"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06"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06"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06"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06"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06"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06"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06"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06"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06"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06"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06"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07"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07"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07"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07"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07"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07"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07"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07"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07"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07"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07"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07"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07"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07"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07"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07"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07"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07"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07"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07"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07"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07"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07"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07"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07"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07"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07"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07"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07"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07"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08"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84"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08"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08"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08"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08"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08"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08"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08"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08"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08"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08"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08"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08"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08"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08"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08"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08"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69" t="str">
        <f ca="1">+IF(OFFSET('Water Data'!$D$27,0,10*ROW('Water Data'!D31))="","",OFFSET('Water Data'!$D$27,0,10*ROW('Water Data'!D31)))</f>
        <v/>
      </c>
      <c r="BT37" s="369" t="str">
        <f ca="1">+IF(OFFSET('Water Data'!$D$28,0,10*ROW('Water Data'!D31))="","",OFFSET('Water Data'!$D$28,0,10*ROW('Water Data'!D31)))</f>
        <v/>
      </c>
      <c r="BU37" s="369" t="str">
        <f ca="1">+IF(OFFSET('Water Data'!$D$29,0,10*ROW('Water Data'!D31))="","",OFFSET('Water Data'!$D$29,0,10*ROW('Water Data'!D31)))</f>
        <v/>
      </c>
      <c r="BV37" s="369" t="str">
        <f ca="1">+IF(OFFSET('Water Data'!$E$27,0,10*ROW('Water Data'!E31))="","",OFFSET('Water Data'!$E$27,0,10*ROW('Water Data'!E31)))</f>
        <v/>
      </c>
      <c r="BW37" s="369" t="str">
        <f ca="1">+IF(OFFSET('Water Data'!$E$28,0,10*ROW('Water Data'!E31))="","",OFFSET('Water Data'!$E$28,0,10*ROW('Water Data'!E31)))</f>
        <v/>
      </c>
      <c r="BX37" s="369" t="str">
        <f ca="1">+IF(OFFSET('Water Data'!$E$29,0,10*ROW('Water Data'!E31))="","",OFFSET('Water Data'!$E$29,0,10*ROW('Water Data'!E31)))</f>
        <v/>
      </c>
      <c r="BY37" s="369" t="str">
        <f ca="1">+IF(OFFSET('Water Data'!$F$27,0,10*ROW('Water Data'!F31))="","",OFFSET('Water Data'!$F$27,0,10*ROW('Water Data'!F31)))</f>
        <v/>
      </c>
      <c r="BZ37" s="369" t="str">
        <f ca="1">+IF(OFFSET('Water Data'!$F$28,0,10*ROW('Water Data'!F31))="","",OFFSET('Water Data'!$F$28,0,10*ROW('Water Data'!F31)))</f>
        <v/>
      </c>
      <c r="CA37" s="369" t="str">
        <f ca="1">+IF(OFFSET('Water Data'!$F$29,0,10*ROW('Water Data'!F31))="","",OFFSET('Water Data'!$F$29,0,10*ROW('Water Data'!F31)))</f>
        <v/>
      </c>
      <c r="CB37" s="369" t="str">
        <f ca="1">+IF(OFFSET('Water Data'!$G$27,0,10*ROW('Water Data'!G31))="","",OFFSET('Water Data'!$G$27,0,10*ROW('Water Data'!G31)))</f>
        <v/>
      </c>
      <c r="CC37" s="369" t="str">
        <f ca="1">+IF(OFFSET('Water Data'!$G$28,0,10*ROW('Water Data'!G31))="","",OFFSET('Water Data'!$G$28,0,10*ROW('Water Data'!G31)))</f>
        <v/>
      </c>
      <c r="CD37" s="369" t="str">
        <f ca="1">+IF(OFFSET('Water Data'!$G$29,0,10*ROW('Water Data'!G31))="","",OFFSET('Water Data'!$G$29,0,10*ROW('Water Data'!G31)))</f>
        <v/>
      </c>
      <c r="CE37" s="369" t="str">
        <f ca="1">+IF(OFFSET('Water Data'!$H$27,0,10*ROW('Water Data'!H31))="","",OFFSET('Water Data'!$H$27,0,10*ROW('Water Data'!H31)))</f>
        <v/>
      </c>
      <c r="CF37" s="369" t="str">
        <f ca="1">+IF(OFFSET('Water Data'!$H$28,0,10*ROW('Water Data'!H31))="","",OFFSET('Water Data'!$H$28,0,10*ROW('Water Data'!H31)))</f>
        <v/>
      </c>
      <c r="CG37" s="369" t="str">
        <f ca="1">+IF(OFFSET('Water Data'!$H$29,0,10*ROW('Water Data'!H31))="","",OFFSET('Water Data'!$H$29,0,10*ROW('Water Data'!H31)))</f>
        <v/>
      </c>
      <c r="CH37" s="369" t="str">
        <f ca="1">+IF(OFFSET('Water Data'!$I$27,0,10*ROW('Water Data'!I31))="","",OFFSET('Water Data'!$I$27,0,10*ROW('Water Data'!I31)))</f>
        <v/>
      </c>
      <c r="CI37" s="369" t="str">
        <f ca="1">+IF(OFFSET('Water Data'!$I$28,0,10*ROW('Water Data'!I31))="","",OFFSET('Water Data'!$I$28,0,10*ROW('Water Data'!I31)))</f>
        <v/>
      </c>
      <c r="CJ37" s="369" t="str">
        <f ca="1">+IF(OFFSET('Water Data'!$I$29,0,10*ROW('Water Data'!I31))="","",OFFSET('Water Data'!$I$29,0,10*ROW('Water Data'!I31)))</f>
        <v/>
      </c>
      <c r="CK37" s="369" t="str">
        <f ca="1">+IF(OFFSET('Sanitation Data'!$D$28,0,10*ROW('Sanitation Data'!D31))="","",OFFSET('Sanitation Data'!$D$28,0,10*ROW('Sanitation Data'!D31)))</f>
        <v/>
      </c>
      <c r="CL37" s="369" t="str">
        <f ca="1">+IF(OFFSET('Sanitation Data'!$D$29,0,10*ROW('Sanitation Data'!D31))="","",OFFSET('Sanitation Data'!$D$29,0,10*ROW('Sanitation Data'!D31)))</f>
        <v/>
      </c>
      <c r="CM37" s="369" t="str">
        <f ca="1">+IF(OFFSET('Sanitation Data'!$D$30,0,10*ROW('Sanitation Data'!D31))="","",OFFSET('Sanitation Data'!$D$30,0,10*ROW('Sanitation Data'!D31)))</f>
        <v/>
      </c>
      <c r="CN37" s="369" t="str">
        <f ca="1">+IF(OFFSET('Sanitation Data'!$D$31,0,10*ROW('Sanitation Data'!D31))="","",OFFSET('Sanitation Data'!$D$31,0,10*ROW('Sanitation Data'!D31)))</f>
        <v/>
      </c>
      <c r="CO37" s="369" t="str">
        <f ca="1">+IF(OFFSET('Sanitation Data'!$D$32,0,10*ROW('Sanitation Data'!D31))="","",OFFSET('Sanitation Data'!$D$32,0,10*ROW('Sanitation Data'!D31)))</f>
        <v/>
      </c>
      <c r="CP37" s="369" t="str">
        <f ca="1">+IF(OFFSET('Sanitation Data'!$E$28,0,10*ROW('Sanitation Data'!E31))="","",OFFSET('Sanitation Data'!$E$28,0,10*ROW('Sanitation Data'!E31)))</f>
        <v/>
      </c>
      <c r="CQ37" s="369" t="str">
        <f ca="1">+IF(OFFSET('Sanitation Data'!$E$29,0,10*ROW('Sanitation Data'!E31))="","",OFFSET('Sanitation Data'!$E$29,0,10*ROW('Sanitation Data'!E31)))</f>
        <v/>
      </c>
      <c r="CR37" s="369" t="str">
        <f ca="1">+IF(OFFSET('Sanitation Data'!$E$30,0,10*ROW('Sanitation Data'!E31))="","",OFFSET('Sanitation Data'!$E$30,0,10*ROW('Sanitation Data'!E31)))</f>
        <v/>
      </c>
      <c r="CS37" s="369" t="str">
        <f ca="1">+IF(OFFSET('Sanitation Data'!$E$31,0,10*ROW('Sanitation Data'!E31))="","",OFFSET('Sanitation Data'!$E$31,0,10*ROW('Sanitation Data'!E31)))</f>
        <v/>
      </c>
      <c r="CT37" s="369" t="str">
        <f ca="1">+IF(OFFSET('Sanitation Data'!$E$32,0,10*ROW('Sanitation Data'!E31))="","",OFFSET('Sanitation Data'!$E$32,0,10*ROW('Sanitation Data'!E31)))</f>
        <v/>
      </c>
      <c r="CU37" s="369" t="str">
        <f ca="1">+IF(OFFSET('Sanitation Data'!$F$28,0,10*ROW('Sanitation Data'!F31))="","",OFFSET('Sanitation Data'!$F$28,0,10*ROW('Sanitation Data'!F31)))</f>
        <v/>
      </c>
      <c r="CV37" s="369" t="str">
        <f ca="1">+IF(OFFSET('Sanitation Data'!$F$29,0,10*ROW('Sanitation Data'!F31))="","",OFFSET('Sanitation Data'!$F$29,0,10*ROW('Sanitation Data'!F31)))</f>
        <v/>
      </c>
      <c r="CW37" s="369" t="str">
        <f ca="1">+IF(OFFSET('Sanitation Data'!$F$30,0,10*ROW('Sanitation Data'!F31))="","",OFFSET('Sanitation Data'!$F$30,0,10*ROW('Sanitation Data'!F31)))</f>
        <v/>
      </c>
      <c r="CX37" s="369" t="str">
        <f ca="1">+IF(OFFSET('Sanitation Data'!$F$31,0,10*ROW('Sanitation Data'!F31))="","",OFFSET('Sanitation Data'!$F$31,0,10*ROW('Sanitation Data'!F31)))</f>
        <v/>
      </c>
      <c r="CY37" s="369" t="str">
        <f ca="1">+IF(OFFSET('Sanitation Data'!$F$32,0,10*ROW('Sanitation Data'!F31))="","",OFFSET('Sanitation Data'!$F$32,0,10*ROW('Sanitation Data'!F31)))</f>
        <v/>
      </c>
      <c r="CZ37" s="369" t="str">
        <f ca="1">+IF(OFFSET('Sanitation Data'!$G$28,0,10*ROW('Sanitation Data'!G31))="","",OFFSET('Sanitation Data'!$G$28,0,10*ROW('Sanitation Data'!G31)))</f>
        <v/>
      </c>
      <c r="DA37" s="369" t="str">
        <f ca="1">+IF(OFFSET('Sanitation Data'!$G$29,0,10*ROW('Sanitation Data'!G31))="","",OFFSET('Sanitation Data'!$G$29,0,10*ROW('Sanitation Data'!G31)))</f>
        <v/>
      </c>
      <c r="DB37" s="369" t="str">
        <f ca="1">+IF(OFFSET('Sanitation Data'!$G$30,0,10*ROW('Sanitation Data'!G31))="","",OFFSET('Sanitation Data'!$G$30,0,10*ROW('Sanitation Data'!G31)))</f>
        <v/>
      </c>
      <c r="DC37" s="369" t="str">
        <f ca="1">+IF(OFFSET('Sanitation Data'!$G$31,0,10*ROW('Sanitation Data'!G31))="","",OFFSET('Sanitation Data'!$G$31,0,10*ROW('Sanitation Data'!G31)))</f>
        <v/>
      </c>
      <c r="DD37" s="369" t="str">
        <f ca="1">+IF(OFFSET('Sanitation Data'!$G$32,0,10*ROW('Sanitation Data'!G31))="","",OFFSET('Sanitation Data'!$G$32,0,10*ROW('Sanitation Data'!G31)))</f>
        <v/>
      </c>
      <c r="DE37" s="369" t="str">
        <f ca="1">+IF(OFFSET('Sanitation Data'!$H$28,0,10*ROW('Sanitation Data'!H31))="","",OFFSET('Sanitation Data'!$H$28,0,10*ROW('Sanitation Data'!H31)))</f>
        <v/>
      </c>
      <c r="DF37" s="369" t="str">
        <f ca="1">+IF(OFFSET('Sanitation Data'!$H$29,0,10*ROW('Sanitation Data'!H31))="","",OFFSET('Sanitation Data'!$H$29,0,10*ROW('Sanitation Data'!H31)))</f>
        <v/>
      </c>
      <c r="DG37" s="369" t="str">
        <f ca="1">+IF(OFFSET('Sanitation Data'!$H$30,0,10*ROW('Sanitation Data'!H31))="","",OFFSET('Sanitation Data'!$H$30,0,10*ROW('Sanitation Data'!H31)))</f>
        <v/>
      </c>
      <c r="DH37" s="369" t="str">
        <f ca="1">+IF(OFFSET('Sanitation Data'!$H$31,0,10*ROW('Sanitation Data'!H31))="","",OFFSET('Sanitation Data'!$H$31,0,10*ROW('Sanitation Data'!H31)))</f>
        <v/>
      </c>
      <c r="DI37" s="369" t="str">
        <f ca="1">+IF(OFFSET('Sanitation Data'!$H$32,0,10*ROW('Sanitation Data'!H31))="","",OFFSET('Sanitation Data'!$H$32,0,10*ROW('Sanitation Data'!H31)))</f>
        <v/>
      </c>
      <c r="DJ37" s="369" t="str">
        <f ca="1">+IF(OFFSET('Sanitation Data'!$I$28,0,10*ROW('Sanitation Data'!I31))="","",OFFSET('Sanitation Data'!$I$28,0,10*ROW('Sanitation Data'!I31)))</f>
        <v/>
      </c>
      <c r="DK37" s="369" t="str">
        <f ca="1">+IF(OFFSET('Sanitation Data'!$I$29,0,10*ROW('Sanitation Data'!I31))="","",OFFSET('Sanitation Data'!$I$29,0,10*ROW('Sanitation Data'!I31)))</f>
        <v/>
      </c>
      <c r="DL37" s="369" t="str">
        <f ca="1">+IF(OFFSET('Sanitation Data'!$I$30,0,10*ROW('Sanitation Data'!I31))="","",OFFSET('Sanitation Data'!$I$30,0,10*ROW('Sanitation Data'!I31)))</f>
        <v/>
      </c>
      <c r="DM37" s="369" t="str">
        <f ca="1">+IF(OFFSET('Sanitation Data'!$I$31,0,10*ROW('Sanitation Data'!I31))="","",OFFSET('Sanitation Data'!$I$31,0,10*ROW('Sanitation Data'!I31)))</f>
        <v/>
      </c>
      <c r="DN37" s="369" t="str">
        <f ca="1">+IF(OFFSET('Sanitation Data'!$I$32,0,10*ROW('Sanitation Data'!I31))="","",OFFSET('Sanitation Data'!$I$32,0,10*ROW('Sanitation Data'!I31)))</f>
        <v/>
      </c>
      <c r="DO37" s="369" t="str">
        <f ca="1">+IF(OFFSET('Hygiene Data'!$D$11,0,10*ROW('Hygiene Data'!D31))="","",OFFSET('Hygiene Data'!$D$11,0,10*ROW('Hygiene Data'!D31)))</f>
        <v/>
      </c>
      <c r="DP37" s="369" t="str">
        <f ca="1">+IF(OFFSET('Hygiene Data'!$D$12,0,10*ROW('Hygiene Data'!D31))="","",OFFSET('Hygiene Data'!$D$12,0,10*ROW('Hygiene Data'!D31)))</f>
        <v/>
      </c>
      <c r="DQ37" s="369" t="str">
        <f ca="1">+IF(OFFSET('Hygiene Data'!$D$13,0,10*ROW('Hygiene Data'!D31))="","",OFFSET('Hygiene Data'!$D$13,0,10*ROW('Hygiene Data'!D31)))</f>
        <v/>
      </c>
      <c r="DR37" s="369" t="str">
        <f ca="1">+IF(OFFSET('Hygiene Data'!$E$11,0,10*ROW('Hygiene Data'!E31))="","",OFFSET('Hygiene Data'!$E$11,0,10*ROW('Hygiene Data'!E31)))</f>
        <v/>
      </c>
      <c r="DS37" s="369" t="str">
        <f ca="1">+IF(OFFSET('Hygiene Data'!$E$12,0,10*ROW('Hygiene Data'!E31))="","",OFFSET('Hygiene Data'!$E$12,0,10*ROW('Hygiene Data'!E31)))</f>
        <v/>
      </c>
      <c r="DT37" s="369" t="str">
        <f ca="1">+IF(OFFSET('Hygiene Data'!$E$13,0,10*ROW('Hygiene Data'!E31))="","",OFFSET('Hygiene Data'!$E$13,0,10*ROW('Hygiene Data'!E31)))</f>
        <v/>
      </c>
      <c r="DU37" s="369" t="str">
        <f ca="1">+IF(OFFSET('Hygiene Data'!$F$11,0,10*ROW('Hygiene Data'!F31))="","",OFFSET('Hygiene Data'!$F$11,0,10*ROW('Hygiene Data'!F31)))</f>
        <v/>
      </c>
      <c r="DV37" s="369" t="str">
        <f ca="1">+IF(OFFSET('Hygiene Data'!$F$12,0,10*ROW('Hygiene Data'!F31))="","",OFFSET('Hygiene Data'!$F$12,0,10*ROW('Hygiene Data'!F31)))</f>
        <v/>
      </c>
      <c r="DW37" s="369" t="str">
        <f ca="1">+IF(OFFSET('Hygiene Data'!$F$13,0,10*ROW('Hygiene Data'!F31))="","",OFFSET('Hygiene Data'!$F$13,0,10*ROW('Hygiene Data'!F31)))</f>
        <v/>
      </c>
      <c r="DX37" s="369" t="str">
        <f ca="1">+IF(OFFSET('Hygiene Data'!$G$11,0,10*ROW('Hygiene Data'!G31))="","",OFFSET('Hygiene Data'!$G$11,0,10*ROW('Hygiene Data'!G31)))</f>
        <v/>
      </c>
      <c r="DY37" s="369" t="str">
        <f ca="1">+IF(OFFSET('Hygiene Data'!$G$12,0,10*ROW('Hygiene Data'!G31))="","",OFFSET('Hygiene Data'!$G$12,0,10*ROW('Hygiene Data'!G31)))</f>
        <v/>
      </c>
      <c r="DZ37" s="369" t="str">
        <f ca="1">+IF(OFFSET('Hygiene Data'!$G$13,0,10*ROW('Hygiene Data'!G31))="","",OFFSET('Hygiene Data'!$G$13,0,10*ROW('Hygiene Data'!G31)))</f>
        <v/>
      </c>
      <c r="EA37" s="369" t="str">
        <f ca="1">+IF(OFFSET('Hygiene Data'!$H$11,0,10*ROW('Hygiene Data'!H31))="","",OFFSET('Hygiene Data'!$H$11,0,10*ROW('Hygiene Data'!H31)))</f>
        <v/>
      </c>
      <c r="EB37" s="369" t="str">
        <f ca="1">+IF(OFFSET('Hygiene Data'!$H$12,0,10*ROW('Hygiene Data'!H31))="","",OFFSET('Hygiene Data'!$H$12,0,10*ROW('Hygiene Data'!H31)))</f>
        <v/>
      </c>
      <c r="EC37" s="369" t="str">
        <f ca="1">+IF(OFFSET('Hygiene Data'!$H$13,0,10*ROW('Hygiene Data'!H31))="","",OFFSET('Hygiene Data'!$H$13,0,10*ROW('Hygiene Data'!H31)))</f>
        <v/>
      </c>
      <c r="ED37" s="369" t="str">
        <f ca="1">+IF(OFFSET('Hygiene Data'!$I$11,0,10*ROW('Hygiene Data'!I31))="","",OFFSET('Hygiene Data'!$I$11,0,10*ROW('Hygiene Data'!I31)))</f>
        <v/>
      </c>
      <c r="EE37" s="369" t="str">
        <f ca="1">+IF(OFFSET('Hygiene Data'!$I$12,0,10*ROW('Hygiene Data'!I31))="","",OFFSET('Hygiene Data'!$I$12,0,10*ROW('Hygiene Data'!I31)))</f>
        <v/>
      </c>
      <c r="EF37" s="369" t="str">
        <f ca="1">+IF(OFFSET('Hygiene Data'!$I$13,0,10*ROW('Hygiene Data'!I31))="","",OFFSET('Hygiene Data'!$I$13,0,10*ROW('Hygiene Data'!I31)))</f>
        <v/>
      </c>
    </row>
    <row r="38" spans="1:136" x14ac:dyDescent="0.25">
      <c r="A38" s="478" t="str">
        <f ca="1">+IF(OFFSET('Water Data'!$B$2,0,10*ROW('Water Data'!E32))="","",OFFSET('Water Data'!$B$2,0,10*ROW('Water Data'!E32)))</f>
        <v/>
      </c>
      <c r="B38" s="478"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05" t="str">
        <f t="shared" ca="1" si="0"/>
        <v/>
      </c>
      <c r="D38" s="506"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06"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06"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06"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06"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06"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06"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06"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06"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06"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06"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06"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06"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06"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06"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06"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06"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06"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07"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07"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07"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07"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07"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07"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07"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07"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07"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07"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07"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07"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07"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07"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07"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07"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07"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07"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07"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07"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07"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07"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07"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07"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07"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07"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07"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07"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07"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07"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08"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84"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08"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08"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08"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08"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08"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08"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08"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08"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08"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08"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08"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08"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08"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08"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08"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08"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69" t="str">
        <f ca="1">+IF(OFFSET('Water Data'!$D$27,0,10*ROW('Water Data'!D32))="","",OFFSET('Water Data'!$D$27,0,10*ROW('Water Data'!D32)))</f>
        <v/>
      </c>
      <c r="BT38" s="369" t="str">
        <f ca="1">+IF(OFFSET('Water Data'!$D$28,0,10*ROW('Water Data'!D32))="","",OFFSET('Water Data'!$D$28,0,10*ROW('Water Data'!D32)))</f>
        <v/>
      </c>
      <c r="BU38" s="369" t="str">
        <f ca="1">+IF(OFFSET('Water Data'!$D$29,0,10*ROW('Water Data'!D32))="","",OFFSET('Water Data'!$D$29,0,10*ROW('Water Data'!D32)))</f>
        <v/>
      </c>
      <c r="BV38" s="369" t="str">
        <f ca="1">+IF(OFFSET('Water Data'!$E$27,0,10*ROW('Water Data'!E32))="","",OFFSET('Water Data'!$E$27,0,10*ROW('Water Data'!E32)))</f>
        <v/>
      </c>
      <c r="BW38" s="369" t="str">
        <f ca="1">+IF(OFFSET('Water Data'!$E$28,0,10*ROW('Water Data'!E32))="","",OFFSET('Water Data'!$E$28,0,10*ROW('Water Data'!E32)))</f>
        <v/>
      </c>
      <c r="BX38" s="369" t="str">
        <f ca="1">+IF(OFFSET('Water Data'!$E$29,0,10*ROW('Water Data'!E32))="","",OFFSET('Water Data'!$E$29,0,10*ROW('Water Data'!E32)))</f>
        <v/>
      </c>
      <c r="BY38" s="369" t="str">
        <f ca="1">+IF(OFFSET('Water Data'!$F$27,0,10*ROW('Water Data'!F32))="","",OFFSET('Water Data'!$F$27,0,10*ROW('Water Data'!F32)))</f>
        <v/>
      </c>
      <c r="BZ38" s="369" t="str">
        <f ca="1">+IF(OFFSET('Water Data'!$F$28,0,10*ROW('Water Data'!F32))="","",OFFSET('Water Data'!$F$28,0,10*ROW('Water Data'!F32)))</f>
        <v/>
      </c>
      <c r="CA38" s="369" t="str">
        <f ca="1">+IF(OFFSET('Water Data'!$F$29,0,10*ROW('Water Data'!F32))="","",OFFSET('Water Data'!$F$29,0,10*ROW('Water Data'!F32)))</f>
        <v/>
      </c>
      <c r="CB38" s="369" t="str">
        <f ca="1">+IF(OFFSET('Water Data'!$G$27,0,10*ROW('Water Data'!G32))="","",OFFSET('Water Data'!$G$27,0,10*ROW('Water Data'!G32)))</f>
        <v/>
      </c>
      <c r="CC38" s="369" t="str">
        <f ca="1">+IF(OFFSET('Water Data'!$G$28,0,10*ROW('Water Data'!G32))="","",OFFSET('Water Data'!$G$28,0,10*ROW('Water Data'!G32)))</f>
        <v/>
      </c>
      <c r="CD38" s="369" t="str">
        <f ca="1">+IF(OFFSET('Water Data'!$G$29,0,10*ROW('Water Data'!G32))="","",OFFSET('Water Data'!$G$29,0,10*ROW('Water Data'!G32)))</f>
        <v/>
      </c>
      <c r="CE38" s="369" t="str">
        <f ca="1">+IF(OFFSET('Water Data'!$H$27,0,10*ROW('Water Data'!H32))="","",OFFSET('Water Data'!$H$27,0,10*ROW('Water Data'!H32)))</f>
        <v/>
      </c>
      <c r="CF38" s="369" t="str">
        <f ca="1">+IF(OFFSET('Water Data'!$H$28,0,10*ROW('Water Data'!H32))="","",OFFSET('Water Data'!$H$28,0,10*ROW('Water Data'!H32)))</f>
        <v/>
      </c>
      <c r="CG38" s="369" t="str">
        <f ca="1">+IF(OFFSET('Water Data'!$H$29,0,10*ROW('Water Data'!H32))="","",OFFSET('Water Data'!$H$29,0,10*ROW('Water Data'!H32)))</f>
        <v/>
      </c>
      <c r="CH38" s="369" t="str">
        <f ca="1">+IF(OFFSET('Water Data'!$I$27,0,10*ROW('Water Data'!I32))="","",OFFSET('Water Data'!$I$27,0,10*ROW('Water Data'!I32)))</f>
        <v/>
      </c>
      <c r="CI38" s="369" t="str">
        <f ca="1">+IF(OFFSET('Water Data'!$I$28,0,10*ROW('Water Data'!I32))="","",OFFSET('Water Data'!$I$28,0,10*ROW('Water Data'!I32)))</f>
        <v/>
      </c>
      <c r="CJ38" s="369" t="str">
        <f ca="1">+IF(OFFSET('Water Data'!$I$29,0,10*ROW('Water Data'!I32))="","",OFFSET('Water Data'!$I$29,0,10*ROW('Water Data'!I32)))</f>
        <v/>
      </c>
      <c r="CK38" s="369" t="str">
        <f ca="1">+IF(OFFSET('Sanitation Data'!$D$28,0,10*ROW('Sanitation Data'!D32))="","",OFFSET('Sanitation Data'!$D$28,0,10*ROW('Sanitation Data'!D32)))</f>
        <v/>
      </c>
      <c r="CL38" s="369" t="str">
        <f ca="1">+IF(OFFSET('Sanitation Data'!$D$29,0,10*ROW('Sanitation Data'!D32))="","",OFFSET('Sanitation Data'!$D$29,0,10*ROW('Sanitation Data'!D32)))</f>
        <v/>
      </c>
      <c r="CM38" s="369" t="str">
        <f ca="1">+IF(OFFSET('Sanitation Data'!$D$30,0,10*ROW('Sanitation Data'!D32))="","",OFFSET('Sanitation Data'!$D$30,0,10*ROW('Sanitation Data'!D32)))</f>
        <v/>
      </c>
      <c r="CN38" s="369" t="str">
        <f ca="1">+IF(OFFSET('Sanitation Data'!$D$31,0,10*ROW('Sanitation Data'!D32))="","",OFFSET('Sanitation Data'!$D$31,0,10*ROW('Sanitation Data'!D32)))</f>
        <v/>
      </c>
      <c r="CO38" s="369" t="str">
        <f ca="1">+IF(OFFSET('Sanitation Data'!$D$32,0,10*ROW('Sanitation Data'!D32))="","",OFFSET('Sanitation Data'!$D$32,0,10*ROW('Sanitation Data'!D32)))</f>
        <v/>
      </c>
      <c r="CP38" s="369" t="str">
        <f ca="1">+IF(OFFSET('Sanitation Data'!$E$28,0,10*ROW('Sanitation Data'!E32))="","",OFFSET('Sanitation Data'!$E$28,0,10*ROW('Sanitation Data'!E32)))</f>
        <v/>
      </c>
      <c r="CQ38" s="369" t="str">
        <f ca="1">+IF(OFFSET('Sanitation Data'!$E$29,0,10*ROW('Sanitation Data'!E32))="","",OFFSET('Sanitation Data'!$E$29,0,10*ROW('Sanitation Data'!E32)))</f>
        <v/>
      </c>
      <c r="CR38" s="369" t="str">
        <f ca="1">+IF(OFFSET('Sanitation Data'!$E$30,0,10*ROW('Sanitation Data'!E32))="","",OFFSET('Sanitation Data'!$E$30,0,10*ROW('Sanitation Data'!E32)))</f>
        <v/>
      </c>
      <c r="CS38" s="369" t="str">
        <f ca="1">+IF(OFFSET('Sanitation Data'!$E$31,0,10*ROW('Sanitation Data'!E32))="","",OFFSET('Sanitation Data'!$E$31,0,10*ROW('Sanitation Data'!E32)))</f>
        <v/>
      </c>
      <c r="CT38" s="369" t="str">
        <f ca="1">+IF(OFFSET('Sanitation Data'!$E$32,0,10*ROW('Sanitation Data'!E32))="","",OFFSET('Sanitation Data'!$E$32,0,10*ROW('Sanitation Data'!E32)))</f>
        <v/>
      </c>
      <c r="CU38" s="369" t="str">
        <f ca="1">+IF(OFFSET('Sanitation Data'!$F$28,0,10*ROW('Sanitation Data'!F32))="","",OFFSET('Sanitation Data'!$F$28,0,10*ROW('Sanitation Data'!F32)))</f>
        <v/>
      </c>
      <c r="CV38" s="369" t="str">
        <f ca="1">+IF(OFFSET('Sanitation Data'!$F$29,0,10*ROW('Sanitation Data'!F32))="","",OFFSET('Sanitation Data'!$F$29,0,10*ROW('Sanitation Data'!F32)))</f>
        <v/>
      </c>
      <c r="CW38" s="369" t="str">
        <f ca="1">+IF(OFFSET('Sanitation Data'!$F$30,0,10*ROW('Sanitation Data'!F32))="","",OFFSET('Sanitation Data'!$F$30,0,10*ROW('Sanitation Data'!F32)))</f>
        <v/>
      </c>
      <c r="CX38" s="369" t="str">
        <f ca="1">+IF(OFFSET('Sanitation Data'!$F$31,0,10*ROW('Sanitation Data'!F32))="","",OFFSET('Sanitation Data'!$F$31,0,10*ROW('Sanitation Data'!F32)))</f>
        <v/>
      </c>
      <c r="CY38" s="369" t="str">
        <f ca="1">+IF(OFFSET('Sanitation Data'!$F$32,0,10*ROW('Sanitation Data'!F32))="","",OFFSET('Sanitation Data'!$F$32,0,10*ROW('Sanitation Data'!F32)))</f>
        <v/>
      </c>
      <c r="CZ38" s="369" t="str">
        <f ca="1">+IF(OFFSET('Sanitation Data'!$G$28,0,10*ROW('Sanitation Data'!G32))="","",OFFSET('Sanitation Data'!$G$28,0,10*ROW('Sanitation Data'!G32)))</f>
        <v/>
      </c>
      <c r="DA38" s="369" t="str">
        <f ca="1">+IF(OFFSET('Sanitation Data'!$G$29,0,10*ROW('Sanitation Data'!G32))="","",OFFSET('Sanitation Data'!$G$29,0,10*ROW('Sanitation Data'!G32)))</f>
        <v/>
      </c>
      <c r="DB38" s="369" t="str">
        <f ca="1">+IF(OFFSET('Sanitation Data'!$G$30,0,10*ROW('Sanitation Data'!G32))="","",OFFSET('Sanitation Data'!$G$30,0,10*ROW('Sanitation Data'!G32)))</f>
        <v/>
      </c>
      <c r="DC38" s="369" t="str">
        <f ca="1">+IF(OFFSET('Sanitation Data'!$G$31,0,10*ROW('Sanitation Data'!G32))="","",OFFSET('Sanitation Data'!$G$31,0,10*ROW('Sanitation Data'!G32)))</f>
        <v/>
      </c>
      <c r="DD38" s="369" t="str">
        <f ca="1">+IF(OFFSET('Sanitation Data'!$G$32,0,10*ROW('Sanitation Data'!G32))="","",OFFSET('Sanitation Data'!$G$32,0,10*ROW('Sanitation Data'!G32)))</f>
        <v/>
      </c>
      <c r="DE38" s="369" t="str">
        <f ca="1">+IF(OFFSET('Sanitation Data'!$H$28,0,10*ROW('Sanitation Data'!H32))="","",OFFSET('Sanitation Data'!$H$28,0,10*ROW('Sanitation Data'!H32)))</f>
        <v/>
      </c>
      <c r="DF38" s="369" t="str">
        <f ca="1">+IF(OFFSET('Sanitation Data'!$H$29,0,10*ROW('Sanitation Data'!H32))="","",OFFSET('Sanitation Data'!$H$29,0,10*ROW('Sanitation Data'!H32)))</f>
        <v/>
      </c>
      <c r="DG38" s="369" t="str">
        <f ca="1">+IF(OFFSET('Sanitation Data'!$H$30,0,10*ROW('Sanitation Data'!H32))="","",OFFSET('Sanitation Data'!$H$30,0,10*ROW('Sanitation Data'!H32)))</f>
        <v/>
      </c>
      <c r="DH38" s="369" t="str">
        <f ca="1">+IF(OFFSET('Sanitation Data'!$H$31,0,10*ROW('Sanitation Data'!H32))="","",OFFSET('Sanitation Data'!$H$31,0,10*ROW('Sanitation Data'!H32)))</f>
        <v/>
      </c>
      <c r="DI38" s="369" t="str">
        <f ca="1">+IF(OFFSET('Sanitation Data'!$H$32,0,10*ROW('Sanitation Data'!H32))="","",OFFSET('Sanitation Data'!$H$32,0,10*ROW('Sanitation Data'!H32)))</f>
        <v/>
      </c>
      <c r="DJ38" s="369" t="str">
        <f ca="1">+IF(OFFSET('Sanitation Data'!$I$28,0,10*ROW('Sanitation Data'!I32))="","",OFFSET('Sanitation Data'!$I$28,0,10*ROW('Sanitation Data'!I32)))</f>
        <v/>
      </c>
      <c r="DK38" s="369" t="str">
        <f ca="1">+IF(OFFSET('Sanitation Data'!$I$29,0,10*ROW('Sanitation Data'!I32))="","",OFFSET('Sanitation Data'!$I$29,0,10*ROW('Sanitation Data'!I32)))</f>
        <v/>
      </c>
      <c r="DL38" s="369" t="str">
        <f ca="1">+IF(OFFSET('Sanitation Data'!$I$30,0,10*ROW('Sanitation Data'!I32))="","",OFFSET('Sanitation Data'!$I$30,0,10*ROW('Sanitation Data'!I32)))</f>
        <v/>
      </c>
      <c r="DM38" s="369" t="str">
        <f ca="1">+IF(OFFSET('Sanitation Data'!$I$31,0,10*ROW('Sanitation Data'!I32))="","",OFFSET('Sanitation Data'!$I$31,0,10*ROW('Sanitation Data'!I32)))</f>
        <v/>
      </c>
      <c r="DN38" s="369" t="str">
        <f ca="1">+IF(OFFSET('Sanitation Data'!$I$32,0,10*ROW('Sanitation Data'!I32))="","",OFFSET('Sanitation Data'!$I$32,0,10*ROW('Sanitation Data'!I32)))</f>
        <v/>
      </c>
      <c r="DO38" s="369" t="str">
        <f ca="1">+IF(OFFSET('Hygiene Data'!$D$11,0,10*ROW('Hygiene Data'!D32))="","",OFFSET('Hygiene Data'!$D$11,0,10*ROW('Hygiene Data'!D32)))</f>
        <v/>
      </c>
      <c r="DP38" s="369" t="str">
        <f ca="1">+IF(OFFSET('Hygiene Data'!$D$12,0,10*ROW('Hygiene Data'!D32))="","",OFFSET('Hygiene Data'!$D$12,0,10*ROW('Hygiene Data'!D32)))</f>
        <v/>
      </c>
      <c r="DQ38" s="369" t="str">
        <f ca="1">+IF(OFFSET('Hygiene Data'!$D$13,0,10*ROW('Hygiene Data'!D32))="","",OFFSET('Hygiene Data'!$D$13,0,10*ROW('Hygiene Data'!D32)))</f>
        <v/>
      </c>
      <c r="DR38" s="369" t="str">
        <f ca="1">+IF(OFFSET('Hygiene Data'!$E$11,0,10*ROW('Hygiene Data'!E32))="","",OFFSET('Hygiene Data'!$E$11,0,10*ROW('Hygiene Data'!E32)))</f>
        <v/>
      </c>
      <c r="DS38" s="369" t="str">
        <f ca="1">+IF(OFFSET('Hygiene Data'!$E$12,0,10*ROW('Hygiene Data'!E32))="","",OFFSET('Hygiene Data'!$E$12,0,10*ROW('Hygiene Data'!E32)))</f>
        <v/>
      </c>
      <c r="DT38" s="369" t="str">
        <f ca="1">+IF(OFFSET('Hygiene Data'!$E$13,0,10*ROW('Hygiene Data'!E32))="","",OFFSET('Hygiene Data'!$E$13,0,10*ROW('Hygiene Data'!E32)))</f>
        <v/>
      </c>
      <c r="DU38" s="369" t="str">
        <f ca="1">+IF(OFFSET('Hygiene Data'!$F$11,0,10*ROW('Hygiene Data'!F32))="","",OFFSET('Hygiene Data'!$F$11,0,10*ROW('Hygiene Data'!F32)))</f>
        <v/>
      </c>
      <c r="DV38" s="369" t="str">
        <f ca="1">+IF(OFFSET('Hygiene Data'!$F$12,0,10*ROW('Hygiene Data'!F32))="","",OFFSET('Hygiene Data'!$F$12,0,10*ROW('Hygiene Data'!F32)))</f>
        <v/>
      </c>
      <c r="DW38" s="369" t="str">
        <f ca="1">+IF(OFFSET('Hygiene Data'!$F$13,0,10*ROW('Hygiene Data'!F32))="","",OFFSET('Hygiene Data'!$F$13,0,10*ROW('Hygiene Data'!F32)))</f>
        <v/>
      </c>
      <c r="DX38" s="369" t="str">
        <f ca="1">+IF(OFFSET('Hygiene Data'!$G$11,0,10*ROW('Hygiene Data'!G32))="","",OFFSET('Hygiene Data'!$G$11,0,10*ROW('Hygiene Data'!G32)))</f>
        <v/>
      </c>
      <c r="DY38" s="369" t="str">
        <f ca="1">+IF(OFFSET('Hygiene Data'!$G$12,0,10*ROW('Hygiene Data'!G32))="","",OFFSET('Hygiene Data'!$G$12,0,10*ROW('Hygiene Data'!G32)))</f>
        <v/>
      </c>
      <c r="DZ38" s="369" t="str">
        <f ca="1">+IF(OFFSET('Hygiene Data'!$G$13,0,10*ROW('Hygiene Data'!G32))="","",OFFSET('Hygiene Data'!$G$13,0,10*ROW('Hygiene Data'!G32)))</f>
        <v/>
      </c>
      <c r="EA38" s="369" t="str">
        <f ca="1">+IF(OFFSET('Hygiene Data'!$H$11,0,10*ROW('Hygiene Data'!H32))="","",OFFSET('Hygiene Data'!$H$11,0,10*ROW('Hygiene Data'!H32)))</f>
        <v/>
      </c>
      <c r="EB38" s="369" t="str">
        <f ca="1">+IF(OFFSET('Hygiene Data'!$H$12,0,10*ROW('Hygiene Data'!H32))="","",OFFSET('Hygiene Data'!$H$12,0,10*ROW('Hygiene Data'!H32)))</f>
        <v/>
      </c>
      <c r="EC38" s="369" t="str">
        <f ca="1">+IF(OFFSET('Hygiene Data'!$H$13,0,10*ROW('Hygiene Data'!H32))="","",OFFSET('Hygiene Data'!$H$13,0,10*ROW('Hygiene Data'!H32)))</f>
        <v/>
      </c>
      <c r="ED38" s="369" t="str">
        <f ca="1">+IF(OFFSET('Hygiene Data'!$I$11,0,10*ROW('Hygiene Data'!I32))="","",OFFSET('Hygiene Data'!$I$11,0,10*ROW('Hygiene Data'!I32)))</f>
        <v/>
      </c>
      <c r="EE38" s="369" t="str">
        <f ca="1">+IF(OFFSET('Hygiene Data'!$I$12,0,10*ROW('Hygiene Data'!I32))="","",OFFSET('Hygiene Data'!$I$12,0,10*ROW('Hygiene Data'!I32)))</f>
        <v/>
      </c>
      <c r="EF38" s="369" t="str">
        <f ca="1">+IF(OFFSET('Hygiene Data'!$I$13,0,10*ROW('Hygiene Data'!I32))="","",OFFSET('Hygiene Data'!$I$13,0,10*ROW('Hygiene Data'!I32)))</f>
        <v/>
      </c>
    </row>
    <row r="39" spans="1:136" x14ac:dyDescent="0.25">
      <c r="A39" s="478" t="str">
        <f ca="1">+IF(OFFSET('Water Data'!$B$2,0,10*ROW('Water Data'!E33))="","",OFFSET('Water Data'!$B$2,0,10*ROW('Water Data'!E33)))</f>
        <v/>
      </c>
      <c r="B39" s="478"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05" t="str">
        <f t="shared" ca="1" si="0"/>
        <v/>
      </c>
      <c r="D39" s="506"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06"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06"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06"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06"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06"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06"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06"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06"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06"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06"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06"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06"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06"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06"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06"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06"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06"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07"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07"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07"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07"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07"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07"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07"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07"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07"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07"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07"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07"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07"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07"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07"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07"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07"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07"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07"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07"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07"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07"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07"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07"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07"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07"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07"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07"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07"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07"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08"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84"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08"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08"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08"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08"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08"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08"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08"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08"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08"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08"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08"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08"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08"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08"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08"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08"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69" t="str">
        <f ca="1">+IF(OFFSET('Water Data'!$D$27,0,10*ROW('Water Data'!D33))="","",OFFSET('Water Data'!$D$27,0,10*ROW('Water Data'!D33)))</f>
        <v/>
      </c>
      <c r="BT39" s="369" t="str">
        <f ca="1">+IF(OFFSET('Water Data'!$D$28,0,10*ROW('Water Data'!D33))="","",OFFSET('Water Data'!$D$28,0,10*ROW('Water Data'!D33)))</f>
        <v/>
      </c>
      <c r="BU39" s="369" t="str">
        <f ca="1">+IF(OFFSET('Water Data'!$D$29,0,10*ROW('Water Data'!D33))="","",OFFSET('Water Data'!$D$29,0,10*ROW('Water Data'!D33)))</f>
        <v/>
      </c>
      <c r="BV39" s="369" t="str">
        <f ca="1">+IF(OFFSET('Water Data'!$E$27,0,10*ROW('Water Data'!E33))="","",OFFSET('Water Data'!$E$27,0,10*ROW('Water Data'!E33)))</f>
        <v/>
      </c>
      <c r="BW39" s="369" t="str">
        <f ca="1">+IF(OFFSET('Water Data'!$E$28,0,10*ROW('Water Data'!E33))="","",OFFSET('Water Data'!$E$28,0,10*ROW('Water Data'!E33)))</f>
        <v/>
      </c>
      <c r="BX39" s="369" t="str">
        <f ca="1">+IF(OFFSET('Water Data'!$E$29,0,10*ROW('Water Data'!E33))="","",OFFSET('Water Data'!$E$29,0,10*ROW('Water Data'!E33)))</f>
        <v/>
      </c>
      <c r="BY39" s="369" t="str">
        <f ca="1">+IF(OFFSET('Water Data'!$F$27,0,10*ROW('Water Data'!F33))="","",OFFSET('Water Data'!$F$27,0,10*ROW('Water Data'!F33)))</f>
        <v/>
      </c>
      <c r="BZ39" s="369" t="str">
        <f ca="1">+IF(OFFSET('Water Data'!$F$28,0,10*ROW('Water Data'!F33))="","",OFFSET('Water Data'!$F$28,0,10*ROW('Water Data'!F33)))</f>
        <v/>
      </c>
      <c r="CA39" s="369" t="str">
        <f ca="1">+IF(OFFSET('Water Data'!$F$29,0,10*ROW('Water Data'!F33))="","",OFFSET('Water Data'!$F$29,0,10*ROW('Water Data'!F33)))</f>
        <v/>
      </c>
      <c r="CB39" s="369" t="str">
        <f ca="1">+IF(OFFSET('Water Data'!$G$27,0,10*ROW('Water Data'!G33))="","",OFFSET('Water Data'!$G$27,0,10*ROW('Water Data'!G33)))</f>
        <v/>
      </c>
      <c r="CC39" s="369" t="str">
        <f ca="1">+IF(OFFSET('Water Data'!$G$28,0,10*ROW('Water Data'!G33))="","",OFFSET('Water Data'!$G$28,0,10*ROW('Water Data'!G33)))</f>
        <v/>
      </c>
      <c r="CD39" s="369" t="str">
        <f ca="1">+IF(OFFSET('Water Data'!$G$29,0,10*ROW('Water Data'!G33))="","",OFFSET('Water Data'!$G$29,0,10*ROW('Water Data'!G33)))</f>
        <v/>
      </c>
      <c r="CE39" s="369" t="str">
        <f ca="1">+IF(OFFSET('Water Data'!$H$27,0,10*ROW('Water Data'!H33))="","",OFFSET('Water Data'!$H$27,0,10*ROW('Water Data'!H33)))</f>
        <v/>
      </c>
      <c r="CF39" s="369" t="str">
        <f ca="1">+IF(OFFSET('Water Data'!$H$28,0,10*ROW('Water Data'!H33))="","",OFFSET('Water Data'!$H$28,0,10*ROW('Water Data'!H33)))</f>
        <v/>
      </c>
      <c r="CG39" s="369" t="str">
        <f ca="1">+IF(OFFSET('Water Data'!$H$29,0,10*ROW('Water Data'!H33))="","",OFFSET('Water Data'!$H$29,0,10*ROW('Water Data'!H33)))</f>
        <v/>
      </c>
      <c r="CH39" s="369" t="str">
        <f ca="1">+IF(OFFSET('Water Data'!$I$27,0,10*ROW('Water Data'!I33))="","",OFFSET('Water Data'!$I$27,0,10*ROW('Water Data'!I33)))</f>
        <v/>
      </c>
      <c r="CI39" s="369" t="str">
        <f ca="1">+IF(OFFSET('Water Data'!$I$28,0,10*ROW('Water Data'!I33))="","",OFFSET('Water Data'!$I$28,0,10*ROW('Water Data'!I33)))</f>
        <v/>
      </c>
      <c r="CJ39" s="369" t="str">
        <f ca="1">+IF(OFFSET('Water Data'!$I$29,0,10*ROW('Water Data'!I33))="","",OFFSET('Water Data'!$I$29,0,10*ROW('Water Data'!I33)))</f>
        <v/>
      </c>
      <c r="CK39" s="369" t="str">
        <f ca="1">+IF(OFFSET('Sanitation Data'!$D$28,0,10*ROW('Sanitation Data'!D33))="","",OFFSET('Sanitation Data'!$D$28,0,10*ROW('Sanitation Data'!D33)))</f>
        <v/>
      </c>
      <c r="CL39" s="369" t="str">
        <f ca="1">+IF(OFFSET('Sanitation Data'!$D$29,0,10*ROW('Sanitation Data'!D33))="","",OFFSET('Sanitation Data'!$D$29,0,10*ROW('Sanitation Data'!D33)))</f>
        <v/>
      </c>
      <c r="CM39" s="369" t="str">
        <f ca="1">+IF(OFFSET('Sanitation Data'!$D$30,0,10*ROW('Sanitation Data'!D33))="","",OFFSET('Sanitation Data'!$D$30,0,10*ROW('Sanitation Data'!D33)))</f>
        <v/>
      </c>
      <c r="CN39" s="369" t="str">
        <f ca="1">+IF(OFFSET('Sanitation Data'!$D$31,0,10*ROW('Sanitation Data'!D33))="","",OFFSET('Sanitation Data'!$D$31,0,10*ROW('Sanitation Data'!D33)))</f>
        <v/>
      </c>
      <c r="CO39" s="369" t="str">
        <f ca="1">+IF(OFFSET('Sanitation Data'!$D$32,0,10*ROW('Sanitation Data'!D33))="","",OFFSET('Sanitation Data'!$D$32,0,10*ROW('Sanitation Data'!D33)))</f>
        <v/>
      </c>
      <c r="CP39" s="369" t="str">
        <f ca="1">+IF(OFFSET('Sanitation Data'!$E$28,0,10*ROW('Sanitation Data'!E33))="","",OFFSET('Sanitation Data'!$E$28,0,10*ROW('Sanitation Data'!E33)))</f>
        <v/>
      </c>
      <c r="CQ39" s="369" t="str">
        <f ca="1">+IF(OFFSET('Sanitation Data'!$E$29,0,10*ROW('Sanitation Data'!E33))="","",OFFSET('Sanitation Data'!$E$29,0,10*ROW('Sanitation Data'!E33)))</f>
        <v/>
      </c>
      <c r="CR39" s="369" t="str">
        <f ca="1">+IF(OFFSET('Sanitation Data'!$E$30,0,10*ROW('Sanitation Data'!E33))="","",OFFSET('Sanitation Data'!$E$30,0,10*ROW('Sanitation Data'!E33)))</f>
        <v/>
      </c>
      <c r="CS39" s="369" t="str">
        <f ca="1">+IF(OFFSET('Sanitation Data'!$E$31,0,10*ROW('Sanitation Data'!E33))="","",OFFSET('Sanitation Data'!$E$31,0,10*ROW('Sanitation Data'!E33)))</f>
        <v/>
      </c>
      <c r="CT39" s="369" t="str">
        <f ca="1">+IF(OFFSET('Sanitation Data'!$E$32,0,10*ROW('Sanitation Data'!E33))="","",OFFSET('Sanitation Data'!$E$32,0,10*ROW('Sanitation Data'!E33)))</f>
        <v/>
      </c>
      <c r="CU39" s="369" t="str">
        <f ca="1">+IF(OFFSET('Sanitation Data'!$F$28,0,10*ROW('Sanitation Data'!F33))="","",OFFSET('Sanitation Data'!$F$28,0,10*ROW('Sanitation Data'!F33)))</f>
        <v/>
      </c>
      <c r="CV39" s="369" t="str">
        <f ca="1">+IF(OFFSET('Sanitation Data'!$F$29,0,10*ROW('Sanitation Data'!F33))="","",OFFSET('Sanitation Data'!$F$29,0,10*ROW('Sanitation Data'!F33)))</f>
        <v/>
      </c>
      <c r="CW39" s="369" t="str">
        <f ca="1">+IF(OFFSET('Sanitation Data'!$F$30,0,10*ROW('Sanitation Data'!F33))="","",OFFSET('Sanitation Data'!$F$30,0,10*ROW('Sanitation Data'!F33)))</f>
        <v/>
      </c>
      <c r="CX39" s="369" t="str">
        <f ca="1">+IF(OFFSET('Sanitation Data'!$F$31,0,10*ROW('Sanitation Data'!F33))="","",OFFSET('Sanitation Data'!$F$31,0,10*ROW('Sanitation Data'!F33)))</f>
        <v/>
      </c>
      <c r="CY39" s="369" t="str">
        <f ca="1">+IF(OFFSET('Sanitation Data'!$F$32,0,10*ROW('Sanitation Data'!F33))="","",OFFSET('Sanitation Data'!$F$32,0,10*ROW('Sanitation Data'!F33)))</f>
        <v/>
      </c>
      <c r="CZ39" s="369" t="str">
        <f ca="1">+IF(OFFSET('Sanitation Data'!$G$28,0,10*ROW('Sanitation Data'!G33))="","",OFFSET('Sanitation Data'!$G$28,0,10*ROW('Sanitation Data'!G33)))</f>
        <v/>
      </c>
      <c r="DA39" s="369" t="str">
        <f ca="1">+IF(OFFSET('Sanitation Data'!$G$29,0,10*ROW('Sanitation Data'!G33))="","",OFFSET('Sanitation Data'!$G$29,0,10*ROW('Sanitation Data'!G33)))</f>
        <v/>
      </c>
      <c r="DB39" s="369" t="str">
        <f ca="1">+IF(OFFSET('Sanitation Data'!$G$30,0,10*ROW('Sanitation Data'!G33))="","",OFFSET('Sanitation Data'!$G$30,0,10*ROW('Sanitation Data'!G33)))</f>
        <v/>
      </c>
      <c r="DC39" s="369" t="str">
        <f ca="1">+IF(OFFSET('Sanitation Data'!$G$31,0,10*ROW('Sanitation Data'!G33))="","",OFFSET('Sanitation Data'!$G$31,0,10*ROW('Sanitation Data'!G33)))</f>
        <v/>
      </c>
      <c r="DD39" s="369" t="str">
        <f ca="1">+IF(OFFSET('Sanitation Data'!$G$32,0,10*ROW('Sanitation Data'!G33))="","",OFFSET('Sanitation Data'!$G$32,0,10*ROW('Sanitation Data'!G33)))</f>
        <v/>
      </c>
      <c r="DE39" s="369" t="str">
        <f ca="1">+IF(OFFSET('Sanitation Data'!$H$28,0,10*ROW('Sanitation Data'!H33))="","",OFFSET('Sanitation Data'!$H$28,0,10*ROW('Sanitation Data'!H33)))</f>
        <v/>
      </c>
      <c r="DF39" s="369" t="str">
        <f ca="1">+IF(OFFSET('Sanitation Data'!$H$29,0,10*ROW('Sanitation Data'!H33))="","",OFFSET('Sanitation Data'!$H$29,0,10*ROW('Sanitation Data'!H33)))</f>
        <v/>
      </c>
      <c r="DG39" s="369" t="str">
        <f ca="1">+IF(OFFSET('Sanitation Data'!$H$30,0,10*ROW('Sanitation Data'!H33))="","",OFFSET('Sanitation Data'!$H$30,0,10*ROW('Sanitation Data'!H33)))</f>
        <v/>
      </c>
      <c r="DH39" s="369" t="str">
        <f ca="1">+IF(OFFSET('Sanitation Data'!$H$31,0,10*ROW('Sanitation Data'!H33))="","",OFFSET('Sanitation Data'!$H$31,0,10*ROW('Sanitation Data'!H33)))</f>
        <v/>
      </c>
      <c r="DI39" s="369" t="str">
        <f ca="1">+IF(OFFSET('Sanitation Data'!$H$32,0,10*ROW('Sanitation Data'!H33))="","",OFFSET('Sanitation Data'!$H$32,0,10*ROW('Sanitation Data'!H33)))</f>
        <v/>
      </c>
      <c r="DJ39" s="369" t="str">
        <f ca="1">+IF(OFFSET('Sanitation Data'!$I$28,0,10*ROW('Sanitation Data'!I33))="","",OFFSET('Sanitation Data'!$I$28,0,10*ROW('Sanitation Data'!I33)))</f>
        <v/>
      </c>
      <c r="DK39" s="369" t="str">
        <f ca="1">+IF(OFFSET('Sanitation Data'!$I$29,0,10*ROW('Sanitation Data'!I33))="","",OFFSET('Sanitation Data'!$I$29,0,10*ROW('Sanitation Data'!I33)))</f>
        <v/>
      </c>
      <c r="DL39" s="369" t="str">
        <f ca="1">+IF(OFFSET('Sanitation Data'!$I$30,0,10*ROW('Sanitation Data'!I33))="","",OFFSET('Sanitation Data'!$I$30,0,10*ROW('Sanitation Data'!I33)))</f>
        <v/>
      </c>
      <c r="DM39" s="369" t="str">
        <f ca="1">+IF(OFFSET('Sanitation Data'!$I$31,0,10*ROW('Sanitation Data'!I33))="","",OFFSET('Sanitation Data'!$I$31,0,10*ROW('Sanitation Data'!I33)))</f>
        <v/>
      </c>
      <c r="DN39" s="369" t="str">
        <f ca="1">+IF(OFFSET('Sanitation Data'!$I$32,0,10*ROW('Sanitation Data'!I33))="","",OFFSET('Sanitation Data'!$I$32,0,10*ROW('Sanitation Data'!I33)))</f>
        <v/>
      </c>
      <c r="DO39" s="369" t="str">
        <f ca="1">+IF(OFFSET('Hygiene Data'!$D$11,0,10*ROW('Hygiene Data'!D33))="","",OFFSET('Hygiene Data'!$D$11,0,10*ROW('Hygiene Data'!D33)))</f>
        <v/>
      </c>
      <c r="DP39" s="369" t="str">
        <f ca="1">+IF(OFFSET('Hygiene Data'!$D$12,0,10*ROW('Hygiene Data'!D33))="","",OFFSET('Hygiene Data'!$D$12,0,10*ROW('Hygiene Data'!D33)))</f>
        <v/>
      </c>
      <c r="DQ39" s="369" t="str">
        <f ca="1">+IF(OFFSET('Hygiene Data'!$D$13,0,10*ROW('Hygiene Data'!D33))="","",OFFSET('Hygiene Data'!$D$13,0,10*ROW('Hygiene Data'!D33)))</f>
        <v/>
      </c>
      <c r="DR39" s="369" t="str">
        <f ca="1">+IF(OFFSET('Hygiene Data'!$E$11,0,10*ROW('Hygiene Data'!E33))="","",OFFSET('Hygiene Data'!$E$11,0,10*ROW('Hygiene Data'!E33)))</f>
        <v/>
      </c>
      <c r="DS39" s="369" t="str">
        <f ca="1">+IF(OFFSET('Hygiene Data'!$E$12,0,10*ROW('Hygiene Data'!E33))="","",OFFSET('Hygiene Data'!$E$12,0,10*ROW('Hygiene Data'!E33)))</f>
        <v/>
      </c>
      <c r="DT39" s="369" t="str">
        <f ca="1">+IF(OFFSET('Hygiene Data'!$E$13,0,10*ROW('Hygiene Data'!E33))="","",OFFSET('Hygiene Data'!$E$13,0,10*ROW('Hygiene Data'!E33)))</f>
        <v/>
      </c>
      <c r="DU39" s="369" t="str">
        <f ca="1">+IF(OFFSET('Hygiene Data'!$F$11,0,10*ROW('Hygiene Data'!F33))="","",OFFSET('Hygiene Data'!$F$11,0,10*ROW('Hygiene Data'!F33)))</f>
        <v/>
      </c>
      <c r="DV39" s="369" t="str">
        <f ca="1">+IF(OFFSET('Hygiene Data'!$F$12,0,10*ROW('Hygiene Data'!F33))="","",OFFSET('Hygiene Data'!$F$12,0,10*ROW('Hygiene Data'!F33)))</f>
        <v/>
      </c>
      <c r="DW39" s="369" t="str">
        <f ca="1">+IF(OFFSET('Hygiene Data'!$F$13,0,10*ROW('Hygiene Data'!F33))="","",OFFSET('Hygiene Data'!$F$13,0,10*ROW('Hygiene Data'!F33)))</f>
        <v/>
      </c>
      <c r="DX39" s="369" t="str">
        <f ca="1">+IF(OFFSET('Hygiene Data'!$G$11,0,10*ROW('Hygiene Data'!G33))="","",OFFSET('Hygiene Data'!$G$11,0,10*ROW('Hygiene Data'!G33)))</f>
        <v/>
      </c>
      <c r="DY39" s="369" t="str">
        <f ca="1">+IF(OFFSET('Hygiene Data'!$G$12,0,10*ROW('Hygiene Data'!G33))="","",OFFSET('Hygiene Data'!$G$12,0,10*ROW('Hygiene Data'!G33)))</f>
        <v/>
      </c>
      <c r="DZ39" s="369" t="str">
        <f ca="1">+IF(OFFSET('Hygiene Data'!$G$13,0,10*ROW('Hygiene Data'!G33))="","",OFFSET('Hygiene Data'!$G$13,0,10*ROW('Hygiene Data'!G33)))</f>
        <v/>
      </c>
      <c r="EA39" s="369" t="str">
        <f ca="1">+IF(OFFSET('Hygiene Data'!$H$11,0,10*ROW('Hygiene Data'!H33))="","",OFFSET('Hygiene Data'!$H$11,0,10*ROW('Hygiene Data'!H33)))</f>
        <v/>
      </c>
      <c r="EB39" s="369" t="str">
        <f ca="1">+IF(OFFSET('Hygiene Data'!$H$12,0,10*ROW('Hygiene Data'!H33))="","",OFFSET('Hygiene Data'!$H$12,0,10*ROW('Hygiene Data'!H33)))</f>
        <v/>
      </c>
      <c r="EC39" s="369" t="str">
        <f ca="1">+IF(OFFSET('Hygiene Data'!$H$13,0,10*ROW('Hygiene Data'!H33))="","",OFFSET('Hygiene Data'!$H$13,0,10*ROW('Hygiene Data'!H33)))</f>
        <v/>
      </c>
      <c r="ED39" s="369" t="str">
        <f ca="1">+IF(OFFSET('Hygiene Data'!$I$11,0,10*ROW('Hygiene Data'!I33))="","",OFFSET('Hygiene Data'!$I$11,0,10*ROW('Hygiene Data'!I33)))</f>
        <v/>
      </c>
      <c r="EE39" s="369" t="str">
        <f ca="1">+IF(OFFSET('Hygiene Data'!$I$12,0,10*ROW('Hygiene Data'!I33))="","",OFFSET('Hygiene Data'!$I$12,0,10*ROW('Hygiene Data'!I33)))</f>
        <v/>
      </c>
      <c r="EF39" s="369" t="str">
        <f ca="1">+IF(OFFSET('Hygiene Data'!$I$13,0,10*ROW('Hygiene Data'!I33))="","",OFFSET('Hygiene Data'!$I$13,0,10*ROW('Hygiene Data'!I33)))</f>
        <v/>
      </c>
    </row>
    <row r="40" spans="1:136" x14ac:dyDescent="0.25">
      <c r="A40" s="478" t="str">
        <f ca="1">+IF(OFFSET('Water Data'!$B$2,0,10*ROW('Water Data'!E34))="","",OFFSET('Water Data'!$B$2,0,10*ROW('Water Data'!E34)))</f>
        <v/>
      </c>
      <c r="B40" s="478"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05" t="str">
        <f t="shared" ca="1" si="0"/>
        <v/>
      </c>
      <c r="D40" s="506"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06"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06"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06"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06"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06"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06"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06"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06"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06"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06"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06"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06"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06"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06"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06"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06"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06"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07"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07"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07"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07"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07"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07"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07"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07"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07"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07"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07"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07"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07"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07"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07"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07"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07"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07"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07"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07"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07"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07"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07"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07"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07"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07"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07"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07"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07"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07"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08"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84"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08"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08"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08"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08"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08"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08"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08"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08"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08"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08"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08"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08"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08"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08"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08"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08"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69" t="str">
        <f ca="1">+IF(OFFSET('Water Data'!$D$27,0,10*ROW('Water Data'!D34))="","",OFFSET('Water Data'!$D$27,0,10*ROW('Water Data'!D34)))</f>
        <v/>
      </c>
      <c r="BT40" s="369" t="str">
        <f ca="1">+IF(OFFSET('Water Data'!$D$28,0,10*ROW('Water Data'!D34))="","",OFFSET('Water Data'!$D$28,0,10*ROW('Water Data'!D34)))</f>
        <v/>
      </c>
      <c r="BU40" s="369" t="str">
        <f ca="1">+IF(OFFSET('Water Data'!$D$29,0,10*ROW('Water Data'!D34))="","",OFFSET('Water Data'!$D$29,0,10*ROW('Water Data'!D34)))</f>
        <v/>
      </c>
      <c r="BV40" s="369" t="str">
        <f ca="1">+IF(OFFSET('Water Data'!$E$27,0,10*ROW('Water Data'!E34))="","",OFFSET('Water Data'!$E$27,0,10*ROW('Water Data'!E34)))</f>
        <v/>
      </c>
      <c r="BW40" s="369" t="str">
        <f ca="1">+IF(OFFSET('Water Data'!$E$28,0,10*ROW('Water Data'!E34))="","",OFFSET('Water Data'!$E$28,0,10*ROW('Water Data'!E34)))</f>
        <v/>
      </c>
      <c r="BX40" s="369" t="str">
        <f ca="1">+IF(OFFSET('Water Data'!$E$29,0,10*ROW('Water Data'!E34))="","",OFFSET('Water Data'!$E$29,0,10*ROW('Water Data'!E34)))</f>
        <v/>
      </c>
      <c r="BY40" s="369" t="str">
        <f ca="1">+IF(OFFSET('Water Data'!$F$27,0,10*ROW('Water Data'!F34))="","",OFFSET('Water Data'!$F$27,0,10*ROW('Water Data'!F34)))</f>
        <v/>
      </c>
      <c r="BZ40" s="369" t="str">
        <f ca="1">+IF(OFFSET('Water Data'!$F$28,0,10*ROW('Water Data'!F34))="","",OFFSET('Water Data'!$F$28,0,10*ROW('Water Data'!F34)))</f>
        <v/>
      </c>
      <c r="CA40" s="369" t="str">
        <f ca="1">+IF(OFFSET('Water Data'!$F$29,0,10*ROW('Water Data'!F34))="","",OFFSET('Water Data'!$F$29,0,10*ROW('Water Data'!F34)))</f>
        <v/>
      </c>
      <c r="CB40" s="369" t="str">
        <f ca="1">+IF(OFFSET('Water Data'!$G$27,0,10*ROW('Water Data'!G34))="","",OFFSET('Water Data'!$G$27,0,10*ROW('Water Data'!G34)))</f>
        <v/>
      </c>
      <c r="CC40" s="369" t="str">
        <f ca="1">+IF(OFFSET('Water Data'!$G$28,0,10*ROW('Water Data'!G34))="","",OFFSET('Water Data'!$G$28,0,10*ROW('Water Data'!G34)))</f>
        <v/>
      </c>
      <c r="CD40" s="369" t="str">
        <f ca="1">+IF(OFFSET('Water Data'!$G$29,0,10*ROW('Water Data'!G34))="","",OFFSET('Water Data'!$G$29,0,10*ROW('Water Data'!G34)))</f>
        <v/>
      </c>
      <c r="CE40" s="369" t="str">
        <f ca="1">+IF(OFFSET('Water Data'!$H$27,0,10*ROW('Water Data'!H34))="","",OFFSET('Water Data'!$H$27,0,10*ROW('Water Data'!H34)))</f>
        <v/>
      </c>
      <c r="CF40" s="369" t="str">
        <f ca="1">+IF(OFFSET('Water Data'!$H$28,0,10*ROW('Water Data'!H34))="","",OFFSET('Water Data'!$H$28,0,10*ROW('Water Data'!H34)))</f>
        <v/>
      </c>
      <c r="CG40" s="369" t="str">
        <f ca="1">+IF(OFFSET('Water Data'!$H$29,0,10*ROW('Water Data'!H34))="","",OFFSET('Water Data'!$H$29,0,10*ROW('Water Data'!H34)))</f>
        <v/>
      </c>
      <c r="CH40" s="369" t="str">
        <f ca="1">+IF(OFFSET('Water Data'!$I$27,0,10*ROW('Water Data'!I34))="","",OFFSET('Water Data'!$I$27,0,10*ROW('Water Data'!I34)))</f>
        <v/>
      </c>
      <c r="CI40" s="369" t="str">
        <f ca="1">+IF(OFFSET('Water Data'!$I$28,0,10*ROW('Water Data'!I34))="","",OFFSET('Water Data'!$I$28,0,10*ROW('Water Data'!I34)))</f>
        <v/>
      </c>
      <c r="CJ40" s="369" t="str">
        <f ca="1">+IF(OFFSET('Water Data'!$I$29,0,10*ROW('Water Data'!I34))="","",OFFSET('Water Data'!$I$29,0,10*ROW('Water Data'!I34)))</f>
        <v/>
      </c>
      <c r="CK40" s="369" t="str">
        <f ca="1">+IF(OFFSET('Sanitation Data'!$D$28,0,10*ROW('Sanitation Data'!D34))="","",OFFSET('Sanitation Data'!$D$28,0,10*ROW('Sanitation Data'!D34)))</f>
        <v/>
      </c>
      <c r="CL40" s="369" t="str">
        <f ca="1">+IF(OFFSET('Sanitation Data'!$D$29,0,10*ROW('Sanitation Data'!D34))="","",OFFSET('Sanitation Data'!$D$29,0,10*ROW('Sanitation Data'!D34)))</f>
        <v/>
      </c>
      <c r="CM40" s="369" t="str">
        <f ca="1">+IF(OFFSET('Sanitation Data'!$D$30,0,10*ROW('Sanitation Data'!D34))="","",OFFSET('Sanitation Data'!$D$30,0,10*ROW('Sanitation Data'!D34)))</f>
        <v/>
      </c>
      <c r="CN40" s="369" t="str">
        <f ca="1">+IF(OFFSET('Sanitation Data'!$D$31,0,10*ROW('Sanitation Data'!D34))="","",OFFSET('Sanitation Data'!$D$31,0,10*ROW('Sanitation Data'!D34)))</f>
        <v/>
      </c>
      <c r="CO40" s="369" t="str">
        <f ca="1">+IF(OFFSET('Sanitation Data'!$D$32,0,10*ROW('Sanitation Data'!D34))="","",OFFSET('Sanitation Data'!$D$32,0,10*ROW('Sanitation Data'!D34)))</f>
        <v/>
      </c>
      <c r="CP40" s="369" t="str">
        <f ca="1">+IF(OFFSET('Sanitation Data'!$E$28,0,10*ROW('Sanitation Data'!E34))="","",OFFSET('Sanitation Data'!$E$28,0,10*ROW('Sanitation Data'!E34)))</f>
        <v/>
      </c>
      <c r="CQ40" s="369" t="str">
        <f ca="1">+IF(OFFSET('Sanitation Data'!$E$29,0,10*ROW('Sanitation Data'!E34))="","",OFFSET('Sanitation Data'!$E$29,0,10*ROW('Sanitation Data'!E34)))</f>
        <v/>
      </c>
      <c r="CR40" s="369" t="str">
        <f ca="1">+IF(OFFSET('Sanitation Data'!$E$30,0,10*ROW('Sanitation Data'!E34))="","",OFFSET('Sanitation Data'!$E$30,0,10*ROW('Sanitation Data'!E34)))</f>
        <v/>
      </c>
      <c r="CS40" s="369" t="str">
        <f ca="1">+IF(OFFSET('Sanitation Data'!$E$31,0,10*ROW('Sanitation Data'!E34))="","",OFFSET('Sanitation Data'!$E$31,0,10*ROW('Sanitation Data'!E34)))</f>
        <v/>
      </c>
      <c r="CT40" s="369" t="str">
        <f ca="1">+IF(OFFSET('Sanitation Data'!$E$32,0,10*ROW('Sanitation Data'!E34))="","",OFFSET('Sanitation Data'!$E$32,0,10*ROW('Sanitation Data'!E34)))</f>
        <v/>
      </c>
      <c r="CU40" s="369" t="str">
        <f ca="1">+IF(OFFSET('Sanitation Data'!$F$28,0,10*ROW('Sanitation Data'!F34))="","",OFFSET('Sanitation Data'!$F$28,0,10*ROW('Sanitation Data'!F34)))</f>
        <v/>
      </c>
      <c r="CV40" s="369" t="str">
        <f ca="1">+IF(OFFSET('Sanitation Data'!$F$29,0,10*ROW('Sanitation Data'!F34))="","",OFFSET('Sanitation Data'!$F$29,0,10*ROW('Sanitation Data'!F34)))</f>
        <v/>
      </c>
      <c r="CW40" s="369" t="str">
        <f ca="1">+IF(OFFSET('Sanitation Data'!$F$30,0,10*ROW('Sanitation Data'!F34))="","",OFFSET('Sanitation Data'!$F$30,0,10*ROW('Sanitation Data'!F34)))</f>
        <v/>
      </c>
      <c r="CX40" s="369" t="str">
        <f ca="1">+IF(OFFSET('Sanitation Data'!$F$31,0,10*ROW('Sanitation Data'!F34))="","",OFFSET('Sanitation Data'!$F$31,0,10*ROW('Sanitation Data'!F34)))</f>
        <v/>
      </c>
      <c r="CY40" s="369" t="str">
        <f ca="1">+IF(OFFSET('Sanitation Data'!$F$32,0,10*ROW('Sanitation Data'!F34))="","",OFFSET('Sanitation Data'!$F$32,0,10*ROW('Sanitation Data'!F34)))</f>
        <v/>
      </c>
      <c r="CZ40" s="369" t="str">
        <f ca="1">+IF(OFFSET('Sanitation Data'!$G$28,0,10*ROW('Sanitation Data'!G34))="","",OFFSET('Sanitation Data'!$G$28,0,10*ROW('Sanitation Data'!G34)))</f>
        <v/>
      </c>
      <c r="DA40" s="369" t="str">
        <f ca="1">+IF(OFFSET('Sanitation Data'!$G$29,0,10*ROW('Sanitation Data'!G34))="","",OFFSET('Sanitation Data'!$G$29,0,10*ROW('Sanitation Data'!G34)))</f>
        <v/>
      </c>
      <c r="DB40" s="369" t="str">
        <f ca="1">+IF(OFFSET('Sanitation Data'!$G$30,0,10*ROW('Sanitation Data'!G34))="","",OFFSET('Sanitation Data'!$G$30,0,10*ROW('Sanitation Data'!G34)))</f>
        <v/>
      </c>
      <c r="DC40" s="369" t="str">
        <f ca="1">+IF(OFFSET('Sanitation Data'!$G$31,0,10*ROW('Sanitation Data'!G34))="","",OFFSET('Sanitation Data'!$G$31,0,10*ROW('Sanitation Data'!G34)))</f>
        <v/>
      </c>
      <c r="DD40" s="369" t="str">
        <f ca="1">+IF(OFFSET('Sanitation Data'!$G$32,0,10*ROW('Sanitation Data'!G34))="","",OFFSET('Sanitation Data'!$G$32,0,10*ROW('Sanitation Data'!G34)))</f>
        <v/>
      </c>
      <c r="DE40" s="369" t="str">
        <f ca="1">+IF(OFFSET('Sanitation Data'!$H$28,0,10*ROW('Sanitation Data'!H34))="","",OFFSET('Sanitation Data'!$H$28,0,10*ROW('Sanitation Data'!H34)))</f>
        <v/>
      </c>
      <c r="DF40" s="369" t="str">
        <f ca="1">+IF(OFFSET('Sanitation Data'!$H$29,0,10*ROW('Sanitation Data'!H34))="","",OFFSET('Sanitation Data'!$H$29,0,10*ROW('Sanitation Data'!H34)))</f>
        <v/>
      </c>
      <c r="DG40" s="369" t="str">
        <f ca="1">+IF(OFFSET('Sanitation Data'!$H$30,0,10*ROW('Sanitation Data'!H34))="","",OFFSET('Sanitation Data'!$H$30,0,10*ROW('Sanitation Data'!H34)))</f>
        <v/>
      </c>
      <c r="DH40" s="369" t="str">
        <f ca="1">+IF(OFFSET('Sanitation Data'!$H$31,0,10*ROW('Sanitation Data'!H34))="","",OFFSET('Sanitation Data'!$H$31,0,10*ROW('Sanitation Data'!H34)))</f>
        <v/>
      </c>
      <c r="DI40" s="369" t="str">
        <f ca="1">+IF(OFFSET('Sanitation Data'!$H$32,0,10*ROW('Sanitation Data'!H34))="","",OFFSET('Sanitation Data'!$H$32,0,10*ROW('Sanitation Data'!H34)))</f>
        <v/>
      </c>
      <c r="DJ40" s="369" t="str">
        <f ca="1">+IF(OFFSET('Sanitation Data'!$I$28,0,10*ROW('Sanitation Data'!I34))="","",OFFSET('Sanitation Data'!$I$28,0,10*ROW('Sanitation Data'!I34)))</f>
        <v/>
      </c>
      <c r="DK40" s="369" t="str">
        <f ca="1">+IF(OFFSET('Sanitation Data'!$I$29,0,10*ROW('Sanitation Data'!I34))="","",OFFSET('Sanitation Data'!$I$29,0,10*ROW('Sanitation Data'!I34)))</f>
        <v/>
      </c>
      <c r="DL40" s="369" t="str">
        <f ca="1">+IF(OFFSET('Sanitation Data'!$I$30,0,10*ROW('Sanitation Data'!I34))="","",OFFSET('Sanitation Data'!$I$30,0,10*ROW('Sanitation Data'!I34)))</f>
        <v/>
      </c>
      <c r="DM40" s="369" t="str">
        <f ca="1">+IF(OFFSET('Sanitation Data'!$I$31,0,10*ROW('Sanitation Data'!I34))="","",OFFSET('Sanitation Data'!$I$31,0,10*ROW('Sanitation Data'!I34)))</f>
        <v/>
      </c>
      <c r="DN40" s="369" t="str">
        <f ca="1">+IF(OFFSET('Sanitation Data'!$I$32,0,10*ROW('Sanitation Data'!I34))="","",OFFSET('Sanitation Data'!$I$32,0,10*ROW('Sanitation Data'!I34)))</f>
        <v/>
      </c>
      <c r="DO40" s="369" t="str">
        <f ca="1">+IF(OFFSET('Hygiene Data'!$D$11,0,10*ROW('Hygiene Data'!D34))="","",OFFSET('Hygiene Data'!$D$11,0,10*ROW('Hygiene Data'!D34)))</f>
        <v/>
      </c>
      <c r="DP40" s="369" t="str">
        <f ca="1">+IF(OFFSET('Hygiene Data'!$D$12,0,10*ROW('Hygiene Data'!D34))="","",OFFSET('Hygiene Data'!$D$12,0,10*ROW('Hygiene Data'!D34)))</f>
        <v/>
      </c>
      <c r="DQ40" s="369" t="str">
        <f ca="1">+IF(OFFSET('Hygiene Data'!$D$13,0,10*ROW('Hygiene Data'!D34))="","",OFFSET('Hygiene Data'!$D$13,0,10*ROW('Hygiene Data'!D34)))</f>
        <v/>
      </c>
      <c r="DR40" s="369" t="str">
        <f ca="1">+IF(OFFSET('Hygiene Data'!$E$11,0,10*ROW('Hygiene Data'!E34))="","",OFFSET('Hygiene Data'!$E$11,0,10*ROW('Hygiene Data'!E34)))</f>
        <v/>
      </c>
      <c r="DS40" s="369" t="str">
        <f ca="1">+IF(OFFSET('Hygiene Data'!$E$12,0,10*ROW('Hygiene Data'!E34))="","",OFFSET('Hygiene Data'!$E$12,0,10*ROW('Hygiene Data'!E34)))</f>
        <v/>
      </c>
      <c r="DT40" s="369" t="str">
        <f ca="1">+IF(OFFSET('Hygiene Data'!$E$13,0,10*ROW('Hygiene Data'!E34))="","",OFFSET('Hygiene Data'!$E$13,0,10*ROW('Hygiene Data'!E34)))</f>
        <v/>
      </c>
      <c r="DU40" s="369" t="str">
        <f ca="1">+IF(OFFSET('Hygiene Data'!$F$11,0,10*ROW('Hygiene Data'!F34))="","",OFFSET('Hygiene Data'!$F$11,0,10*ROW('Hygiene Data'!F34)))</f>
        <v/>
      </c>
      <c r="DV40" s="369" t="str">
        <f ca="1">+IF(OFFSET('Hygiene Data'!$F$12,0,10*ROW('Hygiene Data'!F34))="","",OFFSET('Hygiene Data'!$F$12,0,10*ROW('Hygiene Data'!F34)))</f>
        <v/>
      </c>
      <c r="DW40" s="369" t="str">
        <f ca="1">+IF(OFFSET('Hygiene Data'!$F$13,0,10*ROW('Hygiene Data'!F34))="","",OFFSET('Hygiene Data'!$F$13,0,10*ROW('Hygiene Data'!F34)))</f>
        <v/>
      </c>
      <c r="DX40" s="369" t="str">
        <f ca="1">+IF(OFFSET('Hygiene Data'!$G$11,0,10*ROW('Hygiene Data'!G34))="","",OFFSET('Hygiene Data'!$G$11,0,10*ROW('Hygiene Data'!G34)))</f>
        <v/>
      </c>
      <c r="DY40" s="369" t="str">
        <f ca="1">+IF(OFFSET('Hygiene Data'!$G$12,0,10*ROW('Hygiene Data'!G34))="","",OFFSET('Hygiene Data'!$G$12,0,10*ROW('Hygiene Data'!G34)))</f>
        <v/>
      </c>
      <c r="DZ40" s="369" t="str">
        <f ca="1">+IF(OFFSET('Hygiene Data'!$G$13,0,10*ROW('Hygiene Data'!G34))="","",OFFSET('Hygiene Data'!$G$13,0,10*ROW('Hygiene Data'!G34)))</f>
        <v/>
      </c>
      <c r="EA40" s="369" t="str">
        <f ca="1">+IF(OFFSET('Hygiene Data'!$H$11,0,10*ROW('Hygiene Data'!H34))="","",OFFSET('Hygiene Data'!$H$11,0,10*ROW('Hygiene Data'!H34)))</f>
        <v/>
      </c>
      <c r="EB40" s="369" t="str">
        <f ca="1">+IF(OFFSET('Hygiene Data'!$H$12,0,10*ROW('Hygiene Data'!H34))="","",OFFSET('Hygiene Data'!$H$12,0,10*ROW('Hygiene Data'!H34)))</f>
        <v/>
      </c>
      <c r="EC40" s="369" t="str">
        <f ca="1">+IF(OFFSET('Hygiene Data'!$H$13,0,10*ROW('Hygiene Data'!H34))="","",OFFSET('Hygiene Data'!$H$13,0,10*ROW('Hygiene Data'!H34)))</f>
        <v/>
      </c>
      <c r="ED40" s="369" t="str">
        <f ca="1">+IF(OFFSET('Hygiene Data'!$I$11,0,10*ROW('Hygiene Data'!I34))="","",OFFSET('Hygiene Data'!$I$11,0,10*ROW('Hygiene Data'!I34)))</f>
        <v/>
      </c>
      <c r="EE40" s="369" t="str">
        <f ca="1">+IF(OFFSET('Hygiene Data'!$I$12,0,10*ROW('Hygiene Data'!I34))="","",OFFSET('Hygiene Data'!$I$12,0,10*ROW('Hygiene Data'!I34)))</f>
        <v/>
      </c>
      <c r="EF40" s="369" t="str">
        <f ca="1">+IF(OFFSET('Hygiene Data'!$I$13,0,10*ROW('Hygiene Data'!I34))="","",OFFSET('Hygiene Data'!$I$13,0,10*ROW('Hygiene Data'!I34)))</f>
        <v/>
      </c>
    </row>
    <row r="41" spans="1:136" x14ac:dyDescent="0.25">
      <c r="A41" s="478" t="str">
        <f ca="1">+IF(OFFSET('Water Data'!$B$2,0,10*ROW('Water Data'!E35))="","",OFFSET('Water Data'!$B$2,0,10*ROW('Water Data'!E35)))</f>
        <v/>
      </c>
      <c r="B41" s="478"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05" t="str">
        <f t="shared" ca="1" si="0"/>
        <v/>
      </c>
      <c r="D41" s="506"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06"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06"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06"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06"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06"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06"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06"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06"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06"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06"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06"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06"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06"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06"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06"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06"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06"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07"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07"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07"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07"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07"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07"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07"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07"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07"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07"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07"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07"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07"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07"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07"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07"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07"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07"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07"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07"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07"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07"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07"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07"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07"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07"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07"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07"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07"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07"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08"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84"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08"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08"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08"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08"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08"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08"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08"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08"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08"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08"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08"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08"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08"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08"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08"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08"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69" t="str">
        <f ca="1">+IF(OFFSET('Water Data'!$D$27,0,10*ROW('Water Data'!D35))="","",OFFSET('Water Data'!$D$27,0,10*ROW('Water Data'!D35)))</f>
        <v/>
      </c>
      <c r="BT41" s="369" t="str">
        <f ca="1">+IF(OFFSET('Water Data'!$D$28,0,10*ROW('Water Data'!D35))="","",OFFSET('Water Data'!$D$28,0,10*ROW('Water Data'!D35)))</f>
        <v/>
      </c>
      <c r="BU41" s="369" t="str">
        <f ca="1">+IF(OFFSET('Water Data'!$D$29,0,10*ROW('Water Data'!D35))="","",OFFSET('Water Data'!$D$29,0,10*ROW('Water Data'!D35)))</f>
        <v/>
      </c>
      <c r="BV41" s="369" t="str">
        <f ca="1">+IF(OFFSET('Water Data'!$E$27,0,10*ROW('Water Data'!E35))="","",OFFSET('Water Data'!$E$27,0,10*ROW('Water Data'!E35)))</f>
        <v/>
      </c>
      <c r="BW41" s="369" t="str">
        <f ca="1">+IF(OFFSET('Water Data'!$E$28,0,10*ROW('Water Data'!E35))="","",OFFSET('Water Data'!$E$28,0,10*ROW('Water Data'!E35)))</f>
        <v/>
      </c>
      <c r="BX41" s="369" t="str">
        <f ca="1">+IF(OFFSET('Water Data'!$E$29,0,10*ROW('Water Data'!E35))="","",OFFSET('Water Data'!$E$29,0,10*ROW('Water Data'!E35)))</f>
        <v/>
      </c>
      <c r="BY41" s="369" t="str">
        <f ca="1">+IF(OFFSET('Water Data'!$F$27,0,10*ROW('Water Data'!F35))="","",OFFSET('Water Data'!$F$27,0,10*ROW('Water Data'!F35)))</f>
        <v/>
      </c>
      <c r="BZ41" s="369" t="str">
        <f ca="1">+IF(OFFSET('Water Data'!$F$28,0,10*ROW('Water Data'!F35))="","",OFFSET('Water Data'!$F$28,0,10*ROW('Water Data'!F35)))</f>
        <v/>
      </c>
      <c r="CA41" s="369" t="str">
        <f ca="1">+IF(OFFSET('Water Data'!$F$29,0,10*ROW('Water Data'!F35))="","",OFFSET('Water Data'!$F$29,0,10*ROW('Water Data'!F35)))</f>
        <v/>
      </c>
      <c r="CB41" s="369" t="str">
        <f ca="1">+IF(OFFSET('Water Data'!$G$27,0,10*ROW('Water Data'!G35))="","",OFFSET('Water Data'!$G$27,0,10*ROW('Water Data'!G35)))</f>
        <v/>
      </c>
      <c r="CC41" s="369" t="str">
        <f ca="1">+IF(OFFSET('Water Data'!$G$28,0,10*ROW('Water Data'!G35))="","",OFFSET('Water Data'!$G$28,0,10*ROW('Water Data'!G35)))</f>
        <v/>
      </c>
      <c r="CD41" s="369" t="str">
        <f ca="1">+IF(OFFSET('Water Data'!$G$29,0,10*ROW('Water Data'!G35))="","",OFFSET('Water Data'!$G$29,0,10*ROW('Water Data'!G35)))</f>
        <v/>
      </c>
      <c r="CE41" s="369" t="str">
        <f ca="1">+IF(OFFSET('Water Data'!$H$27,0,10*ROW('Water Data'!H35))="","",OFFSET('Water Data'!$H$27,0,10*ROW('Water Data'!H35)))</f>
        <v/>
      </c>
      <c r="CF41" s="369" t="str">
        <f ca="1">+IF(OFFSET('Water Data'!$H$28,0,10*ROW('Water Data'!H35))="","",OFFSET('Water Data'!$H$28,0,10*ROW('Water Data'!H35)))</f>
        <v/>
      </c>
      <c r="CG41" s="369" t="str">
        <f ca="1">+IF(OFFSET('Water Data'!$H$29,0,10*ROW('Water Data'!H35))="","",OFFSET('Water Data'!$H$29,0,10*ROW('Water Data'!H35)))</f>
        <v/>
      </c>
      <c r="CH41" s="369" t="str">
        <f ca="1">+IF(OFFSET('Water Data'!$I$27,0,10*ROW('Water Data'!I35))="","",OFFSET('Water Data'!$I$27,0,10*ROW('Water Data'!I35)))</f>
        <v/>
      </c>
      <c r="CI41" s="369" t="str">
        <f ca="1">+IF(OFFSET('Water Data'!$I$28,0,10*ROW('Water Data'!I35))="","",OFFSET('Water Data'!$I$28,0,10*ROW('Water Data'!I35)))</f>
        <v/>
      </c>
      <c r="CJ41" s="369" t="str">
        <f ca="1">+IF(OFFSET('Water Data'!$I$29,0,10*ROW('Water Data'!I35))="","",OFFSET('Water Data'!$I$29,0,10*ROW('Water Data'!I35)))</f>
        <v/>
      </c>
      <c r="CK41" s="369" t="str">
        <f ca="1">+IF(OFFSET('Sanitation Data'!$D$28,0,10*ROW('Sanitation Data'!D35))="","",OFFSET('Sanitation Data'!$D$28,0,10*ROW('Sanitation Data'!D35)))</f>
        <v/>
      </c>
      <c r="CL41" s="369" t="str">
        <f ca="1">+IF(OFFSET('Sanitation Data'!$D$29,0,10*ROW('Sanitation Data'!D35))="","",OFFSET('Sanitation Data'!$D$29,0,10*ROW('Sanitation Data'!D35)))</f>
        <v/>
      </c>
      <c r="CM41" s="369" t="str">
        <f ca="1">+IF(OFFSET('Sanitation Data'!$D$30,0,10*ROW('Sanitation Data'!D35))="","",OFFSET('Sanitation Data'!$D$30,0,10*ROW('Sanitation Data'!D35)))</f>
        <v/>
      </c>
      <c r="CN41" s="369" t="str">
        <f ca="1">+IF(OFFSET('Sanitation Data'!$D$31,0,10*ROW('Sanitation Data'!D35))="","",OFFSET('Sanitation Data'!$D$31,0,10*ROW('Sanitation Data'!D35)))</f>
        <v/>
      </c>
      <c r="CO41" s="369" t="str">
        <f ca="1">+IF(OFFSET('Sanitation Data'!$D$32,0,10*ROW('Sanitation Data'!D35))="","",OFFSET('Sanitation Data'!$D$32,0,10*ROW('Sanitation Data'!D35)))</f>
        <v/>
      </c>
      <c r="CP41" s="369" t="str">
        <f ca="1">+IF(OFFSET('Sanitation Data'!$E$28,0,10*ROW('Sanitation Data'!E35))="","",OFFSET('Sanitation Data'!$E$28,0,10*ROW('Sanitation Data'!E35)))</f>
        <v/>
      </c>
      <c r="CQ41" s="369" t="str">
        <f ca="1">+IF(OFFSET('Sanitation Data'!$E$29,0,10*ROW('Sanitation Data'!E35))="","",OFFSET('Sanitation Data'!$E$29,0,10*ROW('Sanitation Data'!E35)))</f>
        <v/>
      </c>
      <c r="CR41" s="369" t="str">
        <f ca="1">+IF(OFFSET('Sanitation Data'!$E$30,0,10*ROW('Sanitation Data'!E35))="","",OFFSET('Sanitation Data'!$E$30,0,10*ROW('Sanitation Data'!E35)))</f>
        <v/>
      </c>
      <c r="CS41" s="369" t="str">
        <f ca="1">+IF(OFFSET('Sanitation Data'!$E$31,0,10*ROW('Sanitation Data'!E35))="","",OFFSET('Sanitation Data'!$E$31,0,10*ROW('Sanitation Data'!E35)))</f>
        <v/>
      </c>
      <c r="CT41" s="369" t="str">
        <f ca="1">+IF(OFFSET('Sanitation Data'!$E$32,0,10*ROW('Sanitation Data'!E35))="","",OFFSET('Sanitation Data'!$E$32,0,10*ROW('Sanitation Data'!E35)))</f>
        <v/>
      </c>
      <c r="CU41" s="369" t="str">
        <f ca="1">+IF(OFFSET('Sanitation Data'!$F$28,0,10*ROW('Sanitation Data'!F35))="","",OFFSET('Sanitation Data'!$F$28,0,10*ROW('Sanitation Data'!F35)))</f>
        <v/>
      </c>
      <c r="CV41" s="369" t="str">
        <f ca="1">+IF(OFFSET('Sanitation Data'!$F$29,0,10*ROW('Sanitation Data'!F35))="","",OFFSET('Sanitation Data'!$F$29,0,10*ROW('Sanitation Data'!F35)))</f>
        <v/>
      </c>
      <c r="CW41" s="369" t="str">
        <f ca="1">+IF(OFFSET('Sanitation Data'!$F$30,0,10*ROW('Sanitation Data'!F35))="","",OFFSET('Sanitation Data'!$F$30,0,10*ROW('Sanitation Data'!F35)))</f>
        <v/>
      </c>
      <c r="CX41" s="369" t="str">
        <f ca="1">+IF(OFFSET('Sanitation Data'!$F$31,0,10*ROW('Sanitation Data'!F35))="","",OFFSET('Sanitation Data'!$F$31,0,10*ROW('Sanitation Data'!F35)))</f>
        <v/>
      </c>
      <c r="CY41" s="369" t="str">
        <f ca="1">+IF(OFFSET('Sanitation Data'!$F$32,0,10*ROW('Sanitation Data'!F35))="","",OFFSET('Sanitation Data'!$F$32,0,10*ROW('Sanitation Data'!F35)))</f>
        <v/>
      </c>
      <c r="CZ41" s="369" t="str">
        <f ca="1">+IF(OFFSET('Sanitation Data'!$G$28,0,10*ROW('Sanitation Data'!G35))="","",OFFSET('Sanitation Data'!$G$28,0,10*ROW('Sanitation Data'!G35)))</f>
        <v/>
      </c>
      <c r="DA41" s="369" t="str">
        <f ca="1">+IF(OFFSET('Sanitation Data'!$G$29,0,10*ROW('Sanitation Data'!G35))="","",OFFSET('Sanitation Data'!$G$29,0,10*ROW('Sanitation Data'!G35)))</f>
        <v/>
      </c>
      <c r="DB41" s="369" t="str">
        <f ca="1">+IF(OFFSET('Sanitation Data'!$G$30,0,10*ROW('Sanitation Data'!G35))="","",OFFSET('Sanitation Data'!$G$30,0,10*ROW('Sanitation Data'!G35)))</f>
        <v/>
      </c>
      <c r="DC41" s="369" t="str">
        <f ca="1">+IF(OFFSET('Sanitation Data'!$G$31,0,10*ROW('Sanitation Data'!G35))="","",OFFSET('Sanitation Data'!$G$31,0,10*ROW('Sanitation Data'!G35)))</f>
        <v/>
      </c>
      <c r="DD41" s="369" t="str">
        <f ca="1">+IF(OFFSET('Sanitation Data'!$G$32,0,10*ROW('Sanitation Data'!G35))="","",OFFSET('Sanitation Data'!$G$32,0,10*ROW('Sanitation Data'!G35)))</f>
        <v/>
      </c>
      <c r="DE41" s="369" t="str">
        <f ca="1">+IF(OFFSET('Sanitation Data'!$H$28,0,10*ROW('Sanitation Data'!H35))="","",OFFSET('Sanitation Data'!$H$28,0,10*ROW('Sanitation Data'!H35)))</f>
        <v/>
      </c>
      <c r="DF41" s="369" t="str">
        <f ca="1">+IF(OFFSET('Sanitation Data'!$H$29,0,10*ROW('Sanitation Data'!H35))="","",OFFSET('Sanitation Data'!$H$29,0,10*ROW('Sanitation Data'!H35)))</f>
        <v/>
      </c>
      <c r="DG41" s="369" t="str">
        <f ca="1">+IF(OFFSET('Sanitation Data'!$H$30,0,10*ROW('Sanitation Data'!H35))="","",OFFSET('Sanitation Data'!$H$30,0,10*ROW('Sanitation Data'!H35)))</f>
        <v/>
      </c>
      <c r="DH41" s="369" t="str">
        <f ca="1">+IF(OFFSET('Sanitation Data'!$H$31,0,10*ROW('Sanitation Data'!H35))="","",OFFSET('Sanitation Data'!$H$31,0,10*ROW('Sanitation Data'!H35)))</f>
        <v/>
      </c>
      <c r="DI41" s="369" t="str">
        <f ca="1">+IF(OFFSET('Sanitation Data'!$H$32,0,10*ROW('Sanitation Data'!H35))="","",OFFSET('Sanitation Data'!$H$32,0,10*ROW('Sanitation Data'!H35)))</f>
        <v/>
      </c>
      <c r="DJ41" s="369" t="str">
        <f ca="1">+IF(OFFSET('Sanitation Data'!$I$28,0,10*ROW('Sanitation Data'!I35))="","",OFFSET('Sanitation Data'!$I$28,0,10*ROW('Sanitation Data'!I35)))</f>
        <v/>
      </c>
      <c r="DK41" s="369" t="str">
        <f ca="1">+IF(OFFSET('Sanitation Data'!$I$29,0,10*ROW('Sanitation Data'!I35))="","",OFFSET('Sanitation Data'!$I$29,0,10*ROW('Sanitation Data'!I35)))</f>
        <v/>
      </c>
      <c r="DL41" s="369" t="str">
        <f ca="1">+IF(OFFSET('Sanitation Data'!$I$30,0,10*ROW('Sanitation Data'!I35))="","",OFFSET('Sanitation Data'!$I$30,0,10*ROW('Sanitation Data'!I35)))</f>
        <v/>
      </c>
      <c r="DM41" s="369" t="str">
        <f ca="1">+IF(OFFSET('Sanitation Data'!$I$31,0,10*ROW('Sanitation Data'!I35))="","",OFFSET('Sanitation Data'!$I$31,0,10*ROW('Sanitation Data'!I35)))</f>
        <v/>
      </c>
      <c r="DN41" s="369" t="str">
        <f ca="1">+IF(OFFSET('Sanitation Data'!$I$32,0,10*ROW('Sanitation Data'!I35))="","",OFFSET('Sanitation Data'!$I$32,0,10*ROW('Sanitation Data'!I35)))</f>
        <v/>
      </c>
      <c r="DO41" s="369" t="str">
        <f ca="1">+IF(OFFSET('Hygiene Data'!$D$11,0,10*ROW('Hygiene Data'!D35))="","",OFFSET('Hygiene Data'!$D$11,0,10*ROW('Hygiene Data'!D35)))</f>
        <v/>
      </c>
      <c r="DP41" s="369" t="str">
        <f ca="1">+IF(OFFSET('Hygiene Data'!$D$12,0,10*ROW('Hygiene Data'!D35))="","",OFFSET('Hygiene Data'!$D$12,0,10*ROW('Hygiene Data'!D35)))</f>
        <v/>
      </c>
      <c r="DQ41" s="369" t="str">
        <f ca="1">+IF(OFFSET('Hygiene Data'!$D$13,0,10*ROW('Hygiene Data'!D35))="","",OFFSET('Hygiene Data'!$D$13,0,10*ROW('Hygiene Data'!D35)))</f>
        <v/>
      </c>
      <c r="DR41" s="369" t="str">
        <f ca="1">+IF(OFFSET('Hygiene Data'!$E$11,0,10*ROW('Hygiene Data'!E35))="","",OFFSET('Hygiene Data'!$E$11,0,10*ROW('Hygiene Data'!E35)))</f>
        <v/>
      </c>
      <c r="DS41" s="369" t="str">
        <f ca="1">+IF(OFFSET('Hygiene Data'!$E$12,0,10*ROW('Hygiene Data'!E35))="","",OFFSET('Hygiene Data'!$E$12,0,10*ROW('Hygiene Data'!E35)))</f>
        <v/>
      </c>
      <c r="DT41" s="369" t="str">
        <f ca="1">+IF(OFFSET('Hygiene Data'!$E$13,0,10*ROW('Hygiene Data'!E35))="","",OFFSET('Hygiene Data'!$E$13,0,10*ROW('Hygiene Data'!E35)))</f>
        <v/>
      </c>
      <c r="DU41" s="369" t="str">
        <f ca="1">+IF(OFFSET('Hygiene Data'!$F$11,0,10*ROW('Hygiene Data'!F35))="","",OFFSET('Hygiene Data'!$F$11,0,10*ROW('Hygiene Data'!F35)))</f>
        <v/>
      </c>
      <c r="DV41" s="369" t="str">
        <f ca="1">+IF(OFFSET('Hygiene Data'!$F$12,0,10*ROW('Hygiene Data'!F35))="","",OFFSET('Hygiene Data'!$F$12,0,10*ROW('Hygiene Data'!F35)))</f>
        <v/>
      </c>
      <c r="DW41" s="369" t="str">
        <f ca="1">+IF(OFFSET('Hygiene Data'!$F$13,0,10*ROW('Hygiene Data'!F35))="","",OFFSET('Hygiene Data'!$F$13,0,10*ROW('Hygiene Data'!F35)))</f>
        <v/>
      </c>
      <c r="DX41" s="369" t="str">
        <f ca="1">+IF(OFFSET('Hygiene Data'!$G$11,0,10*ROW('Hygiene Data'!G35))="","",OFFSET('Hygiene Data'!$G$11,0,10*ROW('Hygiene Data'!G35)))</f>
        <v/>
      </c>
      <c r="DY41" s="369" t="str">
        <f ca="1">+IF(OFFSET('Hygiene Data'!$G$12,0,10*ROW('Hygiene Data'!G35))="","",OFFSET('Hygiene Data'!$G$12,0,10*ROW('Hygiene Data'!G35)))</f>
        <v/>
      </c>
      <c r="DZ41" s="369" t="str">
        <f ca="1">+IF(OFFSET('Hygiene Data'!$G$13,0,10*ROW('Hygiene Data'!G35))="","",OFFSET('Hygiene Data'!$G$13,0,10*ROW('Hygiene Data'!G35)))</f>
        <v/>
      </c>
      <c r="EA41" s="369" t="str">
        <f ca="1">+IF(OFFSET('Hygiene Data'!$H$11,0,10*ROW('Hygiene Data'!H35))="","",OFFSET('Hygiene Data'!$H$11,0,10*ROW('Hygiene Data'!H35)))</f>
        <v/>
      </c>
      <c r="EB41" s="369" t="str">
        <f ca="1">+IF(OFFSET('Hygiene Data'!$H$12,0,10*ROW('Hygiene Data'!H35))="","",OFFSET('Hygiene Data'!$H$12,0,10*ROW('Hygiene Data'!H35)))</f>
        <v/>
      </c>
      <c r="EC41" s="369" t="str">
        <f ca="1">+IF(OFFSET('Hygiene Data'!$H$13,0,10*ROW('Hygiene Data'!H35))="","",OFFSET('Hygiene Data'!$H$13,0,10*ROW('Hygiene Data'!H35)))</f>
        <v/>
      </c>
      <c r="ED41" s="369" t="str">
        <f ca="1">+IF(OFFSET('Hygiene Data'!$I$11,0,10*ROW('Hygiene Data'!I35))="","",OFFSET('Hygiene Data'!$I$11,0,10*ROW('Hygiene Data'!I35)))</f>
        <v/>
      </c>
      <c r="EE41" s="369" t="str">
        <f ca="1">+IF(OFFSET('Hygiene Data'!$I$12,0,10*ROW('Hygiene Data'!I35))="","",OFFSET('Hygiene Data'!$I$12,0,10*ROW('Hygiene Data'!I35)))</f>
        <v/>
      </c>
      <c r="EF41" s="369" t="str">
        <f ca="1">+IF(OFFSET('Hygiene Data'!$I$13,0,10*ROW('Hygiene Data'!I35))="","",OFFSET('Hygiene Data'!$I$13,0,10*ROW('Hygiene Data'!I35)))</f>
        <v/>
      </c>
    </row>
    <row r="42" spans="1:136" x14ac:dyDescent="0.25">
      <c r="A42" s="478" t="str">
        <f ca="1">+IF(OFFSET('Water Data'!$B$2,0,10*ROW('Water Data'!E36))="","",OFFSET('Water Data'!$B$2,0,10*ROW('Water Data'!E36)))</f>
        <v/>
      </c>
      <c r="B42" s="478"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05" t="str">
        <f t="shared" ca="1" si="0"/>
        <v/>
      </c>
      <c r="D42" s="506"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06"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06"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06"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06"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06"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06"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06"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06"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06"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06"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06"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06"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06"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06"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06"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06"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06"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07"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07"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07"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07"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07"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07"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07"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07"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07"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07"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07"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07"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07"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07"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07"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07"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07"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07"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07"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07"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07"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07"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07"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07"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07"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07"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07"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07"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07"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07"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08"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84"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08"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08"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08"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08"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08"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08"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08"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08"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08"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08"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08"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08"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08"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08"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08"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08"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69" t="str">
        <f ca="1">+IF(OFFSET('Water Data'!$D$27,0,10*ROW('Water Data'!D36))="","",OFFSET('Water Data'!$D$27,0,10*ROW('Water Data'!D36)))</f>
        <v/>
      </c>
      <c r="BT42" s="369" t="str">
        <f ca="1">+IF(OFFSET('Water Data'!$D$28,0,10*ROW('Water Data'!D36))="","",OFFSET('Water Data'!$D$28,0,10*ROW('Water Data'!D36)))</f>
        <v/>
      </c>
      <c r="BU42" s="369" t="str">
        <f ca="1">+IF(OFFSET('Water Data'!$D$29,0,10*ROW('Water Data'!D36))="","",OFFSET('Water Data'!$D$29,0,10*ROW('Water Data'!D36)))</f>
        <v/>
      </c>
      <c r="BV42" s="369" t="str">
        <f ca="1">+IF(OFFSET('Water Data'!$E$27,0,10*ROW('Water Data'!E36))="","",OFFSET('Water Data'!$E$27,0,10*ROW('Water Data'!E36)))</f>
        <v/>
      </c>
      <c r="BW42" s="369" t="str">
        <f ca="1">+IF(OFFSET('Water Data'!$E$28,0,10*ROW('Water Data'!E36))="","",OFFSET('Water Data'!$E$28,0,10*ROW('Water Data'!E36)))</f>
        <v/>
      </c>
      <c r="BX42" s="369" t="str">
        <f ca="1">+IF(OFFSET('Water Data'!$E$29,0,10*ROW('Water Data'!E36))="","",OFFSET('Water Data'!$E$29,0,10*ROW('Water Data'!E36)))</f>
        <v/>
      </c>
      <c r="BY42" s="369" t="str">
        <f ca="1">+IF(OFFSET('Water Data'!$F$27,0,10*ROW('Water Data'!F36))="","",OFFSET('Water Data'!$F$27,0,10*ROW('Water Data'!F36)))</f>
        <v/>
      </c>
      <c r="BZ42" s="369" t="str">
        <f ca="1">+IF(OFFSET('Water Data'!$F$28,0,10*ROW('Water Data'!F36))="","",OFFSET('Water Data'!$F$28,0,10*ROW('Water Data'!F36)))</f>
        <v/>
      </c>
      <c r="CA42" s="369" t="str">
        <f ca="1">+IF(OFFSET('Water Data'!$F$29,0,10*ROW('Water Data'!F36))="","",OFFSET('Water Data'!$F$29,0,10*ROW('Water Data'!F36)))</f>
        <v/>
      </c>
      <c r="CB42" s="369" t="str">
        <f ca="1">+IF(OFFSET('Water Data'!$G$27,0,10*ROW('Water Data'!G36))="","",OFFSET('Water Data'!$G$27,0,10*ROW('Water Data'!G36)))</f>
        <v/>
      </c>
      <c r="CC42" s="369" t="str">
        <f ca="1">+IF(OFFSET('Water Data'!$G$28,0,10*ROW('Water Data'!G36))="","",OFFSET('Water Data'!$G$28,0,10*ROW('Water Data'!G36)))</f>
        <v/>
      </c>
      <c r="CD42" s="369" t="str">
        <f ca="1">+IF(OFFSET('Water Data'!$G$29,0,10*ROW('Water Data'!G36))="","",OFFSET('Water Data'!$G$29,0,10*ROW('Water Data'!G36)))</f>
        <v/>
      </c>
      <c r="CE42" s="369" t="str">
        <f ca="1">+IF(OFFSET('Water Data'!$H$27,0,10*ROW('Water Data'!H36))="","",OFFSET('Water Data'!$H$27,0,10*ROW('Water Data'!H36)))</f>
        <v/>
      </c>
      <c r="CF42" s="369" t="str">
        <f ca="1">+IF(OFFSET('Water Data'!$H$28,0,10*ROW('Water Data'!H36))="","",OFFSET('Water Data'!$H$28,0,10*ROW('Water Data'!H36)))</f>
        <v/>
      </c>
      <c r="CG42" s="369" t="str">
        <f ca="1">+IF(OFFSET('Water Data'!$H$29,0,10*ROW('Water Data'!H36))="","",OFFSET('Water Data'!$H$29,0,10*ROW('Water Data'!H36)))</f>
        <v/>
      </c>
      <c r="CH42" s="369" t="str">
        <f ca="1">+IF(OFFSET('Water Data'!$I$27,0,10*ROW('Water Data'!I36))="","",OFFSET('Water Data'!$I$27,0,10*ROW('Water Data'!I36)))</f>
        <v/>
      </c>
      <c r="CI42" s="369" t="str">
        <f ca="1">+IF(OFFSET('Water Data'!$I$28,0,10*ROW('Water Data'!I36))="","",OFFSET('Water Data'!$I$28,0,10*ROW('Water Data'!I36)))</f>
        <v/>
      </c>
      <c r="CJ42" s="369" t="str">
        <f ca="1">+IF(OFFSET('Water Data'!$I$29,0,10*ROW('Water Data'!I36))="","",OFFSET('Water Data'!$I$29,0,10*ROW('Water Data'!I36)))</f>
        <v/>
      </c>
      <c r="CK42" s="369" t="str">
        <f ca="1">+IF(OFFSET('Sanitation Data'!$D$28,0,10*ROW('Sanitation Data'!D36))="","",OFFSET('Sanitation Data'!$D$28,0,10*ROW('Sanitation Data'!D36)))</f>
        <v/>
      </c>
      <c r="CL42" s="369" t="str">
        <f ca="1">+IF(OFFSET('Sanitation Data'!$D$29,0,10*ROW('Sanitation Data'!D36))="","",OFFSET('Sanitation Data'!$D$29,0,10*ROW('Sanitation Data'!D36)))</f>
        <v/>
      </c>
      <c r="CM42" s="369" t="str">
        <f ca="1">+IF(OFFSET('Sanitation Data'!$D$30,0,10*ROW('Sanitation Data'!D36))="","",OFFSET('Sanitation Data'!$D$30,0,10*ROW('Sanitation Data'!D36)))</f>
        <v/>
      </c>
      <c r="CN42" s="369" t="str">
        <f ca="1">+IF(OFFSET('Sanitation Data'!$D$31,0,10*ROW('Sanitation Data'!D36))="","",OFFSET('Sanitation Data'!$D$31,0,10*ROW('Sanitation Data'!D36)))</f>
        <v/>
      </c>
      <c r="CO42" s="369" t="str">
        <f ca="1">+IF(OFFSET('Sanitation Data'!$D$32,0,10*ROW('Sanitation Data'!D36))="","",OFFSET('Sanitation Data'!$D$32,0,10*ROW('Sanitation Data'!D36)))</f>
        <v/>
      </c>
      <c r="CP42" s="369" t="str">
        <f ca="1">+IF(OFFSET('Sanitation Data'!$E$28,0,10*ROW('Sanitation Data'!E36))="","",OFFSET('Sanitation Data'!$E$28,0,10*ROW('Sanitation Data'!E36)))</f>
        <v/>
      </c>
      <c r="CQ42" s="369" t="str">
        <f ca="1">+IF(OFFSET('Sanitation Data'!$E$29,0,10*ROW('Sanitation Data'!E36))="","",OFFSET('Sanitation Data'!$E$29,0,10*ROW('Sanitation Data'!E36)))</f>
        <v/>
      </c>
      <c r="CR42" s="369" t="str">
        <f ca="1">+IF(OFFSET('Sanitation Data'!$E$30,0,10*ROW('Sanitation Data'!E36))="","",OFFSET('Sanitation Data'!$E$30,0,10*ROW('Sanitation Data'!E36)))</f>
        <v/>
      </c>
      <c r="CS42" s="369" t="str">
        <f ca="1">+IF(OFFSET('Sanitation Data'!$E$31,0,10*ROW('Sanitation Data'!E36))="","",OFFSET('Sanitation Data'!$E$31,0,10*ROW('Sanitation Data'!E36)))</f>
        <v/>
      </c>
      <c r="CT42" s="369" t="str">
        <f ca="1">+IF(OFFSET('Sanitation Data'!$E$32,0,10*ROW('Sanitation Data'!E36))="","",OFFSET('Sanitation Data'!$E$32,0,10*ROW('Sanitation Data'!E36)))</f>
        <v/>
      </c>
      <c r="CU42" s="369" t="str">
        <f ca="1">+IF(OFFSET('Sanitation Data'!$F$28,0,10*ROW('Sanitation Data'!F36))="","",OFFSET('Sanitation Data'!$F$28,0,10*ROW('Sanitation Data'!F36)))</f>
        <v/>
      </c>
      <c r="CV42" s="369" t="str">
        <f ca="1">+IF(OFFSET('Sanitation Data'!$F$29,0,10*ROW('Sanitation Data'!F36))="","",OFFSET('Sanitation Data'!$F$29,0,10*ROW('Sanitation Data'!F36)))</f>
        <v/>
      </c>
      <c r="CW42" s="369" t="str">
        <f ca="1">+IF(OFFSET('Sanitation Data'!$F$30,0,10*ROW('Sanitation Data'!F36))="","",OFFSET('Sanitation Data'!$F$30,0,10*ROW('Sanitation Data'!F36)))</f>
        <v/>
      </c>
      <c r="CX42" s="369" t="str">
        <f ca="1">+IF(OFFSET('Sanitation Data'!$F$31,0,10*ROW('Sanitation Data'!F36))="","",OFFSET('Sanitation Data'!$F$31,0,10*ROW('Sanitation Data'!F36)))</f>
        <v/>
      </c>
      <c r="CY42" s="369" t="str">
        <f ca="1">+IF(OFFSET('Sanitation Data'!$F$32,0,10*ROW('Sanitation Data'!F36))="","",OFFSET('Sanitation Data'!$F$32,0,10*ROW('Sanitation Data'!F36)))</f>
        <v/>
      </c>
      <c r="CZ42" s="369" t="str">
        <f ca="1">+IF(OFFSET('Sanitation Data'!$G$28,0,10*ROW('Sanitation Data'!G36))="","",OFFSET('Sanitation Data'!$G$28,0,10*ROW('Sanitation Data'!G36)))</f>
        <v/>
      </c>
      <c r="DA42" s="369" t="str">
        <f ca="1">+IF(OFFSET('Sanitation Data'!$G$29,0,10*ROW('Sanitation Data'!G36))="","",OFFSET('Sanitation Data'!$G$29,0,10*ROW('Sanitation Data'!G36)))</f>
        <v/>
      </c>
      <c r="DB42" s="369" t="str">
        <f ca="1">+IF(OFFSET('Sanitation Data'!$G$30,0,10*ROW('Sanitation Data'!G36))="","",OFFSET('Sanitation Data'!$G$30,0,10*ROW('Sanitation Data'!G36)))</f>
        <v/>
      </c>
      <c r="DC42" s="369" t="str">
        <f ca="1">+IF(OFFSET('Sanitation Data'!$G$31,0,10*ROW('Sanitation Data'!G36))="","",OFFSET('Sanitation Data'!$G$31,0,10*ROW('Sanitation Data'!G36)))</f>
        <v/>
      </c>
      <c r="DD42" s="369" t="str">
        <f ca="1">+IF(OFFSET('Sanitation Data'!$G$32,0,10*ROW('Sanitation Data'!G36))="","",OFFSET('Sanitation Data'!$G$32,0,10*ROW('Sanitation Data'!G36)))</f>
        <v/>
      </c>
      <c r="DE42" s="369" t="str">
        <f ca="1">+IF(OFFSET('Sanitation Data'!$H$28,0,10*ROW('Sanitation Data'!H36))="","",OFFSET('Sanitation Data'!$H$28,0,10*ROW('Sanitation Data'!H36)))</f>
        <v/>
      </c>
      <c r="DF42" s="369" t="str">
        <f ca="1">+IF(OFFSET('Sanitation Data'!$H$29,0,10*ROW('Sanitation Data'!H36))="","",OFFSET('Sanitation Data'!$H$29,0,10*ROW('Sanitation Data'!H36)))</f>
        <v/>
      </c>
      <c r="DG42" s="369" t="str">
        <f ca="1">+IF(OFFSET('Sanitation Data'!$H$30,0,10*ROW('Sanitation Data'!H36))="","",OFFSET('Sanitation Data'!$H$30,0,10*ROW('Sanitation Data'!H36)))</f>
        <v/>
      </c>
      <c r="DH42" s="369" t="str">
        <f ca="1">+IF(OFFSET('Sanitation Data'!$H$31,0,10*ROW('Sanitation Data'!H36))="","",OFFSET('Sanitation Data'!$H$31,0,10*ROW('Sanitation Data'!H36)))</f>
        <v/>
      </c>
      <c r="DI42" s="369" t="str">
        <f ca="1">+IF(OFFSET('Sanitation Data'!$H$32,0,10*ROW('Sanitation Data'!H36))="","",OFFSET('Sanitation Data'!$H$32,0,10*ROW('Sanitation Data'!H36)))</f>
        <v/>
      </c>
      <c r="DJ42" s="369" t="str">
        <f ca="1">+IF(OFFSET('Sanitation Data'!$I$28,0,10*ROW('Sanitation Data'!I36))="","",OFFSET('Sanitation Data'!$I$28,0,10*ROW('Sanitation Data'!I36)))</f>
        <v/>
      </c>
      <c r="DK42" s="369" t="str">
        <f ca="1">+IF(OFFSET('Sanitation Data'!$I$29,0,10*ROW('Sanitation Data'!I36))="","",OFFSET('Sanitation Data'!$I$29,0,10*ROW('Sanitation Data'!I36)))</f>
        <v/>
      </c>
      <c r="DL42" s="369" t="str">
        <f ca="1">+IF(OFFSET('Sanitation Data'!$I$30,0,10*ROW('Sanitation Data'!I36))="","",OFFSET('Sanitation Data'!$I$30,0,10*ROW('Sanitation Data'!I36)))</f>
        <v/>
      </c>
      <c r="DM42" s="369" t="str">
        <f ca="1">+IF(OFFSET('Sanitation Data'!$I$31,0,10*ROW('Sanitation Data'!I36))="","",OFFSET('Sanitation Data'!$I$31,0,10*ROW('Sanitation Data'!I36)))</f>
        <v/>
      </c>
      <c r="DN42" s="369" t="str">
        <f ca="1">+IF(OFFSET('Sanitation Data'!$I$32,0,10*ROW('Sanitation Data'!I36))="","",OFFSET('Sanitation Data'!$I$32,0,10*ROW('Sanitation Data'!I36)))</f>
        <v/>
      </c>
      <c r="DO42" s="369" t="str">
        <f ca="1">+IF(OFFSET('Hygiene Data'!$D$11,0,10*ROW('Hygiene Data'!D36))="","",OFFSET('Hygiene Data'!$D$11,0,10*ROW('Hygiene Data'!D36)))</f>
        <v/>
      </c>
      <c r="DP42" s="369" t="str">
        <f ca="1">+IF(OFFSET('Hygiene Data'!$D$12,0,10*ROW('Hygiene Data'!D36))="","",OFFSET('Hygiene Data'!$D$12,0,10*ROW('Hygiene Data'!D36)))</f>
        <v/>
      </c>
      <c r="DQ42" s="369" t="str">
        <f ca="1">+IF(OFFSET('Hygiene Data'!$D$13,0,10*ROW('Hygiene Data'!D36))="","",OFFSET('Hygiene Data'!$D$13,0,10*ROW('Hygiene Data'!D36)))</f>
        <v/>
      </c>
      <c r="DR42" s="369" t="str">
        <f ca="1">+IF(OFFSET('Hygiene Data'!$E$11,0,10*ROW('Hygiene Data'!E36))="","",OFFSET('Hygiene Data'!$E$11,0,10*ROW('Hygiene Data'!E36)))</f>
        <v/>
      </c>
      <c r="DS42" s="369" t="str">
        <f ca="1">+IF(OFFSET('Hygiene Data'!$E$12,0,10*ROW('Hygiene Data'!E36))="","",OFFSET('Hygiene Data'!$E$12,0,10*ROW('Hygiene Data'!E36)))</f>
        <v/>
      </c>
      <c r="DT42" s="369" t="str">
        <f ca="1">+IF(OFFSET('Hygiene Data'!$E$13,0,10*ROW('Hygiene Data'!E36))="","",OFFSET('Hygiene Data'!$E$13,0,10*ROW('Hygiene Data'!E36)))</f>
        <v/>
      </c>
      <c r="DU42" s="369" t="str">
        <f ca="1">+IF(OFFSET('Hygiene Data'!$F$11,0,10*ROW('Hygiene Data'!F36))="","",OFFSET('Hygiene Data'!$F$11,0,10*ROW('Hygiene Data'!F36)))</f>
        <v/>
      </c>
      <c r="DV42" s="369" t="str">
        <f ca="1">+IF(OFFSET('Hygiene Data'!$F$12,0,10*ROW('Hygiene Data'!F36))="","",OFFSET('Hygiene Data'!$F$12,0,10*ROW('Hygiene Data'!F36)))</f>
        <v/>
      </c>
      <c r="DW42" s="369" t="str">
        <f ca="1">+IF(OFFSET('Hygiene Data'!$F$13,0,10*ROW('Hygiene Data'!F36))="","",OFFSET('Hygiene Data'!$F$13,0,10*ROW('Hygiene Data'!F36)))</f>
        <v/>
      </c>
      <c r="DX42" s="369" t="str">
        <f ca="1">+IF(OFFSET('Hygiene Data'!$G$11,0,10*ROW('Hygiene Data'!G36))="","",OFFSET('Hygiene Data'!$G$11,0,10*ROW('Hygiene Data'!G36)))</f>
        <v/>
      </c>
      <c r="DY42" s="369" t="str">
        <f ca="1">+IF(OFFSET('Hygiene Data'!$G$12,0,10*ROW('Hygiene Data'!G36))="","",OFFSET('Hygiene Data'!$G$12,0,10*ROW('Hygiene Data'!G36)))</f>
        <v/>
      </c>
      <c r="DZ42" s="369" t="str">
        <f ca="1">+IF(OFFSET('Hygiene Data'!$G$13,0,10*ROW('Hygiene Data'!G36))="","",OFFSET('Hygiene Data'!$G$13,0,10*ROW('Hygiene Data'!G36)))</f>
        <v/>
      </c>
      <c r="EA42" s="369" t="str">
        <f ca="1">+IF(OFFSET('Hygiene Data'!$H$11,0,10*ROW('Hygiene Data'!H36))="","",OFFSET('Hygiene Data'!$H$11,0,10*ROW('Hygiene Data'!H36)))</f>
        <v/>
      </c>
      <c r="EB42" s="369" t="str">
        <f ca="1">+IF(OFFSET('Hygiene Data'!$H$12,0,10*ROW('Hygiene Data'!H36))="","",OFFSET('Hygiene Data'!$H$12,0,10*ROW('Hygiene Data'!H36)))</f>
        <v/>
      </c>
      <c r="EC42" s="369" t="str">
        <f ca="1">+IF(OFFSET('Hygiene Data'!$H$13,0,10*ROW('Hygiene Data'!H36))="","",OFFSET('Hygiene Data'!$H$13,0,10*ROW('Hygiene Data'!H36)))</f>
        <v/>
      </c>
      <c r="ED42" s="369" t="str">
        <f ca="1">+IF(OFFSET('Hygiene Data'!$I$11,0,10*ROW('Hygiene Data'!I36))="","",OFFSET('Hygiene Data'!$I$11,0,10*ROW('Hygiene Data'!I36)))</f>
        <v/>
      </c>
      <c r="EE42" s="369" t="str">
        <f ca="1">+IF(OFFSET('Hygiene Data'!$I$12,0,10*ROW('Hygiene Data'!I36))="","",OFFSET('Hygiene Data'!$I$12,0,10*ROW('Hygiene Data'!I36)))</f>
        <v/>
      </c>
      <c r="EF42" s="369" t="str">
        <f ca="1">+IF(OFFSET('Hygiene Data'!$I$13,0,10*ROW('Hygiene Data'!I36))="","",OFFSET('Hygiene Data'!$I$13,0,10*ROW('Hygiene Data'!I36)))</f>
        <v/>
      </c>
    </row>
    <row r="43" spans="1:136" x14ac:dyDescent="0.25">
      <c r="A43" s="478" t="str">
        <f ca="1">+IF(OFFSET('Water Data'!$B$2,0,10*ROW('Water Data'!E37))="","",OFFSET('Water Data'!$B$2,0,10*ROW('Water Data'!E37)))</f>
        <v/>
      </c>
      <c r="B43" s="478"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05" t="str">
        <f t="shared" ca="1" si="0"/>
        <v/>
      </c>
      <c r="D43" s="506"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06"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06"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06"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06"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06"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06"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06"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06"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06"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06"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06"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06"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06"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06"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06"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06"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06"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07"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07"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07"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07"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07"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07"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07"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07"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07"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07"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07"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07"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07"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07"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07"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07"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07"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07"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07"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07"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07"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07"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07"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07"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07"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07"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07"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07"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07"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07"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08"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84"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08"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08"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08"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08"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08"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08"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08"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08"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08"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08"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08"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08"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08"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08"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08"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08"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69" t="str">
        <f ca="1">+IF(OFFSET('Water Data'!$D$27,0,10*ROW('Water Data'!D37))="","",OFFSET('Water Data'!$D$27,0,10*ROW('Water Data'!D37)))</f>
        <v/>
      </c>
      <c r="BT43" s="369" t="str">
        <f ca="1">+IF(OFFSET('Water Data'!$D$28,0,10*ROW('Water Data'!D37))="","",OFFSET('Water Data'!$D$28,0,10*ROW('Water Data'!D37)))</f>
        <v/>
      </c>
      <c r="BU43" s="369" t="str">
        <f ca="1">+IF(OFFSET('Water Data'!$D$29,0,10*ROW('Water Data'!D37))="","",OFFSET('Water Data'!$D$29,0,10*ROW('Water Data'!D37)))</f>
        <v/>
      </c>
      <c r="BV43" s="369" t="str">
        <f ca="1">+IF(OFFSET('Water Data'!$E$27,0,10*ROW('Water Data'!E37))="","",OFFSET('Water Data'!$E$27,0,10*ROW('Water Data'!E37)))</f>
        <v/>
      </c>
      <c r="BW43" s="369" t="str">
        <f ca="1">+IF(OFFSET('Water Data'!$E$28,0,10*ROW('Water Data'!E37))="","",OFFSET('Water Data'!$E$28,0,10*ROW('Water Data'!E37)))</f>
        <v/>
      </c>
      <c r="BX43" s="369" t="str">
        <f ca="1">+IF(OFFSET('Water Data'!$E$29,0,10*ROW('Water Data'!E37))="","",OFFSET('Water Data'!$E$29,0,10*ROW('Water Data'!E37)))</f>
        <v/>
      </c>
      <c r="BY43" s="369" t="str">
        <f ca="1">+IF(OFFSET('Water Data'!$F$27,0,10*ROW('Water Data'!F37))="","",OFFSET('Water Data'!$F$27,0,10*ROW('Water Data'!F37)))</f>
        <v/>
      </c>
      <c r="BZ43" s="369" t="str">
        <f ca="1">+IF(OFFSET('Water Data'!$F$28,0,10*ROW('Water Data'!F37))="","",OFFSET('Water Data'!$F$28,0,10*ROW('Water Data'!F37)))</f>
        <v/>
      </c>
      <c r="CA43" s="369" t="str">
        <f ca="1">+IF(OFFSET('Water Data'!$F$29,0,10*ROW('Water Data'!F37))="","",OFFSET('Water Data'!$F$29,0,10*ROW('Water Data'!F37)))</f>
        <v/>
      </c>
      <c r="CB43" s="369" t="str">
        <f ca="1">+IF(OFFSET('Water Data'!$G$27,0,10*ROW('Water Data'!G37))="","",OFFSET('Water Data'!$G$27,0,10*ROW('Water Data'!G37)))</f>
        <v/>
      </c>
      <c r="CC43" s="369" t="str">
        <f ca="1">+IF(OFFSET('Water Data'!$G$28,0,10*ROW('Water Data'!G37))="","",OFFSET('Water Data'!$G$28,0,10*ROW('Water Data'!G37)))</f>
        <v/>
      </c>
      <c r="CD43" s="369" t="str">
        <f ca="1">+IF(OFFSET('Water Data'!$G$29,0,10*ROW('Water Data'!G37))="","",OFFSET('Water Data'!$G$29,0,10*ROW('Water Data'!G37)))</f>
        <v/>
      </c>
      <c r="CE43" s="369" t="str">
        <f ca="1">+IF(OFFSET('Water Data'!$H$27,0,10*ROW('Water Data'!H37))="","",OFFSET('Water Data'!$H$27,0,10*ROW('Water Data'!H37)))</f>
        <v/>
      </c>
      <c r="CF43" s="369" t="str">
        <f ca="1">+IF(OFFSET('Water Data'!$H$28,0,10*ROW('Water Data'!H37))="","",OFFSET('Water Data'!$H$28,0,10*ROW('Water Data'!H37)))</f>
        <v/>
      </c>
      <c r="CG43" s="369" t="str">
        <f ca="1">+IF(OFFSET('Water Data'!$H$29,0,10*ROW('Water Data'!H37))="","",OFFSET('Water Data'!$H$29,0,10*ROW('Water Data'!H37)))</f>
        <v/>
      </c>
      <c r="CH43" s="369" t="str">
        <f ca="1">+IF(OFFSET('Water Data'!$I$27,0,10*ROW('Water Data'!I37))="","",OFFSET('Water Data'!$I$27,0,10*ROW('Water Data'!I37)))</f>
        <v/>
      </c>
      <c r="CI43" s="369" t="str">
        <f ca="1">+IF(OFFSET('Water Data'!$I$28,0,10*ROW('Water Data'!I37))="","",OFFSET('Water Data'!$I$28,0,10*ROW('Water Data'!I37)))</f>
        <v/>
      </c>
      <c r="CJ43" s="369" t="str">
        <f ca="1">+IF(OFFSET('Water Data'!$I$29,0,10*ROW('Water Data'!I37))="","",OFFSET('Water Data'!$I$29,0,10*ROW('Water Data'!I37)))</f>
        <v/>
      </c>
      <c r="CK43" s="369" t="str">
        <f ca="1">+IF(OFFSET('Sanitation Data'!$D$28,0,10*ROW('Sanitation Data'!D37))="","",OFFSET('Sanitation Data'!$D$28,0,10*ROW('Sanitation Data'!D37)))</f>
        <v/>
      </c>
      <c r="CL43" s="369" t="str">
        <f ca="1">+IF(OFFSET('Sanitation Data'!$D$29,0,10*ROW('Sanitation Data'!D37))="","",OFFSET('Sanitation Data'!$D$29,0,10*ROW('Sanitation Data'!D37)))</f>
        <v/>
      </c>
      <c r="CM43" s="369" t="str">
        <f ca="1">+IF(OFFSET('Sanitation Data'!$D$30,0,10*ROW('Sanitation Data'!D37))="","",OFFSET('Sanitation Data'!$D$30,0,10*ROW('Sanitation Data'!D37)))</f>
        <v/>
      </c>
      <c r="CN43" s="369" t="str">
        <f ca="1">+IF(OFFSET('Sanitation Data'!$D$31,0,10*ROW('Sanitation Data'!D37))="","",OFFSET('Sanitation Data'!$D$31,0,10*ROW('Sanitation Data'!D37)))</f>
        <v/>
      </c>
      <c r="CO43" s="369" t="str">
        <f ca="1">+IF(OFFSET('Sanitation Data'!$D$32,0,10*ROW('Sanitation Data'!D37))="","",OFFSET('Sanitation Data'!$D$32,0,10*ROW('Sanitation Data'!D37)))</f>
        <v/>
      </c>
      <c r="CP43" s="369" t="str">
        <f ca="1">+IF(OFFSET('Sanitation Data'!$E$28,0,10*ROW('Sanitation Data'!E37))="","",OFFSET('Sanitation Data'!$E$28,0,10*ROW('Sanitation Data'!E37)))</f>
        <v/>
      </c>
      <c r="CQ43" s="369" t="str">
        <f ca="1">+IF(OFFSET('Sanitation Data'!$E$29,0,10*ROW('Sanitation Data'!E37))="","",OFFSET('Sanitation Data'!$E$29,0,10*ROW('Sanitation Data'!E37)))</f>
        <v/>
      </c>
      <c r="CR43" s="369" t="str">
        <f ca="1">+IF(OFFSET('Sanitation Data'!$E$30,0,10*ROW('Sanitation Data'!E37))="","",OFFSET('Sanitation Data'!$E$30,0,10*ROW('Sanitation Data'!E37)))</f>
        <v/>
      </c>
      <c r="CS43" s="369" t="str">
        <f ca="1">+IF(OFFSET('Sanitation Data'!$E$31,0,10*ROW('Sanitation Data'!E37))="","",OFFSET('Sanitation Data'!$E$31,0,10*ROW('Sanitation Data'!E37)))</f>
        <v/>
      </c>
      <c r="CT43" s="369" t="str">
        <f ca="1">+IF(OFFSET('Sanitation Data'!$E$32,0,10*ROW('Sanitation Data'!E37))="","",OFFSET('Sanitation Data'!$E$32,0,10*ROW('Sanitation Data'!E37)))</f>
        <v/>
      </c>
      <c r="CU43" s="369" t="str">
        <f ca="1">+IF(OFFSET('Sanitation Data'!$F$28,0,10*ROW('Sanitation Data'!F37))="","",OFFSET('Sanitation Data'!$F$28,0,10*ROW('Sanitation Data'!F37)))</f>
        <v/>
      </c>
      <c r="CV43" s="369" t="str">
        <f ca="1">+IF(OFFSET('Sanitation Data'!$F$29,0,10*ROW('Sanitation Data'!F37))="","",OFFSET('Sanitation Data'!$F$29,0,10*ROW('Sanitation Data'!F37)))</f>
        <v/>
      </c>
      <c r="CW43" s="369" t="str">
        <f ca="1">+IF(OFFSET('Sanitation Data'!$F$30,0,10*ROW('Sanitation Data'!F37))="","",OFFSET('Sanitation Data'!$F$30,0,10*ROW('Sanitation Data'!F37)))</f>
        <v/>
      </c>
      <c r="CX43" s="369" t="str">
        <f ca="1">+IF(OFFSET('Sanitation Data'!$F$31,0,10*ROW('Sanitation Data'!F37))="","",OFFSET('Sanitation Data'!$F$31,0,10*ROW('Sanitation Data'!F37)))</f>
        <v/>
      </c>
      <c r="CY43" s="369" t="str">
        <f ca="1">+IF(OFFSET('Sanitation Data'!$F$32,0,10*ROW('Sanitation Data'!F37))="","",OFFSET('Sanitation Data'!$F$32,0,10*ROW('Sanitation Data'!F37)))</f>
        <v/>
      </c>
      <c r="CZ43" s="369" t="str">
        <f ca="1">+IF(OFFSET('Sanitation Data'!$G$28,0,10*ROW('Sanitation Data'!G37))="","",OFFSET('Sanitation Data'!$G$28,0,10*ROW('Sanitation Data'!G37)))</f>
        <v/>
      </c>
      <c r="DA43" s="369" t="str">
        <f ca="1">+IF(OFFSET('Sanitation Data'!$G$29,0,10*ROW('Sanitation Data'!G37))="","",OFFSET('Sanitation Data'!$G$29,0,10*ROW('Sanitation Data'!G37)))</f>
        <v/>
      </c>
      <c r="DB43" s="369" t="str">
        <f ca="1">+IF(OFFSET('Sanitation Data'!$G$30,0,10*ROW('Sanitation Data'!G37))="","",OFFSET('Sanitation Data'!$G$30,0,10*ROW('Sanitation Data'!G37)))</f>
        <v/>
      </c>
      <c r="DC43" s="369" t="str">
        <f ca="1">+IF(OFFSET('Sanitation Data'!$G$31,0,10*ROW('Sanitation Data'!G37))="","",OFFSET('Sanitation Data'!$G$31,0,10*ROW('Sanitation Data'!G37)))</f>
        <v/>
      </c>
      <c r="DD43" s="369" t="str">
        <f ca="1">+IF(OFFSET('Sanitation Data'!$G$32,0,10*ROW('Sanitation Data'!G37))="","",OFFSET('Sanitation Data'!$G$32,0,10*ROW('Sanitation Data'!G37)))</f>
        <v/>
      </c>
      <c r="DE43" s="369" t="str">
        <f ca="1">+IF(OFFSET('Sanitation Data'!$H$28,0,10*ROW('Sanitation Data'!H37))="","",OFFSET('Sanitation Data'!$H$28,0,10*ROW('Sanitation Data'!H37)))</f>
        <v/>
      </c>
      <c r="DF43" s="369" t="str">
        <f ca="1">+IF(OFFSET('Sanitation Data'!$H$29,0,10*ROW('Sanitation Data'!H37))="","",OFFSET('Sanitation Data'!$H$29,0,10*ROW('Sanitation Data'!H37)))</f>
        <v/>
      </c>
      <c r="DG43" s="369" t="str">
        <f ca="1">+IF(OFFSET('Sanitation Data'!$H$30,0,10*ROW('Sanitation Data'!H37))="","",OFFSET('Sanitation Data'!$H$30,0,10*ROW('Sanitation Data'!H37)))</f>
        <v/>
      </c>
      <c r="DH43" s="369" t="str">
        <f ca="1">+IF(OFFSET('Sanitation Data'!$H$31,0,10*ROW('Sanitation Data'!H37))="","",OFFSET('Sanitation Data'!$H$31,0,10*ROW('Sanitation Data'!H37)))</f>
        <v/>
      </c>
      <c r="DI43" s="369" t="str">
        <f ca="1">+IF(OFFSET('Sanitation Data'!$H$32,0,10*ROW('Sanitation Data'!H37))="","",OFFSET('Sanitation Data'!$H$32,0,10*ROW('Sanitation Data'!H37)))</f>
        <v/>
      </c>
      <c r="DJ43" s="369" t="str">
        <f ca="1">+IF(OFFSET('Sanitation Data'!$I$28,0,10*ROW('Sanitation Data'!I37))="","",OFFSET('Sanitation Data'!$I$28,0,10*ROW('Sanitation Data'!I37)))</f>
        <v/>
      </c>
      <c r="DK43" s="369" t="str">
        <f ca="1">+IF(OFFSET('Sanitation Data'!$I$29,0,10*ROW('Sanitation Data'!I37))="","",OFFSET('Sanitation Data'!$I$29,0,10*ROW('Sanitation Data'!I37)))</f>
        <v/>
      </c>
      <c r="DL43" s="369" t="str">
        <f ca="1">+IF(OFFSET('Sanitation Data'!$I$30,0,10*ROW('Sanitation Data'!I37))="","",OFFSET('Sanitation Data'!$I$30,0,10*ROW('Sanitation Data'!I37)))</f>
        <v/>
      </c>
      <c r="DM43" s="369" t="str">
        <f ca="1">+IF(OFFSET('Sanitation Data'!$I$31,0,10*ROW('Sanitation Data'!I37))="","",OFFSET('Sanitation Data'!$I$31,0,10*ROW('Sanitation Data'!I37)))</f>
        <v/>
      </c>
      <c r="DN43" s="369" t="str">
        <f ca="1">+IF(OFFSET('Sanitation Data'!$I$32,0,10*ROW('Sanitation Data'!I37))="","",OFFSET('Sanitation Data'!$I$32,0,10*ROW('Sanitation Data'!I37)))</f>
        <v/>
      </c>
      <c r="DO43" s="369" t="str">
        <f ca="1">+IF(OFFSET('Hygiene Data'!$D$11,0,10*ROW('Hygiene Data'!D37))="","",OFFSET('Hygiene Data'!$D$11,0,10*ROW('Hygiene Data'!D37)))</f>
        <v/>
      </c>
      <c r="DP43" s="369" t="str">
        <f ca="1">+IF(OFFSET('Hygiene Data'!$D$12,0,10*ROW('Hygiene Data'!D37))="","",OFFSET('Hygiene Data'!$D$12,0,10*ROW('Hygiene Data'!D37)))</f>
        <v/>
      </c>
      <c r="DQ43" s="369" t="str">
        <f ca="1">+IF(OFFSET('Hygiene Data'!$D$13,0,10*ROW('Hygiene Data'!D37))="","",OFFSET('Hygiene Data'!$D$13,0,10*ROW('Hygiene Data'!D37)))</f>
        <v/>
      </c>
      <c r="DR43" s="369" t="str">
        <f ca="1">+IF(OFFSET('Hygiene Data'!$E$11,0,10*ROW('Hygiene Data'!E37))="","",OFFSET('Hygiene Data'!$E$11,0,10*ROW('Hygiene Data'!E37)))</f>
        <v/>
      </c>
      <c r="DS43" s="369" t="str">
        <f ca="1">+IF(OFFSET('Hygiene Data'!$E$12,0,10*ROW('Hygiene Data'!E37))="","",OFFSET('Hygiene Data'!$E$12,0,10*ROW('Hygiene Data'!E37)))</f>
        <v/>
      </c>
      <c r="DT43" s="369" t="str">
        <f ca="1">+IF(OFFSET('Hygiene Data'!$E$13,0,10*ROW('Hygiene Data'!E37))="","",OFFSET('Hygiene Data'!$E$13,0,10*ROW('Hygiene Data'!E37)))</f>
        <v/>
      </c>
      <c r="DU43" s="369" t="str">
        <f ca="1">+IF(OFFSET('Hygiene Data'!$F$11,0,10*ROW('Hygiene Data'!F37))="","",OFFSET('Hygiene Data'!$F$11,0,10*ROW('Hygiene Data'!F37)))</f>
        <v/>
      </c>
      <c r="DV43" s="369" t="str">
        <f ca="1">+IF(OFFSET('Hygiene Data'!$F$12,0,10*ROW('Hygiene Data'!F37))="","",OFFSET('Hygiene Data'!$F$12,0,10*ROW('Hygiene Data'!F37)))</f>
        <v/>
      </c>
      <c r="DW43" s="369" t="str">
        <f ca="1">+IF(OFFSET('Hygiene Data'!$F$13,0,10*ROW('Hygiene Data'!F37))="","",OFFSET('Hygiene Data'!$F$13,0,10*ROW('Hygiene Data'!F37)))</f>
        <v/>
      </c>
      <c r="DX43" s="369" t="str">
        <f ca="1">+IF(OFFSET('Hygiene Data'!$G$11,0,10*ROW('Hygiene Data'!G37))="","",OFFSET('Hygiene Data'!$G$11,0,10*ROW('Hygiene Data'!G37)))</f>
        <v/>
      </c>
      <c r="DY43" s="369" t="str">
        <f ca="1">+IF(OFFSET('Hygiene Data'!$G$12,0,10*ROW('Hygiene Data'!G37))="","",OFFSET('Hygiene Data'!$G$12,0,10*ROW('Hygiene Data'!G37)))</f>
        <v/>
      </c>
      <c r="DZ43" s="369" t="str">
        <f ca="1">+IF(OFFSET('Hygiene Data'!$G$13,0,10*ROW('Hygiene Data'!G37))="","",OFFSET('Hygiene Data'!$G$13,0,10*ROW('Hygiene Data'!G37)))</f>
        <v/>
      </c>
      <c r="EA43" s="369" t="str">
        <f ca="1">+IF(OFFSET('Hygiene Data'!$H$11,0,10*ROW('Hygiene Data'!H37))="","",OFFSET('Hygiene Data'!$H$11,0,10*ROW('Hygiene Data'!H37)))</f>
        <v/>
      </c>
      <c r="EB43" s="369" t="str">
        <f ca="1">+IF(OFFSET('Hygiene Data'!$H$12,0,10*ROW('Hygiene Data'!H37))="","",OFFSET('Hygiene Data'!$H$12,0,10*ROW('Hygiene Data'!H37)))</f>
        <v/>
      </c>
      <c r="EC43" s="369" t="str">
        <f ca="1">+IF(OFFSET('Hygiene Data'!$H$13,0,10*ROW('Hygiene Data'!H37))="","",OFFSET('Hygiene Data'!$H$13,0,10*ROW('Hygiene Data'!H37)))</f>
        <v/>
      </c>
      <c r="ED43" s="369" t="str">
        <f ca="1">+IF(OFFSET('Hygiene Data'!$I$11,0,10*ROW('Hygiene Data'!I37))="","",OFFSET('Hygiene Data'!$I$11,0,10*ROW('Hygiene Data'!I37)))</f>
        <v/>
      </c>
      <c r="EE43" s="369" t="str">
        <f ca="1">+IF(OFFSET('Hygiene Data'!$I$12,0,10*ROW('Hygiene Data'!I37))="","",OFFSET('Hygiene Data'!$I$12,0,10*ROW('Hygiene Data'!I37)))</f>
        <v/>
      </c>
      <c r="EF43" s="369" t="str">
        <f ca="1">+IF(OFFSET('Hygiene Data'!$I$13,0,10*ROW('Hygiene Data'!I37))="","",OFFSET('Hygiene Data'!$I$13,0,10*ROW('Hygiene Data'!I37)))</f>
        <v/>
      </c>
    </row>
    <row r="44" spans="1:136" x14ac:dyDescent="0.25">
      <c r="A44" s="478" t="str">
        <f ca="1">+IF(OFFSET('Water Data'!$B$2,0,10*ROW('Water Data'!E38))="","",OFFSET('Water Data'!$B$2,0,10*ROW('Water Data'!E38)))</f>
        <v/>
      </c>
      <c r="B44" s="478"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05" t="str">
        <f t="shared" ca="1" si="0"/>
        <v/>
      </c>
      <c r="D44" s="506"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06"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06"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06"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06"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06"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06"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06"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06"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06"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06"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06"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06"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06"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06"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06"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06"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06"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07"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07"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07"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07"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07"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07"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07"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07"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07"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07"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07"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07"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07"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07"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07"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07"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07"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07"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07"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07"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07"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07"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07"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07"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07"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07"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07"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07"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07"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07"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08"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84"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08"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08"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08"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08"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08"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08"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08"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08"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08"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08"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08"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08"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08"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08"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08"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08"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69" t="str">
        <f ca="1">+IF(OFFSET('Water Data'!$D$27,0,10*ROW('Water Data'!D38))="","",OFFSET('Water Data'!$D$27,0,10*ROW('Water Data'!D38)))</f>
        <v/>
      </c>
      <c r="BT44" s="369" t="str">
        <f ca="1">+IF(OFFSET('Water Data'!$D$28,0,10*ROW('Water Data'!D38))="","",OFFSET('Water Data'!$D$28,0,10*ROW('Water Data'!D38)))</f>
        <v/>
      </c>
      <c r="BU44" s="369" t="str">
        <f ca="1">+IF(OFFSET('Water Data'!$D$29,0,10*ROW('Water Data'!D38))="","",OFFSET('Water Data'!$D$29,0,10*ROW('Water Data'!D38)))</f>
        <v/>
      </c>
      <c r="BV44" s="369" t="str">
        <f ca="1">+IF(OFFSET('Water Data'!$E$27,0,10*ROW('Water Data'!E38))="","",OFFSET('Water Data'!$E$27,0,10*ROW('Water Data'!E38)))</f>
        <v/>
      </c>
      <c r="BW44" s="369" t="str">
        <f ca="1">+IF(OFFSET('Water Data'!$E$28,0,10*ROW('Water Data'!E38))="","",OFFSET('Water Data'!$E$28,0,10*ROW('Water Data'!E38)))</f>
        <v/>
      </c>
      <c r="BX44" s="369" t="str">
        <f ca="1">+IF(OFFSET('Water Data'!$E$29,0,10*ROW('Water Data'!E38))="","",OFFSET('Water Data'!$E$29,0,10*ROW('Water Data'!E38)))</f>
        <v/>
      </c>
      <c r="BY44" s="369" t="str">
        <f ca="1">+IF(OFFSET('Water Data'!$F$27,0,10*ROW('Water Data'!F38))="","",OFFSET('Water Data'!$F$27,0,10*ROW('Water Data'!F38)))</f>
        <v/>
      </c>
      <c r="BZ44" s="369" t="str">
        <f ca="1">+IF(OFFSET('Water Data'!$F$28,0,10*ROW('Water Data'!F38))="","",OFFSET('Water Data'!$F$28,0,10*ROW('Water Data'!F38)))</f>
        <v/>
      </c>
      <c r="CA44" s="369" t="str">
        <f ca="1">+IF(OFFSET('Water Data'!$F$29,0,10*ROW('Water Data'!F38))="","",OFFSET('Water Data'!$F$29,0,10*ROW('Water Data'!F38)))</f>
        <v/>
      </c>
      <c r="CB44" s="369" t="str">
        <f ca="1">+IF(OFFSET('Water Data'!$G$27,0,10*ROW('Water Data'!G38))="","",OFFSET('Water Data'!$G$27,0,10*ROW('Water Data'!G38)))</f>
        <v/>
      </c>
      <c r="CC44" s="369" t="str">
        <f ca="1">+IF(OFFSET('Water Data'!$G$28,0,10*ROW('Water Data'!G38))="","",OFFSET('Water Data'!$G$28,0,10*ROW('Water Data'!G38)))</f>
        <v/>
      </c>
      <c r="CD44" s="369" t="str">
        <f ca="1">+IF(OFFSET('Water Data'!$G$29,0,10*ROW('Water Data'!G38))="","",OFFSET('Water Data'!$G$29,0,10*ROW('Water Data'!G38)))</f>
        <v/>
      </c>
      <c r="CE44" s="369" t="str">
        <f ca="1">+IF(OFFSET('Water Data'!$H$27,0,10*ROW('Water Data'!H38))="","",OFFSET('Water Data'!$H$27,0,10*ROW('Water Data'!H38)))</f>
        <v/>
      </c>
      <c r="CF44" s="369" t="str">
        <f ca="1">+IF(OFFSET('Water Data'!$H$28,0,10*ROW('Water Data'!H38))="","",OFFSET('Water Data'!$H$28,0,10*ROW('Water Data'!H38)))</f>
        <v/>
      </c>
      <c r="CG44" s="369" t="str">
        <f ca="1">+IF(OFFSET('Water Data'!$H$29,0,10*ROW('Water Data'!H38))="","",OFFSET('Water Data'!$H$29,0,10*ROW('Water Data'!H38)))</f>
        <v/>
      </c>
      <c r="CH44" s="369" t="str">
        <f ca="1">+IF(OFFSET('Water Data'!$I$27,0,10*ROW('Water Data'!I38))="","",OFFSET('Water Data'!$I$27,0,10*ROW('Water Data'!I38)))</f>
        <v/>
      </c>
      <c r="CI44" s="369" t="str">
        <f ca="1">+IF(OFFSET('Water Data'!$I$28,0,10*ROW('Water Data'!I38))="","",OFFSET('Water Data'!$I$28,0,10*ROW('Water Data'!I38)))</f>
        <v/>
      </c>
      <c r="CJ44" s="369" t="str">
        <f ca="1">+IF(OFFSET('Water Data'!$I$29,0,10*ROW('Water Data'!I38))="","",OFFSET('Water Data'!$I$29,0,10*ROW('Water Data'!I38)))</f>
        <v/>
      </c>
      <c r="CK44" s="369" t="str">
        <f ca="1">+IF(OFFSET('Sanitation Data'!$D$28,0,10*ROW('Sanitation Data'!D38))="","",OFFSET('Sanitation Data'!$D$28,0,10*ROW('Sanitation Data'!D38)))</f>
        <v/>
      </c>
      <c r="CL44" s="369" t="str">
        <f ca="1">+IF(OFFSET('Sanitation Data'!$D$29,0,10*ROW('Sanitation Data'!D38))="","",OFFSET('Sanitation Data'!$D$29,0,10*ROW('Sanitation Data'!D38)))</f>
        <v/>
      </c>
      <c r="CM44" s="369" t="str">
        <f ca="1">+IF(OFFSET('Sanitation Data'!$D$30,0,10*ROW('Sanitation Data'!D38))="","",OFFSET('Sanitation Data'!$D$30,0,10*ROW('Sanitation Data'!D38)))</f>
        <v/>
      </c>
      <c r="CN44" s="369" t="str">
        <f ca="1">+IF(OFFSET('Sanitation Data'!$D$31,0,10*ROW('Sanitation Data'!D38))="","",OFFSET('Sanitation Data'!$D$31,0,10*ROW('Sanitation Data'!D38)))</f>
        <v/>
      </c>
      <c r="CO44" s="369" t="str">
        <f ca="1">+IF(OFFSET('Sanitation Data'!$D$32,0,10*ROW('Sanitation Data'!D38))="","",OFFSET('Sanitation Data'!$D$32,0,10*ROW('Sanitation Data'!D38)))</f>
        <v/>
      </c>
      <c r="CP44" s="369" t="str">
        <f ca="1">+IF(OFFSET('Sanitation Data'!$E$28,0,10*ROW('Sanitation Data'!E38))="","",OFFSET('Sanitation Data'!$E$28,0,10*ROW('Sanitation Data'!E38)))</f>
        <v/>
      </c>
      <c r="CQ44" s="369" t="str">
        <f ca="1">+IF(OFFSET('Sanitation Data'!$E$29,0,10*ROW('Sanitation Data'!E38))="","",OFFSET('Sanitation Data'!$E$29,0,10*ROW('Sanitation Data'!E38)))</f>
        <v/>
      </c>
      <c r="CR44" s="369" t="str">
        <f ca="1">+IF(OFFSET('Sanitation Data'!$E$30,0,10*ROW('Sanitation Data'!E38))="","",OFFSET('Sanitation Data'!$E$30,0,10*ROW('Sanitation Data'!E38)))</f>
        <v/>
      </c>
      <c r="CS44" s="369" t="str">
        <f ca="1">+IF(OFFSET('Sanitation Data'!$E$31,0,10*ROW('Sanitation Data'!E38))="","",OFFSET('Sanitation Data'!$E$31,0,10*ROW('Sanitation Data'!E38)))</f>
        <v/>
      </c>
      <c r="CT44" s="369" t="str">
        <f ca="1">+IF(OFFSET('Sanitation Data'!$E$32,0,10*ROW('Sanitation Data'!E38))="","",OFFSET('Sanitation Data'!$E$32,0,10*ROW('Sanitation Data'!E38)))</f>
        <v/>
      </c>
      <c r="CU44" s="369" t="str">
        <f ca="1">+IF(OFFSET('Sanitation Data'!$F$28,0,10*ROW('Sanitation Data'!F38))="","",OFFSET('Sanitation Data'!$F$28,0,10*ROW('Sanitation Data'!F38)))</f>
        <v/>
      </c>
      <c r="CV44" s="369" t="str">
        <f ca="1">+IF(OFFSET('Sanitation Data'!$F$29,0,10*ROW('Sanitation Data'!F38))="","",OFFSET('Sanitation Data'!$F$29,0,10*ROW('Sanitation Data'!F38)))</f>
        <v/>
      </c>
      <c r="CW44" s="369" t="str">
        <f ca="1">+IF(OFFSET('Sanitation Data'!$F$30,0,10*ROW('Sanitation Data'!F38))="","",OFFSET('Sanitation Data'!$F$30,0,10*ROW('Sanitation Data'!F38)))</f>
        <v/>
      </c>
      <c r="CX44" s="369" t="str">
        <f ca="1">+IF(OFFSET('Sanitation Data'!$F$31,0,10*ROW('Sanitation Data'!F38))="","",OFFSET('Sanitation Data'!$F$31,0,10*ROW('Sanitation Data'!F38)))</f>
        <v/>
      </c>
      <c r="CY44" s="369" t="str">
        <f ca="1">+IF(OFFSET('Sanitation Data'!$F$32,0,10*ROW('Sanitation Data'!F38))="","",OFFSET('Sanitation Data'!$F$32,0,10*ROW('Sanitation Data'!F38)))</f>
        <v/>
      </c>
      <c r="CZ44" s="369" t="str">
        <f ca="1">+IF(OFFSET('Sanitation Data'!$G$28,0,10*ROW('Sanitation Data'!G38))="","",OFFSET('Sanitation Data'!$G$28,0,10*ROW('Sanitation Data'!G38)))</f>
        <v/>
      </c>
      <c r="DA44" s="369" t="str">
        <f ca="1">+IF(OFFSET('Sanitation Data'!$G$29,0,10*ROW('Sanitation Data'!G38))="","",OFFSET('Sanitation Data'!$G$29,0,10*ROW('Sanitation Data'!G38)))</f>
        <v/>
      </c>
      <c r="DB44" s="369" t="str">
        <f ca="1">+IF(OFFSET('Sanitation Data'!$G$30,0,10*ROW('Sanitation Data'!G38))="","",OFFSET('Sanitation Data'!$G$30,0,10*ROW('Sanitation Data'!G38)))</f>
        <v/>
      </c>
      <c r="DC44" s="369" t="str">
        <f ca="1">+IF(OFFSET('Sanitation Data'!$G$31,0,10*ROW('Sanitation Data'!G38))="","",OFFSET('Sanitation Data'!$G$31,0,10*ROW('Sanitation Data'!G38)))</f>
        <v/>
      </c>
      <c r="DD44" s="369" t="str">
        <f ca="1">+IF(OFFSET('Sanitation Data'!$G$32,0,10*ROW('Sanitation Data'!G38))="","",OFFSET('Sanitation Data'!$G$32,0,10*ROW('Sanitation Data'!G38)))</f>
        <v/>
      </c>
      <c r="DE44" s="369" t="str">
        <f ca="1">+IF(OFFSET('Sanitation Data'!$H$28,0,10*ROW('Sanitation Data'!H38))="","",OFFSET('Sanitation Data'!$H$28,0,10*ROW('Sanitation Data'!H38)))</f>
        <v/>
      </c>
      <c r="DF44" s="369" t="str">
        <f ca="1">+IF(OFFSET('Sanitation Data'!$H$29,0,10*ROW('Sanitation Data'!H38))="","",OFFSET('Sanitation Data'!$H$29,0,10*ROW('Sanitation Data'!H38)))</f>
        <v/>
      </c>
      <c r="DG44" s="369" t="str">
        <f ca="1">+IF(OFFSET('Sanitation Data'!$H$30,0,10*ROW('Sanitation Data'!H38))="","",OFFSET('Sanitation Data'!$H$30,0,10*ROW('Sanitation Data'!H38)))</f>
        <v/>
      </c>
      <c r="DH44" s="369" t="str">
        <f ca="1">+IF(OFFSET('Sanitation Data'!$H$31,0,10*ROW('Sanitation Data'!H38))="","",OFFSET('Sanitation Data'!$H$31,0,10*ROW('Sanitation Data'!H38)))</f>
        <v/>
      </c>
      <c r="DI44" s="369" t="str">
        <f ca="1">+IF(OFFSET('Sanitation Data'!$H$32,0,10*ROW('Sanitation Data'!H38))="","",OFFSET('Sanitation Data'!$H$32,0,10*ROW('Sanitation Data'!H38)))</f>
        <v/>
      </c>
      <c r="DJ44" s="369" t="str">
        <f ca="1">+IF(OFFSET('Sanitation Data'!$I$28,0,10*ROW('Sanitation Data'!I38))="","",OFFSET('Sanitation Data'!$I$28,0,10*ROW('Sanitation Data'!I38)))</f>
        <v/>
      </c>
      <c r="DK44" s="369" t="str">
        <f ca="1">+IF(OFFSET('Sanitation Data'!$I$29,0,10*ROW('Sanitation Data'!I38))="","",OFFSET('Sanitation Data'!$I$29,0,10*ROW('Sanitation Data'!I38)))</f>
        <v/>
      </c>
      <c r="DL44" s="369" t="str">
        <f ca="1">+IF(OFFSET('Sanitation Data'!$I$30,0,10*ROW('Sanitation Data'!I38))="","",OFFSET('Sanitation Data'!$I$30,0,10*ROW('Sanitation Data'!I38)))</f>
        <v/>
      </c>
      <c r="DM44" s="369" t="str">
        <f ca="1">+IF(OFFSET('Sanitation Data'!$I$31,0,10*ROW('Sanitation Data'!I38))="","",OFFSET('Sanitation Data'!$I$31,0,10*ROW('Sanitation Data'!I38)))</f>
        <v/>
      </c>
      <c r="DN44" s="369" t="str">
        <f ca="1">+IF(OFFSET('Sanitation Data'!$I$32,0,10*ROW('Sanitation Data'!I38))="","",OFFSET('Sanitation Data'!$I$32,0,10*ROW('Sanitation Data'!I38)))</f>
        <v/>
      </c>
      <c r="DO44" s="369" t="str">
        <f ca="1">+IF(OFFSET('Hygiene Data'!$D$11,0,10*ROW('Hygiene Data'!D38))="","",OFFSET('Hygiene Data'!$D$11,0,10*ROW('Hygiene Data'!D38)))</f>
        <v/>
      </c>
      <c r="DP44" s="369" t="str">
        <f ca="1">+IF(OFFSET('Hygiene Data'!$D$12,0,10*ROW('Hygiene Data'!D38))="","",OFFSET('Hygiene Data'!$D$12,0,10*ROW('Hygiene Data'!D38)))</f>
        <v/>
      </c>
      <c r="DQ44" s="369" t="str">
        <f ca="1">+IF(OFFSET('Hygiene Data'!$D$13,0,10*ROW('Hygiene Data'!D38))="","",OFFSET('Hygiene Data'!$D$13,0,10*ROW('Hygiene Data'!D38)))</f>
        <v/>
      </c>
      <c r="DR44" s="369" t="str">
        <f ca="1">+IF(OFFSET('Hygiene Data'!$E$11,0,10*ROW('Hygiene Data'!E38))="","",OFFSET('Hygiene Data'!$E$11,0,10*ROW('Hygiene Data'!E38)))</f>
        <v/>
      </c>
      <c r="DS44" s="369" t="str">
        <f ca="1">+IF(OFFSET('Hygiene Data'!$E$12,0,10*ROW('Hygiene Data'!E38))="","",OFFSET('Hygiene Data'!$E$12,0,10*ROW('Hygiene Data'!E38)))</f>
        <v/>
      </c>
      <c r="DT44" s="369" t="str">
        <f ca="1">+IF(OFFSET('Hygiene Data'!$E$13,0,10*ROW('Hygiene Data'!E38))="","",OFFSET('Hygiene Data'!$E$13,0,10*ROW('Hygiene Data'!E38)))</f>
        <v/>
      </c>
      <c r="DU44" s="369" t="str">
        <f ca="1">+IF(OFFSET('Hygiene Data'!$F$11,0,10*ROW('Hygiene Data'!F38))="","",OFFSET('Hygiene Data'!$F$11,0,10*ROW('Hygiene Data'!F38)))</f>
        <v/>
      </c>
      <c r="DV44" s="369" t="str">
        <f ca="1">+IF(OFFSET('Hygiene Data'!$F$12,0,10*ROW('Hygiene Data'!F38))="","",OFFSET('Hygiene Data'!$F$12,0,10*ROW('Hygiene Data'!F38)))</f>
        <v/>
      </c>
      <c r="DW44" s="369" t="str">
        <f ca="1">+IF(OFFSET('Hygiene Data'!$F$13,0,10*ROW('Hygiene Data'!F38))="","",OFFSET('Hygiene Data'!$F$13,0,10*ROW('Hygiene Data'!F38)))</f>
        <v/>
      </c>
      <c r="DX44" s="369" t="str">
        <f ca="1">+IF(OFFSET('Hygiene Data'!$G$11,0,10*ROW('Hygiene Data'!G38))="","",OFFSET('Hygiene Data'!$G$11,0,10*ROW('Hygiene Data'!G38)))</f>
        <v/>
      </c>
      <c r="DY44" s="369" t="str">
        <f ca="1">+IF(OFFSET('Hygiene Data'!$G$12,0,10*ROW('Hygiene Data'!G38))="","",OFFSET('Hygiene Data'!$G$12,0,10*ROW('Hygiene Data'!G38)))</f>
        <v/>
      </c>
      <c r="DZ44" s="369" t="str">
        <f ca="1">+IF(OFFSET('Hygiene Data'!$G$13,0,10*ROW('Hygiene Data'!G38))="","",OFFSET('Hygiene Data'!$G$13,0,10*ROW('Hygiene Data'!G38)))</f>
        <v/>
      </c>
      <c r="EA44" s="369" t="str">
        <f ca="1">+IF(OFFSET('Hygiene Data'!$H$11,0,10*ROW('Hygiene Data'!H38))="","",OFFSET('Hygiene Data'!$H$11,0,10*ROW('Hygiene Data'!H38)))</f>
        <v/>
      </c>
      <c r="EB44" s="369" t="str">
        <f ca="1">+IF(OFFSET('Hygiene Data'!$H$12,0,10*ROW('Hygiene Data'!H38))="","",OFFSET('Hygiene Data'!$H$12,0,10*ROW('Hygiene Data'!H38)))</f>
        <v/>
      </c>
      <c r="EC44" s="369" t="str">
        <f ca="1">+IF(OFFSET('Hygiene Data'!$H$13,0,10*ROW('Hygiene Data'!H38))="","",OFFSET('Hygiene Data'!$H$13,0,10*ROW('Hygiene Data'!H38)))</f>
        <v/>
      </c>
      <c r="ED44" s="369" t="str">
        <f ca="1">+IF(OFFSET('Hygiene Data'!$I$11,0,10*ROW('Hygiene Data'!I38))="","",OFFSET('Hygiene Data'!$I$11,0,10*ROW('Hygiene Data'!I38)))</f>
        <v/>
      </c>
      <c r="EE44" s="369" t="str">
        <f ca="1">+IF(OFFSET('Hygiene Data'!$I$12,0,10*ROW('Hygiene Data'!I38))="","",OFFSET('Hygiene Data'!$I$12,0,10*ROW('Hygiene Data'!I38)))</f>
        <v/>
      </c>
      <c r="EF44" s="369" t="str">
        <f ca="1">+IF(OFFSET('Hygiene Data'!$I$13,0,10*ROW('Hygiene Data'!I38))="","",OFFSET('Hygiene Data'!$I$13,0,10*ROW('Hygiene Data'!I38)))</f>
        <v/>
      </c>
    </row>
    <row r="45" spans="1:136" x14ac:dyDescent="0.25">
      <c r="A45" s="478" t="str">
        <f ca="1">+IF(OFFSET('Water Data'!$B$2,0,10*ROW('Water Data'!E39))="","",OFFSET('Water Data'!$B$2,0,10*ROW('Water Data'!E39)))</f>
        <v/>
      </c>
      <c r="B45" s="478"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05" t="str">
        <f t="shared" ca="1" si="0"/>
        <v/>
      </c>
      <c r="D45" s="506"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06"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06"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06"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06"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06"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06"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06"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06"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06"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06"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06"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06"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06"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06"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06"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06"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06"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07"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07"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07"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07"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07"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07"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07"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07"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07"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07"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07"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07"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07"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07"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07"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07"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07"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07"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07"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07"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07"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07"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07"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07"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07"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07"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07"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07"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07"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07"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08"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84"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08"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08"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08"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08"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08"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08"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08"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08"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08"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08"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08"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08"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08"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08"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08"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08"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69" t="str">
        <f ca="1">+IF(OFFSET('Water Data'!$D$27,0,10*ROW('Water Data'!D39))="","",OFFSET('Water Data'!$D$27,0,10*ROW('Water Data'!D39)))</f>
        <v/>
      </c>
      <c r="BT45" s="369" t="str">
        <f ca="1">+IF(OFFSET('Water Data'!$D$28,0,10*ROW('Water Data'!D39))="","",OFFSET('Water Data'!$D$28,0,10*ROW('Water Data'!D39)))</f>
        <v/>
      </c>
      <c r="BU45" s="369" t="str">
        <f ca="1">+IF(OFFSET('Water Data'!$D$29,0,10*ROW('Water Data'!D39))="","",OFFSET('Water Data'!$D$29,0,10*ROW('Water Data'!D39)))</f>
        <v/>
      </c>
      <c r="BV45" s="369" t="str">
        <f ca="1">+IF(OFFSET('Water Data'!$E$27,0,10*ROW('Water Data'!E39))="","",OFFSET('Water Data'!$E$27,0,10*ROW('Water Data'!E39)))</f>
        <v/>
      </c>
      <c r="BW45" s="369" t="str">
        <f ca="1">+IF(OFFSET('Water Data'!$E$28,0,10*ROW('Water Data'!E39))="","",OFFSET('Water Data'!$E$28,0,10*ROW('Water Data'!E39)))</f>
        <v/>
      </c>
      <c r="BX45" s="369" t="str">
        <f ca="1">+IF(OFFSET('Water Data'!$E$29,0,10*ROW('Water Data'!E39))="","",OFFSET('Water Data'!$E$29,0,10*ROW('Water Data'!E39)))</f>
        <v/>
      </c>
      <c r="BY45" s="369" t="str">
        <f ca="1">+IF(OFFSET('Water Data'!$F$27,0,10*ROW('Water Data'!F39))="","",OFFSET('Water Data'!$F$27,0,10*ROW('Water Data'!F39)))</f>
        <v/>
      </c>
      <c r="BZ45" s="369" t="str">
        <f ca="1">+IF(OFFSET('Water Data'!$F$28,0,10*ROW('Water Data'!F39))="","",OFFSET('Water Data'!$F$28,0,10*ROW('Water Data'!F39)))</f>
        <v/>
      </c>
      <c r="CA45" s="369" t="str">
        <f ca="1">+IF(OFFSET('Water Data'!$F$29,0,10*ROW('Water Data'!F39))="","",OFFSET('Water Data'!$F$29,0,10*ROW('Water Data'!F39)))</f>
        <v/>
      </c>
      <c r="CB45" s="369" t="str">
        <f ca="1">+IF(OFFSET('Water Data'!$G$27,0,10*ROW('Water Data'!G39))="","",OFFSET('Water Data'!$G$27,0,10*ROW('Water Data'!G39)))</f>
        <v/>
      </c>
      <c r="CC45" s="369" t="str">
        <f ca="1">+IF(OFFSET('Water Data'!$G$28,0,10*ROW('Water Data'!G39))="","",OFFSET('Water Data'!$G$28,0,10*ROW('Water Data'!G39)))</f>
        <v/>
      </c>
      <c r="CD45" s="369" t="str">
        <f ca="1">+IF(OFFSET('Water Data'!$G$29,0,10*ROW('Water Data'!G39))="","",OFFSET('Water Data'!$G$29,0,10*ROW('Water Data'!G39)))</f>
        <v/>
      </c>
      <c r="CE45" s="369" t="str">
        <f ca="1">+IF(OFFSET('Water Data'!$H$27,0,10*ROW('Water Data'!H39))="","",OFFSET('Water Data'!$H$27,0,10*ROW('Water Data'!H39)))</f>
        <v/>
      </c>
      <c r="CF45" s="369" t="str">
        <f ca="1">+IF(OFFSET('Water Data'!$H$28,0,10*ROW('Water Data'!H39))="","",OFFSET('Water Data'!$H$28,0,10*ROW('Water Data'!H39)))</f>
        <v/>
      </c>
      <c r="CG45" s="369" t="str">
        <f ca="1">+IF(OFFSET('Water Data'!$H$29,0,10*ROW('Water Data'!H39))="","",OFFSET('Water Data'!$H$29,0,10*ROW('Water Data'!H39)))</f>
        <v/>
      </c>
      <c r="CH45" s="369" t="str">
        <f ca="1">+IF(OFFSET('Water Data'!$I$27,0,10*ROW('Water Data'!I39))="","",OFFSET('Water Data'!$I$27,0,10*ROW('Water Data'!I39)))</f>
        <v/>
      </c>
      <c r="CI45" s="369" t="str">
        <f ca="1">+IF(OFFSET('Water Data'!$I$28,0,10*ROW('Water Data'!I39))="","",OFFSET('Water Data'!$I$28,0,10*ROW('Water Data'!I39)))</f>
        <v/>
      </c>
      <c r="CJ45" s="369" t="str">
        <f ca="1">+IF(OFFSET('Water Data'!$I$29,0,10*ROW('Water Data'!I39))="","",OFFSET('Water Data'!$I$29,0,10*ROW('Water Data'!I39)))</f>
        <v/>
      </c>
      <c r="CK45" s="369" t="str">
        <f ca="1">+IF(OFFSET('Sanitation Data'!$D$28,0,10*ROW('Sanitation Data'!D39))="","",OFFSET('Sanitation Data'!$D$28,0,10*ROW('Sanitation Data'!D39)))</f>
        <v/>
      </c>
      <c r="CL45" s="369" t="str">
        <f ca="1">+IF(OFFSET('Sanitation Data'!$D$29,0,10*ROW('Sanitation Data'!D39))="","",OFFSET('Sanitation Data'!$D$29,0,10*ROW('Sanitation Data'!D39)))</f>
        <v/>
      </c>
      <c r="CM45" s="369" t="str">
        <f ca="1">+IF(OFFSET('Sanitation Data'!$D$30,0,10*ROW('Sanitation Data'!D39))="","",OFFSET('Sanitation Data'!$D$30,0,10*ROW('Sanitation Data'!D39)))</f>
        <v/>
      </c>
      <c r="CN45" s="369" t="str">
        <f ca="1">+IF(OFFSET('Sanitation Data'!$D$31,0,10*ROW('Sanitation Data'!D39))="","",OFFSET('Sanitation Data'!$D$31,0,10*ROW('Sanitation Data'!D39)))</f>
        <v/>
      </c>
      <c r="CO45" s="369" t="str">
        <f ca="1">+IF(OFFSET('Sanitation Data'!$D$32,0,10*ROW('Sanitation Data'!D39))="","",OFFSET('Sanitation Data'!$D$32,0,10*ROW('Sanitation Data'!D39)))</f>
        <v/>
      </c>
      <c r="CP45" s="369" t="str">
        <f ca="1">+IF(OFFSET('Sanitation Data'!$E$28,0,10*ROW('Sanitation Data'!E39))="","",OFFSET('Sanitation Data'!$E$28,0,10*ROW('Sanitation Data'!E39)))</f>
        <v/>
      </c>
      <c r="CQ45" s="369" t="str">
        <f ca="1">+IF(OFFSET('Sanitation Data'!$E$29,0,10*ROW('Sanitation Data'!E39))="","",OFFSET('Sanitation Data'!$E$29,0,10*ROW('Sanitation Data'!E39)))</f>
        <v/>
      </c>
      <c r="CR45" s="369" t="str">
        <f ca="1">+IF(OFFSET('Sanitation Data'!$E$30,0,10*ROW('Sanitation Data'!E39))="","",OFFSET('Sanitation Data'!$E$30,0,10*ROW('Sanitation Data'!E39)))</f>
        <v/>
      </c>
      <c r="CS45" s="369" t="str">
        <f ca="1">+IF(OFFSET('Sanitation Data'!$E$31,0,10*ROW('Sanitation Data'!E39))="","",OFFSET('Sanitation Data'!$E$31,0,10*ROW('Sanitation Data'!E39)))</f>
        <v/>
      </c>
      <c r="CT45" s="369" t="str">
        <f ca="1">+IF(OFFSET('Sanitation Data'!$E$32,0,10*ROW('Sanitation Data'!E39))="","",OFFSET('Sanitation Data'!$E$32,0,10*ROW('Sanitation Data'!E39)))</f>
        <v/>
      </c>
      <c r="CU45" s="369" t="str">
        <f ca="1">+IF(OFFSET('Sanitation Data'!$F$28,0,10*ROW('Sanitation Data'!F39))="","",OFFSET('Sanitation Data'!$F$28,0,10*ROW('Sanitation Data'!F39)))</f>
        <v/>
      </c>
      <c r="CV45" s="369" t="str">
        <f ca="1">+IF(OFFSET('Sanitation Data'!$F$29,0,10*ROW('Sanitation Data'!F39))="","",OFFSET('Sanitation Data'!$F$29,0,10*ROW('Sanitation Data'!F39)))</f>
        <v/>
      </c>
      <c r="CW45" s="369" t="str">
        <f ca="1">+IF(OFFSET('Sanitation Data'!$F$30,0,10*ROW('Sanitation Data'!F39))="","",OFFSET('Sanitation Data'!$F$30,0,10*ROW('Sanitation Data'!F39)))</f>
        <v/>
      </c>
      <c r="CX45" s="369" t="str">
        <f ca="1">+IF(OFFSET('Sanitation Data'!$F$31,0,10*ROW('Sanitation Data'!F39))="","",OFFSET('Sanitation Data'!$F$31,0,10*ROW('Sanitation Data'!F39)))</f>
        <v/>
      </c>
      <c r="CY45" s="369" t="str">
        <f ca="1">+IF(OFFSET('Sanitation Data'!$F$32,0,10*ROW('Sanitation Data'!F39))="","",OFFSET('Sanitation Data'!$F$32,0,10*ROW('Sanitation Data'!F39)))</f>
        <v/>
      </c>
      <c r="CZ45" s="369" t="str">
        <f ca="1">+IF(OFFSET('Sanitation Data'!$G$28,0,10*ROW('Sanitation Data'!G39))="","",OFFSET('Sanitation Data'!$G$28,0,10*ROW('Sanitation Data'!G39)))</f>
        <v/>
      </c>
      <c r="DA45" s="369" t="str">
        <f ca="1">+IF(OFFSET('Sanitation Data'!$G$29,0,10*ROW('Sanitation Data'!G39))="","",OFFSET('Sanitation Data'!$G$29,0,10*ROW('Sanitation Data'!G39)))</f>
        <v/>
      </c>
      <c r="DB45" s="369" t="str">
        <f ca="1">+IF(OFFSET('Sanitation Data'!$G$30,0,10*ROW('Sanitation Data'!G39))="","",OFFSET('Sanitation Data'!$G$30,0,10*ROW('Sanitation Data'!G39)))</f>
        <v/>
      </c>
      <c r="DC45" s="369" t="str">
        <f ca="1">+IF(OFFSET('Sanitation Data'!$G$31,0,10*ROW('Sanitation Data'!G39))="","",OFFSET('Sanitation Data'!$G$31,0,10*ROW('Sanitation Data'!G39)))</f>
        <v/>
      </c>
      <c r="DD45" s="369" t="str">
        <f ca="1">+IF(OFFSET('Sanitation Data'!$G$32,0,10*ROW('Sanitation Data'!G39))="","",OFFSET('Sanitation Data'!$G$32,0,10*ROW('Sanitation Data'!G39)))</f>
        <v/>
      </c>
      <c r="DE45" s="369" t="str">
        <f ca="1">+IF(OFFSET('Sanitation Data'!$H$28,0,10*ROW('Sanitation Data'!H39))="","",OFFSET('Sanitation Data'!$H$28,0,10*ROW('Sanitation Data'!H39)))</f>
        <v/>
      </c>
      <c r="DF45" s="369" t="str">
        <f ca="1">+IF(OFFSET('Sanitation Data'!$H$29,0,10*ROW('Sanitation Data'!H39))="","",OFFSET('Sanitation Data'!$H$29,0,10*ROW('Sanitation Data'!H39)))</f>
        <v/>
      </c>
      <c r="DG45" s="369" t="str">
        <f ca="1">+IF(OFFSET('Sanitation Data'!$H$30,0,10*ROW('Sanitation Data'!H39))="","",OFFSET('Sanitation Data'!$H$30,0,10*ROW('Sanitation Data'!H39)))</f>
        <v/>
      </c>
      <c r="DH45" s="369" t="str">
        <f ca="1">+IF(OFFSET('Sanitation Data'!$H$31,0,10*ROW('Sanitation Data'!H39))="","",OFFSET('Sanitation Data'!$H$31,0,10*ROW('Sanitation Data'!H39)))</f>
        <v/>
      </c>
      <c r="DI45" s="369" t="str">
        <f ca="1">+IF(OFFSET('Sanitation Data'!$H$32,0,10*ROW('Sanitation Data'!H39))="","",OFFSET('Sanitation Data'!$H$32,0,10*ROW('Sanitation Data'!H39)))</f>
        <v/>
      </c>
      <c r="DJ45" s="369" t="str">
        <f ca="1">+IF(OFFSET('Sanitation Data'!$I$28,0,10*ROW('Sanitation Data'!I39))="","",OFFSET('Sanitation Data'!$I$28,0,10*ROW('Sanitation Data'!I39)))</f>
        <v/>
      </c>
      <c r="DK45" s="369" t="str">
        <f ca="1">+IF(OFFSET('Sanitation Data'!$I$29,0,10*ROW('Sanitation Data'!I39))="","",OFFSET('Sanitation Data'!$I$29,0,10*ROW('Sanitation Data'!I39)))</f>
        <v/>
      </c>
      <c r="DL45" s="369" t="str">
        <f ca="1">+IF(OFFSET('Sanitation Data'!$I$30,0,10*ROW('Sanitation Data'!I39))="","",OFFSET('Sanitation Data'!$I$30,0,10*ROW('Sanitation Data'!I39)))</f>
        <v/>
      </c>
      <c r="DM45" s="369" t="str">
        <f ca="1">+IF(OFFSET('Sanitation Data'!$I$31,0,10*ROW('Sanitation Data'!I39))="","",OFFSET('Sanitation Data'!$I$31,0,10*ROW('Sanitation Data'!I39)))</f>
        <v/>
      </c>
      <c r="DN45" s="369" t="str">
        <f ca="1">+IF(OFFSET('Sanitation Data'!$I$32,0,10*ROW('Sanitation Data'!I39))="","",OFFSET('Sanitation Data'!$I$32,0,10*ROW('Sanitation Data'!I39)))</f>
        <v/>
      </c>
      <c r="DO45" s="369" t="str">
        <f ca="1">+IF(OFFSET('Hygiene Data'!$D$11,0,10*ROW('Hygiene Data'!D39))="","",OFFSET('Hygiene Data'!$D$11,0,10*ROW('Hygiene Data'!D39)))</f>
        <v/>
      </c>
      <c r="DP45" s="369" t="str">
        <f ca="1">+IF(OFFSET('Hygiene Data'!$D$12,0,10*ROW('Hygiene Data'!D39))="","",OFFSET('Hygiene Data'!$D$12,0,10*ROW('Hygiene Data'!D39)))</f>
        <v/>
      </c>
      <c r="DQ45" s="369" t="str">
        <f ca="1">+IF(OFFSET('Hygiene Data'!$D$13,0,10*ROW('Hygiene Data'!D39))="","",OFFSET('Hygiene Data'!$D$13,0,10*ROW('Hygiene Data'!D39)))</f>
        <v/>
      </c>
      <c r="DR45" s="369" t="str">
        <f ca="1">+IF(OFFSET('Hygiene Data'!$E$11,0,10*ROW('Hygiene Data'!E39))="","",OFFSET('Hygiene Data'!$E$11,0,10*ROW('Hygiene Data'!E39)))</f>
        <v/>
      </c>
      <c r="DS45" s="369" t="str">
        <f ca="1">+IF(OFFSET('Hygiene Data'!$E$12,0,10*ROW('Hygiene Data'!E39))="","",OFFSET('Hygiene Data'!$E$12,0,10*ROW('Hygiene Data'!E39)))</f>
        <v/>
      </c>
      <c r="DT45" s="369" t="str">
        <f ca="1">+IF(OFFSET('Hygiene Data'!$E$13,0,10*ROW('Hygiene Data'!E39))="","",OFFSET('Hygiene Data'!$E$13,0,10*ROW('Hygiene Data'!E39)))</f>
        <v/>
      </c>
      <c r="DU45" s="369" t="str">
        <f ca="1">+IF(OFFSET('Hygiene Data'!$F$11,0,10*ROW('Hygiene Data'!F39))="","",OFFSET('Hygiene Data'!$F$11,0,10*ROW('Hygiene Data'!F39)))</f>
        <v/>
      </c>
      <c r="DV45" s="369" t="str">
        <f ca="1">+IF(OFFSET('Hygiene Data'!$F$12,0,10*ROW('Hygiene Data'!F39))="","",OFFSET('Hygiene Data'!$F$12,0,10*ROW('Hygiene Data'!F39)))</f>
        <v/>
      </c>
      <c r="DW45" s="369" t="str">
        <f ca="1">+IF(OFFSET('Hygiene Data'!$F$13,0,10*ROW('Hygiene Data'!F39))="","",OFFSET('Hygiene Data'!$F$13,0,10*ROW('Hygiene Data'!F39)))</f>
        <v/>
      </c>
      <c r="DX45" s="369" t="str">
        <f ca="1">+IF(OFFSET('Hygiene Data'!$G$11,0,10*ROW('Hygiene Data'!G39))="","",OFFSET('Hygiene Data'!$G$11,0,10*ROW('Hygiene Data'!G39)))</f>
        <v/>
      </c>
      <c r="DY45" s="369" t="str">
        <f ca="1">+IF(OFFSET('Hygiene Data'!$G$12,0,10*ROW('Hygiene Data'!G39))="","",OFFSET('Hygiene Data'!$G$12,0,10*ROW('Hygiene Data'!G39)))</f>
        <v/>
      </c>
      <c r="DZ45" s="369" t="str">
        <f ca="1">+IF(OFFSET('Hygiene Data'!$G$13,0,10*ROW('Hygiene Data'!G39))="","",OFFSET('Hygiene Data'!$G$13,0,10*ROW('Hygiene Data'!G39)))</f>
        <v/>
      </c>
      <c r="EA45" s="369" t="str">
        <f ca="1">+IF(OFFSET('Hygiene Data'!$H$11,0,10*ROW('Hygiene Data'!H39))="","",OFFSET('Hygiene Data'!$H$11,0,10*ROW('Hygiene Data'!H39)))</f>
        <v/>
      </c>
      <c r="EB45" s="369" t="str">
        <f ca="1">+IF(OFFSET('Hygiene Data'!$H$12,0,10*ROW('Hygiene Data'!H39))="","",OFFSET('Hygiene Data'!$H$12,0,10*ROW('Hygiene Data'!H39)))</f>
        <v/>
      </c>
      <c r="EC45" s="369" t="str">
        <f ca="1">+IF(OFFSET('Hygiene Data'!$H$13,0,10*ROW('Hygiene Data'!H39))="","",OFFSET('Hygiene Data'!$H$13,0,10*ROW('Hygiene Data'!H39)))</f>
        <v/>
      </c>
      <c r="ED45" s="369" t="str">
        <f ca="1">+IF(OFFSET('Hygiene Data'!$I$11,0,10*ROW('Hygiene Data'!I39))="","",OFFSET('Hygiene Data'!$I$11,0,10*ROW('Hygiene Data'!I39)))</f>
        <v/>
      </c>
      <c r="EE45" s="369" t="str">
        <f ca="1">+IF(OFFSET('Hygiene Data'!$I$12,0,10*ROW('Hygiene Data'!I39))="","",OFFSET('Hygiene Data'!$I$12,0,10*ROW('Hygiene Data'!I39)))</f>
        <v/>
      </c>
      <c r="EF45" s="369" t="str">
        <f ca="1">+IF(OFFSET('Hygiene Data'!$I$13,0,10*ROW('Hygiene Data'!I39))="","",OFFSET('Hygiene Data'!$I$13,0,10*ROW('Hygiene Data'!I39)))</f>
        <v/>
      </c>
    </row>
    <row r="46" spans="1:136" x14ac:dyDescent="0.25">
      <c r="A46" s="478" t="str">
        <f ca="1">+IF(OFFSET('Water Data'!$B$2,0,10*ROW('Water Data'!E40))="","",OFFSET('Water Data'!$B$2,0,10*ROW('Water Data'!E40)))</f>
        <v/>
      </c>
      <c r="B46" s="478"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05" t="str">
        <f t="shared" ca="1" si="0"/>
        <v/>
      </c>
      <c r="D46" s="506"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06"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06"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06"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06"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06"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06"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06"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06"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06"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06"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06"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06"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06"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06"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06"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06"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06"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07"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07"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07"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07"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07"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07"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07"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07"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07"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07"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07"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07"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07"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07"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07"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07"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07"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07"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07"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07"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07"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07"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07"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07"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07"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07"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07"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07"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07"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07"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08"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84"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08"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08"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08"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08"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08"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08"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08"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08"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08"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08"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08"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08"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08"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08"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08"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08"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69" t="str">
        <f ca="1">+IF(OFFSET('Water Data'!$D$27,0,10*ROW('Water Data'!D40))="","",OFFSET('Water Data'!$D$27,0,10*ROW('Water Data'!D40)))</f>
        <v/>
      </c>
      <c r="BT46" s="369" t="str">
        <f ca="1">+IF(OFFSET('Water Data'!$D$28,0,10*ROW('Water Data'!D40))="","",OFFSET('Water Data'!$D$28,0,10*ROW('Water Data'!D40)))</f>
        <v/>
      </c>
      <c r="BU46" s="369" t="str">
        <f ca="1">+IF(OFFSET('Water Data'!$D$29,0,10*ROW('Water Data'!D40))="","",OFFSET('Water Data'!$D$29,0,10*ROW('Water Data'!D40)))</f>
        <v/>
      </c>
      <c r="BV46" s="369" t="str">
        <f ca="1">+IF(OFFSET('Water Data'!$E$27,0,10*ROW('Water Data'!E40))="","",OFFSET('Water Data'!$E$27,0,10*ROW('Water Data'!E40)))</f>
        <v/>
      </c>
      <c r="BW46" s="369" t="str">
        <f ca="1">+IF(OFFSET('Water Data'!$E$28,0,10*ROW('Water Data'!E40))="","",OFFSET('Water Data'!$E$28,0,10*ROW('Water Data'!E40)))</f>
        <v/>
      </c>
      <c r="BX46" s="369" t="str">
        <f ca="1">+IF(OFFSET('Water Data'!$E$29,0,10*ROW('Water Data'!E40))="","",OFFSET('Water Data'!$E$29,0,10*ROW('Water Data'!E40)))</f>
        <v/>
      </c>
      <c r="BY46" s="369" t="str">
        <f ca="1">+IF(OFFSET('Water Data'!$F$27,0,10*ROW('Water Data'!F40))="","",OFFSET('Water Data'!$F$27,0,10*ROW('Water Data'!F40)))</f>
        <v/>
      </c>
      <c r="BZ46" s="369" t="str">
        <f ca="1">+IF(OFFSET('Water Data'!$F$28,0,10*ROW('Water Data'!F40))="","",OFFSET('Water Data'!$F$28,0,10*ROW('Water Data'!F40)))</f>
        <v/>
      </c>
      <c r="CA46" s="369" t="str">
        <f ca="1">+IF(OFFSET('Water Data'!$F$29,0,10*ROW('Water Data'!F40))="","",OFFSET('Water Data'!$F$29,0,10*ROW('Water Data'!F40)))</f>
        <v/>
      </c>
      <c r="CB46" s="369" t="str">
        <f ca="1">+IF(OFFSET('Water Data'!$G$27,0,10*ROW('Water Data'!G40))="","",OFFSET('Water Data'!$G$27,0,10*ROW('Water Data'!G40)))</f>
        <v/>
      </c>
      <c r="CC46" s="369" t="str">
        <f ca="1">+IF(OFFSET('Water Data'!$G$28,0,10*ROW('Water Data'!G40))="","",OFFSET('Water Data'!$G$28,0,10*ROW('Water Data'!G40)))</f>
        <v/>
      </c>
      <c r="CD46" s="369" t="str">
        <f ca="1">+IF(OFFSET('Water Data'!$G$29,0,10*ROW('Water Data'!G40))="","",OFFSET('Water Data'!$G$29,0,10*ROW('Water Data'!G40)))</f>
        <v/>
      </c>
      <c r="CE46" s="369" t="str">
        <f ca="1">+IF(OFFSET('Water Data'!$H$27,0,10*ROW('Water Data'!H40))="","",OFFSET('Water Data'!$H$27,0,10*ROW('Water Data'!H40)))</f>
        <v/>
      </c>
      <c r="CF46" s="369" t="str">
        <f ca="1">+IF(OFFSET('Water Data'!$H$28,0,10*ROW('Water Data'!H40))="","",OFFSET('Water Data'!$H$28,0,10*ROW('Water Data'!H40)))</f>
        <v/>
      </c>
      <c r="CG46" s="369" t="str">
        <f ca="1">+IF(OFFSET('Water Data'!$H$29,0,10*ROW('Water Data'!H40))="","",OFFSET('Water Data'!$H$29,0,10*ROW('Water Data'!H40)))</f>
        <v/>
      </c>
      <c r="CH46" s="369" t="str">
        <f ca="1">+IF(OFFSET('Water Data'!$I$27,0,10*ROW('Water Data'!I40))="","",OFFSET('Water Data'!$I$27,0,10*ROW('Water Data'!I40)))</f>
        <v/>
      </c>
      <c r="CI46" s="369" t="str">
        <f ca="1">+IF(OFFSET('Water Data'!$I$28,0,10*ROW('Water Data'!I40))="","",OFFSET('Water Data'!$I$28,0,10*ROW('Water Data'!I40)))</f>
        <v/>
      </c>
      <c r="CJ46" s="369" t="str">
        <f ca="1">+IF(OFFSET('Water Data'!$I$29,0,10*ROW('Water Data'!I40))="","",OFFSET('Water Data'!$I$29,0,10*ROW('Water Data'!I40)))</f>
        <v/>
      </c>
      <c r="CK46" s="369" t="str">
        <f ca="1">+IF(OFFSET('Sanitation Data'!$D$28,0,10*ROW('Sanitation Data'!D40))="","",OFFSET('Sanitation Data'!$D$28,0,10*ROW('Sanitation Data'!D40)))</f>
        <v/>
      </c>
      <c r="CL46" s="369" t="str">
        <f ca="1">+IF(OFFSET('Sanitation Data'!$D$29,0,10*ROW('Sanitation Data'!D40))="","",OFFSET('Sanitation Data'!$D$29,0,10*ROW('Sanitation Data'!D40)))</f>
        <v/>
      </c>
      <c r="CM46" s="369" t="str">
        <f ca="1">+IF(OFFSET('Sanitation Data'!$D$30,0,10*ROW('Sanitation Data'!D40))="","",OFFSET('Sanitation Data'!$D$30,0,10*ROW('Sanitation Data'!D40)))</f>
        <v/>
      </c>
      <c r="CN46" s="369" t="str">
        <f ca="1">+IF(OFFSET('Sanitation Data'!$D$31,0,10*ROW('Sanitation Data'!D40))="","",OFFSET('Sanitation Data'!$D$31,0,10*ROW('Sanitation Data'!D40)))</f>
        <v/>
      </c>
      <c r="CO46" s="369" t="str">
        <f ca="1">+IF(OFFSET('Sanitation Data'!$D$32,0,10*ROW('Sanitation Data'!D40))="","",OFFSET('Sanitation Data'!$D$32,0,10*ROW('Sanitation Data'!D40)))</f>
        <v/>
      </c>
      <c r="CP46" s="369" t="str">
        <f ca="1">+IF(OFFSET('Sanitation Data'!$E$28,0,10*ROW('Sanitation Data'!E40))="","",OFFSET('Sanitation Data'!$E$28,0,10*ROW('Sanitation Data'!E40)))</f>
        <v/>
      </c>
      <c r="CQ46" s="369" t="str">
        <f ca="1">+IF(OFFSET('Sanitation Data'!$E$29,0,10*ROW('Sanitation Data'!E40))="","",OFFSET('Sanitation Data'!$E$29,0,10*ROW('Sanitation Data'!E40)))</f>
        <v/>
      </c>
      <c r="CR46" s="369" t="str">
        <f ca="1">+IF(OFFSET('Sanitation Data'!$E$30,0,10*ROW('Sanitation Data'!E40))="","",OFFSET('Sanitation Data'!$E$30,0,10*ROW('Sanitation Data'!E40)))</f>
        <v/>
      </c>
      <c r="CS46" s="369" t="str">
        <f ca="1">+IF(OFFSET('Sanitation Data'!$E$31,0,10*ROW('Sanitation Data'!E40))="","",OFFSET('Sanitation Data'!$E$31,0,10*ROW('Sanitation Data'!E40)))</f>
        <v/>
      </c>
      <c r="CT46" s="369" t="str">
        <f ca="1">+IF(OFFSET('Sanitation Data'!$E$32,0,10*ROW('Sanitation Data'!E40))="","",OFFSET('Sanitation Data'!$E$32,0,10*ROW('Sanitation Data'!E40)))</f>
        <v/>
      </c>
      <c r="CU46" s="369" t="str">
        <f ca="1">+IF(OFFSET('Sanitation Data'!$F$28,0,10*ROW('Sanitation Data'!F40))="","",OFFSET('Sanitation Data'!$F$28,0,10*ROW('Sanitation Data'!F40)))</f>
        <v/>
      </c>
      <c r="CV46" s="369" t="str">
        <f ca="1">+IF(OFFSET('Sanitation Data'!$F$29,0,10*ROW('Sanitation Data'!F40))="","",OFFSET('Sanitation Data'!$F$29,0,10*ROW('Sanitation Data'!F40)))</f>
        <v/>
      </c>
      <c r="CW46" s="369" t="str">
        <f ca="1">+IF(OFFSET('Sanitation Data'!$F$30,0,10*ROW('Sanitation Data'!F40))="","",OFFSET('Sanitation Data'!$F$30,0,10*ROW('Sanitation Data'!F40)))</f>
        <v/>
      </c>
      <c r="CX46" s="369" t="str">
        <f ca="1">+IF(OFFSET('Sanitation Data'!$F$31,0,10*ROW('Sanitation Data'!F40))="","",OFFSET('Sanitation Data'!$F$31,0,10*ROW('Sanitation Data'!F40)))</f>
        <v/>
      </c>
      <c r="CY46" s="369" t="str">
        <f ca="1">+IF(OFFSET('Sanitation Data'!$F$32,0,10*ROW('Sanitation Data'!F40))="","",OFFSET('Sanitation Data'!$F$32,0,10*ROW('Sanitation Data'!F40)))</f>
        <v/>
      </c>
      <c r="CZ46" s="369" t="str">
        <f ca="1">+IF(OFFSET('Sanitation Data'!$G$28,0,10*ROW('Sanitation Data'!G40))="","",OFFSET('Sanitation Data'!$G$28,0,10*ROW('Sanitation Data'!G40)))</f>
        <v/>
      </c>
      <c r="DA46" s="369" t="str">
        <f ca="1">+IF(OFFSET('Sanitation Data'!$G$29,0,10*ROW('Sanitation Data'!G40))="","",OFFSET('Sanitation Data'!$G$29,0,10*ROW('Sanitation Data'!G40)))</f>
        <v/>
      </c>
      <c r="DB46" s="369" t="str">
        <f ca="1">+IF(OFFSET('Sanitation Data'!$G$30,0,10*ROW('Sanitation Data'!G40))="","",OFFSET('Sanitation Data'!$G$30,0,10*ROW('Sanitation Data'!G40)))</f>
        <v/>
      </c>
      <c r="DC46" s="369" t="str">
        <f ca="1">+IF(OFFSET('Sanitation Data'!$G$31,0,10*ROW('Sanitation Data'!G40))="","",OFFSET('Sanitation Data'!$G$31,0,10*ROW('Sanitation Data'!G40)))</f>
        <v/>
      </c>
      <c r="DD46" s="369" t="str">
        <f ca="1">+IF(OFFSET('Sanitation Data'!$G$32,0,10*ROW('Sanitation Data'!G40))="","",OFFSET('Sanitation Data'!$G$32,0,10*ROW('Sanitation Data'!G40)))</f>
        <v/>
      </c>
      <c r="DE46" s="369" t="str">
        <f ca="1">+IF(OFFSET('Sanitation Data'!$H$28,0,10*ROW('Sanitation Data'!H40))="","",OFFSET('Sanitation Data'!$H$28,0,10*ROW('Sanitation Data'!H40)))</f>
        <v/>
      </c>
      <c r="DF46" s="369" t="str">
        <f ca="1">+IF(OFFSET('Sanitation Data'!$H$29,0,10*ROW('Sanitation Data'!H40))="","",OFFSET('Sanitation Data'!$H$29,0,10*ROW('Sanitation Data'!H40)))</f>
        <v/>
      </c>
      <c r="DG46" s="369" t="str">
        <f ca="1">+IF(OFFSET('Sanitation Data'!$H$30,0,10*ROW('Sanitation Data'!H40))="","",OFFSET('Sanitation Data'!$H$30,0,10*ROW('Sanitation Data'!H40)))</f>
        <v/>
      </c>
      <c r="DH46" s="369" t="str">
        <f ca="1">+IF(OFFSET('Sanitation Data'!$H$31,0,10*ROW('Sanitation Data'!H40))="","",OFFSET('Sanitation Data'!$H$31,0,10*ROW('Sanitation Data'!H40)))</f>
        <v/>
      </c>
      <c r="DI46" s="369" t="str">
        <f ca="1">+IF(OFFSET('Sanitation Data'!$H$32,0,10*ROW('Sanitation Data'!H40))="","",OFFSET('Sanitation Data'!$H$32,0,10*ROW('Sanitation Data'!H40)))</f>
        <v/>
      </c>
      <c r="DJ46" s="369" t="str">
        <f ca="1">+IF(OFFSET('Sanitation Data'!$I$28,0,10*ROW('Sanitation Data'!I40))="","",OFFSET('Sanitation Data'!$I$28,0,10*ROW('Sanitation Data'!I40)))</f>
        <v/>
      </c>
      <c r="DK46" s="369" t="str">
        <f ca="1">+IF(OFFSET('Sanitation Data'!$I$29,0,10*ROW('Sanitation Data'!I40))="","",OFFSET('Sanitation Data'!$I$29,0,10*ROW('Sanitation Data'!I40)))</f>
        <v/>
      </c>
      <c r="DL46" s="369" t="str">
        <f ca="1">+IF(OFFSET('Sanitation Data'!$I$30,0,10*ROW('Sanitation Data'!I40))="","",OFFSET('Sanitation Data'!$I$30,0,10*ROW('Sanitation Data'!I40)))</f>
        <v/>
      </c>
      <c r="DM46" s="369" t="str">
        <f ca="1">+IF(OFFSET('Sanitation Data'!$I$31,0,10*ROW('Sanitation Data'!I40))="","",OFFSET('Sanitation Data'!$I$31,0,10*ROW('Sanitation Data'!I40)))</f>
        <v/>
      </c>
      <c r="DN46" s="369" t="str">
        <f ca="1">+IF(OFFSET('Sanitation Data'!$I$32,0,10*ROW('Sanitation Data'!I40))="","",OFFSET('Sanitation Data'!$I$32,0,10*ROW('Sanitation Data'!I40)))</f>
        <v/>
      </c>
      <c r="DO46" s="369" t="str">
        <f ca="1">+IF(OFFSET('Hygiene Data'!$D$11,0,10*ROW('Hygiene Data'!D40))="","",OFFSET('Hygiene Data'!$D$11,0,10*ROW('Hygiene Data'!D40)))</f>
        <v/>
      </c>
      <c r="DP46" s="369" t="str">
        <f ca="1">+IF(OFFSET('Hygiene Data'!$D$12,0,10*ROW('Hygiene Data'!D40))="","",OFFSET('Hygiene Data'!$D$12,0,10*ROW('Hygiene Data'!D40)))</f>
        <v/>
      </c>
      <c r="DQ46" s="369" t="str">
        <f ca="1">+IF(OFFSET('Hygiene Data'!$D$13,0,10*ROW('Hygiene Data'!D40))="","",OFFSET('Hygiene Data'!$D$13,0,10*ROW('Hygiene Data'!D40)))</f>
        <v/>
      </c>
      <c r="DR46" s="369" t="str">
        <f ca="1">+IF(OFFSET('Hygiene Data'!$E$11,0,10*ROW('Hygiene Data'!E40))="","",OFFSET('Hygiene Data'!$E$11,0,10*ROW('Hygiene Data'!E40)))</f>
        <v/>
      </c>
      <c r="DS46" s="369" t="str">
        <f ca="1">+IF(OFFSET('Hygiene Data'!$E$12,0,10*ROW('Hygiene Data'!E40))="","",OFFSET('Hygiene Data'!$E$12,0,10*ROW('Hygiene Data'!E40)))</f>
        <v/>
      </c>
      <c r="DT46" s="369" t="str">
        <f ca="1">+IF(OFFSET('Hygiene Data'!$E$13,0,10*ROW('Hygiene Data'!E40))="","",OFFSET('Hygiene Data'!$E$13,0,10*ROW('Hygiene Data'!E40)))</f>
        <v/>
      </c>
      <c r="DU46" s="369" t="str">
        <f ca="1">+IF(OFFSET('Hygiene Data'!$F$11,0,10*ROW('Hygiene Data'!F40))="","",OFFSET('Hygiene Data'!$F$11,0,10*ROW('Hygiene Data'!F40)))</f>
        <v/>
      </c>
      <c r="DV46" s="369" t="str">
        <f ca="1">+IF(OFFSET('Hygiene Data'!$F$12,0,10*ROW('Hygiene Data'!F40))="","",OFFSET('Hygiene Data'!$F$12,0,10*ROW('Hygiene Data'!F40)))</f>
        <v/>
      </c>
      <c r="DW46" s="369" t="str">
        <f ca="1">+IF(OFFSET('Hygiene Data'!$F$13,0,10*ROW('Hygiene Data'!F40))="","",OFFSET('Hygiene Data'!$F$13,0,10*ROW('Hygiene Data'!F40)))</f>
        <v/>
      </c>
      <c r="DX46" s="369" t="str">
        <f ca="1">+IF(OFFSET('Hygiene Data'!$G$11,0,10*ROW('Hygiene Data'!G40))="","",OFFSET('Hygiene Data'!$G$11,0,10*ROW('Hygiene Data'!G40)))</f>
        <v/>
      </c>
      <c r="DY46" s="369" t="str">
        <f ca="1">+IF(OFFSET('Hygiene Data'!$G$12,0,10*ROW('Hygiene Data'!G40))="","",OFFSET('Hygiene Data'!$G$12,0,10*ROW('Hygiene Data'!G40)))</f>
        <v/>
      </c>
      <c r="DZ46" s="369" t="str">
        <f ca="1">+IF(OFFSET('Hygiene Data'!$G$13,0,10*ROW('Hygiene Data'!G40))="","",OFFSET('Hygiene Data'!$G$13,0,10*ROW('Hygiene Data'!G40)))</f>
        <v/>
      </c>
      <c r="EA46" s="369" t="str">
        <f ca="1">+IF(OFFSET('Hygiene Data'!$H$11,0,10*ROW('Hygiene Data'!H40))="","",OFFSET('Hygiene Data'!$H$11,0,10*ROW('Hygiene Data'!H40)))</f>
        <v/>
      </c>
      <c r="EB46" s="369" t="str">
        <f ca="1">+IF(OFFSET('Hygiene Data'!$H$12,0,10*ROW('Hygiene Data'!H40))="","",OFFSET('Hygiene Data'!$H$12,0,10*ROW('Hygiene Data'!H40)))</f>
        <v/>
      </c>
      <c r="EC46" s="369" t="str">
        <f ca="1">+IF(OFFSET('Hygiene Data'!$H$13,0,10*ROW('Hygiene Data'!H40))="","",OFFSET('Hygiene Data'!$H$13,0,10*ROW('Hygiene Data'!H40)))</f>
        <v/>
      </c>
      <c r="ED46" s="369" t="str">
        <f ca="1">+IF(OFFSET('Hygiene Data'!$I$11,0,10*ROW('Hygiene Data'!I40))="","",OFFSET('Hygiene Data'!$I$11,0,10*ROW('Hygiene Data'!I40)))</f>
        <v/>
      </c>
      <c r="EE46" s="369" t="str">
        <f ca="1">+IF(OFFSET('Hygiene Data'!$I$12,0,10*ROW('Hygiene Data'!I40))="","",OFFSET('Hygiene Data'!$I$12,0,10*ROW('Hygiene Data'!I40)))</f>
        <v/>
      </c>
      <c r="EF46" s="369" t="str">
        <f ca="1">+IF(OFFSET('Hygiene Data'!$I$13,0,10*ROW('Hygiene Data'!I40))="","",OFFSET('Hygiene Data'!$I$13,0,10*ROW('Hygiene Data'!I40)))</f>
        <v/>
      </c>
    </row>
    <row r="47" spans="1:136" x14ac:dyDescent="0.25">
      <c r="A47" s="478" t="str">
        <f ca="1">+IF(OFFSET('Water Data'!$B$2,0,10*ROW('Water Data'!E41))="","",OFFSET('Water Data'!$B$2,0,10*ROW('Water Data'!E41)))</f>
        <v/>
      </c>
      <c r="B47" s="478"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05" t="str">
        <f t="shared" ca="1" si="0"/>
        <v/>
      </c>
      <c r="D47" s="506"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06"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06"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06"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06"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06"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06"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06"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06"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06"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06"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06"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06"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06"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06"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06"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06"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06"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07"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07"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07"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07"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07"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07"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07"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07"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07"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07"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07"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07"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07"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07"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07"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07"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07"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07"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07"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07"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07"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07"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07"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07"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07"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07"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07"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07"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07"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07"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08"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84"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08"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08"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08"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08"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08"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08"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08"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08"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08"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08"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08"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08"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08"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08"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08"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08"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69" t="str">
        <f ca="1">+IF(OFFSET('Water Data'!$D$27,0,10*ROW('Water Data'!D41))="","",OFFSET('Water Data'!$D$27,0,10*ROW('Water Data'!D41)))</f>
        <v/>
      </c>
      <c r="BT47" s="369" t="str">
        <f ca="1">+IF(OFFSET('Water Data'!$D$28,0,10*ROW('Water Data'!D41))="","",OFFSET('Water Data'!$D$28,0,10*ROW('Water Data'!D41)))</f>
        <v/>
      </c>
      <c r="BU47" s="369" t="str">
        <f ca="1">+IF(OFFSET('Water Data'!$D$29,0,10*ROW('Water Data'!D41))="","",OFFSET('Water Data'!$D$29,0,10*ROW('Water Data'!D41)))</f>
        <v/>
      </c>
      <c r="BV47" s="369" t="str">
        <f ca="1">+IF(OFFSET('Water Data'!$E$27,0,10*ROW('Water Data'!E41))="","",OFFSET('Water Data'!$E$27,0,10*ROW('Water Data'!E41)))</f>
        <v/>
      </c>
      <c r="BW47" s="369" t="str">
        <f ca="1">+IF(OFFSET('Water Data'!$E$28,0,10*ROW('Water Data'!E41))="","",OFFSET('Water Data'!$E$28,0,10*ROW('Water Data'!E41)))</f>
        <v/>
      </c>
      <c r="BX47" s="369" t="str">
        <f ca="1">+IF(OFFSET('Water Data'!$E$29,0,10*ROW('Water Data'!E41))="","",OFFSET('Water Data'!$E$29,0,10*ROW('Water Data'!E41)))</f>
        <v/>
      </c>
      <c r="BY47" s="369" t="str">
        <f ca="1">+IF(OFFSET('Water Data'!$F$27,0,10*ROW('Water Data'!F41))="","",OFFSET('Water Data'!$F$27,0,10*ROW('Water Data'!F41)))</f>
        <v/>
      </c>
      <c r="BZ47" s="369" t="str">
        <f ca="1">+IF(OFFSET('Water Data'!$F$28,0,10*ROW('Water Data'!F41))="","",OFFSET('Water Data'!$F$28,0,10*ROW('Water Data'!F41)))</f>
        <v/>
      </c>
      <c r="CA47" s="369" t="str">
        <f ca="1">+IF(OFFSET('Water Data'!$F$29,0,10*ROW('Water Data'!F41))="","",OFFSET('Water Data'!$F$29,0,10*ROW('Water Data'!F41)))</f>
        <v/>
      </c>
      <c r="CB47" s="369" t="str">
        <f ca="1">+IF(OFFSET('Water Data'!$G$27,0,10*ROW('Water Data'!G41))="","",OFFSET('Water Data'!$G$27,0,10*ROW('Water Data'!G41)))</f>
        <v/>
      </c>
      <c r="CC47" s="369" t="str">
        <f ca="1">+IF(OFFSET('Water Data'!$G$28,0,10*ROW('Water Data'!G41))="","",OFFSET('Water Data'!$G$28,0,10*ROW('Water Data'!G41)))</f>
        <v/>
      </c>
      <c r="CD47" s="369" t="str">
        <f ca="1">+IF(OFFSET('Water Data'!$G$29,0,10*ROW('Water Data'!G41))="","",OFFSET('Water Data'!$G$29,0,10*ROW('Water Data'!G41)))</f>
        <v/>
      </c>
      <c r="CE47" s="369" t="str">
        <f ca="1">+IF(OFFSET('Water Data'!$H$27,0,10*ROW('Water Data'!H41))="","",OFFSET('Water Data'!$H$27,0,10*ROW('Water Data'!H41)))</f>
        <v/>
      </c>
      <c r="CF47" s="369" t="str">
        <f ca="1">+IF(OFFSET('Water Data'!$H$28,0,10*ROW('Water Data'!H41))="","",OFFSET('Water Data'!$H$28,0,10*ROW('Water Data'!H41)))</f>
        <v/>
      </c>
      <c r="CG47" s="369" t="str">
        <f ca="1">+IF(OFFSET('Water Data'!$H$29,0,10*ROW('Water Data'!H41))="","",OFFSET('Water Data'!$H$29,0,10*ROW('Water Data'!H41)))</f>
        <v/>
      </c>
      <c r="CH47" s="369" t="str">
        <f ca="1">+IF(OFFSET('Water Data'!$I$27,0,10*ROW('Water Data'!I41))="","",OFFSET('Water Data'!$I$27,0,10*ROW('Water Data'!I41)))</f>
        <v/>
      </c>
      <c r="CI47" s="369" t="str">
        <f ca="1">+IF(OFFSET('Water Data'!$I$28,0,10*ROW('Water Data'!I41))="","",OFFSET('Water Data'!$I$28,0,10*ROW('Water Data'!I41)))</f>
        <v/>
      </c>
      <c r="CJ47" s="369" t="str">
        <f ca="1">+IF(OFFSET('Water Data'!$I$29,0,10*ROW('Water Data'!I41))="","",OFFSET('Water Data'!$I$29,0,10*ROW('Water Data'!I41)))</f>
        <v/>
      </c>
      <c r="CK47" s="369" t="str">
        <f ca="1">+IF(OFFSET('Sanitation Data'!$D$28,0,10*ROW('Sanitation Data'!D41))="","",OFFSET('Sanitation Data'!$D$28,0,10*ROW('Sanitation Data'!D41)))</f>
        <v/>
      </c>
      <c r="CL47" s="369" t="str">
        <f ca="1">+IF(OFFSET('Sanitation Data'!$D$29,0,10*ROW('Sanitation Data'!D41))="","",OFFSET('Sanitation Data'!$D$29,0,10*ROW('Sanitation Data'!D41)))</f>
        <v/>
      </c>
      <c r="CM47" s="369" t="str">
        <f ca="1">+IF(OFFSET('Sanitation Data'!$D$30,0,10*ROW('Sanitation Data'!D41))="","",OFFSET('Sanitation Data'!$D$30,0,10*ROW('Sanitation Data'!D41)))</f>
        <v/>
      </c>
      <c r="CN47" s="369" t="str">
        <f ca="1">+IF(OFFSET('Sanitation Data'!$D$31,0,10*ROW('Sanitation Data'!D41))="","",OFFSET('Sanitation Data'!$D$31,0,10*ROW('Sanitation Data'!D41)))</f>
        <v/>
      </c>
      <c r="CO47" s="369" t="str">
        <f ca="1">+IF(OFFSET('Sanitation Data'!$D$32,0,10*ROW('Sanitation Data'!D41))="","",OFFSET('Sanitation Data'!$D$32,0,10*ROW('Sanitation Data'!D41)))</f>
        <v/>
      </c>
      <c r="CP47" s="369" t="str">
        <f ca="1">+IF(OFFSET('Sanitation Data'!$E$28,0,10*ROW('Sanitation Data'!E41))="","",OFFSET('Sanitation Data'!$E$28,0,10*ROW('Sanitation Data'!E41)))</f>
        <v/>
      </c>
      <c r="CQ47" s="369" t="str">
        <f ca="1">+IF(OFFSET('Sanitation Data'!$E$29,0,10*ROW('Sanitation Data'!E41))="","",OFFSET('Sanitation Data'!$E$29,0,10*ROW('Sanitation Data'!E41)))</f>
        <v/>
      </c>
      <c r="CR47" s="369" t="str">
        <f ca="1">+IF(OFFSET('Sanitation Data'!$E$30,0,10*ROW('Sanitation Data'!E41))="","",OFFSET('Sanitation Data'!$E$30,0,10*ROW('Sanitation Data'!E41)))</f>
        <v/>
      </c>
      <c r="CS47" s="369" t="str">
        <f ca="1">+IF(OFFSET('Sanitation Data'!$E$31,0,10*ROW('Sanitation Data'!E41))="","",OFFSET('Sanitation Data'!$E$31,0,10*ROW('Sanitation Data'!E41)))</f>
        <v/>
      </c>
      <c r="CT47" s="369" t="str">
        <f ca="1">+IF(OFFSET('Sanitation Data'!$E$32,0,10*ROW('Sanitation Data'!E41))="","",OFFSET('Sanitation Data'!$E$32,0,10*ROW('Sanitation Data'!E41)))</f>
        <v/>
      </c>
      <c r="CU47" s="369" t="str">
        <f ca="1">+IF(OFFSET('Sanitation Data'!$F$28,0,10*ROW('Sanitation Data'!F41))="","",OFFSET('Sanitation Data'!$F$28,0,10*ROW('Sanitation Data'!F41)))</f>
        <v/>
      </c>
      <c r="CV47" s="369" t="str">
        <f ca="1">+IF(OFFSET('Sanitation Data'!$F$29,0,10*ROW('Sanitation Data'!F41))="","",OFFSET('Sanitation Data'!$F$29,0,10*ROW('Sanitation Data'!F41)))</f>
        <v/>
      </c>
      <c r="CW47" s="369" t="str">
        <f ca="1">+IF(OFFSET('Sanitation Data'!$F$30,0,10*ROW('Sanitation Data'!F41))="","",OFFSET('Sanitation Data'!$F$30,0,10*ROW('Sanitation Data'!F41)))</f>
        <v/>
      </c>
      <c r="CX47" s="369" t="str">
        <f ca="1">+IF(OFFSET('Sanitation Data'!$F$31,0,10*ROW('Sanitation Data'!F41))="","",OFFSET('Sanitation Data'!$F$31,0,10*ROW('Sanitation Data'!F41)))</f>
        <v/>
      </c>
      <c r="CY47" s="369" t="str">
        <f ca="1">+IF(OFFSET('Sanitation Data'!$F$32,0,10*ROW('Sanitation Data'!F41))="","",OFFSET('Sanitation Data'!$F$32,0,10*ROW('Sanitation Data'!F41)))</f>
        <v/>
      </c>
      <c r="CZ47" s="369" t="str">
        <f ca="1">+IF(OFFSET('Sanitation Data'!$G$28,0,10*ROW('Sanitation Data'!G41))="","",OFFSET('Sanitation Data'!$G$28,0,10*ROW('Sanitation Data'!G41)))</f>
        <v/>
      </c>
      <c r="DA47" s="369" t="str">
        <f ca="1">+IF(OFFSET('Sanitation Data'!$G$29,0,10*ROW('Sanitation Data'!G41))="","",OFFSET('Sanitation Data'!$G$29,0,10*ROW('Sanitation Data'!G41)))</f>
        <v/>
      </c>
      <c r="DB47" s="369" t="str">
        <f ca="1">+IF(OFFSET('Sanitation Data'!$G$30,0,10*ROW('Sanitation Data'!G41))="","",OFFSET('Sanitation Data'!$G$30,0,10*ROW('Sanitation Data'!G41)))</f>
        <v/>
      </c>
      <c r="DC47" s="369" t="str">
        <f ca="1">+IF(OFFSET('Sanitation Data'!$G$31,0,10*ROW('Sanitation Data'!G41))="","",OFFSET('Sanitation Data'!$G$31,0,10*ROW('Sanitation Data'!G41)))</f>
        <v/>
      </c>
      <c r="DD47" s="369" t="str">
        <f ca="1">+IF(OFFSET('Sanitation Data'!$G$32,0,10*ROW('Sanitation Data'!G41))="","",OFFSET('Sanitation Data'!$G$32,0,10*ROW('Sanitation Data'!G41)))</f>
        <v/>
      </c>
      <c r="DE47" s="369" t="str">
        <f ca="1">+IF(OFFSET('Sanitation Data'!$H$28,0,10*ROW('Sanitation Data'!H41))="","",OFFSET('Sanitation Data'!$H$28,0,10*ROW('Sanitation Data'!H41)))</f>
        <v/>
      </c>
      <c r="DF47" s="369" t="str">
        <f ca="1">+IF(OFFSET('Sanitation Data'!$H$29,0,10*ROW('Sanitation Data'!H41))="","",OFFSET('Sanitation Data'!$H$29,0,10*ROW('Sanitation Data'!H41)))</f>
        <v/>
      </c>
      <c r="DG47" s="369" t="str">
        <f ca="1">+IF(OFFSET('Sanitation Data'!$H$30,0,10*ROW('Sanitation Data'!H41))="","",OFFSET('Sanitation Data'!$H$30,0,10*ROW('Sanitation Data'!H41)))</f>
        <v/>
      </c>
      <c r="DH47" s="369" t="str">
        <f ca="1">+IF(OFFSET('Sanitation Data'!$H$31,0,10*ROW('Sanitation Data'!H41))="","",OFFSET('Sanitation Data'!$H$31,0,10*ROW('Sanitation Data'!H41)))</f>
        <v/>
      </c>
      <c r="DI47" s="369" t="str">
        <f ca="1">+IF(OFFSET('Sanitation Data'!$H$32,0,10*ROW('Sanitation Data'!H41))="","",OFFSET('Sanitation Data'!$H$32,0,10*ROW('Sanitation Data'!H41)))</f>
        <v/>
      </c>
      <c r="DJ47" s="369" t="str">
        <f ca="1">+IF(OFFSET('Sanitation Data'!$I$28,0,10*ROW('Sanitation Data'!I41))="","",OFFSET('Sanitation Data'!$I$28,0,10*ROW('Sanitation Data'!I41)))</f>
        <v/>
      </c>
      <c r="DK47" s="369" t="str">
        <f ca="1">+IF(OFFSET('Sanitation Data'!$I$29,0,10*ROW('Sanitation Data'!I41))="","",OFFSET('Sanitation Data'!$I$29,0,10*ROW('Sanitation Data'!I41)))</f>
        <v/>
      </c>
      <c r="DL47" s="369" t="str">
        <f ca="1">+IF(OFFSET('Sanitation Data'!$I$30,0,10*ROW('Sanitation Data'!I41))="","",OFFSET('Sanitation Data'!$I$30,0,10*ROW('Sanitation Data'!I41)))</f>
        <v/>
      </c>
      <c r="DM47" s="369" t="str">
        <f ca="1">+IF(OFFSET('Sanitation Data'!$I$31,0,10*ROW('Sanitation Data'!I41))="","",OFFSET('Sanitation Data'!$I$31,0,10*ROW('Sanitation Data'!I41)))</f>
        <v/>
      </c>
      <c r="DN47" s="369" t="str">
        <f ca="1">+IF(OFFSET('Sanitation Data'!$I$32,0,10*ROW('Sanitation Data'!I41))="","",OFFSET('Sanitation Data'!$I$32,0,10*ROW('Sanitation Data'!I41)))</f>
        <v/>
      </c>
      <c r="DO47" s="369" t="str">
        <f ca="1">+IF(OFFSET('Hygiene Data'!$D$11,0,10*ROW('Hygiene Data'!D41))="","",OFFSET('Hygiene Data'!$D$11,0,10*ROW('Hygiene Data'!D41)))</f>
        <v/>
      </c>
      <c r="DP47" s="369" t="str">
        <f ca="1">+IF(OFFSET('Hygiene Data'!$D$12,0,10*ROW('Hygiene Data'!D41))="","",OFFSET('Hygiene Data'!$D$12,0,10*ROW('Hygiene Data'!D41)))</f>
        <v/>
      </c>
      <c r="DQ47" s="369" t="str">
        <f ca="1">+IF(OFFSET('Hygiene Data'!$D$13,0,10*ROW('Hygiene Data'!D41))="","",OFFSET('Hygiene Data'!$D$13,0,10*ROW('Hygiene Data'!D41)))</f>
        <v/>
      </c>
      <c r="DR47" s="369" t="str">
        <f ca="1">+IF(OFFSET('Hygiene Data'!$E$11,0,10*ROW('Hygiene Data'!E41))="","",OFFSET('Hygiene Data'!$E$11,0,10*ROW('Hygiene Data'!E41)))</f>
        <v/>
      </c>
      <c r="DS47" s="369" t="str">
        <f ca="1">+IF(OFFSET('Hygiene Data'!$E$12,0,10*ROW('Hygiene Data'!E41))="","",OFFSET('Hygiene Data'!$E$12,0,10*ROW('Hygiene Data'!E41)))</f>
        <v/>
      </c>
      <c r="DT47" s="369" t="str">
        <f ca="1">+IF(OFFSET('Hygiene Data'!$E$13,0,10*ROW('Hygiene Data'!E41))="","",OFFSET('Hygiene Data'!$E$13,0,10*ROW('Hygiene Data'!E41)))</f>
        <v/>
      </c>
      <c r="DU47" s="369" t="str">
        <f ca="1">+IF(OFFSET('Hygiene Data'!$F$11,0,10*ROW('Hygiene Data'!F41))="","",OFFSET('Hygiene Data'!$F$11,0,10*ROW('Hygiene Data'!F41)))</f>
        <v/>
      </c>
      <c r="DV47" s="369" t="str">
        <f ca="1">+IF(OFFSET('Hygiene Data'!$F$12,0,10*ROW('Hygiene Data'!F41))="","",OFFSET('Hygiene Data'!$F$12,0,10*ROW('Hygiene Data'!F41)))</f>
        <v/>
      </c>
      <c r="DW47" s="369" t="str">
        <f ca="1">+IF(OFFSET('Hygiene Data'!$F$13,0,10*ROW('Hygiene Data'!F41))="","",OFFSET('Hygiene Data'!$F$13,0,10*ROW('Hygiene Data'!F41)))</f>
        <v/>
      </c>
      <c r="DX47" s="369" t="str">
        <f ca="1">+IF(OFFSET('Hygiene Data'!$G$11,0,10*ROW('Hygiene Data'!G41))="","",OFFSET('Hygiene Data'!$G$11,0,10*ROW('Hygiene Data'!G41)))</f>
        <v/>
      </c>
      <c r="DY47" s="369" t="str">
        <f ca="1">+IF(OFFSET('Hygiene Data'!$G$12,0,10*ROW('Hygiene Data'!G41))="","",OFFSET('Hygiene Data'!$G$12,0,10*ROW('Hygiene Data'!G41)))</f>
        <v/>
      </c>
      <c r="DZ47" s="369" t="str">
        <f ca="1">+IF(OFFSET('Hygiene Data'!$G$13,0,10*ROW('Hygiene Data'!G41))="","",OFFSET('Hygiene Data'!$G$13,0,10*ROW('Hygiene Data'!G41)))</f>
        <v/>
      </c>
      <c r="EA47" s="369" t="str">
        <f ca="1">+IF(OFFSET('Hygiene Data'!$H$11,0,10*ROW('Hygiene Data'!H41))="","",OFFSET('Hygiene Data'!$H$11,0,10*ROW('Hygiene Data'!H41)))</f>
        <v/>
      </c>
      <c r="EB47" s="369" t="str">
        <f ca="1">+IF(OFFSET('Hygiene Data'!$H$12,0,10*ROW('Hygiene Data'!H41))="","",OFFSET('Hygiene Data'!$H$12,0,10*ROW('Hygiene Data'!H41)))</f>
        <v/>
      </c>
      <c r="EC47" s="369" t="str">
        <f ca="1">+IF(OFFSET('Hygiene Data'!$H$13,0,10*ROW('Hygiene Data'!H41))="","",OFFSET('Hygiene Data'!$H$13,0,10*ROW('Hygiene Data'!H41)))</f>
        <v/>
      </c>
      <c r="ED47" s="369" t="str">
        <f ca="1">+IF(OFFSET('Hygiene Data'!$I$11,0,10*ROW('Hygiene Data'!I41))="","",OFFSET('Hygiene Data'!$I$11,0,10*ROW('Hygiene Data'!I41)))</f>
        <v/>
      </c>
      <c r="EE47" s="369" t="str">
        <f ca="1">+IF(OFFSET('Hygiene Data'!$I$12,0,10*ROW('Hygiene Data'!I41))="","",OFFSET('Hygiene Data'!$I$12,0,10*ROW('Hygiene Data'!I41)))</f>
        <v/>
      </c>
      <c r="EF47" s="369" t="str">
        <f ca="1">+IF(OFFSET('Hygiene Data'!$I$13,0,10*ROW('Hygiene Data'!I41))="","",OFFSET('Hygiene Data'!$I$13,0,10*ROW('Hygiene Data'!I41)))</f>
        <v/>
      </c>
    </row>
    <row r="48" spans="1:136" x14ac:dyDescent="0.25">
      <c r="A48" s="478" t="str">
        <f ca="1">+IF(OFFSET('Water Data'!$B$2,0,10*ROW('Water Data'!E42))="","",OFFSET('Water Data'!$B$2,0,10*ROW('Water Data'!E42)))</f>
        <v/>
      </c>
      <c r="B48" s="478"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05" t="str">
        <f t="shared" ca="1" si="0"/>
        <v/>
      </c>
      <c r="D48" s="506"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06"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06"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06"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06"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06"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06"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06"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06"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06"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06"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06"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06"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06"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06"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06"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06"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06"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07"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07"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07"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07"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07"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07"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07"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07"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07"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07"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07"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07"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07"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07"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07"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07"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07"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07"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07"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07"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07"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07"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07"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07"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07"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07"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07"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07"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07"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07"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08"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84"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08"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08"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08"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08"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08"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08"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08"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08"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08"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08"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08"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08"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08"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08"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08"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08"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69" t="str">
        <f ca="1">+IF(OFFSET('Water Data'!$D$27,0,10*ROW('Water Data'!D42))="","",OFFSET('Water Data'!$D$27,0,10*ROW('Water Data'!D42)))</f>
        <v/>
      </c>
      <c r="BT48" s="369" t="str">
        <f ca="1">+IF(OFFSET('Water Data'!$D$28,0,10*ROW('Water Data'!D42))="","",OFFSET('Water Data'!$D$28,0,10*ROW('Water Data'!D42)))</f>
        <v/>
      </c>
      <c r="BU48" s="369" t="str">
        <f ca="1">+IF(OFFSET('Water Data'!$D$29,0,10*ROW('Water Data'!D42))="","",OFFSET('Water Data'!$D$29,0,10*ROW('Water Data'!D42)))</f>
        <v/>
      </c>
      <c r="BV48" s="369" t="str">
        <f ca="1">+IF(OFFSET('Water Data'!$E$27,0,10*ROW('Water Data'!E42))="","",OFFSET('Water Data'!$E$27,0,10*ROW('Water Data'!E42)))</f>
        <v/>
      </c>
      <c r="BW48" s="369" t="str">
        <f ca="1">+IF(OFFSET('Water Data'!$E$28,0,10*ROW('Water Data'!E42))="","",OFFSET('Water Data'!$E$28,0,10*ROW('Water Data'!E42)))</f>
        <v/>
      </c>
      <c r="BX48" s="369" t="str">
        <f ca="1">+IF(OFFSET('Water Data'!$E$29,0,10*ROW('Water Data'!E42))="","",OFFSET('Water Data'!$E$29,0,10*ROW('Water Data'!E42)))</f>
        <v/>
      </c>
      <c r="BY48" s="369" t="str">
        <f ca="1">+IF(OFFSET('Water Data'!$F$27,0,10*ROW('Water Data'!F42))="","",OFFSET('Water Data'!$F$27,0,10*ROW('Water Data'!F42)))</f>
        <v/>
      </c>
      <c r="BZ48" s="369" t="str">
        <f ca="1">+IF(OFFSET('Water Data'!$F$28,0,10*ROW('Water Data'!F42))="","",OFFSET('Water Data'!$F$28,0,10*ROW('Water Data'!F42)))</f>
        <v/>
      </c>
      <c r="CA48" s="369" t="str">
        <f ca="1">+IF(OFFSET('Water Data'!$F$29,0,10*ROW('Water Data'!F42))="","",OFFSET('Water Data'!$F$29,0,10*ROW('Water Data'!F42)))</f>
        <v/>
      </c>
      <c r="CB48" s="369" t="str">
        <f ca="1">+IF(OFFSET('Water Data'!$G$27,0,10*ROW('Water Data'!G42))="","",OFFSET('Water Data'!$G$27,0,10*ROW('Water Data'!G42)))</f>
        <v/>
      </c>
      <c r="CC48" s="369" t="str">
        <f ca="1">+IF(OFFSET('Water Data'!$G$28,0,10*ROW('Water Data'!G42))="","",OFFSET('Water Data'!$G$28,0,10*ROW('Water Data'!G42)))</f>
        <v/>
      </c>
      <c r="CD48" s="369" t="str">
        <f ca="1">+IF(OFFSET('Water Data'!$G$29,0,10*ROW('Water Data'!G42))="","",OFFSET('Water Data'!$G$29,0,10*ROW('Water Data'!G42)))</f>
        <v/>
      </c>
      <c r="CE48" s="369" t="str">
        <f ca="1">+IF(OFFSET('Water Data'!$H$27,0,10*ROW('Water Data'!H42))="","",OFFSET('Water Data'!$H$27,0,10*ROW('Water Data'!H42)))</f>
        <v/>
      </c>
      <c r="CF48" s="369" t="str">
        <f ca="1">+IF(OFFSET('Water Data'!$H$28,0,10*ROW('Water Data'!H42))="","",OFFSET('Water Data'!$H$28,0,10*ROW('Water Data'!H42)))</f>
        <v/>
      </c>
      <c r="CG48" s="369" t="str">
        <f ca="1">+IF(OFFSET('Water Data'!$H$29,0,10*ROW('Water Data'!H42))="","",OFFSET('Water Data'!$H$29,0,10*ROW('Water Data'!H42)))</f>
        <v/>
      </c>
      <c r="CH48" s="369" t="str">
        <f ca="1">+IF(OFFSET('Water Data'!$I$27,0,10*ROW('Water Data'!I42))="","",OFFSET('Water Data'!$I$27,0,10*ROW('Water Data'!I42)))</f>
        <v/>
      </c>
      <c r="CI48" s="369" t="str">
        <f ca="1">+IF(OFFSET('Water Data'!$I$28,0,10*ROW('Water Data'!I42))="","",OFFSET('Water Data'!$I$28,0,10*ROW('Water Data'!I42)))</f>
        <v/>
      </c>
      <c r="CJ48" s="369" t="str">
        <f ca="1">+IF(OFFSET('Water Data'!$I$29,0,10*ROW('Water Data'!I42))="","",OFFSET('Water Data'!$I$29,0,10*ROW('Water Data'!I42)))</f>
        <v/>
      </c>
      <c r="CK48" s="369" t="str">
        <f ca="1">+IF(OFFSET('Sanitation Data'!$D$28,0,10*ROW('Sanitation Data'!D42))="","",OFFSET('Sanitation Data'!$D$28,0,10*ROW('Sanitation Data'!D42)))</f>
        <v/>
      </c>
      <c r="CL48" s="369" t="str">
        <f ca="1">+IF(OFFSET('Sanitation Data'!$D$29,0,10*ROW('Sanitation Data'!D42))="","",OFFSET('Sanitation Data'!$D$29,0,10*ROW('Sanitation Data'!D42)))</f>
        <v/>
      </c>
      <c r="CM48" s="369" t="str">
        <f ca="1">+IF(OFFSET('Sanitation Data'!$D$30,0,10*ROW('Sanitation Data'!D42))="","",OFFSET('Sanitation Data'!$D$30,0,10*ROW('Sanitation Data'!D42)))</f>
        <v/>
      </c>
      <c r="CN48" s="369" t="str">
        <f ca="1">+IF(OFFSET('Sanitation Data'!$D$31,0,10*ROW('Sanitation Data'!D42))="","",OFFSET('Sanitation Data'!$D$31,0,10*ROW('Sanitation Data'!D42)))</f>
        <v/>
      </c>
      <c r="CO48" s="369" t="str">
        <f ca="1">+IF(OFFSET('Sanitation Data'!$D$32,0,10*ROW('Sanitation Data'!D42))="","",OFFSET('Sanitation Data'!$D$32,0,10*ROW('Sanitation Data'!D42)))</f>
        <v/>
      </c>
      <c r="CP48" s="369" t="str">
        <f ca="1">+IF(OFFSET('Sanitation Data'!$E$28,0,10*ROW('Sanitation Data'!E42))="","",OFFSET('Sanitation Data'!$E$28,0,10*ROW('Sanitation Data'!E42)))</f>
        <v/>
      </c>
      <c r="CQ48" s="369" t="str">
        <f ca="1">+IF(OFFSET('Sanitation Data'!$E$29,0,10*ROW('Sanitation Data'!E42))="","",OFFSET('Sanitation Data'!$E$29,0,10*ROW('Sanitation Data'!E42)))</f>
        <v/>
      </c>
      <c r="CR48" s="369" t="str">
        <f ca="1">+IF(OFFSET('Sanitation Data'!$E$30,0,10*ROW('Sanitation Data'!E42))="","",OFFSET('Sanitation Data'!$E$30,0,10*ROW('Sanitation Data'!E42)))</f>
        <v/>
      </c>
      <c r="CS48" s="369" t="str">
        <f ca="1">+IF(OFFSET('Sanitation Data'!$E$31,0,10*ROW('Sanitation Data'!E42))="","",OFFSET('Sanitation Data'!$E$31,0,10*ROW('Sanitation Data'!E42)))</f>
        <v/>
      </c>
      <c r="CT48" s="369" t="str">
        <f ca="1">+IF(OFFSET('Sanitation Data'!$E$32,0,10*ROW('Sanitation Data'!E42))="","",OFFSET('Sanitation Data'!$E$32,0,10*ROW('Sanitation Data'!E42)))</f>
        <v/>
      </c>
      <c r="CU48" s="369" t="str">
        <f ca="1">+IF(OFFSET('Sanitation Data'!$F$28,0,10*ROW('Sanitation Data'!F42))="","",OFFSET('Sanitation Data'!$F$28,0,10*ROW('Sanitation Data'!F42)))</f>
        <v/>
      </c>
      <c r="CV48" s="369" t="str">
        <f ca="1">+IF(OFFSET('Sanitation Data'!$F$29,0,10*ROW('Sanitation Data'!F42))="","",OFFSET('Sanitation Data'!$F$29,0,10*ROW('Sanitation Data'!F42)))</f>
        <v/>
      </c>
      <c r="CW48" s="369" t="str">
        <f ca="1">+IF(OFFSET('Sanitation Data'!$F$30,0,10*ROW('Sanitation Data'!F42))="","",OFFSET('Sanitation Data'!$F$30,0,10*ROW('Sanitation Data'!F42)))</f>
        <v/>
      </c>
      <c r="CX48" s="369" t="str">
        <f ca="1">+IF(OFFSET('Sanitation Data'!$F$31,0,10*ROW('Sanitation Data'!F42))="","",OFFSET('Sanitation Data'!$F$31,0,10*ROW('Sanitation Data'!F42)))</f>
        <v/>
      </c>
      <c r="CY48" s="369" t="str">
        <f ca="1">+IF(OFFSET('Sanitation Data'!$F$32,0,10*ROW('Sanitation Data'!F42))="","",OFFSET('Sanitation Data'!$F$32,0,10*ROW('Sanitation Data'!F42)))</f>
        <v/>
      </c>
      <c r="CZ48" s="369" t="str">
        <f ca="1">+IF(OFFSET('Sanitation Data'!$G$28,0,10*ROW('Sanitation Data'!G42))="","",OFFSET('Sanitation Data'!$G$28,0,10*ROW('Sanitation Data'!G42)))</f>
        <v/>
      </c>
      <c r="DA48" s="369" t="str">
        <f ca="1">+IF(OFFSET('Sanitation Data'!$G$29,0,10*ROW('Sanitation Data'!G42))="","",OFFSET('Sanitation Data'!$G$29,0,10*ROW('Sanitation Data'!G42)))</f>
        <v/>
      </c>
      <c r="DB48" s="369" t="str">
        <f ca="1">+IF(OFFSET('Sanitation Data'!$G$30,0,10*ROW('Sanitation Data'!G42))="","",OFFSET('Sanitation Data'!$G$30,0,10*ROW('Sanitation Data'!G42)))</f>
        <v/>
      </c>
      <c r="DC48" s="369" t="str">
        <f ca="1">+IF(OFFSET('Sanitation Data'!$G$31,0,10*ROW('Sanitation Data'!G42))="","",OFFSET('Sanitation Data'!$G$31,0,10*ROW('Sanitation Data'!G42)))</f>
        <v/>
      </c>
      <c r="DD48" s="369" t="str">
        <f ca="1">+IF(OFFSET('Sanitation Data'!$G$32,0,10*ROW('Sanitation Data'!G42))="","",OFFSET('Sanitation Data'!$G$32,0,10*ROW('Sanitation Data'!G42)))</f>
        <v/>
      </c>
      <c r="DE48" s="369" t="str">
        <f ca="1">+IF(OFFSET('Sanitation Data'!$H$28,0,10*ROW('Sanitation Data'!H42))="","",OFFSET('Sanitation Data'!$H$28,0,10*ROW('Sanitation Data'!H42)))</f>
        <v/>
      </c>
      <c r="DF48" s="369" t="str">
        <f ca="1">+IF(OFFSET('Sanitation Data'!$H$29,0,10*ROW('Sanitation Data'!H42))="","",OFFSET('Sanitation Data'!$H$29,0,10*ROW('Sanitation Data'!H42)))</f>
        <v/>
      </c>
      <c r="DG48" s="369" t="str">
        <f ca="1">+IF(OFFSET('Sanitation Data'!$H$30,0,10*ROW('Sanitation Data'!H42))="","",OFFSET('Sanitation Data'!$H$30,0,10*ROW('Sanitation Data'!H42)))</f>
        <v/>
      </c>
      <c r="DH48" s="369" t="str">
        <f ca="1">+IF(OFFSET('Sanitation Data'!$H$31,0,10*ROW('Sanitation Data'!H42))="","",OFFSET('Sanitation Data'!$H$31,0,10*ROW('Sanitation Data'!H42)))</f>
        <v/>
      </c>
      <c r="DI48" s="369" t="str">
        <f ca="1">+IF(OFFSET('Sanitation Data'!$H$32,0,10*ROW('Sanitation Data'!H42))="","",OFFSET('Sanitation Data'!$H$32,0,10*ROW('Sanitation Data'!H42)))</f>
        <v/>
      </c>
      <c r="DJ48" s="369" t="str">
        <f ca="1">+IF(OFFSET('Sanitation Data'!$I$28,0,10*ROW('Sanitation Data'!I42))="","",OFFSET('Sanitation Data'!$I$28,0,10*ROW('Sanitation Data'!I42)))</f>
        <v/>
      </c>
      <c r="DK48" s="369" t="str">
        <f ca="1">+IF(OFFSET('Sanitation Data'!$I$29,0,10*ROW('Sanitation Data'!I42))="","",OFFSET('Sanitation Data'!$I$29,0,10*ROW('Sanitation Data'!I42)))</f>
        <v/>
      </c>
      <c r="DL48" s="369" t="str">
        <f ca="1">+IF(OFFSET('Sanitation Data'!$I$30,0,10*ROW('Sanitation Data'!I42))="","",OFFSET('Sanitation Data'!$I$30,0,10*ROW('Sanitation Data'!I42)))</f>
        <v/>
      </c>
      <c r="DM48" s="369" t="str">
        <f ca="1">+IF(OFFSET('Sanitation Data'!$I$31,0,10*ROW('Sanitation Data'!I42))="","",OFFSET('Sanitation Data'!$I$31,0,10*ROW('Sanitation Data'!I42)))</f>
        <v/>
      </c>
      <c r="DN48" s="369" t="str">
        <f ca="1">+IF(OFFSET('Sanitation Data'!$I$32,0,10*ROW('Sanitation Data'!I42))="","",OFFSET('Sanitation Data'!$I$32,0,10*ROW('Sanitation Data'!I42)))</f>
        <v/>
      </c>
      <c r="DO48" s="369" t="str">
        <f ca="1">+IF(OFFSET('Hygiene Data'!$D$11,0,10*ROW('Hygiene Data'!D42))="","",OFFSET('Hygiene Data'!$D$11,0,10*ROW('Hygiene Data'!D42)))</f>
        <v/>
      </c>
      <c r="DP48" s="369" t="str">
        <f ca="1">+IF(OFFSET('Hygiene Data'!$D$12,0,10*ROW('Hygiene Data'!D42))="","",OFFSET('Hygiene Data'!$D$12,0,10*ROW('Hygiene Data'!D42)))</f>
        <v/>
      </c>
      <c r="DQ48" s="369" t="str">
        <f ca="1">+IF(OFFSET('Hygiene Data'!$D$13,0,10*ROW('Hygiene Data'!D42))="","",OFFSET('Hygiene Data'!$D$13,0,10*ROW('Hygiene Data'!D42)))</f>
        <v/>
      </c>
      <c r="DR48" s="369" t="str">
        <f ca="1">+IF(OFFSET('Hygiene Data'!$E$11,0,10*ROW('Hygiene Data'!E42))="","",OFFSET('Hygiene Data'!$E$11,0,10*ROW('Hygiene Data'!E42)))</f>
        <v/>
      </c>
      <c r="DS48" s="369" t="str">
        <f ca="1">+IF(OFFSET('Hygiene Data'!$E$12,0,10*ROW('Hygiene Data'!E42))="","",OFFSET('Hygiene Data'!$E$12,0,10*ROW('Hygiene Data'!E42)))</f>
        <v/>
      </c>
      <c r="DT48" s="369" t="str">
        <f ca="1">+IF(OFFSET('Hygiene Data'!$E$13,0,10*ROW('Hygiene Data'!E42))="","",OFFSET('Hygiene Data'!$E$13,0,10*ROW('Hygiene Data'!E42)))</f>
        <v/>
      </c>
      <c r="DU48" s="369" t="str">
        <f ca="1">+IF(OFFSET('Hygiene Data'!$F$11,0,10*ROW('Hygiene Data'!F42))="","",OFFSET('Hygiene Data'!$F$11,0,10*ROW('Hygiene Data'!F42)))</f>
        <v/>
      </c>
      <c r="DV48" s="369" t="str">
        <f ca="1">+IF(OFFSET('Hygiene Data'!$F$12,0,10*ROW('Hygiene Data'!F42))="","",OFFSET('Hygiene Data'!$F$12,0,10*ROW('Hygiene Data'!F42)))</f>
        <v/>
      </c>
      <c r="DW48" s="369" t="str">
        <f ca="1">+IF(OFFSET('Hygiene Data'!$F$13,0,10*ROW('Hygiene Data'!F42))="","",OFFSET('Hygiene Data'!$F$13,0,10*ROW('Hygiene Data'!F42)))</f>
        <v/>
      </c>
      <c r="DX48" s="369" t="str">
        <f ca="1">+IF(OFFSET('Hygiene Data'!$G$11,0,10*ROW('Hygiene Data'!G42))="","",OFFSET('Hygiene Data'!$G$11,0,10*ROW('Hygiene Data'!G42)))</f>
        <v/>
      </c>
      <c r="DY48" s="369" t="str">
        <f ca="1">+IF(OFFSET('Hygiene Data'!$G$12,0,10*ROW('Hygiene Data'!G42))="","",OFFSET('Hygiene Data'!$G$12,0,10*ROW('Hygiene Data'!G42)))</f>
        <v/>
      </c>
      <c r="DZ48" s="369" t="str">
        <f ca="1">+IF(OFFSET('Hygiene Data'!$G$13,0,10*ROW('Hygiene Data'!G42))="","",OFFSET('Hygiene Data'!$G$13,0,10*ROW('Hygiene Data'!G42)))</f>
        <v/>
      </c>
      <c r="EA48" s="369" t="str">
        <f ca="1">+IF(OFFSET('Hygiene Data'!$H$11,0,10*ROW('Hygiene Data'!H42))="","",OFFSET('Hygiene Data'!$H$11,0,10*ROW('Hygiene Data'!H42)))</f>
        <v/>
      </c>
      <c r="EB48" s="369" t="str">
        <f ca="1">+IF(OFFSET('Hygiene Data'!$H$12,0,10*ROW('Hygiene Data'!H42))="","",OFFSET('Hygiene Data'!$H$12,0,10*ROW('Hygiene Data'!H42)))</f>
        <v/>
      </c>
      <c r="EC48" s="369" t="str">
        <f ca="1">+IF(OFFSET('Hygiene Data'!$H$13,0,10*ROW('Hygiene Data'!H42))="","",OFFSET('Hygiene Data'!$H$13,0,10*ROW('Hygiene Data'!H42)))</f>
        <v/>
      </c>
      <c r="ED48" s="369" t="str">
        <f ca="1">+IF(OFFSET('Hygiene Data'!$I$11,0,10*ROW('Hygiene Data'!I42))="","",OFFSET('Hygiene Data'!$I$11,0,10*ROW('Hygiene Data'!I42)))</f>
        <v/>
      </c>
      <c r="EE48" s="369" t="str">
        <f ca="1">+IF(OFFSET('Hygiene Data'!$I$12,0,10*ROW('Hygiene Data'!I42))="","",OFFSET('Hygiene Data'!$I$12,0,10*ROW('Hygiene Data'!I42)))</f>
        <v/>
      </c>
      <c r="EF48" s="369" t="str">
        <f ca="1">+IF(OFFSET('Hygiene Data'!$I$13,0,10*ROW('Hygiene Data'!I42))="","",OFFSET('Hygiene Data'!$I$13,0,10*ROW('Hygiene Data'!I42)))</f>
        <v/>
      </c>
    </row>
    <row r="49" spans="1:136" x14ac:dyDescent="0.25">
      <c r="A49" s="478" t="str">
        <f ca="1">+IF(OFFSET('Water Data'!$B$2,0,10*ROW('Water Data'!E43))="","",OFFSET('Water Data'!$B$2,0,10*ROW('Water Data'!E43)))</f>
        <v/>
      </c>
      <c r="B49" s="478"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05" t="str">
        <f t="shared" ca="1" si="0"/>
        <v/>
      </c>
      <c r="D49" s="506"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06"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06"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06"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06"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06"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06"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06"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06"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06"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06"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06"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06"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06"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06"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06"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06"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06"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07"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07"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07"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07"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07"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07"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07"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07"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07"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07"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07"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07"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07"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07"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07"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07"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07"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07"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07"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07"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07"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07"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07"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07"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07"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07"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07"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07"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07"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07"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08"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84"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08"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08"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08"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08"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08"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08"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08"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08"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08"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08"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08"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08"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08"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08"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08"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08"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69" t="str">
        <f ca="1">+IF(OFFSET('Water Data'!$D$27,0,10*ROW('Water Data'!D43))="","",OFFSET('Water Data'!$D$27,0,10*ROW('Water Data'!D43)))</f>
        <v/>
      </c>
      <c r="BT49" s="369" t="str">
        <f ca="1">+IF(OFFSET('Water Data'!$D$28,0,10*ROW('Water Data'!D43))="","",OFFSET('Water Data'!$D$28,0,10*ROW('Water Data'!D43)))</f>
        <v/>
      </c>
      <c r="BU49" s="369" t="str">
        <f ca="1">+IF(OFFSET('Water Data'!$D$29,0,10*ROW('Water Data'!D43))="","",OFFSET('Water Data'!$D$29,0,10*ROW('Water Data'!D43)))</f>
        <v/>
      </c>
      <c r="BV49" s="369" t="str">
        <f ca="1">+IF(OFFSET('Water Data'!$E$27,0,10*ROW('Water Data'!E43))="","",OFFSET('Water Data'!$E$27,0,10*ROW('Water Data'!E43)))</f>
        <v/>
      </c>
      <c r="BW49" s="369" t="str">
        <f ca="1">+IF(OFFSET('Water Data'!$E$28,0,10*ROW('Water Data'!E43))="","",OFFSET('Water Data'!$E$28,0,10*ROW('Water Data'!E43)))</f>
        <v/>
      </c>
      <c r="BX49" s="369" t="str">
        <f ca="1">+IF(OFFSET('Water Data'!$E$29,0,10*ROW('Water Data'!E43))="","",OFFSET('Water Data'!$E$29,0,10*ROW('Water Data'!E43)))</f>
        <v/>
      </c>
      <c r="BY49" s="369" t="str">
        <f ca="1">+IF(OFFSET('Water Data'!$F$27,0,10*ROW('Water Data'!F43))="","",OFFSET('Water Data'!$F$27,0,10*ROW('Water Data'!F43)))</f>
        <v/>
      </c>
      <c r="BZ49" s="369" t="str">
        <f ca="1">+IF(OFFSET('Water Data'!$F$28,0,10*ROW('Water Data'!F43))="","",OFFSET('Water Data'!$F$28,0,10*ROW('Water Data'!F43)))</f>
        <v/>
      </c>
      <c r="CA49" s="369" t="str">
        <f ca="1">+IF(OFFSET('Water Data'!$F$29,0,10*ROW('Water Data'!F43))="","",OFFSET('Water Data'!$F$29,0,10*ROW('Water Data'!F43)))</f>
        <v/>
      </c>
      <c r="CB49" s="369" t="str">
        <f ca="1">+IF(OFFSET('Water Data'!$G$27,0,10*ROW('Water Data'!G43))="","",OFFSET('Water Data'!$G$27,0,10*ROW('Water Data'!G43)))</f>
        <v/>
      </c>
      <c r="CC49" s="369" t="str">
        <f ca="1">+IF(OFFSET('Water Data'!$G$28,0,10*ROW('Water Data'!G43))="","",OFFSET('Water Data'!$G$28,0,10*ROW('Water Data'!G43)))</f>
        <v/>
      </c>
      <c r="CD49" s="369" t="str">
        <f ca="1">+IF(OFFSET('Water Data'!$G$29,0,10*ROW('Water Data'!G43))="","",OFFSET('Water Data'!$G$29,0,10*ROW('Water Data'!G43)))</f>
        <v/>
      </c>
      <c r="CE49" s="369" t="str">
        <f ca="1">+IF(OFFSET('Water Data'!$H$27,0,10*ROW('Water Data'!H43))="","",OFFSET('Water Data'!$H$27,0,10*ROW('Water Data'!H43)))</f>
        <v/>
      </c>
      <c r="CF49" s="369" t="str">
        <f ca="1">+IF(OFFSET('Water Data'!$H$28,0,10*ROW('Water Data'!H43))="","",OFFSET('Water Data'!$H$28,0,10*ROW('Water Data'!H43)))</f>
        <v/>
      </c>
      <c r="CG49" s="369" t="str">
        <f ca="1">+IF(OFFSET('Water Data'!$H$29,0,10*ROW('Water Data'!H43))="","",OFFSET('Water Data'!$H$29,0,10*ROW('Water Data'!H43)))</f>
        <v/>
      </c>
      <c r="CH49" s="369" t="str">
        <f ca="1">+IF(OFFSET('Water Data'!$I$27,0,10*ROW('Water Data'!I43))="","",OFFSET('Water Data'!$I$27,0,10*ROW('Water Data'!I43)))</f>
        <v/>
      </c>
      <c r="CI49" s="369" t="str">
        <f ca="1">+IF(OFFSET('Water Data'!$I$28,0,10*ROW('Water Data'!I43))="","",OFFSET('Water Data'!$I$28,0,10*ROW('Water Data'!I43)))</f>
        <v/>
      </c>
      <c r="CJ49" s="369" t="str">
        <f ca="1">+IF(OFFSET('Water Data'!$I$29,0,10*ROW('Water Data'!I43))="","",OFFSET('Water Data'!$I$29,0,10*ROW('Water Data'!I43)))</f>
        <v/>
      </c>
      <c r="CK49" s="369" t="str">
        <f ca="1">+IF(OFFSET('Sanitation Data'!$D$28,0,10*ROW('Sanitation Data'!D43))="","",OFFSET('Sanitation Data'!$D$28,0,10*ROW('Sanitation Data'!D43)))</f>
        <v/>
      </c>
      <c r="CL49" s="369" t="str">
        <f ca="1">+IF(OFFSET('Sanitation Data'!$D$29,0,10*ROW('Sanitation Data'!D43))="","",OFFSET('Sanitation Data'!$D$29,0,10*ROW('Sanitation Data'!D43)))</f>
        <v/>
      </c>
      <c r="CM49" s="369" t="str">
        <f ca="1">+IF(OFFSET('Sanitation Data'!$D$30,0,10*ROW('Sanitation Data'!D43))="","",OFFSET('Sanitation Data'!$D$30,0,10*ROW('Sanitation Data'!D43)))</f>
        <v/>
      </c>
      <c r="CN49" s="369" t="str">
        <f ca="1">+IF(OFFSET('Sanitation Data'!$D$31,0,10*ROW('Sanitation Data'!D43))="","",OFFSET('Sanitation Data'!$D$31,0,10*ROW('Sanitation Data'!D43)))</f>
        <v/>
      </c>
      <c r="CO49" s="369" t="str">
        <f ca="1">+IF(OFFSET('Sanitation Data'!$D$32,0,10*ROW('Sanitation Data'!D43))="","",OFFSET('Sanitation Data'!$D$32,0,10*ROW('Sanitation Data'!D43)))</f>
        <v/>
      </c>
      <c r="CP49" s="369" t="str">
        <f ca="1">+IF(OFFSET('Sanitation Data'!$E$28,0,10*ROW('Sanitation Data'!E43))="","",OFFSET('Sanitation Data'!$E$28,0,10*ROW('Sanitation Data'!E43)))</f>
        <v/>
      </c>
      <c r="CQ49" s="369" t="str">
        <f ca="1">+IF(OFFSET('Sanitation Data'!$E$29,0,10*ROW('Sanitation Data'!E43))="","",OFFSET('Sanitation Data'!$E$29,0,10*ROW('Sanitation Data'!E43)))</f>
        <v/>
      </c>
      <c r="CR49" s="369" t="str">
        <f ca="1">+IF(OFFSET('Sanitation Data'!$E$30,0,10*ROW('Sanitation Data'!E43))="","",OFFSET('Sanitation Data'!$E$30,0,10*ROW('Sanitation Data'!E43)))</f>
        <v/>
      </c>
      <c r="CS49" s="369" t="str">
        <f ca="1">+IF(OFFSET('Sanitation Data'!$E$31,0,10*ROW('Sanitation Data'!E43))="","",OFFSET('Sanitation Data'!$E$31,0,10*ROW('Sanitation Data'!E43)))</f>
        <v/>
      </c>
      <c r="CT49" s="369" t="str">
        <f ca="1">+IF(OFFSET('Sanitation Data'!$E$32,0,10*ROW('Sanitation Data'!E43))="","",OFFSET('Sanitation Data'!$E$32,0,10*ROW('Sanitation Data'!E43)))</f>
        <v/>
      </c>
      <c r="CU49" s="369" t="str">
        <f ca="1">+IF(OFFSET('Sanitation Data'!$F$28,0,10*ROW('Sanitation Data'!F43))="","",OFFSET('Sanitation Data'!$F$28,0,10*ROW('Sanitation Data'!F43)))</f>
        <v/>
      </c>
      <c r="CV49" s="369" t="str">
        <f ca="1">+IF(OFFSET('Sanitation Data'!$F$29,0,10*ROW('Sanitation Data'!F43))="","",OFFSET('Sanitation Data'!$F$29,0,10*ROW('Sanitation Data'!F43)))</f>
        <v/>
      </c>
      <c r="CW49" s="369" t="str">
        <f ca="1">+IF(OFFSET('Sanitation Data'!$F$30,0,10*ROW('Sanitation Data'!F43))="","",OFFSET('Sanitation Data'!$F$30,0,10*ROW('Sanitation Data'!F43)))</f>
        <v/>
      </c>
      <c r="CX49" s="369" t="str">
        <f ca="1">+IF(OFFSET('Sanitation Data'!$F$31,0,10*ROW('Sanitation Data'!F43))="","",OFFSET('Sanitation Data'!$F$31,0,10*ROW('Sanitation Data'!F43)))</f>
        <v/>
      </c>
      <c r="CY49" s="369" t="str">
        <f ca="1">+IF(OFFSET('Sanitation Data'!$F$32,0,10*ROW('Sanitation Data'!F43))="","",OFFSET('Sanitation Data'!$F$32,0,10*ROW('Sanitation Data'!F43)))</f>
        <v/>
      </c>
      <c r="CZ49" s="369" t="str">
        <f ca="1">+IF(OFFSET('Sanitation Data'!$G$28,0,10*ROW('Sanitation Data'!G43))="","",OFFSET('Sanitation Data'!$G$28,0,10*ROW('Sanitation Data'!G43)))</f>
        <v/>
      </c>
      <c r="DA49" s="369" t="str">
        <f ca="1">+IF(OFFSET('Sanitation Data'!$G$29,0,10*ROW('Sanitation Data'!G43))="","",OFFSET('Sanitation Data'!$G$29,0,10*ROW('Sanitation Data'!G43)))</f>
        <v/>
      </c>
      <c r="DB49" s="369" t="str">
        <f ca="1">+IF(OFFSET('Sanitation Data'!$G$30,0,10*ROW('Sanitation Data'!G43))="","",OFFSET('Sanitation Data'!$G$30,0,10*ROW('Sanitation Data'!G43)))</f>
        <v/>
      </c>
      <c r="DC49" s="369" t="str">
        <f ca="1">+IF(OFFSET('Sanitation Data'!$G$31,0,10*ROW('Sanitation Data'!G43))="","",OFFSET('Sanitation Data'!$G$31,0,10*ROW('Sanitation Data'!G43)))</f>
        <v/>
      </c>
      <c r="DD49" s="369" t="str">
        <f ca="1">+IF(OFFSET('Sanitation Data'!$G$32,0,10*ROW('Sanitation Data'!G43))="","",OFFSET('Sanitation Data'!$G$32,0,10*ROW('Sanitation Data'!G43)))</f>
        <v/>
      </c>
      <c r="DE49" s="369" t="str">
        <f ca="1">+IF(OFFSET('Sanitation Data'!$H$28,0,10*ROW('Sanitation Data'!H43))="","",OFFSET('Sanitation Data'!$H$28,0,10*ROW('Sanitation Data'!H43)))</f>
        <v/>
      </c>
      <c r="DF49" s="369" t="str">
        <f ca="1">+IF(OFFSET('Sanitation Data'!$H$29,0,10*ROW('Sanitation Data'!H43))="","",OFFSET('Sanitation Data'!$H$29,0,10*ROW('Sanitation Data'!H43)))</f>
        <v/>
      </c>
      <c r="DG49" s="369" t="str">
        <f ca="1">+IF(OFFSET('Sanitation Data'!$H$30,0,10*ROW('Sanitation Data'!H43))="","",OFFSET('Sanitation Data'!$H$30,0,10*ROW('Sanitation Data'!H43)))</f>
        <v/>
      </c>
      <c r="DH49" s="369" t="str">
        <f ca="1">+IF(OFFSET('Sanitation Data'!$H$31,0,10*ROW('Sanitation Data'!H43))="","",OFFSET('Sanitation Data'!$H$31,0,10*ROW('Sanitation Data'!H43)))</f>
        <v/>
      </c>
      <c r="DI49" s="369" t="str">
        <f ca="1">+IF(OFFSET('Sanitation Data'!$H$32,0,10*ROW('Sanitation Data'!H43))="","",OFFSET('Sanitation Data'!$H$32,0,10*ROW('Sanitation Data'!H43)))</f>
        <v/>
      </c>
      <c r="DJ49" s="369" t="str">
        <f ca="1">+IF(OFFSET('Sanitation Data'!$I$28,0,10*ROW('Sanitation Data'!I43))="","",OFFSET('Sanitation Data'!$I$28,0,10*ROW('Sanitation Data'!I43)))</f>
        <v/>
      </c>
      <c r="DK49" s="369" t="str">
        <f ca="1">+IF(OFFSET('Sanitation Data'!$I$29,0,10*ROW('Sanitation Data'!I43))="","",OFFSET('Sanitation Data'!$I$29,0,10*ROW('Sanitation Data'!I43)))</f>
        <v/>
      </c>
      <c r="DL49" s="369" t="str">
        <f ca="1">+IF(OFFSET('Sanitation Data'!$I$30,0,10*ROW('Sanitation Data'!I43))="","",OFFSET('Sanitation Data'!$I$30,0,10*ROW('Sanitation Data'!I43)))</f>
        <v/>
      </c>
      <c r="DM49" s="369" t="str">
        <f ca="1">+IF(OFFSET('Sanitation Data'!$I$31,0,10*ROW('Sanitation Data'!I43))="","",OFFSET('Sanitation Data'!$I$31,0,10*ROW('Sanitation Data'!I43)))</f>
        <v/>
      </c>
      <c r="DN49" s="369" t="str">
        <f ca="1">+IF(OFFSET('Sanitation Data'!$I$32,0,10*ROW('Sanitation Data'!I43))="","",OFFSET('Sanitation Data'!$I$32,0,10*ROW('Sanitation Data'!I43)))</f>
        <v/>
      </c>
      <c r="DO49" s="369" t="str">
        <f ca="1">+IF(OFFSET('Hygiene Data'!$D$11,0,10*ROW('Hygiene Data'!D43))="","",OFFSET('Hygiene Data'!$D$11,0,10*ROW('Hygiene Data'!D43)))</f>
        <v/>
      </c>
      <c r="DP49" s="369" t="str">
        <f ca="1">+IF(OFFSET('Hygiene Data'!$D$12,0,10*ROW('Hygiene Data'!D43))="","",OFFSET('Hygiene Data'!$D$12,0,10*ROW('Hygiene Data'!D43)))</f>
        <v/>
      </c>
      <c r="DQ49" s="369" t="str">
        <f ca="1">+IF(OFFSET('Hygiene Data'!$D$13,0,10*ROW('Hygiene Data'!D43))="","",OFFSET('Hygiene Data'!$D$13,0,10*ROW('Hygiene Data'!D43)))</f>
        <v/>
      </c>
      <c r="DR49" s="369" t="str">
        <f ca="1">+IF(OFFSET('Hygiene Data'!$E$11,0,10*ROW('Hygiene Data'!E43))="","",OFFSET('Hygiene Data'!$E$11,0,10*ROW('Hygiene Data'!E43)))</f>
        <v/>
      </c>
      <c r="DS49" s="369" t="str">
        <f ca="1">+IF(OFFSET('Hygiene Data'!$E$12,0,10*ROW('Hygiene Data'!E43))="","",OFFSET('Hygiene Data'!$E$12,0,10*ROW('Hygiene Data'!E43)))</f>
        <v/>
      </c>
      <c r="DT49" s="369" t="str">
        <f ca="1">+IF(OFFSET('Hygiene Data'!$E$13,0,10*ROW('Hygiene Data'!E43))="","",OFFSET('Hygiene Data'!$E$13,0,10*ROW('Hygiene Data'!E43)))</f>
        <v/>
      </c>
      <c r="DU49" s="369" t="str">
        <f ca="1">+IF(OFFSET('Hygiene Data'!$F$11,0,10*ROW('Hygiene Data'!F43))="","",OFFSET('Hygiene Data'!$F$11,0,10*ROW('Hygiene Data'!F43)))</f>
        <v/>
      </c>
      <c r="DV49" s="369" t="str">
        <f ca="1">+IF(OFFSET('Hygiene Data'!$F$12,0,10*ROW('Hygiene Data'!F43))="","",OFFSET('Hygiene Data'!$F$12,0,10*ROW('Hygiene Data'!F43)))</f>
        <v/>
      </c>
      <c r="DW49" s="369" t="str">
        <f ca="1">+IF(OFFSET('Hygiene Data'!$F$13,0,10*ROW('Hygiene Data'!F43))="","",OFFSET('Hygiene Data'!$F$13,0,10*ROW('Hygiene Data'!F43)))</f>
        <v/>
      </c>
      <c r="DX49" s="369" t="str">
        <f ca="1">+IF(OFFSET('Hygiene Data'!$G$11,0,10*ROW('Hygiene Data'!G43))="","",OFFSET('Hygiene Data'!$G$11,0,10*ROW('Hygiene Data'!G43)))</f>
        <v/>
      </c>
      <c r="DY49" s="369" t="str">
        <f ca="1">+IF(OFFSET('Hygiene Data'!$G$12,0,10*ROW('Hygiene Data'!G43))="","",OFFSET('Hygiene Data'!$G$12,0,10*ROW('Hygiene Data'!G43)))</f>
        <v/>
      </c>
      <c r="DZ49" s="369" t="str">
        <f ca="1">+IF(OFFSET('Hygiene Data'!$G$13,0,10*ROW('Hygiene Data'!G43))="","",OFFSET('Hygiene Data'!$G$13,0,10*ROW('Hygiene Data'!G43)))</f>
        <v/>
      </c>
      <c r="EA49" s="369" t="str">
        <f ca="1">+IF(OFFSET('Hygiene Data'!$H$11,0,10*ROW('Hygiene Data'!H43))="","",OFFSET('Hygiene Data'!$H$11,0,10*ROW('Hygiene Data'!H43)))</f>
        <v/>
      </c>
      <c r="EB49" s="369" t="str">
        <f ca="1">+IF(OFFSET('Hygiene Data'!$H$12,0,10*ROW('Hygiene Data'!H43))="","",OFFSET('Hygiene Data'!$H$12,0,10*ROW('Hygiene Data'!H43)))</f>
        <v/>
      </c>
      <c r="EC49" s="369" t="str">
        <f ca="1">+IF(OFFSET('Hygiene Data'!$H$13,0,10*ROW('Hygiene Data'!H43))="","",OFFSET('Hygiene Data'!$H$13,0,10*ROW('Hygiene Data'!H43)))</f>
        <v/>
      </c>
      <c r="ED49" s="369" t="str">
        <f ca="1">+IF(OFFSET('Hygiene Data'!$I$11,0,10*ROW('Hygiene Data'!I43))="","",OFFSET('Hygiene Data'!$I$11,0,10*ROW('Hygiene Data'!I43)))</f>
        <v/>
      </c>
      <c r="EE49" s="369" t="str">
        <f ca="1">+IF(OFFSET('Hygiene Data'!$I$12,0,10*ROW('Hygiene Data'!I43))="","",OFFSET('Hygiene Data'!$I$12,0,10*ROW('Hygiene Data'!I43)))</f>
        <v/>
      </c>
      <c r="EF49" s="369" t="str">
        <f ca="1">+IF(OFFSET('Hygiene Data'!$I$13,0,10*ROW('Hygiene Data'!I43))="","",OFFSET('Hygiene Data'!$I$13,0,10*ROW('Hygiene Data'!I43)))</f>
        <v/>
      </c>
    </row>
    <row r="50" spans="1:136" x14ac:dyDescent="0.25">
      <c r="A50" s="478" t="str">
        <f ca="1">+IF(OFFSET('Water Data'!$B$2,0,10*ROW('Water Data'!E44))="","",OFFSET('Water Data'!$B$2,0,10*ROW('Water Data'!E44)))</f>
        <v/>
      </c>
      <c r="B50" s="478"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05" t="str">
        <f t="shared" ca="1" si="0"/>
        <v/>
      </c>
      <c r="D50" s="506"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06"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06"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06"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06"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06"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06"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06"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06"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06"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06"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06"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06"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06"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06"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06"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06"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06"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07"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07"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07"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07"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07"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07"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07"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07"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07"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07"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07"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07"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07"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07"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07"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07"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07"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07"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07"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07"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07"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07"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07"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07"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07"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07"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07"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07"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07"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07"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08"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84"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08"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08"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08"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08"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08"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08"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08"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08"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08"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08"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08"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08"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08"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08"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08"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08"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69" t="str">
        <f ca="1">+IF(OFFSET('Water Data'!$D$27,0,10*ROW('Water Data'!D44))="","",OFFSET('Water Data'!$D$27,0,10*ROW('Water Data'!D44)))</f>
        <v/>
      </c>
      <c r="BT50" s="369" t="str">
        <f ca="1">+IF(OFFSET('Water Data'!$D$28,0,10*ROW('Water Data'!D44))="","",OFFSET('Water Data'!$D$28,0,10*ROW('Water Data'!D44)))</f>
        <v/>
      </c>
      <c r="BU50" s="369" t="str">
        <f ca="1">+IF(OFFSET('Water Data'!$D$29,0,10*ROW('Water Data'!D44))="","",OFFSET('Water Data'!$D$29,0,10*ROW('Water Data'!D44)))</f>
        <v/>
      </c>
      <c r="BV50" s="369" t="str">
        <f ca="1">+IF(OFFSET('Water Data'!$E$27,0,10*ROW('Water Data'!E44))="","",OFFSET('Water Data'!$E$27,0,10*ROW('Water Data'!E44)))</f>
        <v/>
      </c>
      <c r="BW50" s="369" t="str">
        <f ca="1">+IF(OFFSET('Water Data'!$E$28,0,10*ROW('Water Data'!E44))="","",OFFSET('Water Data'!$E$28,0,10*ROW('Water Data'!E44)))</f>
        <v/>
      </c>
      <c r="BX50" s="369" t="str">
        <f ca="1">+IF(OFFSET('Water Data'!$E$29,0,10*ROW('Water Data'!E44))="","",OFFSET('Water Data'!$E$29,0,10*ROW('Water Data'!E44)))</f>
        <v/>
      </c>
      <c r="BY50" s="369" t="str">
        <f ca="1">+IF(OFFSET('Water Data'!$F$27,0,10*ROW('Water Data'!F44))="","",OFFSET('Water Data'!$F$27,0,10*ROW('Water Data'!F44)))</f>
        <v/>
      </c>
      <c r="BZ50" s="369" t="str">
        <f ca="1">+IF(OFFSET('Water Data'!$F$28,0,10*ROW('Water Data'!F44))="","",OFFSET('Water Data'!$F$28,0,10*ROW('Water Data'!F44)))</f>
        <v/>
      </c>
      <c r="CA50" s="369" t="str">
        <f ca="1">+IF(OFFSET('Water Data'!$F$29,0,10*ROW('Water Data'!F44))="","",OFFSET('Water Data'!$F$29,0,10*ROW('Water Data'!F44)))</f>
        <v/>
      </c>
      <c r="CB50" s="369" t="str">
        <f ca="1">+IF(OFFSET('Water Data'!$G$27,0,10*ROW('Water Data'!G44))="","",OFFSET('Water Data'!$G$27,0,10*ROW('Water Data'!G44)))</f>
        <v/>
      </c>
      <c r="CC50" s="369" t="str">
        <f ca="1">+IF(OFFSET('Water Data'!$G$28,0,10*ROW('Water Data'!G44))="","",OFFSET('Water Data'!$G$28,0,10*ROW('Water Data'!G44)))</f>
        <v/>
      </c>
      <c r="CD50" s="369" t="str">
        <f ca="1">+IF(OFFSET('Water Data'!$G$29,0,10*ROW('Water Data'!G44))="","",OFFSET('Water Data'!$G$29,0,10*ROW('Water Data'!G44)))</f>
        <v/>
      </c>
      <c r="CE50" s="369" t="str">
        <f ca="1">+IF(OFFSET('Water Data'!$H$27,0,10*ROW('Water Data'!H44))="","",OFFSET('Water Data'!$H$27,0,10*ROW('Water Data'!H44)))</f>
        <v/>
      </c>
      <c r="CF50" s="369" t="str">
        <f ca="1">+IF(OFFSET('Water Data'!$H$28,0,10*ROW('Water Data'!H44))="","",OFFSET('Water Data'!$H$28,0,10*ROW('Water Data'!H44)))</f>
        <v/>
      </c>
      <c r="CG50" s="369" t="str">
        <f ca="1">+IF(OFFSET('Water Data'!$H$29,0,10*ROW('Water Data'!H44))="","",OFFSET('Water Data'!$H$29,0,10*ROW('Water Data'!H44)))</f>
        <v/>
      </c>
      <c r="CH50" s="369" t="str">
        <f ca="1">+IF(OFFSET('Water Data'!$I$27,0,10*ROW('Water Data'!I44))="","",OFFSET('Water Data'!$I$27,0,10*ROW('Water Data'!I44)))</f>
        <v/>
      </c>
      <c r="CI50" s="369" t="str">
        <f ca="1">+IF(OFFSET('Water Data'!$I$28,0,10*ROW('Water Data'!I44))="","",OFFSET('Water Data'!$I$28,0,10*ROW('Water Data'!I44)))</f>
        <v/>
      </c>
      <c r="CJ50" s="369" t="str">
        <f ca="1">+IF(OFFSET('Water Data'!$I$29,0,10*ROW('Water Data'!I44))="","",OFFSET('Water Data'!$I$29,0,10*ROW('Water Data'!I44)))</f>
        <v/>
      </c>
      <c r="CK50" s="369" t="str">
        <f ca="1">+IF(OFFSET('Sanitation Data'!$D$28,0,10*ROW('Sanitation Data'!D44))="","",OFFSET('Sanitation Data'!$D$28,0,10*ROW('Sanitation Data'!D44)))</f>
        <v/>
      </c>
      <c r="CL50" s="369" t="str">
        <f ca="1">+IF(OFFSET('Sanitation Data'!$D$29,0,10*ROW('Sanitation Data'!D44))="","",OFFSET('Sanitation Data'!$D$29,0,10*ROW('Sanitation Data'!D44)))</f>
        <v/>
      </c>
      <c r="CM50" s="369" t="str">
        <f ca="1">+IF(OFFSET('Sanitation Data'!$D$30,0,10*ROW('Sanitation Data'!D44))="","",OFFSET('Sanitation Data'!$D$30,0,10*ROW('Sanitation Data'!D44)))</f>
        <v/>
      </c>
      <c r="CN50" s="369" t="str">
        <f ca="1">+IF(OFFSET('Sanitation Data'!$D$31,0,10*ROW('Sanitation Data'!D44))="","",OFFSET('Sanitation Data'!$D$31,0,10*ROW('Sanitation Data'!D44)))</f>
        <v/>
      </c>
      <c r="CO50" s="369" t="str">
        <f ca="1">+IF(OFFSET('Sanitation Data'!$D$32,0,10*ROW('Sanitation Data'!D44))="","",OFFSET('Sanitation Data'!$D$32,0,10*ROW('Sanitation Data'!D44)))</f>
        <v/>
      </c>
      <c r="CP50" s="369" t="str">
        <f ca="1">+IF(OFFSET('Sanitation Data'!$E$28,0,10*ROW('Sanitation Data'!E44))="","",OFFSET('Sanitation Data'!$E$28,0,10*ROW('Sanitation Data'!E44)))</f>
        <v/>
      </c>
      <c r="CQ50" s="369" t="str">
        <f ca="1">+IF(OFFSET('Sanitation Data'!$E$29,0,10*ROW('Sanitation Data'!E44))="","",OFFSET('Sanitation Data'!$E$29,0,10*ROW('Sanitation Data'!E44)))</f>
        <v/>
      </c>
      <c r="CR50" s="369" t="str">
        <f ca="1">+IF(OFFSET('Sanitation Data'!$E$30,0,10*ROW('Sanitation Data'!E44))="","",OFFSET('Sanitation Data'!$E$30,0,10*ROW('Sanitation Data'!E44)))</f>
        <v/>
      </c>
      <c r="CS50" s="369" t="str">
        <f ca="1">+IF(OFFSET('Sanitation Data'!$E$31,0,10*ROW('Sanitation Data'!E44))="","",OFFSET('Sanitation Data'!$E$31,0,10*ROW('Sanitation Data'!E44)))</f>
        <v/>
      </c>
      <c r="CT50" s="369" t="str">
        <f ca="1">+IF(OFFSET('Sanitation Data'!$E$32,0,10*ROW('Sanitation Data'!E44))="","",OFFSET('Sanitation Data'!$E$32,0,10*ROW('Sanitation Data'!E44)))</f>
        <v/>
      </c>
      <c r="CU50" s="369" t="str">
        <f ca="1">+IF(OFFSET('Sanitation Data'!$F$28,0,10*ROW('Sanitation Data'!F44))="","",OFFSET('Sanitation Data'!$F$28,0,10*ROW('Sanitation Data'!F44)))</f>
        <v/>
      </c>
      <c r="CV50" s="369" t="str">
        <f ca="1">+IF(OFFSET('Sanitation Data'!$F$29,0,10*ROW('Sanitation Data'!F44))="","",OFFSET('Sanitation Data'!$F$29,0,10*ROW('Sanitation Data'!F44)))</f>
        <v/>
      </c>
      <c r="CW50" s="369" t="str">
        <f ca="1">+IF(OFFSET('Sanitation Data'!$F$30,0,10*ROW('Sanitation Data'!F44))="","",OFFSET('Sanitation Data'!$F$30,0,10*ROW('Sanitation Data'!F44)))</f>
        <v/>
      </c>
      <c r="CX50" s="369" t="str">
        <f ca="1">+IF(OFFSET('Sanitation Data'!$F$31,0,10*ROW('Sanitation Data'!F44))="","",OFFSET('Sanitation Data'!$F$31,0,10*ROW('Sanitation Data'!F44)))</f>
        <v/>
      </c>
      <c r="CY50" s="369" t="str">
        <f ca="1">+IF(OFFSET('Sanitation Data'!$F$32,0,10*ROW('Sanitation Data'!F44))="","",OFFSET('Sanitation Data'!$F$32,0,10*ROW('Sanitation Data'!F44)))</f>
        <v/>
      </c>
      <c r="CZ50" s="369" t="str">
        <f ca="1">+IF(OFFSET('Sanitation Data'!$G$28,0,10*ROW('Sanitation Data'!G44))="","",OFFSET('Sanitation Data'!$G$28,0,10*ROW('Sanitation Data'!G44)))</f>
        <v/>
      </c>
      <c r="DA50" s="369" t="str">
        <f ca="1">+IF(OFFSET('Sanitation Data'!$G$29,0,10*ROW('Sanitation Data'!G44))="","",OFFSET('Sanitation Data'!$G$29,0,10*ROW('Sanitation Data'!G44)))</f>
        <v/>
      </c>
      <c r="DB50" s="369" t="str">
        <f ca="1">+IF(OFFSET('Sanitation Data'!$G$30,0,10*ROW('Sanitation Data'!G44))="","",OFFSET('Sanitation Data'!$G$30,0,10*ROW('Sanitation Data'!G44)))</f>
        <v/>
      </c>
      <c r="DC50" s="369" t="str">
        <f ca="1">+IF(OFFSET('Sanitation Data'!$G$31,0,10*ROW('Sanitation Data'!G44))="","",OFFSET('Sanitation Data'!$G$31,0,10*ROW('Sanitation Data'!G44)))</f>
        <v/>
      </c>
      <c r="DD50" s="369" t="str">
        <f ca="1">+IF(OFFSET('Sanitation Data'!$G$32,0,10*ROW('Sanitation Data'!G44))="","",OFFSET('Sanitation Data'!$G$32,0,10*ROW('Sanitation Data'!G44)))</f>
        <v/>
      </c>
      <c r="DE50" s="369" t="str">
        <f ca="1">+IF(OFFSET('Sanitation Data'!$H$28,0,10*ROW('Sanitation Data'!H44))="","",OFFSET('Sanitation Data'!$H$28,0,10*ROW('Sanitation Data'!H44)))</f>
        <v/>
      </c>
      <c r="DF50" s="369" t="str">
        <f ca="1">+IF(OFFSET('Sanitation Data'!$H$29,0,10*ROW('Sanitation Data'!H44))="","",OFFSET('Sanitation Data'!$H$29,0,10*ROW('Sanitation Data'!H44)))</f>
        <v/>
      </c>
      <c r="DG50" s="369" t="str">
        <f ca="1">+IF(OFFSET('Sanitation Data'!$H$30,0,10*ROW('Sanitation Data'!H44))="","",OFFSET('Sanitation Data'!$H$30,0,10*ROW('Sanitation Data'!H44)))</f>
        <v/>
      </c>
      <c r="DH50" s="369" t="str">
        <f ca="1">+IF(OFFSET('Sanitation Data'!$H$31,0,10*ROW('Sanitation Data'!H44))="","",OFFSET('Sanitation Data'!$H$31,0,10*ROW('Sanitation Data'!H44)))</f>
        <v/>
      </c>
      <c r="DI50" s="369" t="str">
        <f ca="1">+IF(OFFSET('Sanitation Data'!$H$32,0,10*ROW('Sanitation Data'!H44))="","",OFFSET('Sanitation Data'!$H$32,0,10*ROW('Sanitation Data'!H44)))</f>
        <v/>
      </c>
      <c r="DJ50" s="369" t="str">
        <f ca="1">+IF(OFFSET('Sanitation Data'!$I$28,0,10*ROW('Sanitation Data'!I44))="","",OFFSET('Sanitation Data'!$I$28,0,10*ROW('Sanitation Data'!I44)))</f>
        <v/>
      </c>
      <c r="DK50" s="369" t="str">
        <f ca="1">+IF(OFFSET('Sanitation Data'!$I$29,0,10*ROW('Sanitation Data'!I44))="","",OFFSET('Sanitation Data'!$I$29,0,10*ROW('Sanitation Data'!I44)))</f>
        <v/>
      </c>
      <c r="DL50" s="369" t="str">
        <f ca="1">+IF(OFFSET('Sanitation Data'!$I$30,0,10*ROW('Sanitation Data'!I44))="","",OFFSET('Sanitation Data'!$I$30,0,10*ROW('Sanitation Data'!I44)))</f>
        <v/>
      </c>
      <c r="DM50" s="369" t="str">
        <f ca="1">+IF(OFFSET('Sanitation Data'!$I$31,0,10*ROW('Sanitation Data'!I44))="","",OFFSET('Sanitation Data'!$I$31,0,10*ROW('Sanitation Data'!I44)))</f>
        <v/>
      </c>
      <c r="DN50" s="369" t="str">
        <f ca="1">+IF(OFFSET('Sanitation Data'!$I$32,0,10*ROW('Sanitation Data'!I44))="","",OFFSET('Sanitation Data'!$I$32,0,10*ROW('Sanitation Data'!I44)))</f>
        <v/>
      </c>
      <c r="DO50" s="369" t="str">
        <f ca="1">+IF(OFFSET('Hygiene Data'!$D$11,0,10*ROW('Hygiene Data'!D44))="","",OFFSET('Hygiene Data'!$D$11,0,10*ROW('Hygiene Data'!D44)))</f>
        <v/>
      </c>
      <c r="DP50" s="369" t="str">
        <f ca="1">+IF(OFFSET('Hygiene Data'!$D$12,0,10*ROW('Hygiene Data'!D44))="","",OFFSET('Hygiene Data'!$D$12,0,10*ROW('Hygiene Data'!D44)))</f>
        <v/>
      </c>
      <c r="DQ50" s="369" t="str">
        <f ca="1">+IF(OFFSET('Hygiene Data'!$D$13,0,10*ROW('Hygiene Data'!D44))="","",OFFSET('Hygiene Data'!$D$13,0,10*ROW('Hygiene Data'!D44)))</f>
        <v/>
      </c>
      <c r="DR50" s="369" t="str">
        <f ca="1">+IF(OFFSET('Hygiene Data'!$E$11,0,10*ROW('Hygiene Data'!E44))="","",OFFSET('Hygiene Data'!$E$11,0,10*ROW('Hygiene Data'!E44)))</f>
        <v/>
      </c>
      <c r="DS50" s="369" t="str">
        <f ca="1">+IF(OFFSET('Hygiene Data'!$E$12,0,10*ROW('Hygiene Data'!E44))="","",OFFSET('Hygiene Data'!$E$12,0,10*ROW('Hygiene Data'!E44)))</f>
        <v/>
      </c>
      <c r="DT50" s="369" t="str">
        <f ca="1">+IF(OFFSET('Hygiene Data'!$E$13,0,10*ROW('Hygiene Data'!E44))="","",OFFSET('Hygiene Data'!$E$13,0,10*ROW('Hygiene Data'!E44)))</f>
        <v/>
      </c>
      <c r="DU50" s="369" t="str">
        <f ca="1">+IF(OFFSET('Hygiene Data'!$F$11,0,10*ROW('Hygiene Data'!F44))="","",OFFSET('Hygiene Data'!$F$11,0,10*ROW('Hygiene Data'!F44)))</f>
        <v/>
      </c>
      <c r="DV50" s="369" t="str">
        <f ca="1">+IF(OFFSET('Hygiene Data'!$F$12,0,10*ROW('Hygiene Data'!F44))="","",OFFSET('Hygiene Data'!$F$12,0,10*ROW('Hygiene Data'!F44)))</f>
        <v/>
      </c>
      <c r="DW50" s="369" t="str">
        <f ca="1">+IF(OFFSET('Hygiene Data'!$F$13,0,10*ROW('Hygiene Data'!F44))="","",OFFSET('Hygiene Data'!$F$13,0,10*ROW('Hygiene Data'!F44)))</f>
        <v/>
      </c>
      <c r="DX50" s="369" t="str">
        <f ca="1">+IF(OFFSET('Hygiene Data'!$G$11,0,10*ROW('Hygiene Data'!G44))="","",OFFSET('Hygiene Data'!$G$11,0,10*ROW('Hygiene Data'!G44)))</f>
        <v/>
      </c>
      <c r="DY50" s="369" t="str">
        <f ca="1">+IF(OFFSET('Hygiene Data'!$G$12,0,10*ROW('Hygiene Data'!G44))="","",OFFSET('Hygiene Data'!$G$12,0,10*ROW('Hygiene Data'!G44)))</f>
        <v/>
      </c>
      <c r="DZ50" s="369" t="str">
        <f ca="1">+IF(OFFSET('Hygiene Data'!$G$13,0,10*ROW('Hygiene Data'!G44))="","",OFFSET('Hygiene Data'!$G$13,0,10*ROW('Hygiene Data'!G44)))</f>
        <v/>
      </c>
      <c r="EA50" s="369" t="str">
        <f ca="1">+IF(OFFSET('Hygiene Data'!$H$11,0,10*ROW('Hygiene Data'!H44))="","",OFFSET('Hygiene Data'!$H$11,0,10*ROW('Hygiene Data'!H44)))</f>
        <v/>
      </c>
      <c r="EB50" s="369" t="str">
        <f ca="1">+IF(OFFSET('Hygiene Data'!$H$12,0,10*ROW('Hygiene Data'!H44))="","",OFFSET('Hygiene Data'!$H$12,0,10*ROW('Hygiene Data'!H44)))</f>
        <v/>
      </c>
      <c r="EC50" s="369" t="str">
        <f ca="1">+IF(OFFSET('Hygiene Data'!$H$13,0,10*ROW('Hygiene Data'!H44))="","",OFFSET('Hygiene Data'!$H$13,0,10*ROW('Hygiene Data'!H44)))</f>
        <v/>
      </c>
      <c r="ED50" s="369" t="str">
        <f ca="1">+IF(OFFSET('Hygiene Data'!$I$11,0,10*ROW('Hygiene Data'!I44))="","",OFFSET('Hygiene Data'!$I$11,0,10*ROW('Hygiene Data'!I44)))</f>
        <v/>
      </c>
      <c r="EE50" s="369" t="str">
        <f ca="1">+IF(OFFSET('Hygiene Data'!$I$12,0,10*ROW('Hygiene Data'!I44))="","",OFFSET('Hygiene Data'!$I$12,0,10*ROW('Hygiene Data'!I44)))</f>
        <v/>
      </c>
      <c r="EF50" s="369" t="str">
        <f ca="1">+IF(OFFSET('Hygiene Data'!$I$13,0,10*ROW('Hygiene Data'!I44))="","",OFFSET('Hygiene Data'!$I$13,0,10*ROW('Hygiene Data'!I44)))</f>
        <v/>
      </c>
    </row>
    <row r="51" spans="1:136" x14ac:dyDescent="0.25">
      <c r="A51" s="478" t="str">
        <f ca="1">+IF(OFFSET('Water Data'!$B$2,0,10*ROW('Water Data'!E45))="","",OFFSET('Water Data'!$B$2,0,10*ROW('Water Data'!E45)))</f>
        <v/>
      </c>
      <c r="B51" s="478"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05" t="str">
        <f t="shared" ca="1" si="0"/>
        <v/>
      </c>
      <c r="D51" s="506"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06"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06"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06"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06"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06"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06"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06"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06"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06"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06"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06"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06"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06"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06"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06"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06"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06"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07"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07"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07"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07"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07"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07"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07"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07"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07"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07"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07"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07"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07"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07"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07"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07"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07"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07"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07"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07"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07"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07"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07"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07"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07"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07"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07"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07"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07"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07"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08"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84"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08"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08"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08"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08"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08"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08"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08"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08"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08"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08"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08"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08"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08"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08"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08"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08"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69" t="str">
        <f ca="1">+IF(OFFSET('Water Data'!$D$27,0,10*ROW('Water Data'!D45))="","",OFFSET('Water Data'!$D$27,0,10*ROW('Water Data'!D45)))</f>
        <v/>
      </c>
      <c r="BT51" s="369" t="str">
        <f ca="1">+IF(OFFSET('Water Data'!$D$28,0,10*ROW('Water Data'!D45))="","",OFFSET('Water Data'!$D$28,0,10*ROW('Water Data'!D45)))</f>
        <v/>
      </c>
      <c r="BU51" s="369" t="str">
        <f ca="1">+IF(OFFSET('Water Data'!$D$29,0,10*ROW('Water Data'!D45))="","",OFFSET('Water Data'!$D$29,0,10*ROW('Water Data'!D45)))</f>
        <v/>
      </c>
      <c r="BV51" s="369" t="str">
        <f ca="1">+IF(OFFSET('Water Data'!$E$27,0,10*ROW('Water Data'!E45))="","",OFFSET('Water Data'!$E$27,0,10*ROW('Water Data'!E45)))</f>
        <v/>
      </c>
      <c r="BW51" s="369" t="str">
        <f ca="1">+IF(OFFSET('Water Data'!$E$28,0,10*ROW('Water Data'!E45))="","",OFFSET('Water Data'!$E$28,0,10*ROW('Water Data'!E45)))</f>
        <v/>
      </c>
      <c r="BX51" s="369" t="str">
        <f ca="1">+IF(OFFSET('Water Data'!$E$29,0,10*ROW('Water Data'!E45))="","",OFFSET('Water Data'!$E$29,0,10*ROW('Water Data'!E45)))</f>
        <v/>
      </c>
      <c r="BY51" s="369" t="str">
        <f ca="1">+IF(OFFSET('Water Data'!$F$27,0,10*ROW('Water Data'!F45))="","",OFFSET('Water Data'!$F$27,0,10*ROW('Water Data'!F45)))</f>
        <v/>
      </c>
      <c r="BZ51" s="369" t="str">
        <f ca="1">+IF(OFFSET('Water Data'!$F$28,0,10*ROW('Water Data'!F45))="","",OFFSET('Water Data'!$F$28,0,10*ROW('Water Data'!F45)))</f>
        <v/>
      </c>
      <c r="CA51" s="369" t="str">
        <f ca="1">+IF(OFFSET('Water Data'!$F$29,0,10*ROW('Water Data'!F45))="","",OFFSET('Water Data'!$F$29,0,10*ROW('Water Data'!F45)))</f>
        <v/>
      </c>
      <c r="CB51" s="369" t="str">
        <f ca="1">+IF(OFFSET('Water Data'!$G$27,0,10*ROW('Water Data'!G45))="","",OFFSET('Water Data'!$G$27,0,10*ROW('Water Data'!G45)))</f>
        <v/>
      </c>
      <c r="CC51" s="369" t="str">
        <f ca="1">+IF(OFFSET('Water Data'!$G$28,0,10*ROW('Water Data'!G45))="","",OFFSET('Water Data'!$G$28,0,10*ROW('Water Data'!G45)))</f>
        <v/>
      </c>
      <c r="CD51" s="369" t="str">
        <f ca="1">+IF(OFFSET('Water Data'!$G$29,0,10*ROW('Water Data'!G45))="","",OFFSET('Water Data'!$G$29,0,10*ROW('Water Data'!G45)))</f>
        <v/>
      </c>
      <c r="CE51" s="369" t="str">
        <f ca="1">+IF(OFFSET('Water Data'!$H$27,0,10*ROW('Water Data'!H45))="","",OFFSET('Water Data'!$H$27,0,10*ROW('Water Data'!H45)))</f>
        <v/>
      </c>
      <c r="CF51" s="369" t="str">
        <f ca="1">+IF(OFFSET('Water Data'!$H$28,0,10*ROW('Water Data'!H45))="","",OFFSET('Water Data'!$H$28,0,10*ROW('Water Data'!H45)))</f>
        <v/>
      </c>
      <c r="CG51" s="369" t="str">
        <f ca="1">+IF(OFFSET('Water Data'!$H$29,0,10*ROW('Water Data'!H45))="","",OFFSET('Water Data'!$H$29,0,10*ROW('Water Data'!H45)))</f>
        <v/>
      </c>
      <c r="CH51" s="369" t="str">
        <f ca="1">+IF(OFFSET('Water Data'!$I$27,0,10*ROW('Water Data'!I45))="","",OFFSET('Water Data'!$I$27,0,10*ROW('Water Data'!I45)))</f>
        <v/>
      </c>
      <c r="CI51" s="369" t="str">
        <f ca="1">+IF(OFFSET('Water Data'!$I$28,0,10*ROW('Water Data'!I45))="","",OFFSET('Water Data'!$I$28,0,10*ROW('Water Data'!I45)))</f>
        <v/>
      </c>
      <c r="CJ51" s="369" t="str">
        <f ca="1">+IF(OFFSET('Water Data'!$I$29,0,10*ROW('Water Data'!I45))="","",OFFSET('Water Data'!$I$29,0,10*ROW('Water Data'!I45)))</f>
        <v/>
      </c>
      <c r="CK51" s="369" t="str">
        <f ca="1">+IF(OFFSET('Sanitation Data'!$D$28,0,10*ROW('Sanitation Data'!D45))="","",OFFSET('Sanitation Data'!$D$28,0,10*ROW('Sanitation Data'!D45)))</f>
        <v/>
      </c>
      <c r="CL51" s="369" t="str">
        <f ca="1">+IF(OFFSET('Sanitation Data'!$D$29,0,10*ROW('Sanitation Data'!D45))="","",OFFSET('Sanitation Data'!$D$29,0,10*ROW('Sanitation Data'!D45)))</f>
        <v/>
      </c>
      <c r="CM51" s="369" t="str">
        <f ca="1">+IF(OFFSET('Sanitation Data'!$D$30,0,10*ROW('Sanitation Data'!D45))="","",OFFSET('Sanitation Data'!$D$30,0,10*ROW('Sanitation Data'!D45)))</f>
        <v/>
      </c>
      <c r="CN51" s="369" t="str">
        <f ca="1">+IF(OFFSET('Sanitation Data'!$D$31,0,10*ROW('Sanitation Data'!D45))="","",OFFSET('Sanitation Data'!$D$31,0,10*ROW('Sanitation Data'!D45)))</f>
        <v/>
      </c>
      <c r="CO51" s="369" t="str">
        <f ca="1">+IF(OFFSET('Sanitation Data'!$D$32,0,10*ROW('Sanitation Data'!D45))="","",OFFSET('Sanitation Data'!$D$32,0,10*ROW('Sanitation Data'!D45)))</f>
        <v/>
      </c>
      <c r="CP51" s="369" t="str">
        <f ca="1">+IF(OFFSET('Sanitation Data'!$E$28,0,10*ROW('Sanitation Data'!E45))="","",OFFSET('Sanitation Data'!$E$28,0,10*ROW('Sanitation Data'!E45)))</f>
        <v/>
      </c>
      <c r="CQ51" s="369" t="str">
        <f ca="1">+IF(OFFSET('Sanitation Data'!$E$29,0,10*ROW('Sanitation Data'!E45))="","",OFFSET('Sanitation Data'!$E$29,0,10*ROW('Sanitation Data'!E45)))</f>
        <v/>
      </c>
      <c r="CR51" s="369" t="str">
        <f ca="1">+IF(OFFSET('Sanitation Data'!$E$30,0,10*ROW('Sanitation Data'!E45))="","",OFFSET('Sanitation Data'!$E$30,0,10*ROW('Sanitation Data'!E45)))</f>
        <v/>
      </c>
      <c r="CS51" s="369" t="str">
        <f ca="1">+IF(OFFSET('Sanitation Data'!$E$31,0,10*ROW('Sanitation Data'!E45))="","",OFFSET('Sanitation Data'!$E$31,0,10*ROW('Sanitation Data'!E45)))</f>
        <v/>
      </c>
      <c r="CT51" s="369" t="str">
        <f ca="1">+IF(OFFSET('Sanitation Data'!$E$32,0,10*ROW('Sanitation Data'!E45))="","",OFFSET('Sanitation Data'!$E$32,0,10*ROW('Sanitation Data'!E45)))</f>
        <v/>
      </c>
      <c r="CU51" s="369" t="str">
        <f ca="1">+IF(OFFSET('Sanitation Data'!$F$28,0,10*ROW('Sanitation Data'!F45))="","",OFFSET('Sanitation Data'!$F$28,0,10*ROW('Sanitation Data'!F45)))</f>
        <v/>
      </c>
      <c r="CV51" s="369" t="str">
        <f ca="1">+IF(OFFSET('Sanitation Data'!$F$29,0,10*ROW('Sanitation Data'!F45))="","",OFFSET('Sanitation Data'!$F$29,0,10*ROW('Sanitation Data'!F45)))</f>
        <v/>
      </c>
      <c r="CW51" s="369" t="str">
        <f ca="1">+IF(OFFSET('Sanitation Data'!$F$30,0,10*ROW('Sanitation Data'!F45))="","",OFFSET('Sanitation Data'!$F$30,0,10*ROW('Sanitation Data'!F45)))</f>
        <v/>
      </c>
      <c r="CX51" s="369" t="str">
        <f ca="1">+IF(OFFSET('Sanitation Data'!$F$31,0,10*ROW('Sanitation Data'!F45))="","",OFFSET('Sanitation Data'!$F$31,0,10*ROW('Sanitation Data'!F45)))</f>
        <v/>
      </c>
      <c r="CY51" s="369" t="str">
        <f ca="1">+IF(OFFSET('Sanitation Data'!$F$32,0,10*ROW('Sanitation Data'!F45))="","",OFFSET('Sanitation Data'!$F$32,0,10*ROW('Sanitation Data'!F45)))</f>
        <v/>
      </c>
      <c r="CZ51" s="369" t="str">
        <f ca="1">+IF(OFFSET('Sanitation Data'!$G$28,0,10*ROW('Sanitation Data'!G45))="","",OFFSET('Sanitation Data'!$G$28,0,10*ROW('Sanitation Data'!G45)))</f>
        <v/>
      </c>
      <c r="DA51" s="369" t="str">
        <f ca="1">+IF(OFFSET('Sanitation Data'!$G$29,0,10*ROW('Sanitation Data'!G45))="","",OFFSET('Sanitation Data'!$G$29,0,10*ROW('Sanitation Data'!G45)))</f>
        <v/>
      </c>
      <c r="DB51" s="369" t="str">
        <f ca="1">+IF(OFFSET('Sanitation Data'!$G$30,0,10*ROW('Sanitation Data'!G45))="","",OFFSET('Sanitation Data'!$G$30,0,10*ROW('Sanitation Data'!G45)))</f>
        <v/>
      </c>
      <c r="DC51" s="369" t="str">
        <f ca="1">+IF(OFFSET('Sanitation Data'!$G$31,0,10*ROW('Sanitation Data'!G45))="","",OFFSET('Sanitation Data'!$G$31,0,10*ROW('Sanitation Data'!G45)))</f>
        <v/>
      </c>
      <c r="DD51" s="369" t="str">
        <f ca="1">+IF(OFFSET('Sanitation Data'!$G$32,0,10*ROW('Sanitation Data'!G45))="","",OFFSET('Sanitation Data'!$G$32,0,10*ROW('Sanitation Data'!G45)))</f>
        <v/>
      </c>
      <c r="DE51" s="369" t="str">
        <f ca="1">+IF(OFFSET('Sanitation Data'!$H$28,0,10*ROW('Sanitation Data'!H45))="","",OFFSET('Sanitation Data'!$H$28,0,10*ROW('Sanitation Data'!H45)))</f>
        <v/>
      </c>
      <c r="DF51" s="369" t="str">
        <f ca="1">+IF(OFFSET('Sanitation Data'!$H$29,0,10*ROW('Sanitation Data'!H45))="","",OFFSET('Sanitation Data'!$H$29,0,10*ROW('Sanitation Data'!H45)))</f>
        <v/>
      </c>
      <c r="DG51" s="369" t="str">
        <f ca="1">+IF(OFFSET('Sanitation Data'!$H$30,0,10*ROW('Sanitation Data'!H45))="","",OFFSET('Sanitation Data'!$H$30,0,10*ROW('Sanitation Data'!H45)))</f>
        <v/>
      </c>
      <c r="DH51" s="369" t="str">
        <f ca="1">+IF(OFFSET('Sanitation Data'!$H$31,0,10*ROW('Sanitation Data'!H45))="","",OFFSET('Sanitation Data'!$H$31,0,10*ROW('Sanitation Data'!H45)))</f>
        <v/>
      </c>
      <c r="DI51" s="369" t="str">
        <f ca="1">+IF(OFFSET('Sanitation Data'!$H$32,0,10*ROW('Sanitation Data'!H45))="","",OFFSET('Sanitation Data'!$H$32,0,10*ROW('Sanitation Data'!H45)))</f>
        <v/>
      </c>
      <c r="DJ51" s="369" t="str">
        <f ca="1">+IF(OFFSET('Sanitation Data'!$I$28,0,10*ROW('Sanitation Data'!I45))="","",OFFSET('Sanitation Data'!$I$28,0,10*ROW('Sanitation Data'!I45)))</f>
        <v/>
      </c>
      <c r="DK51" s="369" t="str">
        <f ca="1">+IF(OFFSET('Sanitation Data'!$I$29,0,10*ROW('Sanitation Data'!I45))="","",OFFSET('Sanitation Data'!$I$29,0,10*ROW('Sanitation Data'!I45)))</f>
        <v/>
      </c>
      <c r="DL51" s="369" t="str">
        <f ca="1">+IF(OFFSET('Sanitation Data'!$I$30,0,10*ROW('Sanitation Data'!I45))="","",OFFSET('Sanitation Data'!$I$30,0,10*ROW('Sanitation Data'!I45)))</f>
        <v/>
      </c>
      <c r="DM51" s="369" t="str">
        <f ca="1">+IF(OFFSET('Sanitation Data'!$I$31,0,10*ROW('Sanitation Data'!I45))="","",OFFSET('Sanitation Data'!$I$31,0,10*ROW('Sanitation Data'!I45)))</f>
        <v/>
      </c>
      <c r="DN51" s="369" t="str">
        <f ca="1">+IF(OFFSET('Sanitation Data'!$I$32,0,10*ROW('Sanitation Data'!I45))="","",OFFSET('Sanitation Data'!$I$32,0,10*ROW('Sanitation Data'!I45)))</f>
        <v/>
      </c>
      <c r="DO51" s="369" t="str">
        <f ca="1">+IF(OFFSET('Hygiene Data'!$D$11,0,10*ROW('Hygiene Data'!D45))="","",OFFSET('Hygiene Data'!$D$11,0,10*ROW('Hygiene Data'!D45)))</f>
        <v/>
      </c>
      <c r="DP51" s="369" t="str">
        <f ca="1">+IF(OFFSET('Hygiene Data'!$D$12,0,10*ROW('Hygiene Data'!D45))="","",OFFSET('Hygiene Data'!$D$12,0,10*ROW('Hygiene Data'!D45)))</f>
        <v/>
      </c>
      <c r="DQ51" s="369" t="str">
        <f ca="1">+IF(OFFSET('Hygiene Data'!$D$13,0,10*ROW('Hygiene Data'!D45))="","",OFFSET('Hygiene Data'!$D$13,0,10*ROW('Hygiene Data'!D45)))</f>
        <v/>
      </c>
      <c r="DR51" s="369" t="str">
        <f ca="1">+IF(OFFSET('Hygiene Data'!$E$11,0,10*ROW('Hygiene Data'!E45))="","",OFFSET('Hygiene Data'!$E$11,0,10*ROW('Hygiene Data'!E45)))</f>
        <v/>
      </c>
      <c r="DS51" s="369" t="str">
        <f ca="1">+IF(OFFSET('Hygiene Data'!$E$12,0,10*ROW('Hygiene Data'!E45))="","",OFFSET('Hygiene Data'!$E$12,0,10*ROW('Hygiene Data'!E45)))</f>
        <v/>
      </c>
      <c r="DT51" s="369" t="str">
        <f ca="1">+IF(OFFSET('Hygiene Data'!$E$13,0,10*ROW('Hygiene Data'!E45))="","",OFFSET('Hygiene Data'!$E$13,0,10*ROW('Hygiene Data'!E45)))</f>
        <v/>
      </c>
      <c r="DU51" s="369" t="str">
        <f ca="1">+IF(OFFSET('Hygiene Data'!$F$11,0,10*ROW('Hygiene Data'!F45))="","",OFFSET('Hygiene Data'!$F$11,0,10*ROW('Hygiene Data'!F45)))</f>
        <v/>
      </c>
      <c r="DV51" s="369" t="str">
        <f ca="1">+IF(OFFSET('Hygiene Data'!$F$12,0,10*ROW('Hygiene Data'!F45))="","",OFFSET('Hygiene Data'!$F$12,0,10*ROW('Hygiene Data'!F45)))</f>
        <v/>
      </c>
      <c r="DW51" s="369" t="str">
        <f ca="1">+IF(OFFSET('Hygiene Data'!$F$13,0,10*ROW('Hygiene Data'!F45))="","",OFFSET('Hygiene Data'!$F$13,0,10*ROW('Hygiene Data'!F45)))</f>
        <v/>
      </c>
      <c r="DX51" s="369" t="str">
        <f ca="1">+IF(OFFSET('Hygiene Data'!$G$11,0,10*ROW('Hygiene Data'!G45))="","",OFFSET('Hygiene Data'!$G$11,0,10*ROW('Hygiene Data'!G45)))</f>
        <v/>
      </c>
      <c r="DY51" s="369" t="str">
        <f ca="1">+IF(OFFSET('Hygiene Data'!$G$12,0,10*ROW('Hygiene Data'!G45))="","",OFFSET('Hygiene Data'!$G$12,0,10*ROW('Hygiene Data'!G45)))</f>
        <v/>
      </c>
      <c r="DZ51" s="369" t="str">
        <f ca="1">+IF(OFFSET('Hygiene Data'!$G$13,0,10*ROW('Hygiene Data'!G45))="","",OFFSET('Hygiene Data'!$G$13,0,10*ROW('Hygiene Data'!G45)))</f>
        <v/>
      </c>
      <c r="EA51" s="369" t="str">
        <f ca="1">+IF(OFFSET('Hygiene Data'!$H$11,0,10*ROW('Hygiene Data'!H45))="","",OFFSET('Hygiene Data'!$H$11,0,10*ROW('Hygiene Data'!H45)))</f>
        <v/>
      </c>
      <c r="EB51" s="369" t="str">
        <f ca="1">+IF(OFFSET('Hygiene Data'!$H$12,0,10*ROW('Hygiene Data'!H45))="","",OFFSET('Hygiene Data'!$H$12,0,10*ROW('Hygiene Data'!H45)))</f>
        <v/>
      </c>
      <c r="EC51" s="369" t="str">
        <f ca="1">+IF(OFFSET('Hygiene Data'!$H$13,0,10*ROW('Hygiene Data'!H45))="","",OFFSET('Hygiene Data'!$H$13,0,10*ROW('Hygiene Data'!H45)))</f>
        <v/>
      </c>
      <c r="ED51" s="369" t="str">
        <f ca="1">+IF(OFFSET('Hygiene Data'!$I$11,0,10*ROW('Hygiene Data'!I45))="","",OFFSET('Hygiene Data'!$I$11,0,10*ROW('Hygiene Data'!I45)))</f>
        <v/>
      </c>
      <c r="EE51" s="369" t="str">
        <f ca="1">+IF(OFFSET('Hygiene Data'!$I$12,0,10*ROW('Hygiene Data'!I45))="","",OFFSET('Hygiene Data'!$I$12,0,10*ROW('Hygiene Data'!I45)))</f>
        <v/>
      </c>
      <c r="EF51" s="369" t="str">
        <f ca="1">+IF(OFFSET('Hygiene Data'!$I$13,0,10*ROW('Hygiene Data'!I45))="","",OFFSET('Hygiene Data'!$I$13,0,10*ROW('Hygiene Data'!I45)))</f>
        <v/>
      </c>
    </row>
    <row r="52" spans="1:136" x14ac:dyDescent="0.25">
      <c r="A52" s="478" t="str">
        <f ca="1">+IF(OFFSET('Water Data'!$B$2,0,10*ROW('Water Data'!E46))="","",OFFSET('Water Data'!$B$2,0,10*ROW('Water Data'!E46)))</f>
        <v/>
      </c>
      <c r="B52" s="478"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05" t="str">
        <f t="shared" ca="1" si="0"/>
        <v/>
      </c>
      <c r="D52" s="506"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06"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06"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06"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06"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06"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06"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06"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06"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06"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06"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06"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06"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06"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06"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06"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06"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06"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07"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07"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07"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07"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07"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07"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07"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07"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07"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07"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07"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07"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07"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07"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07"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07"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07"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07"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07"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07"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07"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07"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07"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07"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07"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07"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07"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07"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07"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07"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08"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84"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08"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08"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08"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08"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08"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08"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08"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08"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08"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08"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08"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08"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08"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08"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08"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08"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69" t="str">
        <f ca="1">+IF(OFFSET('Water Data'!$D$27,0,10*ROW('Water Data'!D46))="","",OFFSET('Water Data'!$D$27,0,10*ROW('Water Data'!D46)))</f>
        <v/>
      </c>
      <c r="BT52" s="369" t="str">
        <f ca="1">+IF(OFFSET('Water Data'!$D$28,0,10*ROW('Water Data'!D46))="","",OFFSET('Water Data'!$D$28,0,10*ROW('Water Data'!D46)))</f>
        <v/>
      </c>
      <c r="BU52" s="369" t="str">
        <f ca="1">+IF(OFFSET('Water Data'!$D$29,0,10*ROW('Water Data'!D46))="","",OFFSET('Water Data'!$D$29,0,10*ROW('Water Data'!D46)))</f>
        <v/>
      </c>
      <c r="BV52" s="369" t="str">
        <f ca="1">+IF(OFFSET('Water Data'!$E$27,0,10*ROW('Water Data'!E46))="","",OFFSET('Water Data'!$E$27,0,10*ROW('Water Data'!E46)))</f>
        <v/>
      </c>
      <c r="BW52" s="369" t="str">
        <f ca="1">+IF(OFFSET('Water Data'!$E$28,0,10*ROW('Water Data'!E46))="","",OFFSET('Water Data'!$E$28,0,10*ROW('Water Data'!E46)))</f>
        <v/>
      </c>
      <c r="BX52" s="369" t="str">
        <f ca="1">+IF(OFFSET('Water Data'!$E$29,0,10*ROW('Water Data'!E46))="","",OFFSET('Water Data'!$E$29,0,10*ROW('Water Data'!E46)))</f>
        <v/>
      </c>
      <c r="BY52" s="369" t="str">
        <f ca="1">+IF(OFFSET('Water Data'!$F$27,0,10*ROW('Water Data'!F46))="","",OFFSET('Water Data'!$F$27,0,10*ROW('Water Data'!F46)))</f>
        <v/>
      </c>
      <c r="BZ52" s="369" t="str">
        <f ca="1">+IF(OFFSET('Water Data'!$F$28,0,10*ROW('Water Data'!F46))="","",OFFSET('Water Data'!$F$28,0,10*ROW('Water Data'!F46)))</f>
        <v/>
      </c>
      <c r="CA52" s="369" t="str">
        <f ca="1">+IF(OFFSET('Water Data'!$F$29,0,10*ROW('Water Data'!F46))="","",OFFSET('Water Data'!$F$29,0,10*ROW('Water Data'!F46)))</f>
        <v/>
      </c>
      <c r="CB52" s="369" t="str">
        <f ca="1">+IF(OFFSET('Water Data'!$G$27,0,10*ROW('Water Data'!G46))="","",OFFSET('Water Data'!$G$27,0,10*ROW('Water Data'!G46)))</f>
        <v/>
      </c>
      <c r="CC52" s="369" t="str">
        <f ca="1">+IF(OFFSET('Water Data'!$G$28,0,10*ROW('Water Data'!G46))="","",OFFSET('Water Data'!$G$28,0,10*ROW('Water Data'!G46)))</f>
        <v/>
      </c>
      <c r="CD52" s="369" t="str">
        <f ca="1">+IF(OFFSET('Water Data'!$G$29,0,10*ROW('Water Data'!G46))="","",OFFSET('Water Data'!$G$29,0,10*ROW('Water Data'!G46)))</f>
        <v/>
      </c>
      <c r="CE52" s="369" t="str">
        <f ca="1">+IF(OFFSET('Water Data'!$H$27,0,10*ROW('Water Data'!H46))="","",OFFSET('Water Data'!$H$27,0,10*ROW('Water Data'!H46)))</f>
        <v/>
      </c>
      <c r="CF52" s="369" t="str">
        <f ca="1">+IF(OFFSET('Water Data'!$H$28,0,10*ROW('Water Data'!H46))="","",OFFSET('Water Data'!$H$28,0,10*ROW('Water Data'!H46)))</f>
        <v/>
      </c>
      <c r="CG52" s="369" t="str">
        <f ca="1">+IF(OFFSET('Water Data'!$H$29,0,10*ROW('Water Data'!H46))="","",OFFSET('Water Data'!$H$29,0,10*ROW('Water Data'!H46)))</f>
        <v/>
      </c>
      <c r="CH52" s="369" t="str">
        <f ca="1">+IF(OFFSET('Water Data'!$I$27,0,10*ROW('Water Data'!I46))="","",OFFSET('Water Data'!$I$27,0,10*ROW('Water Data'!I46)))</f>
        <v/>
      </c>
      <c r="CI52" s="369" t="str">
        <f ca="1">+IF(OFFSET('Water Data'!$I$28,0,10*ROW('Water Data'!I46))="","",OFFSET('Water Data'!$I$28,0,10*ROW('Water Data'!I46)))</f>
        <v/>
      </c>
      <c r="CJ52" s="369" t="str">
        <f ca="1">+IF(OFFSET('Water Data'!$I$29,0,10*ROW('Water Data'!I46))="","",OFFSET('Water Data'!$I$29,0,10*ROW('Water Data'!I46)))</f>
        <v/>
      </c>
      <c r="CK52" s="369" t="str">
        <f ca="1">+IF(OFFSET('Sanitation Data'!$D$28,0,10*ROW('Sanitation Data'!D46))="","",OFFSET('Sanitation Data'!$D$28,0,10*ROW('Sanitation Data'!D46)))</f>
        <v/>
      </c>
      <c r="CL52" s="369" t="str">
        <f ca="1">+IF(OFFSET('Sanitation Data'!$D$29,0,10*ROW('Sanitation Data'!D46))="","",OFFSET('Sanitation Data'!$D$29,0,10*ROW('Sanitation Data'!D46)))</f>
        <v/>
      </c>
      <c r="CM52" s="369" t="str">
        <f ca="1">+IF(OFFSET('Sanitation Data'!$D$30,0,10*ROW('Sanitation Data'!D46))="","",OFFSET('Sanitation Data'!$D$30,0,10*ROW('Sanitation Data'!D46)))</f>
        <v/>
      </c>
      <c r="CN52" s="369" t="str">
        <f ca="1">+IF(OFFSET('Sanitation Data'!$D$31,0,10*ROW('Sanitation Data'!D46))="","",OFFSET('Sanitation Data'!$D$31,0,10*ROW('Sanitation Data'!D46)))</f>
        <v/>
      </c>
      <c r="CO52" s="369" t="str">
        <f ca="1">+IF(OFFSET('Sanitation Data'!$D$32,0,10*ROW('Sanitation Data'!D46))="","",OFFSET('Sanitation Data'!$D$32,0,10*ROW('Sanitation Data'!D46)))</f>
        <v/>
      </c>
      <c r="CP52" s="369" t="str">
        <f ca="1">+IF(OFFSET('Sanitation Data'!$E$28,0,10*ROW('Sanitation Data'!E46))="","",OFFSET('Sanitation Data'!$E$28,0,10*ROW('Sanitation Data'!E46)))</f>
        <v/>
      </c>
      <c r="CQ52" s="369" t="str">
        <f ca="1">+IF(OFFSET('Sanitation Data'!$E$29,0,10*ROW('Sanitation Data'!E46))="","",OFFSET('Sanitation Data'!$E$29,0,10*ROW('Sanitation Data'!E46)))</f>
        <v/>
      </c>
      <c r="CR52" s="369" t="str">
        <f ca="1">+IF(OFFSET('Sanitation Data'!$E$30,0,10*ROW('Sanitation Data'!E46))="","",OFFSET('Sanitation Data'!$E$30,0,10*ROW('Sanitation Data'!E46)))</f>
        <v/>
      </c>
      <c r="CS52" s="369" t="str">
        <f ca="1">+IF(OFFSET('Sanitation Data'!$E$31,0,10*ROW('Sanitation Data'!E46))="","",OFFSET('Sanitation Data'!$E$31,0,10*ROW('Sanitation Data'!E46)))</f>
        <v/>
      </c>
      <c r="CT52" s="369" t="str">
        <f ca="1">+IF(OFFSET('Sanitation Data'!$E$32,0,10*ROW('Sanitation Data'!E46))="","",OFFSET('Sanitation Data'!$E$32,0,10*ROW('Sanitation Data'!E46)))</f>
        <v/>
      </c>
      <c r="CU52" s="369" t="str">
        <f ca="1">+IF(OFFSET('Sanitation Data'!$F$28,0,10*ROW('Sanitation Data'!F46))="","",OFFSET('Sanitation Data'!$F$28,0,10*ROW('Sanitation Data'!F46)))</f>
        <v/>
      </c>
      <c r="CV52" s="369" t="str">
        <f ca="1">+IF(OFFSET('Sanitation Data'!$F$29,0,10*ROW('Sanitation Data'!F46))="","",OFFSET('Sanitation Data'!$F$29,0,10*ROW('Sanitation Data'!F46)))</f>
        <v/>
      </c>
      <c r="CW52" s="369" t="str">
        <f ca="1">+IF(OFFSET('Sanitation Data'!$F$30,0,10*ROW('Sanitation Data'!F46))="","",OFFSET('Sanitation Data'!$F$30,0,10*ROW('Sanitation Data'!F46)))</f>
        <v/>
      </c>
      <c r="CX52" s="369" t="str">
        <f ca="1">+IF(OFFSET('Sanitation Data'!$F$31,0,10*ROW('Sanitation Data'!F46))="","",OFFSET('Sanitation Data'!$F$31,0,10*ROW('Sanitation Data'!F46)))</f>
        <v/>
      </c>
      <c r="CY52" s="369" t="str">
        <f ca="1">+IF(OFFSET('Sanitation Data'!$F$32,0,10*ROW('Sanitation Data'!F46))="","",OFFSET('Sanitation Data'!$F$32,0,10*ROW('Sanitation Data'!F46)))</f>
        <v/>
      </c>
      <c r="CZ52" s="369" t="str">
        <f ca="1">+IF(OFFSET('Sanitation Data'!$G$28,0,10*ROW('Sanitation Data'!G46))="","",OFFSET('Sanitation Data'!$G$28,0,10*ROW('Sanitation Data'!G46)))</f>
        <v/>
      </c>
      <c r="DA52" s="369" t="str">
        <f ca="1">+IF(OFFSET('Sanitation Data'!$G$29,0,10*ROW('Sanitation Data'!G46))="","",OFFSET('Sanitation Data'!$G$29,0,10*ROW('Sanitation Data'!G46)))</f>
        <v/>
      </c>
      <c r="DB52" s="369" t="str">
        <f ca="1">+IF(OFFSET('Sanitation Data'!$G$30,0,10*ROW('Sanitation Data'!G46))="","",OFFSET('Sanitation Data'!$G$30,0,10*ROW('Sanitation Data'!G46)))</f>
        <v/>
      </c>
      <c r="DC52" s="369" t="str">
        <f ca="1">+IF(OFFSET('Sanitation Data'!$G$31,0,10*ROW('Sanitation Data'!G46))="","",OFFSET('Sanitation Data'!$G$31,0,10*ROW('Sanitation Data'!G46)))</f>
        <v/>
      </c>
      <c r="DD52" s="369" t="str">
        <f ca="1">+IF(OFFSET('Sanitation Data'!$G$32,0,10*ROW('Sanitation Data'!G46))="","",OFFSET('Sanitation Data'!$G$32,0,10*ROW('Sanitation Data'!G46)))</f>
        <v/>
      </c>
      <c r="DE52" s="369" t="str">
        <f ca="1">+IF(OFFSET('Sanitation Data'!$H$28,0,10*ROW('Sanitation Data'!H46))="","",OFFSET('Sanitation Data'!$H$28,0,10*ROW('Sanitation Data'!H46)))</f>
        <v/>
      </c>
      <c r="DF52" s="369" t="str">
        <f ca="1">+IF(OFFSET('Sanitation Data'!$H$29,0,10*ROW('Sanitation Data'!H46))="","",OFFSET('Sanitation Data'!$H$29,0,10*ROW('Sanitation Data'!H46)))</f>
        <v/>
      </c>
      <c r="DG52" s="369" t="str">
        <f ca="1">+IF(OFFSET('Sanitation Data'!$H$30,0,10*ROW('Sanitation Data'!H46))="","",OFFSET('Sanitation Data'!$H$30,0,10*ROW('Sanitation Data'!H46)))</f>
        <v/>
      </c>
      <c r="DH52" s="369" t="str">
        <f ca="1">+IF(OFFSET('Sanitation Data'!$H$31,0,10*ROW('Sanitation Data'!H46))="","",OFFSET('Sanitation Data'!$H$31,0,10*ROW('Sanitation Data'!H46)))</f>
        <v/>
      </c>
      <c r="DI52" s="369" t="str">
        <f ca="1">+IF(OFFSET('Sanitation Data'!$H$32,0,10*ROW('Sanitation Data'!H46))="","",OFFSET('Sanitation Data'!$H$32,0,10*ROW('Sanitation Data'!H46)))</f>
        <v/>
      </c>
      <c r="DJ52" s="369" t="str">
        <f ca="1">+IF(OFFSET('Sanitation Data'!$I$28,0,10*ROW('Sanitation Data'!I46))="","",OFFSET('Sanitation Data'!$I$28,0,10*ROW('Sanitation Data'!I46)))</f>
        <v/>
      </c>
      <c r="DK52" s="369" t="str">
        <f ca="1">+IF(OFFSET('Sanitation Data'!$I$29,0,10*ROW('Sanitation Data'!I46))="","",OFFSET('Sanitation Data'!$I$29,0,10*ROW('Sanitation Data'!I46)))</f>
        <v/>
      </c>
      <c r="DL52" s="369" t="str">
        <f ca="1">+IF(OFFSET('Sanitation Data'!$I$30,0,10*ROW('Sanitation Data'!I46))="","",OFFSET('Sanitation Data'!$I$30,0,10*ROW('Sanitation Data'!I46)))</f>
        <v/>
      </c>
      <c r="DM52" s="369" t="str">
        <f ca="1">+IF(OFFSET('Sanitation Data'!$I$31,0,10*ROW('Sanitation Data'!I46))="","",OFFSET('Sanitation Data'!$I$31,0,10*ROW('Sanitation Data'!I46)))</f>
        <v/>
      </c>
      <c r="DN52" s="369" t="str">
        <f ca="1">+IF(OFFSET('Sanitation Data'!$I$32,0,10*ROW('Sanitation Data'!I46))="","",OFFSET('Sanitation Data'!$I$32,0,10*ROW('Sanitation Data'!I46)))</f>
        <v/>
      </c>
      <c r="DO52" s="369" t="str">
        <f ca="1">+IF(OFFSET('Hygiene Data'!$D$11,0,10*ROW('Hygiene Data'!D46))="","",OFFSET('Hygiene Data'!$D$11,0,10*ROW('Hygiene Data'!D46)))</f>
        <v/>
      </c>
      <c r="DP52" s="369" t="str">
        <f ca="1">+IF(OFFSET('Hygiene Data'!$D$12,0,10*ROW('Hygiene Data'!D46))="","",OFFSET('Hygiene Data'!$D$12,0,10*ROW('Hygiene Data'!D46)))</f>
        <v/>
      </c>
      <c r="DQ52" s="369" t="str">
        <f ca="1">+IF(OFFSET('Hygiene Data'!$D$13,0,10*ROW('Hygiene Data'!D46))="","",OFFSET('Hygiene Data'!$D$13,0,10*ROW('Hygiene Data'!D46)))</f>
        <v/>
      </c>
      <c r="DR52" s="369" t="str">
        <f ca="1">+IF(OFFSET('Hygiene Data'!$E$11,0,10*ROW('Hygiene Data'!E46))="","",OFFSET('Hygiene Data'!$E$11,0,10*ROW('Hygiene Data'!E46)))</f>
        <v/>
      </c>
      <c r="DS52" s="369" t="str">
        <f ca="1">+IF(OFFSET('Hygiene Data'!$E$12,0,10*ROW('Hygiene Data'!E46))="","",OFFSET('Hygiene Data'!$E$12,0,10*ROW('Hygiene Data'!E46)))</f>
        <v/>
      </c>
      <c r="DT52" s="369" t="str">
        <f ca="1">+IF(OFFSET('Hygiene Data'!$E$13,0,10*ROW('Hygiene Data'!E46))="","",OFFSET('Hygiene Data'!$E$13,0,10*ROW('Hygiene Data'!E46)))</f>
        <v/>
      </c>
      <c r="DU52" s="369" t="str">
        <f ca="1">+IF(OFFSET('Hygiene Data'!$F$11,0,10*ROW('Hygiene Data'!F46))="","",OFFSET('Hygiene Data'!$F$11,0,10*ROW('Hygiene Data'!F46)))</f>
        <v/>
      </c>
      <c r="DV52" s="369" t="str">
        <f ca="1">+IF(OFFSET('Hygiene Data'!$F$12,0,10*ROW('Hygiene Data'!F46))="","",OFFSET('Hygiene Data'!$F$12,0,10*ROW('Hygiene Data'!F46)))</f>
        <v/>
      </c>
      <c r="DW52" s="369" t="str">
        <f ca="1">+IF(OFFSET('Hygiene Data'!$F$13,0,10*ROW('Hygiene Data'!F46))="","",OFFSET('Hygiene Data'!$F$13,0,10*ROW('Hygiene Data'!F46)))</f>
        <v/>
      </c>
      <c r="DX52" s="369" t="str">
        <f ca="1">+IF(OFFSET('Hygiene Data'!$G$11,0,10*ROW('Hygiene Data'!G46))="","",OFFSET('Hygiene Data'!$G$11,0,10*ROW('Hygiene Data'!G46)))</f>
        <v/>
      </c>
      <c r="DY52" s="369" t="str">
        <f ca="1">+IF(OFFSET('Hygiene Data'!$G$12,0,10*ROW('Hygiene Data'!G46))="","",OFFSET('Hygiene Data'!$G$12,0,10*ROW('Hygiene Data'!G46)))</f>
        <v/>
      </c>
      <c r="DZ52" s="369" t="str">
        <f ca="1">+IF(OFFSET('Hygiene Data'!$G$13,0,10*ROW('Hygiene Data'!G46))="","",OFFSET('Hygiene Data'!$G$13,0,10*ROW('Hygiene Data'!G46)))</f>
        <v/>
      </c>
      <c r="EA52" s="369" t="str">
        <f ca="1">+IF(OFFSET('Hygiene Data'!$H$11,0,10*ROW('Hygiene Data'!H46))="","",OFFSET('Hygiene Data'!$H$11,0,10*ROW('Hygiene Data'!H46)))</f>
        <v/>
      </c>
      <c r="EB52" s="369" t="str">
        <f ca="1">+IF(OFFSET('Hygiene Data'!$H$12,0,10*ROW('Hygiene Data'!H46))="","",OFFSET('Hygiene Data'!$H$12,0,10*ROW('Hygiene Data'!H46)))</f>
        <v/>
      </c>
      <c r="EC52" s="369" t="str">
        <f ca="1">+IF(OFFSET('Hygiene Data'!$H$13,0,10*ROW('Hygiene Data'!H46))="","",OFFSET('Hygiene Data'!$H$13,0,10*ROW('Hygiene Data'!H46)))</f>
        <v/>
      </c>
      <c r="ED52" s="369" t="str">
        <f ca="1">+IF(OFFSET('Hygiene Data'!$I$11,0,10*ROW('Hygiene Data'!I46))="","",OFFSET('Hygiene Data'!$I$11,0,10*ROW('Hygiene Data'!I46)))</f>
        <v/>
      </c>
      <c r="EE52" s="369" t="str">
        <f ca="1">+IF(OFFSET('Hygiene Data'!$I$12,0,10*ROW('Hygiene Data'!I46))="","",OFFSET('Hygiene Data'!$I$12,0,10*ROW('Hygiene Data'!I46)))</f>
        <v/>
      </c>
      <c r="EF52" s="369" t="str">
        <f ca="1">+IF(OFFSET('Hygiene Data'!$I$13,0,10*ROW('Hygiene Data'!I46))="","",OFFSET('Hygiene Data'!$I$13,0,10*ROW('Hygiene Data'!I46)))</f>
        <v/>
      </c>
    </row>
    <row r="53" spans="1:136" x14ac:dyDescent="0.25">
      <c r="A53" s="478" t="str">
        <f ca="1">+IF(OFFSET('Water Data'!$B$2,0,10*ROW('Water Data'!E47))="","",OFFSET('Water Data'!$B$2,0,10*ROW('Water Data'!E47)))</f>
        <v/>
      </c>
      <c r="B53" s="478"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05" t="str">
        <f t="shared" ca="1" si="0"/>
        <v/>
      </c>
      <c r="D53" s="506"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06"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06"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06"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06"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06"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06"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06"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06"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06"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06"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06"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06"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06"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06"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06"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06"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06"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07"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07"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07"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07"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07"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07"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07"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07"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07"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07"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07"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07"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07"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07"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07"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07"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07"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07"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07"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07"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07"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07"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07"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07"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07"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07"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07"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07"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07"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07"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08"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84"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08"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08"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08"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08"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08"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08"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08"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08"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08"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08"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08"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08"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08"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08"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08"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08"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69" t="str">
        <f ca="1">+IF(OFFSET('Water Data'!$D$27,0,10*ROW('Water Data'!D47))="","",OFFSET('Water Data'!$D$27,0,10*ROW('Water Data'!D47)))</f>
        <v/>
      </c>
      <c r="BT53" s="369" t="str">
        <f ca="1">+IF(OFFSET('Water Data'!$D$28,0,10*ROW('Water Data'!D47))="","",OFFSET('Water Data'!$D$28,0,10*ROW('Water Data'!D47)))</f>
        <v/>
      </c>
      <c r="BU53" s="369" t="str">
        <f ca="1">+IF(OFFSET('Water Data'!$D$29,0,10*ROW('Water Data'!D47))="","",OFFSET('Water Data'!$D$29,0,10*ROW('Water Data'!D47)))</f>
        <v/>
      </c>
      <c r="BV53" s="369" t="str">
        <f ca="1">+IF(OFFSET('Water Data'!$E$27,0,10*ROW('Water Data'!E47))="","",OFFSET('Water Data'!$E$27,0,10*ROW('Water Data'!E47)))</f>
        <v/>
      </c>
      <c r="BW53" s="369" t="str">
        <f ca="1">+IF(OFFSET('Water Data'!$E$28,0,10*ROW('Water Data'!E47))="","",OFFSET('Water Data'!$E$28,0,10*ROW('Water Data'!E47)))</f>
        <v/>
      </c>
      <c r="BX53" s="369" t="str">
        <f ca="1">+IF(OFFSET('Water Data'!$E$29,0,10*ROW('Water Data'!E47))="","",OFFSET('Water Data'!$E$29,0,10*ROW('Water Data'!E47)))</f>
        <v/>
      </c>
      <c r="BY53" s="369" t="str">
        <f ca="1">+IF(OFFSET('Water Data'!$F$27,0,10*ROW('Water Data'!F47))="","",OFFSET('Water Data'!$F$27,0,10*ROW('Water Data'!F47)))</f>
        <v/>
      </c>
      <c r="BZ53" s="369" t="str">
        <f ca="1">+IF(OFFSET('Water Data'!$F$28,0,10*ROW('Water Data'!F47))="","",OFFSET('Water Data'!$F$28,0,10*ROW('Water Data'!F47)))</f>
        <v/>
      </c>
      <c r="CA53" s="369" t="str">
        <f ca="1">+IF(OFFSET('Water Data'!$F$29,0,10*ROW('Water Data'!F47))="","",OFFSET('Water Data'!$F$29,0,10*ROW('Water Data'!F47)))</f>
        <v/>
      </c>
      <c r="CB53" s="369" t="str">
        <f ca="1">+IF(OFFSET('Water Data'!$G$27,0,10*ROW('Water Data'!G47))="","",OFFSET('Water Data'!$G$27,0,10*ROW('Water Data'!G47)))</f>
        <v/>
      </c>
      <c r="CC53" s="369" t="str">
        <f ca="1">+IF(OFFSET('Water Data'!$G$28,0,10*ROW('Water Data'!G47))="","",OFFSET('Water Data'!$G$28,0,10*ROW('Water Data'!G47)))</f>
        <v/>
      </c>
      <c r="CD53" s="369" t="str">
        <f ca="1">+IF(OFFSET('Water Data'!$G$29,0,10*ROW('Water Data'!G47))="","",OFFSET('Water Data'!$G$29,0,10*ROW('Water Data'!G47)))</f>
        <v/>
      </c>
      <c r="CE53" s="369" t="str">
        <f ca="1">+IF(OFFSET('Water Data'!$H$27,0,10*ROW('Water Data'!H47))="","",OFFSET('Water Data'!$H$27,0,10*ROW('Water Data'!H47)))</f>
        <v/>
      </c>
      <c r="CF53" s="369" t="str">
        <f ca="1">+IF(OFFSET('Water Data'!$H$28,0,10*ROW('Water Data'!H47))="","",OFFSET('Water Data'!$H$28,0,10*ROW('Water Data'!H47)))</f>
        <v/>
      </c>
      <c r="CG53" s="369" t="str">
        <f ca="1">+IF(OFFSET('Water Data'!$H$29,0,10*ROW('Water Data'!H47))="","",OFFSET('Water Data'!$H$29,0,10*ROW('Water Data'!H47)))</f>
        <v/>
      </c>
      <c r="CH53" s="369" t="str">
        <f ca="1">+IF(OFFSET('Water Data'!$I$27,0,10*ROW('Water Data'!I47))="","",OFFSET('Water Data'!$I$27,0,10*ROW('Water Data'!I47)))</f>
        <v/>
      </c>
      <c r="CI53" s="369" t="str">
        <f ca="1">+IF(OFFSET('Water Data'!$I$28,0,10*ROW('Water Data'!I47))="","",OFFSET('Water Data'!$I$28,0,10*ROW('Water Data'!I47)))</f>
        <v/>
      </c>
      <c r="CJ53" s="369" t="str">
        <f ca="1">+IF(OFFSET('Water Data'!$I$29,0,10*ROW('Water Data'!I47))="","",OFFSET('Water Data'!$I$29,0,10*ROW('Water Data'!I47)))</f>
        <v/>
      </c>
      <c r="CK53" s="369" t="str">
        <f ca="1">+IF(OFFSET('Sanitation Data'!$D$28,0,10*ROW('Sanitation Data'!D47))="","",OFFSET('Sanitation Data'!$D$28,0,10*ROW('Sanitation Data'!D47)))</f>
        <v/>
      </c>
      <c r="CL53" s="369" t="str">
        <f ca="1">+IF(OFFSET('Sanitation Data'!$D$29,0,10*ROW('Sanitation Data'!D47))="","",OFFSET('Sanitation Data'!$D$29,0,10*ROW('Sanitation Data'!D47)))</f>
        <v/>
      </c>
      <c r="CM53" s="369" t="str">
        <f ca="1">+IF(OFFSET('Sanitation Data'!$D$30,0,10*ROW('Sanitation Data'!D47))="","",OFFSET('Sanitation Data'!$D$30,0,10*ROW('Sanitation Data'!D47)))</f>
        <v/>
      </c>
      <c r="CN53" s="369" t="str">
        <f ca="1">+IF(OFFSET('Sanitation Data'!$D$31,0,10*ROW('Sanitation Data'!D47))="","",OFFSET('Sanitation Data'!$D$31,0,10*ROW('Sanitation Data'!D47)))</f>
        <v/>
      </c>
      <c r="CO53" s="369" t="str">
        <f ca="1">+IF(OFFSET('Sanitation Data'!$D$32,0,10*ROW('Sanitation Data'!D47))="","",OFFSET('Sanitation Data'!$D$32,0,10*ROW('Sanitation Data'!D47)))</f>
        <v/>
      </c>
      <c r="CP53" s="369" t="str">
        <f ca="1">+IF(OFFSET('Sanitation Data'!$E$28,0,10*ROW('Sanitation Data'!E47))="","",OFFSET('Sanitation Data'!$E$28,0,10*ROW('Sanitation Data'!E47)))</f>
        <v/>
      </c>
      <c r="CQ53" s="369" t="str">
        <f ca="1">+IF(OFFSET('Sanitation Data'!$E$29,0,10*ROW('Sanitation Data'!E47))="","",OFFSET('Sanitation Data'!$E$29,0,10*ROW('Sanitation Data'!E47)))</f>
        <v/>
      </c>
      <c r="CR53" s="369" t="str">
        <f ca="1">+IF(OFFSET('Sanitation Data'!$E$30,0,10*ROW('Sanitation Data'!E47))="","",OFFSET('Sanitation Data'!$E$30,0,10*ROW('Sanitation Data'!E47)))</f>
        <v/>
      </c>
      <c r="CS53" s="369" t="str">
        <f ca="1">+IF(OFFSET('Sanitation Data'!$E$31,0,10*ROW('Sanitation Data'!E47))="","",OFFSET('Sanitation Data'!$E$31,0,10*ROW('Sanitation Data'!E47)))</f>
        <v/>
      </c>
      <c r="CT53" s="369" t="str">
        <f ca="1">+IF(OFFSET('Sanitation Data'!$E$32,0,10*ROW('Sanitation Data'!E47))="","",OFFSET('Sanitation Data'!$E$32,0,10*ROW('Sanitation Data'!E47)))</f>
        <v/>
      </c>
      <c r="CU53" s="369" t="str">
        <f ca="1">+IF(OFFSET('Sanitation Data'!$F$28,0,10*ROW('Sanitation Data'!F47))="","",OFFSET('Sanitation Data'!$F$28,0,10*ROW('Sanitation Data'!F47)))</f>
        <v/>
      </c>
      <c r="CV53" s="369" t="str">
        <f ca="1">+IF(OFFSET('Sanitation Data'!$F$29,0,10*ROW('Sanitation Data'!F47))="","",OFFSET('Sanitation Data'!$F$29,0,10*ROW('Sanitation Data'!F47)))</f>
        <v/>
      </c>
      <c r="CW53" s="369" t="str">
        <f ca="1">+IF(OFFSET('Sanitation Data'!$F$30,0,10*ROW('Sanitation Data'!F47))="","",OFFSET('Sanitation Data'!$F$30,0,10*ROW('Sanitation Data'!F47)))</f>
        <v/>
      </c>
      <c r="CX53" s="369" t="str">
        <f ca="1">+IF(OFFSET('Sanitation Data'!$F$31,0,10*ROW('Sanitation Data'!F47))="","",OFFSET('Sanitation Data'!$F$31,0,10*ROW('Sanitation Data'!F47)))</f>
        <v/>
      </c>
      <c r="CY53" s="369" t="str">
        <f ca="1">+IF(OFFSET('Sanitation Data'!$F$32,0,10*ROW('Sanitation Data'!F47))="","",OFFSET('Sanitation Data'!$F$32,0,10*ROW('Sanitation Data'!F47)))</f>
        <v/>
      </c>
      <c r="CZ53" s="369" t="str">
        <f ca="1">+IF(OFFSET('Sanitation Data'!$G$28,0,10*ROW('Sanitation Data'!G47))="","",OFFSET('Sanitation Data'!$G$28,0,10*ROW('Sanitation Data'!G47)))</f>
        <v/>
      </c>
      <c r="DA53" s="369" t="str">
        <f ca="1">+IF(OFFSET('Sanitation Data'!$G$29,0,10*ROW('Sanitation Data'!G47))="","",OFFSET('Sanitation Data'!$G$29,0,10*ROW('Sanitation Data'!G47)))</f>
        <v/>
      </c>
      <c r="DB53" s="369" t="str">
        <f ca="1">+IF(OFFSET('Sanitation Data'!$G$30,0,10*ROW('Sanitation Data'!G47))="","",OFFSET('Sanitation Data'!$G$30,0,10*ROW('Sanitation Data'!G47)))</f>
        <v/>
      </c>
      <c r="DC53" s="369" t="str">
        <f ca="1">+IF(OFFSET('Sanitation Data'!$G$31,0,10*ROW('Sanitation Data'!G47))="","",OFFSET('Sanitation Data'!$G$31,0,10*ROW('Sanitation Data'!G47)))</f>
        <v/>
      </c>
      <c r="DD53" s="369" t="str">
        <f ca="1">+IF(OFFSET('Sanitation Data'!$G$32,0,10*ROW('Sanitation Data'!G47))="","",OFFSET('Sanitation Data'!$G$32,0,10*ROW('Sanitation Data'!G47)))</f>
        <v/>
      </c>
      <c r="DE53" s="369" t="str">
        <f ca="1">+IF(OFFSET('Sanitation Data'!$H$28,0,10*ROW('Sanitation Data'!H47))="","",OFFSET('Sanitation Data'!$H$28,0,10*ROW('Sanitation Data'!H47)))</f>
        <v/>
      </c>
      <c r="DF53" s="369" t="str">
        <f ca="1">+IF(OFFSET('Sanitation Data'!$H$29,0,10*ROW('Sanitation Data'!H47))="","",OFFSET('Sanitation Data'!$H$29,0,10*ROW('Sanitation Data'!H47)))</f>
        <v/>
      </c>
      <c r="DG53" s="369" t="str">
        <f ca="1">+IF(OFFSET('Sanitation Data'!$H$30,0,10*ROW('Sanitation Data'!H47))="","",OFFSET('Sanitation Data'!$H$30,0,10*ROW('Sanitation Data'!H47)))</f>
        <v/>
      </c>
      <c r="DH53" s="369" t="str">
        <f ca="1">+IF(OFFSET('Sanitation Data'!$H$31,0,10*ROW('Sanitation Data'!H47))="","",OFFSET('Sanitation Data'!$H$31,0,10*ROW('Sanitation Data'!H47)))</f>
        <v/>
      </c>
      <c r="DI53" s="369" t="str">
        <f ca="1">+IF(OFFSET('Sanitation Data'!$H$32,0,10*ROW('Sanitation Data'!H47))="","",OFFSET('Sanitation Data'!$H$32,0,10*ROW('Sanitation Data'!H47)))</f>
        <v/>
      </c>
      <c r="DJ53" s="369" t="str">
        <f ca="1">+IF(OFFSET('Sanitation Data'!$I$28,0,10*ROW('Sanitation Data'!I47))="","",OFFSET('Sanitation Data'!$I$28,0,10*ROW('Sanitation Data'!I47)))</f>
        <v/>
      </c>
      <c r="DK53" s="369" t="str">
        <f ca="1">+IF(OFFSET('Sanitation Data'!$I$29,0,10*ROW('Sanitation Data'!I47))="","",OFFSET('Sanitation Data'!$I$29,0,10*ROW('Sanitation Data'!I47)))</f>
        <v/>
      </c>
      <c r="DL53" s="369" t="str">
        <f ca="1">+IF(OFFSET('Sanitation Data'!$I$30,0,10*ROW('Sanitation Data'!I47))="","",OFFSET('Sanitation Data'!$I$30,0,10*ROW('Sanitation Data'!I47)))</f>
        <v/>
      </c>
      <c r="DM53" s="369" t="str">
        <f ca="1">+IF(OFFSET('Sanitation Data'!$I$31,0,10*ROW('Sanitation Data'!I47))="","",OFFSET('Sanitation Data'!$I$31,0,10*ROW('Sanitation Data'!I47)))</f>
        <v/>
      </c>
      <c r="DN53" s="369" t="str">
        <f ca="1">+IF(OFFSET('Sanitation Data'!$I$32,0,10*ROW('Sanitation Data'!I47))="","",OFFSET('Sanitation Data'!$I$32,0,10*ROW('Sanitation Data'!I47)))</f>
        <v/>
      </c>
      <c r="DO53" s="369" t="str">
        <f ca="1">+IF(OFFSET('Hygiene Data'!$D$11,0,10*ROW('Hygiene Data'!D47))="","",OFFSET('Hygiene Data'!$D$11,0,10*ROW('Hygiene Data'!D47)))</f>
        <v/>
      </c>
      <c r="DP53" s="369" t="str">
        <f ca="1">+IF(OFFSET('Hygiene Data'!$D$12,0,10*ROW('Hygiene Data'!D47))="","",OFFSET('Hygiene Data'!$D$12,0,10*ROW('Hygiene Data'!D47)))</f>
        <v/>
      </c>
      <c r="DQ53" s="369" t="str">
        <f ca="1">+IF(OFFSET('Hygiene Data'!$D$13,0,10*ROW('Hygiene Data'!D47))="","",OFFSET('Hygiene Data'!$D$13,0,10*ROW('Hygiene Data'!D47)))</f>
        <v/>
      </c>
      <c r="DR53" s="369" t="str">
        <f ca="1">+IF(OFFSET('Hygiene Data'!$E$11,0,10*ROW('Hygiene Data'!E47))="","",OFFSET('Hygiene Data'!$E$11,0,10*ROW('Hygiene Data'!E47)))</f>
        <v/>
      </c>
      <c r="DS53" s="369" t="str">
        <f ca="1">+IF(OFFSET('Hygiene Data'!$E$12,0,10*ROW('Hygiene Data'!E47))="","",OFFSET('Hygiene Data'!$E$12,0,10*ROW('Hygiene Data'!E47)))</f>
        <v/>
      </c>
      <c r="DT53" s="369" t="str">
        <f ca="1">+IF(OFFSET('Hygiene Data'!$E$13,0,10*ROW('Hygiene Data'!E47))="","",OFFSET('Hygiene Data'!$E$13,0,10*ROW('Hygiene Data'!E47)))</f>
        <v/>
      </c>
      <c r="DU53" s="369" t="str">
        <f ca="1">+IF(OFFSET('Hygiene Data'!$F$11,0,10*ROW('Hygiene Data'!F47))="","",OFFSET('Hygiene Data'!$F$11,0,10*ROW('Hygiene Data'!F47)))</f>
        <v/>
      </c>
      <c r="DV53" s="369" t="str">
        <f ca="1">+IF(OFFSET('Hygiene Data'!$F$12,0,10*ROW('Hygiene Data'!F47))="","",OFFSET('Hygiene Data'!$F$12,0,10*ROW('Hygiene Data'!F47)))</f>
        <v/>
      </c>
      <c r="DW53" s="369" t="str">
        <f ca="1">+IF(OFFSET('Hygiene Data'!$F$13,0,10*ROW('Hygiene Data'!F47))="","",OFFSET('Hygiene Data'!$F$13,0,10*ROW('Hygiene Data'!F47)))</f>
        <v/>
      </c>
      <c r="DX53" s="369" t="str">
        <f ca="1">+IF(OFFSET('Hygiene Data'!$G$11,0,10*ROW('Hygiene Data'!G47))="","",OFFSET('Hygiene Data'!$G$11,0,10*ROW('Hygiene Data'!G47)))</f>
        <v/>
      </c>
      <c r="DY53" s="369" t="str">
        <f ca="1">+IF(OFFSET('Hygiene Data'!$G$12,0,10*ROW('Hygiene Data'!G47))="","",OFFSET('Hygiene Data'!$G$12,0,10*ROW('Hygiene Data'!G47)))</f>
        <v/>
      </c>
      <c r="DZ53" s="369" t="str">
        <f ca="1">+IF(OFFSET('Hygiene Data'!$G$13,0,10*ROW('Hygiene Data'!G47))="","",OFFSET('Hygiene Data'!$G$13,0,10*ROW('Hygiene Data'!G47)))</f>
        <v/>
      </c>
      <c r="EA53" s="369" t="str">
        <f ca="1">+IF(OFFSET('Hygiene Data'!$H$11,0,10*ROW('Hygiene Data'!H47))="","",OFFSET('Hygiene Data'!$H$11,0,10*ROW('Hygiene Data'!H47)))</f>
        <v/>
      </c>
      <c r="EB53" s="369" t="str">
        <f ca="1">+IF(OFFSET('Hygiene Data'!$H$12,0,10*ROW('Hygiene Data'!H47))="","",OFFSET('Hygiene Data'!$H$12,0,10*ROW('Hygiene Data'!H47)))</f>
        <v/>
      </c>
      <c r="EC53" s="369" t="str">
        <f ca="1">+IF(OFFSET('Hygiene Data'!$H$13,0,10*ROW('Hygiene Data'!H47))="","",OFFSET('Hygiene Data'!$H$13,0,10*ROW('Hygiene Data'!H47)))</f>
        <v/>
      </c>
      <c r="ED53" s="369" t="str">
        <f ca="1">+IF(OFFSET('Hygiene Data'!$I$11,0,10*ROW('Hygiene Data'!I47))="","",OFFSET('Hygiene Data'!$I$11,0,10*ROW('Hygiene Data'!I47)))</f>
        <v/>
      </c>
      <c r="EE53" s="369" t="str">
        <f ca="1">+IF(OFFSET('Hygiene Data'!$I$12,0,10*ROW('Hygiene Data'!I47))="","",OFFSET('Hygiene Data'!$I$12,0,10*ROW('Hygiene Data'!I47)))</f>
        <v/>
      </c>
      <c r="EF53" s="369" t="str">
        <f ca="1">+IF(OFFSET('Hygiene Data'!$I$13,0,10*ROW('Hygiene Data'!I47))="","",OFFSET('Hygiene Data'!$I$13,0,10*ROW('Hygiene Data'!I47)))</f>
        <v/>
      </c>
    </row>
    <row r="54" spans="1:136" x14ac:dyDescent="0.25">
      <c r="A54" s="478" t="str">
        <f ca="1">+IF(OFFSET('Water Data'!$B$2,0,10*ROW('Water Data'!E48))="","",OFFSET('Water Data'!$B$2,0,10*ROW('Water Data'!E48)))</f>
        <v/>
      </c>
      <c r="B54" s="478"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05" t="str">
        <f t="shared" ca="1" si="0"/>
        <v/>
      </c>
      <c r="D54" s="506"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06"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06"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06"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06"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06"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06"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06"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06"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06"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06"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06"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06"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06"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06"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06"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06"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06"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07"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07"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07"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07"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07"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07"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07"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07"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07"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07"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07"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07"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07"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07"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07"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07"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07"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07"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07"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07"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07"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07"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07"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07"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07"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07"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07"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07"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07"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07"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08"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84"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08"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08"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08"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08"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08"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08"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08"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08"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08"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08"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08"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08"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08"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08"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08"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08"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69" t="str">
        <f ca="1">+IF(OFFSET('Water Data'!$D$27,0,10*ROW('Water Data'!D48))="","",OFFSET('Water Data'!$D$27,0,10*ROW('Water Data'!D48)))</f>
        <v/>
      </c>
      <c r="BT54" s="369" t="str">
        <f ca="1">+IF(OFFSET('Water Data'!$D$28,0,10*ROW('Water Data'!D48))="","",OFFSET('Water Data'!$D$28,0,10*ROW('Water Data'!D48)))</f>
        <v/>
      </c>
      <c r="BU54" s="369" t="str">
        <f ca="1">+IF(OFFSET('Water Data'!$D$29,0,10*ROW('Water Data'!D48))="","",OFFSET('Water Data'!$D$29,0,10*ROW('Water Data'!D48)))</f>
        <v/>
      </c>
      <c r="BV54" s="369" t="str">
        <f ca="1">+IF(OFFSET('Water Data'!$E$27,0,10*ROW('Water Data'!E48))="","",OFFSET('Water Data'!$E$27,0,10*ROW('Water Data'!E48)))</f>
        <v/>
      </c>
      <c r="BW54" s="369" t="str">
        <f ca="1">+IF(OFFSET('Water Data'!$E$28,0,10*ROW('Water Data'!E48))="","",OFFSET('Water Data'!$E$28,0,10*ROW('Water Data'!E48)))</f>
        <v/>
      </c>
      <c r="BX54" s="369" t="str">
        <f ca="1">+IF(OFFSET('Water Data'!$E$29,0,10*ROW('Water Data'!E48))="","",OFFSET('Water Data'!$E$29,0,10*ROW('Water Data'!E48)))</f>
        <v/>
      </c>
      <c r="BY54" s="369" t="str">
        <f ca="1">+IF(OFFSET('Water Data'!$F$27,0,10*ROW('Water Data'!F48))="","",OFFSET('Water Data'!$F$27,0,10*ROW('Water Data'!F48)))</f>
        <v/>
      </c>
      <c r="BZ54" s="369" t="str">
        <f ca="1">+IF(OFFSET('Water Data'!$F$28,0,10*ROW('Water Data'!F48))="","",OFFSET('Water Data'!$F$28,0,10*ROW('Water Data'!F48)))</f>
        <v/>
      </c>
      <c r="CA54" s="369" t="str">
        <f ca="1">+IF(OFFSET('Water Data'!$F$29,0,10*ROW('Water Data'!F48))="","",OFFSET('Water Data'!$F$29,0,10*ROW('Water Data'!F48)))</f>
        <v/>
      </c>
      <c r="CB54" s="369" t="str">
        <f ca="1">+IF(OFFSET('Water Data'!$G$27,0,10*ROW('Water Data'!G48))="","",OFFSET('Water Data'!$G$27,0,10*ROW('Water Data'!G48)))</f>
        <v/>
      </c>
      <c r="CC54" s="369" t="str">
        <f ca="1">+IF(OFFSET('Water Data'!$G$28,0,10*ROW('Water Data'!G48))="","",OFFSET('Water Data'!$G$28,0,10*ROW('Water Data'!G48)))</f>
        <v/>
      </c>
      <c r="CD54" s="369" t="str">
        <f ca="1">+IF(OFFSET('Water Data'!$G$29,0,10*ROW('Water Data'!G48))="","",OFFSET('Water Data'!$G$29,0,10*ROW('Water Data'!G48)))</f>
        <v/>
      </c>
      <c r="CE54" s="369" t="str">
        <f ca="1">+IF(OFFSET('Water Data'!$H$27,0,10*ROW('Water Data'!H48))="","",OFFSET('Water Data'!$H$27,0,10*ROW('Water Data'!H48)))</f>
        <v/>
      </c>
      <c r="CF54" s="369" t="str">
        <f ca="1">+IF(OFFSET('Water Data'!$H$28,0,10*ROW('Water Data'!H48))="","",OFFSET('Water Data'!$H$28,0,10*ROW('Water Data'!H48)))</f>
        <v/>
      </c>
      <c r="CG54" s="369" t="str">
        <f ca="1">+IF(OFFSET('Water Data'!$H$29,0,10*ROW('Water Data'!H48))="","",OFFSET('Water Data'!$H$29,0,10*ROW('Water Data'!H48)))</f>
        <v/>
      </c>
      <c r="CH54" s="369" t="str">
        <f ca="1">+IF(OFFSET('Water Data'!$I$27,0,10*ROW('Water Data'!I48))="","",OFFSET('Water Data'!$I$27,0,10*ROW('Water Data'!I48)))</f>
        <v/>
      </c>
      <c r="CI54" s="369" t="str">
        <f ca="1">+IF(OFFSET('Water Data'!$I$28,0,10*ROW('Water Data'!I48))="","",OFFSET('Water Data'!$I$28,0,10*ROW('Water Data'!I48)))</f>
        <v/>
      </c>
      <c r="CJ54" s="369" t="str">
        <f ca="1">+IF(OFFSET('Water Data'!$I$29,0,10*ROW('Water Data'!I48))="","",OFFSET('Water Data'!$I$29,0,10*ROW('Water Data'!I48)))</f>
        <v/>
      </c>
      <c r="CK54" s="369" t="str">
        <f ca="1">+IF(OFFSET('Sanitation Data'!$D$28,0,10*ROW('Sanitation Data'!D48))="","",OFFSET('Sanitation Data'!$D$28,0,10*ROW('Sanitation Data'!D48)))</f>
        <v/>
      </c>
      <c r="CL54" s="369" t="str">
        <f ca="1">+IF(OFFSET('Sanitation Data'!$D$29,0,10*ROW('Sanitation Data'!D48))="","",OFFSET('Sanitation Data'!$D$29,0,10*ROW('Sanitation Data'!D48)))</f>
        <v/>
      </c>
      <c r="CM54" s="369" t="str">
        <f ca="1">+IF(OFFSET('Sanitation Data'!$D$30,0,10*ROW('Sanitation Data'!D48))="","",OFFSET('Sanitation Data'!$D$30,0,10*ROW('Sanitation Data'!D48)))</f>
        <v/>
      </c>
      <c r="CN54" s="369" t="str">
        <f ca="1">+IF(OFFSET('Sanitation Data'!$D$31,0,10*ROW('Sanitation Data'!D48))="","",OFFSET('Sanitation Data'!$D$31,0,10*ROW('Sanitation Data'!D48)))</f>
        <v/>
      </c>
      <c r="CO54" s="369" t="str">
        <f ca="1">+IF(OFFSET('Sanitation Data'!$D$32,0,10*ROW('Sanitation Data'!D48))="","",OFFSET('Sanitation Data'!$D$32,0,10*ROW('Sanitation Data'!D48)))</f>
        <v/>
      </c>
      <c r="CP54" s="369" t="str">
        <f ca="1">+IF(OFFSET('Sanitation Data'!$E$28,0,10*ROW('Sanitation Data'!E48))="","",OFFSET('Sanitation Data'!$E$28,0,10*ROW('Sanitation Data'!E48)))</f>
        <v/>
      </c>
      <c r="CQ54" s="369" t="str">
        <f ca="1">+IF(OFFSET('Sanitation Data'!$E$29,0,10*ROW('Sanitation Data'!E48))="","",OFFSET('Sanitation Data'!$E$29,0,10*ROW('Sanitation Data'!E48)))</f>
        <v/>
      </c>
      <c r="CR54" s="369" t="str">
        <f ca="1">+IF(OFFSET('Sanitation Data'!$E$30,0,10*ROW('Sanitation Data'!E48))="","",OFFSET('Sanitation Data'!$E$30,0,10*ROW('Sanitation Data'!E48)))</f>
        <v/>
      </c>
      <c r="CS54" s="369" t="str">
        <f ca="1">+IF(OFFSET('Sanitation Data'!$E$31,0,10*ROW('Sanitation Data'!E48))="","",OFFSET('Sanitation Data'!$E$31,0,10*ROW('Sanitation Data'!E48)))</f>
        <v/>
      </c>
      <c r="CT54" s="369" t="str">
        <f ca="1">+IF(OFFSET('Sanitation Data'!$E$32,0,10*ROW('Sanitation Data'!E48))="","",OFFSET('Sanitation Data'!$E$32,0,10*ROW('Sanitation Data'!E48)))</f>
        <v/>
      </c>
      <c r="CU54" s="369" t="str">
        <f ca="1">+IF(OFFSET('Sanitation Data'!$F$28,0,10*ROW('Sanitation Data'!F48))="","",OFFSET('Sanitation Data'!$F$28,0,10*ROW('Sanitation Data'!F48)))</f>
        <v/>
      </c>
      <c r="CV54" s="369" t="str">
        <f ca="1">+IF(OFFSET('Sanitation Data'!$F$29,0,10*ROW('Sanitation Data'!F48))="","",OFFSET('Sanitation Data'!$F$29,0,10*ROW('Sanitation Data'!F48)))</f>
        <v/>
      </c>
      <c r="CW54" s="369" t="str">
        <f ca="1">+IF(OFFSET('Sanitation Data'!$F$30,0,10*ROW('Sanitation Data'!F48))="","",OFFSET('Sanitation Data'!$F$30,0,10*ROW('Sanitation Data'!F48)))</f>
        <v/>
      </c>
      <c r="CX54" s="369" t="str">
        <f ca="1">+IF(OFFSET('Sanitation Data'!$F$31,0,10*ROW('Sanitation Data'!F48))="","",OFFSET('Sanitation Data'!$F$31,0,10*ROW('Sanitation Data'!F48)))</f>
        <v/>
      </c>
      <c r="CY54" s="369" t="str">
        <f ca="1">+IF(OFFSET('Sanitation Data'!$F$32,0,10*ROW('Sanitation Data'!F48))="","",OFFSET('Sanitation Data'!$F$32,0,10*ROW('Sanitation Data'!F48)))</f>
        <v/>
      </c>
      <c r="CZ54" s="369" t="str">
        <f ca="1">+IF(OFFSET('Sanitation Data'!$G$28,0,10*ROW('Sanitation Data'!G48))="","",OFFSET('Sanitation Data'!$G$28,0,10*ROW('Sanitation Data'!G48)))</f>
        <v/>
      </c>
      <c r="DA54" s="369" t="str">
        <f ca="1">+IF(OFFSET('Sanitation Data'!$G$29,0,10*ROW('Sanitation Data'!G48))="","",OFFSET('Sanitation Data'!$G$29,0,10*ROW('Sanitation Data'!G48)))</f>
        <v/>
      </c>
      <c r="DB54" s="369" t="str">
        <f ca="1">+IF(OFFSET('Sanitation Data'!$G$30,0,10*ROW('Sanitation Data'!G48))="","",OFFSET('Sanitation Data'!$G$30,0,10*ROW('Sanitation Data'!G48)))</f>
        <v/>
      </c>
      <c r="DC54" s="369" t="str">
        <f ca="1">+IF(OFFSET('Sanitation Data'!$G$31,0,10*ROW('Sanitation Data'!G48))="","",OFFSET('Sanitation Data'!$G$31,0,10*ROW('Sanitation Data'!G48)))</f>
        <v/>
      </c>
      <c r="DD54" s="369" t="str">
        <f ca="1">+IF(OFFSET('Sanitation Data'!$G$32,0,10*ROW('Sanitation Data'!G48))="","",OFFSET('Sanitation Data'!$G$32,0,10*ROW('Sanitation Data'!G48)))</f>
        <v/>
      </c>
      <c r="DE54" s="369" t="str">
        <f ca="1">+IF(OFFSET('Sanitation Data'!$H$28,0,10*ROW('Sanitation Data'!H48))="","",OFFSET('Sanitation Data'!$H$28,0,10*ROW('Sanitation Data'!H48)))</f>
        <v/>
      </c>
      <c r="DF54" s="369" t="str">
        <f ca="1">+IF(OFFSET('Sanitation Data'!$H$29,0,10*ROW('Sanitation Data'!H48))="","",OFFSET('Sanitation Data'!$H$29,0,10*ROW('Sanitation Data'!H48)))</f>
        <v/>
      </c>
      <c r="DG54" s="369" t="str">
        <f ca="1">+IF(OFFSET('Sanitation Data'!$H$30,0,10*ROW('Sanitation Data'!H48))="","",OFFSET('Sanitation Data'!$H$30,0,10*ROW('Sanitation Data'!H48)))</f>
        <v/>
      </c>
      <c r="DH54" s="369" t="str">
        <f ca="1">+IF(OFFSET('Sanitation Data'!$H$31,0,10*ROW('Sanitation Data'!H48))="","",OFFSET('Sanitation Data'!$H$31,0,10*ROW('Sanitation Data'!H48)))</f>
        <v/>
      </c>
      <c r="DI54" s="369" t="str">
        <f ca="1">+IF(OFFSET('Sanitation Data'!$H$32,0,10*ROW('Sanitation Data'!H48))="","",OFFSET('Sanitation Data'!$H$32,0,10*ROW('Sanitation Data'!H48)))</f>
        <v/>
      </c>
      <c r="DJ54" s="369" t="str">
        <f ca="1">+IF(OFFSET('Sanitation Data'!$I$28,0,10*ROW('Sanitation Data'!I48))="","",OFFSET('Sanitation Data'!$I$28,0,10*ROW('Sanitation Data'!I48)))</f>
        <v/>
      </c>
      <c r="DK54" s="369" t="str">
        <f ca="1">+IF(OFFSET('Sanitation Data'!$I$29,0,10*ROW('Sanitation Data'!I48))="","",OFFSET('Sanitation Data'!$I$29,0,10*ROW('Sanitation Data'!I48)))</f>
        <v/>
      </c>
      <c r="DL54" s="369" t="str">
        <f ca="1">+IF(OFFSET('Sanitation Data'!$I$30,0,10*ROW('Sanitation Data'!I48))="","",OFFSET('Sanitation Data'!$I$30,0,10*ROW('Sanitation Data'!I48)))</f>
        <v/>
      </c>
      <c r="DM54" s="369" t="str">
        <f ca="1">+IF(OFFSET('Sanitation Data'!$I$31,0,10*ROW('Sanitation Data'!I48))="","",OFFSET('Sanitation Data'!$I$31,0,10*ROW('Sanitation Data'!I48)))</f>
        <v/>
      </c>
      <c r="DN54" s="369" t="str">
        <f ca="1">+IF(OFFSET('Sanitation Data'!$I$32,0,10*ROW('Sanitation Data'!I48))="","",OFFSET('Sanitation Data'!$I$32,0,10*ROW('Sanitation Data'!I48)))</f>
        <v/>
      </c>
      <c r="DO54" s="369" t="str">
        <f ca="1">+IF(OFFSET('Hygiene Data'!$D$11,0,10*ROW('Hygiene Data'!D48))="","",OFFSET('Hygiene Data'!$D$11,0,10*ROW('Hygiene Data'!D48)))</f>
        <v/>
      </c>
      <c r="DP54" s="369" t="str">
        <f ca="1">+IF(OFFSET('Hygiene Data'!$D$12,0,10*ROW('Hygiene Data'!D48))="","",OFFSET('Hygiene Data'!$D$12,0,10*ROW('Hygiene Data'!D48)))</f>
        <v/>
      </c>
      <c r="DQ54" s="369" t="str">
        <f ca="1">+IF(OFFSET('Hygiene Data'!$D$13,0,10*ROW('Hygiene Data'!D48))="","",OFFSET('Hygiene Data'!$D$13,0,10*ROW('Hygiene Data'!D48)))</f>
        <v/>
      </c>
      <c r="DR54" s="369" t="str">
        <f ca="1">+IF(OFFSET('Hygiene Data'!$E$11,0,10*ROW('Hygiene Data'!E48))="","",OFFSET('Hygiene Data'!$E$11,0,10*ROW('Hygiene Data'!E48)))</f>
        <v/>
      </c>
      <c r="DS54" s="369" t="str">
        <f ca="1">+IF(OFFSET('Hygiene Data'!$E$12,0,10*ROW('Hygiene Data'!E48))="","",OFFSET('Hygiene Data'!$E$12,0,10*ROW('Hygiene Data'!E48)))</f>
        <v/>
      </c>
      <c r="DT54" s="369" t="str">
        <f ca="1">+IF(OFFSET('Hygiene Data'!$E$13,0,10*ROW('Hygiene Data'!E48))="","",OFFSET('Hygiene Data'!$E$13,0,10*ROW('Hygiene Data'!E48)))</f>
        <v/>
      </c>
      <c r="DU54" s="369" t="str">
        <f ca="1">+IF(OFFSET('Hygiene Data'!$F$11,0,10*ROW('Hygiene Data'!F48))="","",OFFSET('Hygiene Data'!$F$11,0,10*ROW('Hygiene Data'!F48)))</f>
        <v/>
      </c>
      <c r="DV54" s="369" t="str">
        <f ca="1">+IF(OFFSET('Hygiene Data'!$F$12,0,10*ROW('Hygiene Data'!F48))="","",OFFSET('Hygiene Data'!$F$12,0,10*ROW('Hygiene Data'!F48)))</f>
        <v/>
      </c>
      <c r="DW54" s="369" t="str">
        <f ca="1">+IF(OFFSET('Hygiene Data'!$F$13,0,10*ROW('Hygiene Data'!F48))="","",OFFSET('Hygiene Data'!$F$13,0,10*ROW('Hygiene Data'!F48)))</f>
        <v/>
      </c>
      <c r="DX54" s="369" t="str">
        <f ca="1">+IF(OFFSET('Hygiene Data'!$G$11,0,10*ROW('Hygiene Data'!G48))="","",OFFSET('Hygiene Data'!$G$11,0,10*ROW('Hygiene Data'!G48)))</f>
        <v/>
      </c>
      <c r="DY54" s="369" t="str">
        <f ca="1">+IF(OFFSET('Hygiene Data'!$G$12,0,10*ROW('Hygiene Data'!G48))="","",OFFSET('Hygiene Data'!$G$12,0,10*ROW('Hygiene Data'!G48)))</f>
        <v/>
      </c>
      <c r="DZ54" s="369" t="str">
        <f ca="1">+IF(OFFSET('Hygiene Data'!$G$13,0,10*ROW('Hygiene Data'!G48))="","",OFFSET('Hygiene Data'!$G$13,0,10*ROW('Hygiene Data'!G48)))</f>
        <v/>
      </c>
      <c r="EA54" s="369" t="str">
        <f ca="1">+IF(OFFSET('Hygiene Data'!$H$11,0,10*ROW('Hygiene Data'!H48))="","",OFFSET('Hygiene Data'!$H$11,0,10*ROW('Hygiene Data'!H48)))</f>
        <v/>
      </c>
      <c r="EB54" s="369" t="str">
        <f ca="1">+IF(OFFSET('Hygiene Data'!$H$12,0,10*ROW('Hygiene Data'!H48))="","",OFFSET('Hygiene Data'!$H$12,0,10*ROW('Hygiene Data'!H48)))</f>
        <v/>
      </c>
      <c r="EC54" s="369" t="str">
        <f ca="1">+IF(OFFSET('Hygiene Data'!$H$13,0,10*ROW('Hygiene Data'!H48))="","",OFFSET('Hygiene Data'!$H$13,0,10*ROW('Hygiene Data'!H48)))</f>
        <v/>
      </c>
      <c r="ED54" s="369" t="str">
        <f ca="1">+IF(OFFSET('Hygiene Data'!$I$11,0,10*ROW('Hygiene Data'!I48))="","",OFFSET('Hygiene Data'!$I$11,0,10*ROW('Hygiene Data'!I48)))</f>
        <v/>
      </c>
      <c r="EE54" s="369" t="str">
        <f ca="1">+IF(OFFSET('Hygiene Data'!$I$12,0,10*ROW('Hygiene Data'!I48))="","",OFFSET('Hygiene Data'!$I$12,0,10*ROW('Hygiene Data'!I48)))</f>
        <v/>
      </c>
      <c r="EF54" s="369" t="str">
        <f ca="1">+IF(OFFSET('Hygiene Data'!$I$13,0,10*ROW('Hygiene Data'!I48))="","",OFFSET('Hygiene Data'!$I$13,0,10*ROW('Hygiene Data'!I48)))</f>
        <v/>
      </c>
    </row>
    <row r="55" spans="1:136" x14ac:dyDescent="0.25">
      <c r="A55" s="478" t="str">
        <f ca="1">+IF(OFFSET('Water Data'!$B$2,0,10*ROW('Water Data'!E49))="","",OFFSET('Water Data'!$B$2,0,10*ROW('Water Data'!E49)))</f>
        <v/>
      </c>
      <c r="B55" s="478"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05" t="str">
        <f t="shared" ca="1" si="0"/>
        <v/>
      </c>
      <c r="D55" s="506"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06"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06"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06"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06"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06"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06"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06"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06"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06"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06"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06"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06"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06"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06"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06"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06"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06"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07"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07"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07"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07"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07"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07"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07"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07"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07"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07"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07"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07"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07"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07"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07"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07"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07"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07"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07"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07"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07"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07"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07"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07"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07"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07"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07"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07"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07"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07"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08"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84"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08"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08"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08"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08"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08"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08"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08"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08"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08"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08"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08"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08"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08"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08"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08"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08"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69" t="str">
        <f ca="1">+IF(OFFSET('Water Data'!$D$27,0,10*ROW('Water Data'!D49))="","",OFFSET('Water Data'!$D$27,0,10*ROW('Water Data'!D49)))</f>
        <v/>
      </c>
      <c r="BT55" s="369" t="str">
        <f ca="1">+IF(OFFSET('Water Data'!$D$28,0,10*ROW('Water Data'!D49))="","",OFFSET('Water Data'!$D$28,0,10*ROW('Water Data'!D49)))</f>
        <v/>
      </c>
      <c r="BU55" s="369" t="str">
        <f ca="1">+IF(OFFSET('Water Data'!$D$29,0,10*ROW('Water Data'!D49))="","",OFFSET('Water Data'!$D$29,0,10*ROW('Water Data'!D49)))</f>
        <v/>
      </c>
      <c r="BV55" s="369" t="str">
        <f ca="1">+IF(OFFSET('Water Data'!$E$27,0,10*ROW('Water Data'!E49))="","",OFFSET('Water Data'!$E$27,0,10*ROW('Water Data'!E49)))</f>
        <v/>
      </c>
      <c r="BW55" s="369" t="str">
        <f ca="1">+IF(OFFSET('Water Data'!$E$28,0,10*ROW('Water Data'!E49))="","",OFFSET('Water Data'!$E$28,0,10*ROW('Water Data'!E49)))</f>
        <v/>
      </c>
      <c r="BX55" s="369" t="str">
        <f ca="1">+IF(OFFSET('Water Data'!$E$29,0,10*ROW('Water Data'!E49))="","",OFFSET('Water Data'!$E$29,0,10*ROW('Water Data'!E49)))</f>
        <v/>
      </c>
      <c r="BY55" s="369" t="str">
        <f ca="1">+IF(OFFSET('Water Data'!$F$27,0,10*ROW('Water Data'!F49))="","",OFFSET('Water Data'!$F$27,0,10*ROW('Water Data'!F49)))</f>
        <v/>
      </c>
      <c r="BZ55" s="369" t="str">
        <f ca="1">+IF(OFFSET('Water Data'!$F$28,0,10*ROW('Water Data'!F49))="","",OFFSET('Water Data'!$F$28,0,10*ROW('Water Data'!F49)))</f>
        <v/>
      </c>
      <c r="CA55" s="369" t="str">
        <f ca="1">+IF(OFFSET('Water Data'!$F$29,0,10*ROW('Water Data'!F49))="","",OFFSET('Water Data'!$F$29,0,10*ROW('Water Data'!F49)))</f>
        <v/>
      </c>
      <c r="CB55" s="369" t="str">
        <f ca="1">+IF(OFFSET('Water Data'!$G$27,0,10*ROW('Water Data'!G49))="","",OFFSET('Water Data'!$G$27,0,10*ROW('Water Data'!G49)))</f>
        <v/>
      </c>
      <c r="CC55" s="369" t="str">
        <f ca="1">+IF(OFFSET('Water Data'!$G$28,0,10*ROW('Water Data'!G49))="","",OFFSET('Water Data'!$G$28,0,10*ROW('Water Data'!G49)))</f>
        <v/>
      </c>
      <c r="CD55" s="369" t="str">
        <f ca="1">+IF(OFFSET('Water Data'!$G$29,0,10*ROW('Water Data'!G49))="","",OFFSET('Water Data'!$G$29,0,10*ROW('Water Data'!G49)))</f>
        <v/>
      </c>
      <c r="CE55" s="369" t="str">
        <f ca="1">+IF(OFFSET('Water Data'!$H$27,0,10*ROW('Water Data'!H49))="","",OFFSET('Water Data'!$H$27,0,10*ROW('Water Data'!H49)))</f>
        <v/>
      </c>
      <c r="CF55" s="369" t="str">
        <f ca="1">+IF(OFFSET('Water Data'!$H$28,0,10*ROW('Water Data'!H49))="","",OFFSET('Water Data'!$H$28,0,10*ROW('Water Data'!H49)))</f>
        <v/>
      </c>
      <c r="CG55" s="369" t="str">
        <f ca="1">+IF(OFFSET('Water Data'!$H$29,0,10*ROW('Water Data'!H49))="","",OFFSET('Water Data'!$H$29,0,10*ROW('Water Data'!H49)))</f>
        <v/>
      </c>
      <c r="CH55" s="369" t="str">
        <f ca="1">+IF(OFFSET('Water Data'!$I$27,0,10*ROW('Water Data'!I49))="","",OFFSET('Water Data'!$I$27,0,10*ROW('Water Data'!I49)))</f>
        <v/>
      </c>
      <c r="CI55" s="369" t="str">
        <f ca="1">+IF(OFFSET('Water Data'!$I$28,0,10*ROW('Water Data'!I49))="","",OFFSET('Water Data'!$I$28,0,10*ROW('Water Data'!I49)))</f>
        <v/>
      </c>
      <c r="CJ55" s="369" t="str">
        <f ca="1">+IF(OFFSET('Water Data'!$I$29,0,10*ROW('Water Data'!I49))="","",OFFSET('Water Data'!$I$29,0,10*ROW('Water Data'!I49)))</f>
        <v/>
      </c>
      <c r="CK55" s="369" t="str">
        <f ca="1">+IF(OFFSET('Sanitation Data'!$D$28,0,10*ROW('Sanitation Data'!D49))="","",OFFSET('Sanitation Data'!$D$28,0,10*ROW('Sanitation Data'!D49)))</f>
        <v/>
      </c>
      <c r="CL55" s="369" t="str">
        <f ca="1">+IF(OFFSET('Sanitation Data'!$D$29,0,10*ROW('Sanitation Data'!D49))="","",OFFSET('Sanitation Data'!$D$29,0,10*ROW('Sanitation Data'!D49)))</f>
        <v/>
      </c>
      <c r="CM55" s="369" t="str">
        <f ca="1">+IF(OFFSET('Sanitation Data'!$D$30,0,10*ROW('Sanitation Data'!D49))="","",OFFSET('Sanitation Data'!$D$30,0,10*ROW('Sanitation Data'!D49)))</f>
        <v/>
      </c>
      <c r="CN55" s="369" t="str">
        <f ca="1">+IF(OFFSET('Sanitation Data'!$D$31,0,10*ROW('Sanitation Data'!D49))="","",OFFSET('Sanitation Data'!$D$31,0,10*ROW('Sanitation Data'!D49)))</f>
        <v/>
      </c>
      <c r="CO55" s="369" t="str">
        <f ca="1">+IF(OFFSET('Sanitation Data'!$D$32,0,10*ROW('Sanitation Data'!D49))="","",OFFSET('Sanitation Data'!$D$32,0,10*ROW('Sanitation Data'!D49)))</f>
        <v/>
      </c>
      <c r="CP55" s="369" t="str">
        <f ca="1">+IF(OFFSET('Sanitation Data'!$E$28,0,10*ROW('Sanitation Data'!E49))="","",OFFSET('Sanitation Data'!$E$28,0,10*ROW('Sanitation Data'!E49)))</f>
        <v/>
      </c>
      <c r="CQ55" s="369" t="str">
        <f ca="1">+IF(OFFSET('Sanitation Data'!$E$29,0,10*ROW('Sanitation Data'!E49))="","",OFFSET('Sanitation Data'!$E$29,0,10*ROW('Sanitation Data'!E49)))</f>
        <v/>
      </c>
      <c r="CR55" s="369" t="str">
        <f ca="1">+IF(OFFSET('Sanitation Data'!$E$30,0,10*ROW('Sanitation Data'!E49))="","",OFFSET('Sanitation Data'!$E$30,0,10*ROW('Sanitation Data'!E49)))</f>
        <v/>
      </c>
      <c r="CS55" s="369" t="str">
        <f ca="1">+IF(OFFSET('Sanitation Data'!$E$31,0,10*ROW('Sanitation Data'!E49))="","",OFFSET('Sanitation Data'!$E$31,0,10*ROW('Sanitation Data'!E49)))</f>
        <v/>
      </c>
      <c r="CT55" s="369" t="str">
        <f ca="1">+IF(OFFSET('Sanitation Data'!$E$32,0,10*ROW('Sanitation Data'!E49))="","",OFFSET('Sanitation Data'!$E$32,0,10*ROW('Sanitation Data'!E49)))</f>
        <v/>
      </c>
      <c r="CU55" s="369" t="str">
        <f ca="1">+IF(OFFSET('Sanitation Data'!$F$28,0,10*ROW('Sanitation Data'!F49))="","",OFFSET('Sanitation Data'!$F$28,0,10*ROW('Sanitation Data'!F49)))</f>
        <v/>
      </c>
      <c r="CV55" s="369" t="str">
        <f ca="1">+IF(OFFSET('Sanitation Data'!$F$29,0,10*ROW('Sanitation Data'!F49))="","",OFFSET('Sanitation Data'!$F$29,0,10*ROW('Sanitation Data'!F49)))</f>
        <v/>
      </c>
      <c r="CW55" s="369" t="str">
        <f ca="1">+IF(OFFSET('Sanitation Data'!$F$30,0,10*ROW('Sanitation Data'!F49))="","",OFFSET('Sanitation Data'!$F$30,0,10*ROW('Sanitation Data'!F49)))</f>
        <v/>
      </c>
      <c r="CX55" s="369" t="str">
        <f ca="1">+IF(OFFSET('Sanitation Data'!$F$31,0,10*ROW('Sanitation Data'!F49))="","",OFFSET('Sanitation Data'!$F$31,0,10*ROW('Sanitation Data'!F49)))</f>
        <v/>
      </c>
      <c r="CY55" s="369" t="str">
        <f ca="1">+IF(OFFSET('Sanitation Data'!$F$32,0,10*ROW('Sanitation Data'!F49))="","",OFFSET('Sanitation Data'!$F$32,0,10*ROW('Sanitation Data'!F49)))</f>
        <v/>
      </c>
      <c r="CZ55" s="369" t="str">
        <f ca="1">+IF(OFFSET('Sanitation Data'!$G$28,0,10*ROW('Sanitation Data'!G49))="","",OFFSET('Sanitation Data'!$G$28,0,10*ROW('Sanitation Data'!G49)))</f>
        <v/>
      </c>
      <c r="DA55" s="369" t="str">
        <f ca="1">+IF(OFFSET('Sanitation Data'!$G$29,0,10*ROW('Sanitation Data'!G49))="","",OFFSET('Sanitation Data'!$G$29,0,10*ROW('Sanitation Data'!G49)))</f>
        <v/>
      </c>
      <c r="DB55" s="369" t="str">
        <f ca="1">+IF(OFFSET('Sanitation Data'!$G$30,0,10*ROW('Sanitation Data'!G49))="","",OFFSET('Sanitation Data'!$G$30,0,10*ROW('Sanitation Data'!G49)))</f>
        <v/>
      </c>
      <c r="DC55" s="369" t="str">
        <f ca="1">+IF(OFFSET('Sanitation Data'!$G$31,0,10*ROW('Sanitation Data'!G49))="","",OFFSET('Sanitation Data'!$G$31,0,10*ROW('Sanitation Data'!G49)))</f>
        <v/>
      </c>
      <c r="DD55" s="369" t="str">
        <f ca="1">+IF(OFFSET('Sanitation Data'!$G$32,0,10*ROW('Sanitation Data'!G49))="","",OFFSET('Sanitation Data'!$G$32,0,10*ROW('Sanitation Data'!G49)))</f>
        <v/>
      </c>
      <c r="DE55" s="369" t="str">
        <f ca="1">+IF(OFFSET('Sanitation Data'!$H$28,0,10*ROW('Sanitation Data'!H49))="","",OFFSET('Sanitation Data'!$H$28,0,10*ROW('Sanitation Data'!H49)))</f>
        <v/>
      </c>
      <c r="DF55" s="369" t="str">
        <f ca="1">+IF(OFFSET('Sanitation Data'!$H$29,0,10*ROW('Sanitation Data'!H49))="","",OFFSET('Sanitation Data'!$H$29,0,10*ROW('Sanitation Data'!H49)))</f>
        <v/>
      </c>
      <c r="DG55" s="369" t="str">
        <f ca="1">+IF(OFFSET('Sanitation Data'!$H$30,0,10*ROW('Sanitation Data'!H49))="","",OFFSET('Sanitation Data'!$H$30,0,10*ROW('Sanitation Data'!H49)))</f>
        <v/>
      </c>
      <c r="DH55" s="369" t="str">
        <f ca="1">+IF(OFFSET('Sanitation Data'!$H$31,0,10*ROW('Sanitation Data'!H49))="","",OFFSET('Sanitation Data'!$H$31,0,10*ROW('Sanitation Data'!H49)))</f>
        <v/>
      </c>
      <c r="DI55" s="369" t="str">
        <f ca="1">+IF(OFFSET('Sanitation Data'!$H$32,0,10*ROW('Sanitation Data'!H49))="","",OFFSET('Sanitation Data'!$H$32,0,10*ROW('Sanitation Data'!H49)))</f>
        <v/>
      </c>
      <c r="DJ55" s="369" t="str">
        <f ca="1">+IF(OFFSET('Sanitation Data'!$I$28,0,10*ROW('Sanitation Data'!I49))="","",OFFSET('Sanitation Data'!$I$28,0,10*ROW('Sanitation Data'!I49)))</f>
        <v/>
      </c>
      <c r="DK55" s="369" t="str">
        <f ca="1">+IF(OFFSET('Sanitation Data'!$I$29,0,10*ROW('Sanitation Data'!I49))="","",OFFSET('Sanitation Data'!$I$29,0,10*ROW('Sanitation Data'!I49)))</f>
        <v/>
      </c>
      <c r="DL55" s="369" t="str">
        <f ca="1">+IF(OFFSET('Sanitation Data'!$I$30,0,10*ROW('Sanitation Data'!I49))="","",OFFSET('Sanitation Data'!$I$30,0,10*ROW('Sanitation Data'!I49)))</f>
        <v/>
      </c>
      <c r="DM55" s="369" t="str">
        <f ca="1">+IF(OFFSET('Sanitation Data'!$I$31,0,10*ROW('Sanitation Data'!I49))="","",OFFSET('Sanitation Data'!$I$31,0,10*ROW('Sanitation Data'!I49)))</f>
        <v/>
      </c>
      <c r="DN55" s="369" t="str">
        <f ca="1">+IF(OFFSET('Sanitation Data'!$I$32,0,10*ROW('Sanitation Data'!I49))="","",OFFSET('Sanitation Data'!$I$32,0,10*ROW('Sanitation Data'!I49)))</f>
        <v/>
      </c>
      <c r="DO55" s="369" t="str">
        <f ca="1">+IF(OFFSET('Hygiene Data'!$D$11,0,10*ROW('Hygiene Data'!D49))="","",OFFSET('Hygiene Data'!$D$11,0,10*ROW('Hygiene Data'!D49)))</f>
        <v/>
      </c>
      <c r="DP55" s="369" t="str">
        <f ca="1">+IF(OFFSET('Hygiene Data'!$D$12,0,10*ROW('Hygiene Data'!D49))="","",OFFSET('Hygiene Data'!$D$12,0,10*ROW('Hygiene Data'!D49)))</f>
        <v/>
      </c>
      <c r="DQ55" s="369" t="str">
        <f ca="1">+IF(OFFSET('Hygiene Data'!$D$13,0,10*ROW('Hygiene Data'!D49))="","",OFFSET('Hygiene Data'!$D$13,0,10*ROW('Hygiene Data'!D49)))</f>
        <v/>
      </c>
      <c r="DR55" s="369" t="str">
        <f ca="1">+IF(OFFSET('Hygiene Data'!$E$11,0,10*ROW('Hygiene Data'!E49))="","",OFFSET('Hygiene Data'!$E$11,0,10*ROW('Hygiene Data'!E49)))</f>
        <v/>
      </c>
      <c r="DS55" s="369" t="str">
        <f ca="1">+IF(OFFSET('Hygiene Data'!$E$12,0,10*ROW('Hygiene Data'!E49))="","",OFFSET('Hygiene Data'!$E$12,0,10*ROW('Hygiene Data'!E49)))</f>
        <v/>
      </c>
      <c r="DT55" s="369" t="str">
        <f ca="1">+IF(OFFSET('Hygiene Data'!$E$13,0,10*ROW('Hygiene Data'!E49))="","",OFFSET('Hygiene Data'!$E$13,0,10*ROW('Hygiene Data'!E49)))</f>
        <v/>
      </c>
      <c r="DU55" s="369" t="str">
        <f ca="1">+IF(OFFSET('Hygiene Data'!$F$11,0,10*ROW('Hygiene Data'!F49))="","",OFFSET('Hygiene Data'!$F$11,0,10*ROW('Hygiene Data'!F49)))</f>
        <v/>
      </c>
      <c r="DV55" s="369" t="str">
        <f ca="1">+IF(OFFSET('Hygiene Data'!$F$12,0,10*ROW('Hygiene Data'!F49))="","",OFFSET('Hygiene Data'!$F$12,0,10*ROW('Hygiene Data'!F49)))</f>
        <v/>
      </c>
      <c r="DW55" s="369" t="str">
        <f ca="1">+IF(OFFSET('Hygiene Data'!$F$13,0,10*ROW('Hygiene Data'!F49))="","",OFFSET('Hygiene Data'!$F$13,0,10*ROW('Hygiene Data'!F49)))</f>
        <v/>
      </c>
      <c r="DX55" s="369" t="str">
        <f ca="1">+IF(OFFSET('Hygiene Data'!$G$11,0,10*ROW('Hygiene Data'!G49))="","",OFFSET('Hygiene Data'!$G$11,0,10*ROW('Hygiene Data'!G49)))</f>
        <v/>
      </c>
      <c r="DY55" s="369" t="str">
        <f ca="1">+IF(OFFSET('Hygiene Data'!$G$12,0,10*ROW('Hygiene Data'!G49))="","",OFFSET('Hygiene Data'!$G$12,0,10*ROW('Hygiene Data'!G49)))</f>
        <v/>
      </c>
      <c r="DZ55" s="369" t="str">
        <f ca="1">+IF(OFFSET('Hygiene Data'!$G$13,0,10*ROW('Hygiene Data'!G49))="","",OFFSET('Hygiene Data'!$G$13,0,10*ROW('Hygiene Data'!G49)))</f>
        <v/>
      </c>
      <c r="EA55" s="369" t="str">
        <f ca="1">+IF(OFFSET('Hygiene Data'!$H$11,0,10*ROW('Hygiene Data'!H49))="","",OFFSET('Hygiene Data'!$H$11,0,10*ROW('Hygiene Data'!H49)))</f>
        <v/>
      </c>
      <c r="EB55" s="369" t="str">
        <f ca="1">+IF(OFFSET('Hygiene Data'!$H$12,0,10*ROW('Hygiene Data'!H49))="","",OFFSET('Hygiene Data'!$H$12,0,10*ROW('Hygiene Data'!H49)))</f>
        <v/>
      </c>
      <c r="EC55" s="369" t="str">
        <f ca="1">+IF(OFFSET('Hygiene Data'!$H$13,0,10*ROW('Hygiene Data'!H49))="","",OFFSET('Hygiene Data'!$H$13,0,10*ROW('Hygiene Data'!H49)))</f>
        <v/>
      </c>
      <c r="ED55" s="369" t="str">
        <f ca="1">+IF(OFFSET('Hygiene Data'!$I$11,0,10*ROW('Hygiene Data'!I49))="","",OFFSET('Hygiene Data'!$I$11,0,10*ROW('Hygiene Data'!I49)))</f>
        <v/>
      </c>
      <c r="EE55" s="369" t="str">
        <f ca="1">+IF(OFFSET('Hygiene Data'!$I$12,0,10*ROW('Hygiene Data'!I49))="","",OFFSET('Hygiene Data'!$I$12,0,10*ROW('Hygiene Data'!I49)))</f>
        <v/>
      </c>
      <c r="EF55" s="369" t="str">
        <f ca="1">+IF(OFFSET('Hygiene Data'!$I$13,0,10*ROW('Hygiene Data'!I49))="","",OFFSET('Hygiene Data'!$I$13,0,10*ROW('Hygiene Data'!I49)))</f>
        <v/>
      </c>
    </row>
    <row r="56" spans="1:136" x14ac:dyDescent="0.25">
      <c r="A56" s="478" t="str">
        <f ca="1">+IF(OFFSET('Water Data'!$B$2,0,10*ROW('Water Data'!E50))="","",OFFSET('Water Data'!$B$2,0,10*ROW('Water Data'!E50)))</f>
        <v/>
      </c>
      <c r="B56" s="478"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05" t="str">
        <f t="shared" ca="1" si="0"/>
        <v/>
      </c>
      <c r="D56" s="506"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06"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06"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06"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06"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06"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06"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06"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06"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06"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06"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06"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06"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06"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06"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06"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06"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06"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07"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07"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07"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07"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07"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07"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07"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07"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07"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07"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07"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07"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07"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07"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07"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07"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07"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07"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07"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07"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07"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07"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07"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07"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07"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07"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07"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07"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07"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07"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08"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84"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08"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08"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08"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08"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08"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08"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08"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08"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08"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08"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08"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08"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08"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08"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08"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08"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69" t="str">
        <f ca="1">+IF(OFFSET('Water Data'!$D$27,0,10*ROW('Water Data'!D50))="","",OFFSET('Water Data'!$D$27,0,10*ROW('Water Data'!D50)))</f>
        <v/>
      </c>
      <c r="BT56" s="369" t="str">
        <f ca="1">+IF(OFFSET('Water Data'!$D$28,0,10*ROW('Water Data'!D50))="","",OFFSET('Water Data'!$D$28,0,10*ROW('Water Data'!D50)))</f>
        <v/>
      </c>
      <c r="BU56" s="369" t="str">
        <f ca="1">+IF(OFFSET('Water Data'!$D$29,0,10*ROW('Water Data'!D50))="","",OFFSET('Water Data'!$D$29,0,10*ROW('Water Data'!D50)))</f>
        <v/>
      </c>
      <c r="BV56" s="369" t="str">
        <f ca="1">+IF(OFFSET('Water Data'!$E$27,0,10*ROW('Water Data'!E50))="","",OFFSET('Water Data'!$E$27,0,10*ROW('Water Data'!E50)))</f>
        <v/>
      </c>
      <c r="BW56" s="369" t="str">
        <f ca="1">+IF(OFFSET('Water Data'!$E$28,0,10*ROW('Water Data'!E50))="","",OFFSET('Water Data'!$E$28,0,10*ROW('Water Data'!E50)))</f>
        <v/>
      </c>
      <c r="BX56" s="369" t="str">
        <f ca="1">+IF(OFFSET('Water Data'!$E$29,0,10*ROW('Water Data'!E50))="","",OFFSET('Water Data'!$E$29,0,10*ROW('Water Data'!E50)))</f>
        <v/>
      </c>
      <c r="BY56" s="369" t="str">
        <f ca="1">+IF(OFFSET('Water Data'!$F$27,0,10*ROW('Water Data'!F50))="","",OFFSET('Water Data'!$F$27,0,10*ROW('Water Data'!F50)))</f>
        <v/>
      </c>
      <c r="BZ56" s="369" t="str">
        <f ca="1">+IF(OFFSET('Water Data'!$F$28,0,10*ROW('Water Data'!F50))="","",OFFSET('Water Data'!$F$28,0,10*ROW('Water Data'!F50)))</f>
        <v/>
      </c>
      <c r="CA56" s="369" t="str">
        <f ca="1">+IF(OFFSET('Water Data'!$F$29,0,10*ROW('Water Data'!F50))="","",OFFSET('Water Data'!$F$29,0,10*ROW('Water Data'!F50)))</f>
        <v/>
      </c>
      <c r="CB56" s="369" t="str">
        <f ca="1">+IF(OFFSET('Water Data'!$G$27,0,10*ROW('Water Data'!G50))="","",OFFSET('Water Data'!$G$27,0,10*ROW('Water Data'!G50)))</f>
        <v/>
      </c>
      <c r="CC56" s="369" t="str">
        <f ca="1">+IF(OFFSET('Water Data'!$G$28,0,10*ROW('Water Data'!G50))="","",OFFSET('Water Data'!$G$28,0,10*ROW('Water Data'!G50)))</f>
        <v/>
      </c>
      <c r="CD56" s="369" t="str">
        <f ca="1">+IF(OFFSET('Water Data'!$G$29,0,10*ROW('Water Data'!G50))="","",OFFSET('Water Data'!$G$29,0,10*ROW('Water Data'!G50)))</f>
        <v/>
      </c>
      <c r="CE56" s="369" t="str">
        <f ca="1">+IF(OFFSET('Water Data'!$H$27,0,10*ROW('Water Data'!H50))="","",OFFSET('Water Data'!$H$27,0,10*ROW('Water Data'!H50)))</f>
        <v/>
      </c>
      <c r="CF56" s="369" t="str">
        <f ca="1">+IF(OFFSET('Water Data'!$H$28,0,10*ROW('Water Data'!H50))="","",OFFSET('Water Data'!$H$28,0,10*ROW('Water Data'!H50)))</f>
        <v/>
      </c>
      <c r="CG56" s="369" t="str">
        <f ca="1">+IF(OFFSET('Water Data'!$H$29,0,10*ROW('Water Data'!H50))="","",OFFSET('Water Data'!$H$29,0,10*ROW('Water Data'!H50)))</f>
        <v/>
      </c>
      <c r="CH56" s="369" t="str">
        <f ca="1">+IF(OFFSET('Water Data'!$I$27,0,10*ROW('Water Data'!I50))="","",OFFSET('Water Data'!$I$27,0,10*ROW('Water Data'!I50)))</f>
        <v/>
      </c>
      <c r="CI56" s="369" t="str">
        <f ca="1">+IF(OFFSET('Water Data'!$I$28,0,10*ROW('Water Data'!I50))="","",OFFSET('Water Data'!$I$28,0,10*ROW('Water Data'!I50)))</f>
        <v/>
      </c>
      <c r="CJ56" s="369" t="str">
        <f ca="1">+IF(OFFSET('Water Data'!$I$29,0,10*ROW('Water Data'!I50))="","",OFFSET('Water Data'!$I$29,0,10*ROW('Water Data'!I50)))</f>
        <v/>
      </c>
      <c r="CK56" s="369" t="str">
        <f ca="1">+IF(OFFSET('Sanitation Data'!$D$28,0,10*ROW('Sanitation Data'!D50))="","",OFFSET('Sanitation Data'!$D$28,0,10*ROW('Sanitation Data'!D50)))</f>
        <v/>
      </c>
      <c r="CL56" s="369" t="str">
        <f ca="1">+IF(OFFSET('Sanitation Data'!$D$29,0,10*ROW('Sanitation Data'!D50))="","",OFFSET('Sanitation Data'!$D$29,0,10*ROW('Sanitation Data'!D50)))</f>
        <v/>
      </c>
      <c r="CM56" s="369" t="str">
        <f ca="1">+IF(OFFSET('Sanitation Data'!$D$30,0,10*ROW('Sanitation Data'!D50))="","",OFFSET('Sanitation Data'!$D$30,0,10*ROW('Sanitation Data'!D50)))</f>
        <v/>
      </c>
      <c r="CN56" s="369" t="str">
        <f ca="1">+IF(OFFSET('Sanitation Data'!$D$31,0,10*ROW('Sanitation Data'!D50))="","",OFFSET('Sanitation Data'!$D$31,0,10*ROW('Sanitation Data'!D50)))</f>
        <v/>
      </c>
      <c r="CO56" s="369" t="str">
        <f ca="1">+IF(OFFSET('Sanitation Data'!$D$32,0,10*ROW('Sanitation Data'!D50))="","",OFFSET('Sanitation Data'!$D$32,0,10*ROW('Sanitation Data'!D50)))</f>
        <v/>
      </c>
      <c r="CP56" s="369" t="str">
        <f ca="1">+IF(OFFSET('Sanitation Data'!$E$28,0,10*ROW('Sanitation Data'!E50))="","",OFFSET('Sanitation Data'!$E$28,0,10*ROW('Sanitation Data'!E50)))</f>
        <v/>
      </c>
      <c r="CQ56" s="369" t="str">
        <f ca="1">+IF(OFFSET('Sanitation Data'!$E$29,0,10*ROW('Sanitation Data'!E50))="","",OFFSET('Sanitation Data'!$E$29,0,10*ROW('Sanitation Data'!E50)))</f>
        <v/>
      </c>
      <c r="CR56" s="369" t="str">
        <f ca="1">+IF(OFFSET('Sanitation Data'!$E$30,0,10*ROW('Sanitation Data'!E50))="","",OFFSET('Sanitation Data'!$E$30,0,10*ROW('Sanitation Data'!E50)))</f>
        <v/>
      </c>
      <c r="CS56" s="369" t="str">
        <f ca="1">+IF(OFFSET('Sanitation Data'!$E$31,0,10*ROW('Sanitation Data'!E50))="","",OFFSET('Sanitation Data'!$E$31,0,10*ROW('Sanitation Data'!E50)))</f>
        <v/>
      </c>
      <c r="CT56" s="369" t="str">
        <f ca="1">+IF(OFFSET('Sanitation Data'!$E$32,0,10*ROW('Sanitation Data'!E50))="","",OFFSET('Sanitation Data'!$E$32,0,10*ROW('Sanitation Data'!E50)))</f>
        <v/>
      </c>
      <c r="CU56" s="369" t="str">
        <f ca="1">+IF(OFFSET('Sanitation Data'!$F$28,0,10*ROW('Sanitation Data'!F50))="","",OFFSET('Sanitation Data'!$F$28,0,10*ROW('Sanitation Data'!F50)))</f>
        <v/>
      </c>
      <c r="CV56" s="369" t="str">
        <f ca="1">+IF(OFFSET('Sanitation Data'!$F$29,0,10*ROW('Sanitation Data'!F50))="","",OFFSET('Sanitation Data'!$F$29,0,10*ROW('Sanitation Data'!F50)))</f>
        <v/>
      </c>
      <c r="CW56" s="369" t="str">
        <f ca="1">+IF(OFFSET('Sanitation Data'!$F$30,0,10*ROW('Sanitation Data'!F50))="","",OFFSET('Sanitation Data'!$F$30,0,10*ROW('Sanitation Data'!F50)))</f>
        <v/>
      </c>
      <c r="CX56" s="369" t="str">
        <f ca="1">+IF(OFFSET('Sanitation Data'!$F$31,0,10*ROW('Sanitation Data'!F50))="","",OFFSET('Sanitation Data'!$F$31,0,10*ROW('Sanitation Data'!F50)))</f>
        <v/>
      </c>
      <c r="CY56" s="369" t="str">
        <f ca="1">+IF(OFFSET('Sanitation Data'!$F$32,0,10*ROW('Sanitation Data'!F50))="","",OFFSET('Sanitation Data'!$F$32,0,10*ROW('Sanitation Data'!F50)))</f>
        <v/>
      </c>
      <c r="CZ56" s="369" t="str">
        <f ca="1">+IF(OFFSET('Sanitation Data'!$G$28,0,10*ROW('Sanitation Data'!G50))="","",OFFSET('Sanitation Data'!$G$28,0,10*ROW('Sanitation Data'!G50)))</f>
        <v/>
      </c>
      <c r="DA56" s="369" t="str">
        <f ca="1">+IF(OFFSET('Sanitation Data'!$G$29,0,10*ROW('Sanitation Data'!G50))="","",OFFSET('Sanitation Data'!$G$29,0,10*ROW('Sanitation Data'!G50)))</f>
        <v/>
      </c>
      <c r="DB56" s="369" t="str">
        <f ca="1">+IF(OFFSET('Sanitation Data'!$G$30,0,10*ROW('Sanitation Data'!G50))="","",OFFSET('Sanitation Data'!$G$30,0,10*ROW('Sanitation Data'!G50)))</f>
        <v/>
      </c>
      <c r="DC56" s="369" t="str">
        <f ca="1">+IF(OFFSET('Sanitation Data'!$G$31,0,10*ROW('Sanitation Data'!G50))="","",OFFSET('Sanitation Data'!$G$31,0,10*ROW('Sanitation Data'!G50)))</f>
        <v/>
      </c>
      <c r="DD56" s="369" t="str">
        <f ca="1">+IF(OFFSET('Sanitation Data'!$G$32,0,10*ROW('Sanitation Data'!G50))="","",OFFSET('Sanitation Data'!$G$32,0,10*ROW('Sanitation Data'!G50)))</f>
        <v/>
      </c>
      <c r="DE56" s="369" t="str">
        <f ca="1">+IF(OFFSET('Sanitation Data'!$H$28,0,10*ROW('Sanitation Data'!H50))="","",OFFSET('Sanitation Data'!$H$28,0,10*ROW('Sanitation Data'!H50)))</f>
        <v/>
      </c>
      <c r="DF56" s="369" t="str">
        <f ca="1">+IF(OFFSET('Sanitation Data'!$H$29,0,10*ROW('Sanitation Data'!H50))="","",OFFSET('Sanitation Data'!$H$29,0,10*ROW('Sanitation Data'!H50)))</f>
        <v/>
      </c>
      <c r="DG56" s="369" t="str">
        <f ca="1">+IF(OFFSET('Sanitation Data'!$H$30,0,10*ROW('Sanitation Data'!H50))="","",OFFSET('Sanitation Data'!$H$30,0,10*ROW('Sanitation Data'!H50)))</f>
        <v/>
      </c>
      <c r="DH56" s="369" t="str">
        <f ca="1">+IF(OFFSET('Sanitation Data'!$H$31,0,10*ROW('Sanitation Data'!H50))="","",OFFSET('Sanitation Data'!$H$31,0,10*ROW('Sanitation Data'!H50)))</f>
        <v/>
      </c>
      <c r="DI56" s="369" t="str">
        <f ca="1">+IF(OFFSET('Sanitation Data'!$H$32,0,10*ROW('Sanitation Data'!H50))="","",OFFSET('Sanitation Data'!$H$32,0,10*ROW('Sanitation Data'!H50)))</f>
        <v/>
      </c>
      <c r="DJ56" s="369" t="str">
        <f ca="1">+IF(OFFSET('Sanitation Data'!$I$28,0,10*ROW('Sanitation Data'!I50))="","",OFFSET('Sanitation Data'!$I$28,0,10*ROW('Sanitation Data'!I50)))</f>
        <v/>
      </c>
      <c r="DK56" s="369" t="str">
        <f ca="1">+IF(OFFSET('Sanitation Data'!$I$29,0,10*ROW('Sanitation Data'!I50))="","",OFFSET('Sanitation Data'!$I$29,0,10*ROW('Sanitation Data'!I50)))</f>
        <v/>
      </c>
      <c r="DL56" s="369" t="str">
        <f ca="1">+IF(OFFSET('Sanitation Data'!$I$30,0,10*ROW('Sanitation Data'!I50))="","",OFFSET('Sanitation Data'!$I$30,0,10*ROW('Sanitation Data'!I50)))</f>
        <v/>
      </c>
      <c r="DM56" s="369" t="str">
        <f ca="1">+IF(OFFSET('Sanitation Data'!$I$31,0,10*ROW('Sanitation Data'!I50))="","",OFFSET('Sanitation Data'!$I$31,0,10*ROW('Sanitation Data'!I50)))</f>
        <v/>
      </c>
      <c r="DN56" s="369" t="str">
        <f ca="1">+IF(OFFSET('Sanitation Data'!$I$32,0,10*ROW('Sanitation Data'!I50))="","",OFFSET('Sanitation Data'!$I$32,0,10*ROW('Sanitation Data'!I50)))</f>
        <v/>
      </c>
      <c r="DO56" s="369" t="str">
        <f ca="1">+IF(OFFSET('Hygiene Data'!$D$11,0,10*ROW('Hygiene Data'!D50))="","",OFFSET('Hygiene Data'!$D$11,0,10*ROW('Hygiene Data'!D50)))</f>
        <v/>
      </c>
      <c r="DP56" s="369" t="str">
        <f ca="1">+IF(OFFSET('Hygiene Data'!$D$12,0,10*ROW('Hygiene Data'!D50))="","",OFFSET('Hygiene Data'!$D$12,0,10*ROW('Hygiene Data'!D50)))</f>
        <v/>
      </c>
      <c r="DQ56" s="369" t="str">
        <f ca="1">+IF(OFFSET('Hygiene Data'!$D$13,0,10*ROW('Hygiene Data'!D50))="","",OFFSET('Hygiene Data'!$D$13,0,10*ROW('Hygiene Data'!D50)))</f>
        <v/>
      </c>
      <c r="DR56" s="369" t="str">
        <f ca="1">+IF(OFFSET('Hygiene Data'!$E$11,0,10*ROW('Hygiene Data'!E50))="","",OFFSET('Hygiene Data'!$E$11,0,10*ROW('Hygiene Data'!E50)))</f>
        <v/>
      </c>
      <c r="DS56" s="369" t="str">
        <f ca="1">+IF(OFFSET('Hygiene Data'!$E$12,0,10*ROW('Hygiene Data'!E50))="","",OFFSET('Hygiene Data'!$E$12,0,10*ROW('Hygiene Data'!E50)))</f>
        <v/>
      </c>
      <c r="DT56" s="369" t="str">
        <f ca="1">+IF(OFFSET('Hygiene Data'!$E$13,0,10*ROW('Hygiene Data'!E50))="","",OFFSET('Hygiene Data'!$E$13,0,10*ROW('Hygiene Data'!E50)))</f>
        <v/>
      </c>
      <c r="DU56" s="369" t="str">
        <f ca="1">+IF(OFFSET('Hygiene Data'!$F$11,0,10*ROW('Hygiene Data'!F50))="","",OFFSET('Hygiene Data'!$F$11,0,10*ROW('Hygiene Data'!F50)))</f>
        <v/>
      </c>
      <c r="DV56" s="369" t="str">
        <f ca="1">+IF(OFFSET('Hygiene Data'!$F$12,0,10*ROW('Hygiene Data'!F50))="","",OFFSET('Hygiene Data'!$F$12,0,10*ROW('Hygiene Data'!F50)))</f>
        <v/>
      </c>
      <c r="DW56" s="369" t="str">
        <f ca="1">+IF(OFFSET('Hygiene Data'!$F$13,0,10*ROW('Hygiene Data'!F50))="","",OFFSET('Hygiene Data'!$F$13,0,10*ROW('Hygiene Data'!F50)))</f>
        <v/>
      </c>
      <c r="DX56" s="369" t="str">
        <f ca="1">+IF(OFFSET('Hygiene Data'!$G$11,0,10*ROW('Hygiene Data'!G50))="","",OFFSET('Hygiene Data'!$G$11,0,10*ROW('Hygiene Data'!G50)))</f>
        <v/>
      </c>
      <c r="DY56" s="369" t="str">
        <f ca="1">+IF(OFFSET('Hygiene Data'!$G$12,0,10*ROW('Hygiene Data'!G50))="","",OFFSET('Hygiene Data'!$G$12,0,10*ROW('Hygiene Data'!G50)))</f>
        <v/>
      </c>
      <c r="DZ56" s="369" t="str">
        <f ca="1">+IF(OFFSET('Hygiene Data'!$G$13,0,10*ROW('Hygiene Data'!G50))="","",OFFSET('Hygiene Data'!$G$13,0,10*ROW('Hygiene Data'!G50)))</f>
        <v/>
      </c>
      <c r="EA56" s="369" t="str">
        <f ca="1">+IF(OFFSET('Hygiene Data'!$H$11,0,10*ROW('Hygiene Data'!H50))="","",OFFSET('Hygiene Data'!$H$11,0,10*ROW('Hygiene Data'!H50)))</f>
        <v/>
      </c>
      <c r="EB56" s="369" t="str">
        <f ca="1">+IF(OFFSET('Hygiene Data'!$H$12,0,10*ROW('Hygiene Data'!H50))="","",OFFSET('Hygiene Data'!$H$12,0,10*ROW('Hygiene Data'!H50)))</f>
        <v/>
      </c>
      <c r="EC56" s="369" t="str">
        <f ca="1">+IF(OFFSET('Hygiene Data'!$H$13,0,10*ROW('Hygiene Data'!H50))="","",OFFSET('Hygiene Data'!$H$13,0,10*ROW('Hygiene Data'!H50)))</f>
        <v/>
      </c>
      <c r="ED56" s="369" t="str">
        <f ca="1">+IF(OFFSET('Hygiene Data'!$I$11,0,10*ROW('Hygiene Data'!I50))="","",OFFSET('Hygiene Data'!$I$11,0,10*ROW('Hygiene Data'!I50)))</f>
        <v/>
      </c>
      <c r="EE56" s="369" t="str">
        <f ca="1">+IF(OFFSET('Hygiene Data'!$I$12,0,10*ROW('Hygiene Data'!I50))="","",OFFSET('Hygiene Data'!$I$12,0,10*ROW('Hygiene Data'!I50)))</f>
        <v/>
      </c>
      <c r="EF56" s="369" t="str">
        <f ca="1">+IF(OFFSET('Hygiene Data'!$I$13,0,10*ROW('Hygiene Data'!I50))="","",OFFSET('Hygiene Data'!$I$13,0,10*ROW('Hygiene Data'!I50)))</f>
        <v/>
      </c>
    </row>
    <row r="57" spans="1:136" x14ac:dyDescent="0.25">
      <c r="A57" s="478" t="str">
        <f ca="1">+IF(OFFSET('Water Data'!$B$2,0,10*ROW('Water Data'!E51))="","",OFFSET('Water Data'!$B$2,0,10*ROW('Water Data'!E51)))</f>
        <v/>
      </c>
      <c r="B57" s="478"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05" t="str">
        <f t="shared" ca="1" si="0"/>
        <v/>
      </c>
      <c r="D57" s="506"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06"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06"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06"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06"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06"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06"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06"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06"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06"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06"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06"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06"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06"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06"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06"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06"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06"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07"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07"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07"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07"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07"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07"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07"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07"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07"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07"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07"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07"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07"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07"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07"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07"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07"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07"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07"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07"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07"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07"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07"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07"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07"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07"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07"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07"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07"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07"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08"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84"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08"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08"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08"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08"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08"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08"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08"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08"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08"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08"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08"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08"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08"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08"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08"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08"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69" t="str">
        <f ca="1">+IF(OFFSET('Water Data'!$D$27,0,10*ROW('Water Data'!D51))="","",OFFSET('Water Data'!$D$27,0,10*ROW('Water Data'!D51)))</f>
        <v/>
      </c>
      <c r="BT57" s="369" t="str">
        <f ca="1">+IF(OFFSET('Water Data'!$D$28,0,10*ROW('Water Data'!D51))="","",OFFSET('Water Data'!$D$28,0,10*ROW('Water Data'!D51)))</f>
        <v/>
      </c>
      <c r="BU57" s="369" t="str">
        <f ca="1">+IF(OFFSET('Water Data'!$D$29,0,10*ROW('Water Data'!D51))="","",OFFSET('Water Data'!$D$29,0,10*ROW('Water Data'!D51)))</f>
        <v/>
      </c>
      <c r="BV57" s="369" t="str">
        <f ca="1">+IF(OFFSET('Water Data'!$E$27,0,10*ROW('Water Data'!E51))="","",OFFSET('Water Data'!$E$27,0,10*ROW('Water Data'!E51)))</f>
        <v/>
      </c>
      <c r="BW57" s="369" t="str">
        <f ca="1">+IF(OFFSET('Water Data'!$E$28,0,10*ROW('Water Data'!E51))="","",OFFSET('Water Data'!$E$28,0,10*ROW('Water Data'!E51)))</f>
        <v/>
      </c>
      <c r="BX57" s="369" t="str">
        <f ca="1">+IF(OFFSET('Water Data'!$E$29,0,10*ROW('Water Data'!E51))="","",OFFSET('Water Data'!$E$29,0,10*ROW('Water Data'!E51)))</f>
        <v/>
      </c>
      <c r="BY57" s="369" t="str">
        <f ca="1">+IF(OFFSET('Water Data'!$F$27,0,10*ROW('Water Data'!F51))="","",OFFSET('Water Data'!$F$27,0,10*ROW('Water Data'!F51)))</f>
        <v/>
      </c>
      <c r="BZ57" s="369" t="str">
        <f ca="1">+IF(OFFSET('Water Data'!$F$28,0,10*ROW('Water Data'!F51))="","",OFFSET('Water Data'!$F$28,0,10*ROW('Water Data'!F51)))</f>
        <v/>
      </c>
      <c r="CA57" s="369" t="str">
        <f ca="1">+IF(OFFSET('Water Data'!$F$29,0,10*ROW('Water Data'!F51))="","",OFFSET('Water Data'!$F$29,0,10*ROW('Water Data'!F51)))</f>
        <v/>
      </c>
      <c r="CB57" s="369" t="str">
        <f ca="1">+IF(OFFSET('Water Data'!$G$27,0,10*ROW('Water Data'!G51))="","",OFFSET('Water Data'!$G$27,0,10*ROW('Water Data'!G51)))</f>
        <v/>
      </c>
      <c r="CC57" s="369" t="str">
        <f ca="1">+IF(OFFSET('Water Data'!$G$28,0,10*ROW('Water Data'!G51))="","",OFFSET('Water Data'!$G$28,0,10*ROW('Water Data'!G51)))</f>
        <v/>
      </c>
      <c r="CD57" s="369" t="str">
        <f ca="1">+IF(OFFSET('Water Data'!$G$29,0,10*ROW('Water Data'!G51))="","",OFFSET('Water Data'!$G$29,0,10*ROW('Water Data'!G51)))</f>
        <v/>
      </c>
      <c r="CE57" s="369" t="str">
        <f ca="1">+IF(OFFSET('Water Data'!$H$27,0,10*ROW('Water Data'!H51))="","",OFFSET('Water Data'!$H$27,0,10*ROW('Water Data'!H51)))</f>
        <v/>
      </c>
      <c r="CF57" s="369" t="str">
        <f ca="1">+IF(OFFSET('Water Data'!$H$28,0,10*ROW('Water Data'!H51))="","",OFFSET('Water Data'!$H$28,0,10*ROW('Water Data'!H51)))</f>
        <v/>
      </c>
      <c r="CG57" s="369" t="str">
        <f ca="1">+IF(OFFSET('Water Data'!$H$29,0,10*ROW('Water Data'!H51))="","",OFFSET('Water Data'!$H$29,0,10*ROW('Water Data'!H51)))</f>
        <v/>
      </c>
      <c r="CH57" s="369" t="str">
        <f ca="1">+IF(OFFSET('Water Data'!$I$27,0,10*ROW('Water Data'!I51))="","",OFFSET('Water Data'!$I$27,0,10*ROW('Water Data'!I51)))</f>
        <v/>
      </c>
      <c r="CI57" s="369" t="str">
        <f ca="1">+IF(OFFSET('Water Data'!$I$28,0,10*ROW('Water Data'!I51))="","",OFFSET('Water Data'!$I$28,0,10*ROW('Water Data'!I51)))</f>
        <v/>
      </c>
      <c r="CJ57" s="369" t="str">
        <f ca="1">+IF(OFFSET('Water Data'!$I$29,0,10*ROW('Water Data'!I51))="","",OFFSET('Water Data'!$I$29,0,10*ROW('Water Data'!I51)))</f>
        <v/>
      </c>
      <c r="CK57" s="369" t="str">
        <f ca="1">+IF(OFFSET('Sanitation Data'!$D$28,0,10*ROW('Sanitation Data'!D51))="","",OFFSET('Sanitation Data'!$D$28,0,10*ROW('Sanitation Data'!D51)))</f>
        <v/>
      </c>
      <c r="CL57" s="369" t="str">
        <f ca="1">+IF(OFFSET('Sanitation Data'!$D$29,0,10*ROW('Sanitation Data'!D51))="","",OFFSET('Sanitation Data'!$D$29,0,10*ROW('Sanitation Data'!D51)))</f>
        <v/>
      </c>
      <c r="CM57" s="369" t="str">
        <f ca="1">+IF(OFFSET('Sanitation Data'!$D$30,0,10*ROW('Sanitation Data'!D51))="","",OFFSET('Sanitation Data'!$D$30,0,10*ROW('Sanitation Data'!D51)))</f>
        <v/>
      </c>
      <c r="CN57" s="369" t="str">
        <f ca="1">+IF(OFFSET('Sanitation Data'!$D$31,0,10*ROW('Sanitation Data'!D51))="","",OFFSET('Sanitation Data'!$D$31,0,10*ROW('Sanitation Data'!D51)))</f>
        <v/>
      </c>
      <c r="CO57" s="369" t="str">
        <f ca="1">+IF(OFFSET('Sanitation Data'!$D$32,0,10*ROW('Sanitation Data'!D51))="","",OFFSET('Sanitation Data'!$D$32,0,10*ROW('Sanitation Data'!D51)))</f>
        <v/>
      </c>
      <c r="CP57" s="369" t="str">
        <f ca="1">+IF(OFFSET('Sanitation Data'!$E$28,0,10*ROW('Sanitation Data'!E51))="","",OFFSET('Sanitation Data'!$E$28,0,10*ROW('Sanitation Data'!E51)))</f>
        <v/>
      </c>
      <c r="CQ57" s="369" t="str">
        <f ca="1">+IF(OFFSET('Sanitation Data'!$E$29,0,10*ROW('Sanitation Data'!E51))="","",OFFSET('Sanitation Data'!$E$29,0,10*ROW('Sanitation Data'!E51)))</f>
        <v/>
      </c>
      <c r="CR57" s="369" t="str">
        <f ca="1">+IF(OFFSET('Sanitation Data'!$E$30,0,10*ROW('Sanitation Data'!E51))="","",OFFSET('Sanitation Data'!$E$30,0,10*ROW('Sanitation Data'!E51)))</f>
        <v/>
      </c>
      <c r="CS57" s="369" t="str">
        <f ca="1">+IF(OFFSET('Sanitation Data'!$E$31,0,10*ROW('Sanitation Data'!E51))="","",OFFSET('Sanitation Data'!$E$31,0,10*ROW('Sanitation Data'!E51)))</f>
        <v/>
      </c>
      <c r="CT57" s="369" t="str">
        <f ca="1">+IF(OFFSET('Sanitation Data'!$E$32,0,10*ROW('Sanitation Data'!E51))="","",OFFSET('Sanitation Data'!$E$32,0,10*ROW('Sanitation Data'!E51)))</f>
        <v/>
      </c>
      <c r="CU57" s="369" t="str">
        <f ca="1">+IF(OFFSET('Sanitation Data'!$F$28,0,10*ROW('Sanitation Data'!F51))="","",OFFSET('Sanitation Data'!$F$28,0,10*ROW('Sanitation Data'!F51)))</f>
        <v/>
      </c>
      <c r="CV57" s="369" t="str">
        <f ca="1">+IF(OFFSET('Sanitation Data'!$F$29,0,10*ROW('Sanitation Data'!F51))="","",OFFSET('Sanitation Data'!$F$29,0,10*ROW('Sanitation Data'!F51)))</f>
        <v/>
      </c>
      <c r="CW57" s="369" t="str">
        <f ca="1">+IF(OFFSET('Sanitation Data'!$F$30,0,10*ROW('Sanitation Data'!F51))="","",OFFSET('Sanitation Data'!$F$30,0,10*ROW('Sanitation Data'!F51)))</f>
        <v/>
      </c>
      <c r="CX57" s="369" t="str">
        <f ca="1">+IF(OFFSET('Sanitation Data'!$F$31,0,10*ROW('Sanitation Data'!F51))="","",OFFSET('Sanitation Data'!$F$31,0,10*ROW('Sanitation Data'!F51)))</f>
        <v/>
      </c>
      <c r="CY57" s="369" t="str">
        <f ca="1">+IF(OFFSET('Sanitation Data'!$F$32,0,10*ROW('Sanitation Data'!F51))="","",OFFSET('Sanitation Data'!$F$32,0,10*ROW('Sanitation Data'!F51)))</f>
        <v/>
      </c>
      <c r="CZ57" s="369" t="str">
        <f ca="1">+IF(OFFSET('Sanitation Data'!$G$28,0,10*ROW('Sanitation Data'!G51))="","",OFFSET('Sanitation Data'!$G$28,0,10*ROW('Sanitation Data'!G51)))</f>
        <v/>
      </c>
      <c r="DA57" s="369" t="str">
        <f ca="1">+IF(OFFSET('Sanitation Data'!$G$29,0,10*ROW('Sanitation Data'!G51))="","",OFFSET('Sanitation Data'!$G$29,0,10*ROW('Sanitation Data'!G51)))</f>
        <v/>
      </c>
      <c r="DB57" s="369" t="str">
        <f ca="1">+IF(OFFSET('Sanitation Data'!$G$30,0,10*ROW('Sanitation Data'!G51))="","",OFFSET('Sanitation Data'!$G$30,0,10*ROW('Sanitation Data'!G51)))</f>
        <v/>
      </c>
      <c r="DC57" s="369" t="str">
        <f ca="1">+IF(OFFSET('Sanitation Data'!$G$31,0,10*ROW('Sanitation Data'!G51))="","",OFFSET('Sanitation Data'!$G$31,0,10*ROW('Sanitation Data'!G51)))</f>
        <v/>
      </c>
      <c r="DD57" s="369" t="str">
        <f ca="1">+IF(OFFSET('Sanitation Data'!$G$32,0,10*ROW('Sanitation Data'!G51))="","",OFFSET('Sanitation Data'!$G$32,0,10*ROW('Sanitation Data'!G51)))</f>
        <v/>
      </c>
      <c r="DE57" s="369" t="str">
        <f ca="1">+IF(OFFSET('Sanitation Data'!$H$28,0,10*ROW('Sanitation Data'!H51))="","",OFFSET('Sanitation Data'!$H$28,0,10*ROW('Sanitation Data'!H51)))</f>
        <v/>
      </c>
      <c r="DF57" s="369" t="str">
        <f ca="1">+IF(OFFSET('Sanitation Data'!$H$29,0,10*ROW('Sanitation Data'!H51))="","",OFFSET('Sanitation Data'!$H$29,0,10*ROW('Sanitation Data'!H51)))</f>
        <v/>
      </c>
      <c r="DG57" s="369" t="str">
        <f ca="1">+IF(OFFSET('Sanitation Data'!$H$30,0,10*ROW('Sanitation Data'!H51))="","",OFFSET('Sanitation Data'!$H$30,0,10*ROW('Sanitation Data'!H51)))</f>
        <v/>
      </c>
      <c r="DH57" s="369" t="str">
        <f ca="1">+IF(OFFSET('Sanitation Data'!$H$31,0,10*ROW('Sanitation Data'!H51))="","",OFFSET('Sanitation Data'!$H$31,0,10*ROW('Sanitation Data'!H51)))</f>
        <v/>
      </c>
      <c r="DI57" s="369" t="str">
        <f ca="1">+IF(OFFSET('Sanitation Data'!$H$32,0,10*ROW('Sanitation Data'!H51))="","",OFFSET('Sanitation Data'!$H$32,0,10*ROW('Sanitation Data'!H51)))</f>
        <v/>
      </c>
      <c r="DJ57" s="369" t="str">
        <f ca="1">+IF(OFFSET('Sanitation Data'!$I$28,0,10*ROW('Sanitation Data'!I51))="","",OFFSET('Sanitation Data'!$I$28,0,10*ROW('Sanitation Data'!I51)))</f>
        <v/>
      </c>
      <c r="DK57" s="369" t="str">
        <f ca="1">+IF(OFFSET('Sanitation Data'!$I$29,0,10*ROW('Sanitation Data'!I51))="","",OFFSET('Sanitation Data'!$I$29,0,10*ROW('Sanitation Data'!I51)))</f>
        <v/>
      </c>
      <c r="DL57" s="369" t="str">
        <f ca="1">+IF(OFFSET('Sanitation Data'!$I$30,0,10*ROW('Sanitation Data'!I51))="","",OFFSET('Sanitation Data'!$I$30,0,10*ROW('Sanitation Data'!I51)))</f>
        <v/>
      </c>
      <c r="DM57" s="369" t="str">
        <f ca="1">+IF(OFFSET('Sanitation Data'!$I$31,0,10*ROW('Sanitation Data'!I51))="","",OFFSET('Sanitation Data'!$I$31,0,10*ROW('Sanitation Data'!I51)))</f>
        <v/>
      </c>
      <c r="DN57" s="369" t="str">
        <f ca="1">+IF(OFFSET('Sanitation Data'!$I$32,0,10*ROW('Sanitation Data'!I51))="","",OFFSET('Sanitation Data'!$I$32,0,10*ROW('Sanitation Data'!I51)))</f>
        <v/>
      </c>
      <c r="DO57" s="369" t="str">
        <f ca="1">+IF(OFFSET('Hygiene Data'!$D$11,0,10*ROW('Hygiene Data'!D51))="","",OFFSET('Hygiene Data'!$D$11,0,10*ROW('Hygiene Data'!D51)))</f>
        <v/>
      </c>
      <c r="DP57" s="369" t="str">
        <f ca="1">+IF(OFFSET('Hygiene Data'!$D$12,0,10*ROW('Hygiene Data'!D51))="","",OFFSET('Hygiene Data'!$D$12,0,10*ROW('Hygiene Data'!D51)))</f>
        <v/>
      </c>
      <c r="DQ57" s="369" t="str">
        <f ca="1">+IF(OFFSET('Hygiene Data'!$D$13,0,10*ROW('Hygiene Data'!D51))="","",OFFSET('Hygiene Data'!$D$13,0,10*ROW('Hygiene Data'!D51)))</f>
        <v/>
      </c>
      <c r="DR57" s="369" t="str">
        <f ca="1">+IF(OFFSET('Hygiene Data'!$E$11,0,10*ROW('Hygiene Data'!E51))="","",OFFSET('Hygiene Data'!$E$11,0,10*ROW('Hygiene Data'!E51)))</f>
        <v/>
      </c>
      <c r="DS57" s="369" t="str">
        <f ca="1">+IF(OFFSET('Hygiene Data'!$E$12,0,10*ROW('Hygiene Data'!E51))="","",OFFSET('Hygiene Data'!$E$12,0,10*ROW('Hygiene Data'!E51)))</f>
        <v/>
      </c>
      <c r="DT57" s="369" t="str">
        <f ca="1">+IF(OFFSET('Hygiene Data'!$E$13,0,10*ROW('Hygiene Data'!E51))="","",OFFSET('Hygiene Data'!$E$13,0,10*ROW('Hygiene Data'!E51)))</f>
        <v/>
      </c>
      <c r="DU57" s="369" t="str">
        <f ca="1">+IF(OFFSET('Hygiene Data'!$F$11,0,10*ROW('Hygiene Data'!F51))="","",OFFSET('Hygiene Data'!$F$11,0,10*ROW('Hygiene Data'!F51)))</f>
        <v/>
      </c>
      <c r="DV57" s="369" t="str">
        <f ca="1">+IF(OFFSET('Hygiene Data'!$F$12,0,10*ROW('Hygiene Data'!F51))="","",OFFSET('Hygiene Data'!$F$12,0,10*ROW('Hygiene Data'!F51)))</f>
        <v/>
      </c>
      <c r="DW57" s="369" t="str">
        <f ca="1">+IF(OFFSET('Hygiene Data'!$F$13,0,10*ROW('Hygiene Data'!F51))="","",OFFSET('Hygiene Data'!$F$13,0,10*ROW('Hygiene Data'!F51)))</f>
        <v/>
      </c>
      <c r="DX57" s="369" t="str">
        <f ca="1">+IF(OFFSET('Hygiene Data'!$G$11,0,10*ROW('Hygiene Data'!G51))="","",OFFSET('Hygiene Data'!$G$11,0,10*ROW('Hygiene Data'!G51)))</f>
        <v/>
      </c>
      <c r="DY57" s="369" t="str">
        <f ca="1">+IF(OFFSET('Hygiene Data'!$G$12,0,10*ROW('Hygiene Data'!G51))="","",OFFSET('Hygiene Data'!$G$12,0,10*ROW('Hygiene Data'!G51)))</f>
        <v/>
      </c>
      <c r="DZ57" s="369" t="str">
        <f ca="1">+IF(OFFSET('Hygiene Data'!$G$13,0,10*ROW('Hygiene Data'!G51))="","",OFFSET('Hygiene Data'!$G$13,0,10*ROW('Hygiene Data'!G51)))</f>
        <v/>
      </c>
      <c r="EA57" s="369" t="str">
        <f ca="1">+IF(OFFSET('Hygiene Data'!$H$11,0,10*ROW('Hygiene Data'!H51))="","",OFFSET('Hygiene Data'!$H$11,0,10*ROW('Hygiene Data'!H51)))</f>
        <v/>
      </c>
      <c r="EB57" s="369" t="str">
        <f ca="1">+IF(OFFSET('Hygiene Data'!$H$12,0,10*ROW('Hygiene Data'!H51))="","",OFFSET('Hygiene Data'!$H$12,0,10*ROW('Hygiene Data'!H51)))</f>
        <v/>
      </c>
      <c r="EC57" s="369" t="str">
        <f ca="1">+IF(OFFSET('Hygiene Data'!$H$13,0,10*ROW('Hygiene Data'!H51))="","",OFFSET('Hygiene Data'!$H$13,0,10*ROW('Hygiene Data'!H51)))</f>
        <v/>
      </c>
      <c r="ED57" s="369" t="str">
        <f ca="1">+IF(OFFSET('Hygiene Data'!$I$11,0,10*ROW('Hygiene Data'!I51))="","",OFFSET('Hygiene Data'!$I$11,0,10*ROW('Hygiene Data'!I51)))</f>
        <v/>
      </c>
      <c r="EE57" s="369" t="str">
        <f ca="1">+IF(OFFSET('Hygiene Data'!$I$12,0,10*ROW('Hygiene Data'!I51))="","",OFFSET('Hygiene Data'!$I$12,0,10*ROW('Hygiene Data'!I51)))</f>
        <v/>
      </c>
      <c r="EF57" s="369" t="str">
        <f ca="1">+IF(OFFSET('Hygiene Data'!$I$13,0,10*ROW('Hygiene Data'!I51))="","",OFFSET('Hygiene Data'!$I$13,0,10*ROW('Hygiene Data'!I51)))</f>
        <v/>
      </c>
    </row>
    <row r="58" spans="1:136" x14ac:dyDescent="0.25">
      <c r="A58" s="478" t="str">
        <f ca="1">+IF(OFFSET('Water Data'!$B$2,0,10*ROW('Water Data'!E52))="","",OFFSET('Water Data'!$B$2,0,10*ROW('Water Data'!E52)))</f>
        <v/>
      </c>
      <c r="B58" s="478"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05" t="str">
        <f t="shared" ca="1" si="0"/>
        <v/>
      </c>
      <c r="D58" s="506"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06"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06"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06"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06"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06"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06"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06"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06"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06"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06"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06"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06"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06"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06"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06"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06"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06"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07"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07"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07"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07"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07"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07"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07"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07"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07"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07"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07"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07"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07"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07"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07"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07"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07"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07"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07"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07"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07"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07"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07"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07"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07"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07"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07"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07"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07"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07"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08"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84"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08"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08"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08"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08"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08"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08"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08"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08"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08"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08"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08"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08"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08"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08"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08"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08"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69" t="str">
        <f ca="1">+IF(OFFSET('Water Data'!$D$27,0,10*ROW('Water Data'!D52))="","",OFFSET('Water Data'!$D$27,0,10*ROW('Water Data'!D52)))</f>
        <v/>
      </c>
      <c r="BT58" s="369" t="str">
        <f ca="1">+IF(OFFSET('Water Data'!$D$28,0,10*ROW('Water Data'!D52))="","",OFFSET('Water Data'!$D$28,0,10*ROW('Water Data'!D52)))</f>
        <v/>
      </c>
      <c r="BU58" s="369" t="str">
        <f ca="1">+IF(OFFSET('Water Data'!$D$29,0,10*ROW('Water Data'!D52))="","",OFFSET('Water Data'!$D$29,0,10*ROW('Water Data'!D52)))</f>
        <v/>
      </c>
      <c r="BV58" s="369" t="str">
        <f ca="1">+IF(OFFSET('Water Data'!$E$27,0,10*ROW('Water Data'!E52))="","",OFFSET('Water Data'!$E$27,0,10*ROW('Water Data'!E52)))</f>
        <v/>
      </c>
      <c r="BW58" s="369" t="str">
        <f ca="1">+IF(OFFSET('Water Data'!$E$28,0,10*ROW('Water Data'!E52))="","",OFFSET('Water Data'!$E$28,0,10*ROW('Water Data'!E52)))</f>
        <v/>
      </c>
      <c r="BX58" s="369" t="str">
        <f ca="1">+IF(OFFSET('Water Data'!$E$29,0,10*ROW('Water Data'!E52))="","",OFFSET('Water Data'!$E$29,0,10*ROW('Water Data'!E52)))</f>
        <v/>
      </c>
      <c r="BY58" s="369" t="str">
        <f ca="1">+IF(OFFSET('Water Data'!$F$27,0,10*ROW('Water Data'!F52))="","",OFFSET('Water Data'!$F$27,0,10*ROW('Water Data'!F52)))</f>
        <v/>
      </c>
      <c r="BZ58" s="369" t="str">
        <f ca="1">+IF(OFFSET('Water Data'!$F$28,0,10*ROW('Water Data'!F52))="","",OFFSET('Water Data'!$F$28,0,10*ROW('Water Data'!F52)))</f>
        <v/>
      </c>
      <c r="CA58" s="369" t="str">
        <f ca="1">+IF(OFFSET('Water Data'!$F$29,0,10*ROW('Water Data'!F52))="","",OFFSET('Water Data'!$F$29,0,10*ROW('Water Data'!F52)))</f>
        <v/>
      </c>
      <c r="CB58" s="369" t="str">
        <f ca="1">+IF(OFFSET('Water Data'!$G$27,0,10*ROW('Water Data'!G52))="","",OFFSET('Water Data'!$G$27,0,10*ROW('Water Data'!G52)))</f>
        <v/>
      </c>
      <c r="CC58" s="369" t="str">
        <f ca="1">+IF(OFFSET('Water Data'!$G$28,0,10*ROW('Water Data'!G52))="","",OFFSET('Water Data'!$G$28,0,10*ROW('Water Data'!G52)))</f>
        <v/>
      </c>
      <c r="CD58" s="369" t="str">
        <f ca="1">+IF(OFFSET('Water Data'!$G$29,0,10*ROW('Water Data'!G52))="","",OFFSET('Water Data'!$G$29,0,10*ROW('Water Data'!G52)))</f>
        <v/>
      </c>
      <c r="CE58" s="369" t="str">
        <f ca="1">+IF(OFFSET('Water Data'!$H$27,0,10*ROW('Water Data'!H52))="","",OFFSET('Water Data'!$H$27,0,10*ROW('Water Data'!H52)))</f>
        <v/>
      </c>
      <c r="CF58" s="369" t="str">
        <f ca="1">+IF(OFFSET('Water Data'!$H$28,0,10*ROW('Water Data'!H52))="","",OFFSET('Water Data'!$H$28,0,10*ROW('Water Data'!H52)))</f>
        <v/>
      </c>
      <c r="CG58" s="369" t="str">
        <f ca="1">+IF(OFFSET('Water Data'!$H$29,0,10*ROW('Water Data'!H52))="","",OFFSET('Water Data'!$H$29,0,10*ROW('Water Data'!H52)))</f>
        <v/>
      </c>
      <c r="CH58" s="369" t="str">
        <f ca="1">+IF(OFFSET('Water Data'!$I$27,0,10*ROW('Water Data'!I52))="","",OFFSET('Water Data'!$I$27,0,10*ROW('Water Data'!I52)))</f>
        <v/>
      </c>
      <c r="CI58" s="369" t="str">
        <f ca="1">+IF(OFFSET('Water Data'!$I$28,0,10*ROW('Water Data'!I52))="","",OFFSET('Water Data'!$I$28,0,10*ROW('Water Data'!I52)))</f>
        <v/>
      </c>
      <c r="CJ58" s="369" t="str">
        <f ca="1">+IF(OFFSET('Water Data'!$I$29,0,10*ROW('Water Data'!I52))="","",OFFSET('Water Data'!$I$29,0,10*ROW('Water Data'!I52)))</f>
        <v/>
      </c>
      <c r="CK58" s="369" t="str">
        <f ca="1">+IF(OFFSET('Sanitation Data'!$D$28,0,10*ROW('Sanitation Data'!D52))="","",OFFSET('Sanitation Data'!$D$28,0,10*ROW('Sanitation Data'!D52)))</f>
        <v/>
      </c>
      <c r="CL58" s="369" t="str">
        <f ca="1">+IF(OFFSET('Sanitation Data'!$D$29,0,10*ROW('Sanitation Data'!D52))="","",OFFSET('Sanitation Data'!$D$29,0,10*ROW('Sanitation Data'!D52)))</f>
        <v/>
      </c>
      <c r="CM58" s="369" t="str">
        <f ca="1">+IF(OFFSET('Sanitation Data'!$D$30,0,10*ROW('Sanitation Data'!D52))="","",OFFSET('Sanitation Data'!$D$30,0,10*ROW('Sanitation Data'!D52)))</f>
        <v/>
      </c>
      <c r="CN58" s="369" t="str">
        <f ca="1">+IF(OFFSET('Sanitation Data'!$D$31,0,10*ROW('Sanitation Data'!D52))="","",OFFSET('Sanitation Data'!$D$31,0,10*ROW('Sanitation Data'!D52)))</f>
        <v/>
      </c>
      <c r="CO58" s="369" t="str">
        <f ca="1">+IF(OFFSET('Sanitation Data'!$D$32,0,10*ROW('Sanitation Data'!D52))="","",OFFSET('Sanitation Data'!$D$32,0,10*ROW('Sanitation Data'!D52)))</f>
        <v/>
      </c>
      <c r="CP58" s="369" t="str">
        <f ca="1">+IF(OFFSET('Sanitation Data'!$E$28,0,10*ROW('Sanitation Data'!E52))="","",OFFSET('Sanitation Data'!$E$28,0,10*ROW('Sanitation Data'!E52)))</f>
        <v/>
      </c>
      <c r="CQ58" s="369" t="str">
        <f ca="1">+IF(OFFSET('Sanitation Data'!$E$29,0,10*ROW('Sanitation Data'!E52))="","",OFFSET('Sanitation Data'!$E$29,0,10*ROW('Sanitation Data'!E52)))</f>
        <v/>
      </c>
      <c r="CR58" s="369" t="str">
        <f ca="1">+IF(OFFSET('Sanitation Data'!$E$30,0,10*ROW('Sanitation Data'!E52))="","",OFFSET('Sanitation Data'!$E$30,0,10*ROW('Sanitation Data'!E52)))</f>
        <v/>
      </c>
      <c r="CS58" s="369" t="str">
        <f ca="1">+IF(OFFSET('Sanitation Data'!$E$31,0,10*ROW('Sanitation Data'!E52))="","",OFFSET('Sanitation Data'!$E$31,0,10*ROW('Sanitation Data'!E52)))</f>
        <v/>
      </c>
      <c r="CT58" s="369" t="str">
        <f ca="1">+IF(OFFSET('Sanitation Data'!$E$32,0,10*ROW('Sanitation Data'!E52))="","",OFFSET('Sanitation Data'!$E$32,0,10*ROW('Sanitation Data'!E52)))</f>
        <v/>
      </c>
      <c r="CU58" s="369" t="str">
        <f ca="1">+IF(OFFSET('Sanitation Data'!$F$28,0,10*ROW('Sanitation Data'!F52))="","",OFFSET('Sanitation Data'!$F$28,0,10*ROW('Sanitation Data'!F52)))</f>
        <v/>
      </c>
      <c r="CV58" s="369" t="str">
        <f ca="1">+IF(OFFSET('Sanitation Data'!$F$29,0,10*ROW('Sanitation Data'!F52))="","",OFFSET('Sanitation Data'!$F$29,0,10*ROW('Sanitation Data'!F52)))</f>
        <v/>
      </c>
      <c r="CW58" s="369" t="str">
        <f ca="1">+IF(OFFSET('Sanitation Data'!$F$30,0,10*ROW('Sanitation Data'!F52))="","",OFFSET('Sanitation Data'!$F$30,0,10*ROW('Sanitation Data'!F52)))</f>
        <v/>
      </c>
      <c r="CX58" s="369" t="str">
        <f ca="1">+IF(OFFSET('Sanitation Data'!$F$31,0,10*ROW('Sanitation Data'!F52))="","",OFFSET('Sanitation Data'!$F$31,0,10*ROW('Sanitation Data'!F52)))</f>
        <v/>
      </c>
      <c r="CY58" s="369" t="str">
        <f ca="1">+IF(OFFSET('Sanitation Data'!$F$32,0,10*ROW('Sanitation Data'!F52))="","",OFFSET('Sanitation Data'!$F$32,0,10*ROW('Sanitation Data'!F52)))</f>
        <v/>
      </c>
      <c r="CZ58" s="369" t="str">
        <f ca="1">+IF(OFFSET('Sanitation Data'!$G$28,0,10*ROW('Sanitation Data'!G52))="","",OFFSET('Sanitation Data'!$G$28,0,10*ROW('Sanitation Data'!G52)))</f>
        <v/>
      </c>
      <c r="DA58" s="369" t="str">
        <f ca="1">+IF(OFFSET('Sanitation Data'!$G$29,0,10*ROW('Sanitation Data'!G52))="","",OFFSET('Sanitation Data'!$G$29,0,10*ROW('Sanitation Data'!G52)))</f>
        <v/>
      </c>
      <c r="DB58" s="369" t="str">
        <f ca="1">+IF(OFFSET('Sanitation Data'!$G$30,0,10*ROW('Sanitation Data'!G52))="","",OFFSET('Sanitation Data'!$G$30,0,10*ROW('Sanitation Data'!G52)))</f>
        <v/>
      </c>
      <c r="DC58" s="369" t="str">
        <f ca="1">+IF(OFFSET('Sanitation Data'!$G$31,0,10*ROW('Sanitation Data'!G52))="","",OFFSET('Sanitation Data'!$G$31,0,10*ROW('Sanitation Data'!G52)))</f>
        <v/>
      </c>
      <c r="DD58" s="369" t="str">
        <f ca="1">+IF(OFFSET('Sanitation Data'!$G$32,0,10*ROW('Sanitation Data'!G52))="","",OFFSET('Sanitation Data'!$G$32,0,10*ROW('Sanitation Data'!G52)))</f>
        <v/>
      </c>
      <c r="DE58" s="369" t="str">
        <f ca="1">+IF(OFFSET('Sanitation Data'!$H$28,0,10*ROW('Sanitation Data'!H52))="","",OFFSET('Sanitation Data'!$H$28,0,10*ROW('Sanitation Data'!H52)))</f>
        <v/>
      </c>
      <c r="DF58" s="369" t="str">
        <f ca="1">+IF(OFFSET('Sanitation Data'!$H$29,0,10*ROW('Sanitation Data'!H52))="","",OFFSET('Sanitation Data'!$H$29,0,10*ROW('Sanitation Data'!H52)))</f>
        <v/>
      </c>
      <c r="DG58" s="369" t="str">
        <f ca="1">+IF(OFFSET('Sanitation Data'!$H$30,0,10*ROW('Sanitation Data'!H52))="","",OFFSET('Sanitation Data'!$H$30,0,10*ROW('Sanitation Data'!H52)))</f>
        <v/>
      </c>
      <c r="DH58" s="369" t="str">
        <f ca="1">+IF(OFFSET('Sanitation Data'!$H$31,0,10*ROW('Sanitation Data'!H52))="","",OFFSET('Sanitation Data'!$H$31,0,10*ROW('Sanitation Data'!H52)))</f>
        <v/>
      </c>
      <c r="DI58" s="369" t="str">
        <f ca="1">+IF(OFFSET('Sanitation Data'!$H$32,0,10*ROW('Sanitation Data'!H52))="","",OFFSET('Sanitation Data'!$H$32,0,10*ROW('Sanitation Data'!H52)))</f>
        <v/>
      </c>
      <c r="DJ58" s="369" t="str">
        <f ca="1">+IF(OFFSET('Sanitation Data'!$I$28,0,10*ROW('Sanitation Data'!I52))="","",OFFSET('Sanitation Data'!$I$28,0,10*ROW('Sanitation Data'!I52)))</f>
        <v/>
      </c>
      <c r="DK58" s="369" t="str">
        <f ca="1">+IF(OFFSET('Sanitation Data'!$I$29,0,10*ROW('Sanitation Data'!I52))="","",OFFSET('Sanitation Data'!$I$29,0,10*ROW('Sanitation Data'!I52)))</f>
        <v/>
      </c>
      <c r="DL58" s="369" t="str">
        <f ca="1">+IF(OFFSET('Sanitation Data'!$I$30,0,10*ROW('Sanitation Data'!I52))="","",OFFSET('Sanitation Data'!$I$30,0,10*ROW('Sanitation Data'!I52)))</f>
        <v/>
      </c>
      <c r="DM58" s="369" t="str">
        <f ca="1">+IF(OFFSET('Sanitation Data'!$I$31,0,10*ROW('Sanitation Data'!I52))="","",OFFSET('Sanitation Data'!$I$31,0,10*ROW('Sanitation Data'!I52)))</f>
        <v/>
      </c>
      <c r="DN58" s="369" t="str">
        <f ca="1">+IF(OFFSET('Sanitation Data'!$I$32,0,10*ROW('Sanitation Data'!I52))="","",OFFSET('Sanitation Data'!$I$32,0,10*ROW('Sanitation Data'!I52)))</f>
        <v/>
      </c>
      <c r="DO58" s="369" t="str">
        <f ca="1">+IF(OFFSET('Hygiene Data'!$D$11,0,10*ROW('Hygiene Data'!D52))="","",OFFSET('Hygiene Data'!$D$11,0,10*ROW('Hygiene Data'!D52)))</f>
        <v/>
      </c>
      <c r="DP58" s="369" t="str">
        <f ca="1">+IF(OFFSET('Hygiene Data'!$D$12,0,10*ROW('Hygiene Data'!D52))="","",OFFSET('Hygiene Data'!$D$12,0,10*ROW('Hygiene Data'!D52)))</f>
        <v/>
      </c>
      <c r="DQ58" s="369" t="str">
        <f ca="1">+IF(OFFSET('Hygiene Data'!$D$13,0,10*ROW('Hygiene Data'!D52))="","",OFFSET('Hygiene Data'!$D$13,0,10*ROW('Hygiene Data'!D52)))</f>
        <v/>
      </c>
      <c r="DR58" s="369" t="str">
        <f ca="1">+IF(OFFSET('Hygiene Data'!$E$11,0,10*ROW('Hygiene Data'!E52))="","",OFFSET('Hygiene Data'!$E$11,0,10*ROW('Hygiene Data'!E52)))</f>
        <v/>
      </c>
      <c r="DS58" s="369" t="str">
        <f ca="1">+IF(OFFSET('Hygiene Data'!$E$12,0,10*ROW('Hygiene Data'!E52))="","",OFFSET('Hygiene Data'!$E$12,0,10*ROW('Hygiene Data'!E52)))</f>
        <v/>
      </c>
      <c r="DT58" s="369" t="str">
        <f ca="1">+IF(OFFSET('Hygiene Data'!$E$13,0,10*ROW('Hygiene Data'!E52))="","",OFFSET('Hygiene Data'!$E$13,0,10*ROW('Hygiene Data'!E52)))</f>
        <v/>
      </c>
      <c r="DU58" s="369" t="str">
        <f ca="1">+IF(OFFSET('Hygiene Data'!$F$11,0,10*ROW('Hygiene Data'!F52))="","",OFFSET('Hygiene Data'!$F$11,0,10*ROW('Hygiene Data'!F52)))</f>
        <v/>
      </c>
      <c r="DV58" s="369" t="str">
        <f ca="1">+IF(OFFSET('Hygiene Data'!$F$12,0,10*ROW('Hygiene Data'!F52))="","",OFFSET('Hygiene Data'!$F$12,0,10*ROW('Hygiene Data'!F52)))</f>
        <v/>
      </c>
      <c r="DW58" s="369" t="str">
        <f ca="1">+IF(OFFSET('Hygiene Data'!$F$13,0,10*ROW('Hygiene Data'!F52))="","",OFFSET('Hygiene Data'!$F$13,0,10*ROW('Hygiene Data'!F52)))</f>
        <v/>
      </c>
      <c r="DX58" s="369" t="str">
        <f ca="1">+IF(OFFSET('Hygiene Data'!$G$11,0,10*ROW('Hygiene Data'!G52))="","",OFFSET('Hygiene Data'!$G$11,0,10*ROW('Hygiene Data'!G52)))</f>
        <v/>
      </c>
      <c r="DY58" s="369" t="str">
        <f ca="1">+IF(OFFSET('Hygiene Data'!$G$12,0,10*ROW('Hygiene Data'!G52))="","",OFFSET('Hygiene Data'!$G$12,0,10*ROW('Hygiene Data'!G52)))</f>
        <v/>
      </c>
      <c r="DZ58" s="369" t="str">
        <f ca="1">+IF(OFFSET('Hygiene Data'!$G$13,0,10*ROW('Hygiene Data'!G52))="","",OFFSET('Hygiene Data'!$G$13,0,10*ROW('Hygiene Data'!G52)))</f>
        <v/>
      </c>
      <c r="EA58" s="369" t="str">
        <f ca="1">+IF(OFFSET('Hygiene Data'!$H$11,0,10*ROW('Hygiene Data'!H52))="","",OFFSET('Hygiene Data'!$H$11,0,10*ROW('Hygiene Data'!H52)))</f>
        <v/>
      </c>
      <c r="EB58" s="369" t="str">
        <f ca="1">+IF(OFFSET('Hygiene Data'!$H$12,0,10*ROW('Hygiene Data'!H52))="","",OFFSET('Hygiene Data'!$H$12,0,10*ROW('Hygiene Data'!H52)))</f>
        <v/>
      </c>
      <c r="EC58" s="369" t="str">
        <f ca="1">+IF(OFFSET('Hygiene Data'!$H$13,0,10*ROW('Hygiene Data'!H52))="","",OFFSET('Hygiene Data'!$H$13,0,10*ROW('Hygiene Data'!H52)))</f>
        <v/>
      </c>
      <c r="ED58" s="369" t="str">
        <f ca="1">+IF(OFFSET('Hygiene Data'!$I$11,0,10*ROW('Hygiene Data'!I52))="","",OFFSET('Hygiene Data'!$I$11,0,10*ROW('Hygiene Data'!I52)))</f>
        <v/>
      </c>
      <c r="EE58" s="369" t="str">
        <f ca="1">+IF(OFFSET('Hygiene Data'!$I$12,0,10*ROW('Hygiene Data'!I52))="","",OFFSET('Hygiene Data'!$I$12,0,10*ROW('Hygiene Data'!I52)))</f>
        <v/>
      </c>
      <c r="EF58" s="369" t="str">
        <f ca="1">+IF(OFFSET('Hygiene Data'!$I$13,0,10*ROW('Hygiene Data'!I52))="","",OFFSET('Hygiene Data'!$I$13,0,10*ROW('Hygiene Data'!I52)))</f>
        <v/>
      </c>
    </row>
    <row r="59" spans="1:136" x14ac:dyDescent="0.25">
      <c r="A59" s="478" t="str">
        <f ca="1">+IF(OFFSET('Water Data'!$B$2,0,10*ROW('Water Data'!E53))="","",OFFSET('Water Data'!$B$2,0,10*ROW('Water Data'!E53)))</f>
        <v/>
      </c>
      <c r="B59" s="478"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05" t="str">
        <f t="shared" ca="1" si="0"/>
        <v/>
      </c>
      <c r="D59" s="506"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06"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06"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06"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06"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06"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06"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06"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06"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06"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06"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06"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06"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06"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06"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06"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06"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06"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07"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07"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07"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07"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07"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07"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07"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07"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07"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07"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07"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07"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07"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07"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07"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07"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07"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07"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07"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07"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07"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07"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07"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07"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07"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07"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07"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07"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07"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07"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08"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84"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08"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08"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08"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08"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08"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08"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08"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08"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08"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08"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08"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08"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08"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08"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08"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08"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69" t="str">
        <f ca="1">+IF(OFFSET('Water Data'!$D$27,0,10*ROW('Water Data'!D53))="","",OFFSET('Water Data'!$D$27,0,10*ROW('Water Data'!D53)))</f>
        <v/>
      </c>
      <c r="BT59" s="369" t="str">
        <f ca="1">+IF(OFFSET('Water Data'!$D$28,0,10*ROW('Water Data'!D53))="","",OFFSET('Water Data'!$D$28,0,10*ROW('Water Data'!D53)))</f>
        <v/>
      </c>
      <c r="BU59" s="369" t="str">
        <f ca="1">+IF(OFFSET('Water Data'!$D$29,0,10*ROW('Water Data'!D53))="","",OFFSET('Water Data'!$D$29,0,10*ROW('Water Data'!D53)))</f>
        <v/>
      </c>
      <c r="BV59" s="369" t="str">
        <f ca="1">+IF(OFFSET('Water Data'!$E$27,0,10*ROW('Water Data'!E53))="","",OFFSET('Water Data'!$E$27,0,10*ROW('Water Data'!E53)))</f>
        <v/>
      </c>
      <c r="BW59" s="369" t="str">
        <f ca="1">+IF(OFFSET('Water Data'!$E$28,0,10*ROW('Water Data'!E53))="","",OFFSET('Water Data'!$E$28,0,10*ROW('Water Data'!E53)))</f>
        <v/>
      </c>
      <c r="BX59" s="369" t="str">
        <f ca="1">+IF(OFFSET('Water Data'!$E$29,0,10*ROW('Water Data'!E53))="","",OFFSET('Water Data'!$E$29,0,10*ROW('Water Data'!E53)))</f>
        <v/>
      </c>
      <c r="BY59" s="369" t="str">
        <f ca="1">+IF(OFFSET('Water Data'!$F$27,0,10*ROW('Water Data'!F53))="","",OFFSET('Water Data'!$F$27,0,10*ROW('Water Data'!F53)))</f>
        <v/>
      </c>
      <c r="BZ59" s="369" t="str">
        <f ca="1">+IF(OFFSET('Water Data'!$F$28,0,10*ROW('Water Data'!F53))="","",OFFSET('Water Data'!$F$28,0,10*ROW('Water Data'!F53)))</f>
        <v/>
      </c>
      <c r="CA59" s="369" t="str">
        <f ca="1">+IF(OFFSET('Water Data'!$F$29,0,10*ROW('Water Data'!F53))="","",OFFSET('Water Data'!$F$29,0,10*ROW('Water Data'!F53)))</f>
        <v/>
      </c>
      <c r="CB59" s="369" t="str">
        <f ca="1">+IF(OFFSET('Water Data'!$G$27,0,10*ROW('Water Data'!G53))="","",OFFSET('Water Data'!$G$27,0,10*ROW('Water Data'!G53)))</f>
        <v/>
      </c>
      <c r="CC59" s="369" t="str">
        <f ca="1">+IF(OFFSET('Water Data'!$G$28,0,10*ROW('Water Data'!G53))="","",OFFSET('Water Data'!$G$28,0,10*ROW('Water Data'!G53)))</f>
        <v/>
      </c>
      <c r="CD59" s="369" t="str">
        <f ca="1">+IF(OFFSET('Water Data'!$G$29,0,10*ROW('Water Data'!G53))="","",OFFSET('Water Data'!$G$29,0,10*ROW('Water Data'!G53)))</f>
        <v/>
      </c>
      <c r="CE59" s="369" t="str">
        <f ca="1">+IF(OFFSET('Water Data'!$H$27,0,10*ROW('Water Data'!H53))="","",OFFSET('Water Data'!$H$27,0,10*ROW('Water Data'!H53)))</f>
        <v/>
      </c>
      <c r="CF59" s="369" t="str">
        <f ca="1">+IF(OFFSET('Water Data'!$H$28,0,10*ROW('Water Data'!H53))="","",OFFSET('Water Data'!$H$28,0,10*ROW('Water Data'!H53)))</f>
        <v/>
      </c>
      <c r="CG59" s="369" t="str">
        <f ca="1">+IF(OFFSET('Water Data'!$H$29,0,10*ROW('Water Data'!H53))="","",OFFSET('Water Data'!$H$29,0,10*ROW('Water Data'!H53)))</f>
        <v/>
      </c>
      <c r="CH59" s="369" t="str">
        <f ca="1">+IF(OFFSET('Water Data'!$I$27,0,10*ROW('Water Data'!I53))="","",OFFSET('Water Data'!$I$27,0,10*ROW('Water Data'!I53)))</f>
        <v/>
      </c>
      <c r="CI59" s="369" t="str">
        <f ca="1">+IF(OFFSET('Water Data'!$I$28,0,10*ROW('Water Data'!I53))="","",OFFSET('Water Data'!$I$28,0,10*ROW('Water Data'!I53)))</f>
        <v/>
      </c>
      <c r="CJ59" s="369" t="str">
        <f ca="1">+IF(OFFSET('Water Data'!$I$29,0,10*ROW('Water Data'!I53))="","",OFFSET('Water Data'!$I$29,0,10*ROW('Water Data'!I53)))</f>
        <v/>
      </c>
      <c r="CK59" s="369" t="str">
        <f ca="1">+IF(OFFSET('Sanitation Data'!$D$28,0,10*ROW('Sanitation Data'!D53))="","",OFFSET('Sanitation Data'!$D$28,0,10*ROW('Sanitation Data'!D53)))</f>
        <v/>
      </c>
      <c r="CL59" s="369" t="str">
        <f ca="1">+IF(OFFSET('Sanitation Data'!$D$29,0,10*ROW('Sanitation Data'!D53))="","",OFFSET('Sanitation Data'!$D$29,0,10*ROW('Sanitation Data'!D53)))</f>
        <v/>
      </c>
      <c r="CM59" s="369" t="str">
        <f ca="1">+IF(OFFSET('Sanitation Data'!$D$30,0,10*ROW('Sanitation Data'!D53))="","",OFFSET('Sanitation Data'!$D$30,0,10*ROW('Sanitation Data'!D53)))</f>
        <v/>
      </c>
      <c r="CN59" s="369" t="str">
        <f ca="1">+IF(OFFSET('Sanitation Data'!$D$31,0,10*ROW('Sanitation Data'!D53))="","",OFFSET('Sanitation Data'!$D$31,0,10*ROW('Sanitation Data'!D53)))</f>
        <v/>
      </c>
      <c r="CO59" s="369" t="str">
        <f ca="1">+IF(OFFSET('Sanitation Data'!$D$32,0,10*ROW('Sanitation Data'!D53))="","",OFFSET('Sanitation Data'!$D$32,0,10*ROW('Sanitation Data'!D53)))</f>
        <v/>
      </c>
      <c r="CP59" s="369" t="str">
        <f ca="1">+IF(OFFSET('Sanitation Data'!$E$28,0,10*ROW('Sanitation Data'!E53))="","",OFFSET('Sanitation Data'!$E$28,0,10*ROW('Sanitation Data'!E53)))</f>
        <v/>
      </c>
      <c r="CQ59" s="369" t="str">
        <f ca="1">+IF(OFFSET('Sanitation Data'!$E$29,0,10*ROW('Sanitation Data'!E53))="","",OFFSET('Sanitation Data'!$E$29,0,10*ROW('Sanitation Data'!E53)))</f>
        <v/>
      </c>
      <c r="CR59" s="369" t="str">
        <f ca="1">+IF(OFFSET('Sanitation Data'!$E$30,0,10*ROW('Sanitation Data'!E53))="","",OFFSET('Sanitation Data'!$E$30,0,10*ROW('Sanitation Data'!E53)))</f>
        <v/>
      </c>
      <c r="CS59" s="369" t="str">
        <f ca="1">+IF(OFFSET('Sanitation Data'!$E$31,0,10*ROW('Sanitation Data'!E53))="","",OFFSET('Sanitation Data'!$E$31,0,10*ROW('Sanitation Data'!E53)))</f>
        <v/>
      </c>
      <c r="CT59" s="369" t="str">
        <f ca="1">+IF(OFFSET('Sanitation Data'!$E$32,0,10*ROW('Sanitation Data'!E53))="","",OFFSET('Sanitation Data'!$E$32,0,10*ROW('Sanitation Data'!E53)))</f>
        <v/>
      </c>
      <c r="CU59" s="369" t="str">
        <f ca="1">+IF(OFFSET('Sanitation Data'!$F$28,0,10*ROW('Sanitation Data'!F53))="","",OFFSET('Sanitation Data'!$F$28,0,10*ROW('Sanitation Data'!F53)))</f>
        <v/>
      </c>
      <c r="CV59" s="369" t="str">
        <f ca="1">+IF(OFFSET('Sanitation Data'!$F$29,0,10*ROW('Sanitation Data'!F53))="","",OFFSET('Sanitation Data'!$F$29,0,10*ROW('Sanitation Data'!F53)))</f>
        <v/>
      </c>
      <c r="CW59" s="369" t="str">
        <f ca="1">+IF(OFFSET('Sanitation Data'!$F$30,0,10*ROW('Sanitation Data'!F53))="","",OFFSET('Sanitation Data'!$F$30,0,10*ROW('Sanitation Data'!F53)))</f>
        <v/>
      </c>
      <c r="CX59" s="369" t="str">
        <f ca="1">+IF(OFFSET('Sanitation Data'!$F$31,0,10*ROW('Sanitation Data'!F53))="","",OFFSET('Sanitation Data'!$F$31,0,10*ROW('Sanitation Data'!F53)))</f>
        <v/>
      </c>
      <c r="CY59" s="369" t="str">
        <f ca="1">+IF(OFFSET('Sanitation Data'!$F$32,0,10*ROW('Sanitation Data'!F53))="","",OFFSET('Sanitation Data'!$F$32,0,10*ROW('Sanitation Data'!F53)))</f>
        <v/>
      </c>
      <c r="CZ59" s="369" t="str">
        <f ca="1">+IF(OFFSET('Sanitation Data'!$G$28,0,10*ROW('Sanitation Data'!G53))="","",OFFSET('Sanitation Data'!$G$28,0,10*ROW('Sanitation Data'!G53)))</f>
        <v/>
      </c>
      <c r="DA59" s="369" t="str">
        <f ca="1">+IF(OFFSET('Sanitation Data'!$G$29,0,10*ROW('Sanitation Data'!G53))="","",OFFSET('Sanitation Data'!$G$29,0,10*ROW('Sanitation Data'!G53)))</f>
        <v/>
      </c>
      <c r="DB59" s="369" t="str">
        <f ca="1">+IF(OFFSET('Sanitation Data'!$G$30,0,10*ROW('Sanitation Data'!G53))="","",OFFSET('Sanitation Data'!$G$30,0,10*ROW('Sanitation Data'!G53)))</f>
        <v/>
      </c>
      <c r="DC59" s="369" t="str">
        <f ca="1">+IF(OFFSET('Sanitation Data'!$G$31,0,10*ROW('Sanitation Data'!G53))="","",OFFSET('Sanitation Data'!$G$31,0,10*ROW('Sanitation Data'!G53)))</f>
        <v/>
      </c>
      <c r="DD59" s="369" t="str">
        <f ca="1">+IF(OFFSET('Sanitation Data'!$G$32,0,10*ROW('Sanitation Data'!G53))="","",OFFSET('Sanitation Data'!$G$32,0,10*ROW('Sanitation Data'!G53)))</f>
        <v/>
      </c>
      <c r="DE59" s="369" t="str">
        <f ca="1">+IF(OFFSET('Sanitation Data'!$H$28,0,10*ROW('Sanitation Data'!H53))="","",OFFSET('Sanitation Data'!$H$28,0,10*ROW('Sanitation Data'!H53)))</f>
        <v/>
      </c>
      <c r="DF59" s="369" t="str">
        <f ca="1">+IF(OFFSET('Sanitation Data'!$H$29,0,10*ROW('Sanitation Data'!H53))="","",OFFSET('Sanitation Data'!$H$29,0,10*ROW('Sanitation Data'!H53)))</f>
        <v/>
      </c>
      <c r="DG59" s="369" t="str">
        <f ca="1">+IF(OFFSET('Sanitation Data'!$H$30,0,10*ROW('Sanitation Data'!H53))="","",OFFSET('Sanitation Data'!$H$30,0,10*ROW('Sanitation Data'!H53)))</f>
        <v/>
      </c>
      <c r="DH59" s="369" t="str">
        <f ca="1">+IF(OFFSET('Sanitation Data'!$H$31,0,10*ROW('Sanitation Data'!H53))="","",OFFSET('Sanitation Data'!$H$31,0,10*ROW('Sanitation Data'!H53)))</f>
        <v/>
      </c>
      <c r="DI59" s="369" t="str">
        <f ca="1">+IF(OFFSET('Sanitation Data'!$H$32,0,10*ROW('Sanitation Data'!H53))="","",OFFSET('Sanitation Data'!$H$32,0,10*ROW('Sanitation Data'!H53)))</f>
        <v/>
      </c>
      <c r="DJ59" s="369" t="str">
        <f ca="1">+IF(OFFSET('Sanitation Data'!$I$28,0,10*ROW('Sanitation Data'!I53))="","",OFFSET('Sanitation Data'!$I$28,0,10*ROW('Sanitation Data'!I53)))</f>
        <v/>
      </c>
      <c r="DK59" s="369" t="str">
        <f ca="1">+IF(OFFSET('Sanitation Data'!$I$29,0,10*ROW('Sanitation Data'!I53))="","",OFFSET('Sanitation Data'!$I$29,0,10*ROW('Sanitation Data'!I53)))</f>
        <v/>
      </c>
      <c r="DL59" s="369" t="str">
        <f ca="1">+IF(OFFSET('Sanitation Data'!$I$30,0,10*ROW('Sanitation Data'!I53))="","",OFFSET('Sanitation Data'!$I$30,0,10*ROW('Sanitation Data'!I53)))</f>
        <v/>
      </c>
      <c r="DM59" s="369" t="str">
        <f ca="1">+IF(OFFSET('Sanitation Data'!$I$31,0,10*ROW('Sanitation Data'!I53))="","",OFFSET('Sanitation Data'!$I$31,0,10*ROW('Sanitation Data'!I53)))</f>
        <v/>
      </c>
      <c r="DN59" s="369" t="str">
        <f ca="1">+IF(OFFSET('Sanitation Data'!$I$32,0,10*ROW('Sanitation Data'!I53))="","",OFFSET('Sanitation Data'!$I$32,0,10*ROW('Sanitation Data'!I53)))</f>
        <v/>
      </c>
      <c r="DO59" s="369" t="str">
        <f ca="1">+IF(OFFSET('Hygiene Data'!$D$11,0,10*ROW('Hygiene Data'!D53))="","",OFFSET('Hygiene Data'!$D$11,0,10*ROW('Hygiene Data'!D53)))</f>
        <v/>
      </c>
      <c r="DP59" s="369" t="str">
        <f ca="1">+IF(OFFSET('Hygiene Data'!$D$12,0,10*ROW('Hygiene Data'!D53))="","",OFFSET('Hygiene Data'!$D$12,0,10*ROW('Hygiene Data'!D53)))</f>
        <v/>
      </c>
      <c r="DQ59" s="369" t="str">
        <f ca="1">+IF(OFFSET('Hygiene Data'!$D$13,0,10*ROW('Hygiene Data'!D53))="","",OFFSET('Hygiene Data'!$D$13,0,10*ROW('Hygiene Data'!D53)))</f>
        <v/>
      </c>
      <c r="DR59" s="369" t="str">
        <f ca="1">+IF(OFFSET('Hygiene Data'!$E$11,0,10*ROW('Hygiene Data'!E53))="","",OFFSET('Hygiene Data'!$E$11,0,10*ROW('Hygiene Data'!E53)))</f>
        <v/>
      </c>
      <c r="DS59" s="369" t="str">
        <f ca="1">+IF(OFFSET('Hygiene Data'!$E$12,0,10*ROW('Hygiene Data'!E53))="","",OFFSET('Hygiene Data'!$E$12,0,10*ROW('Hygiene Data'!E53)))</f>
        <v/>
      </c>
      <c r="DT59" s="369" t="str">
        <f ca="1">+IF(OFFSET('Hygiene Data'!$E$13,0,10*ROW('Hygiene Data'!E53))="","",OFFSET('Hygiene Data'!$E$13,0,10*ROW('Hygiene Data'!E53)))</f>
        <v/>
      </c>
      <c r="DU59" s="369" t="str">
        <f ca="1">+IF(OFFSET('Hygiene Data'!$F$11,0,10*ROW('Hygiene Data'!F53))="","",OFFSET('Hygiene Data'!$F$11,0,10*ROW('Hygiene Data'!F53)))</f>
        <v/>
      </c>
      <c r="DV59" s="369" t="str">
        <f ca="1">+IF(OFFSET('Hygiene Data'!$F$12,0,10*ROW('Hygiene Data'!F53))="","",OFFSET('Hygiene Data'!$F$12,0,10*ROW('Hygiene Data'!F53)))</f>
        <v/>
      </c>
      <c r="DW59" s="369" t="str">
        <f ca="1">+IF(OFFSET('Hygiene Data'!$F$13,0,10*ROW('Hygiene Data'!F53))="","",OFFSET('Hygiene Data'!$F$13,0,10*ROW('Hygiene Data'!F53)))</f>
        <v/>
      </c>
      <c r="DX59" s="369" t="str">
        <f ca="1">+IF(OFFSET('Hygiene Data'!$G$11,0,10*ROW('Hygiene Data'!G53))="","",OFFSET('Hygiene Data'!$G$11,0,10*ROW('Hygiene Data'!G53)))</f>
        <v/>
      </c>
      <c r="DY59" s="369" t="str">
        <f ca="1">+IF(OFFSET('Hygiene Data'!$G$12,0,10*ROW('Hygiene Data'!G53))="","",OFFSET('Hygiene Data'!$G$12,0,10*ROW('Hygiene Data'!G53)))</f>
        <v/>
      </c>
      <c r="DZ59" s="369" t="str">
        <f ca="1">+IF(OFFSET('Hygiene Data'!$G$13,0,10*ROW('Hygiene Data'!G53))="","",OFFSET('Hygiene Data'!$G$13,0,10*ROW('Hygiene Data'!G53)))</f>
        <v/>
      </c>
      <c r="EA59" s="369" t="str">
        <f ca="1">+IF(OFFSET('Hygiene Data'!$H$11,0,10*ROW('Hygiene Data'!H53))="","",OFFSET('Hygiene Data'!$H$11,0,10*ROW('Hygiene Data'!H53)))</f>
        <v/>
      </c>
      <c r="EB59" s="369" t="str">
        <f ca="1">+IF(OFFSET('Hygiene Data'!$H$12,0,10*ROW('Hygiene Data'!H53))="","",OFFSET('Hygiene Data'!$H$12,0,10*ROW('Hygiene Data'!H53)))</f>
        <v/>
      </c>
      <c r="EC59" s="369" t="str">
        <f ca="1">+IF(OFFSET('Hygiene Data'!$H$13,0,10*ROW('Hygiene Data'!H53))="","",OFFSET('Hygiene Data'!$H$13,0,10*ROW('Hygiene Data'!H53)))</f>
        <v/>
      </c>
      <c r="ED59" s="369" t="str">
        <f ca="1">+IF(OFFSET('Hygiene Data'!$I$11,0,10*ROW('Hygiene Data'!I53))="","",OFFSET('Hygiene Data'!$I$11,0,10*ROW('Hygiene Data'!I53)))</f>
        <v/>
      </c>
      <c r="EE59" s="369" t="str">
        <f ca="1">+IF(OFFSET('Hygiene Data'!$I$12,0,10*ROW('Hygiene Data'!I53))="","",OFFSET('Hygiene Data'!$I$12,0,10*ROW('Hygiene Data'!I53)))</f>
        <v/>
      </c>
      <c r="EF59" s="369" t="str">
        <f ca="1">+IF(OFFSET('Hygiene Data'!$I$13,0,10*ROW('Hygiene Data'!I53))="","",OFFSET('Hygiene Data'!$I$13,0,10*ROW('Hygiene Data'!I53)))</f>
        <v/>
      </c>
    </row>
    <row r="60" spans="1:136" x14ac:dyDescent="0.25">
      <c r="A60" s="478" t="str">
        <f ca="1">+IF(OFFSET('Water Data'!$B$2,0,10*ROW('Water Data'!E54))="","",OFFSET('Water Data'!$B$2,0,10*ROW('Water Data'!E54)))</f>
        <v/>
      </c>
      <c r="B60" s="478"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05" t="str">
        <f t="shared" ca="1" si="0"/>
        <v/>
      </c>
      <c r="D60" s="506"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06"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06"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06"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06"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06"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06"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06"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06"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06"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06"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06"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06"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06"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06"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06"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06"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06"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07"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07"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07"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07"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07"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07"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07"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07"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07"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07"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07"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07"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07"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07"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07"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07"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07"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07"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07"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07"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07"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07"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07"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07"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07"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07"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07"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07"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07"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07"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08"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84"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08"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08"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08"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08"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08"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08"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08"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08"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08"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08"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08"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08"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08"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08"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08"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08"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69" t="str">
        <f ca="1">+IF(OFFSET('Water Data'!$D$27,0,10*ROW('Water Data'!D54))="","",OFFSET('Water Data'!$D$27,0,10*ROW('Water Data'!D54)))</f>
        <v/>
      </c>
      <c r="BT60" s="369" t="str">
        <f ca="1">+IF(OFFSET('Water Data'!$D$28,0,10*ROW('Water Data'!D54))="","",OFFSET('Water Data'!$D$28,0,10*ROW('Water Data'!D54)))</f>
        <v/>
      </c>
      <c r="BU60" s="369" t="str">
        <f ca="1">+IF(OFFSET('Water Data'!$D$29,0,10*ROW('Water Data'!D54))="","",OFFSET('Water Data'!$D$29,0,10*ROW('Water Data'!D54)))</f>
        <v/>
      </c>
      <c r="BV60" s="369" t="str">
        <f ca="1">+IF(OFFSET('Water Data'!$E$27,0,10*ROW('Water Data'!E54))="","",OFFSET('Water Data'!$E$27,0,10*ROW('Water Data'!E54)))</f>
        <v/>
      </c>
      <c r="BW60" s="369" t="str">
        <f ca="1">+IF(OFFSET('Water Data'!$E$28,0,10*ROW('Water Data'!E54))="","",OFFSET('Water Data'!$E$28,0,10*ROW('Water Data'!E54)))</f>
        <v/>
      </c>
      <c r="BX60" s="369" t="str">
        <f ca="1">+IF(OFFSET('Water Data'!$E$29,0,10*ROW('Water Data'!E54))="","",OFFSET('Water Data'!$E$29,0,10*ROW('Water Data'!E54)))</f>
        <v/>
      </c>
      <c r="BY60" s="369" t="str">
        <f ca="1">+IF(OFFSET('Water Data'!$F$27,0,10*ROW('Water Data'!F54))="","",OFFSET('Water Data'!$F$27,0,10*ROW('Water Data'!F54)))</f>
        <v/>
      </c>
      <c r="BZ60" s="369" t="str">
        <f ca="1">+IF(OFFSET('Water Data'!$F$28,0,10*ROW('Water Data'!F54))="","",OFFSET('Water Data'!$F$28,0,10*ROW('Water Data'!F54)))</f>
        <v/>
      </c>
      <c r="CA60" s="369" t="str">
        <f ca="1">+IF(OFFSET('Water Data'!$F$29,0,10*ROW('Water Data'!F54))="","",OFFSET('Water Data'!$F$29,0,10*ROW('Water Data'!F54)))</f>
        <v/>
      </c>
      <c r="CB60" s="369" t="str">
        <f ca="1">+IF(OFFSET('Water Data'!$G$27,0,10*ROW('Water Data'!G54))="","",OFFSET('Water Data'!$G$27,0,10*ROW('Water Data'!G54)))</f>
        <v/>
      </c>
      <c r="CC60" s="369" t="str">
        <f ca="1">+IF(OFFSET('Water Data'!$G$28,0,10*ROW('Water Data'!G54))="","",OFFSET('Water Data'!$G$28,0,10*ROW('Water Data'!G54)))</f>
        <v/>
      </c>
      <c r="CD60" s="369" t="str">
        <f ca="1">+IF(OFFSET('Water Data'!$G$29,0,10*ROW('Water Data'!G54))="","",OFFSET('Water Data'!$G$29,0,10*ROW('Water Data'!G54)))</f>
        <v/>
      </c>
      <c r="CE60" s="369" t="str">
        <f ca="1">+IF(OFFSET('Water Data'!$H$27,0,10*ROW('Water Data'!H54))="","",OFFSET('Water Data'!$H$27,0,10*ROW('Water Data'!H54)))</f>
        <v/>
      </c>
      <c r="CF60" s="369" t="str">
        <f ca="1">+IF(OFFSET('Water Data'!$H$28,0,10*ROW('Water Data'!H54))="","",OFFSET('Water Data'!$H$28,0,10*ROW('Water Data'!H54)))</f>
        <v/>
      </c>
      <c r="CG60" s="369" t="str">
        <f ca="1">+IF(OFFSET('Water Data'!$H$29,0,10*ROW('Water Data'!H54))="","",OFFSET('Water Data'!$H$29,0,10*ROW('Water Data'!H54)))</f>
        <v/>
      </c>
      <c r="CH60" s="369" t="str">
        <f ca="1">+IF(OFFSET('Water Data'!$I$27,0,10*ROW('Water Data'!I54))="","",OFFSET('Water Data'!$I$27,0,10*ROW('Water Data'!I54)))</f>
        <v/>
      </c>
      <c r="CI60" s="369" t="str">
        <f ca="1">+IF(OFFSET('Water Data'!$I$28,0,10*ROW('Water Data'!I54))="","",OFFSET('Water Data'!$I$28,0,10*ROW('Water Data'!I54)))</f>
        <v/>
      </c>
      <c r="CJ60" s="369" t="str">
        <f ca="1">+IF(OFFSET('Water Data'!$I$29,0,10*ROW('Water Data'!I54))="","",OFFSET('Water Data'!$I$29,0,10*ROW('Water Data'!I54)))</f>
        <v/>
      </c>
      <c r="CK60" s="369" t="str">
        <f ca="1">+IF(OFFSET('Sanitation Data'!$D$28,0,10*ROW('Sanitation Data'!D54))="","",OFFSET('Sanitation Data'!$D$28,0,10*ROW('Sanitation Data'!D54)))</f>
        <v/>
      </c>
      <c r="CL60" s="369" t="str">
        <f ca="1">+IF(OFFSET('Sanitation Data'!$D$29,0,10*ROW('Sanitation Data'!D54))="","",OFFSET('Sanitation Data'!$D$29,0,10*ROW('Sanitation Data'!D54)))</f>
        <v/>
      </c>
      <c r="CM60" s="369" t="str">
        <f ca="1">+IF(OFFSET('Sanitation Data'!$D$30,0,10*ROW('Sanitation Data'!D54))="","",OFFSET('Sanitation Data'!$D$30,0,10*ROW('Sanitation Data'!D54)))</f>
        <v/>
      </c>
      <c r="CN60" s="369" t="str">
        <f ca="1">+IF(OFFSET('Sanitation Data'!$D$31,0,10*ROW('Sanitation Data'!D54))="","",OFFSET('Sanitation Data'!$D$31,0,10*ROW('Sanitation Data'!D54)))</f>
        <v/>
      </c>
      <c r="CO60" s="369" t="str">
        <f ca="1">+IF(OFFSET('Sanitation Data'!$D$32,0,10*ROW('Sanitation Data'!D54))="","",OFFSET('Sanitation Data'!$D$32,0,10*ROW('Sanitation Data'!D54)))</f>
        <v/>
      </c>
      <c r="CP60" s="369" t="str">
        <f ca="1">+IF(OFFSET('Sanitation Data'!$E$28,0,10*ROW('Sanitation Data'!E54))="","",OFFSET('Sanitation Data'!$E$28,0,10*ROW('Sanitation Data'!E54)))</f>
        <v/>
      </c>
      <c r="CQ60" s="369" t="str">
        <f ca="1">+IF(OFFSET('Sanitation Data'!$E$29,0,10*ROW('Sanitation Data'!E54))="","",OFFSET('Sanitation Data'!$E$29,0,10*ROW('Sanitation Data'!E54)))</f>
        <v/>
      </c>
      <c r="CR60" s="369" t="str">
        <f ca="1">+IF(OFFSET('Sanitation Data'!$E$30,0,10*ROW('Sanitation Data'!E54))="","",OFFSET('Sanitation Data'!$E$30,0,10*ROW('Sanitation Data'!E54)))</f>
        <v/>
      </c>
      <c r="CS60" s="369" t="str">
        <f ca="1">+IF(OFFSET('Sanitation Data'!$E$31,0,10*ROW('Sanitation Data'!E54))="","",OFFSET('Sanitation Data'!$E$31,0,10*ROW('Sanitation Data'!E54)))</f>
        <v/>
      </c>
      <c r="CT60" s="369" t="str">
        <f ca="1">+IF(OFFSET('Sanitation Data'!$E$32,0,10*ROW('Sanitation Data'!E54))="","",OFFSET('Sanitation Data'!$E$32,0,10*ROW('Sanitation Data'!E54)))</f>
        <v/>
      </c>
      <c r="CU60" s="369" t="str">
        <f ca="1">+IF(OFFSET('Sanitation Data'!$F$28,0,10*ROW('Sanitation Data'!F54))="","",OFFSET('Sanitation Data'!$F$28,0,10*ROW('Sanitation Data'!F54)))</f>
        <v/>
      </c>
      <c r="CV60" s="369" t="str">
        <f ca="1">+IF(OFFSET('Sanitation Data'!$F$29,0,10*ROW('Sanitation Data'!F54))="","",OFFSET('Sanitation Data'!$F$29,0,10*ROW('Sanitation Data'!F54)))</f>
        <v/>
      </c>
      <c r="CW60" s="369" t="str">
        <f ca="1">+IF(OFFSET('Sanitation Data'!$F$30,0,10*ROW('Sanitation Data'!F54))="","",OFFSET('Sanitation Data'!$F$30,0,10*ROW('Sanitation Data'!F54)))</f>
        <v/>
      </c>
      <c r="CX60" s="369" t="str">
        <f ca="1">+IF(OFFSET('Sanitation Data'!$F$31,0,10*ROW('Sanitation Data'!F54))="","",OFFSET('Sanitation Data'!$F$31,0,10*ROW('Sanitation Data'!F54)))</f>
        <v/>
      </c>
      <c r="CY60" s="369" t="str">
        <f ca="1">+IF(OFFSET('Sanitation Data'!$F$32,0,10*ROW('Sanitation Data'!F54))="","",OFFSET('Sanitation Data'!$F$32,0,10*ROW('Sanitation Data'!F54)))</f>
        <v/>
      </c>
      <c r="CZ60" s="369" t="str">
        <f ca="1">+IF(OFFSET('Sanitation Data'!$G$28,0,10*ROW('Sanitation Data'!G54))="","",OFFSET('Sanitation Data'!$G$28,0,10*ROW('Sanitation Data'!G54)))</f>
        <v/>
      </c>
      <c r="DA60" s="369" t="str">
        <f ca="1">+IF(OFFSET('Sanitation Data'!$G$29,0,10*ROW('Sanitation Data'!G54))="","",OFFSET('Sanitation Data'!$G$29,0,10*ROW('Sanitation Data'!G54)))</f>
        <v/>
      </c>
      <c r="DB60" s="369" t="str">
        <f ca="1">+IF(OFFSET('Sanitation Data'!$G$30,0,10*ROW('Sanitation Data'!G54))="","",OFFSET('Sanitation Data'!$G$30,0,10*ROW('Sanitation Data'!G54)))</f>
        <v/>
      </c>
      <c r="DC60" s="369" t="str">
        <f ca="1">+IF(OFFSET('Sanitation Data'!$G$31,0,10*ROW('Sanitation Data'!G54))="","",OFFSET('Sanitation Data'!$G$31,0,10*ROW('Sanitation Data'!G54)))</f>
        <v/>
      </c>
      <c r="DD60" s="369" t="str">
        <f ca="1">+IF(OFFSET('Sanitation Data'!$G$32,0,10*ROW('Sanitation Data'!G54))="","",OFFSET('Sanitation Data'!$G$32,0,10*ROW('Sanitation Data'!G54)))</f>
        <v/>
      </c>
      <c r="DE60" s="369" t="str">
        <f ca="1">+IF(OFFSET('Sanitation Data'!$H$28,0,10*ROW('Sanitation Data'!H54))="","",OFFSET('Sanitation Data'!$H$28,0,10*ROW('Sanitation Data'!H54)))</f>
        <v/>
      </c>
      <c r="DF60" s="369" t="str">
        <f ca="1">+IF(OFFSET('Sanitation Data'!$H$29,0,10*ROW('Sanitation Data'!H54))="","",OFFSET('Sanitation Data'!$H$29,0,10*ROW('Sanitation Data'!H54)))</f>
        <v/>
      </c>
      <c r="DG60" s="369" t="str">
        <f ca="1">+IF(OFFSET('Sanitation Data'!$H$30,0,10*ROW('Sanitation Data'!H54))="","",OFFSET('Sanitation Data'!$H$30,0,10*ROW('Sanitation Data'!H54)))</f>
        <v/>
      </c>
      <c r="DH60" s="369" t="str">
        <f ca="1">+IF(OFFSET('Sanitation Data'!$H$31,0,10*ROW('Sanitation Data'!H54))="","",OFFSET('Sanitation Data'!$H$31,0,10*ROW('Sanitation Data'!H54)))</f>
        <v/>
      </c>
      <c r="DI60" s="369" t="str">
        <f ca="1">+IF(OFFSET('Sanitation Data'!$H$32,0,10*ROW('Sanitation Data'!H54))="","",OFFSET('Sanitation Data'!$H$32,0,10*ROW('Sanitation Data'!H54)))</f>
        <v/>
      </c>
      <c r="DJ60" s="369" t="str">
        <f ca="1">+IF(OFFSET('Sanitation Data'!$I$28,0,10*ROW('Sanitation Data'!I54))="","",OFFSET('Sanitation Data'!$I$28,0,10*ROW('Sanitation Data'!I54)))</f>
        <v/>
      </c>
      <c r="DK60" s="369" t="str">
        <f ca="1">+IF(OFFSET('Sanitation Data'!$I$29,0,10*ROW('Sanitation Data'!I54))="","",OFFSET('Sanitation Data'!$I$29,0,10*ROW('Sanitation Data'!I54)))</f>
        <v/>
      </c>
      <c r="DL60" s="369" t="str">
        <f ca="1">+IF(OFFSET('Sanitation Data'!$I$30,0,10*ROW('Sanitation Data'!I54))="","",OFFSET('Sanitation Data'!$I$30,0,10*ROW('Sanitation Data'!I54)))</f>
        <v/>
      </c>
      <c r="DM60" s="369" t="str">
        <f ca="1">+IF(OFFSET('Sanitation Data'!$I$31,0,10*ROW('Sanitation Data'!I54))="","",OFFSET('Sanitation Data'!$I$31,0,10*ROW('Sanitation Data'!I54)))</f>
        <v/>
      </c>
      <c r="DN60" s="369" t="str">
        <f ca="1">+IF(OFFSET('Sanitation Data'!$I$32,0,10*ROW('Sanitation Data'!I54))="","",OFFSET('Sanitation Data'!$I$32,0,10*ROW('Sanitation Data'!I54)))</f>
        <v/>
      </c>
      <c r="DO60" s="369" t="str">
        <f ca="1">+IF(OFFSET('Hygiene Data'!$D$11,0,10*ROW('Hygiene Data'!D54))="","",OFFSET('Hygiene Data'!$D$11,0,10*ROW('Hygiene Data'!D54)))</f>
        <v/>
      </c>
      <c r="DP60" s="369" t="str">
        <f ca="1">+IF(OFFSET('Hygiene Data'!$D$12,0,10*ROW('Hygiene Data'!D54))="","",OFFSET('Hygiene Data'!$D$12,0,10*ROW('Hygiene Data'!D54)))</f>
        <v/>
      </c>
      <c r="DQ60" s="369" t="str">
        <f ca="1">+IF(OFFSET('Hygiene Data'!$D$13,0,10*ROW('Hygiene Data'!D54))="","",OFFSET('Hygiene Data'!$D$13,0,10*ROW('Hygiene Data'!D54)))</f>
        <v/>
      </c>
      <c r="DR60" s="369" t="str">
        <f ca="1">+IF(OFFSET('Hygiene Data'!$E$11,0,10*ROW('Hygiene Data'!E54))="","",OFFSET('Hygiene Data'!$E$11,0,10*ROW('Hygiene Data'!E54)))</f>
        <v/>
      </c>
      <c r="DS60" s="369" t="str">
        <f ca="1">+IF(OFFSET('Hygiene Data'!$E$12,0,10*ROW('Hygiene Data'!E54))="","",OFFSET('Hygiene Data'!$E$12,0,10*ROW('Hygiene Data'!E54)))</f>
        <v/>
      </c>
      <c r="DT60" s="369" t="str">
        <f ca="1">+IF(OFFSET('Hygiene Data'!$E$13,0,10*ROW('Hygiene Data'!E54))="","",OFFSET('Hygiene Data'!$E$13,0,10*ROW('Hygiene Data'!E54)))</f>
        <v/>
      </c>
      <c r="DU60" s="369" t="str">
        <f ca="1">+IF(OFFSET('Hygiene Data'!$F$11,0,10*ROW('Hygiene Data'!F54))="","",OFFSET('Hygiene Data'!$F$11,0,10*ROW('Hygiene Data'!F54)))</f>
        <v/>
      </c>
      <c r="DV60" s="369" t="str">
        <f ca="1">+IF(OFFSET('Hygiene Data'!$F$12,0,10*ROW('Hygiene Data'!F54))="","",OFFSET('Hygiene Data'!$F$12,0,10*ROW('Hygiene Data'!F54)))</f>
        <v/>
      </c>
      <c r="DW60" s="369" t="str">
        <f ca="1">+IF(OFFSET('Hygiene Data'!$F$13,0,10*ROW('Hygiene Data'!F54))="","",OFFSET('Hygiene Data'!$F$13,0,10*ROW('Hygiene Data'!F54)))</f>
        <v/>
      </c>
      <c r="DX60" s="369" t="str">
        <f ca="1">+IF(OFFSET('Hygiene Data'!$G$11,0,10*ROW('Hygiene Data'!G54))="","",OFFSET('Hygiene Data'!$G$11,0,10*ROW('Hygiene Data'!G54)))</f>
        <v/>
      </c>
      <c r="DY60" s="369" t="str">
        <f ca="1">+IF(OFFSET('Hygiene Data'!$G$12,0,10*ROW('Hygiene Data'!G54))="","",OFFSET('Hygiene Data'!$G$12,0,10*ROW('Hygiene Data'!G54)))</f>
        <v/>
      </c>
      <c r="DZ60" s="369" t="str">
        <f ca="1">+IF(OFFSET('Hygiene Data'!$G$13,0,10*ROW('Hygiene Data'!G54))="","",OFFSET('Hygiene Data'!$G$13,0,10*ROW('Hygiene Data'!G54)))</f>
        <v/>
      </c>
      <c r="EA60" s="369" t="str">
        <f ca="1">+IF(OFFSET('Hygiene Data'!$H$11,0,10*ROW('Hygiene Data'!H54))="","",OFFSET('Hygiene Data'!$H$11,0,10*ROW('Hygiene Data'!H54)))</f>
        <v/>
      </c>
      <c r="EB60" s="369" t="str">
        <f ca="1">+IF(OFFSET('Hygiene Data'!$H$12,0,10*ROW('Hygiene Data'!H54))="","",OFFSET('Hygiene Data'!$H$12,0,10*ROW('Hygiene Data'!H54)))</f>
        <v/>
      </c>
      <c r="EC60" s="369" t="str">
        <f ca="1">+IF(OFFSET('Hygiene Data'!$H$13,0,10*ROW('Hygiene Data'!H54))="","",OFFSET('Hygiene Data'!$H$13,0,10*ROW('Hygiene Data'!H54)))</f>
        <v/>
      </c>
      <c r="ED60" s="369" t="str">
        <f ca="1">+IF(OFFSET('Hygiene Data'!$I$11,0,10*ROW('Hygiene Data'!I54))="","",OFFSET('Hygiene Data'!$I$11,0,10*ROW('Hygiene Data'!I54)))</f>
        <v/>
      </c>
      <c r="EE60" s="369" t="str">
        <f ca="1">+IF(OFFSET('Hygiene Data'!$I$12,0,10*ROW('Hygiene Data'!I54))="","",OFFSET('Hygiene Data'!$I$12,0,10*ROW('Hygiene Data'!I54)))</f>
        <v/>
      </c>
      <c r="EF60" s="369" t="str">
        <f ca="1">+IF(OFFSET('Hygiene Data'!$I$13,0,10*ROW('Hygiene Data'!I54))="","",OFFSET('Hygiene Data'!$I$13,0,10*ROW('Hygiene Data'!I54)))</f>
        <v/>
      </c>
    </row>
    <row r="61" spans="1:136" x14ac:dyDescent="0.25">
      <c r="A61" s="478" t="str">
        <f ca="1">+IF(OFFSET('Water Data'!$B$2,0,10*ROW('Water Data'!E55))="","",OFFSET('Water Data'!$B$2,0,10*ROW('Water Data'!E55)))</f>
        <v/>
      </c>
      <c r="B61" s="478"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05" t="str">
        <f t="shared" ca="1" si="0"/>
        <v/>
      </c>
      <c r="D61" s="506"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06"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06"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06"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06"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06"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06"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06"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06"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06"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06"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06"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06"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06"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06"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06"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06"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06"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07"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07"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07"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07"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07"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07"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07"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07"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07"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07"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07"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07"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07"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07"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07"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07"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07"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07"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07"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07"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07"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07"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07"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07"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07"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07"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07"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07"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07"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07"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08"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84"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08"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08"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08"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08"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08"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08"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08"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08"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08"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08"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08"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08"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08"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08"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08"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08"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69" t="str">
        <f ca="1">+IF(OFFSET('Water Data'!$D$27,0,10*ROW('Water Data'!D55))="","",OFFSET('Water Data'!$D$27,0,10*ROW('Water Data'!D55)))</f>
        <v/>
      </c>
      <c r="BT61" s="369" t="str">
        <f ca="1">+IF(OFFSET('Water Data'!$D$28,0,10*ROW('Water Data'!D55))="","",OFFSET('Water Data'!$D$28,0,10*ROW('Water Data'!D55)))</f>
        <v/>
      </c>
      <c r="BU61" s="369" t="str">
        <f ca="1">+IF(OFFSET('Water Data'!$D$29,0,10*ROW('Water Data'!D55))="","",OFFSET('Water Data'!$D$29,0,10*ROW('Water Data'!D55)))</f>
        <v/>
      </c>
      <c r="BV61" s="369" t="str">
        <f ca="1">+IF(OFFSET('Water Data'!$E$27,0,10*ROW('Water Data'!E55))="","",OFFSET('Water Data'!$E$27,0,10*ROW('Water Data'!E55)))</f>
        <v/>
      </c>
      <c r="BW61" s="369" t="str">
        <f ca="1">+IF(OFFSET('Water Data'!$E$28,0,10*ROW('Water Data'!E55))="","",OFFSET('Water Data'!$E$28,0,10*ROW('Water Data'!E55)))</f>
        <v/>
      </c>
      <c r="BX61" s="369" t="str">
        <f ca="1">+IF(OFFSET('Water Data'!$E$29,0,10*ROW('Water Data'!E55))="","",OFFSET('Water Data'!$E$29,0,10*ROW('Water Data'!E55)))</f>
        <v/>
      </c>
      <c r="BY61" s="369" t="str">
        <f ca="1">+IF(OFFSET('Water Data'!$F$27,0,10*ROW('Water Data'!F55))="","",OFFSET('Water Data'!$F$27,0,10*ROW('Water Data'!F55)))</f>
        <v/>
      </c>
      <c r="BZ61" s="369" t="str">
        <f ca="1">+IF(OFFSET('Water Data'!$F$28,0,10*ROW('Water Data'!F55))="","",OFFSET('Water Data'!$F$28,0,10*ROW('Water Data'!F55)))</f>
        <v/>
      </c>
      <c r="CA61" s="369" t="str">
        <f ca="1">+IF(OFFSET('Water Data'!$F$29,0,10*ROW('Water Data'!F55))="","",OFFSET('Water Data'!$F$29,0,10*ROW('Water Data'!F55)))</f>
        <v/>
      </c>
      <c r="CB61" s="369" t="str">
        <f ca="1">+IF(OFFSET('Water Data'!$G$27,0,10*ROW('Water Data'!G55))="","",OFFSET('Water Data'!$G$27,0,10*ROW('Water Data'!G55)))</f>
        <v/>
      </c>
      <c r="CC61" s="369" t="str">
        <f ca="1">+IF(OFFSET('Water Data'!$G$28,0,10*ROW('Water Data'!G55))="","",OFFSET('Water Data'!$G$28,0,10*ROW('Water Data'!G55)))</f>
        <v/>
      </c>
      <c r="CD61" s="369" t="str">
        <f ca="1">+IF(OFFSET('Water Data'!$G$29,0,10*ROW('Water Data'!G55))="","",OFFSET('Water Data'!$G$29,0,10*ROW('Water Data'!G55)))</f>
        <v/>
      </c>
      <c r="CE61" s="369" t="str">
        <f ca="1">+IF(OFFSET('Water Data'!$H$27,0,10*ROW('Water Data'!H55))="","",OFFSET('Water Data'!$H$27,0,10*ROW('Water Data'!H55)))</f>
        <v/>
      </c>
      <c r="CF61" s="369" t="str">
        <f ca="1">+IF(OFFSET('Water Data'!$H$28,0,10*ROW('Water Data'!H55))="","",OFFSET('Water Data'!$H$28,0,10*ROW('Water Data'!H55)))</f>
        <v/>
      </c>
      <c r="CG61" s="369" t="str">
        <f ca="1">+IF(OFFSET('Water Data'!$H$29,0,10*ROW('Water Data'!H55))="","",OFFSET('Water Data'!$H$29,0,10*ROW('Water Data'!H55)))</f>
        <v/>
      </c>
      <c r="CH61" s="369" t="str">
        <f ca="1">+IF(OFFSET('Water Data'!$I$27,0,10*ROW('Water Data'!I55))="","",OFFSET('Water Data'!$I$27,0,10*ROW('Water Data'!I55)))</f>
        <v/>
      </c>
      <c r="CI61" s="369" t="str">
        <f ca="1">+IF(OFFSET('Water Data'!$I$28,0,10*ROW('Water Data'!I55))="","",OFFSET('Water Data'!$I$28,0,10*ROW('Water Data'!I55)))</f>
        <v/>
      </c>
      <c r="CJ61" s="369" t="str">
        <f ca="1">+IF(OFFSET('Water Data'!$I$29,0,10*ROW('Water Data'!I55))="","",OFFSET('Water Data'!$I$29,0,10*ROW('Water Data'!I55)))</f>
        <v/>
      </c>
      <c r="CK61" s="369" t="str">
        <f ca="1">+IF(OFFSET('Sanitation Data'!$D$28,0,10*ROW('Sanitation Data'!D55))="","",OFFSET('Sanitation Data'!$D$28,0,10*ROW('Sanitation Data'!D55)))</f>
        <v/>
      </c>
      <c r="CL61" s="369" t="str">
        <f ca="1">+IF(OFFSET('Sanitation Data'!$D$29,0,10*ROW('Sanitation Data'!D55))="","",OFFSET('Sanitation Data'!$D$29,0,10*ROW('Sanitation Data'!D55)))</f>
        <v/>
      </c>
      <c r="CM61" s="369" t="str">
        <f ca="1">+IF(OFFSET('Sanitation Data'!$D$30,0,10*ROW('Sanitation Data'!D55))="","",OFFSET('Sanitation Data'!$D$30,0,10*ROW('Sanitation Data'!D55)))</f>
        <v/>
      </c>
      <c r="CN61" s="369" t="str">
        <f ca="1">+IF(OFFSET('Sanitation Data'!$D$31,0,10*ROW('Sanitation Data'!D55))="","",OFFSET('Sanitation Data'!$D$31,0,10*ROW('Sanitation Data'!D55)))</f>
        <v/>
      </c>
      <c r="CO61" s="369" t="str">
        <f ca="1">+IF(OFFSET('Sanitation Data'!$D$32,0,10*ROW('Sanitation Data'!D55))="","",OFFSET('Sanitation Data'!$D$32,0,10*ROW('Sanitation Data'!D55)))</f>
        <v/>
      </c>
      <c r="CP61" s="369" t="str">
        <f ca="1">+IF(OFFSET('Sanitation Data'!$E$28,0,10*ROW('Sanitation Data'!E55))="","",OFFSET('Sanitation Data'!$E$28,0,10*ROW('Sanitation Data'!E55)))</f>
        <v/>
      </c>
      <c r="CQ61" s="369" t="str">
        <f ca="1">+IF(OFFSET('Sanitation Data'!$E$29,0,10*ROW('Sanitation Data'!E55))="","",OFFSET('Sanitation Data'!$E$29,0,10*ROW('Sanitation Data'!E55)))</f>
        <v/>
      </c>
      <c r="CR61" s="369" t="str">
        <f ca="1">+IF(OFFSET('Sanitation Data'!$E$30,0,10*ROW('Sanitation Data'!E55))="","",OFFSET('Sanitation Data'!$E$30,0,10*ROW('Sanitation Data'!E55)))</f>
        <v/>
      </c>
      <c r="CS61" s="369" t="str">
        <f ca="1">+IF(OFFSET('Sanitation Data'!$E$31,0,10*ROW('Sanitation Data'!E55))="","",OFFSET('Sanitation Data'!$E$31,0,10*ROW('Sanitation Data'!E55)))</f>
        <v/>
      </c>
      <c r="CT61" s="369" t="str">
        <f ca="1">+IF(OFFSET('Sanitation Data'!$E$32,0,10*ROW('Sanitation Data'!E55))="","",OFFSET('Sanitation Data'!$E$32,0,10*ROW('Sanitation Data'!E55)))</f>
        <v/>
      </c>
      <c r="CU61" s="369" t="str">
        <f ca="1">+IF(OFFSET('Sanitation Data'!$F$28,0,10*ROW('Sanitation Data'!F55))="","",OFFSET('Sanitation Data'!$F$28,0,10*ROW('Sanitation Data'!F55)))</f>
        <v/>
      </c>
      <c r="CV61" s="369" t="str">
        <f ca="1">+IF(OFFSET('Sanitation Data'!$F$29,0,10*ROW('Sanitation Data'!F55))="","",OFFSET('Sanitation Data'!$F$29,0,10*ROW('Sanitation Data'!F55)))</f>
        <v/>
      </c>
      <c r="CW61" s="369" t="str">
        <f ca="1">+IF(OFFSET('Sanitation Data'!$F$30,0,10*ROW('Sanitation Data'!F55))="","",OFFSET('Sanitation Data'!$F$30,0,10*ROW('Sanitation Data'!F55)))</f>
        <v/>
      </c>
      <c r="CX61" s="369" t="str">
        <f ca="1">+IF(OFFSET('Sanitation Data'!$F$31,0,10*ROW('Sanitation Data'!F55))="","",OFFSET('Sanitation Data'!$F$31,0,10*ROW('Sanitation Data'!F55)))</f>
        <v/>
      </c>
      <c r="CY61" s="369" t="str">
        <f ca="1">+IF(OFFSET('Sanitation Data'!$F$32,0,10*ROW('Sanitation Data'!F55))="","",OFFSET('Sanitation Data'!$F$32,0,10*ROW('Sanitation Data'!F55)))</f>
        <v/>
      </c>
      <c r="CZ61" s="369" t="str">
        <f ca="1">+IF(OFFSET('Sanitation Data'!$G$28,0,10*ROW('Sanitation Data'!G55))="","",OFFSET('Sanitation Data'!$G$28,0,10*ROW('Sanitation Data'!G55)))</f>
        <v/>
      </c>
      <c r="DA61" s="369" t="str">
        <f ca="1">+IF(OFFSET('Sanitation Data'!$G$29,0,10*ROW('Sanitation Data'!G55))="","",OFFSET('Sanitation Data'!$G$29,0,10*ROW('Sanitation Data'!G55)))</f>
        <v/>
      </c>
      <c r="DB61" s="369" t="str">
        <f ca="1">+IF(OFFSET('Sanitation Data'!$G$30,0,10*ROW('Sanitation Data'!G55))="","",OFFSET('Sanitation Data'!$G$30,0,10*ROW('Sanitation Data'!G55)))</f>
        <v/>
      </c>
      <c r="DC61" s="369" t="str">
        <f ca="1">+IF(OFFSET('Sanitation Data'!$G$31,0,10*ROW('Sanitation Data'!G55))="","",OFFSET('Sanitation Data'!$G$31,0,10*ROW('Sanitation Data'!G55)))</f>
        <v/>
      </c>
      <c r="DD61" s="369" t="str">
        <f ca="1">+IF(OFFSET('Sanitation Data'!$G$32,0,10*ROW('Sanitation Data'!G55))="","",OFFSET('Sanitation Data'!$G$32,0,10*ROW('Sanitation Data'!G55)))</f>
        <v/>
      </c>
      <c r="DE61" s="369" t="str">
        <f ca="1">+IF(OFFSET('Sanitation Data'!$H$28,0,10*ROW('Sanitation Data'!H55))="","",OFFSET('Sanitation Data'!$H$28,0,10*ROW('Sanitation Data'!H55)))</f>
        <v/>
      </c>
      <c r="DF61" s="369" t="str">
        <f ca="1">+IF(OFFSET('Sanitation Data'!$H$29,0,10*ROW('Sanitation Data'!H55))="","",OFFSET('Sanitation Data'!$H$29,0,10*ROW('Sanitation Data'!H55)))</f>
        <v/>
      </c>
      <c r="DG61" s="369" t="str">
        <f ca="1">+IF(OFFSET('Sanitation Data'!$H$30,0,10*ROW('Sanitation Data'!H55))="","",OFFSET('Sanitation Data'!$H$30,0,10*ROW('Sanitation Data'!H55)))</f>
        <v/>
      </c>
      <c r="DH61" s="369" t="str">
        <f ca="1">+IF(OFFSET('Sanitation Data'!$H$31,0,10*ROW('Sanitation Data'!H55))="","",OFFSET('Sanitation Data'!$H$31,0,10*ROW('Sanitation Data'!H55)))</f>
        <v/>
      </c>
      <c r="DI61" s="369" t="str">
        <f ca="1">+IF(OFFSET('Sanitation Data'!$H$32,0,10*ROW('Sanitation Data'!H55))="","",OFFSET('Sanitation Data'!$H$32,0,10*ROW('Sanitation Data'!H55)))</f>
        <v/>
      </c>
      <c r="DJ61" s="369" t="str">
        <f ca="1">+IF(OFFSET('Sanitation Data'!$I$28,0,10*ROW('Sanitation Data'!I55))="","",OFFSET('Sanitation Data'!$I$28,0,10*ROW('Sanitation Data'!I55)))</f>
        <v/>
      </c>
      <c r="DK61" s="369" t="str">
        <f ca="1">+IF(OFFSET('Sanitation Data'!$I$29,0,10*ROW('Sanitation Data'!I55))="","",OFFSET('Sanitation Data'!$I$29,0,10*ROW('Sanitation Data'!I55)))</f>
        <v/>
      </c>
      <c r="DL61" s="369" t="str">
        <f ca="1">+IF(OFFSET('Sanitation Data'!$I$30,0,10*ROW('Sanitation Data'!I55))="","",OFFSET('Sanitation Data'!$I$30,0,10*ROW('Sanitation Data'!I55)))</f>
        <v/>
      </c>
      <c r="DM61" s="369" t="str">
        <f ca="1">+IF(OFFSET('Sanitation Data'!$I$31,0,10*ROW('Sanitation Data'!I55))="","",OFFSET('Sanitation Data'!$I$31,0,10*ROW('Sanitation Data'!I55)))</f>
        <v/>
      </c>
      <c r="DN61" s="369" t="str">
        <f ca="1">+IF(OFFSET('Sanitation Data'!$I$32,0,10*ROW('Sanitation Data'!I55))="","",OFFSET('Sanitation Data'!$I$32,0,10*ROW('Sanitation Data'!I55)))</f>
        <v/>
      </c>
      <c r="DO61" s="369" t="str">
        <f ca="1">+IF(OFFSET('Hygiene Data'!$D$11,0,10*ROW('Hygiene Data'!D55))="","",OFFSET('Hygiene Data'!$D$11,0,10*ROW('Hygiene Data'!D55)))</f>
        <v/>
      </c>
      <c r="DP61" s="369" t="str">
        <f ca="1">+IF(OFFSET('Hygiene Data'!$D$12,0,10*ROW('Hygiene Data'!D55))="","",OFFSET('Hygiene Data'!$D$12,0,10*ROW('Hygiene Data'!D55)))</f>
        <v/>
      </c>
      <c r="DQ61" s="369" t="str">
        <f ca="1">+IF(OFFSET('Hygiene Data'!$D$13,0,10*ROW('Hygiene Data'!D55))="","",OFFSET('Hygiene Data'!$D$13,0,10*ROW('Hygiene Data'!D55)))</f>
        <v/>
      </c>
      <c r="DR61" s="369" t="str">
        <f ca="1">+IF(OFFSET('Hygiene Data'!$E$11,0,10*ROW('Hygiene Data'!E55))="","",OFFSET('Hygiene Data'!$E$11,0,10*ROW('Hygiene Data'!E55)))</f>
        <v/>
      </c>
      <c r="DS61" s="369" t="str">
        <f ca="1">+IF(OFFSET('Hygiene Data'!$E$12,0,10*ROW('Hygiene Data'!E55))="","",OFFSET('Hygiene Data'!$E$12,0,10*ROW('Hygiene Data'!E55)))</f>
        <v/>
      </c>
      <c r="DT61" s="369" t="str">
        <f ca="1">+IF(OFFSET('Hygiene Data'!$E$13,0,10*ROW('Hygiene Data'!E55))="","",OFFSET('Hygiene Data'!$E$13,0,10*ROW('Hygiene Data'!E55)))</f>
        <v/>
      </c>
      <c r="DU61" s="369" t="str">
        <f ca="1">+IF(OFFSET('Hygiene Data'!$F$11,0,10*ROW('Hygiene Data'!F55))="","",OFFSET('Hygiene Data'!$F$11,0,10*ROW('Hygiene Data'!F55)))</f>
        <v/>
      </c>
      <c r="DV61" s="369" t="str">
        <f ca="1">+IF(OFFSET('Hygiene Data'!$F$12,0,10*ROW('Hygiene Data'!F55))="","",OFFSET('Hygiene Data'!$F$12,0,10*ROW('Hygiene Data'!F55)))</f>
        <v/>
      </c>
      <c r="DW61" s="369" t="str">
        <f ca="1">+IF(OFFSET('Hygiene Data'!$F$13,0,10*ROW('Hygiene Data'!F55))="","",OFFSET('Hygiene Data'!$F$13,0,10*ROW('Hygiene Data'!F55)))</f>
        <v/>
      </c>
      <c r="DX61" s="369" t="str">
        <f ca="1">+IF(OFFSET('Hygiene Data'!$G$11,0,10*ROW('Hygiene Data'!G55))="","",OFFSET('Hygiene Data'!$G$11,0,10*ROW('Hygiene Data'!G55)))</f>
        <v/>
      </c>
      <c r="DY61" s="369" t="str">
        <f ca="1">+IF(OFFSET('Hygiene Data'!$G$12,0,10*ROW('Hygiene Data'!G55))="","",OFFSET('Hygiene Data'!$G$12,0,10*ROW('Hygiene Data'!G55)))</f>
        <v/>
      </c>
      <c r="DZ61" s="369" t="str">
        <f ca="1">+IF(OFFSET('Hygiene Data'!$G$13,0,10*ROW('Hygiene Data'!G55))="","",OFFSET('Hygiene Data'!$G$13,0,10*ROW('Hygiene Data'!G55)))</f>
        <v/>
      </c>
      <c r="EA61" s="369" t="str">
        <f ca="1">+IF(OFFSET('Hygiene Data'!$H$11,0,10*ROW('Hygiene Data'!H55))="","",OFFSET('Hygiene Data'!$H$11,0,10*ROW('Hygiene Data'!H55)))</f>
        <v/>
      </c>
      <c r="EB61" s="369" t="str">
        <f ca="1">+IF(OFFSET('Hygiene Data'!$H$12,0,10*ROW('Hygiene Data'!H55))="","",OFFSET('Hygiene Data'!$H$12,0,10*ROW('Hygiene Data'!H55)))</f>
        <v/>
      </c>
      <c r="EC61" s="369" t="str">
        <f ca="1">+IF(OFFSET('Hygiene Data'!$H$13,0,10*ROW('Hygiene Data'!H55))="","",OFFSET('Hygiene Data'!$H$13,0,10*ROW('Hygiene Data'!H55)))</f>
        <v/>
      </c>
      <c r="ED61" s="369" t="str">
        <f ca="1">+IF(OFFSET('Hygiene Data'!$I$11,0,10*ROW('Hygiene Data'!I55))="","",OFFSET('Hygiene Data'!$I$11,0,10*ROW('Hygiene Data'!I55)))</f>
        <v/>
      </c>
      <c r="EE61" s="369" t="str">
        <f ca="1">+IF(OFFSET('Hygiene Data'!$I$12,0,10*ROW('Hygiene Data'!I55))="","",OFFSET('Hygiene Data'!$I$12,0,10*ROW('Hygiene Data'!I55)))</f>
        <v/>
      </c>
      <c r="EF61" s="369" t="str">
        <f ca="1">+IF(OFFSET('Hygiene Data'!$I$13,0,10*ROW('Hygiene Data'!I55))="","",OFFSET('Hygiene Data'!$I$13,0,10*ROW('Hygiene Data'!I55)))</f>
        <v/>
      </c>
    </row>
    <row r="62" spans="1:136" x14ac:dyDescent="0.25">
      <c r="A62" s="478" t="str">
        <f ca="1">+IF(OFFSET('Water Data'!$B$2,0,10*ROW('Water Data'!E56))="","",OFFSET('Water Data'!$B$2,0,10*ROW('Water Data'!E56)))</f>
        <v/>
      </c>
      <c r="B62" s="478"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05" t="str">
        <f t="shared" ca="1" si="0"/>
        <v/>
      </c>
      <c r="D62" s="506"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06"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06"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06"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06"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06"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06"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06"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06"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06"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06"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06"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06"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06"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06"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06"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06"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06"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07"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07"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07"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07"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07"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07"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07"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07"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07"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07"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07"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07"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07"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07"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07"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07"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07"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07"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07"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07"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07"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07"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07"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07"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07"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07"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07"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07"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07"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07"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08"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84"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08"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08"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08"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08"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08"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08"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08"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08"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08"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08"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08"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08"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08"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08"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08"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08"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69" t="str">
        <f ca="1">+IF(OFFSET('Water Data'!$D$27,0,10*ROW('Water Data'!D56))="","",OFFSET('Water Data'!$D$27,0,10*ROW('Water Data'!D56)))</f>
        <v/>
      </c>
      <c r="BT62" s="369" t="str">
        <f ca="1">+IF(OFFSET('Water Data'!$D$28,0,10*ROW('Water Data'!D56))="","",OFFSET('Water Data'!$D$28,0,10*ROW('Water Data'!D56)))</f>
        <v/>
      </c>
      <c r="BU62" s="369" t="str">
        <f ca="1">+IF(OFFSET('Water Data'!$D$29,0,10*ROW('Water Data'!D56))="","",OFFSET('Water Data'!$D$29,0,10*ROW('Water Data'!D56)))</f>
        <v/>
      </c>
      <c r="BV62" s="369" t="str">
        <f ca="1">+IF(OFFSET('Water Data'!$E$27,0,10*ROW('Water Data'!E56))="","",OFFSET('Water Data'!$E$27,0,10*ROW('Water Data'!E56)))</f>
        <v/>
      </c>
      <c r="BW62" s="369" t="str">
        <f ca="1">+IF(OFFSET('Water Data'!$E$28,0,10*ROW('Water Data'!E56))="","",OFFSET('Water Data'!$E$28,0,10*ROW('Water Data'!E56)))</f>
        <v/>
      </c>
      <c r="BX62" s="369" t="str">
        <f ca="1">+IF(OFFSET('Water Data'!$E$29,0,10*ROW('Water Data'!E56))="","",OFFSET('Water Data'!$E$29,0,10*ROW('Water Data'!E56)))</f>
        <v/>
      </c>
      <c r="BY62" s="369" t="str">
        <f ca="1">+IF(OFFSET('Water Data'!$F$27,0,10*ROW('Water Data'!F56))="","",OFFSET('Water Data'!$F$27,0,10*ROW('Water Data'!F56)))</f>
        <v/>
      </c>
      <c r="BZ62" s="369" t="str">
        <f ca="1">+IF(OFFSET('Water Data'!$F$28,0,10*ROW('Water Data'!F56))="","",OFFSET('Water Data'!$F$28,0,10*ROW('Water Data'!F56)))</f>
        <v/>
      </c>
      <c r="CA62" s="369" t="str">
        <f ca="1">+IF(OFFSET('Water Data'!$F$29,0,10*ROW('Water Data'!F56))="","",OFFSET('Water Data'!$F$29,0,10*ROW('Water Data'!F56)))</f>
        <v/>
      </c>
      <c r="CB62" s="369" t="str">
        <f ca="1">+IF(OFFSET('Water Data'!$G$27,0,10*ROW('Water Data'!G56))="","",OFFSET('Water Data'!$G$27,0,10*ROW('Water Data'!G56)))</f>
        <v/>
      </c>
      <c r="CC62" s="369" t="str">
        <f ca="1">+IF(OFFSET('Water Data'!$G$28,0,10*ROW('Water Data'!G56))="","",OFFSET('Water Data'!$G$28,0,10*ROW('Water Data'!G56)))</f>
        <v/>
      </c>
      <c r="CD62" s="369" t="str">
        <f ca="1">+IF(OFFSET('Water Data'!$G$29,0,10*ROW('Water Data'!G56))="","",OFFSET('Water Data'!$G$29,0,10*ROW('Water Data'!G56)))</f>
        <v/>
      </c>
      <c r="CE62" s="369" t="str">
        <f ca="1">+IF(OFFSET('Water Data'!$H$27,0,10*ROW('Water Data'!H56))="","",OFFSET('Water Data'!$H$27,0,10*ROW('Water Data'!H56)))</f>
        <v/>
      </c>
      <c r="CF62" s="369" t="str">
        <f ca="1">+IF(OFFSET('Water Data'!$H$28,0,10*ROW('Water Data'!H56))="","",OFFSET('Water Data'!$H$28,0,10*ROW('Water Data'!H56)))</f>
        <v/>
      </c>
      <c r="CG62" s="369" t="str">
        <f ca="1">+IF(OFFSET('Water Data'!$H$29,0,10*ROW('Water Data'!H56))="","",OFFSET('Water Data'!$H$29,0,10*ROW('Water Data'!H56)))</f>
        <v/>
      </c>
      <c r="CH62" s="369" t="str">
        <f ca="1">+IF(OFFSET('Water Data'!$I$27,0,10*ROW('Water Data'!I56))="","",OFFSET('Water Data'!$I$27,0,10*ROW('Water Data'!I56)))</f>
        <v/>
      </c>
      <c r="CI62" s="369" t="str">
        <f ca="1">+IF(OFFSET('Water Data'!$I$28,0,10*ROW('Water Data'!I56))="","",OFFSET('Water Data'!$I$28,0,10*ROW('Water Data'!I56)))</f>
        <v/>
      </c>
      <c r="CJ62" s="369" t="str">
        <f ca="1">+IF(OFFSET('Water Data'!$I$29,0,10*ROW('Water Data'!I56))="","",OFFSET('Water Data'!$I$29,0,10*ROW('Water Data'!I56)))</f>
        <v/>
      </c>
      <c r="CK62" s="369" t="str">
        <f ca="1">+IF(OFFSET('Sanitation Data'!$D$28,0,10*ROW('Sanitation Data'!D56))="","",OFFSET('Sanitation Data'!$D$28,0,10*ROW('Sanitation Data'!D56)))</f>
        <v/>
      </c>
      <c r="CL62" s="369" t="str">
        <f ca="1">+IF(OFFSET('Sanitation Data'!$D$29,0,10*ROW('Sanitation Data'!D56))="","",OFFSET('Sanitation Data'!$D$29,0,10*ROW('Sanitation Data'!D56)))</f>
        <v/>
      </c>
      <c r="CM62" s="369" t="str">
        <f ca="1">+IF(OFFSET('Sanitation Data'!$D$30,0,10*ROW('Sanitation Data'!D56))="","",OFFSET('Sanitation Data'!$D$30,0,10*ROW('Sanitation Data'!D56)))</f>
        <v/>
      </c>
      <c r="CN62" s="369" t="str">
        <f ca="1">+IF(OFFSET('Sanitation Data'!$D$31,0,10*ROW('Sanitation Data'!D56))="","",OFFSET('Sanitation Data'!$D$31,0,10*ROW('Sanitation Data'!D56)))</f>
        <v/>
      </c>
      <c r="CO62" s="369" t="str">
        <f ca="1">+IF(OFFSET('Sanitation Data'!$D$32,0,10*ROW('Sanitation Data'!D56))="","",OFFSET('Sanitation Data'!$D$32,0,10*ROW('Sanitation Data'!D56)))</f>
        <v/>
      </c>
      <c r="CP62" s="369" t="str">
        <f ca="1">+IF(OFFSET('Sanitation Data'!$E$28,0,10*ROW('Sanitation Data'!E56))="","",OFFSET('Sanitation Data'!$E$28,0,10*ROW('Sanitation Data'!E56)))</f>
        <v/>
      </c>
      <c r="CQ62" s="369" t="str">
        <f ca="1">+IF(OFFSET('Sanitation Data'!$E$29,0,10*ROW('Sanitation Data'!E56))="","",OFFSET('Sanitation Data'!$E$29,0,10*ROW('Sanitation Data'!E56)))</f>
        <v/>
      </c>
      <c r="CR62" s="369" t="str">
        <f ca="1">+IF(OFFSET('Sanitation Data'!$E$30,0,10*ROW('Sanitation Data'!E56))="","",OFFSET('Sanitation Data'!$E$30,0,10*ROW('Sanitation Data'!E56)))</f>
        <v/>
      </c>
      <c r="CS62" s="369" t="str">
        <f ca="1">+IF(OFFSET('Sanitation Data'!$E$31,0,10*ROW('Sanitation Data'!E56))="","",OFFSET('Sanitation Data'!$E$31,0,10*ROW('Sanitation Data'!E56)))</f>
        <v/>
      </c>
      <c r="CT62" s="369" t="str">
        <f ca="1">+IF(OFFSET('Sanitation Data'!$E$32,0,10*ROW('Sanitation Data'!E56))="","",OFFSET('Sanitation Data'!$E$32,0,10*ROW('Sanitation Data'!E56)))</f>
        <v/>
      </c>
      <c r="CU62" s="369" t="str">
        <f ca="1">+IF(OFFSET('Sanitation Data'!$F$28,0,10*ROW('Sanitation Data'!F56))="","",OFFSET('Sanitation Data'!$F$28,0,10*ROW('Sanitation Data'!F56)))</f>
        <v/>
      </c>
      <c r="CV62" s="369" t="str">
        <f ca="1">+IF(OFFSET('Sanitation Data'!$F$29,0,10*ROW('Sanitation Data'!F56))="","",OFFSET('Sanitation Data'!$F$29,0,10*ROW('Sanitation Data'!F56)))</f>
        <v/>
      </c>
      <c r="CW62" s="369" t="str">
        <f ca="1">+IF(OFFSET('Sanitation Data'!$F$30,0,10*ROW('Sanitation Data'!F56))="","",OFFSET('Sanitation Data'!$F$30,0,10*ROW('Sanitation Data'!F56)))</f>
        <v/>
      </c>
      <c r="CX62" s="369" t="str">
        <f ca="1">+IF(OFFSET('Sanitation Data'!$F$31,0,10*ROW('Sanitation Data'!F56))="","",OFFSET('Sanitation Data'!$F$31,0,10*ROW('Sanitation Data'!F56)))</f>
        <v/>
      </c>
      <c r="CY62" s="369" t="str">
        <f ca="1">+IF(OFFSET('Sanitation Data'!$F$32,0,10*ROW('Sanitation Data'!F56))="","",OFFSET('Sanitation Data'!$F$32,0,10*ROW('Sanitation Data'!F56)))</f>
        <v/>
      </c>
      <c r="CZ62" s="369" t="str">
        <f ca="1">+IF(OFFSET('Sanitation Data'!$G$28,0,10*ROW('Sanitation Data'!G56))="","",OFFSET('Sanitation Data'!$G$28,0,10*ROW('Sanitation Data'!G56)))</f>
        <v/>
      </c>
      <c r="DA62" s="369" t="str">
        <f ca="1">+IF(OFFSET('Sanitation Data'!$G$29,0,10*ROW('Sanitation Data'!G56))="","",OFFSET('Sanitation Data'!$G$29,0,10*ROW('Sanitation Data'!G56)))</f>
        <v/>
      </c>
      <c r="DB62" s="369" t="str">
        <f ca="1">+IF(OFFSET('Sanitation Data'!$G$30,0,10*ROW('Sanitation Data'!G56))="","",OFFSET('Sanitation Data'!$G$30,0,10*ROW('Sanitation Data'!G56)))</f>
        <v/>
      </c>
      <c r="DC62" s="369" t="str">
        <f ca="1">+IF(OFFSET('Sanitation Data'!$G$31,0,10*ROW('Sanitation Data'!G56))="","",OFFSET('Sanitation Data'!$G$31,0,10*ROW('Sanitation Data'!G56)))</f>
        <v/>
      </c>
      <c r="DD62" s="369" t="str">
        <f ca="1">+IF(OFFSET('Sanitation Data'!$G$32,0,10*ROW('Sanitation Data'!G56))="","",OFFSET('Sanitation Data'!$G$32,0,10*ROW('Sanitation Data'!G56)))</f>
        <v/>
      </c>
      <c r="DE62" s="369" t="str">
        <f ca="1">+IF(OFFSET('Sanitation Data'!$H$28,0,10*ROW('Sanitation Data'!H56))="","",OFFSET('Sanitation Data'!$H$28,0,10*ROW('Sanitation Data'!H56)))</f>
        <v/>
      </c>
      <c r="DF62" s="369" t="str">
        <f ca="1">+IF(OFFSET('Sanitation Data'!$H$29,0,10*ROW('Sanitation Data'!H56))="","",OFFSET('Sanitation Data'!$H$29,0,10*ROW('Sanitation Data'!H56)))</f>
        <v/>
      </c>
      <c r="DG62" s="369" t="str">
        <f ca="1">+IF(OFFSET('Sanitation Data'!$H$30,0,10*ROW('Sanitation Data'!H56))="","",OFFSET('Sanitation Data'!$H$30,0,10*ROW('Sanitation Data'!H56)))</f>
        <v/>
      </c>
      <c r="DH62" s="369" t="str">
        <f ca="1">+IF(OFFSET('Sanitation Data'!$H$31,0,10*ROW('Sanitation Data'!H56))="","",OFFSET('Sanitation Data'!$H$31,0,10*ROW('Sanitation Data'!H56)))</f>
        <v/>
      </c>
      <c r="DI62" s="369" t="str">
        <f ca="1">+IF(OFFSET('Sanitation Data'!$H$32,0,10*ROW('Sanitation Data'!H56))="","",OFFSET('Sanitation Data'!$H$32,0,10*ROW('Sanitation Data'!H56)))</f>
        <v/>
      </c>
      <c r="DJ62" s="369" t="str">
        <f ca="1">+IF(OFFSET('Sanitation Data'!$I$28,0,10*ROW('Sanitation Data'!I56))="","",OFFSET('Sanitation Data'!$I$28,0,10*ROW('Sanitation Data'!I56)))</f>
        <v/>
      </c>
      <c r="DK62" s="369" t="str">
        <f ca="1">+IF(OFFSET('Sanitation Data'!$I$29,0,10*ROW('Sanitation Data'!I56))="","",OFFSET('Sanitation Data'!$I$29,0,10*ROW('Sanitation Data'!I56)))</f>
        <v/>
      </c>
      <c r="DL62" s="369" t="str">
        <f ca="1">+IF(OFFSET('Sanitation Data'!$I$30,0,10*ROW('Sanitation Data'!I56))="","",OFFSET('Sanitation Data'!$I$30,0,10*ROW('Sanitation Data'!I56)))</f>
        <v/>
      </c>
      <c r="DM62" s="369" t="str">
        <f ca="1">+IF(OFFSET('Sanitation Data'!$I$31,0,10*ROW('Sanitation Data'!I56))="","",OFFSET('Sanitation Data'!$I$31,0,10*ROW('Sanitation Data'!I56)))</f>
        <v/>
      </c>
      <c r="DN62" s="369" t="str">
        <f ca="1">+IF(OFFSET('Sanitation Data'!$I$32,0,10*ROW('Sanitation Data'!I56))="","",OFFSET('Sanitation Data'!$I$32,0,10*ROW('Sanitation Data'!I56)))</f>
        <v/>
      </c>
      <c r="DO62" s="369" t="str">
        <f ca="1">+IF(OFFSET('Hygiene Data'!$D$11,0,10*ROW('Hygiene Data'!D56))="","",OFFSET('Hygiene Data'!$D$11,0,10*ROW('Hygiene Data'!D56)))</f>
        <v/>
      </c>
      <c r="DP62" s="369" t="str">
        <f ca="1">+IF(OFFSET('Hygiene Data'!$D$12,0,10*ROW('Hygiene Data'!D56))="","",OFFSET('Hygiene Data'!$D$12,0,10*ROW('Hygiene Data'!D56)))</f>
        <v/>
      </c>
      <c r="DQ62" s="369" t="str">
        <f ca="1">+IF(OFFSET('Hygiene Data'!$D$13,0,10*ROW('Hygiene Data'!D56))="","",OFFSET('Hygiene Data'!$D$13,0,10*ROW('Hygiene Data'!D56)))</f>
        <v/>
      </c>
      <c r="DR62" s="369" t="str">
        <f ca="1">+IF(OFFSET('Hygiene Data'!$E$11,0,10*ROW('Hygiene Data'!E56))="","",OFFSET('Hygiene Data'!$E$11,0,10*ROW('Hygiene Data'!E56)))</f>
        <v/>
      </c>
      <c r="DS62" s="369" t="str">
        <f ca="1">+IF(OFFSET('Hygiene Data'!$E$12,0,10*ROW('Hygiene Data'!E56))="","",OFFSET('Hygiene Data'!$E$12,0,10*ROW('Hygiene Data'!E56)))</f>
        <v/>
      </c>
      <c r="DT62" s="369" t="str">
        <f ca="1">+IF(OFFSET('Hygiene Data'!$E$13,0,10*ROW('Hygiene Data'!E56))="","",OFFSET('Hygiene Data'!$E$13,0,10*ROW('Hygiene Data'!E56)))</f>
        <v/>
      </c>
      <c r="DU62" s="369" t="str">
        <f ca="1">+IF(OFFSET('Hygiene Data'!$F$11,0,10*ROW('Hygiene Data'!F56))="","",OFFSET('Hygiene Data'!$F$11,0,10*ROW('Hygiene Data'!F56)))</f>
        <v/>
      </c>
      <c r="DV62" s="369" t="str">
        <f ca="1">+IF(OFFSET('Hygiene Data'!$F$12,0,10*ROW('Hygiene Data'!F56))="","",OFFSET('Hygiene Data'!$F$12,0,10*ROW('Hygiene Data'!F56)))</f>
        <v/>
      </c>
      <c r="DW62" s="369" t="str">
        <f ca="1">+IF(OFFSET('Hygiene Data'!$F$13,0,10*ROW('Hygiene Data'!F56))="","",OFFSET('Hygiene Data'!$F$13,0,10*ROW('Hygiene Data'!F56)))</f>
        <v/>
      </c>
      <c r="DX62" s="369" t="str">
        <f ca="1">+IF(OFFSET('Hygiene Data'!$G$11,0,10*ROW('Hygiene Data'!G56))="","",OFFSET('Hygiene Data'!$G$11,0,10*ROW('Hygiene Data'!G56)))</f>
        <v/>
      </c>
      <c r="DY62" s="369" t="str">
        <f ca="1">+IF(OFFSET('Hygiene Data'!$G$12,0,10*ROW('Hygiene Data'!G56))="","",OFFSET('Hygiene Data'!$G$12,0,10*ROW('Hygiene Data'!G56)))</f>
        <v/>
      </c>
      <c r="DZ62" s="369" t="str">
        <f ca="1">+IF(OFFSET('Hygiene Data'!$G$13,0,10*ROW('Hygiene Data'!G56))="","",OFFSET('Hygiene Data'!$G$13,0,10*ROW('Hygiene Data'!G56)))</f>
        <v/>
      </c>
      <c r="EA62" s="369" t="str">
        <f ca="1">+IF(OFFSET('Hygiene Data'!$H$11,0,10*ROW('Hygiene Data'!H56))="","",OFFSET('Hygiene Data'!$H$11,0,10*ROW('Hygiene Data'!H56)))</f>
        <v/>
      </c>
      <c r="EB62" s="369" t="str">
        <f ca="1">+IF(OFFSET('Hygiene Data'!$H$12,0,10*ROW('Hygiene Data'!H56))="","",OFFSET('Hygiene Data'!$H$12,0,10*ROW('Hygiene Data'!H56)))</f>
        <v/>
      </c>
      <c r="EC62" s="369" t="str">
        <f ca="1">+IF(OFFSET('Hygiene Data'!$H$13,0,10*ROW('Hygiene Data'!H56))="","",OFFSET('Hygiene Data'!$H$13,0,10*ROW('Hygiene Data'!H56)))</f>
        <v/>
      </c>
      <c r="ED62" s="369" t="str">
        <f ca="1">+IF(OFFSET('Hygiene Data'!$I$11,0,10*ROW('Hygiene Data'!I56))="","",OFFSET('Hygiene Data'!$I$11,0,10*ROW('Hygiene Data'!I56)))</f>
        <v/>
      </c>
      <c r="EE62" s="369" t="str">
        <f ca="1">+IF(OFFSET('Hygiene Data'!$I$12,0,10*ROW('Hygiene Data'!I56))="","",OFFSET('Hygiene Data'!$I$12,0,10*ROW('Hygiene Data'!I56)))</f>
        <v/>
      </c>
      <c r="EF62" s="369" t="str">
        <f ca="1">+IF(OFFSET('Hygiene Data'!$I$13,0,10*ROW('Hygiene Data'!I56))="","",OFFSET('Hygiene Data'!$I$13,0,10*ROW('Hygiene Data'!I56)))</f>
        <v/>
      </c>
    </row>
    <row r="63" spans="1:136" x14ac:dyDescent="0.25">
      <c r="A63" s="478" t="str">
        <f ca="1">+IF(OFFSET('Water Data'!$B$2,0,10*ROW('Water Data'!E57))="","",OFFSET('Water Data'!$B$2,0,10*ROW('Water Data'!E57)))</f>
        <v/>
      </c>
      <c r="B63" s="478"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05" t="str">
        <f t="shared" ca="1" si="0"/>
        <v/>
      </c>
      <c r="D63" s="506"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06"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06"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06"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06"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06"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06"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06"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06"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06"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06"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06"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06"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06"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06"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06"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06"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06"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07"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07"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07"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07"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07"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07"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07"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07"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07"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07"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07"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07"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07"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07"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07"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07"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07"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07"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07"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07"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07"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07"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07"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07"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07"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07"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07"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07"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07"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07"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08"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84"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08"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08"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08"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08"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08"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08"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08"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08"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08"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08"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08"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08"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08"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08"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08"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08"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69" t="str">
        <f ca="1">+IF(OFFSET('Water Data'!$D$27,0,10*ROW('Water Data'!D57))="","",OFFSET('Water Data'!$D$27,0,10*ROW('Water Data'!D57)))</f>
        <v/>
      </c>
      <c r="BT63" s="369" t="str">
        <f ca="1">+IF(OFFSET('Water Data'!$D$28,0,10*ROW('Water Data'!D57))="","",OFFSET('Water Data'!$D$28,0,10*ROW('Water Data'!D57)))</f>
        <v/>
      </c>
      <c r="BU63" s="369" t="str">
        <f ca="1">+IF(OFFSET('Water Data'!$D$29,0,10*ROW('Water Data'!D57))="","",OFFSET('Water Data'!$D$29,0,10*ROW('Water Data'!D57)))</f>
        <v/>
      </c>
      <c r="BV63" s="369" t="str">
        <f ca="1">+IF(OFFSET('Water Data'!$E$27,0,10*ROW('Water Data'!E57))="","",OFFSET('Water Data'!$E$27,0,10*ROW('Water Data'!E57)))</f>
        <v/>
      </c>
      <c r="BW63" s="369" t="str">
        <f ca="1">+IF(OFFSET('Water Data'!$E$28,0,10*ROW('Water Data'!E57))="","",OFFSET('Water Data'!$E$28,0,10*ROW('Water Data'!E57)))</f>
        <v/>
      </c>
      <c r="BX63" s="369" t="str">
        <f ca="1">+IF(OFFSET('Water Data'!$E$29,0,10*ROW('Water Data'!E57))="","",OFFSET('Water Data'!$E$29,0,10*ROW('Water Data'!E57)))</f>
        <v/>
      </c>
      <c r="BY63" s="369" t="str">
        <f ca="1">+IF(OFFSET('Water Data'!$F$27,0,10*ROW('Water Data'!F57))="","",OFFSET('Water Data'!$F$27,0,10*ROW('Water Data'!F57)))</f>
        <v/>
      </c>
      <c r="BZ63" s="369" t="str">
        <f ca="1">+IF(OFFSET('Water Data'!$F$28,0,10*ROW('Water Data'!F57))="","",OFFSET('Water Data'!$F$28,0,10*ROW('Water Data'!F57)))</f>
        <v/>
      </c>
      <c r="CA63" s="369" t="str">
        <f ca="1">+IF(OFFSET('Water Data'!$F$29,0,10*ROW('Water Data'!F57))="","",OFFSET('Water Data'!$F$29,0,10*ROW('Water Data'!F57)))</f>
        <v/>
      </c>
      <c r="CB63" s="369" t="str">
        <f ca="1">+IF(OFFSET('Water Data'!$G$27,0,10*ROW('Water Data'!G57))="","",OFFSET('Water Data'!$G$27,0,10*ROW('Water Data'!G57)))</f>
        <v/>
      </c>
      <c r="CC63" s="369" t="str">
        <f ca="1">+IF(OFFSET('Water Data'!$G$28,0,10*ROW('Water Data'!G57))="","",OFFSET('Water Data'!$G$28,0,10*ROW('Water Data'!G57)))</f>
        <v/>
      </c>
      <c r="CD63" s="369" t="str">
        <f ca="1">+IF(OFFSET('Water Data'!$G$29,0,10*ROW('Water Data'!G57))="","",OFFSET('Water Data'!$G$29,0,10*ROW('Water Data'!G57)))</f>
        <v/>
      </c>
      <c r="CE63" s="369" t="str">
        <f ca="1">+IF(OFFSET('Water Data'!$H$27,0,10*ROW('Water Data'!H57))="","",OFFSET('Water Data'!$H$27,0,10*ROW('Water Data'!H57)))</f>
        <v/>
      </c>
      <c r="CF63" s="369" t="str">
        <f ca="1">+IF(OFFSET('Water Data'!$H$28,0,10*ROW('Water Data'!H57))="","",OFFSET('Water Data'!$H$28,0,10*ROW('Water Data'!H57)))</f>
        <v/>
      </c>
      <c r="CG63" s="369" t="str">
        <f ca="1">+IF(OFFSET('Water Data'!$H$29,0,10*ROW('Water Data'!H57))="","",OFFSET('Water Data'!$H$29,0,10*ROW('Water Data'!H57)))</f>
        <v/>
      </c>
      <c r="CH63" s="369" t="str">
        <f ca="1">+IF(OFFSET('Water Data'!$I$27,0,10*ROW('Water Data'!I57))="","",OFFSET('Water Data'!$I$27,0,10*ROW('Water Data'!I57)))</f>
        <v/>
      </c>
      <c r="CI63" s="369" t="str">
        <f ca="1">+IF(OFFSET('Water Data'!$I$28,0,10*ROW('Water Data'!I57))="","",OFFSET('Water Data'!$I$28,0,10*ROW('Water Data'!I57)))</f>
        <v/>
      </c>
      <c r="CJ63" s="369" t="str">
        <f ca="1">+IF(OFFSET('Water Data'!$I$29,0,10*ROW('Water Data'!I57))="","",OFFSET('Water Data'!$I$29,0,10*ROW('Water Data'!I57)))</f>
        <v/>
      </c>
      <c r="CK63" s="369" t="str">
        <f ca="1">+IF(OFFSET('Sanitation Data'!$D$28,0,10*ROW('Sanitation Data'!D57))="","",OFFSET('Sanitation Data'!$D$28,0,10*ROW('Sanitation Data'!D57)))</f>
        <v/>
      </c>
      <c r="CL63" s="369" t="str">
        <f ca="1">+IF(OFFSET('Sanitation Data'!$D$29,0,10*ROW('Sanitation Data'!D57))="","",OFFSET('Sanitation Data'!$D$29,0,10*ROW('Sanitation Data'!D57)))</f>
        <v/>
      </c>
      <c r="CM63" s="369" t="str">
        <f ca="1">+IF(OFFSET('Sanitation Data'!$D$30,0,10*ROW('Sanitation Data'!D57))="","",OFFSET('Sanitation Data'!$D$30,0,10*ROW('Sanitation Data'!D57)))</f>
        <v/>
      </c>
      <c r="CN63" s="369" t="str">
        <f ca="1">+IF(OFFSET('Sanitation Data'!$D$31,0,10*ROW('Sanitation Data'!D57))="","",OFFSET('Sanitation Data'!$D$31,0,10*ROW('Sanitation Data'!D57)))</f>
        <v/>
      </c>
      <c r="CO63" s="369" t="str">
        <f ca="1">+IF(OFFSET('Sanitation Data'!$D$32,0,10*ROW('Sanitation Data'!D57))="","",OFFSET('Sanitation Data'!$D$32,0,10*ROW('Sanitation Data'!D57)))</f>
        <v/>
      </c>
      <c r="CP63" s="369" t="str">
        <f ca="1">+IF(OFFSET('Sanitation Data'!$E$28,0,10*ROW('Sanitation Data'!E57))="","",OFFSET('Sanitation Data'!$E$28,0,10*ROW('Sanitation Data'!E57)))</f>
        <v/>
      </c>
      <c r="CQ63" s="369" t="str">
        <f ca="1">+IF(OFFSET('Sanitation Data'!$E$29,0,10*ROW('Sanitation Data'!E57))="","",OFFSET('Sanitation Data'!$E$29,0,10*ROW('Sanitation Data'!E57)))</f>
        <v/>
      </c>
      <c r="CR63" s="369" t="str">
        <f ca="1">+IF(OFFSET('Sanitation Data'!$E$30,0,10*ROW('Sanitation Data'!E57))="","",OFFSET('Sanitation Data'!$E$30,0,10*ROW('Sanitation Data'!E57)))</f>
        <v/>
      </c>
      <c r="CS63" s="369" t="str">
        <f ca="1">+IF(OFFSET('Sanitation Data'!$E$31,0,10*ROW('Sanitation Data'!E57))="","",OFFSET('Sanitation Data'!$E$31,0,10*ROW('Sanitation Data'!E57)))</f>
        <v/>
      </c>
      <c r="CT63" s="369" t="str">
        <f ca="1">+IF(OFFSET('Sanitation Data'!$E$32,0,10*ROW('Sanitation Data'!E57))="","",OFFSET('Sanitation Data'!$E$32,0,10*ROW('Sanitation Data'!E57)))</f>
        <v/>
      </c>
      <c r="CU63" s="369" t="str">
        <f ca="1">+IF(OFFSET('Sanitation Data'!$F$28,0,10*ROW('Sanitation Data'!F57))="","",OFFSET('Sanitation Data'!$F$28,0,10*ROW('Sanitation Data'!F57)))</f>
        <v/>
      </c>
      <c r="CV63" s="369" t="str">
        <f ca="1">+IF(OFFSET('Sanitation Data'!$F$29,0,10*ROW('Sanitation Data'!F57))="","",OFFSET('Sanitation Data'!$F$29,0,10*ROW('Sanitation Data'!F57)))</f>
        <v/>
      </c>
      <c r="CW63" s="369" t="str">
        <f ca="1">+IF(OFFSET('Sanitation Data'!$F$30,0,10*ROW('Sanitation Data'!F57))="","",OFFSET('Sanitation Data'!$F$30,0,10*ROW('Sanitation Data'!F57)))</f>
        <v/>
      </c>
      <c r="CX63" s="369" t="str">
        <f ca="1">+IF(OFFSET('Sanitation Data'!$F$31,0,10*ROW('Sanitation Data'!F57))="","",OFFSET('Sanitation Data'!$F$31,0,10*ROW('Sanitation Data'!F57)))</f>
        <v/>
      </c>
      <c r="CY63" s="369" t="str">
        <f ca="1">+IF(OFFSET('Sanitation Data'!$F$32,0,10*ROW('Sanitation Data'!F57))="","",OFFSET('Sanitation Data'!$F$32,0,10*ROW('Sanitation Data'!F57)))</f>
        <v/>
      </c>
      <c r="CZ63" s="369" t="str">
        <f ca="1">+IF(OFFSET('Sanitation Data'!$G$28,0,10*ROW('Sanitation Data'!G57))="","",OFFSET('Sanitation Data'!$G$28,0,10*ROW('Sanitation Data'!G57)))</f>
        <v/>
      </c>
      <c r="DA63" s="369" t="str">
        <f ca="1">+IF(OFFSET('Sanitation Data'!$G$29,0,10*ROW('Sanitation Data'!G57))="","",OFFSET('Sanitation Data'!$G$29,0,10*ROW('Sanitation Data'!G57)))</f>
        <v/>
      </c>
      <c r="DB63" s="369" t="str">
        <f ca="1">+IF(OFFSET('Sanitation Data'!$G$30,0,10*ROW('Sanitation Data'!G57))="","",OFFSET('Sanitation Data'!$G$30,0,10*ROW('Sanitation Data'!G57)))</f>
        <v/>
      </c>
      <c r="DC63" s="369" t="str">
        <f ca="1">+IF(OFFSET('Sanitation Data'!$G$31,0,10*ROW('Sanitation Data'!G57))="","",OFFSET('Sanitation Data'!$G$31,0,10*ROW('Sanitation Data'!G57)))</f>
        <v/>
      </c>
      <c r="DD63" s="369" t="str">
        <f ca="1">+IF(OFFSET('Sanitation Data'!$G$32,0,10*ROW('Sanitation Data'!G57))="","",OFFSET('Sanitation Data'!$G$32,0,10*ROW('Sanitation Data'!G57)))</f>
        <v/>
      </c>
      <c r="DE63" s="369" t="str">
        <f ca="1">+IF(OFFSET('Sanitation Data'!$H$28,0,10*ROW('Sanitation Data'!H57))="","",OFFSET('Sanitation Data'!$H$28,0,10*ROW('Sanitation Data'!H57)))</f>
        <v/>
      </c>
      <c r="DF63" s="369" t="str">
        <f ca="1">+IF(OFFSET('Sanitation Data'!$H$29,0,10*ROW('Sanitation Data'!H57))="","",OFFSET('Sanitation Data'!$H$29,0,10*ROW('Sanitation Data'!H57)))</f>
        <v/>
      </c>
      <c r="DG63" s="369" t="str">
        <f ca="1">+IF(OFFSET('Sanitation Data'!$H$30,0,10*ROW('Sanitation Data'!H57))="","",OFFSET('Sanitation Data'!$H$30,0,10*ROW('Sanitation Data'!H57)))</f>
        <v/>
      </c>
      <c r="DH63" s="369" t="str">
        <f ca="1">+IF(OFFSET('Sanitation Data'!$H$31,0,10*ROW('Sanitation Data'!H57))="","",OFFSET('Sanitation Data'!$H$31,0,10*ROW('Sanitation Data'!H57)))</f>
        <v/>
      </c>
      <c r="DI63" s="369" t="str">
        <f ca="1">+IF(OFFSET('Sanitation Data'!$H$32,0,10*ROW('Sanitation Data'!H57))="","",OFFSET('Sanitation Data'!$H$32,0,10*ROW('Sanitation Data'!H57)))</f>
        <v/>
      </c>
      <c r="DJ63" s="369" t="str">
        <f ca="1">+IF(OFFSET('Sanitation Data'!$I$28,0,10*ROW('Sanitation Data'!I57))="","",OFFSET('Sanitation Data'!$I$28,0,10*ROW('Sanitation Data'!I57)))</f>
        <v/>
      </c>
      <c r="DK63" s="369" t="str">
        <f ca="1">+IF(OFFSET('Sanitation Data'!$I$29,0,10*ROW('Sanitation Data'!I57))="","",OFFSET('Sanitation Data'!$I$29,0,10*ROW('Sanitation Data'!I57)))</f>
        <v/>
      </c>
      <c r="DL63" s="369" t="str">
        <f ca="1">+IF(OFFSET('Sanitation Data'!$I$30,0,10*ROW('Sanitation Data'!I57))="","",OFFSET('Sanitation Data'!$I$30,0,10*ROW('Sanitation Data'!I57)))</f>
        <v/>
      </c>
      <c r="DM63" s="369" t="str">
        <f ca="1">+IF(OFFSET('Sanitation Data'!$I$31,0,10*ROW('Sanitation Data'!I57))="","",OFFSET('Sanitation Data'!$I$31,0,10*ROW('Sanitation Data'!I57)))</f>
        <v/>
      </c>
      <c r="DN63" s="369" t="str">
        <f ca="1">+IF(OFFSET('Sanitation Data'!$I$32,0,10*ROW('Sanitation Data'!I57))="","",OFFSET('Sanitation Data'!$I$32,0,10*ROW('Sanitation Data'!I57)))</f>
        <v/>
      </c>
      <c r="DO63" s="369" t="str">
        <f ca="1">+IF(OFFSET('Hygiene Data'!$D$11,0,10*ROW('Hygiene Data'!D57))="","",OFFSET('Hygiene Data'!$D$11,0,10*ROW('Hygiene Data'!D57)))</f>
        <v/>
      </c>
      <c r="DP63" s="369" t="str">
        <f ca="1">+IF(OFFSET('Hygiene Data'!$D$12,0,10*ROW('Hygiene Data'!D57))="","",OFFSET('Hygiene Data'!$D$12,0,10*ROW('Hygiene Data'!D57)))</f>
        <v/>
      </c>
      <c r="DQ63" s="369" t="str">
        <f ca="1">+IF(OFFSET('Hygiene Data'!$D$13,0,10*ROW('Hygiene Data'!D57))="","",OFFSET('Hygiene Data'!$D$13,0,10*ROW('Hygiene Data'!D57)))</f>
        <v/>
      </c>
      <c r="DR63" s="369" t="str">
        <f ca="1">+IF(OFFSET('Hygiene Data'!$E$11,0,10*ROW('Hygiene Data'!E57))="","",OFFSET('Hygiene Data'!$E$11,0,10*ROW('Hygiene Data'!E57)))</f>
        <v/>
      </c>
      <c r="DS63" s="369" t="str">
        <f ca="1">+IF(OFFSET('Hygiene Data'!$E$12,0,10*ROW('Hygiene Data'!E57))="","",OFFSET('Hygiene Data'!$E$12,0,10*ROW('Hygiene Data'!E57)))</f>
        <v/>
      </c>
      <c r="DT63" s="369" t="str">
        <f ca="1">+IF(OFFSET('Hygiene Data'!$E$13,0,10*ROW('Hygiene Data'!E57))="","",OFFSET('Hygiene Data'!$E$13,0,10*ROW('Hygiene Data'!E57)))</f>
        <v/>
      </c>
      <c r="DU63" s="369" t="str">
        <f ca="1">+IF(OFFSET('Hygiene Data'!$F$11,0,10*ROW('Hygiene Data'!F57))="","",OFFSET('Hygiene Data'!$F$11,0,10*ROW('Hygiene Data'!F57)))</f>
        <v/>
      </c>
      <c r="DV63" s="369" t="str">
        <f ca="1">+IF(OFFSET('Hygiene Data'!$F$12,0,10*ROW('Hygiene Data'!F57))="","",OFFSET('Hygiene Data'!$F$12,0,10*ROW('Hygiene Data'!F57)))</f>
        <v/>
      </c>
      <c r="DW63" s="369" t="str">
        <f ca="1">+IF(OFFSET('Hygiene Data'!$F$13,0,10*ROW('Hygiene Data'!F57))="","",OFFSET('Hygiene Data'!$F$13,0,10*ROW('Hygiene Data'!F57)))</f>
        <v/>
      </c>
      <c r="DX63" s="369" t="str">
        <f ca="1">+IF(OFFSET('Hygiene Data'!$G$11,0,10*ROW('Hygiene Data'!G57))="","",OFFSET('Hygiene Data'!$G$11,0,10*ROW('Hygiene Data'!G57)))</f>
        <v/>
      </c>
      <c r="DY63" s="369" t="str">
        <f ca="1">+IF(OFFSET('Hygiene Data'!$G$12,0,10*ROW('Hygiene Data'!G57))="","",OFFSET('Hygiene Data'!$G$12,0,10*ROW('Hygiene Data'!G57)))</f>
        <v/>
      </c>
      <c r="DZ63" s="369" t="str">
        <f ca="1">+IF(OFFSET('Hygiene Data'!$G$13,0,10*ROW('Hygiene Data'!G57))="","",OFFSET('Hygiene Data'!$G$13,0,10*ROW('Hygiene Data'!G57)))</f>
        <v/>
      </c>
      <c r="EA63" s="369" t="str">
        <f ca="1">+IF(OFFSET('Hygiene Data'!$H$11,0,10*ROW('Hygiene Data'!H57))="","",OFFSET('Hygiene Data'!$H$11,0,10*ROW('Hygiene Data'!H57)))</f>
        <v/>
      </c>
      <c r="EB63" s="369" t="str">
        <f ca="1">+IF(OFFSET('Hygiene Data'!$H$12,0,10*ROW('Hygiene Data'!H57))="","",OFFSET('Hygiene Data'!$H$12,0,10*ROW('Hygiene Data'!H57)))</f>
        <v/>
      </c>
      <c r="EC63" s="369" t="str">
        <f ca="1">+IF(OFFSET('Hygiene Data'!$H$13,0,10*ROW('Hygiene Data'!H57))="","",OFFSET('Hygiene Data'!$H$13,0,10*ROW('Hygiene Data'!H57)))</f>
        <v/>
      </c>
      <c r="ED63" s="369" t="str">
        <f ca="1">+IF(OFFSET('Hygiene Data'!$I$11,0,10*ROW('Hygiene Data'!I57))="","",OFFSET('Hygiene Data'!$I$11,0,10*ROW('Hygiene Data'!I57)))</f>
        <v/>
      </c>
      <c r="EE63" s="369" t="str">
        <f ca="1">+IF(OFFSET('Hygiene Data'!$I$12,0,10*ROW('Hygiene Data'!I57))="","",OFFSET('Hygiene Data'!$I$12,0,10*ROW('Hygiene Data'!I57)))</f>
        <v/>
      </c>
      <c r="EF63" s="369" t="str">
        <f ca="1">+IF(OFFSET('Hygiene Data'!$I$13,0,10*ROW('Hygiene Data'!I57))="","",OFFSET('Hygiene Data'!$I$13,0,10*ROW('Hygiene Data'!I57)))</f>
        <v/>
      </c>
    </row>
    <row r="64" spans="1:136" x14ac:dyDescent="0.25">
      <c r="A64" s="478" t="str">
        <f ca="1">+IF(OFFSET('Water Data'!$B$2,0,10*ROW('Water Data'!E58))="","",OFFSET('Water Data'!$B$2,0,10*ROW('Water Data'!E58)))</f>
        <v/>
      </c>
      <c r="B64" s="478"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05" t="str">
        <f t="shared" ca="1" si="0"/>
        <v/>
      </c>
      <c r="D64" s="506"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06"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06"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06"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06"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06"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06"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06"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06"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06"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06"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06"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06"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06"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06"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06"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06"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06"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07"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07"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07"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07"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07"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07"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07"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07"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07"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07"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07"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07"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07"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07"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07"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07"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07"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07"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07"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07"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07"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07"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07"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07"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07"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07"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07"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07"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07"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07"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08"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84"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08"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08"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08"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08"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08"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08"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08"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08"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08"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08"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08"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08"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08"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08"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08"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08"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69" t="str">
        <f ca="1">+IF(OFFSET('Water Data'!$D$27,0,10*ROW('Water Data'!D58))="","",OFFSET('Water Data'!$D$27,0,10*ROW('Water Data'!D58)))</f>
        <v/>
      </c>
      <c r="BT64" s="369" t="str">
        <f ca="1">+IF(OFFSET('Water Data'!$D$28,0,10*ROW('Water Data'!D58))="","",OFFSET('Water Data'!$D$28,0,10*ROW('Water Data'!D58)))</f>
        <v/>
      </c>
      <c r="BU64" s="369" t="str">
        <f ca="1">+IF(OFFSET('Water Data'!$D$29,0,10*ROW('Water Data'!D58))="","",OFFSET('Water Data'!$D$29,0,10*ROW('Water Data'!D58)))</f>
        <v/>
      </c>
      <c r="BV64" s="369" t="str">
        <f ca="1">+IF(OFFSET('Water Data'!$E$27,0,10*ROW('Water Data'!E58))="","",OFFSET('Water Data'!$E$27,0,10*ROW('Water Data'!E58)))</f>
        <v/>
      </c>
      <c r="BW64" s="369" t="str">
        <f ca="1">+IF(OFFSET('Water Data'!$E$28,0,10*ROW('Water Data'!E58))="","",OFFSET('Water Data'!$E$28,0,10*ROW('Water Data'!E58)))</f>
        <v/>
      </c>
      <c r="BX64" s="369" t="str">
        <f ca="1">+IF(OFFSET('Water Data'!$E$29,0,10*ROW('Water Data'!E58))="","",OFFSET('Water Data'!$E$29,0,10*ROW('Water Data'!E58)))</f>
        <v/>
      </c>
      <c r="BY64" s="369" t="str">
        <f ca="1">+IF(OFFSET('Water Data'!$F$27,0,10*ROW('Water Data'!F58))="","",OFFSET('Water Data'!$F$27,0,10*ROW('Water Data'!F58)))</f>
        <v/>
      </c>
      <c r="BZ64" s="369" t="str">
        <f ca="1">+IF(OFFSET('Water Data'!$F$28,0,10*ROW('Water Data'!F58))="","",OFFSET('Water Data'!$F$28,0,10*ROW('Water Data'!F58)))</f>
        <v/>
      </c>
      <c r="CA64" s="369" t="str">
        <f ca="1">+IF(OFFSET('Water Data'!$F$29,0,10*ROW('Water Data'!F58))="","",OFFSET('Water Data'!$F$29,0,10*ROW('Water Data'!F58)))</f>
        <v/>
      </c>
      <c r="CB64" s="369" t="str">
        <f ca="1">+IF(OFFSET('Water Data'!$G$27,0,10*ROW('Water Data'!G58))="","",OFFSET('Water Data'!$G$27,0,10*ROW('Water Data'!G58)))</f>
        <v/>
      </c>
      <c r="CC64" s="369" t="str">
        <f ca="1">+IF(OFFSET('Water Data'!$G$28,0,10*ROW('Water Data'!G58))="","",OFFSET('Water Data'!$G$28,0,10*ROW('Water Data'!G58)))</f>
        <v/>
      </c>
      <c r="CD64" s="369" t="str">
        <f ca="1">+IF(OFFSET('Water Data'!$G$29,0,10*ROW('Water Data'!G58))="","",OFFSET('Water Data'!$G$29,0,10*ROW('Water Data'!G58)))</f>
        <v/>
      </c>
      <c r="CE64" s="369" t="str">
        <f ca="1">+IF(OFFSET('Water Data'!$H$27,0,10*ROW('Water Data'!H58))="","",OFFSET('Water Data'!$H$27,0,10*ROW('Water Data'!H58)))</f>
        <v/>
      </c>
      <c r="CF64" s="369" t="str">
        <f ca="1">+IF(OFFSET('Water Data'!$H$28,0,10*ROW('Water Data'!H58))="","",OFFSET('Water Data'!$H$28,0,10*ROW('Water Data'!H58)))</f>
        <v/>
      </c>
      <c r="CG64" s="369" t="str">
        <f ca="1">+IF(OFFSET('Water Data'!$H$29,0,10*ROW('Water Data'!H58))="","",OFFSET('Water Data'!$H$29,0,10*ROW('Water Data'!H58)))</f>
        <v/>
      </c>
      <c r="CH64" s="369" t="str">
        <f ca="1">+IF(OFFSET('Water Data'!$I$27,0,10*ROW('Water Data'!I58))="","",OFFSET('Water Data'!$I$27,0,10*ROW('Water Data'!I58)))</f>
        <v/>
      </c>
      <c r="CI64" s="369" t="str">
        <f ca="1">+IF(OFFSET('Water Data'!$I$28,0,10*ROW('Water Data'!I58))="","",OFFSET('Water Data'!$I$28,0,10*ROW('Water Data'!I58)))</f>
        <v/>
      </c>
      <c r="CJ64" s="369" t="str">
        <f ca="1">+IF(OFFSET('Water Data'!$I$29,0,10*ROW('Water Data'!I58))="","",OFFSET('Water Data'!$I$29,0,10*ROW('Water Data'!I58)))</f>
        <v/>
      </c>
      <c r="CK64" s="369" t="str">
        <f ca="1">+IF(OFFSET('Sanitation Data'!$D$28,0,10*ROW('Sanitation Data'!D58))="","",OFFSET('Sanitation Data'!$D$28,0,10*ROW('Sanitation Data'!D58)))</f>
        <v/>
      </c>
      <c r="CL64" s="369" t="str">
        <f ca="1">+IF(OFFSET('Sanitation Data'!$D$29,0,10*ROW('Sanitation Data'!D58))="","",OFFSET('Sanitation Data'!$D$29,0,10*ROW('Sanitation Data'!D58)))</f>
        <v/>
      </c>
      <c r="CM64" s="369" t="str">
        <f ca="1">+IF(OFFSET('Sanitation Data'!$D$30,0,10*ROW('Sanitation Data'!D58))="","",OFFSET('Sanitation Data'!$D$30,0,10*ROW('Sanitation Data'!D58)))</f>
        <v/>
      </c>
      <c r="CN64" s="369" t="str">
        <f ca="1">+IF(OFFSET('Sanitation Data'!$D$31,0,10*ROW('Sanitation Data'!D58))="","",OFFSET('Sanitation Data'!$D$31,0,10*ROW('Sanitation Data'!D58)))</f>
        <v/>
      </c>
      <c r="CO64" s="369" t="str">
        <f ca="1">+IF(OFFSET('Sanitation Data'!$D$32,0,10*ROW('Sanitation Data'!D58))="","",OFFSET('Sanitation Data'!$D$32,0,10*ROW('Sanitation Data'!D58)))</f>
        <v/>
      </c>
      <c r="CP64" s="369" t="str">
        <f ca="1">+IF(OFFSET('Sanitation Data'!$E$28,0,10*ROW('Sanitation Data'!E58))="","",OFFSET('Sanitation Data'!$E$28,0,10*ROW('Sanitation Data'!E58)))</f>
        <v/>
      </c>
      <c r="CQ64" s="369" t="str">
        <f ca="1">+IF(OFFSET('Sanitation Data'!$E$29,0,10*ROW('Sanitation Data'!E58))="","",OFFSET('Sanitation Data'!$E$29,0,10*ROW('Sanitation Data'!E58)))</f>
        <v/>
      </c>
      <c r="CR64" s="369" t="str">
        <f ca="1">+IF(OFFSET('Sanitation Data'!$E$30,0,10*ROW('Sanitation Data'!E58))="","",OFFSET('Sanitation Data'!$E$30,0,10*ROW('Sanitation Data'!E58)))</f>
        <v/>
      </c>
      <c r="CS64" s="369" t="str">
        <f ca="1">+IF(OFFSET('Sanitation Data'!$E$31,0,10*ROW('Sanitation Data'!E58))="","",OFFSET('Sanitation Data'!$E$31,0,10*ROW('Sanitation Data'!E58)))</f>
        <v/>
      </c>
      <c r="CT64" s="369" t="str">
        <f ca="1">+IF(OFFSET('Sanitation Data'!$E$32,0,10*ROW('Sanitation Data'!E58))="","",OFFSET('Sanitation Data'!$E$32,0,10*ROW('Sanitation Data'!E58)))</f>
        <v/>
      </c>
      <c r="CU64" s="369" t="str">
        <f ca="1">+IF(OFFSET('Sanitation Data'!$F$28,0,10*ROW('Sanitation Data'!F58))="","",OFFSET('Sanitation Data'!$F$28,0,10*ROW('Sanitation Data'!F58)))</f>
        <v/>
      </c>
      <c r="CV64" s="369" t="str">
        <f ca="1">+IF(OFFSET('Sanitation Data'!$F$29,0,10*ROW('Sanitation Data'!F58))="","",OFFSET('Sanitation Data'!$F$29,0,10*ROW('Sanitation Data'!F58)))</f>
        <v/>
      </c>
      <c r="CW64" s="369" t="str">
        <f ca="1">+IF(OFFSET('Sanitation Data'!$F$30,0,10*ROW('Sanitation Data'!F58))="","",OFFSET('Sanitation Data'!$F$30,0,10*ROW('Sanitation Data'!F58)))</f>
        <v/>
      </c>
      <c r="CX64" s="369" t="str">
        <f ca="1">+IF(OFFSET('Sanitation Data'!$F$31,0,10*ROW('Sanitation Data'!F58))="","",OFFSET('Sanitation Data'!$F$31,0,10*ROW('Sanitation Data'!F58)))</f>
        <v/>
      </c>
      <c r="CY64" s="369" t="str">
        <f ca="1">+IF(OFFSET('Sanitation Data'!$F$32,0,10*ROW('Sanitation Data'!F58))="","",OFFSET('Sanitation Data'!$F$32,0,10*ROW('Sanitation Data'!F58)))</f>
        <v/>
      </c>
      <c r="CZ64" s="369" t="str">
        <f ca="1">+IF(OFFSET('Sanitation Data'!$G$28,0,10*ROW('Sanitation Data'!G58))="","",OFFSET('Sanitation Data'!$G$28,0,10*ROW('Sanitation Data'!G58)))</f>
        <v/>
      </c>
      <c r="DA64" s="369" t="str">
        <f ca="1">+IF(OFFSET('Sanitation Data'!$G$29,0,10*ROW('Sanitation Data'!G58))="","",OFFSET('Sanitation Data'!$G$29,0,10*ROW('Sanitation Data'!G58)))</f>
        <v/>
      </c>
      <c r="DB64" s="369" t="str">
        <f ca="1">+IF(OFFSET('Sanitation Data'!$G$30,0,10*ROW('Sanitation Data'!G58))="","",OFFSET('Sanitation Data'!$G$30,0,10*ROW('Sanitation Data'!G58)))</f>
        <v/>
      </c>
      <c r="DC64" s="369" t="str">
        <f ca="1">+IF(OFFSET('Sanitation Data'!$G$31,0,10*ROW('Sanitation Data'!G58))="","",OFFSET('Sanitation Data'!$G$31,0,10*ROW('Sanitation Data'!G58)))</f>
        <v/>
      </c>
      <c r="DD64" s="369" t="str">
        <f ca="1">+IF(OFFSET('Sanitation Data'!$G$32,0,10*ROW('Sanitation Data'!G58))="","",OFFSET('Sanitation Data'!$G$32,0,10*ROW('Sanitation Data'!G58)))</f>
        <v/>
      </c>
      <c r="DE64" s="369" t="str">
        <f ca="1">+IF(OFFSET('Sanitation Data'!$H$28,0,10*ROW('Sanitation Data'!H58))="","",OFFSET('Sanitation Data'!$H$28,0,10*ROW('Sanitation Data'!H58)))</f>
        <v/>
      </c>
      <c r="DF64" s="369" t="str">
        <f ca="1">+IF(OFFSET('Sanitation Data'!$H$29,0,10*ROW('Sanitation Data'!H58))="","",OFFSET('Sanitation Data'!$H$29,0,10*ROW('Sanitation Data'!H58)))</f>
        <v/>
      </c>
      <c r="DG64" s="369" t="str">
        <f ca="1">+IF(OFFSET('Sanitation Data'!$H$30,0,10*ROW('Sanitation Data'!H58))="","",OFFSET('Sanitation Data'!$H$30,0,10*ROW('Sanitation Data'!H58)))</f>
        <v/>
      </c>
      <c r="DH64" s="369" t="str">
        <f ca="1">+IF(OFFSET('Sanitation Data'!$H$31,0,10*ROW('Sanitation Data'!H58))="","",OFFSET('Sanitation Data'!$H$31,0,10*ROW('Sanitation Data'!H58)))</f>
        <v/>
      </c>
      <c r="DI64" s="369" t="str">
        <f ca="1">+IF(OFFSET('Sanitation Data'!$H$32,0,10*ROW('Sanitation Data'!H58))="","",OFFSET('Sanitation Data'!$H$32,0,10*ROW('Sanitation Data'!H58)))</f>
        <v/>
      </c>
      <c r="DJ64" s="369" t="str">
        <f ca="1">+IF(OFFSET('Sanitation Data'!$I$28,0,10*ROW('Sanitation Data'!I58))="","",OFFSET('Sanitation Data'!$I$28,0,10*ROW('Sanitation Data'!I58)))</f>
        <v/>
      </c>
      <c r="DK64" s="369" t="str">
        <f ca="1">+IF(OFFSET('Sanitation Data'!$I$29,0,10*ROW('Sanitation Data'!I58))="","",OFFSET('Sanitation Data'!$I$29,0,10*ROW('Sanitation Data'!I58)))</f>
        <v/>
      </c>
      <c r="DL64" s="369" t="str">
        <f ca="1">+IF(OFFSET('Sanitation Data'!$I$30,0,10*ROW('Sanitation Data'!I58))="","",OFFSET('Sanitation Data'!$I$30,0,10*ROW('Sanitation Data'!I58)))</f>
        <v/>
      </c>
      <c r="DM64" s="369" t="str">
        <f ca="1">+IF(OFFSET('Sanitation Data'!$I$31,0,10*ROW('Sanitation Data'!I58))="","",OFFSET('Sanitation Data'!$I$31,0,10*ROW('Sanitation Data'!I58)))</f>
        <v/>
      </c>
      <c r="DN64" s="369" t="str">
        <f ca="1">+IF(OFFSET('Sanitation Data'!$I$32,0,10*ROW('Sanitation Data'!I58))="","",OFFSET('Sanitation Data'!$I$32,0,10*ROW('Sanitation Data'!I58)))</f>
        <v/>
      </c>
      <c r="DO64" s="369" t="str">
        <f ca="1">+IF(OFFSET('Hygiene Data'!$D$11,0,10*ROW('Hygiene Data'!D58))="","",OFFSET('Hygiene Data'!$D$11,0,10*ROW('Hygiene Data'!D58)))</f>
        <v/>
      </c>
      <c r="DP64" s="369" t="str">
        <f ca="1">+IF(OFFSET('Hygiene Data'!$D$12,0,10*ROW('Hygiene Data'!D58))="","",OFFSET('Hygiene Data'!$D$12,0,10*ROW('Hygiene Data'!D58)))</f>
        <v/>
      </c>
      <c r="DQ64" s="369" t="str">
        <f ca="1">+IF(OFFSET('Hygiene Data'!$D$13,0,10*ROW('Hygiene Data'!D58))="","",OFFSET('Hygiene Data'!$D$13,0,10*ROW('Hygiene Data'!D58)))</f>
        <v/>
      </c>
      <c r="DR64" s="369" t="str">
        <f ca="1">+IF(OFFSET('Hygiene Data'!$E$11,0,10*ROW('Hygiene Data'!E58))="","",OFFSET('Hygiene Data'!$E$11,0,10*ROW('Hygiene Data'!E58)))</f>
        <v/>
      </c>
      <c r="DS64" s="369" t="str">
        <f ca="1">+IF(OFFSET('Hygiene Data'!$E$12,0,10*ROW('Hygiene Data'!E58))="","",OFFSET('Hygiene Data'!$E$12,0,10*ROW('Hygiene Data'!E58)))</f>
        <v/>
      </c>
      <c r="DT64" s="369" t="str">
        <f ca="1">+IF(OFFSET('Hygiene Data'!$E$13,0,10*ROW('Hygiene Data'!E58))="","",OFFSET('Hygiene Data'!$E$13,0,10*ROW('Hygiene Data'!E58)))</f>
        <v/>
      </c>
      <c r="DU64" s="369" t="str">
        <f ca="1">+IF(OFFSET('Hygiene Data'!$F$11,0,10*ROW('Hygiene Data'!F58))="","",OFFSET('Hygiene Data'!$F$11,0,10*ROW('Hygiene Data'!F58)))</f>
        <v/>
      </c>
      <c r="DV64" s="369" t="str">
        <f ca="1">+IF(OFFSET('Hygiene Data'!$F$12,0,10*ROW('Hygiene Data'!F58))="","",OFFSET('Hygiene Data'!$F$12,0,10*ROW('Hygiene Data'!F58)))</f>
        <v/>
      </c>
      <c r="DW64" s="369" t="str">
        <f ca="1">+IF(OFFSET('Hygiene Data'!$F$13,0,10*ROW('Hygiene Data'!F58))="","",OFFSET('Hygiene Data'!$F$13,0,10*ROW('Hygiene Data'!F58)))</f>
        <v/>
      </c>
      <c r="DX64" s="369" t="str">
        <f ca="1">+IF(OFFSET('Hygiene Data'!$G$11,0,10*ROW('Hygiene Data'!G58))="","",OFFSET('Hygiene Data'!$G$11,0,10*ROW('Hygiene Data'!G58)))</f>
        <v/>
      </c>
      <c r="DY64" s="369" t="str">
        <f ca="1">+IF(OFFSET('Hygiene Data'!$G$12,0,10*ROW('Hygiene Data'!G58))="","",OFFSET('Hygiene Data'!$G$12,0,10*ROW('Hygiene Data'!G58)))</f>
        <v/>
      </c>
      <c r="DZ64" s="369" t="str">
        <f ca="1">+IF(OFFSET('Hygiene Data'!$G$13,0,10*ROW('Hygiene Data'!G58))="","",OFFSET('Hygiene Data'!$G$13,0,10*ROW('Hygiene Data'!G58)))</f>
        <v/>
      </c>
      <c r="EA64" s="369" t="str">
        <f ca="1">+IF(OFFSET('Hygiene Data'!$H$11,0,10*ROW('Hygiene Data'!H58))="","",OFFSET('Hygiene Data'!$H$11,0,10*ROW('Hygiene Data'!H58)))</f>
        <v/>
      </c>
      <c r="EB64" s="369" t="str">
        <f ca="1">+IF(OFFSET('Hygiene Data'!$H$12,0,10*ROW('Hygiene Data'!H58))="","",OFFSET('Hygiene Data'!$H$12,0,10*ROW('Hygiene Data'!H58)))</f>
        <v/>
      </c>
      <c r="EC64" s="369" t="str">
        <f ca="1">+IF(OFFSET('Hygiene Data'!$H$13,0,10*ROW('Hygiene Data'!H58))="","",OFFSET('Hygiene Data'!$H$13,0,10*ROW('Hygiene Data'!H58)))</f>
        <v/>
      </c>
      <c r="ED64" s="369" t="str">
        <f ca="1">+IF(OFFSET('Hygiene Data'!$I$11,0,10*ROW('Hygiene Data'!I58))="","",OFFSET('Hygiene Data'!$I$11,0,10*ROW('Hygiene Data'!I58)))</f>
        <v/>
      </c>
      <c r="EE64" s="369" t="str">
        <f ca="1">+IF(OFFSET('Hygiene Data'!$I$12,0,10*ROW('Hygiene Data'!I58))="","",OFFSET('Hygiene Data'!$I$12,0,10*ROW('Hygiene Data'!I58)))</f>
        <v/>
      </c>
      <c r="EF64" s="369" t="str">
        <f ca="1">+IF(OFFSET('Hygiene Data'!$I$13,0,10*ROW('Hygiene Data'!I58))="","",OFFSET('Hygiene Data'!$I$13,0,10*ROW('Hygiene Data'!I58)))</f>
        <v/>
      </c>
    </row>
    <row r="65" spans="1:136" x14ac:dyDescent="0.25">
      <c r="A65" s="478" t="str">
        <f ca="1">+IF(OFFSET('Water Data'!$B$2,0,10*ROW('Water Data'!E59))="","",OFFSET('Water Data'!$B$2,0,10*ROW('Water Data'!E59)))</f>
        <v/>
      </c>
      <c r="B65" s="478"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05" t="str">
        <f t="shared" ca="1" si="0"/>
        <v/>
      </c>
      <c r="D65" s="506"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06"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06"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06"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06"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06"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06"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06"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06"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06"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06"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06"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06"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06"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06"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06"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06"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06"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07"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07"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07"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07"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07"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07"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07"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07"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07"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07"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07"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07"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07"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07"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07"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07"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07"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07"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07"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07"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07"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07"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07"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07"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07"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07"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07"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07"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07"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07"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08"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84"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08"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08"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08"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08"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08"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08"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08"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08"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08"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08"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08"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08"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08"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08"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08"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08"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69" t="str">
        <f ca="1">+IF(OFFSET('Water Data'!$D$27,0,10*ROW('Water Data'!D59))="","",OFFSET('Water Data'!$D$27,0,10*ROW('Water Data'!D59)))</f>
        <v/>
      </c>
      <c r="BT65" s="369" t="str">
        <f ca="1">+IF(OFFSET('Water Data'!$D$28,0,10*ROW('Water Data'!D59))="","",OFFSET('Water Data'!$D$28,0,10*ROW('Water Data'!D59)))</f>
        <v/>
      </c>
      <c r="BU65" s="369" t="str">
        <f ca="1">+IF(OFFSET('Water Data'!$D$29,0,10*ROW('Water Data'!D59))="","",OFFSET('Water Data'!$D$29,0,10*ROW('Water Data'!D59)))</f>
        <v/>
      </c>
      <c r="BV65" s="369" t="str">
        <f ca="1">+IF(OFFSET('Water Data'!$E$27,0,10*ROW('Water Data'!E59))="","",OFFSET('Water Data'!$E$27,0,10*ROW('Water Data'!E59)))</f>
        <v/>
      </c>
      <c r="BW65" s="369" t="str">
        <f ca="1">+IF(OFFSET('Water Data'!$E$28,0,10*ROW('Water Data'!E59))="","",OFFSET('Water Data'!$E$28,0,10*ROW('Water Data'!E59)))</f>
        <v/>
      </c>
      <c r="BX65" s="369" t="str">
        <f ca="1">+IF(OFFSET('Water Data'!$E$29,0,10*ROW('Water Data'!E59))="","",OFFSET('Water Data'!$E$29,0,10*ROW('Water Data'!E59)))</f>
        <v/>
      </c>
      <c r="BY65" s="369" t="str">
        <f ca="1">+IF(OFFSET('Water Data'!$F$27,0,10*ROW('Water Data'!F59))="","",OFFSET('Water Data'!$F$27,0,10*ROW('Water Data'!F59)))</f>
        <v/>
      </c>
      <c r="BZ65" s="369" t="str">
        <f ca="1">+IF(OFFSET('Water Data'!$F$28,0,10*ROW('Water Data'!F59))="","",OFFSET('Water Data'!$F$28,0,10*ROW('Water Data'!F59)))</f>
        <v/>
      </c>
      <c r="CA65" s="369" t="str">
        <f ca="1">+IF(OFFSET('Water Data'!$F$29,0,10*ROW('Water Data'!F59))="","",OFFSET('Water Data'!$F$29,0,10*ROW('Water Data'!F59)))</f>
        <v/>
      </c>
      <c r="CB65" s="369" t="str">
        <f ca="1">+IF(OFFSET('Water Data'!$G$27,0,10*ROW('Water Data'!G59))="","",OFFSET('Water Data'!$G$27,0,10*ROW('Water Data'!G59)))</f>
        <v/>
      </c>
      <c r="CC65" s="369" t="str">
        <f ca="1">+IF(OFFSET('Water Data'!$G$28,0,10*ROW('Water Data'!G59))="","",OFFSET('Water Data'!$G$28,0,10*ROW('Water Data'!G59)))</f>
        <v/>
      </c>
      <c r="CD65" s="369" t="str">
        <f ca="1">+IF(OFFSET('Water Data'!$G$29,0,10*ROW('Water Data'!G59))="","",OFFSET('Water Data'!$G$29,0,10*ROW('Water Data'!G59)))</f>
        <v/>
      </c>
      <c r="CE65" s="369" t="str">
        <f ca="1">+IF(OFFSET('Water Data'!$H$27,0,10*ROW('Water Data'!H59))="","",OFFSET('Water Data'!$H$27,0,10*ROW('Water Data'!H59)))</f>
        <v/>
      </c>
      <c r="CF65" s="369" t="str">
        <f ca="1">+IF(OFFSET('Water Data'!$H$28,0,10*ROW('Water Data'!H59))="","",OFFSET('Water Data'!$H$28,0,10*ROW('Water Data'!H59)))</f>
        <v/>
      </c>
      <c r="CG65" s="369" t="str">
        <f ca="1">+IF(OFFSET('Water Data'!$H$29,0,10*ROW('Water Data'!H59))="","",OFFSET('Water Data'!$H$29,0,10*ROW('Water Data'!H59)))</f>
        <v/>
      </c>
      <c r="CH65" s="369" t="str">
        <f ca="1">+IF(OFFSET('Water Data'!$I$27,0,10*ROW('Water Data'!I59))="","",OFFSET('Water Data'!$I$27,0,10*ROW('Water Data'!I59)))</f>
        <v/>
      </c>
      <c r="CI65" s="369" t="str">
        <f ca="1">+IF(OFFSET('Water Data'!$I$28,0,10*ROW('Water Data'!I59))="","",OFFSET('Water Data'!$I$28,0,10*ROW('Water Data'!I59)))</f>
        <v/>
      </c>
      <c r="CJ65" s="369" t="str">
        <f ca="1">+IF(OFFSET('Water Data'!$I$29,0,10*ROW('Water Data'!I59))="","",OFFSET('Water Data'!$I$29,0,10*ROW('Water Data'!I59)))</f>
        <v/>
      </c>
      <c r="CK65" s="369" t="str">
        <f ca="1">+IF(OFFSET('Sanitation Data'!$D$28,0,10*ROW('Sanitation Data'!D59))="","",OFFSET('Sanitation Data'!$D$28,0,10*ROW('Sanitation Data'!D59)))</f>
        <v/>
      </c>
      <c r="CL65" s="369" t="str">
        <f ca="1">+IF(OFFSET('Sanitation Data'!$D$29,0,10*ROW('Sanitation Data'!D59))="","",OFFSET('Sanitation Data'!$D$29,0,10*ROW('Sanitation Data'!D59)))</f>
        <v/>
      </c>
      <c r="CM65" s="369" t="str">
        <f ca="1">+IF(OFFSET('Sanitation Data'!$D$30,0,10*ROW('Sanitation Data'!D59))="","",OFFSET('Sanitation Data'!$D$30,0,10*ROW('Sanitation Data'!D59)))</f>
        <v/>
      </c>
      <c r="CN65" s="369" t="str">
        <f ca="1">+IF(OFFSET('Sanitation Data'!$D$31,0,10*ROW('Sanitation Data'!D59))="","",OFFSET('Sanitation Data'!$D$31,0,10*ROW('Sanitation Data'!D59)))</f>
        <v/>
      </c>
      <c r="CO65" s="369" t="str">
        <f ca="1">+IF(OFFSET('Sanitation Data'!$D$32,0,10*ROW('Sanitation Data'!D59))="","",OFFSET('Sanitation Data'!$D$32,0,10*ROW('Sanitation Data'!D59)))</f>
        <v/>
      </c>
      <c r="CP65" s="369" t="str">
        <f ca="1">+IF(OFFSET('Sanitation Data'!$E$28,0,10*ROW('Sanitation Data'!E59))="","",OFFSET('Sanitation Data'!$E$28,0,10*ROW('Sanitation Data'!E59)))</f>
        <v/>
      </c>
      <c r="CQ65" s="369" t="str">
        <f ca="1">+IF(OFFSET('Sanitation Data'!$E$29,0,10*ROW('Sanitation Data'!E59))="","",OFFSET('Sanitation Data'!$E$29,0,10*ROW('Sanitation Data'!E59)))</f>
        <v/>
      </c>
      <c r="CR65" s="369" t="str">
        <f ca="1">+IF(OFFSET('Sanitation Data'!$E$30,0,10*ROW('Sanitation Data'!E59))="","",OFFSET('Sanitation Data'!$E$30,0,10*ROW('Sanitation Data'!E59)))</f>
        <v/>
      </c>
      <c r="CS65" s="369" t="str">
        <f ca="1">+IF(OFFSET('Sanitation Data'!$E$31,0,10*ROW('Sanitation Data'!E59))="","",OFFSET('Sanitation Data'!$E$31,0,10*ROW('Sanitation Data'!E59)))</f>
        <v/>
      </c>
      <c r="CT65" s="369" t="str">
        <f ca="1">+IF(OFFSET('Sanitation Data'!$E$32,0,10*ROW('Sanitation Data'!E59))="","",OFFSET('Sanitation Data'!$E$32,0,10*ROW('Sanitation Data'!E59)))</f>
        <v/>
      </c>
      <c r="CU65" s="369" t="str">
        <f ca="1">+IF(OFFSET('Sanitation Data'!$F$28,0,10*ROW('Sanitation Data'!F59))="","",OFFSET('Sanitation Data'!$F$28,0,10*ROW('Sanitation Data'!F59)))</f>
        <v/>
      </c>
      <c r="CV65" s="369" t="str">
        <f ca="1">+IF(OFFSET('Sanitation Data'!$F$29,0,10*ROW('Sanitation Data'!F59))="","",OFFSET('Sanitation Data'!$F$29,0,10*ROW('Sanitation Data'!F59)))</f>
        <v/>
      </c>
      <c r="CW65" s="369" t="str">
        <f ca="1">+IF(OFFSET('Sanitation Data'!$F$30,0,10*ROW('Sanitation Data'!F59))="","",OFFSET('Sanitation Data'!$F$30,0,10*ROW('Sanitation Data'!F59)))</f>
        <v/>
      </c>
      <c r="CX65" s="369" t="str">
        <f ca="1">+IF(OFFSET('Sanitation Data'!$F$31,0,10*ROW('Sanitation Data'!F59))="","",OFFSET('Sanitation Data'!$F$31,0,10*ROW('Sanitation Data'!F59)))</f>
        <v/>
      </c>
      <c r="CY65" s="369" t="str">
        <f ca="1">+IF(OFFSET('Sanitation Data'!$F$32,0,10*ROW('Sanitation Data'!F59))="","",OFFSET('Sanitation Data'!$F$32,0,10*ROW('Sanitation Data'!F59)))</f>
        <v/>
      </c>
      <c r="CZ65" s="369" t="str">
        <f ca="1">+IF(OFFSET('Sanitation Data'!$G$28,0,10*ROW('Sanitation Data'!G59))="","",OFFSET('Sanitation Data'!$G$28,0,10*ROW('Sanitation Data'!G59)))</f>
        <v/>
      </c>
      <c r="DA65" s="369" t="str">
        <f ca="1">+IF(OFFSET('Sanitation Data'!$G$29,0,10*ROW('Sanitation Data'!G59))="","",OFFSET('Sanitation Data'!$G$29,0,10*ROW('Sanitation Data'!G59)))</f>
        <v/>
      </c>
      <c r="DB65" s="369" t="str">
        <f ca="1">+IF(OFFSET('Sanitation Data'!$G$30,0,10*ROW('Sanitation Data'!G59))="","",OFFSET('Sanitation Data'!$G$30,0,10*ROW('Sanitation Data'!G59)))</f>
        <v/>
      </c>
      <c r="DC65" s="369" t="str">
        <f ca="1">+IF(OFFSET('Sanitation Data'!$G$31,0,10*ROW('Sanitation Data'!G59))="","",OFFSET('Sanitation Data'!$G$31,0,10*ROW('Sanitation Data'!G59)))</f>
        <v/>
      </c>
      <c r="DD65" s="369" t="str">
        <f ca="1">+IF(OFFSET('Sanitation Data'!$G$32,0,10*ROW('Sanitation Data'!G59))="","",OFFSET('Sanitation Data'!$G$32,0,10*ROW('Sanitation Data'!G59)))</f>
        <v/>
      </c>
      <c r="DE65" s="369" t="str">
        <f ca="1">+IF(OFFSET('Sanitation Data'!$H$28,0,10*ROW('Sanitation Data'!H59))="","",OFFSET('Sanitation Data'!$H$28,0,10*ROW('Sanitation Data'!H59)))</f>
        <v/>
      </c>
      <c r="DF65" s="369" t="str">
        <f ca="1">+IF(OFFSET('Sanitation Data'!$H$29,0,10*ROW('Sanitation Data'!H59))="","",OFFSET('Sanitation Data'!$H$29,0,10*ROW('Sanitation Data'!H59)))</f>
        <v/>
      </c>
      <c r="DG65" s="369" t="str">
        <f ca="1">+IF(OFFSET('Sanitation Data'!$H$30,0,10*ROW('Sanitation Data'!H59))="","",OFFSET('Sanitation Data'!$H$30,0,10*ROW('Sanitation Data'!H59)))</f>
        <v/>
      </c>
      <c r="DH65" s="369" t="str">
        <f ca="1">+IF(OFFSET('Sanitation Data'!$H$31,0,10*ROW('Sanitation Data'!H59))="","",OFFSET('Sanitation Data'!$H$31,0,10*ROW('Sanitation Data'!H59)))</f>
        <v/>
      </c>
      <c r="DI65" s="369" t="str">
        <f ca="1">+IF(OFFSET('Sanitation Data'!$H$32,0,10*ROW('Sanitation Data'!H59))="","",OFFSET('Sanitation Data'!$H$32,0,10*ROW('Sanitation Data'!H59)))</f>
        <v/>
      </c>
      <c r="DJ65" s="369" t="str">
        <f ca="1">+IF(OFFSET('Sanitation Data'!$I$28,0,10*ROW('Sanitation Data'!I59))="","",OFFSET('Sanitation Data'!$I$28,0,10*ROW('Sanitation Data'!I59)))</f>
        <v/>
      </c>
      <c r="DK65" s="369" t="str">
        <f ca="1">+IF(OFFSET('Sanitation Data'!$I$29,0,10*ROW('Sanitation Data'!I59))="","",OFFSET('Sanitation Data'!$I$29,0,10*ROW('Sanitation Data'!I59)))</f>
        <v/>
      </c>
      <c r="DL65" s="369" t="str">
        <f ca="1">+IF(OFFSET('Sanitation Data'!$I$30,0,10*ROW('Sanitation Data'!I59))="","",OFFSET('Sanitation Data'!$I$30,0,10*ROW('Sanitation Data'!I59)))</f>
        <v/>
      </c>
      <c r="DM65" s="369" t="str">
        <f ca="1">+IF(OFFSET('Sanitation Data'!$I$31,0,10*ROW('Sanitation Data'!I59))="","",OFFSET('Sanitation Data'!$I$31,0,10*ROW('Sanitation Data'!I59)))</f>
        <v/>
      </c>
      <c r="DN65" s="369" t="str">
        <f ca="1">+IF(OFFSET('Sanitation Data'!$I$32,0,10*ROW('Sanitation Data'!I59))="","",OFFSET('Sanitation Data'!$I$32,0,10*ROW('Sanitation Data'!I59)))</f>
        <v/>
      </c>
      <c r="DO65" s="369" t="str">
        <f ca="1">+IF(OFFSET('Hygiene Data'!$D$11,0,10*ROW('Hygiene Data'!D59))="","",OFFSET('Hygiene Data'!$D$11,0,10*ROW('Hygiene Data'!D59)))</f>
        <v/>
      </c>
      <c r="DP65" s="369" t="str">
        <f ca="1">+IF(OFFSET('Hygiene Data'!$D$12,0,10*ROW('Hygiene Data'!D59))="","",OFFSET('Hygiene Data'!$D$12,0,10*ROW('Hygiene Data'!D59)))</f>
        <v/>
      </c>
      <c r="DQ65" s="369" t="str">
        <f ca="1">+IF(OFFSET('Hygiene Data'!$D$13,0,10*ROW('Hygiene Data'!D59))="","",OFFSET('Hygiene Data'!$D$13,0,10*ROW('Hygiene Data'!D59)))</f>
        <v/>
      </c>
      <c r="DR65" s="369" t="str">
        <f ca="1">+IF(OFFSET('Hygiene Data'!$E$11,0,10*ROW('Hygiene Data'!E59))="","",OFFSET('Hygiene Data'!$E$11,0,10*ROW('Hygiene Data'!E59)))</f>
        <v/>
      </c>
      <c r="DS65" s="369" t="str">
        <f ca="1">+IF(OFFSET('Hygiene Data'!$E$12,0,10*ROW('Hygiene Data'!E59))="","",OFFSET('Hygiene Data'!$E$12,0,10*ROW('Hygiene Data'!E59)))</f>
        <v/>
      </c>
      <c r="DT65" s="369" t="str">
        <f ca="1">+IF(OFFSET('Hygiene Data'!$E$13,0,10*ROW('Hygiene Data'!E59))="","",OFFSET('Hygiene Data'!$E$13,0,10*ROW('Hygiene Data'!E59)))</f>
        <v/>
      </c>
      <c r="DU65" s="369" t="str">
        <f ca="1">+IF(OFFSET('Hygiene Data'!$F$11,0,10*ROW('Hygiene Data'!F59))="","",OFFSET('Hygiene Data'!$F$11,0,10*ROW('Hygiene Data'!F59)))</f>
        <v/>
      </c>
      <c r="DV65" s="369" t="str">
        <f ca="1">+IF(OFFSET('Hygiene Data'!$F$12,0,10*ROW('Hygiene Data'!F59))="","",OFFSET('Hygiene Data'!$F$12,0,10*ROW('Hygiene Data'!F59)))</f>
        <v/>
      </c>
      <c r="DW65" s="369" t="str">
        <f ca="1">+IF(OFFSET('Hygiene Data'!$F$13,0,10*ROW('Hygiene Data'!F59))="","",OFFSET('Hygiene Data'!$F$13,0,10*ROW('Hygiene Data'!F59)))</f>
        <v/>
      </c>
      <c r="DX65" s="369" t="str">
        <f ca="1">+IF(OFFSET('Hygiene Data'!$G$11,0,10*ROW('Hygiene Data'!G59))="","",OFFSET('Hygiene Data'!$G$11,0,10*ROW('Hygiene Data'!G59)))</f>
        <v/>
      </c>
      <c r="DY65" s="369" t="str">
        <f ca="1">+IF(OFFSET('Hygiene Data'!$G$12,0,10*ROW('Hygiene Data'!G59))="","",OFFSET('Hygiene Data'!$G$12,0,10*ROW('Hygiene Data'!G59)))</f>
        <v/>
      </c>
      <c r="DZ65" s="369" t="str">
        <f ca="1">+IF(OFFSET('Hygiene Data'!$G$13,0,10*ROW('Hygiene Data'!G59))="","",OFFSET('Hygiene Data'!$G$13,0,10*ROW('Hygiene Data'!G59)))</f>
        <v/>
      </c>
      <c r="EA65" s="369" t="str">
        <f ca="1">+IF(OFFSET('Hygiene Data'!$H$11,0,10*ROW('Hygiene Data'!H59))="","",OFFSET('Hygiene Data'!$H$11,0,10*ROW('Hygiene Data'!H59)))</f>
        <v/>
      </c>
      <c r="EB65" s="369" t="str">
        <f ca="1">+IF(OFFSET('Hygiene Data'!$H$12,0,10*ROW('Hygiene Data'!H59))="","",OFFSET('Hygiene Data'!$H$12,0,10*ROW('Hygiene Data'!H59)))</f>
        <v/>
      </c>
      <c r="EC65" s="369" t="str">
        <f ca="1">+IF(OFFSET('Hygiene Data'!$H$13,0,10*ROW('Hygiene Data'!H59))="","",OFFSET('Hygiene Data'!$H$13,0,10*ROW('Hygiene Data'!H59)))</f>
        <v/>
      </c>
      <c r="ED65" s="369" t="str">
        <f ca="1">+IF(OFFSET('Hygiene Data'!$I$11,0,10*ROW('Hygiene Data'!I59))="","",OFFSET('Hygiene Data'!$I$11,0,10*ROW('Hygiene Data'!I59)))</f>
        <v/>
      </c>
      <c r="EE65" s="369" t="str">
        <f ca="1">+IF(OFFSET('Hygiene Data'!$I$12,0,10*ROW('Hygiene Data'!I59))="","",OFFSET('Hygiene Data'!$I$12,0,10*ROW('Hygiene Data'!I59)))</f>
        <v/>
      </c>
      <c r="EF65" s="369" t="str">
        <f ca="1">+IF(OFFSET('Hygiene Data'!$I$13,0,10*ROW('Hygiene Data'!I59))="","",OFFSET('Hygiene Data'!$I$13,0,10*ROW('Hygiene Data'!I59)))</f>
        <v/>
      </c>
    </row>
    <row r="66" spans="1:136" x14ac:dyDescent="0.25">
      <c r="A66" s="478" t="str">
        <f ca="1">+IF(OFFSET('Water Data'!$B$2,0,10*ROW('Water Data'!E60))="","",OFFSET('Water Data'!$B$2,0,10*ROW('Water Data'!E60)))</f>
        <v/>
      </c>
      <c r="B66" s="478"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05" t="str">
        <f t="shared" ca="1" si="0"/>
        <v/>
      </c>
      <c r="D66" s="506"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06"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06"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06"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06"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06"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06"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06"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06"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06"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06"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06"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06"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06"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06"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06"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06"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06"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07"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07"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07"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07"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07"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07"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07"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07"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07"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07"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07"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07"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07"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07"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07"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07"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07"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07"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07"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07"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07"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07"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07"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07"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07"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07"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07"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07"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07"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07"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08"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84"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08"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08"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08"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08"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08"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08"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08"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08"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08"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08"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08"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08"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08"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08"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08"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08"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69" t="str">
        <f ca="1">+IF(OFFSET('Water Data'!$D$27,0,10*ROW('Water Data'!D60))="","",OFFSET('Water Data'!$D$27,0,10*ROW('Water Data'!D60)))</f>
        <v/>
      </c>
      <c r="BT66" s="369" t="str">
        <f ca="1">+IF(OFFSET('Water Data'!$D$28,0,10*ROW('Water Data'!D60))="","",OFFSET('Water Data'!$D$28,0,10*ROW('Water Data'!D60)))</f>
        <v/>
      </c>
      <c r="BU66" s="369" t="str">
        <f ca="1">+IF(OFFSET('Water Data'!$D$29,0,10*ROW('Water Data'!D60))="","",OFFSET('Water Data'!$D$29,0,10*ROW('Water Data'!D60)))</f>
        <v/>
      </c>
      <c r="BV66" s="369" t="str">
        <f ca="1">+IF(OFFSET('Water Data'!$E$27,0,10*ROW('Water Data'!E60))="","",OFFSET('Water Data'!$E$27,0,10*ROW('Water Data'!E60)))</f>
        <v/>
      </c>
      <c r="BW66" s="369" t="str">
        <f ca="1">+IF(OFFSET('Water Data'!$E$28,0,10*ROW('Water Data'!E60))="","",OFFSET('Water Data'!$E$28,0,10*ROW('Water Data'!E60)))</f>
        <v/>
      </c>
      <c r="BX66" s="369" t="str">
        <f ca="1">+IF(OFFSET('Water Data'!$E$29,0,10*ROW('Water Data'!E60))="","",OFFSET('Water Data'!$E$29,0,10*ROW('Water Data'!E60)))</f>
        <v/>
      </c>
      <c r="BY66" s="369" t="str">
        <f ca="1">+IF(OFFSET('Water Data'!$F$27,0,10*ROW('Water Data'!F60))="","",OFFSET('Water Data'!$F$27,0,10*ROW('Water Data'!F60)))</f>
        <v/>
      </c>
      <c r="BZ66" s="369" t="str">
        <f ca="1">+IF(OFFSET('Water Data'!$F$28,0,10*ROW('Water Data'!F60))="","",OFFSET('Water Data'!$F$28,0,10*ROW('Water Data'!F60)))</f>
        <v/>
      </c>
      <c r="CA66" s="369" t="str">
        <f ca="1">+IF(OFFSET('Water Data'!$F$29,0,10*ROW('Water Data'!F60))="","",OFFSET('Water Data'!$F$29,0,10*ROW('Water Data'!F60)))</f>
        <v/>
      </c>
      <c r="CB66" s="369" t="str">
        <f ca="1">+IF(OFFSET('Water Data'!$G$27,0,10*ROW('Water Data'!G60))="","",OFFSET('Water Data'!$G$27,0,10*ROW('Water Data'!G60)))</f>
        <v/>
      </c>
      <c r="CC66" s="369" t="str">
        <f ca="1">+IF(OFFSET('Water Data'!$G$28,0,10*ROW('Water Data'!G60))="","",OFFSET('Water Data'!$G$28,0,10*ROW('Water Data'!G60)))</f>
        <v/>
      </c>
      <c r="CD66" s="369" t="str">
        <f ca="1">+IF(OFFSET('Water Data'!$G$29,0,10*ROW('Water Data'!G60))="","",OFFSET('Water Data'!$G$29,0,10*ROW('Water Data'!G60)))</f>
        <v/>
      </c>
      <c r="CE66" s="369" t="str">
        <f ca="1">+IF(OFFSET('Water Data'!$H$27,0,10*ROW('Water Data'!H60))="","",OFFSET('Water Data'!$H$27,0,10*ROW('Water Data'!H60)))</f>
        <v/>
      </c>
      <c r="CF66" s="369" t="str">
        <f ca="1">+IF(OFFSET('Water Data'!$H$28,0,10*ROW('Water Data'!H60))="","",OFFSET('Water Data'!$H$28,0,10*ROW('Water Data'!H60)))</f>
        <v/>
      </c>
      <c r="CG66" s="369" t="str">
        <f ca="1">+IF(OFFSET('Water Data'!$H$29,0,10*ROW('Water Data'!H60))="","",OFFSET('Water Data'!$H$29,0,10*ROW('Water Data'!H60)))</f>
        <v/>
      </c>
      <c r="CH66" s="369" t="str">
        <f ca="1">+IF(OFFSET('Water Data'!$I$27,0,10*ROW('Water Data'!I60))="","",OFFSET('Water Data'!$I$27,0,10*ROW('Water Data'!I60)))</f>
        <v/>
      </c>
      <c r="CI66" s="369" t="str">
        <f ca="1">+IF(OFFSET('Water Data'!$I$28,0,10*ROW('Water Data'!I60))="","",OFFSET('Water Data'!$I$28,0,10*ROW('Water Data'!I60)))</f>
        <v/>
      </c>
      <c r="CJ66" s="369" t="str">
        <f ca="1">+IF(OFFSET('Water Data'!$I$29,0,10*ROW('Water Data'!I60))="","",OFFSET('Water Data'!$I$29,0,10*ROW('Water Data'!I60)))</f>
        <v/>
      </c>
      <c r="CK66" s="369" t="str">
        <f ca="1">+IF(OFFSET('Sanitation Data'!$D$28,0,10*ROW('Sanitation Data'!D60))="","",OFFSET('Sanitation Data'!$D$28,0,10*ROW('Sanitation Data'!D60)))</f>
        <v/>
      </c>
      <c r="CL66" s="369" t="str">
        <f ca="1">+IF(OFFSET('Sanitation Data'!$D$29,0,10*ROW('Sanitation Data'!D60))="","",OFFSET('Sanitation Data'!$D$29,0,10*ROW('Sanitation Data'!D60)))</f>
        <v/>
      </c>
      <c r="CM66" s="369" t="str">
        <f ca="1">+IF(OFFSET('Sanitation Data'!$D$30,0,10*ROW('Sanitation Data'!D60))="","",OFFSET('Sanitation Data'!$D$30,0,10*ROW('Sanitation Data'!D60)))</f>
        <v/>
      </c>
      <c r="CN66" s="369" t="str">
        <f ca="1">+IF(OFFSET('Sanitation Data'!$D$31,0,10*ROW('Sanitation Data'!D60))="","",OFFSET('Sanitation Data'!$D$31,0,10*ROW('Sanitation Data'!D60)))</f>
        <v/>
      </c>
      <c r="CO66" s="369" t="str">
        <f ca="1">+IF(OFFSET('Sanitation Data'!$D$32,0,10*ROW('Sanitation Data'!D60))="","",OFFSET('Sanitation Data'!$D$32,0,10*ROW('Sanitation Data'!D60)))</f>
        <v/>
      </c>
      <c r="CP66" s="369" t="str">
        <f ca="1">+IF(OFFSET('Sanitation Data'!$E$28,0,10*ROW('Sanitation Data'!E60))="","",OFFSET('Sanitation Data'!$E$28,0,10*ROW('Sanitation Data'!E60)))</f>
        <v/>
      </c>
      <c r="CQ66" s="369" t="str">
        <f ca="1">+IF(OFFSET('Sanitation Data'!$E$29,0,10*ROW('Sanitation Data'!E60))="","",OFFSET('Sanitation Data'!$E$29,0,10*ROW('Sanitation Data'!E60)))</f>
        <v/>
      </c>
      <c r="CR66" s="369" t="str">
        <f ca="1">+IF(OFFSET('Sanitation Data'!$E$30,0,10*ROW('Sanitation Data'!E60))="","",OFFSET('Sanitation Data'!$E$30,0,10*ROW('Sanitation Data'!E60)))</f>
        <v/>
      </c>
      <c r="CS66" s="369" t="str">
        <f ca="1">+IF(OFFSET('Sanitation Data'!$E$31,0,10*ROW('Sanitation Data'!E60))="","",OFFSET('Sanitation Data'!$E$31,0,10*ROW('Sanitation Data'!E60)))</f>
        <v/>
      </c>
      <c r="CT66" s="369" t="str">
        <f ca="1">+IF(OFFSET('Sanitation Data'!$E$32,0,10*ROW('Sanitation Data'!E60))="","",OFFSET('Sanitation Data'!$E$32,0,10*ROW('Sanitation Data'!E60)))</f>
        <v/>
      </c>
      <c r="CU66" s="369" t="str">
        <f ca="1">+IF(OFFSET('Sanitation Data'!$F$28,0,10*ROW('Sanitation Data'!F60))="","",OFFSET('Sanitation Data'!$F$28,0,10*ROW('Sanitation Data'!F60)))</f>
        <v/>
      </c>
      <c r="CV66" s="369" t="str">
        <f ca="1">+IF(OFFSET('Sanitation Data'!$F$29,0,10*ROW('Sanitation Data'!F60))="","",OFFSET('Sanitation Data'!$F$29,0,10*ROW('Sanitation Data'!F60)))</f>
        <v/>
      </c>
      <c r="CW66" s="369" t="str">
        <f ca="1">+IF(OFFSET('Sanitation Data'!$F$30,0,10*ROW('Sanitation Data'!F60))="","",OFFSET('Sanitation Data'!$F$30,0,10*ROW('Sanitation Data'!F60)))</f>
        <v/>
      </c>
      <c r="CX66" s="369" t="str">
        <f ca="1">+IF(OFFSET('Sanitation Data'!$F$31,0,10*ROW('Sanitation Data'!F60))="","",OFFSET('Sanitation Data'!$F$31,0,10*ROW('Sanitation Data'!F60)))</f>
        <v/>
      </c>
      <c r="CY66" s="369" t="str">
        <f ca="1">+IF(OFFSET('Sanitation Data'!$F$32,0,10*ROW('Sanitation Data'!F60))="","",OFFSET('Sanitation Data'!$F$32,0,10*ROW('Sanitation Data'!F60)))</f>
        <v/>
      </c>
      <c r="CZ66" s="369" t="str">
        <f ca="1">+IF(OFFSET('Sanitation Data'!$G$28,0,10*ROW('Sanitation Data'!G60))="","",OFFSET('Sanitation Data'!$G$28,0,10*ROW('Sanitation Data'!G60)))</f>
        <v/>
      </c>
      <c r="DA66" s="369" t="str">
        <f ca="1">+IF(OFFSET('Sanitation Data'!$G$29,0,10*ROW('Sanitation Data'!G60))="","",OFFSET('Sanitation Data'!$G$29,0,10*ROW('Sanitation Data'!G60)))</f>
        <v/>
      </c>
      <c r="DB66" s="369" t="str">
        <f ca="1">+IF(OFFSET('Sanitation Data'!$G$30,0,10*ROW('Sanitation Data'!G60))="","",OFFSET('Sanitation Data'!$G$30,0,10*ROW('Sanitation Data'!G60)))</f>
        <v/>
      </c>
      <c r="DC66" s="369" t="str">
        <f ca="1">+IF(OFFSET('Sanitation Data'!$G$31,0,10*ROW('Sanitation Data'!G60))="","",OFFSET('Sanitation Data'!$G$31,0,10*ROW('Sanitation Data'!G60)))</f>
        <v/>
      </c>
      <c r="DD66" s="369" t="str">
        <f ca="1">+IF(OFFSET('Sanitation Data'!$G$32,0,10*ROW('Sanitation Data'!G60))="","",OFFSET('Sanitation Data'!$G$32,0,10*ROW('Sanitation Data'!G60)))</f>
        <v/>
      </c>
      <c r="DE66" s="369" t="str">
        <f ca="1">+IF(OFFSET('Sanitation Data'!$H$28,0,10*ROW('Sanitation Data'!H60))="","",OFFSET('Sanitation Data'!$H$28,0,10*ROW('Sanitation Data'!H60)))</f>
        <v/>
      </c>
      <c r="DF66" s="369" t="str">
        <f ca="1">+IF(OFFSET('Sanitation Data'!$H$29,0,10*ROW('Sanitation Data'!H60))="","",OFFSET('Sanitation Data'!$H$29,0,10*ROW('Sanitation Data'!H60)))</f>
        <v/>
      </c>
      <c r="DG66" s="369" t="str">
        <f ca="1">+IF(OFFSET('Sanitation Data'!$H$30,0,10*ROW('Sanitation Data'!H60))="","",OFFSET('Sanitation Data'!$H$30,0,10*ROW('Sanitation Data'!H60)))</f>
        <v/>
      </c>
      <c r="DH66" s="369" t="str">
        <f ca="1">+IF(OFFSET('Sanitation Data'!$H$31,0,10*ROW('Sanitation Data'!H60))="","",OFFSET('Sanitation Data'!$H$31,0,10*ROW('Sanitation Data'!H60)))</f>
        <v/>
      </c>
      <c r="DI66" s="369" t="str">
        <f ca="1">+IF(OFFSET('Sanitation Data'!$H$32,0,10*ROW('Sanitation Data'!H60))="","",OFFSET('Sanitation Data'!$H$32,0,10*ROW('Sanitation Data'!H60)))</f>
        <v/>
      </c>
      <c r="DJ66" s="369" t="str">
        <f ca="1">+IF(OFFSET('Sanitation Data'!$I$28,0,10*ROW('Sanitation Data'!I60))="","",OFFSET('Sanitation Data'!$I$28,0,10*ROW('Sanitation Data'!I60)))</f>
        <v/>
      </c>
      <c r="DK66" s="369" t="str">
        <f ca="1">+IF(OFFSET('Sanitation Data'!$I$29,0,10*ROW('Sanitation Data'!I60))="","",OFFSET('Sanitation Data'!$I$29,0,10*ROW('Sanitation Data'!I60)))</f>
        <v/>
      </c>
      <c r="DL66" s="369" t="str">
        <f ca="1">+IF(OFFSET('Sanitation Data'!$I$30,0,10*ROW('Sanitation Data'!I60))="","",OFFSET('Sanitation Data'!$I$30,0,10*ROW('Sanitation Data'!I60)))</f>
        <v/>
      </c>
      <c r="DM66" s="369" t="str">
        <f ca="1">+IF(OFFSET('Sanitation Data'!$I$31,0,10*ROW('Sanitation Data'!I60))="","",OFFSET('Sanitation Data'!$I$31,0,10*ROW('Sanitation Data'!I60)))</f>
        <v/>
      </c>
      <c r="DN66" s="369" t="str">
        <f ca="1">+IF(OFFSET('Sanitation Data'!$I$32,0,10*ROW('Sanitation Data'!I60))="","",OFFSET('Sanitation Data'!$I$32,0,10*ROW('Sanitation Data'!I60)))</f>
        <v/>
      </c>
      <c r="DO66" s="369" t="str">
        <f ca="1">+IF(OFFSET('Hygiene Data'!$D$11,0,10*ROW('Hygiene Data'!D60))="","",OFFSET('Hygiene Data'!$D$11,0,10*ROW('Hygiene Data'!D60)))</f>
        <v/>
      </c>
      <c r="DP66" s="369" t="str">
        <f ca="1">+IF(OFFSET('Hygiene Data'!$D$12,0,10*ROW('Hygiene Data'!D60))="","",OFFSET('Hygiene Data'!$D$12,0,10*ROW('Hygiene Data'!D60)))</f>
        <v/>
      </c>
      <c r="DQ66" s="369" t="str">
        <f ca="1">+IF(OFFSET('Hygiene Data'!$D$13,0,10*ROW('Hygiene Data'!D60))="","",OFFSET('Hygiene Data'!$D$13,0,10*ROW('Hygiene Data'!D60)))</f>
        <v/>
      </c>
      <c r="DR66" s="369" t="str">
        <f ca="1">+IF(OFFSET('Hygiene Data'!$E$11,0,10*ROW('Hygiene Data'!E60))="","",OFFSET('Hygiene Data'!$E$11,0,10*ROW('Hygiene Data'!E60)))</f>
        <v/>
      </c>
      <c r="DS66" s="369" t="str">
        <f ca="1">+IF(OFFSET('Hygiene Data'!$E$12,0,10*ROW('Hygiene Data'!E60))="","",OFFSET('Hygiene Data'!$E$12,0,10*ROW('Hygiene Data'!E60)))</f>
        <v/>
      </c>
      <c r="DT66" s="369" t="str">
        <f ca="1">+IF(OFFSET('Hygiene Data'!$E$13,0,10*ROW('Hygiene Data'!E60))="","",OFFSET('Hygiene Data'!$E$13,0,10*ROW('Hygiene Data'!E60)))</f>
        <v/>
      </c>
      <c r="DU66" s="369" t="str">
        <f ca="1">+IF(OFFSET('Hygiene Data'!$F$11,0,10*ROW('Hygiene Data'!F60))="","",OFFSET('Hygiene Data'!$F$11,0,10*ROW('Hygiene Data'!F60)))</f>
        <v/>
      </c>
      <c r="DV66" s="369" t="str">
        <f ca="1">+IF(OFFSET('Hygiene Data'!$F$12,0,10*ROW('Hygiene Data'!F60))="","",OFFSET('Hygiene Data'!$F$12,0,10*ROW('Hygiene Data'!F60)))</f>
        <v/>
      </c>
      <c r="DW66" s="369" t="str">
        <f ca="1">+IF(OFFSET('Hygiene Data'!$F$13,0,10*ROW('Hygiene Data'!F60))="","",OFFSET('Hygiene Data'!$F$13,0,10*ROW('Hygiene Data'!F60)))</f>
        <v/>
      </c>
      <c r="DX66" s="369" t="str">
        <f ca="1">+IF(OFFSET('Hygiene Data'!$G$11,0,10*ROW('Hygiene Data'!G60))="","",OFFSET('Hygiene Data'!$G$11,0,10*ROW('Hygiene Data'!G60)))</f>
        <v/>
      </c>
      <c r="DY66" s="369" t="str">
        <f ca="1">+IF(OFFSET('Hygiene Data'!$G$12,0,10*ROW('Hygiene Data'!G60))="","",OFFSET('Hygiene Data'!$G$12,0,10*ROW('Hygiene Data'!G60)))</f>
        <v/>
      </c>
      <c r="DZ66" s="369" t="str">
        <f ca="1">+IF(OFFSET('Hygiene Data'!$G$13,0,10*ROW('Hygiene Data'!G60))="","",OFFSET('Hygiene Data'!$G$13,0,10*ROW('Hygiene Data'!G60)))</f>
        <v/>
      </c>
      <c r="EA66" s="369" t="str">
        <f ca="1">+IF(OFFSET('Hygiene Data'!$H$11,0,10*ROW('Hygiene Data'!H60))="","",OFFSET('Hygiene Data'!$H$11,0,10*ROW('Hygiene Data'!H60)))</f>
        <v/>
      </c>
      <c r="EB66" s="369" t="str">
        <f ca="1">+IF(OFFSET('Hygiene Data'!$H$12,0,10*ROW('Hygiene Data'!H60))="","",OFFSET('Hygiene Data'!$H$12,0,10*ROW('Hygiene Data'!H60)))</f>
        <v/>
      </c>
      <c r="EC66" s="369" t="str">
        <f ca="1">+IF(OFFSET('Hygiene Data'!$H$13,0,10*ROW('Hygiene Data'!H60))="","",OFFSET('Hygiene Data'!$H$13,0,10*ROW('Hygiene Data'!H60)))</f>
        <v/>
      </c>
      <c r="ED66" s="369" t="str">
        <f ca="1">+IF(OFFSET('Hygiene Data'!$I$11,0,10*ROW('Hygiene Data'!I60))="","",OFFSET('Hygiene Data'!$I$11,0,10*ROW('Hygiene Data'!I60)))</f>
        <v/>
      </c>
      <c r="EE66" s="369" t="str">
        <f ca="1">+IF(OFFSET('Hygiene Data'!$I$12,0,10*ROW('Hygiene Data'!I60))="","",OFFSET('Hygiene Data'!$I$12,0,10*ROW('Hygiene Data'!I60)))</f>
        <v/>
      </c>
      <c r="EF66" s="369" t="str">
        <f ca="1">+IF(OFFSET('Hygiene Data'!$I$13,0,10*ROW('Hygiene Data'!I60))="","",OFFSET('Hygiene Data'!$I$13,0,10*ROW('Hygiene Data'!I60)))</f>
        <v/>
      </c>
    </row>
    <row r="67" spans="1:136" x14ac:dyDescent="0.25">
      <c r="A67" s="478" t="str">
        <f ca="1">+IF(OFFSET('Water Data'!$B$2,0,10*ROW('Water Data'!E61))="","",OFFSET('Water Data'!$B$2,0,10*ROW('Water Data'!E61)))</f>
        <v/>
      </c>
      <c r="B67" s="478"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05" t="str">
        <f t="shared" ca="1" si="0"/>
        <v/>
      </c>
      <c r="D67" s="506"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06"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06"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06"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06"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06"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06"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06"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06"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06"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06"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06"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06"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06"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06"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06"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06"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06"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07"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07"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07"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07"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07"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07"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07"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07"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07"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07"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07"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07"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07"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07"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07"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07"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07"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07"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07"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07"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07"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07"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07"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07"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07"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07"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07"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07"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07"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07"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08"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84"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08"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08"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08"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08"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08"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08"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08"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08"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08"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08"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08"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08"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08"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08"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08"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08"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69" t="str">
        <f ca="1">+IF(OFFSET('Water Data'!$D$27,0,10*ROW('Water Data'!D61))="","",OFFSET('Water Data'!$D$27,0,10*ROW('Water Data'!D61)))</f>
        <v/>
      </c>
      <c r="BT67" s="369" t="str">
        <f ca="1">+IF(OFFSET('Water Data'!$D$28,0,10*ROW('Water Data'!D61))="","",OFFSET('Water Data'!$D$28,0,10*ROW('Water Data'!D61)))</f>
        <v/>
      </c>
      <c r="BU67" s="369" t="str">
        <f ca="1">+IF(OFFSET('Water Data'!$D$29,0,10*ROW('Water Data'!D61))="","",OFFSET('Water Data'!$D$29,0,10*ROW('Water Data'!D61)))</f>
        <v/>
      </c>
      <c r="BV67" s="369" t="str">
        <f ca="1">+IF(OFFSET('Water Data'!$E$27,0,10*ROW('Water Data'!E61))="","",OFFSET('Water Data'!$E$27,0,10*ROW('Water Data'!E61)))</f>
        <v/>
      </c>
      <c r="BW67" s="369" t="str">
        <f ca="1">+IF(OFFSET('Water Data'!$E$28,0,10*ROW('Water Data'!E61))="","",OFFSET('Water Data'!$E$28,0,10*ROW('Water Data'!E61)))</f>
        <v/>
      </c>
      <c r="BX67" s="369" t="str">
        <f ca="1">+IF(OFFSET('Water Data'!$E$29,0,10*ROW('Water Data'!E61))="","",OFFSET('Water Data'!$E$29,0,10*ROW('Water Data'!E61)))</f>
        <v/>
      </c>
      <c r="BY67" s="369" t="str">
        <f ca="1">+IF(OFFSET('Water Data'!$F$27,0,10*ROW('Water Data'!F61))="","",OFFSET('Water Data'!$F$27,0,10*ROW('Water Data'!F61)))</f>
        <v/>
      </c>
      <c r="BZ67" s="369" t="str">
        <f ca="1">+IF(OFFSET('Water Data'!$F$28,0,10*ROW('Water Data'!F61))="","",OFFSET('Water Data'!$F$28,0,10*ROW('Water Data'!F61)))</f>
        <v/>
      </c>
      <c r="CA67" s="369" t="str">
        <f ca="1">+IF(OFFSET('Water Data'!$F$29,0,10*ROW('Water Data'!F61))="","",OFFSET('Water Data'!$F$29,0,10*ROW('Water Data'!F61)))</f>
        <v/>
      </c>
      <c r="CB67" s="369" t="str">
        <f ca="1">+IF(OFFSET('Water Data'!$G$27,0,10*ROW('Water Data'!G61))="","",OFFSET('Water Data'!$G$27,0,10*ROW('Water Data'!G61)))</f>
        <v/>
      </c>
      <c r="CC67" s="369" t="str">
        <f ca="1">+IF(OFFSET('Water Data'!$G$28,0,10*ROW('Water Data'!G61))="","",OFFSET('Water Data'!$G$28,0,10*ROW('Water Data'!G61)))</f>
        <v/>
      </c>
      <c r="CD67" s="369" t="str">
        <f ca="1">+IF(OFFSET('Water Data'!$G$29,0,10*ROW('Water Data'!G61))="","",OFFSET('Water Data'!$G$29,0,10*ROW('Water Data'!G61)))</f>
        <v/>
      </c>
      <c r="CE67" s="369" t="str">
        <f ca="1">+IF(OFFSET('Water Data'!$H$27,0,10*ROW('Water Data'!H61))="","",OFFSET('Water Data'!$H$27,0,10*ROW('Water Data'!H61)))</f>
        <v/>
      </c>
      <c r="CF67" s="369" t="str">
        <f ca="1">+IF(OFFSET('Water Data'!$H$28,0,10*ROW('Water Data'!H61))="","",OFFSET('Water Data'!$H$28,0,10*ROW('Water Data'!H61)))</f>
        <v/>
      </c>
      <c r="CG67" s="369" t="str">
        <f ca="1">+IF(OFFSET('Water Data'!$H$29,0,10*ROW('Water Data'!H61))="","",OFFSET('Water Data'!$H$29,0,10*ROW('Water Data'!H61)))</f>
        <v/>
      </c>
      <c r="CH67" s="369" t="str">
        <f ca="1">+IF(OFFSET('Water Data'!$I$27,0,10*ROW('Water Data'!I61))="","",OFFSET('Water Data'!$I$27,0,10*ROW('Water Data'!I61)))</f>
        <v/>
      </c>
      <c r="CI67" s="369" t="str">
        <f ca="1">+IF(OFFSET('Water Data'!$I$28,0,10*ROW('Water Data'!I61))="","",OFFSET('Water Data'!$I$28,0,10*ROW('Water Data'!I61)))</f>
        <v/>
      </c>
      <c r="CJ67" s="369" t="str">
        <f ca="1">+IF(OFFSET('Water Data'!$I$29,0,10*ROW('Water Data'!I61))="","",OFFSET('Water Data'!$I$29,0,10*ROW('Water Data'!I61)))</f>
        <v/>
      </c>
      <c r="CK67" s="369" t="str">
        <f ca="1">+IF(OFFSET('Sanitation Data'!$D$28,0,10*ROW('Sanitation Data'!D61))="","",OFFSET('Sanitation Data'!$D$28,0,10*ROW('Sanitation Data'!D61)))</f>
        <v/>
      </c>
      <c r="CL67" s="369" t="str">
        <f ca="1">+IF(OFFSET('Sanitation Data'!$D$29,0,10*ROW('Sanitation Data'!D61))="","",OFFSET('Sanitation Data'!$D$29,0,10*ROW('Sanitation Data'!D61)))</f>
        <v/>
      </c>
      <c r="CM67" s="369" t="str">
        <f ca="1">+IF(OFFSET('Sanitation Data'!$D$30,0,10*ROW('Sanitation Data'!D61))="","",OFFSET('Sanitation Data'!$D$30,0,10*ROW('Sanitation Data'!D61)))</f>
        <v/>
      </c>
      <c r="CN67" s="369" t="str">
        <f ca="1">+IF(OFFSET('Sanitation Data'!$D$31,0,10*ROW('Sanitation Data'!D61))="","",OFFSET('Sanitation Data'!$D$31,0,10*ROW('Sanitation Data'!D61)))</f>
        <v/>
      </c>
      <c r="CO67" s="369" t="str">
        <f ca="1">+IF(OFFSET('Sanitation Data'!$D$32,0,10*ROW('Sanitation Data'!D61))="","",OFFSET('Sanitation Data'!$D$32,0,10*ROW('Sanitation Data'!D61)))</f>
        <v/>
      </c>
      <c r="CP67" s="369" t="str">
        <f ca="1">+IF(OFFSET('Sanitation Data'!$E$28,0,10*ROW('Sanitation Data'!E61))="","",OFFSET('Sanitation Data'!$E$28,0,10*ROW('Sanitation Data'!E61)))</f>
        <v/>
      </c>
      <c r="CQ67" s="369" t="str">
        <f ca="1">+IF(OFFSET('Sanitation Data'!$E$29,0,10*ROW('Sanitation Data'!E61))="","",OFFSET('Sanitation Data'!$E$29,0,10*ROW('Sanitation Data'!E61)))</f>
        <v/>
      </c>
      <c r="CR67" s="369" t="str">
        <f ca="1">+IF(OFFSET('Sanitation Data'!$E$30,0,10*ROW('Sanitation Data'!E61))="","",OFFSET('Sanitation Data'!$E$30,0,10*ROW('Sanitation Data'!E61)))</f>
        <v/>
      </c>
      <c r="CS67" s="369" t="str">
        <f ca="1">+IF(OFFSET('Sanitation Data'!$E$31,0,10*ROW('Sanitation Data'!E61))="","",OFFSET('Sanitation Data'!$E$31,0,10*ROW('Sanitation Data'!E61)))</f>
        <v/>
      </c>
      <c r="CT67" s="369" t="str">
        <f ca="1">+IF(OFFSET('Sanitation Data'!$E$32,0,10*ROW('Sanitation Data'!E61))="","",OFFSET('Sanitation Data'!$E$32,0,10*ROW('Sanitation Data'!E61)))</f>
        <v/>
      </c>
      <c r="CU67" s="369" t="str">
        <f ca="1">+IF(OFFSET('Sanitation Data'!$F$28,0,10*ROW('Sanitation Data'!F61))="","",OFFSET('Sanitation Data'!$F$28,0,10*ROW('Sanitation Data'!F61)))</f>
        <v/>
      </c>
      <c r="CV67" s="369" t="str">
        <f ca="1">+IF(OFFSET('Sanitation Data'!$F$29,0,10*ROW('Sanitation Data'!F61))="","",OFFSET('Sanitation Data'!$F$29,0,10*ROW('Sanitation Data'!F61)))</f>
        <v/>
      </c>
      <c r="CW67" s="369" t="str">
        <f ca="1">+IF(OFFSET('Sanitation Data'!$F$30,0,10*ROW('Sanitation Data'!F61))="","",OFFSET('Sanitation Data'!$F$30,0,10*ROW('Sanitation Data'!F61)))</f>
        <v/>
      </c>
      <c r="CX67" s="369" t="str">
        <f ca="1">+IF(OFFSET('Sanitation Data'!$F$31,0,10*ROW('Sanitation Data'!F61))="","",OFFSET('Sanitation Data'!$F$31,0,10*ROW('Sanitation Data'!F61)))</f>
        <v/>
      </c>
      <c r="CY67" s="369" t="str">
        <f ca="1">+IF(OFFSET('Sanitation Data'!$F$32,0,10*ROW('Sanitation Data'!F61))="","",OFFSET('Sanitation Data'!$F$32,0,10*ROW('Sanitation Data'!F61)))</f>
        <v/>
      </c>
      <c r="CZ67" s="369" t="str">
        <f ca="1">+IF(OFFSET('Sanitation Data'!$G$28,0,10*ROW('Sanitation Data'!G61))="","",OFFSET('Sanitation Data'!$G$28,0,10*ROW('Sanitation Data'!G61)))</f>
        <v/>
      </c>
      <c r="DA67" s="369" t="str">
        <f ca="1">+IF(OFFSET('Sanitation Data'!$G$29,0,10*ROW('Sanitation Data'!G61))="","",OFFSET('Sanitation Data'!$G$29,0,10*ROW('Sanitation Data'!G61)))</f>
        <v/>
      </c>
      <c r="DB67" s="369" t="str">
        <f ca="1">+IF(OFFSET('Sanitation Data'!$G$30,0,10*ROW('Sanitation Data'!G61))="","",OFFSET('Sanitation Data'!$G$30,0,10*ROW('Sanitation Data'!G61)))</f>
        <v/>
      </c>
      <c r="DC67" s="369" t="str">
        <f ca="1">+IF(OFFSET('Sanitation Data'!$G$31,0,10*ROW('Sanitation Data'!G61))="","",OFFSET('Sanitation Data'!$G$31,0,10*ROW('Sanitation Data'!G61)))</f>
        <v/>
      </c>
      <c r="DD67" s="369" t="str">
        <f ca="1">+IF(OFFSET('Sanitation Data'!$G$32,0,10*ROW('Sanitation Data'!G61))="","",OFFSET('Sanitation Data'!$G$32,0,10*ROW('Sanitation Data'!G61)))</f>
        <v/>
      </c>
      <c r="DE67" s="369" t="str">
        <f ca="1">+IF(OFFSET('Sanitation Data'!$H$28,0,10*ROW('Sanitation Data'!H61))="","",OFFSET('Sanitation Data'!$H$28,0,10*ROW('Sanitation Data'!H61)))</f>
        <v/>
      </c>
      <c r="DF67" s="369" t="str">
        <f ca="1">+IF(OFFSET('Sanitation Data'!$H$29,0,10*ROW('Sanitation Data'!H61))="","",OFFSET('Sanitation Data'!$H$29,0,10*ROW('Sanitation Data'!H61)))</f>
        <v/>
      </c>
      <c r="DG67" s="369" t="str">
        <f ca="1">+IF(OFFSET('Sanitation Data'!$H$30,0,10*ROW('Sanitation Data'!H61))="","",OFFSET('Sanitation Data'!$H$30,0,10*ROW('Sanitation Data'!H61)))</f>
        <v/>
      </c>
      <c r="DH67" s="369" t="str">
        <f ca="1">+IF(OFFSET('Sanitation Data'!$H$31,0,10*ROW('Sanitation Data'!H61))="","",OFFSET('Sanitation Data'!$H$31,0,10*ROW('Sanitation Data'!H61)))</f>
        <v/>
      </c>
      <c r="DI67" s="369" t="str">
        <f ca="1">+IF(OFFSET('Sanitation Data'!$H$32,0,10*ROW('Sanitation Data'!H61))="","",OFFSET('Sanitation Data'!$H$32,0,10*ROW('Sanitation Data'!H61)))</f>
        <v/>
      </c>
      <c r="DJ67" s="369" t="str">
        <f ca="1">+IF(OFFSET('Sanitation Data'!$I$28,0,10*ROW('Sanitation Data'!I61))="","",OFFSET('Sanitation Data'!$I$28,0,10*ROW('Sanitation Data'!I61)))</f>
        <v/>
      </c>
      <c r="DK67" s="369" t="str">
        <f ca="1">+IF(OFFSET('Sanitation Data'!$I$29,0,10*ROW('Sanitation Data'!I61))="","",OFFSET('Sanitation Data'!$I$29,0,10*ROW('Sanitation Data'!I61)))</f>
        <v/>
      </c>
      <c r="DL67" s="369" t="str">
        <f ca="1">+IF(OFFSET('Sanitation Data'!$I$30,0,10*ROW('Sanitation Data'!I61))="","",OFFSET('Sanitation Data'!$I$30,0,10*ROW('Sanitation Data'!I61)))</f>
        <v/>
      </c>
      <c r="DM67" s="369" t="str">
        <f ca="1">+IF(OFFSET('Sanitation Data'!$I$31,0,10*ROW('Sanitation Data'!I61))="","",OFFSET('Sanitation Data'!$I$31,0,10*ROW('Sanitation Data'!I61)))</f>
        <v/>
      </c>
      <c r="DN67" s="369" t="str">
        <f ca="1">+IF(OFFSET('Sanitation Data'!$I$32,0,10*ROW('Sanitation Data'!I61))="","",OFFSET('Sanitation Data'!$I$32,0,10*ROW('Sanitation Data'!I61)))</f>
        <v/>
      </c>
      <c r="DO67" s="369" t="str">
        <f ca="1">+IF(OFFSET('Hygiene Data'!$D$11,0,10*ROW('Hygiene Data'!D61))="","",OFFSET('Hygiene Data'!$D$11,0,10*ROW('Hygiene Data'!D61)))</f>
        <v/>
      </c>
      <c r="DP67" s="369" t="str">
        <f ca="1">+IF(OFFSET('Hygiene Data'!$D$12,0,10*ROW('Hygiene Data'!D61))="","",OFFSET('Hygiene Data'!$D$12,0,10*ROW('Hygiene Data'!D61)))</f>
        <v/>
      </c>
      <c r="DQ67" s="369" t="str">
        <f ca="1">+IF(OFFSET('Hygiene Data'!$D$13,0,10*ROW('Hygiene Data'!D61))="","",OFFSET('Hygiene Data'!$D$13,0,10*ROW('Hygiene Data'!D61)))</f>
        <v/>
      </c>
      <c r="DR67" s="369" t="str">
        <f ca="1">+IF(OFFSET('Hygiene Data'!$E$11,0,10*ROW('Hygiene Data'!E61))="","",OFFSET('Hygiene Data'!$E$11,0,10*ROW('Hygiene Data'!E61)))</f>
        <v/>
      </c>
      <c r="DS67" s="369" t="str">
        <f ca="1">+IF(OFFSET('Hygiene Data'!$E$12,0,10*ROW('Hygiene Data'!E61))="","",OFFSET('Hygiene Data'!$E$12,0,10*ROW('Hygiene Data'!E61)))</f>
        <v/>
      </c>
      <c r="DT67" s="369" t="str">
        <f ca="1">+IF(OFFSET('Hygiene Data'!$E$13,0,10*ROW('Hygiene Data'!E61))="","",OFFSET('Hygiene Data'!$E$13,0,10*ROW('Hygiene Data'!E61)))</f>
        <v/>
      </c>
      <c r="DU67" s="369" t="str">
        <f ca="1">+IF(OFFSET('Hygiene Data'!$F$11,0,10*ROW('Hygiene Data'!F61))="","",OFFSET('Hygiene Data'!$F$11,0,10*ROW('Hygiene Data'!F61)))</f>
        <v/>
      </c>
      <c r="DV67" s="369" t="str">
        <f ca="1">+IF(OFFSET('Hygiene Data'!$F$12,0,10*ROW('Hygiene Data'!F61))="","",OFFSET('Hygiene Data'!$F$12,0,10*ROW('Hygiene Data'!F61)))</f>
        <v/>
      </c>
      <c r="DW67" s="369" t="str">
        <f ca="1">+IF(OFFSET('Hygiene Data'!$F$13,0,10*ROW('Hygiene Data'!F61))="","",OFFSET('Hygiene Data'!$F$13,0,10*ROW('Hygiene Data'!F61)))</f>
        <v/>
      </c>
      <c r="DX67" s="369" t="str">
        <f ca="1">+IF(OFFSET('Hygiene Data'!$G$11,0,10*ROW('Hygiene Data'!G61))="","",OFFSET('Hygiene Data'!$G$11,0,10*ROW('Hygiene Data'!G61)))</f>
        <v/>
      </c>
      <c r="DY67" s="369" t="str">
        <f ca="1">+IF(OFFSET('Hygiene Data'!$G$12,0,10*ROW('Hygiene Data'!G61))="","",OFFSET('Hygiene Data'!$G$12,0,10*ROW('Hygiene Data'!G61)))</f>
        <v/>
      </c>
      <c r="DZ67" s="369" t="str">
        <f ca="1">+IF(OFFSET('Hygiene Data'!$G$13,0,10*ROW('Hygiene Data'!G61))="","",OFFSET('Hygiene Data'!$G$13,0,10*ROW('Hygiene Data'!G61)))</f>
        <v/>
      </c>
      <c r="EA67" s="369" t="str">
        <f ca="1">+IF(OFFSET('Hygiene Data'!$H$11,0,10*ROW('Hygiene Data'!H61))="","",OFFSET('Hygiene Data'!$H$11,0,10*ROW('Hygiene Data'!H61)))</f>
        <v/>
      </c>
      <c r="EB67" s="369" t="str">
        <f ca="1">+IF(OFFSET('Hygiene Data'!$H$12,0,10*ROW('Hygiene Data'!H61))="","",OFFSET('Hygiene Data'!$H$12,0,10*ROW('Hygiene Data'!H61)))</f>
        <v/>
      </c>
      <c r="EC67" s="369" t="str">
        <f ca="1">+IF(OFFSET('Hygiene Data'!$H$13,0,10*ROW('Hygiene Data'!H61))="","",OFFSET('Hygiene Data'!$H$13,0,10*ROW('Hygiene Data'!H61)))</f>
        <v/>
      </c>
      <c r="ED67" s="369" t="str">
        <f ca="1">+IF(OFFSET('Hygiene Data'!$I$11,0,10*ROW('Hygiene Data'!I61))="","",OFFSET('Hygiene Data'!$I$11,0,10*ROW('Hygiene Data'!I61)))</f>
        <v/>
      </c>
      <c r="EE67" s="369" t="str">
        <f ca="1">+IF(OFFSET('Hygiene Data'!$I$12,0,10*ROW('Hygiene Data'!I61))="","",OFFSET('Hygiene Data'!$I$12,0,10*ROW('Hygiene Data'!I61)))</f>
        <v/>
      </c>
      <c r="EF67" s="369" t="str">
        <f ca="1">+IF(OFFSET('Hygiene Data'!$I$13,0,10*ROW('Hygiene Data'!I61))="","",OFFSET('Hygiene Data'!$I$13,0,10*ROW('Hygiene Data'!I61)))</f>
        <v/>
      </c>
    </row>
    <row r="68" spans="1:136" x14ac:dyDescent="0.25">
      <c r="A68" s="478" t="str">
        <f ca="1">+IF(OFFSET('Water Data'!$B$2,0,10*ROW('Water Data'!E62))="","",OFFSET('Water Data'!$B$2,0,10*ROW('Water Data'!E62)))</f>
        <v/>
      </c>
      <c r="B68" s="478"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05" t="str">
        <f t="shared" ca="1" si="0"/>
        <v/>
      </c>
      <c r="D68" s="506"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06"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06"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06"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06"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06"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06"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06"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06"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06"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06"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06"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06"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06"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06"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06"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06"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06"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07"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07"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07"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07"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07"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07"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07"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07"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07"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07"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07"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07"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07"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07"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07"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07"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07"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07"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07"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07"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07"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07"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07"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07"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07"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07"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07"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07"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07"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07"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08"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84"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08"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08"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08"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08"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08"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08"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08"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08"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08"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08"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08"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08"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08"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08"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08"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08"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69" t="str">
        <f ca="1">+IF(OFFSET('Water Data'!$D$27,0,10*ROW('Water Data'!D62))="","",OFFSET('Water Data'!$D$27,0,10*ROW('Water Data'!D62)))</f>
        <v/>
      </c>
      <c r="BT68" s="369" t="str">
        <f ca="1">+IF(OFFSET('Water Data'!$D$28,0,10*ROW('Water Data'!D62))="","",OFFSET('Water Data'!$D$28,0,10*ROW('Water Data'!D62)))</f>
        <v/>
      </c>
      <c r="BU68" s="369" t="str">
        <f ca="1">+IF(OFFSET('Water Data'!$D$29,0,10*ROW('Water Data'!D62))="","",OFFSET('Water Data'!$D$29,0,10*ROW('Water Data'!D62)))</f>
        <v/>
      </c>
      <c r="BV68" s="369" t="str">
        <f ca="1">+IF(OFFSET('Water Data'!$E$27,0,10*ROW('Water Data'!E62))="","",OFFSET('Water Data'!$E$27,0,10*ROW('Water Data'!E62)))</f>
        <v/>
      </c>
      <c r="BW68" s="369" t="str">
        <f ca="1">+IF(OFFSET('Water Data'!$E$28,0,10*ROW('Water Data'!E62))="","",OFFSET('Water Data'!$E$28,0,10*ROW('Water Data'!E62)))</f>
        <v/>
      </c>
      <c r="BX68" s="369" t="str">
        <f ca="1">+IF(OFFSET('Water Data'!$E$29,0,10*ROW('Water Data'!E62))="","",OFFSET('Water Data'!$E$29,0,10*ROW('Water Data'!E62)))</f>
        <v/>
      </c>
      <c r="BY68" s="369" t="str">
        <f ca="1">+IF(OFFSET('Water Data'!$F$27,0,10*ROW('Water Data'!F62))="","",OFFSET('Water Data'!$F$27,0,10*ROW('Water Data'!F62)))</f>
        <v/>
      </c>
      <c r="BZ68" s="369" t="str">
        <f ca="1">+IF(OFFSET('Water Data'!$F$28,0,10*ROW('Water Data'!F62))="","",OFFSET('Water Data'!$F$28,0,10*ROW('Water Data'!F62)))</f>
        <v/>
      </c>
      <c r="CA68" s="369" t="str">
        <f ca="1">+IF(OFFSET('Water Data'!$F$29,0,10*ROW('Water Data'!F62))="","",OFFSET('Water Data'!$F$29,0,10*ROW('Water Data'!F62)))</f>
        <v/>
      </c>
      <c r="CB68" s="369" t="str">
        <f ca="1">+IF(OFFSET('Water Data'!$G$27,0,10*ROW('Water Data'!G62))="","",OFFSET('Water Data'!$G$27,0,10*ROW('Water Data'!G62)))</f>
        <v/>
      </c>
      <c r="CC68" s="369" t="str">
        <f ca="1">+IF(OFFSET('Water Data'!$G$28,0,10*ROW('Water Data'!G62))="","",OFFSET('Water Data'!$G$28,0,10*ROW('Water Data'!G62)))</f>
        <v/>
      </c>
      <c r="CD68" s="369" t="str">
        <f ca="1">+IF(OFFSET('Water Data'!$G$29,0,10*ROW('Water Data'!G62))="","",OFFSET('Water Data'!$G$29,0,10*ROW('Water Data'!G62)))</f>
        <v/>
      </c>
      <c r="CE68" s="369" t="str">
        <f ca="1">+IF(OFFSET('Water Data'!$H$27,0,10*ROW('Water Data'!H62))="","",OFFSET('Water Data'!$H$27,0,10*ROW('Water Data'!H62)))</f>
        <v/>
      </c>
      <c r="CF68" s="369" t="str">
        <f ca="1">+IF(OFFSET('Water Data'!$H$28,0,10*ROW('Water Data'!H62))="","",OFFSET('Water Data'!$H$28,0,10*ROW('Water Data'!H62)))</f>
        <v/>
      </c>
      <c r="CG68" s="369" t="str">
        <f ca="1">+IF(OFFSET('Water Data'!$H$29,0,10*ROW('Water Data'!H62))="","",OFFSET('Water Data'!$H$29,0,10*ROW('Water Data'!H62)))</f>
        <v/>
      </c>
      <c r="CH68" s="369" t="str">
        <f ca="1">+IF(OFFSET('Water Data'!$I$27,0,10*ROW('Water Data'!I62))="","",OFFSET('Water Data'!$I$27,0,10*ROW('Water Data'!I62)))</f>
        <v/>
      </c>
      <c r="CI68" s="369" t="str">
        <f ca="1">+IF(OFFSET('Water Data'!$I$28,0,10*ROW('Water Data'!I62))="","",OFFSET('Water Data'!$I$28,0,10*ROW('Water Data'!I62)))</f>
        <v/>
      </c>
      <c r="CJ68" s="369" t="str">
        <f ca="1">+IF(OFFSET('Water Data'!$I$29,0,10*ROW('Water Data'!I62))="","",OFFSET('Water Data'!$I$29,0,10*ROW('Water Data'!I62)))</f>
        <v/>
      </c>
      <c r="CK68" s="369" t="str">
        <f ca="1">+IF(OFFSET('Sanitation Data'!$D$28,0,10*ROW('Sanitation Data'!D62))="","",OFFSET('Sanitation Data'!$D$28,0,10*ROW('Sanitation Data'!D62)))</f>
        <v/>
      </c>
      <c r="CL68" s="369" t="str">
        <f ca="1">+IF(OFFSET('Sanitation Data'!$D$29,0,10*ROW('Sanitation Data'!D62))="","",OFFSET('Sanitation Data'!$D$29,0,10*ROW('Sanitation Data'!D62)))</f>
        <v/>
      </c>
      <c r="CM68" s="369" t="str">
        <f ca="1">+IF(OFFSET('Sanitation Data'!$D$30,0,10*ROW('Sanitation Data'!D62))="","",OFFSET('Sanitation Data'!$D$30,0,10*ROW('Sanitation Data'!D62)))</f>
        <v/>
      </c>
      <c r="CN68" s="369" t="str">
        <f ca="1">+IF(OFFSET('Sanitation Data'!$D$31,0,10*ROW('Sanitation Data'!D62))="","",OFFSET('Sanitation Data'!$D$31,0,10*ROW('Sanitation Data'!D62)))</f>
        <v/>
      </c>
      <c r="CO68" s="369" t="str">
        <f ca="1">+IF(OFFSET('Sanitation Data'!$D$32,0,10*ROW('Sanitation Data'!D62))="","",OFFSET('Sanitation Data'!$D$32,0,10*ROW('Sanitation Data'!D62)))</f>
        <v/>
      </c>
      <c r="CP68" s="369" t="str">
        <f ca="1">+IF(OFFSET('Sanitation Data'!$E$28,0,10*ROW('Sanitation Data'!E62))="","",OFFSET('Sanitation Data'!$E$28,0,10*ROW('Sanitation Data'!E62)))</f>
        <v/>
      </c>
      <c r="CQ68" s="369" t="str">
        <f ca="1">+IF(OFFSET('Sanitation Data'!$E$29,0,10*ROW('Sanitation Data'!E62))="","",OFFSET('Sanitation Data'!$E$29,0,10*ROW('Sanitation Data'!E62)))</f>
        <v/>
      </c>
      <c r="CR68" s="369" t="str">
        <f ca="1">+IF(OFFSET('Sanitation Data'!$E$30,0,10*ROW('Sanitation Data'!E62))="","",OFFSET('Sanitation Data'!$E$30,0,10*ROW('Sanitation Data'!E62)))</f>
        <v/>
      </c>
      <c r="CS68" s="369" t="str">
        <f ca="1">+IF(OFFSET('Sanitation Data'!$E$31,0,10*ROW('Sanitation Data'!E62))="","",OFFSET('Sanitation Data'!$E$31,0,10*ROW('Sanitation Data'!E62)))</f>
        <v/>
      </c>
      <c r="CT68" s="369" t="str">
        <f ca="1">+IF(OFFSET('Sanitation Data'!$E$32,0,10*ROW('Sanitation Data'!E62))="","",OFFSET('Sanitation Data'!$E$32,0,10*ROW('Sanitation Data'!E62)))</f>
        <v/>
      </c>
      <c r="CU68" s="369" t="str">
        <f ca="1">+IF(OFFSET('Sanitation Data'!$F$28,0,10*ROW('Sanitation Data'!F62))="","",OFFSET('Sanitation Data'!$F$28,0,10*ROW('Sanitation Data'!F62)))</f>
        <v/>
      </c>
      <c r="CV68" s="369" t="str">
        <f ca="1">+IF(OFFSET('Sanitation Data'!$F$29,0,10*ROW('Sanitation Data'!F62))="","",OFFSET('Sanitation Data'!$F$29,0,10*ROW('Sanitation Data'!F62)))</f>
        <v/>
      </c>
      <c r="CW68" s="369" t="str">
        <f ca="1">+IF(OFFSET('Sanitation Data'!$F$30,0,10*ROW('Sanitation Data'!F62))="","",OFFSET('Sanitation Data'!$F$30,0,10*ROW('Sanitation Data'!F62)))</f>
        <v/>
      </c>
      <c r="CX68" s="369" t="str">
        <f ca="1">+IF(OFFSET('Sanitation Data'!$F$31,0,10*ROW('Sanitation Data'!F62))="","",OFFSET('Sanitation Data'!$F$31,0,10*ROW('Sanitation Data'!F62)))</f>
        <v/>
      </c>
      <c r="CY68" s="369" t="str">
        <f ca="1">+IF(OFFSET('Sanitation Data'!$F$32,0,10*ROW('Sanitation Data'!F62))="","",OFFSET('Sanitation Data'!$F$32,0,10*ROW('Sanitation Data'!F62)))</f>
        <v/>
      </c>
      <c r="CZ68" s="369" t="str">
        <f ca="1">+IF(OFFSET('Sanitation Data'!$G$28,0,10*ROW('Sanitation Data'!G62))="","",OFFSET('Sanitation Data'!$G$28,0,10*ROW('Sanitation Data'!G62)))</f>
        <v/>
      </c>
      <c r="DA68" s="369" t="str">
        <f ca="1">+IF(OFFSET('Sanitation Data'!$G$29,0,10*ROW('Sanitation Data'!G62))="","",OFFSET('Sanitation Data'!$G$29,0,10*ROW('Sanitation Data'!G62)))</f>
        <v/>
      </c>
      <c r="DB68" s="369" t="str">
        <f ca="1">+IF(OFFSET('Sanitation Data'!$G$30,0,10*ROW('Sanitation Data'!G62))="","",OFFSET('Sanitation Data'!$G$30,0,10*ROW('Sanitation Data'!G62)))</f>
        <v/>
      </c>
      <c r="DC68" s="369" t="str">
        <f ca="1">+IF(OFFSET('Sanitation Data'!$G$31,0,10*ROW('Sanitation Data'!G62))="","",OFFSET('Sanitation Data'!$G$31,0,10*ROW('Sanitation Data'!G62)))</f>
        <v/>
      </c>
      <c r="DD68" s="369" t="str">
        <f ca="1">+IF(OFFSET('Sanitation Data'!$G$32,0,10*ROW('Sanitation Data'!G62))="","",OFFSET('Sanitation Data'!$G$32,0,10*ROW('Sanitation Data'!G62)))</f>
        <v/>
      </c>
      <c r="DE68" s="369" t="str">
        <f ca="1">+IF(OFFSET('Sanitation Data'!$H$28,0,10*ROW('Sanitation Data'!H62))="","",OFFSET('Sanitation Data'!$H$28,0,10*ROW('Sanitation Data'!H62)))</f>
        <v/>
      </c>
      <c r="DF68" s="369" t="str">
        <f ca="1">+IF(OFFSET('Sanitation Data'!$H$29,0,10*ROW('Sanitation Data'!H62))="","",OFFSET('Sanitation Data'!$H$29,0,10*ROW('Sanitation Data'!H62)))</f>
        <v/>
      </c>
      <c r="DG68" s="369" t="str">
        <f ca="1">+IF(OFFSET('Sanitation Data'!$H$30,0,10*ROW('Sanitation Data'!H62))="","",OFFSET('Sanitation Data'!$H$30,0,10*ROW('Sanitation Data'!H62)))</f>
        <v/>
      </c>
      <c r="DH68" s="369" t="str">
        <f ca="1">+IF(OFFSET('Sanitation Data'!$H$31,0,10*ROW('Sanitation Data'!H62))="","",OFFSET('Sanitation Data'!$H$31,0,10*ROW('Sanitation Data'!H62)))</f>
        <v/>
      </c>
      <c r="DI68" s="369" t="str">
        <f ca="1">+IF(OFFSET('Sanitation Data'!$H$32,0,10*ROW('Sanitation Data'!H62))="","",OFFSET('Sanitation Data'!$H$32,0,10*ROW('Sanitation Data'!H62)))</f>
        <v/>
      </c>
      <c r="DJ68" s="369" t="str">
        <f ca="1">+IF(OFFSET('Sanitation Data'!$I$28,0,10*ROW('Sanitation Data'!I62))="","",OFFSET('Sanitation Data'!$I$28,0,10*ROW('Sanitation Data'!I62)))</f>
        <v/>
      </c>
      <c r="DK68" s="369" t="str">
        <f ca="1">+IF(OFFSET('Sanitation Data'!$I$29,0,10*ROW('Sanitation Data'!I62))="","",OFFSET('Sanitation Data'!$I$29,0,10*ROW('Sanitation Data'!I62)))</f>
        <v/>
      </c>
      <c r="DL68" s="369" t="str">
        <f ca="1">+IF(OFFSET('Sanitation Data'!$I$30,0,10*ROW('Sanitation Data'!I62))="","",OFFSET('Sanitation Data'!$I$30,0,10*ROW('Sanitation Data'!I62)))</f>
        <v/>
      </c>
      <c r="DM68" s="369" t="str">
        <f ca="1">+IF(OFFSET('Sanitation Data'!$I$31,0,10*ROW('Sanitation Data'!I62))="","",OFFSET('Sanitation Data'!$I$31,0,10*ROW('Sanitation Data'!I62)))</f>
        <v/>
      </c>
      <c r="DN68" s="369" t="str">
        <f ca="1">+IF(OFFSET('Sanitation Data'!$I$32,0,10*ROW('Sanitation Data'!I62))="","",OFFSET('Sanitation Data'!$I$32,0,10*ROW('Sanitation Data'!I62)))</f>
        <v/>
      </c>
      <c r="DO68" s="369" t="str">
        <f ca="1">+IF(OFFSET('Hygiene Data'!$D$11,0,10*ROW('Hygiene Data'!D62))="","",OFFSET('Hygiene Data'!$D$11,0,10*ROW('Hygiene Data'!D62)))</f>
        <v/>
      </c>
      <c r="DP68" s="369" t="str">
        <f ca="1">+IF(OFFSET('Hygiene Data'!$D$12,0,10*ROW('Hygiene Data'!D62))="","",OFFSET('Hygiene Data'!$D$12,0,10*ROW('Hygiene Data'!D62)))</f>
        <v/>
      </c>
      <c r="DQ68" s="369" t="str">
        <f ca="1">+IF(OFFSET('Hygiene Data'!$D$13,0,10*ROW('Hygiene Data'!D62))="","",OFFSET('Hygiene Data'!$D$13,0,10*ROW('Hygiene Data'!D62)))</f>
        <v/>
      </c>
      <c r="DR68" s="369" t="str">
        <f ca="1">+IF(OFFSET('Hygiene Data'!$E$11,0,10*ROW('Hygiene Data'!E62))="","",OFFSET('Hygiene Data'!$E$11,0,10*ROW('Hygiene Data'!E62)))</f>
        <v/>
      </c>
      <c r="DS68" s="369" t="str">
        <f ca="1">+IF(OFFSET('Hygiene Data'!$E$12,0,10*ROW('Hygiene Data'!E62))="","",OFFSET('Hygiene Data'!$E$12,0,10*ROW('Hygiene Data'!E62)))</f>
        <v/>
      </c>
      <c r="DT68" s="369" t="str">
        <f ca="1">+IF(OFFSET('Hygiene Data'!$E$13,0,10*ROW('Hygiene Data'!E62))="","",OFFSET('Hygiene Data'!$E$13,0,10*ROW('Hygiene Data'!E62)))</f>
        <v/>
      </c>
      <c r="DU68" s="369" t="str">
        <f ca="1">+IF(OFFSET('Hygiene Data'!$F$11,0,10*ROW('Hygiene Data'!F62))="","",OFFSET('Hygiene Data'!$F$11,0,10*ROW('Hygiene Data'!F62)))</f>
        <v/>
      </c>
      <c r="DV68" s="369" t="str">
        <f ca="1">+IF(OFFSET('Hygiene Data'!$F$12,0,10*ROW('Hygiene Data'!F62))="","",OFFSET('Hygiene Data'!$F$12,0,10*ROW('Hygiene Data'!F62)))</f>
        <v/>
      </c>
      <c r="DW68" s="369" t="str">
        <f ca="1">+IF(OFFSET('Hygiene Data'!$F$13,0,10*ROW('Hygiene Data'!F62))="","",OFFSET('Hygiene Data'!$F$13,0,10*ROW('Hygiene Data'!F62)))</f>
        <v/>
      </c>
      <c r="DX68" s="369" t="str">
        <f ca="1">+IF(OFFSET('Hygiene Data'!$G$11,0,10*ROW('Hygiene Data'!G62))="","",OFFSET('Hygiene Data'!$G$11,0,10*ROW('Hygiene Data'!G62)))</f>
        <v/>
      </c>
      <c r="DY68" s="369" t="str">
        <f ca="1">+IF(OFFSET('Hygiene Data'!$G$12,0,10*ROW('Hygiene Data'!G62))="","",OFFSET('Hygiene Data'!$G$12,0,10*ROW('Hygiene Data'!G62)))</f>
        <v/>
      </c>
      <c r="DZ68" s="369" t="str">
        <f ca="1">+IF(OFFSET('Hygiene Data'!$G$13,0,10*ROW('Hygiene Data'!G62))="","",OFFSET('Hygiene Data'!$G$13,0,10*ROW('Hygiene Data'!G62)))</f>
        <v/>
      </c>
      <c r="EA68" s="369" t="str">
        <f ca="1">+IF(OFFSET('Hygiene Data'!$H$11,0,10*ROW('Hygiene Data'!H62))="","",OFFSET('Hygiene Data'!$H$11,0,10*ROW('Hygiene Data'!H62)))</f>
        <v/>
      </c>
      <c r="EB68" s="369" t="str">
        <f ca="1">+IF(OFFSET('Hygiene Data'!$H$12,0,10*ROW('Hygiene Data'!H62))="","",OFFSET('Hygiene Data'!$H$12,0,10*ROW('Hygiene Data'!H62)))</f>
        <v/>
      </c>
      <c r="EC68" s="369" t="str">
        <f ca="1">+IF(OFFSET('Hygiene Data'!$H$13,0,10*ROW('Hygiene Data'!H62))="","",OFFSET('Hygiene Data'!$H$13,0,10*ROW('Hygiene Data'!H62)))</f>
        <v/>
      </c>
      <c r="ED68" s="369" t="str">
        <f ca="1">+IF(OFFSET('Hygiene Data'!$I$11,0,10*ROW('Hygiene Data'!I62))="","",OFFSET('Hygiene Data'!$I$11,0,10*ROW('Hygiene Data'!I62)))</f>
        <v/>
      </c>
      <c r="EE68" s="369" t="str">
        <f ca="1">+IF(OFFSET('Hygiene Data'!$I$12,0,10*ROW('Hygiene Data'!I62))="","",OFFSET('Hygiene Data'!$I$12,0,10*ROW('Hygiene Data'!I62)))</f>
        <v/>
      </c>
      <c r="EF68" s="369" t="str">
        <f ca="1">+IF(OFFSET('Hygiene Data'!$I$13,0,10*ROW('Hygiene Data'!I62))="","",OFFSET('Hygiene Data'!$I$13,0,10*ROW('Hygiene Data'!I62)))</f>
        <v/>
      </c>
    </row>
    <row r="69" spans="1:136" x14ac:dyDescent="0.25">
      <c r="A69" s="478" t="str">
        <f ca="1">+IF(OFFSET('Water Data'!$B$2,0,10*ROW('Water Data'!E63))="","",OFFSET('Water Data'!$B$2,0,10*ROW('Water Data'!E63)))</f>
        <v/>
      </c>
      <c r="B69" s="478"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05" t="str">
        <f t="shared" ca="1" si="0"/>
        <v/>
      </c>
      <c r="D69" s="506"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06"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06"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06"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06"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06"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06"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06"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06"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06"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06"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06"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06"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06"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06"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06"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06"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06"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07"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07"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07"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07"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07"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07"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07"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07"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07"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07"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07"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07"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07"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07"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07"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07"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07"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07"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07"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07"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07"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07"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07"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07"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07"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07"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07"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07"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07"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07"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08"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84"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08"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08"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08"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08"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08"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08"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08"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08"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08"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08"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08"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08"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08"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08"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08"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08"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69" t="str">
        <f ca="1">+IF(OFFSET('Water Data'!$D$27,0,10*ROW('Water Data'!D63))="","",OFFSET('Water Data'!$D$27,0,10*ROW('Water Data'!D63)))</f>
        <v/>
      </c>
      <c r="BT69" s="369" t="str">
        <f ca="1">+IF(OFFSET('Water Data'!$D$28,0,10*ROW('Water Data'!D63))="","",OFFSET('Water Data'!$D$28,0,10*ROW('Water Data'!D63)))</f>
        <v/>
      </c>
      <c r="BU69" s="369" t="str">
        <f ca="1">+IF(OFFSET('Water Data'!$D$29,0,10*ROW('Water Data'!D63))="","",OFFSET('Water Data'!$D$29,0,10*ROW('Water Data'!D63)))</f>
        <v/>
      </c>
      <c r="BV69" s="369" t="str">
        <f ca="1">+IF(OFFSET('Water Data'!$E$27,0,10*ROW('Water Data'!E63))="","",OFFSET('Water Data'!$E$27,0,10*ROW('Water Data'!E63)))</f>
        <v/>
      </c>
      <c r="BW69" s="369" t="str">
        <f ca="1">+IF(OFFSET('Water Data'!$E$28,0,10*ROW('Water Data'!E63))="","",OFFSET('Water Data'!$E$28,0,10*ROW('Water Data'!E63)))</f>
        <v/>
      </c>
      <c r="BX69" s="369" t="str">
        <f ca="1">+IF(OFFSET('Water Data'!$E$29,0,10*ROW('Water Data'!E63))="","",OFFSET('Water Data'!$E$29,0,10*ROW('Water Data'!E63)))</f>
        <v/>
      </c>
      <c r="BY69" s="369" t="str">
        <f ca="1">+IF(OFFSET('Water Data'!$F$27,0,10*ROW('Water Data'!F63))="","",OFFSET('Water Data'!$F$27,0,10*ROW('Water Data'!F63)))</f>
        <v/>
      </c>
      <c r="BZ69" s="369" t="str">
        <f ca="1">+IF(OFFSET('Water Data'!$F$28,0,10*ROW('Water Data'!F63))="","",OFFSET('Water Data'!$F$28,0,10*ROW('Water Data'!F63)))</f>
        <v/>
      </c>
      <c r="CA69" s="369" t="str">
        <f ca="1">+IF(OFFSET('Water Data'!$F$29,0,10*ROW('Water Data'!F63))="","",OFFSET('Water Data'!$F$29,0,10*ROW('Water Data'!F63)))</f>
        <v/>
      </c>
      <c r="CB69" s="369" t="str">
        <f ca="1">+IF(OFFSET('Water Data'!$G$27,0,10*ROW('Water Data'!G63))="","",OFFSET('Water Data'!$G$27,0,10*ROW('Water Data'!G63)))</f>
        <v/>
      </c>
      <c r="CC69" s="369" t="str">
        <f ca="1">+IF(OFFSET('Water Data'!$G$28,0,10*ROW('Water Data'!G63))="","",OFFSET('Water Data'!$G$28,0,10*ROW('Water Data'!G63)))</f>
        <v/>
      </c>
      <c r="CD69" s="369" t="str">
        <f ca="1">+IF(OFFSET('Water Data'!$G$29,0,10*ROW('Water Data'!G63))="","",OFFSET('Water Data'!$G$29,0,10*ROW('Water Data'!G63)))</f>
        <v/>
      </c>
      <c r="CE69" s="369" t="str">
        <f ca="1">+IF(OFFSET('Water Data'!$H$27,0,10*ROW('Water Data'!H63))="","",OFFSET('Water Data'!$H$27,0,10*ROW('Water Data'!H63)))</f>
        <v/>
      </c>
      <c r="CF69" s="369" t="str">
        <f ca="1">+IF(OFFSET('Water Data'!$H$28,0,10*ROW('Water Data'!H63))="","",OFFSET('Water Data'!$H$28,0,10*ROW('Water Data'!H63)))</f>
        <v/>
      </c>
      <c r="CG69" s="369" t="str">
        <f ca="1">+IF(OFFSET('Water Data'!$H$29,0,10*ROW('Water Data'!H63))="","",OFFSET('Water Data'!$H$29,0,10*ROW('Water Data'!H63)))</f>
        <v/>
      </c>
      <c r="CH69" s="369" t="str">
        <f ca="1">+IF(OFFSET('Water Data'!$I$27,0,10*ROW('Water Data'!I63))="","",OFFSET('Water Data'!$I$27,0,10*ROW('Water Data'!I63)))</f>
        <v/>
      </c>
      <c r="CI69" s="369" t="str">
        <f ca="1">+IF(OFFSET('Water Data'!$I$28,0,10*ROW('Water Data'!I63))="","",OFFSET('Water Data'!$I$28,0,10*ROW('Water Data'!I63)))</f>
        <v/>
      </c>
      <c r="CJ69" s="369" t="str">
        <f ca="1">+IF(OFFSET('Water Data'!$I$29,0,10*ROW('Water Data'!I63))="","",OFFSET('Water Data'!$I$29,0,10*ROW('Water Data'!I63)))</f>
        <v/>
      </c>
      <c r="CK69" s="369" t="str">
        <f ca="1">+IF(OFFSET('Sanitation Data'!$D$28,0,10*ROW('Sanitation Data'!D63))="","",OFFSET('Sanitation Data'!$D$28,0,10*ROW('Sanitation Data'!D63)))</f>
        <v/>
      </c>
      <c r="CL69" s="369" t="str">
        <f ca="1">+IF(OFFSET('Sanitation Data'!$D$29,0,10*ROW('Sanitation Data'!D63))="","",OFFSET('Sanitation Data'!$D$29,0,10*ROW('Sanitation Data'!D63)))</f>
        <v/>
      </c>
      <c r="CM69" s="369" t="str">
        <f ca="1">+IF(OFFSET('Sanitation Data'!$D$30,0,10*ROW('Sanitation Data'!D63))="","",OFFSET('Sanitation Data'!$D$30,0,10*ROW('Sanitation Data'!D63)))</f>
        <v/>
      </c>
      <c r="CN69" s="369" t="str">
        <f ca="1">+IF(OFFSET('Sanitation Data'!$D$31,0,10*ROW('Sanitation Data'!D63))="","",OFFSET('Sanitation Data'!$D$31,0,10*ROW('Sanitation Data'!D63)))</f>
        <v/>
      </c>
      <c r="CO69" s="369" t="str">
        <f ca="1">+IF(OFFSET('Sanitation Data'!$D$32,0,10*ROW('Sanitation Data'!D63))="","",OFFSET('Sanitation Data'!$D$32,0,10*ROW('Sanitation Data'!D63)))</f>
        <v/>
      </c>
      <c r="CP69" s="369" t="str">
        <f ca="1">+IF(OFFSET('Sanitation Data'!$E$28,0,10*ROW('Sanitation Data'!E63))="","",OFFSET('Sanitation Data'!$E$28,0,10*ROW('Sanitation Data'!E63)))</f>
        <v/>
      </c>
      <c r="CQ69" s="369" t="str">
        <f ca="1">+IF(OFFSET('Sanitation Data'!$E$29,0,10*ROW('Sanitation Data'!E63))="","",OFFSET('Sanitation Data'!$E$29,0,10*ROW('Sanitation Data'!E63)))</f>
        <v/>
      </c>
      <c r="CR69" s="369" t="str">
        <f ca="1">+IF(OFFSET('Sanitation Data'!$E$30,0,10*ROW('Sanitation Data'!E63))="","",OFFSET('Sanitation Data'!$E$30,0,10*ROW('Sanitation Data'!E63)))</f>
        <v/>
      </c>
      <c r="CS69" s="369" t="str">
        <f ca="1">+IF(OFFSET('Sanitation Data'!$E$31,0,10*ROW('Sanitation Data'!E63))="","",OFFSET('Sanitation Data'!$E$31,0,10*ROW('Sanitation Data'!E63)))</f>
        <v/>
      </c>
      <c r="CT69" s="369" t="str">
        <f ca="1">+IF(OFFSET('Sanitation Data'!$E$32,0,10*ROW('Sanitation Data'!E63))="","",OFFSET('Sanitation Data'!$E$32,0,10*ROW('Sanitation Data'!E63)))</f>
        <v/>
      </c>
      <c r="CU69" s="369" t="str">
        <f ca="1">+IF(OFFSET('Sanitation Data'!$F$28,0,10*ROW('Sanitation Data'!F63))="","",OFFSET('Sanitation Data'!$F$28,0,10*ROW('Sanitation Data'!F63)))</f>
        <v/>
      </c>
      <c r="CV69" s="369" t="str">
        <f ca="1">+IF(OFFSET('Sanitation Data'!$F$29,0,10*ROW('Sanitation Data'!F63))="","",OFFSET('Sanitation Data'!$F$29,0,10*ROW('Sanitation Data'!F63)))</f>
        <v/>
      </c>
      <c r="CW69" s="369" t="str">
        <f ca="1">+IF(OFFSET('Sanitation Data'!$F$30,0,10*ROW('Sanitation Data'!F63))="","",OFFSET('Sanitation Data'!$F$30,0,10*ROW('Sanitation Data'!F63)))</f>
        <v/>
      </c>
      <c r="CX69" s="369" t="str">
        <f ca="1">+IF(OFFSET('Sanitation Data'!$F$31,0,10*ROW('Sanitation Data'!F63))="","",OFFSET('Sanitation Data'!$F$31,0,10*ROW('Sanitation Data'!F63)))</f>
        <v/>
      </c>
      <c r="CY69" s="369" t="str">
        <f ca="1">+IF(OFFSET('Sanitation Data'!$F$32,0,10*ROW('Sanitation Data'!F63))="","",OFFSET('Sanitation Data'!$F$32,0,10*ROW('Sanitation Data'!F63)))</f>
        <v/>
      </c>
      <c r="CZ69" s="369" t="str">
        <f ca="1">+IF(OFFSET('Sanitation Data'!$G$28,0,10*ROW('Sanitation Data'!G63))="","",OFFSET('Sanitation Data'!$G$28,0,10*ROW('Sanitation Data'!G63)))</f>
        <v/>
      </c>
      <c r="DA69" s="369" t="str">
        <f ca="1">+IF(OFFSET('Sanitation Data'!$G$29,0,10*ROW('Sanitation Data'!G63))="","",OFFSET('Sanitation Data'!$G$29,0,10*ROW('Sanitation Data'!G63)))</f>
        <v/>
      </c>
      <c r="DB69" s="369" t="str">
        <f ca="1">+IF(OFFSET('Sanitation Data'!$G$30,0,10*ROW('Sanitation Data'!G63))="","",OFFSET('Sanitation Data'!$G$30,0,10*ROW('Sanitation Data'!G63)))</f>
        <v/>
      </c>
      <c r="DC69" s="369" t="str">
        <f ca="1">+IF(OFFSET('Sanitation Data'!$G$31,0,10*ROW('Sanitation Data'!G63))="","",OFFSET('Sanitation Data'!$G$31,0,10*ROW('Sanitation Data'!G63)))</f>
        <v/>
      </c>
      <c r="DD69" s="369" t="str">
        <f ca="1">+IF(OFFSET('Sanitation Data'!$G$32,0,10*ROW('Sanitation Data'!G63))="","",OFFSET('Sanitation Data'!$G$32,0,10*ROW('Sanitation Data'!G63)))</f>
        <v/>
      </c>
      <c r="DE69" s="369" t="str">
        <f ca="1">+IF(OFFSET('Sanitation Data'!$H$28,0,10*ROW('Sanitation Data'!H63))="","",OFFSET('Sanitation Data'!$H$28,0,10*ROW('Sanitation Data'!H63)))</f>
        <v/>
      </c>
      <c r="DF69" s="369" t="str">
        <f ca="1">+IF(OFFSET('Sanitation Data'!$H$29,0,10*ROW('Sanitation Data'!H63))="","",OFFSET('Sanitation Data'!$H$29,0,10*ROW('Sanitation Data'!H63)))</f>
        <v/>
      </c>
      <c r="DG69" s="369" t="str">
        <f ca="1">+IF(OFFSET('Sanitation Data'!$H$30,0,10*ROW('Sanitation Data'!H63))="","",OFFSET('Sanitation Data'!$H$30,0,10*ROW('Sanitation Data'!H63)))</f>
        <v/>
      </c>
      <c r="DH69" s="369" t="str">
        <f ca="1">+IF(OFFSET('Sanitation Data'!$H$31,0,10*ROW('Sanitation Data'!H63))="","",OFFSET('Sanitation Data'!$H$31,0,10*ROW('Sanitation Data'!H63)))</f>
        <v/>
      </c>
      <c r="DI69" s="369" t="str">
        <f ca="1">+IF(OFFSET('Sanitation Data'!$H$32,0,10*ROW('Sanitation Data'!H63))="","",OFFSET('Sanitation Data'!$H$32,0,10*ROW('Sanitation Data'!H63)))</f>
        <v/>
      </c>
      <c r="DJ69" s="369" t="str">
        <f ca="1">+IF(OFFSET('Sanitation Data'!$I$28,0,10*ROW('Sanitation Data'!I63))="","",OFFSET('Sanitation Data'!$I$28,0,10*ROW('Sanitation Data'!I63)))</f>
        <v/>
      </c>
      <c r="DK69" s="369" t="str">
        <f ca="1">+IF(OFFSET('Sanitation Data'!$I$29,0,10*ROW('Sanitation Data'!I63))="","",OFFSET('Sanitation Data'!$I$29,0,10*ROW('Sanitation Data'!I63)))</f>
        <v/>
      </c>
      <c r="DL69" s="369" t="str">
        <f ca="1">+IF(OFFSET('Sanitation Data'!$I$30,0,10*ROW('Sanitation Data'!I63))="","",OFFSET('Sanitation Data'!$I$30,0,10*ROW('Sanitation Data'!I63)))</f>
        <v/>
      </c>
      <c r="DM69" s="369" t="str">
        <f ca="1">+IF(OFFSET('Sanitation Data'!$I$31,0,10*ROW('Sanitation Data'!I63))="","",OFFSET('Sanitation Data'!$I$31,0,10*ROW('Sanitation Data'!I63)))</f>
        <v/>
      </c>
      <c r="DN69" s="369" t="str">
        <f ca="1">+IF(OFFSET('Sanitation Data'!$I$32,0,10*ROW('Sanitation Data'!I63))="","",OFFSET('Sanitation Data'!$I$32,0,10*ROW('Sanitation Data'!I63)))</f>
        <v/>
      </c>
      <c r="DO69" s="369" t="str">
        <f ca="1">+IF(OFFSET('Hygiene Data'!$D$11,0,10*ROW('Hygiene Data'!D63))="","",OFFSET('Hygiene Data'!$D$11,0,10*ROW('Hygiene Data'!D63)))</f>
        <v/>
      </c>
      <c r="DP69" s="369" t="str">
        <f ca="1">+IF(OFFSET('Hygiene Data'!$D$12,0,10*ROW('Hygiene Data'!D63))="","",OFFSET('Hygiene Data'!$D$12,0,10*ROW('Hygiene Data'!D63)))</f>
        <v/>
      </c>
      <c r="DQ69" s="369" t="str">
        <f ca="1">+IF(OFFSET('Hygiene Data'!$D$13,0,10*ROW('Hygiene Data'!D63))="","",OFFSET('Hygiene Data'!$D$13,0,10*ROW('Hygiene Data'!D63)))</f>
        <v/>
      </c>
      <c r="DR69" s="369" t="str">
        <f ca="1">+IF(OFFSET('Hygiene Data'!$E$11,0,10*ROW('Hygiene Data'!E63))="","",OFFSET('Hygiene Data'!$E$11,0,10*ROW('Hygiene Data'!E63)))</f>
        <v/>
      </c>
      <c r="DS69" s="369" t="str">
        <f ca="1">+IF(OFFSET('Hygiene Data'!$E$12,0,10*ROW('Hygiene Data'!E63))="","",OFFSET('Hygiene Data'!$E$12,0,10*ROW('Hygiene Data'!E63)))</f>
        <v/>
      </c>
      <c r="DT69" s="369" t="str">
        <f ca="1">+IF(OFFSET('Hygiene Data'!$E$13,0,10*ROW('Hygiene Data'!E63))="","",OFFSET('Hygiene Data'!$E$13,0,10*ROW('Hygiene Data'!E63)))</f>
        <v/>
      </c>
      <c r="DU69" s="369" t="str">
        <f ca="1">+IF(OFFSET('Hygiene Data'!$F$11,0,10*ROW('Hygiene Data'!F63))="","",OFFSET('Hygiene Data'!$F$11,0,10*ROW('Hygiene Data'!F63)))</f>
        <v/>
      </c>
      <c r="DV69" s="369" t="str">
        <f ca="1">+IF(OFFSET('Hygiene Data'!$F$12,0,10*ROW('Hygiene Data'!F63))="","",OFFSET('Hygiene Data'!$F$12,0,10*ROW('Hygiene Data'!F63)))</f>
        <v/>
      </c>
      <c r="DW69" s="369" t="str">
        <f ca="1">+IF(OFFSET('Hygiene Data'!$F$13,0,10*ROW('Hygiene Data'!F63))="","",OFFSET('Hygiene Data'!$F$13,0,10*ROW('Hygiene Data'!F63)))</f>
        <v/>
      </c>
      <c r="DX69" s="369" t="str">
        <f ca="1">+IF(OFFSET('Hygiene Data'!$G$11,0,10*ROW('Hygiene Data'!G63))="","",OFFSET('Hygiene Data'!$G$11,0,10*ROW('Hygiene Data'!G63)))</f>
        <v/>
      </c>
      <c r="DY69" s="369" t="str">
        <f ca="1">+IF(OFFSET('Hygiene Data'!$G$12,0,10*ROW('Hygiene Data'!G63))="","",OFFSET('Hygiene Data'!$G$12,0,10*ROW('Hygiene Data'!G63)))</f>
        <v/>
      </c>
      <c r="DZ69" s="369" t="str">
        <f ca="1">+IF(OFFSET('Hygiene Data'!$G$13,0,10*ROW('Hygiene Data'!G63))="","",OFFSET('Hygiene Data'!$G$13,0,10*ROW('Hygiene Data'!G63)))</f>
        <v/>
      </c>
      <c r="EA69" s="369" t="str">
        <f ca="1">+IF(OFFSET('Hygiene Data'!$H$11,0,10*ROW('Hygiene Data'!H63))="","",OFFSET('Hygiene Data'!$H$11,0,10*ROW('Hygiene Data'!H63)))</f>
        <v/>
      </c>
      <c r="EB69" s="369" t="str">
        <f ca="1">+IF(OFFSET('Hygiene Data'!$H$12,0,10*ROW('Hygiene Data'!H63))="","",OFFSET('Hygiene Data'!$H$12,0,10*ROW('Hygiene Data'!H63)))</f>
        <v/>
      </c>
      <c r="EC69" s="369" t="str">
        <f ca="1">+IF(OFFSET('Hygiene Data'!$H$13,0,10*ROW('Hygiene Data'!H63))="","",OFFSET('Hygiene Data'!$H$13,0,10*ROW('Hygiene Data'!H63)))</f>
        <v/>
      </c>
      <c r="ED69" s="369" t="str">
        <f ca="1">+IF(OFFSET('Hygiene Data'!$I$11,0,10*ROW('Hygiene Data'!I63))="","",OFFSET('Hygiene Data'!$I$11,0,10*ROW('Hygiene Data'!I63)))</f>
        <v/>
      </c>
      <c r="EE69" s="369" t="str">
        <f ca="1">+IF(OFFSET('Hygiene Data'!$I$12,0,10*ROW('Hygiene Data'!I63))="","",OFFSET('Hygiene Data'!$I$12,0,10*ROW('Hygiene Data'!I63)))</f>
        <v/>
      </c>
      <c r="EF69" s="369" t="str">
        <f ca="1">+IF(OFFSET('Hygiene Data'!$I$13,0,10*ROW('Hygiene Data'!I63))="","",OFFSET('Hygiene Data'!$I$13,0,10*ROW('Hygiene Data'!I63)))</f>
        <v/>
      </c>
    </row>
    <row r="70" spans="1:136" x14ac:dyDescent="0.25">
      <c r="A70" s="478" t="str">
        <f ca="1">+IF(OFFSET('Water Data'!$B$2,0,10*ROW('Water Data'!E64))="","",OFFSET('Water Data'!$B$2,0,10*ROW('Water Data'!E64)))</f>
        <v/>
      </c>
      <c r="B70" s="478"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05" t="str">
        <f t="shared" ca="1" si="0"/>
        <v/>
      </c>
      <c r="D70" s="506"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06"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06"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06"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06"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06"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06"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06"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06"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06"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06"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06"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06"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06"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06"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06"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06"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06"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07"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07"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07"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07"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07"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07"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07"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07"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07"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07"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07"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07"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07"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07"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07"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07"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07"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07"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07"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07"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07"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07"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07"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07"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07"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07"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07"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07"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07"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07"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08"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84"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08"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08"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08"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08"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08"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08"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08"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08"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08"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08"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08"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08"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08"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08"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08"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08"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69" t="str">
        <f ca="1">+IF(OFFSET('Water Data'!$D$27,0,10*ROW('Water Data'!D64))="","",OFFSET('Water Data'!$D$27,0,10*ROW('Water Data'!D64)))</f>
        <v/>
      </c>
      <c r="BT70" s="369" t="str">
        <f ca="1">+IF(OFFSET('Water Data'!$D$28,0,10*ROW('Water Data'!D64))="","",OFFSET('Water Data'!$D$28,0,10*ROW('Water Data'!D64)))</f>
        <v/>
      </c>
      <c r="BU70" s="369" t="str">
        <f ca="1">+IF(OFFSET('Water Data'!$D$29,0,10*ROW('Water Data'!D64))="","",OFFSET('Water Data'!$D$29,0,10*ROW('Water Data'!D64)))</f>
        <v/>
      </c>
      <c r="BV70" s="369" t="str">
        <f ca="1">+IF(OFFSET('Water Data'!$E$27,0,10*ROW('Water Data'!E64))="","",OFFSET('Water Data'!$E$27,0,10*ROW('Water Data'!E64)))</f>
        <v/>
      </c>
      <c r="BW70" s="369" t="str">
        <f ca="1">+IF(OFFSET('Water Data'!$E$28,0,10*ROW('Water Data'!E64))="","",OFFSET('Water Data'!$E$28,0,10*ROW('Water Data'!E64)))</f>
        <v/>
      </c>
      <c r="BX70" s="369" t="str">
        <f ca="1">+IF(OFFSET('Water Data'!$E$29,0,10*ROW('Water Data'!E64))="","",OFFSET('Water Data'!$E$29,0,10*ROW('Water Data'!E64)))</f>
        <v/>
      </c>
      <c r="BY70" s="369" t="str">
        <f ca="1">+IF(OFFSET('Water Data'!$F$27,0,10*ROW('Water Data'!F64))="","",OFFSET('Water Data'!$F$27,0,10*ROW('Water Data'!F64)))</f>
        <v/>
      </c>
      <c r="BZ70" s="369" t="str">
        <f ca="1">+IF(OFFSET('Water Data'!$F$28,0,10*ROW('Water Data'!F64))="","",OFFSET('Water Data'!$F$28,0,10*ROW('Water Data'!F64)))</f>
        <v/>
      </c>
      <c r="CA70" s="369" t="str">
        <f ca="1">+IF(OFFSET('Water Data'!$F$29,0,10*ROW('Water Data'!F64))="","",OFFSET('Water Data'!$F$29,0,10*ROW('Water Data'!F64)))</f>
        <v/>
      </c>
      <c r="CB70" s="369" t="str">
        <f ca="1">+IF(OFFSET('Water Data'!$G$27,0,10*ROW('Water Data'!G64))="","",OFFSET('Water Data'!$G$27,0,10*ROW('Water Data'!G64)))</f>
        <v/>
      </c>
      <c r="CC70" s="369" t="str">
        <f ca="1">+IF(OFFSET('Water Data'!$G$28,0,10*ROW('Water Data'!G64))="","",OFFSET('Water Data'!$G$28,0,10*ROW('Water Data'!G64)))</f>
        <v/>
      </c>
      <c r="CD70" s="369" t="str">
        <f ca="1">+IF(OFFSET('Water Data'!$G$29,0,10*ROW('Water Data'!G64))="","",OFFSET('Water Data'!$G$29,0,10*ROW('Water Data'!G64)))</f>
        <v/>
      </c>
      <c r="CE70" s="369" t="str">
        <f ca="1">+IF(OFFSET('Water Data'!$H$27,0,10*ROW('Water Data'!H64))="","",OFFSET('Water Data'!$H$27,0,10*ROW('Water Data'!H64)))</f>
        <v/>
      </c>
      <c r="CF70" s="369" t="str">
        <f ca="1">+IF(OFFSET('Water Data'!$H$28,0,10*ROW('Water Data'!H64))="","",OFFSET('Water Data'!$H$28,0,10*ROW('Water Data'!H64)))</f>
        <v/>
      </c>
      <c r="CG70" s="369" t="str">
        <f ca="1">+IF(OFFSET('Water Data'!$H$29,0,10*ROW('Water Data'!H64))="","",OFFSET('Water Data'!$H$29,0,10*ROW('Water Data'!H64)))</f>
        <v/>
      </c>
      <c r="CH70" s="369" t="str">
        <f ca="1">+IF(OFFSET('Water Data'!$I$27,0,10*ROW('Water Data'!I64))="","",OFFSET('Water Data'!$I$27,0,10*ROW('Water Data'!I64)))</f>
        <v/>
      </c>
      <c r="CI70" s="369" t="str">
        <f ca="1">+IF(OFFSET('Water Data'!$I$28,0,10*ROW('Water Data'!I64))="","",OFFSET('Water Data'!$I$28,0,10*ROW('Water Data'!I64)))</f>
        <v/>
      </c>
      <c r="CJ70" s="369" t="str">
        <f ca="1">+IF(OFFSET('Water Data'!$I$29,0,10*ROW('Water Data'!I64))="","",OFFSET('Water Data'!$I$29,0,10*ROW('Water Data'!I64)))</f>
        <v/>
      </c>
      <c r="CK70" s="369" t="str">
        <f ca="1">+IF(OFFSET('Sanitation Data'!$D$28,0,10*ROW('Sanitation Data'!D64))="","",OFFSET('Sanitation Data'!$D$28,0,10*ROW('Sanitation Data'!D64)))</f>
        <v/>
      </c>
      <c r="CL70" s="369" t="str">
        <f ca="1">+IF(OFFSET('Sanitation Data'!$D$29,0,10*ROW('Sanitation Data'!D64))="","",OFFSET('Sanitation Data'!$D$29,0,10*ROW('Sanitation Data'!D64)))</f>
        <v/>
      </c>
      <c r="CM70" s="369" t="str">
        <f ca="1">+IF(OFFSET('Sanitation Data'!$D$30,0,10*ROW('Sanitation Data'!D64))="","",OFFSET('Sanitation Data'!$D$30,0,10*ROW('Sanitation Data'!D64)))</f>
        <v/>
      </c>
      <c r="CN70" s="369" t="str">
        <f ca="1">+IF(OFFSET('Sanitation Data'!$D$31,0,10*ROW('Sanitation Data'!D64))="","",OFFSET('Sanitation Data'!$D$31,0,10*ROW('Sanitation Data'!D64)))</f>
        <v/>
      </c>
      <c r="CO70" s="369" t="str">
        <f ca="1">+IF(OFFSET('Sanitation Data'!$D$32,0,10*ROW('Sanitation Data'!D64))="","",OFFSET('Sanitation Data'!$D$32,0,10*ROW('Sanitation Data'!D64)))</f>
        <v/>
      </c>
      <c r="CP70" s="369" t="str">
        <f ca="1">+IF(OFFSET('Sanitation Data'!$E$28,0,10*ROW('Sanitation Data'!E64))="","",OFFSET('Sanitation Data'!$E$28,0,10*ROW('Sanitation Data'!E64)))</f>
        <v/>
      </c>
      <c r="CQ70" s="369" t="str">
        <f ca="1">+IF(OFFSET('Sanitation Data'!$E$29,0,10*ROW('Sanitation Data'!E64))="","",OFFSET('Sanitation Data'!$E$29,0,10*ROW('Sanitation Data'!E64)))</f>
        <v/>
      </c>
      <c r="CR70" s="369" t="str">
        <f ca="1">+IF(OFFSET('Sanitation Data'!$E$30,0,10*ROW('Sanitation Data'!E64))="","",OFFSET('Sanitation Data'!$E$30,0,10*ROW('Sanitation Data'!E64)))</f>
        <v/>
      </c>
      <c r="CS70" s="369" t="str">
        <f ca="1">+IF(OFFSET('Sanitation Data'!$E$31,0,10*ROW('Sanitation Data'!E64))="","",OFFSET('Sanitation Data'!$E$31,0,10*ROW('Sanitation Data'!E64)))</f>
        <v/>
      </c>
      <c r="CT70" s="369" t="str">
        <f ca="1">+IF(OFFSET('Sanitation Data'!$E$32,0,10*ROW('Sanitation Data'!E64))="","",OFFSET('Sanitation Data'!$E$32,0,10*ROW('Sanitation Data'!E64)))</f>
        <v/>
      </c>
      <c r="CU70" s="369" t="str">
        <f ca="1">+IF(OFFSET('Sanitation Data'!$F$28,0,10*ROW('Sanitation Data'!F64))="","",OFFSET('Sanitation Data'!$F$28,0,10*ROW('Sanitation Data'!F64)))</f>
        <v/>
      </c>
      <c r="CV70" s="369" t="str">
        <f ca="1">+IF(OFFSET('Sanitation Data'!$F$29,0,10*ROW('Sanitation Data'!F64))="","",OFFSET('Sanitation Data'!$F$29,0,10*ROW('Sanitation Data'!F64)))</f>
        <v/>
      </c>
      <c r="CW70" s="369" t="str">
        <f ca="1">+IF(OFFSET('Sanitation Data'!$F$30,0,10*ROW('Sanitation Data'!F64))="","",OFFSET('Sanitation Data'!$F$30,0,10*ROW('Sanitation Data'!F64)))</f>
        <v/>
      </c>
      <c r="CX70" s="369" t="str">
        <f ca="1">+IF(OFFSET('Sanitation Data'!$F$31,0,10*ROW('Sanitation Data'!F64))="","",OFFSET('Sanitation Data'!$F$31,0,10*ROW('Sanitation Data'!F64)))</f>
        <v/>
      </c>
      <c r="CY70" s="369" t="str">
        <f ca="1">+IF(OFFSET('Sanitation Data'!$F$32,0,10*ROW('Sanitation Data'!F64))="","",OFFSET('Sanitation Data'!$F$32,0,10*ROW('Sanitation Data'!F64)))</f>
        <v/>
      </c>
      <c r="CZ70" s="369" t="str">
        <f ca="1">+IF(OFFSET('Sanitation Data'!$G$28,0,10*ROW('Sanitation Data'!G64))="","",OFFSET('Sanitation Data'!$G$28,0,10*ROW('Sanitation Data'!G64)))</f>
        <v/>
      </c>
      <c r="DA70" s="369" t="str">
        <f ca="1">+IF(OFFSET('Sanitation Data'!$G$29,0,10*ROW('Sanitation Data'!G64))="","",OFFSET('Sanitation Data'!$G$29,0,10*ROW('Sanitation Data'!G64)))</f>
        <v/>
      </c>
      <c r="DB70" s="369" t="str">
        <f ca="1">+IF(OFFSET('Sanitation Data'!$G$30,0,10*ROW('Sanitation Data'!G64))="","",OFFSET('Sanitation Data'!$G$30,0,10*ROW('Sanitation Data'!G64)))</f>
        <v/>
      </c>
      <c r="DC70" s="369" t="str">
        <f ca="1">+IF(OFFSET('Sanitation Data'!$G$31,0,10*ROW('Sanitation Data'!G64))="","",OFFSET('Sanitation Data'!$G$31,0,10*ROW('Sanitation Data'!G64)))</f>
        <v/>
      </c>
      <c r="DD70" s="369" t="str">
        <f ca="1">+IF(OFFSET('Sanitation Data'!$G$32,0,10*ROW('Sanitation Data'!G64))="","",OFFSET('Sanitation Data'!$G$32,0,10*ROW('Sanitation Data'!G64)))</f>
        <v/>
      </c>
      <c r="DE70" s="369" t="str">
        <f ca="1">+IF(OFFSET('Sanitation Data'!$H$28,0,10*ROW('Sanitation Data'!H64))="","",OFFSET('Sanitation Data'!$H$28,0,10*ROW('Sanitation Data'!H64)))</f>
        <v/>
      </c>
      <c r="DF70" s="369" t="str">
        <f ca="1">+IF(OFFSET('Sanitation Data'!$H$29,0,10*ROW('Sanitation Data'!H64))="","",OFFSET('Sanitation Data'!$H$29,0,10*ROW('Sanitation Data'!H64)))</f>
        <v/>
      </c>
      <c r="DG70" s="369" t="str">
        <f ca="1">+IF(OFFSET('Sanitation Data'!$H$30,0,10*ROW('Sanitation Data'!H64))="","",OFFSET('Sanitation Data'!$H$30,0,10*ROW('Sanitation Data'!H64)))</f>
        <v/>
      </c>
      <c r="DH70" s="369" t="str">
        <f ca="1">+IF(OFFSET('Sanitation Data'!$H$31,0,10*ROW('Sanitation Data'!H64))="","",OFFSET('Sanitation Data'!$H$31,0,10*ROW('Sanitation Data'!H64)))</f>
        <v/>
      </c>
      <c r="DI70" s="369" t="str">
        <f ca="1">+IF(OFFSET('Sanitation Data'!$H$32,0,10*ROW('Sanitation Data'!H64))="","",OFFSET('Sanitation Data'!$H$32,0,10*ROW('Sanitation Data'!H64)))</f>
        <v/>
      </c>
      <c r="DJ70" s="369" t="str">
        <f ca="1">+IF(OFFSET('Sanitation Data'!$I$28,0,10*ROW('Sanitation Data'!I64))="","",OFFSET('Sanitation Data'!$I$28,0,10*ROW('Sanitation Data'!I64)))</f>
        <v/>
      </c>
      <c r="DK70" s="369" t="str">
        <f ca="1">+IF(OFFSET('Sanitation Data'!$I$29,0,10*ROW('Sanitation Data'!I64))="","",OFFSET('Sanitation Data'!$I$29,0,10*ROW('Sanitation Data'!I64)))</f>
        <v/>
      </c>
      <c r="DL70" s="369" t="str">
        <f ca="1">+IF(OFFSET('Sanitation Data'!$I$30,0,10*ROW('Sanitation Data'!I64))="","",OFFSET('Sanitation Data'!$I$30,0,10*ROW('Sanitation Data'!I64)))</f>
        <v/>
      </c>
      <c r="DM70" s="369" t="str">
        <f ca="1">+IF(OFFSET('Sanitation Data'!$I$31,0,10*ROW('Sanitation Data'!I64))="","",OFFSET('Sanitation Data'!$I$31,0,10*ROW('Sanitation Data'!I64)))</f>
        <v/>
      </c>
      <c r="DN70" s="369" t="str">
        <f ca="1">+IF(OFFSET('Sanitation Data'!$I$32,0,10*ROW('Sanitation Data'!I64))="","",OFFSET('Sanitation Data'!$I$32,0,10*ROW('Sanitation Data'!I64)))</f>
        <v/>
      </c>
      <c r="DO70" s="369" t="str">
        <f ca="1">+IF(OFFSET('Hygiene Data'!$D$11,0,10*ROW('Hygiene Data'!D64))="","",OFFSET('Hygiene Data'!$D$11,0,10*ROW('Hygiene Data'!D64)))</f>
        <v/>
      </c>
      <c r="DP70" s="369" t="str">
        <f ca="1">+IF(OFFSET('Hygiene Data'!$D$12,0,10*ROW('Hygiene Data'!D64))="","",OFFSET('Hygiene Data'!$D$12,0,10*ROW('Hygiene Data'!D64)))</f>
        <v/>
      </c>
      <c r="DQ70" s="369" t="str">
        <f ca="1">+IF(OFFSET('Hygiene Data'!$D$13,0,10*ROW('Hygiene Data'!D64))="","",OFFSET('Hygiene Data'!$D$13,0,10*ROW('Hygiene Data'!D64)))</f>
        <v/>
      </c>
      <c r="DR70" s="369" t="str">
        <f ca="1">+IF(OFFSET('Hygiene Data'!$E$11,0,10*ROW('Hygiene Data'!E64))="","",OFFSET('Hygiene Data'!$E$11,0,10*ROW('Hygiene Data'!E64)))</f>
        <v/>
      </c>
      <c r="DS70" s="369" t="str">
        <f ca="1">+IF(OFFSET('Hygiene Data'!$E$12,0,10*ROW('Hygiene Data'!E64))="","",OFFSET('Hygiene Data'!$E$12,0,10*ROW('Hygiene Data'!E64)))</f>
        <v/>
      </c>
      <c r="DT70" s="369" t="str">
        <f ca="1">+IF(OFFSET('Hygiene Data'!$E$13,0,10*ROW('Hygiene Data'!E64))="","",OFFSET('Hygiene Data'!$E$13,0,10*ROW('Hygiene Data'!E64)))</f>
        <v/>
      </c>
      <c r="DU70" s="369" t="str">
        <f ca="1">+IF(OFFSET('Hygiene Data'!$F$11,0,10*ROW('Hygiene Data'!F64))="","",OFFSET('Hygiene Data'!$F$11,0,10*ROW('Hygiene Data'!F64)))</f>
        <v/>
      </c>
      <c r="DV70" s="369" t="str">
        <f ca="1">+IF(OFFSET('Hygiene Data'!$F$12,0,10*ROW('Hygiene Data'!F64))="","",OFFSET('Hygiene Data'!$F$12,0,10*ROW('Hygiene Data'!F64)))</f>
        <v/>
      </c>
      <c r="DW70" s="369" t="str">
        <f ca="1">+IF(OFFSET('Hygiene Data'!$F$13,0,10*ROW('Hygiene Data'!F64))="","",OFFSET('Hygiene Data'!$F$13,0,10*ROW('Hygiene Data'!F64)))</f>
        <v/>
      </c>
      <c r="DX70" s="369" t="str">
        <f ca="1">+IF(OFFSET('Hygiene Data'!$G$11,0,10*ROW('Hygiene Data'!G64))="","",OFFSET('Hygiene Data'!$G$11,0,10*ROW('Hygiene Data'!G64)))</f>
        <v/>
      </c>
      <c r="DY70" s="369" t="str">
        <f ca="1">+IF(OFFSET('Hygiene Data'!$G$12,0,10*ROW('Hygiene Data'!G64))="","",OFFSET('Hygiene Data'!$G$12,0,10*ROW('Hygiene Data'!G64)))</f>
        <v/>
      </c>
      <c r="DZ70" s="369" t="str">
        <f ca="1">+IF(OFFSET('Hygiene Data'!$G$13,0,10*ROW('Hygiene Data'!G64))="","",OFFSET('Hygiene Data'!$G$13,0,10*ROW('Hygiene Data'!G64)))</f>
        <v/>
      </c>
      <c r="EA70" s="369" t="str">
        <f ca="1">+IF(OFFSET('Hygiene Data'!$H$11,0,10*ROW('Hygiene Data'!H64))="","",OFFSET('Hygiene Data'!$H$11,0,10*ROW('Hygiene Data'!H64)))</f>
        <v/>
      </c>
      <c r="EB70" s="369" t="str">
        <f ca="1">+IF(OFFSET('Hygiene Data'!$H$12,0,10*ROW('Hygiene Data'!H64))="","",OFFSET('Hygiene Data'!$H$12,0,10*ROW('Hygiene Data'!H64)))</f>
        <v/>
      </c>
      <c r="EC70" s="369" t="str">
        <f ca="1">+IF(OFFSET('Hygiene Data'!$H$13,0,10*ROW('Hygiene Data'!H64))="","",OFFSET('Hygiene Data'!$H$13,0,10*ROW('Hygiene Data'!H64)))</f>
        <v/>
      </c>
      <c r="ED70" s="369" t="str">
        <f ca="1">+IF(OFFSET('Hygiene Data'!$I$11,0,10*ROW('Hygiene Data'!I64))="","",OFFSET('Hygiene Data'!$I$11,0,10*ROW('Hygiene Data'!I64)))</f>
        <v/>
      </c>
      <c r="EE70" s="369" t="str">
        <f ca="1">+IF(OFFSET('Hygiene Data'!$I$12,0,10*ROW('Hygiene Data'!I64))="","",OFFSET('Hygiene Data'!$I$12,0,10*ROW('Hygiene Data'!I64)))</f>
        <v/>
      </c>
      <c r="EF70" s="369" t="str">
        <f ca="1">+IF(OFFSET('Hygiene Data'!$I$13,0,10*ROW('Hygiene Data'!I64))="","",OFFSET('Hygiene Data'!$I$13,0,10*ROW('Hygiene Data'!I64)))</f>
        <v/>
      </c>
    </row>
    <row r="71" spans="1:136" x14ac:dyDescent="0.25">
      <c r="A71" s="478" t="str">
        <f ca="1">+IF(OFFSET('Water Data'!$B$2,0,10*ROW('Water Data'!E65))="","",OFFSET('Water Data'!$B$2,0,10*ROW('Water Data'!E65)))</f>
        <v/>
      </c>
      <c r="B71" s="478"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05" t="str">
        <f t="shared" ref="C71:C134" ca="1" si="1">+IF(ISNUMBER(VALUE(MID(A71,5,4))), VALUE(MID(A71, 5,4)),"")</f>
        <v/>
      </c>
      <c r="D71" s="506"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06"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06"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06"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06"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06"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06"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06"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06"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06"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06"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06"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06"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06"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06"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06"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06"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06"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07"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07"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07"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07"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07"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07"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07"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07"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07"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07"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07"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07"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07"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07"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07"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07"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07"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07"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07"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07"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07"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07"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07"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07"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07"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07"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07"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07"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07"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07"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08"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84"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08"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08"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08"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08"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08"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08"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08"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08"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08"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08"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08"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08"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08"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08"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08"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08"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69" t="str">
        <f ca="1">+IF(OFFSET('Water Data'!$D$27,0,10*ROW('Water Data'!D65))="","",OFFSET('Water Data'!$D$27,0,10*ROW('Water Data'!D65)))</f>
        <v/>
      </c>
      <c r="BT71" s="369" t="str">
        <f ca="1">+IF(OFFSET('Water Data'!$D$28,0,10*ROW('Water Data'!D65))="","",OFFSET('Water Data'!$D$28,0,10*ROW('Water Data'!D65)))</f>
        <v/>
      </c>
      <c r="BU71" s="369" t="str">
        <f ca="1">+IF(OFFSET('Water Data'!$D$29,0,10*ROW('Water Data'!D65))="","",OFFSET('Water Data'!$D$29,0,10*ROW('Water Data'!D65)))</f>
        <v/>
      </c>
      <c r="BV71" s="369" t="str">
        <f ca="1">+IF(OFFSET('Water Data'!$E$27,0,10*ROW('Water Data'!E65))="","",OFFSET('Water Data'!$E$27,0,10*ROW('Water Data'!E65)))</f>
        <v/>
      </c>
      <c r="BW71" s="369" t="str">
        <f ca="1">+IF(OFFSET('Water Data'!$E$28,0,10*ROW('Water Data'!E65))="","",OFFSET('Water Data'!$E$28,0,10*ROW('Water Data'!E65)))</f>
        <v/>
      </c>
      <c r="BX71" s="369" t="str">
        <f ca="1">+IF(OFFSET('Water Data'!$E$29,0,10*ROW('Water Data'!E65))="","",OFFSET('Water Data'!$E$29,0,10*ROW('Water Data'!E65)))</f>
        <v/>
      </c>
      <c r="BY71" s="369" t="str">
        <f ca="1">+IF(OFFSET('Water Data'!$F$27,0,10*ROW('Water Data'!F65))="","",OFFSET('Water Data'!$F$27,0,10*ROW('Water Data'!F65)))</f>
        <v/>
      </c>
      <c r="BZ71" s="369" t="str">
        <f ca="1">+IF(OFFSET('Water Data'!$F$28,0,10*ROW('Water Data'!F65))="","",OFFSET('Water Data'!$F$28,0,10*ROW('Water Data'!F65)))</f>
        <v/>
      </c>
      <c r="CA71" s="369" t="str">
        <f ca="1">+IF(OFFSET('Water Data'!$F$29,0,10*ROW('Water Data'!F65))="","",OFFSET('Water Data'!$F$29,0,10*ROW('Water Data'!F65)))</f>
        <v/>
      </c>
      <c r="CB71" s="369" t="str">
        <f ca="1">+IF(OFFSET('Water Data'!$G$27,0,10*ROW('Water Data'!G65))="","",OFFSET('Water Data'!$G$27,0,10*ROW('Water Data'!G65)))</f>
        <v/>
      </c>
      <c r="CC71" s="369" t="str">
        <f ca="1">+IF(OFFSET('Water Data'!$G$28,0,10*ROW('Water Data'!G65))="","",OFFSET('Water Data'!$G$28,0,10*ROW('Water Data'!G65)))</f>
        <v/>
      </c>
      <c r="CD71" s="369" t="str">
        <f ca="1">+IF(OFFSET('Water Data'!$G$29,0,10*ROW('Water Data'!G65))="","",OFFSET('Water Data'!$G$29,0,10*ROW('Water Data'!G65)))</f>
        <v/>
      </c>
      <c r="CE71" s="369" t="str">
        <f ca="1">+IF(OFFSET('Water Data'!$H$27,0,10*ROW('Water Data'!H65))="","",OFFSET('Water Data'!$H$27,0,10*ROW('Water Data'!H65)))</f>
        <v/>
      </c>
      <c r="CF71" s="369" t="str">
        <f ca="1">+IF(OFFSET('Water Data'!$H$28,0,10*ROW('Water Data'!H65))="","",OFFSET('Water Data'!$H$28,0,10*ROW('Water Data'!H65)))</f>
        <v/>
      </c>
      <c r="CG71" s="369" t="str">
        <f ca="1">+IF(OFFSET('Water Data'!$H$29,0,10*ROW('Water Data'!H65))="","",OFFSET('Water Data'!$H$29,0,10*ROW('Water Data'!H65)))</f>
        <v/>
      </c>
      <c r="CH71" s="369" t="str">
        <f ca="1">+IF(OFFSET('Water Data'!$I$27,0,10*ROW('Water Data'!I65))="","",OFFSET('Water Data'!$I$27,0,10*ROW('Water Data'!I65)))</f>
        <v/>
      </c>
      <c r="CI71" s="369" t="str">
        <f ca="1">+IF(OFFSET('Water Data'!$I$28,0,10*ROW('Water Data'!I65))="","",OFFSET('Water Data'!$I$28,0,10*ROW('Water Data'!I65)))</f>
        <v/>
      </c>
      <c r="CJ71" s="369" t="str">
        <f ca="1">+IF(OFFSET('Water Data'!$I$29,0,10*ROW('Water Data'!I65))="","",OFFSET('Water Data'!$I$29,0,10*ROW('Water Data'!I65)))</f>
        <v/>
      </c>
      <c r="CK71" s="369" t="str">
        <f ca="1">+IF(OFFSET('Sanitation Data'!$D$28,0,10*ROW('Sanitation Data'!D65))="","",OFFSET('Sanitation Data'!$D$28,0,10*ROW('Sanitation Data'!D65)))</f>
        <v/>
      </c>
      <c r="CL71" s="369" t="str">
        <f ca="1">+IF(OFFSET('Sanitation Data'!$D$29,0,10*ROW('Sanitation Data'!D65))="","",OFFSET('Sanitation Data'!$D$29,0,10*ROW('Sanitation Data'!D65)))</f>
        <v/>
      </c>
      <c r="CM71" s="369" t="str">
        <f ca="1">+IF(OFFSET('Sanitation Data'!$D$30,0,10*ROW('Sanitation Data'!D65))="","",OFFSET('Sanitation Data'!$D$30,0,10*ROW('Sanitation Data'!D65)))</f>
        <v/>
      </c>
      <c r="CN71" s="369" t="str">
        <f ca="1">+IF(OFFSET('Sanitation Data'!$D$31,0,10*ROW('Sanitation Data'!D65))="","",OFFSET('Sanitation Data'!$D$31,0,10*ROW('Sanitation Data'!D65)))</f>
        <v/>
      </c>
      <c r="CO71" s="369" t="str">
        <f ca="1">+IF(OFFSET('Sanitation Data'!$D$32,0,10*ROW('Sanitation Data'!D65))="","",OFFSET('Sanitation Data'!$D$32,0,10*ROW('Sanitation Data'!D65)))</f>
        <v/>
      </c>
      <c r="CP71" s="369" t="str">
        <f ca="1">+IF(OFFSET('Sanitation Data'!$E$28,0,10*ROW('Sanitation Data'!E65))="","",OFFSET('Sanitation Data'!$E$28,0,10*ROW('Sanitation Data'!E65)))</f>
        <v/>
      </c>
      <c r="CQ71" s="369" t="str">
        <f ca="1">+IF(OFFSET('Sanitation Data'!$E$29,0,10*ROW('Sanitation Data'!E65))="","",OFFSET('Sanitation Data'!$E$29,0,10*ROW('Sanitation Data'!E65)))</f>
        <v/>
      </c>
      <c r="CR71" s="369" t="str">
        <f ca="1">+IF(OFFSET('Sanitation Data'!$E$30,0,10*ROW('Sanitation Data'!E65))="","",OFFSET('Sanitation Data'!$E$30,0,10*ROW('Sanitation Data'!E65)))</f>
        <v/>
      </c>
      <c r="CS71" s="369" t="str">
        <f ca="1">+IF(OFFSET('Sanitation Data'!$E$31,0,10*ROW('Sanitation Data'!E65))="","",OFFSET('Sanitation Data'!$E$31,0,10*ROW('Sanitation Data'!E65)))</f>
        <v/>
      </c>
      <c r="CT71" s="369" t="str">
        <f ca="1">+IF(OFFSET('Sanitation Data'!$E$32,0,10*ROW('Sanitation Data'!E65))="","",OFFSET('Sanitation Data'!$E$32,0,10*ROW('Sanitation Data'!E65)))</f>
        <v/>
      </c>
      <c r="CU71" s="369" t="str">
        <f ca="1">+IF(OFFSET('Sanitation Data'!$F$28,0,10*ROW('Sanitation Data'!F65))="","",OFFSET('Sanitation Data'!$F$28,0,10*ROW('Sanitation Data'!F65)))</f>
        <v/>
      </c>
      <c r="CV71" s="369" t="str">
        <f ca="1">+IF(OFFSET('Sanitation Data'!$F$29,0,10*ROW('Sanitation Data'!F65))="","",OFFSET('Sanitation Data'!$F$29,0,10*ROW('Sanitation Data'!F65)))</f>
        <v/>
      </c>
      <c r="CW71" s="369" t="str">
        <f ca="1">+IF(OFFSET('Sanitation Data'!$F$30,0,10*ROW('Sanitation Data'!F65))="","",OFFSET('Sanitation Data'!$F$30,0,10*ROW('Sanitation Data'!F65)))</f>
        <v/>
      </c>
      <c r="CX71" s="369" t="str">
        <f ca="1">+IF(OFFSET('Sanitation Data'!$F$31,0,10*ROW('Sanitation Data'!F65))="","",OFFSET('Sanitation Data'!$F$31,0,10*ROW('Sanitation Data'!F65)))</f>
        <v/>
      </c>
      <c r="CY71" s="369" t="str">
        <f ca="1">+IF(OFFSET('Sanitation Data'!$F$32,0,10*ROW('Sanitation Data'!F65))="","",OFFSET('Sanitation Data'!$F$32,0,10*ROW('Sanitation Data'!F65)))</f>
        <v/>
      </c>
      <c r="CZ71" s="369" t="str">
        <f ca="1">+IF(OFFSET('Sanitation Data'!$G$28,0,10*ROW('Sanitation Data'!G65))="","",OFFSET('Sanitation Data'!$G$28,0,10*ROW('Sanitation Data'!G65)))</f>
        <v/>
      </c>
      <c r="DA71" s="369" t="str">
        <f ca="1">+IF(OFFSET('Sanitation Data'!$G$29,0,10*ROW('Sanitation Data'!G65))="","",OFFSET('Sanitation Data'!$G$29,0,10*ROW('Sanitation Data'!G65)))</f>
        <v/>
      </c>
      <c r="DB71" s="369" t="str">
        <f ca="1">+IF(OFFSET('Sanitation Data'!$G$30,0,10*ROW('Sanitation Data'!G65))="","",OFFSET('Sanitation Data'!$G$30,0,10*ROW('Sanitation Data'!G65)))</f>
        <v/>
      </c>
      <c r="DC71" s="369" t="str">
        <f ca="1">+IF(OFFSET('Sanitation Data'!$G$31,0,10*ROW('Sanitation Data'!G65))="","",OFFSET('Sanitation Data'!$G$31,0,10*ROW('Sanitation Data'!G65)))</f>
        <v/>
      </c>
      <c r="DD71" s="369" t="str">
        <f ca="1">+IF(OFFSET('Sanitation Data'!$G$32,0,10*ROW('Sanitation Data'!G65))="","",OFFSET('Sanitation Data'!$G$32,0,10*ROW('Sanitation Data'!G65)))</f>
        <v/>
      </c>
      <c r="DE71" s="369" t="str">
        <f ca="1">+IF(OFFSET('Sanitation Data'!$H$28,0,10*ROW('Sanitation Data'!H65))="","",OFFSET('Sanitation Data'!$H$28,0,10*ROW('Sanitation Data'!H65)))</f>
        <v/>
      </c>
      <c r="DF71" s="369" t="str">
        <f ca="1">+IF(OFFSET('Sanitation Data'!$H$29,0,10*ROW('Sanitation Data'!H65))="","",OFFSET('Sanitation Data'!$H$29,0,10*ROW('Sanitation Data'!H65)))</f>
        <v/>
      </c>
      <c r="DG71" s="369" t="str">
        <f ca="1">+IF(OFFSET('Sanitation Data'!$H$30,0,10*ROW('Sanitation Data'!H65))="","",OFFSET('Sanitation Data'!$H$30,0,10*ROW('Sanitation Data'!H65)))</f>
        <v/>
      </c>
      <c r="DH71" s="369" t="str">
        <f ca="1">+IF(OFFSET('Sanitation Data'!$H$31,0,10*ROW('Sanitation Data'!H65))="","",OFFSET('Sanitation Data'!$H$31,0,10*ROW('Sanitation Data'!H65)))</f>
        <v/>
      </c>
      <c r="DI71" s="369" t="str">
        <f ca="1">+IF(OFFSET('Sanitation Data'!$H$32,0,10*ROW('Sanitation Data'!H65))="","",OFFSET('Sanitation Data'!$H$32,0,10*ROW('Sanitation Data'!H65)))</f>
        <v/>
      </c>
      <c r="DJ71" s="369" t="str">
        <f ca="1">+IF(OFFSET('Sanitation Data'!$I$28,0,10*ROW('Sanitation Data'!I65))="","",OFFSET('Sanitation Data'!$I$28,0,10*ROW('Sanitation Data'!I65)))</f>
        <v/>
      </c>
      <c r="DK71" s="369" t="str">
        <f ca="1">+IF(OFFSET('Sanitation Data'!$I$29,0,10*ROW('Sanitation Data'!I65))="","",OFFSET('Sanitation Data'!$I$29,0,10*ROW('Sanitation Data'!I65)))</f>
        <v/>
      </c>
      <c r="DL71" s="369" t="str">
        <f ca="1">+IF(OFFSET('Sanitation Data'!$I$30,0,10*ROW('Sanitation Data'!I65))="","",OFFSET('Sanitation Data'!$I$30,0,10*ROW('Sanitation Data'!I65)))</f>
        <v/>
      </c>
      <c r="DM71" s="369" t="str">
        <f ca="1">+IF(OFFSET('Sanitation Data'!$I$31,0,10*ROW('Sanitation Data'!I65))="","",OFFSET('Sanitation Data'!$I$31,0,10*ROW('Sanitation Data'!I65)))</f>
        <v/>
      </c>
      <c r="DN71" s="369" t="str">
        <f ca="1">+IF(OFFSET('Sanitation Data'!$I$32,0,10*ROW('Sanitation Data'!I65))="","",OFFSET('Sanitation Data'!$I$32,0,10*ROW('Sanitation Data'!I65)))</f>
        <v/>
      </c>
      <c r="DO71" s="369" t="str">
        <f ca="1">+IF(OFFSET('Hygiene Data'!$D$11,0,10*ROW('Hygiene Data'!D65))="","",OFFSET('Hygiene Data'!$D$11,0,10*ROW('Hygiene Data'!D65)))</f>
        <v/>
      </c>
      <c r="DP71" s="369" t="str">
        <f ca="1">+IF(OFFSET('Hygiene Data'!$D$12,0,10*ROW('Hygiene Data'!D65))="","",OFFSET('Hygiene Data'!$D$12,0,10*ROW('Hygiene Data'!D65)))</f>
        <v/>
      </c>
      <c r="DQ71" s="369" t="str">
        <f ca="1">+IF(OFFSET('Hygiene Data'!$D$13,0,10*ROW('Hygiene Data'!D65))="","",OFFSET('Hygiene Data'!$D$13,0,10*ROW('Hygiene Data'!D65)))</f>
        <v/>
      </c>
      <c r="DR71" s="369" t="str">
        <f ca="1">+IF(OFFSET('Hygiene Data'!$E$11,0,10*ROW('Hygiene Data'!E65))="","",OFFSET('Hygiene Data'!$E$11,0,10*ROW('Hygiene Data'!E65)))</f>
        <v/>
      </c>
      <c r="DS71" s="369" t="str">
        <f ca="1">+IF(OFFSET('Hygiene Data'!$E$12,0,10*ROW('Hygiene Data'!E65))="","",OFFSET('Hygiene Data'!$E$12,0,10*ROW('Hygiene Data'!E65)))</f>
        <v/>
      </c>
      <c r="DT71" s="369" t="str">
        <f ca="1">+IF(OFFSET('Hygiene Data'!$E$13,0,10*ROW('Hygiene Data'!E65))="","",OFFSET('Hygiene Data'!$E$13,0,10*ROW('Hygiene Data'!E65)))</f>
        <v/>
      </c>
      <c r="DU71" s="369" t="str">
        <f ca="1">+IF(OFFSET('Hygiene Data'!$F$11,0,10*ROW('Hygiene Data'!F65))="","",OFFSET('Hygiene Data'!$F$11,0,10*ROW('Hygiene Data'!F65)))</f>
        <v/>
      </c>
      <c r="DV71" s="369" t="str">
        <f ca="1">+IF(OFFSET('Hygiene Data'!$F$12,0,10*ROW('Hygiene Data'!F65))="","",OFFSET('Hygiene Data'!$F$12,0,10*ROW('Hygiene Data'!F65)))</f>
        <v/>
      </c>
      <c r="DW71" s="369" t="str">
        <f ca="1">+IF(OFFSET('Hygiene Data'!$F$13,0,10*ROW('Hygiene Data'!F65))="","",OFFSET('Hygiene Data'!$F$13,0,10*ROW('Hygiene Data'!F65)))</f>
        <v/>
      </c>
      <c r="DX71" s="369" t="str">
        <f ca="1">+IF(OFFSET('Hygiene Data'!$G$11,0,10*ROW('Hygiene Data'!G65))="","",OFFSET('Hygiene Data'!$G$11,0,10*ROW('Hygiene Data'!G65)))</f>
        <v/>
      </c>
      <c r="DY71" s="369" t="str">
        <f ca="1">+IF(OFFSET('Hygiene Data'!$G$12,0,10*ROW('Hygiene Data'!G65))="","",OFFSET('Hygiene Data'!$G$12,0,10*ROW('Hygiene Data'!G65)))</f>
        <v/>
      </c>
      <c r="DZ71" s="369" t="str">
        <f ca="1">+IF(OFFSET('Hygiene Data'!$G$13,0,10*ROW('Hygiene Data'!G65))="","",OFFSET('Hygiene Data'!$G$13,0,10*ROW('Hygiene Data'!G65)))</f>
        <v/>
      </c>
      <c r="EA71" s="369" t="str">
        <f ca="1">+IF(OFFSET('Hygiene Data'!$H$11,0,10*ROW('Hygiene Data'!H65))="","",OFFSET('Hygiene Data'!$H$11,0,10*ROW('Hygiene Data'!H65)))</f>
        <v/>
      </c>
      <c r="EB71" s="369" t="str">
        <f ca="1">+IF(OFFSET('Hygiene Data'!$H$12,0,10*ROW('Hygiene Data'!H65))="","",OFFSET('Hygiene Data'!$H$12,0,10*ROW('Hygiene Data'!H65)))</f>
        <v/>
      </c>
      <c r="EC71" s="369" t="str">
        <f ca="1">+IF(OFFSET('Hygiene Data'!$H$13,0,10*ROW('Hygiene Data'!H65))="","",OFFSET('Hygiene Data'!$H$13,0,10*ROW('Hygiene Data'!H65)))</f>
        <v/>
      </c>
      <c r="ED71" s="369" t="str">
        <f ca="1">+IF(OFFSET('Hygiene Data'!$I$11,0,10*ROW('Hygiene Data'!I65))="","",OFFSET('Hygiene Data'!$I$11,0,10*ROW('Hygiene Data'!I65)))</f>
        <v/>
      </c>
      <c r="EE71" s="369" t="str">
        <f ca="1">+IF(OFFSET('Hygiene Data'!$I$12,0,10*ROW('Hygiene Data'!I65))="","",OFFSET('Hygiene Data'!$I$12,0,10*ROW('Hygiene Data'!I65)))</f>
        <v/>
      </c>
      <c r="EF71" s="369" t="str">
        <f ca="1">+IF(OFFSET('Hygiene Data'!$I$13,0,10*ROW('Hygiene Data'!I65))="","",OFFSET('Hygiene Data'!$I$13,0,10*ROW('Hygiene Data'!I65)))</f>
        <v/>
      </c>
    </row>
    <row r="72" spans="1:136" x14ac:dyDescent="0.25">
      <c r="A72" s="478" t="str">
        <f ca="1">+IF(OFFSET('Water Data'!$B$2,0,10*ROW('Water Data'!E66))="","",OFFSET('Water Data'!$B$2,0,10*ROW('Water Data'!E66)))</f>
        <v/>
      </c>
      <c r="B72" s="478"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05" t="str">
        <f t="shared" ca="1" si="1"/>
        <v/>
      </c>
      <c r="D72" s="506"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06"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06"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06"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06"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06"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06"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06"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06"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06"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06"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06"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06"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06"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06"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06"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06"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06"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07"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07"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07"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07"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07"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07"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07"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07"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07"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07"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07"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07"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07"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07"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07"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07"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07"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07"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07"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07"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07"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07"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07"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07"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07"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07"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07"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07"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07"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07"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08"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84"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08"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08"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08"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08"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08"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08"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08"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08"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08"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08"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08"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08"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08"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08"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08"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08"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69" t="str">
        <f ca="1">+IF(OFFSET('Water Data'!$D$27,0,10*ROW('Water Data'!D66))="","",OFFSET('Water Data'!$D$27,0,10*ROW('Water Data'!D66)))</f>
        <v/>
      </c>
      <c r="BT72" s="369" t="str">
        <f ca="1">+IF(OFFSET('Water Data'!$D$28,0,10*ROW('Water Data'!D66))="","",OFFSET('Water Data'!$D$28,0,10*ROW('Water Data'!D66)))</f>
        <v/>
      </c>
      <c r="BU72" s="369" t="str">
        <f ca="1">+IF(OFFSET('Water Data'!$D$29,0,10*ROW('Water Data'!D66))="","",OFFSET('Water Data'!$D$29,0,10*ROW('Water Data'!D66)))</f>
        <v/>
      </c>
      <c r="BV72" s="369" t="str">
        <f ca="1">+IF(OFFSET('Water Data'!$E$27,0,10*ROW('Water Data'!E66))="","",OFFSET('Water Data'!$E$27,0,10*ROW('Water Data'!E66)))</f>
        <v/>
      </c>
      <c r="BW72" s="369" t="str">
        <f ca="1">+IF(OFFSET('Water Data'!$E$28,0,10*ROW('Water Data'!E66))="","",OFFSET('Water Data'!$E$28,0,10*ROW('Water Data'!E66)))</f>
        <v/>
      </c>
      <c r="BX72" s="369" t="str">
        <f ca="1">+IF(OFFSET('Water Data'!$E$29,0,10*ROW('Water Data'!E66))="","",OFFSET('Water Data'!$E$29,0,10*ROW('Water Data'!E66)))</f>
        <v/>
      </c>
      <c r="BY72" s="369" t="str">
        <f ca="1">+IF(OFFSET('Water Data'!$F$27,0,10*ROW('Water Data'!F66))="","",OFFSET('Water Data'!$F$27,0,10*ROW('Water Data'!F66)))</f>
        <v/>
      </c>
      <c r="BZ72" s="369" t="str">
        <f ca="1">+IF(OFFSET('Water Data'!$F$28,0,10*ROW('Water Data'!F66))="","",OFFSET('Water Data'!$F$28,0,10*ROW('Water Data'!F66)))</f>
        <v/>
      </c>
      <c r="CA72" s="369" t="str">
        <f ca="1">+IF(OFFSET('Water Data'!$F$29,0,10*ROW('Water Data'!F66))="","",OFFSET('Water Data'!$F$29,0,10*ROW('Water Data'!F66)))</f>
        <v/>
      </c>
      <c r="CB72" s="369" t="str">
        <f ca="1">+IF(OFFSET('Water Data'!$G$27,0,10*ROW('Water Data'!G66))="","",OFFSET('Water Data'!$G$27,0,10*ROW('Water Data'!G66)))</f>
        <v/>
      </c>
      <c r="CC72" s="369" t="str">
        <f ca="1">+IF(OFFSET('Water Data'!$G$28,0,10*ROW('Water Data'!G66))="","",OFFSET('Water Data'!$G$28,0,10*ROW('Water Data'!G66)))</f>
        <v/>
      </c>
      <c r="CD72" s="369" t="str">
        <f ca="1">+IF(OFFSET('Water Data'!$G$29,0,10*ROW('Water Data'!G66))="","",OFFSET('Water Data'!$G$29,0,10*ROW('Water Data'!G66)))</f>
        <v/>
      </c>
      <c r="CE72" s="369" t="str">
        <f ca="1">+IF(OFFSET('Water Data'!$H$27,0,10*ROW('Water Data'!H66))="","",OFFSET('Water Data'!$H$27,0,10*ROW('Water Data'!H66)))</f>
        <v/>
      </c>
      <c r="CF72" s="369" t="str">
        <f ca="1">+IF(OFFSET('Water Data'!$H$28,0,10*ROW('Water Data'!H66))="","",OFFSET('Water Data'!$H$28,0,10*ROW('Water Data'!H66)))</f>
        <v/>
      </c>
      <c r="CG72" s="369" t="str">
        <f ca="1">+IF(OFFSET('Water Data'!$H$29,0,10*ROW('Water Data'!H66))="","",OFFSET('Water Data'!$H$29,0,10*ROW('Water Data'!H66)))</f>
        <v/>
      </c>
      <c r="CH72" s="369" t="str">
        <f ca="1">+IF(OFFSET('Water Data'!$I$27,0,10*ROW('Water Data'!I66))="","",OFFSET('Water Data'!$I$27,0,10*ROW('Water Data'!I66)))</f>
        <v/>
      </c>
      <c r="CI72" s="369" t="str">
        <f ca="1">+IF(OFFSET('Water Data'!$I$28,0,10*ROW('Water Data'!I66))="","",OFFSET('Water Data'!$I$28,0,10*ROW('Water Data'!I66)))</f>
        <v/>
      </c>
      <c r="CJ72" s="369" t="str">
        <f ca="1">+IF(OFFSET('Water Data'!$I$29,0,10*ROW('Water Data'!I66))="","",OFFSET('Water Data'!$I$29,0,10*ROW('Water Data'!I66)))</f>
        <v/>
      </c>
      <c r="CK72" s="369" t="str">
        <f ca="1">+IF(OFFSET('Sanitation Data'!$D$28,0,10*ROW('Sanitation Data'!D66))="","",OFFSET('Sanitation Data'!$D$28,0,10*ROW('Sanitation Data'!D66)))</f>
        <v/>
      </c>
      <c r="CL72" s="369" t="str">
        <f ca="1">+IF(OFFSET('Sanitation Data'!$D$29,0,10*ROW('Sanitation Data'!D66))="","",OFFSET('Sanitation Data'!$D$29,0,10*ROW('Sanitation Data'!D66)))</f>
        <v/>
      </c>
      <c r="CM72" s="369" t="str">
        <f ca="1">+IF(OFFSET('Sanitation Data'!$D$30,0,10*ROW('Sanitation Data'!D66))="","",OFFSET('Sanitation Data'!$D$30,0,10*ROW('Sanitation Data'!D66)))</f>
        <v/>
      </c>
      <c r="CN72" s="369" t="str">
        <f ca="1">+IF(OFFSET('Sanitation Data'!$D$31,0,10*ROW('Sanitation Data'!D66))="","",OFFSET('Sanitation Data'!$D$31,0,10*ROW('Sanitation Data'!D66)))</f>
        <v/>
      </c>
      <c r="CO72" s="369" t="str">
        <f ca="1">+IF(OFFSET('Sanitation Data'!$D$32,0,10*ROW('Sanitation Data'!D66))="","",OFFSET('Sanitation Data'!$D$32,0,10*ROW('Sanitation Data'!D66)))</f>
        <v/>
      </c>
      <c r="CP72" s="369" t="str">
        <f ca="1">+IF(OFFSET('Sanitation Data'!$E$28,0,10*ROW('Sanitation Data'!E66))="","",OFFSET('Sanitation Data'!$E$28,0,10*ROW('Sanitation Data'!E66)))</f>
        <v/>
      </c>
      <c r="CQ72" s="369" t="str">
        <f ca="1">+IF(OFFSET('Sanitation Data'!$E$29,0,10*ROW('Sanitation Data'!E66))="","",OFFSET('Sanitation Data'!$E$29,0,10*ROW('Sanitation Data'!E66)))</f>
        <v/>
      </c>
      <c r="CR72" s="369" t="str">
        <f ca="1">+IF(OFFSET('Sanitation Data'!$E$30,0,10*ROW('Sanitation Data'!E66))="","",OFFSET('Sanitation Data'!$E$30,0,10*ROW('Sanitation Data'!E66)))</f>
        <v/>
      </c>
      <c r="CS72" s="369" t="str">
        <f ca="1">+IF(OFFSET('Sanitation Data'!$E$31,0,10*ROW('Sanitation Data'!E66))="","",OFFSET('Sanitation Data'!$E$31,0,10*ROW('Sanitation Data'!E66)))</f>
        <v/>
      </c>
      <c r="CT72" s="369" t="str">
        <f ca="1">+IF(OFFSET('Sanitation Data'!$E$32,0,10*ROW('Sanitation Data'!E66))="","",OFFSET('Sanitation Data'!$E$32,0,10*ROW('Sanitation Data'!E66)))</f>
        <v/>
      </c>
      <c r="CU72" s="369" t="str">
        <f ca="1">+IF(OFFSET('Sanitation Data'!$F$28,0,10*ROW('Sanitation Data'!F66))="","",OFFSET('Sanitation Data'!$F$28,0,10*ROW('Sanitation Data'!F66)))</f>
        <v/>
      </c>
      <c r="CV72" s="369" t="str">
        <f ca="1">+IF(OFFSET('Sanitation Data'!$F$29,0,10*ROW('Sanitation Data'!F66))="","",OFFSET('Sanitation Data'!$F$29,0,10*ROW('Sanitation Data'!F66)))</f>
        <v/>
      </c>
      <c r="CW72" s="369" t="str">
        <f ca="1">+IF(OFFSET('Sanitation Data'!$F$30,0,10*ROW('Sanitation Data'!F66))="","",OFFSET('Sanitation Data'!$F$30,0,10*ROW('Sanitation Data'!F66)))</f>
        <v/>
      </c>
      <c r="CX72" s="369" t="str">
        <f ca="1">+IF(OFFSET('Sanitation Data'!$F$31,0,10*ROW('Sanitation Data'!F66))="","",OFFSET('Sanitation Data'!$F$31,0,10*ROW('Sanitation Data'!F66)))</f>
        <v/>
      </c>
      <c r="CY72" s="369" t="str">
        <f ca="1">+IF(OFFSET('Sanitation Data'!$F$32,0,10*ROW('Sanitation Data'!F66))="","",OFFSET('Sanitation Data'!$F$32,0,10*ROW('Sanitation Data'!F66)))</f>
        <v/>
      </c>
      <c r="CZ72" s="369" t="str">
        <f ca="1">+IF(OFFSET('Sanitation Data'!$G$28,0,10*ROW('Sanitation Data'!G66))="","",OFFSET('Sanitation Data'!$G$28,0,10*ROW('Sanitation Data'!G66)))</f>
        <v/>
      </c>
      <c r="DA72" s="369" t="str">
        <f ca="1">+IF(OFFSET('Sanitation Data'!$G$29,0,10*ROW('Sanitation Data'!G66))="","",OFFSET('Sanitation Data'!$G$29,0,10*ROW('Sanitation Data'!G66)))</f>
        <v/>
      </c>
      <c r="DB72" s="369" t="str">
        <f ca="1">+IF(OFFSET('Sanitation Data'!$G$30,0,10*ROW('Sanitation Data'!G66))="","",OFFSET('Sanitation Data'!$G$30,0,10*ROW('Sanitation Data'!G66)))</f>
        <v/>
      </c>
      <c r="DC72" s="369" t="str">
        <f ca="1">+IF(OFFSET('Sanitation Data'!$G$31,0,10*ROW('Sanitation Data'!G66))="","",OFFSET('Sanitation Data'!$G$31,0,10*ROW('Sanitation Data'!G66)))</f>
        <v/>
      </c>
      <c r="DD72" s="369" t="str">
        <f ca="1">+IF(OFFSET('Sanitation Data'!$G$32,0,10*ROW('Sanitation Data'!G66))="","",OFFSET('Sanitation Data'!$G$32,0,10*ROW('Sanitation Data'!G66)))</f>
        <v/>
      </c>
      <c r="DE72" s="369" t="str">
        <f ca="1">+IF(OFFSET('Sanitation Data'!$H$28,0,10*ROW('Sanitation Data'!H66))="","",OFFSET('Sanitation Data'!$H$28,0,10*ROW('Sanitation Data'!H66)))</f>
        <v/>
      </c>
      <c r="DF72" s="369" t="str">
        <f ca="1">+IF(OFFSET('Sanitation Data'!$H$29,0,10*ROW('Sanitation Data'!H66))="","",OFFSET('Sanitation Data'!$H$29,0,10*ROW('Sanitation Data'!H66)))</f>
        <v/>
      </c>
      <c r="DG72" s="369" t="str">
        <f ca="1">+IF(OFFSET('Sanitation Data'!$H$30,0,10*ROW('Sanitation Data'!H66))="","",OFFSET('Sanitation Data'!$H$30,0,10*ROW('Sanitation Data'!H66)))</f>
        <v/>
      </c>
      <c r="DH72" s="369" t="str">
        <f ca="1">+IF(OFFSET('Sanitation Data'!$H$31,0,10*ROW('Sanitation Data'!H66))="","",OFFSET('Sanitation Data'!$H$31,0,10*ROW('Sanitation Data'!H66)))</f>
        <v/>
      </c>
      <c r="DI72" s="369" t="str">
        <f ca="1">+IF(OFFSET('Sanitation Data'!$H$32,0,10*ROW('Sanitation Data'!H66))="","",OFFSET('Sanitation Data'!$H$32,0,10*ROW('Sanitation Data'!H66)))</f>
        <v/>
      </c>
      <c r="DJ72" s="369" t="str">
        <f ca="1">+IF(OFFSET('Sanitation Data'!$I$28,0,10*ROW('Sanitation Data'!I66))="","",OFFSET('Sanitation Data'!$I$28,0,10*ROW('Sanitation Data'!I66)))</f>
        <v/>
      </c>
      <c r="DK72" s="369" t="str">
        <f ca="1">+IF(OFFSET('Sanitation Data'!$I$29,0,10*ROW('Sanitation Data'!I66))="","",OFFSET('Sanitation Data'!$I$29,0,10*ROW('Sanitation Data'!I66)))</f>
        <v/>
      </c>
      <c r="DL72" s="369" t="str">
        <f ca="1">+IF(OFFSET('Sanitation Data'!$I$30,0,10*ROW('Sanitation Data'!I66))="","",OFFSET('Sanitation Data'!$I$30,0,10*ROW('Sanitation Data'!I66)))</f>
        <v/>
      </c>
      <c r="DM72" s="369" t="str">
        <f ca="1">+IF(OFFSET('Sanitation Data'!$I$31,0,10*ROW('Sanitation Data'!I66))="","",OFFSET('Sanitation Data'!$I$31,0,10*ROW('Sanitation Data'!I66)))</f>
        <v/>
      </c>
      <c r="DN72" s="369" t="str">
        <f ca="1">+IF(OFFSET('Sanitation Data'!$I$32,0,10*ROW('Sanitation Data'!I66))="","",OFFSET('Sanitation Data'!$I$32,0,10*ROW('Sanitation Data'!I66)))</f>
        <v/>
      </c>
      <c r="DO72" s="369" t="str">
        <f ca="1">+IF(OFFSET('Hygiene Data'!$D$11,0,10*ROW('Hygiene Data'!D66))="","",OFFSET('Hygiene Data'!$D$11,0,10*ROW('Hygiene Data'!D66)))</f>
        <v/>
      </c>
      <c r="DP72" s="369" t="str">
        <f ca="1">+IF(OFFSET('Hygiene Data'!$D$12,0,10*ROW('Hygiene Data'!D66))="","",OFFSET('Hygiene Data'!$D$12,0,10*ROW('Hygiene Data'!D66)))</f>
        <v/>
      </c>
      <c r="DQ72" s="369" t="str">
        <f ca="1">+IF(OFFSET('Hygiene Data'!$D$13,0,10*ROW('Hygiene Data'!D66))="","",OFFSET('Hygiene Data'!$D$13,0,10*ROW('Hygiene Data'!D66)))</f>
        <v/>
      </c>
      <c r="DR72" s="369" t="str">
        <f ca="1">+IF(OFFSET('Hygiene Data'!$E$11,0,10*ROW('Hygiene Data'!E66))="","",OFFSET('Hygiene Data'!$E$11,0,10*ROW('Hygiene Data'!E66)))</f>
        <v/>
      </c>
      <c r="DS72" s="369" t="str">
        <f ca="1">+IF(OFFSET('Hygiene Data'!$E$12,0,10*ROW('Hygiene Data'!E66))="","",OFFSET('Hygiene Data'!$E$12,0,10*ROW('Hygiene Data'!E66)))</f>
        <v/>
      </c>
      <c r="DT72" s="369" t="str">
        <f ca="1">+IF(OFFSET('Hygiene Data'!$E$13,0,10*ROW('Hygiene Data'!E66))="","",OFFSET('Hygiene Data'!$E$13,0,10*ROW('Hygiene Data'!E66)))</f>
        <v/>
      </c>
      <c r="DU72" s="369" t="str">
        <f ca="1">+IF(OFFSET('Hygiene Data'!$F$11,0,10*ROW('Hygiene Data'!F66))="","",OFFSET('Hygiene Data'!$F$11,0,10*ROW('Hygiene Data'!F66)))</f>
        <v/>
      </c>
      <c r="DV72" s="369" t="str">
        <f ca="1">+IF(OFFSET('Hygiene Data'!$F$12,0,10*ROW('Hygiene Data'!F66))="","",OFFSET('Hygiene Data'!$F$12,0,10*ROW('Hygiene Data'!F66)))</f>
        <v/>
      </c>
      <c r="DW72" s="369" t="str">
        <f ca="1">+IF(OFFSET('Hygiene Data'!$F$13,0,10*ROW('Hygiene Data'!F66))="","",OFFSET('Hygiene Data'!$F$13,0,10*ROW('Hygiene Data'!F66)))</f>
        <v/>
      </c>
      <c r="DX72" s="369" t="str">
        <f ca="1">+IF(OFFSET('Hygiene Data'!$G$11,0,10*ROW('Hygiene Data'!G66))="","",OFFSET('Hygiene Data'!$G$11,0,10*ROW('Hygiene Data'!G66)))</f>
        <v/>
      </c>
      <c r="DY72" s="369" t="str">
        <f ca="1">+IF(OFFSET('Hygiene Data'!$G$12,0,10*ROW('Hygiene Data'!G66))="","",OFFSET('Hygiene Data'!$G$12,0,10*ROW('Hygiene Data'!G66)))</f>
        <v/>
      </c>
      <c r="DZ72" s="369" t="str">
        <f ca="1">+IF(OFFSET('Hygiene Data'!$G$13,0,10*ROW('Hygiene Data'!G66))="","",OFFSET('Hygiene Data'!$G$13,0,10*ROW('Hygiene Data'!G66)))</f>
        <v/>
      </c>
      <c r="EA72" s="369" t="str">
        <f ca="1">+IF(OFFSET('Hygiene Data'!$H$11,0,10*ROW('Hygiene Data'!H66))="","",OFFSET('Hygiene Data'!$H$11,0,10*ROW('Hygiene Data'!H66)))</f>
        <v/>
      </c>
      <c r="EB72" s="369" t="str">
        <f ca="1">+IF(OFFSET('Hygiene Data'!$H$12,0,10*ROW('Hygiene Data'!H66))="","",OFFSET('Hygiene Data'!$H$12,0,10*ROW('Hygiene Data'!H66)))</f>
        <v/>
      </c>
      <c r="EC72" s="369" t="str">
        <f ca="1">+IF(OFFSET('Hygiene Data'!$H$13,0,10*ROW('Hygiene Data'!H66))="","",OFFSET('Hygiene Data'!$H$13,0,10*ROW('Hygiene Data'!H66)))</f>
        <v/>
      </c>
      <c r="ED72" s="369" t="str">
        <f ca="1">+IF(OFFSET('Hygiene Data'!$I$11,0,10*ROW('Hygiene Data'!I66))="","",OFFSET('Hygiene Data'!$I$11,0,10*ROW('Hygiene Data'!I66)))</f>
        <v/>
      </c>
      <c r="EE72" s="369" t="str">
        <f ca="1">+IF(OFFSET('Hygiene Data'!$I$12,0,10*ROW('Hygiene Data'!I66))="","",OFFSET('Hygiene Data'!$I$12,0,10*ROW('Hygiene Data'!I66)))</f>
        <v/>
      </c>
      <c r="EF72" s="369" t="str">
        <f ca="1">+IF(OFFSET('Hygiene Data'!$I$13,0,10*ROW('Hygiene Data'!I66))="","",OFFSET('Hygiene Data'!$I$13,0,10*ROW('Hygiene Data'!I66)))</f>
        <v/>
      </c>
    </row>
    <row r="73" spans="1:136" x14ac:dyDescent="0.25">
      <c r="A73" s="478" t="str">
        <f ca="1">+IF(OFFSET('Water Data'!$B$2,0,10*ROW('Water Data'!E67))="","",OFFSET('Water Data'!$B$2,0,10*ROW('Water Data'!E67)))</f>
        <v/>
      </c>
      <c r="B73" s="478"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05" t="str">
        <f t="shared" ca="1" si="1"/>
        <v/>
      </c>
      <c r="D73" s="506"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06"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06"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06"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06"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06"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06"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06"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06"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06"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06"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06"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06"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06"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06"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06"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06"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06"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07"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07"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07"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07"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07"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07"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07"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07"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07"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07"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07"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07"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07"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07"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07"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07"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07"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07"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07"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07"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07"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07"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07"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07"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07"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07"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07"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07"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07"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07"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08"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84"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08"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08"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08"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08"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08"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08"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08"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08"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08"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08"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08"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08"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08"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08"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08"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08"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69" t="str">
        <f ca="1">+IF(OFFSET('Water Data'!$D$27,0,10*ROW('Water Data'!D67))="","",OFFSET('Water Data'!$D$27,0,10*ROW('Water Data'!D67)))</f>
        <v/>
      </c>
      <c r="BT73" s="369" t="str">
        <f ca="1">+IF(OFFSET('Water Data'!$D$28,0,10*ROW('Water Data'!D67))="","",OFFSET('Water Data'!$D$28,0,10*ROW('Water Data'!D67)))</f>
        <v/>
      </c>
      <c r="BU73" s="369" t="str">
        <f ca="1">+IF(OFFSET('Water Data'!$D$29,0,10*ROW('Water Data'!D67))="","",OFFSET('Water Data'!$D$29,0,10*ROW('Water Data'!D67)))</f>
        <v/>
      </c>
      <c r="BV73" s="369" t="str">
        <f ca="1">+IF(OFFSET('Water Data'!$E$27,0,10*ROW('Water Data'!E67))="","",OFFSET('Water Data'!$E$27,0,10*ROW('Water Data'!E67)))</f>
        <v/>
      </c>
      <c r="BW73" s="369" t="str">
        <f ca="1">+IF(OFFSET('Water Data'!$E$28,0,10*ROW('Water Data'!E67))="","",OFFSET('Water Data'!$E$28,0,10*ROW('Water Data'!E67)))</f>
        <v/>
      </c>
      <c r="BX73" s="369" t="str">
        <f ca="1">+IF(OFFSET('Water Data'!$E$29,0,10*ROW('Water Data'!E67))="","",OFFSET('Water Data'!$E$29,0,10*ROW('Water Data'!E67)))</f>
        <v/>
      </c>
      <c r="BY73" s="369" t="str">
        <f ca="1">+IF(OFFSET('Water Data'!$F$27,0,10*ROW('Water Data'!F67))="","",OFFSET('Water Data'!$F$27,0,10*ROW('Water Data'!F67)))</f>
        <v/>
      </c>
      <c r="BZ73" s="369" t="str">
        <f ca="1">+IF(OFFSET('Water Data'!$F$28,0,10*ROW('Water Data'!F67))="","",OFFSET('Water Data'!$F$28,0,10*ROW('Water Data'!F67)))</f>
        <v/>
      </c>
      <c r="CA73" s="369" t="str">
        <f ca="1">+IF(OFFSET('Water Data'!$F$29,0,10*ROW('Water Data'!F67))="","",OFFSET('Water Data'!$F$29,0,10*ROW('Water Data'!F67)))</f>
        <v/>
      </c>
      <c r="CB73" s="369" t="str">
        <f ca="1">+IF(OFFSET('Water Data'!$G$27,0,10*ROW('Water Data'!G67))="","",OFFSET('Water Data'!$G$27,0,10*ROW('Water Data'!G67)))</f>
        <v/>
      </c>
      <c r="CC73" s="369" t="str">
        <f ca="1">+IF(OFFSET('Water Data'!$G$28,0,10*ROW('Water Data'!G67))="","",OFFSET('Water Data'!$G$28,0,10*ROW('Water Data'!G67)))</f>
        <v/>
      </c>
      <c r="CD73" s="369" t="str">
        <f ca="1">+IF(OFFSET('Water Data'!$G$29,0,10*ROW('Water Data'!G67))="","",OFFSET('Water Data'!$G$29,0,10*ROW('Water Data'!G67)))</f>
        <v/>
      </c>
      <c r="CE73" s="369" t="str">
        <f ca="1">+IF(OFFSET('Water Data'!$H$27,0,10*ROW('Water Data'!H67))="","",OFFSET('Water Data'!$H$27,0,10*ROW('Water Data'!H67)))</f>
        <v/>
      </c>
      <c r="CF73" s="369" t="str">
        <f ca="1">+IF(OFFSET('Water Data'!$H$28,0,10*ROW('Water Data'!H67))="","",OFFSET('Water Data'!$H$28,0,10*ROW('Water Data'!H67)))</f>
        <v/>
      </c>
      <c r="CG73" s="369" t="str">
        <f ca="1">+IF(OFFSET('Water Data'!$H$29,0,10*ROW('Water Data'!H67))="","",OFFSET('Water Data'!$H$29,0,10*ROW('Water Data'!H67)))</f>
        <v/>
      </c>
      <c r="CH73" s="369" t="str">
        <f ca="1">+IF(OFFSET('Water Data'!$I$27,0,10*ROW('Water Data'!I67))="","",OFFSET('Water Data'!$I$27,0,10*ROW('Water Data'!I67)))</f>
        <v/>
      </c>
      <c r="CI73" s="369" t="str">
        <f ca="1">+IF(OFFSET('Water Data'!$I$28,0,10*ROW('Water Data'!I67))="","",OFFSET('Water Data'!$I$28,0,10*ROW('Water Data'!I67)))</f>
        <v/>
      </c>
      <c r="CJ73" s="369" t="str">
        <f ca="1">+IF(OFFSET('Water Data'!$I$29,0,10*ROW('Water Data'!I67))="","",OFFSET('Water Data'!$I$29,0,10*ROW('Water Data'!I67)))</f>
        <v/>
      </c>
      <c r="CK73" s="369" t="str">
        <f ca="1">+IF(OFFSET('Sanitation Data'!$D$28,0,10*ROW('Sanitation Data'!D67))="","",OFFSET('Sanitation Data'!$D$28,0,10*ROW('Sanitation Data'!D67)))</f>
        <v/>
      </c>
      <c r="CL73" s="369" t="str">
        <f ca="1">+IF(OFFSET('Sanitation Data'!$D$29,0,10*ROW('Sanitation Data'!D67))="","",OFFSET('Sanitation Data'!$D$29,0,10*ROW('Sanitation Data'!D67)))</f>
        <v/>
      </c>
      <c r="CM73" s="369" t="str">
        <f ca="1">+IF(OFFSET('Sanitation Data'!$D$30,0,10*ROW('Sanitation Data'!D67))="","",OFFSET('Sanitation Data'!$D$30,0,10*ROW('Sanitation Data'!D67)))</f>
        <v/>
      </c>
      <c r="CN73" s="369" t="str">
        <f ca="1">+IF(OFFSET('Sanitation Data'!$D$31,0,10*ROW('Sanitation Data'!D67))="","",OFFSET('Sanitation Data'!$D$31,0,10*ROW('Sanitation Data'!D67)))</f>
        <v/>
      </c>
      <c r="CO73" s="369" t="str">
        <f ca="1">+IF(OFFSET('Sanitation Data'!$D$32,0,10*ROW('Sanitation Data'!D67))="","",OFFSET('Sanitation Data'!$D$32,0,10*ROW('Sanitation Data'!D67)))</f>
        <v/>
      </c>
      <c r="CP73" s="369" t="str">
        <f ca="1">+IF(OFFSET('Sanitation Data'!$E$28,0,10*ROW('Sanitation Data'!E67))="","",OFFSET('Sanitation Data'!$E$28,0,10*ROW('Sanitation Data'!E67)))</f>
        <v/>
      </c>
      <c r="CQ73" s="369" t="str">
        <f ca="1">+IF(OFFSET('Sanitation Data'!$E$29,0,10*ROW('Sanitation Data'!E67))="","",OFFSET('Sanitation Data'!$E$29,0,10*ROW('Sanitation Data'!E67)))</f>
        <v/>
      </c>
      <c r="CR73" s="369" t="str">
        <f ca="1">+IF(OFFSET('Sanitation Data'!$E$30,0,10*ROW('Sanitation Data'!E67))="","",OFFSET('Sanitation Data'!$E$30,0,10*ROW('Sanitation Data'!E67)))</f>
        <v/>
      </c>
      <c r="CS73" s="369" t="str">
        <f ca="1">+IF(OFFSET('Sanitation Data'!$E$31,0,10*ROW('Sanitation Data'!E67))="","",OFFSET('Sanitation Data'!$E$31,0,10*ROW('Sanitation Data'!E67)))</f>
        <v/>
      </c>
      <c r="CT73" s="369" t="str">
        <f ca="1">+IF(OFFSET('Sanitation Data'!$E$32,0,10*ROW('Sanitation Data'!E67))="","",OFFSET('Sanitation Data'!$E$32,0,10*ROW('Sanitation Data'!E67)))</f>
        <v/>
      </c>
      <c r="CU73" s="369" t="str">
        <f ca="1">+IF(OFFSET('Sanitation Data'!$F$28,0,10*ROW('Sanitation Data'!F67))="","",OFFSET('Sanitation Data'!$F$28,0,10*ROW('Sanitation Data'!F67)))</f>
        <v/>
      </c>
      <c r="CV73" s="369" t="str">
        <f ca="1">+IF(OFFSET('Sanitation Data'!$F$29,0,10*ROW('Sanitation Data'!F67))="","",OFFSET('Sanitation Data'!$F$29,0,10*ROW('Sanitation Data'!F67)))</f>
        <v/>
      </c>
      <c r="CW73" s="369" t="str">
        <f ca="1">+IF(OFFSET('Sanitation Data'!$F$30,0,10*ROW('Sanitation Data'!F67))="","",OFFSET('Sanitation Data'!$F$30,0,10*ROW('Sanitation Data'!F67)))</f>
        <v/>
      </c>
      <c r="CX73" s="369" t="str">
        <f ca="1">+IF(OFFSET('Sanitation Data'!$F$31,0,10*ROW('Sanitation Data'!F67))="","",OFFSET('Sanitation Data'!$F$31,0,10*ROW('Sanitation Data'!F67)))</f>
        <v/>
      </c>
      <c r="CY73" s="369" t="str">
        <f ca="1">+IF(OFFSET('Sanitation Data'!$F$32,0,10*ROW('Sanitation Data'!F67))="","",OFFSET('Sanitation Data'!$F$32,0,10*ROW('Sanitation Data'!F67)))</f>
        <v/>
      </c>
      <c r="CZ73" s="369" t="str">
        <f ca="1">+IF(OFFSET('Sanitation Data'!$G$28,0,10*ROW('Sanitation Data'!G67))="","",OFFSET('Sanitation Data'!$G$28,0,10*ROW('Sanitation Data'!G67)))</f>
        <v/>
      </c>
      <c r="DA73" s="369" t="str">
        <f ca="1">+IF(OFFSET('Sanitation Data'!$G$29,0,10*ROW('Sanitation Data'!G67))="","",OFFSET('Sanitation Data'!$G$29,0,10*ROW('Sanitation Data'!G67)))</f>
        <v/>
      </c>
      <c r="DB73" s="369" t="str">
        <f ca="1">+IF(OFFSET('Sanitation Data'!$G$30,0,10*ROW('Sanitation Data'!G67))="","",OFFSET('Sanitation Data'!$G$30,0,10*ROW('Sanitation Data'!G67)))</f>
        <v/>
      </c>
      <c r="DC73" s="369" t="str">
        <f ca="1">+IF(OFFSET('Sanitation Data'!$G$31,0,10*ROW('Sanitation Data'!G67))="","",OFFSET('Sanitation Data'!$G$31,0,10*ROW('Sanitation Data'!G67)))</f>
        <v/>
      </c>
      <c r="DD73" s="369" t="str">
        <f ca="1">+IF(OFFSET('Sanitation Data'!$G$32,0,10*ROW('Sanitation Data'!G67))="","",OFFSET('Sanitation Data'!$G$32,0,10*ROW('Sanitation Data'!G67)))</f>
        <v/>
      </c>
      <c r="DE73" s="369" t="str">
        <f ca="1">+IF(OFFSET('Sanitation Data'!$H$28,0,10*ROW('Sanitation Data'!H67))="","",OFFSET('Sanitation Data'!$H$28,0,10*ROW('Sanitation Data'!H67)))</f>
        <v/>
      </c>
      <c r="DF73" s="369" t="str">
        <f ca="1">+IF(OFFSET('Sanitation Data'!$H$29,0,10*ROW('Sanitation Data'!H67))="","",OFFSET('Sanitation Data'!$H$29,0,10*ROW('Sanitation Data'!H67)))</f>
        <v/>
      </c>
      <c r="DG73" s="369" t="str">
        <f ca="1">+IF(OFFSET('Sanitation Data'!$H$30,0,10*ROW('Sanitation Data'!H67))="","",OFFSET('Sanitation Data'!$H$30,0,10*ROW('Sanitation Data'!H67)))</f>
        <v/>
      </c>
      <c r="DH73" s="369" t="str">
        <f ca="1">+IF(OFFSET('Sanitation Data'!$H$31,0,10*ROW('Sanitation Data'!H67))="","",OFFSET('Sanitation Data'!$H$31,0,10*ROW('Sanitation Data'!H67)))</f>
        <v/>
      </c>
      <c r="DI73" s="369" t="str">
        <f ca="1">+IF(OFFSET('Sanitation Data'!$H$32,0,10*ROW('Sanitation Data'!H67))="","",OFFSET('Sanitation Data'!$H$32,0,10*ROW('Sanitation Data'!H67)))</f>
        <v/>
      </c>
      <c r="DJ73" s="369" t="str">
        <f ca="1">+IF(OFFSET('Sanitation Data'!$I$28,0,10*ROW('Sanitation Data'!I67))="","",OFFSET('Sanitation Data'!$I$28,0,10*ROW('Sanitation Data'!I67)))</f>
        <v/>
      </c>
      <c r="DK73" s="369" t="str">
        <f ca="1">+IF(OFFSET('Sanitation Data'!$I$29,0,10*ROW('Sanitation Data'!I67))="","",OFFSET('Sanitation Data'!$I$29,0,10*ROW('Sanitation Data'!I67)))</f>
        <v/>
      </c>
      <c r="DL73" s="369" t="str">
        <f ca="1">+IF(OFFSET('Sanitation Data'!$I$30,0,10*ROW('Sanitation Data'!I67))="","",OFFSET('Sanitation Data'!$I$30,0,10*ROW('Sanitation Data'!I67)))</f>
        <v/>
      </c>
      <c r="DM73" s="369" t="str">
        <f ca="1">+IF(OFFSET('Sanitation Data'!$I$31,0,10*ROW('Sanitation Data'!I67))="","",OFFSET('Sanitation Data'!$I$31,0,10*ROW('Sanitation Data'!I67)))</f>
        <v/>
      </c>
      <c r="DN73" s="369" t="str">
        <f ca="1">+IF(OFFSET('Sanitation Data'!$I$32,0,10*ROW('Sanitation Data'!I67))="","",OFFSET('Sanitation Data'!$I$32,0,10*ROW('Sanitation Data'!I67)))</f>
        <v/>
      </c>
      <c r="DO73" s="369" t="str">
        <f ca="1">+IF(OFFSET('Hygiene Data'!$D$11,0,10*ROW('Hygiene Data'!D67))="","",OFFSET('Hygiene Data'!$D$11,0,10*ROW('Hygiene Data'!D67)))</f>
        <v/>
      </c>
      <c r="DP73" s="369" t="str">
        <f ca="1">+IF(OFFSET('Hygiene Data'!$D$12,0,10*ROW('Hygiene Data'!D67))="","",OFFSET('Hygiene Data'!$D$12,0,10*ROW('Hygiene Data'!D67)))</f>
        <v/>
      </c>
      <c r="DQ73" s="369" t="str">
        <f ca="1">+IF(OFFSET('Hygiene Data'!$D$13,0,10*ROW('Hygiene Data'!D67))="","",OFFSET('Hygiene Data'!$D$13,0,10*ROW('Hygiene Data'!D67)))</f>
        <v/>
      </c>
      <c r="DR73" s="369" t="str">
        <f ca="1">+IF(OFFSET('Hygiene Data'!$E$11,0,10*ROW('Hygiene Data'!E67))="","",OFFSET('Hygiene Data'!$E$11,0,10*ROW('Hygiene Data'!E67)))</f>
        <v/>
      </c>
      <c r="DS73" s="369" t="str">
        <f ca="1">+IF(OFFSET('Hygiene Data'!$E$12,0,10*ROW('Hygiene Data'!E67))="","",OFFSET('Hygiene Data'!$E$12,0,10*ROW('Hygiene Data'!E67)))</f>
        <v/>
      </c>
      <c r="DT73" s="369" t="str">
        <f ca="1">+IF(OFFSET('Hygiene Data'!$E$13,0,10*ROW('Hygiene Data'!E67))="","",OFFSET('Hygiene Data'!$E$13,0,10*ROW('Hygiene Data'!E67)))</f>
        <v/>
      </c>
      <c r="DU73" s="369" t="str">
        <f ca="1">+IF(OFFSET('Hygiene Data'!$F$11,0,10*ROW('Hygiene Data'!F67))="","",OFFSET('Hygiene Data'!$F$11,0,10*ROW('Hygiene Data'!F67)))</f>
        <v/>
      </c>
      <c r="DV73" s="369" t="str">
        <f ca="1">+IF(OFFSET('Hygiene Data'!$F$12,0,10*ROW('Hygiene Data'!F67))="","",OFFSET('Hygiene Data'!$F$12,0,10*ROW('Hygiene Data'!F67)))</f>
        <v/>
      </c>
      <c r="DW73" s="369" t="str">
        <f ca="1">+IF(OFFSET('Hygiene Data'!$F$13,0,10*ROW('Hygiene Data'!F67))="","",OFFSET('Hygiene Data'!$F$13,0,10*ROW('Hygiene Data'!F67)))</f>
        <v/>
      </c>
      <c r="DX73" s="369" t="str">
        <f ca="1">+IF(OFFSET('Hygiene Data'!$G$11,0,10*ROW('Hygiene Data'!G67))="","",OFFSET('Hygiene Data'!$G$11,0,10*ROW('Hygiene Data'!G67)))</f>
        <v/>
      </c>
      <c r="DY73" s="369" t="str">
        <f ca="1">+IF(OFFSET('Hygiene Data'!$G$12,0,10*ROW('Hygiene Data'!G67))="","",OFFSET('Hygiene Data'!$G$12,0,10*ROW('Hygiene Data'!G67)))</f>
        <v/>
      </c>
      <c r="DZ73" s="369" t="str">
        <f ca="1">+IF(OFFSET('Hygiene Data'!$G$13,0,10*ROW('Hygiene Data'!G67))="","",OFFSET('Hygiene Data'!$G$13,0,10*ROW('Hygiene Data'!G67)))</f>
        <v/>
      </c>
      <c r="EA73" s="369" t="str">
        <f ca="1">+IF(OFFSET('Hygiene Data'!$H$11,0,10*ROW('Hygiene Data'!H67))="","",OFFSET('Hygiene Data'!$H$11,0,10*ROW('Hygiene Data'!H67)))</f>
        <v/>
      </c>
      <c r="EB73" s="369" t="str">
        <f ca="1">+IF(OFFSET('Hygiene Data'!$H$12,0,10*ROW('Hygiene Data'!H67))="","",OFFSET('Hygiene Data'!$H$12,0,10*ROW('Hygiene Data'!H67)))</f>
        <v/>
      </c>
      <c r="EC73" s="369" t="str">
        <f ca="1">+IF(OFFSET('Hygiene Data'!$H$13,0,10*ROW('Hygiene Data'!H67))="","",OFFSET('Hygiene Data'!$H$13,0,10*ROW('Hygiene Data'!H67)))</f>
        <v/>
      </c>
      <c r="ED73" s="369" t="str">
        <f ca="1">+IF(OFFSET('Hygiene Data'!$I$11,0,10*ROW('Hygiene Data'!I67))="","",OFFSET('Hygiene Data'!$I$11,0,10*ROW('Hygiene Data'!I67)))</f>
        <v/>
      </c>
      <c r="EE73" s="369" t="str">
        <f ca="1">+IF(OFFSET('Hygiene Data'!$I$12,0,10*ROW('Hygiene Data'!I67))="","",OFFSET('Hygiene Data'!$I$12,0,10*ROW('Hygiene Data'!I67)))</f>
        <v/>
      </c>
      <c r="EF73" s="369" t="str">
        <f ca="1">+IF(OFFSET('Hygiene Data'!$I$13,0,10*ROW('Hygiene Data'!I67))="","",OFFSET('Hygiene Data'!$I$13,0,10*ROW('Hygiene Data'!I67)))</f>
        <v/>
      </c>
    </row>
    <row r="74" spans="1:136" x14ac:dyDescent="0.25">
      <c r="A74" s="478" t="str">
        <f ca="1">+IF(OFFSET('Water Data'!$B$2,0,10*ROW('Water Data'!E68))="","",OFFSET('Water Data'!$B$2,0,10*ROW('Water Data'!E68)))</f>
        <v/>
      </c>
      <c r="B74" s="478"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05" t="str">
        <f t="shared" ca="1" si="1"/>
        <v/>
      </c>
      <c r="D74" s="506"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06"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06"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06"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06"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06"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06"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06"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06"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06"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06"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06"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06"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06"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06"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06"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06"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06"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07"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07"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07"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07"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07"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07"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07"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07"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07"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07"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07"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07"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07"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07"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07"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07"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07"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07"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07"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07"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07"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07"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07"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07"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07"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07"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07"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07"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07"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07"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08"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84"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08"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08"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08"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08"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08"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08"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08"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08"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08"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08"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08"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08"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08"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08"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08"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08"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69" t="str">
        <f ca="1">+IF(OFFSET('Water Data'!$D$27,0,10*ROW('Water Data'!D68))="","",OFFSET('Water Data'!$D$27,0,10*ROW('Water Data'!D68)))</f>
        <v/>
      </c>
      <c r="BT74" s="369" t="str">
        <f ca="1">+IF(OFFSET('Water Data'!$D$28,0,10*ROW('Water Data'!D68))="","",OFFSET('Water Data'!$D$28,0,10*ROW('Water Data'!D68)))</f>
        <v/>
      </c>
      <c r="BU74" s="369" t="str">
        <f ca="1">+IF(OFFSET('Water Data'!$D$29,0,10*ROW('Water Data'!D68))="","",OFFSET('Water Data'!$D$29,0,10*ROW('Water Data'!D68)))</f>
        <v/>
      </c>
      <c r="BV74" s="369" t="str">
        <f ca="1">+IF(OFFSET('Water Data'!$E$27,0,10*ROW('Water Data'!E68))="","",OFFSET('Water Data'!$E$27,0,10*ROW('Water Data'!E68)))</f>
        <v/>
      </c>
      <c r="BW74" s="369" t="str">
        <f ca="1">+IF(OFFSET('Water Data'!$E$28,0,10*ROW('Water Data'!E68))="","",OFFSET('Water Data'!$E$28,0,10*ROW('Water Data'!E68)))</f>
        <v/>
      </c>
      <c r="BX74" s="369" t="str">
        <f ca="1">+IF(OFFSET('Water Data'!$E$29,0,10*ROW('Water Data'!E68))="","",OFFSET('Water Data'!$E$29,0,10*ROW('Water Data'!E68)))</f>
        <v/>
      </c>
      <c r="BY74" s="369" t="str">
        <f ca="1">+IF(OFFSET('Water Data'!$F$27,0,10*ROW('Water Data'!F68))="","",OFFSET('Water Data'!$F$27,0,10*ROW('Water Data'!F68)))</f>
        <v/>
      </c>
      <c r="BZ74" s="369" t="str">
        <f ca="1">+IF(OFFSET('Water Data'!$F$28,0,10*ROW('Water Data'!F68))="","",OFFSET('Water Data'!$F$28,0,10*ROW('Water Data'!F68)))</f>
        <v/>
      </c>
      <c r="CA74" s="369" t="str">
        <f ca="1">+IF(OFFSET('Water Data'!$F$29,0,10*ROW('Water Data'!F68))="","",OFFSET('Water Data'!$F$29,0,10*ROW('Water Data'!F68)))</f>
        <v/>
      </c>
      <c r="CB74" s="369" t="str">
        <f ca="1">+IF(OFFSET('Water Data'!$G$27,0,10*ROW('Water Data'!G68))="","",OFFSET('Water Data'!$G$27,0,10*ROW('Water Data'!G68)))</f>
        <v/>
      </c>
      <c r="CC74" s="369" t="str">
        <f ca="1">+IF(OFFSET('Water Data'!$G$28,0,10*ROW('Water Data'!G68))="","",OFFSET('Water Data'!$G$28,0,10*ROW('Water Data'!G68)))</f>
        <v/>
      </c>
      <c r="CD74" s="369" t="str">
        <f ca="1">+IF(OFFSET('Water Data'!$G$29,0,10*ROW('Water Data'!G68))="","",OFFSET('Water Data'!$G$29,0,10*ROW('Water Data'!G68)))</f>
        <v/>
      </c>
      <c r="CE74" s="369" t="str">
        <f ca="1">+IF(OFFSET('Water Data'!$H$27,0,10*ROW('Water Data'!H68))="","",OFFSET('Water Data'!$H$27,0,10*ROW('Water Data'!H68)))</f>
        <v/>
      </c>
      <c r="CF74" s="369" t="str">
        <f ca="1">+IF(OFFSET('Water Data'!$H$28,0,10*ROW('Water Data'!H68))="","",OFFSET('Water Data'!$H$28,0,10*ROW('Water Data'!H68)))</f>
        <v/>
      </c>
      <c r="CG74" s="369" t="str">
        <f ca="1">+IF(OFFSET('Water Data'!$H$29,0,10*ROW('Water Data'!H68))="","",OFFSET('Water Data'!$H$29,0,10*ROW('Water Data'!H68)))</f>
        <v/>
      </c>
      <c r="CH74" s="369" t="str">
        <f ca="1">+IF(OFFSET('Water Data'!$I$27,0,10*ROW('Water Data'!I68))="","",OFFSET('Water Data'!$I$27,0,10*ROW('Water Data'!I68)))</f>
        <v/>
      </c>
      <c r="CI74" s="369" t="str">
        <f ca="1">+IF(OFFSET('Water Data'!$I$28,0,10*ROW('Water Data'!I68))="","",OFFSET('Water Data'!$I$28,0,10*ROW('Water Data'!I68)))</f>
        <v/>
      </c>
      <c r="CJ74" s="369" t="str">
        <f ca="1">+IF(OFFSET('Water Data'!$I$29,0,10*ROW('Water Data'!I68))="","",OFFSET('Water Data'!$I$29,0,10*ROW('Water Data'!I68)))</f>
        <v/>
      </c>
      <c r="CK74" s="369" t="str">
        <f ca="1">+IF(OFFSET('Sanitation Data'!$D$28,0,10*ROW('Sanitation Data'!D68))="","",OFFSET('Sanitation Data'!$D$28,0,10*ROW('Sanitation Data'!D68)))</f>
        <v/>
      </c>
      <c r="CL74" s="369" t="str">
        <f ca="1">+IF(OFFSET('Sanitation Data'!$D$29,0,10*ROW('Sanitation Data'!D68))="","",OFFSET('Sanitation Data'!$D$29,0,10*ROW('Sanitation Data'!D68)))</f>
        <v/>
      </c>
      <c r="CM74" s="369" t="str">
        <f ca="1">+IF(OFFSET('Sanitation Data'!$D$30,0,10*ROW('Sanitation Data'!D68))="","",OFFSET('Sanitation Data'!$D$30,0,10*ROW('Sanitation Data'!D68)))</f>
        <v/>
      </c>
      <c r="CN74" s="369" t="str">
        <f ca="1">+IF(OFFSET('Sanitation Data'!$D$31,0,10*ROW('Sanitation Data'!D68))="","",OFFSET('Sanitation Data'!$D$31,0,10*ROW('Sanitation Data'!D68)))</f>
        <v/>
      </c>
      <c r="CO74" s="369" t="str">
        <f ca="1">+IF(OFFSET('Sanitation Data'!$D$32,0,10*ROW('Sanitation Data'!D68))="","",OFFSET('Sanitation Data'!$D$32,0,10*ROW('Sanitation Data'!D68)))</f>
        <v/>
      </c>
      <c r="CP74" s="369" t="str">
        <f ca="1">+IF(OFFSET('Sanitation Data'!$E$28,0,10*ROW('Sanitation Data'!E68))="","",OFFSET('Sanitation Data'!$E$28,0,10*ROW('Sanitation Data'!E68)))</f>
        <v/>
      </c>
      <c r="CQ74" s="369" t="str">
        <f ca="1">+IF(OFFSET('Sanitation Data'!$E$29,0,10*ROW('Sanitation Data'!E68))="","",OFFSET('Sanitation Data'!$E$29,0,10*ROW('Sanitation Data'!E68)))</f>
        <v/>
      </c>
      <c r="CR74" s="369" t="str">
        <f ca="1">+IF(OFFSET('Sanitation Data'!$E$30,0,10*ROW('Sanitation Data'!E68))="","",OFFSET('Sanitation Data'!$E$30,0,10*ROW('Sanitation Data'!E68)))</f>
        <v/>
      </c>
      <c r="CS74" s="369" t="str">
        <f ca="1">+IF(OFFSET('Sanitation Data'!$E$31,0,10*ROW('Sanitation Data'!E68))="","",OFFSET('Sanitation Data'!$E$31,0,10*ROW('Sanitation Data'!E68)))</f>
        <v/>
      </c>
      <c r="CT74" s="369" t="str">
        <f ca="1">+IF(OFFSET('Sanitation Data'!$E$32,0,10*ROW('Sanitation Data'!E68))="","",OFFSET('Sanitation Data'!$E$32,0,10*ROW('Sanitation Data'!E68)))</f>
        <v/>
      </c>
      <c r="CU74" s="369" t="str">
        <f ca="1">+IF(OFFSET('Sanitation Data'!$F$28,0,10*ROW('Sanitation Data'!F68))="","",OFFSET('Sanitation Data'!$F$28,0,10*ROW('Sanitation Data'!F68)))</f>
        <v/>
      </c>
      <c r="CV74" s="369" t="str">
        <f ca="1">+IF(OFFSET('Sanitation Data'!$F$29,0,10*ROW('Sanitation Data'!F68))="","",OFFSET('Sanitation Data'!$F$29,0,10*ROW('Sanitation Data'!F68)))</f>
        <v/>
      </c>
      <c r="CW74" s="369" t="str">
        <f ca="1">+IF(OFFSET('Sanitation Data'!$F$30,0,10*ROW('Sanitation Data'!F68))="","",OFFSET('Sanitation Data'!$F$30,0,10*ROW('Sanitation Data'!F68)))</f>
        <v/>
      </c>
      <c r="CX74" s="369" t="str">
        <f ca="1">+IF(OFFSET('Sanitation Data'!$F$31,0,10*ROW('Sanitation Data'!F68))="","",OFFSET('Sanitation Data'!$F$31,0,10*ROW('Sanitation Data'!F68)))</f>
        <v/>
      </c>
      <c r="CY74" s="369" t="str">
        <f ca="1">+IF(OFFSET('Sanitation Data'!$F$32,0,10*ROW('Sanitation Data'!F68))="","",OFFSET('Sanitation Data'!$F$32,0,10*ROW('Sanitation Data'!F68)))</f>
        <v/>
      </c>
      <c r="CZ74" s="369" t="str">
        <f ca="1">+IF(OFFSET('Sanitation Data'!$G$28,0,10*ROW('Sanitation Data'!G68))="","",OFFSET('Sanitation Data'!$G$28,0,10*ROW('Sanitation Data'!G68)))</f>
        <v/>
      </c>
      <c r="DA74" s="369" t="str">
        <f ca="1">+IF(OFFSET('Sanitation Data'!$G$29,0,10*ROW('Sanitation Data'!G68))="","",OFFSET('Sanitation Data'!$G$29,0,10*ROW('Sanitation Data'!G68)))</f>
        <v/>
      </c>
      <c r="DB74" s="369" t="str">
        <f ca="1">+IF(OFFSET('Sanitation Data'!$G$30,0,10*ROW('Sanitation Data'!G68))="","",OFFSET('Sanitation Data'!$G$30,0,10*ROW('Sanitation Data'!G68)))</f>
        <v/>
      </c>
      <c r="DC74" s="369" t="str">
        <f ca="1">+IF(OFFSET('Sanitation Data'!$G$31,0,10*ROW('Sanitation Data'!G68))="","",OFFSET('Sanitation Data'!$G$31,0,10*ROW('Sanitation Data'!G68)))</f>
        <v/>
      </c>
      <c r="DD74" s="369" t="str">
        <f ca="1">+IF(OFFSET('Sanitation Data'!$G$32,0,10*ROW('Sanitation Data'!G68))="","",OFFSET('Sanitation Data'!$G$32,0,10*ROW('Sanitation Data'!G68)))</f>
        <v/>
      </c>
      <c r="DE74" s="369" t="str">
        <f ca="1">+IF(OFFSET('Sanitation Data'!$H$28,0,10*ROW('Sanitation Data'!H68))="","",OFFSET('Sanitation Data'!$H$28,0,10*ROW('Sanitation Data'!H68)))</f>
        <v/>
      </c>
      <c r="DF74" s="369" t="str">
        <f ca="1">+IF(OFFSET('Sanitation Data'!$H$29,0,10*ROW('Sanitation Data'!H68))="","",OFFSET('Sanitation Data'!$H$29,0,10*ROW('Sanitation Data'!H68)))</f>
        <v/>
      </c>
      <c r="DG74" s="369" t="str">
        <f ca="1">+IF(OFFSET('Sanitation Data'!$H$30,0,10*ROW('Sanitation Data'!H68))="","",OFFSET('Sanitation Data'!$H$30,0,10*ROW('Sanitation Data'!H68)))</f>
        <v/>
      </c>
      <c r="DH74" s="369" t="str">
        <f ca="1">+IF(OFFSET('Sanitation Data'!$H$31,0,10*ROW('Sanitation Data'!H68))="","",OFFSET('Sanitation Data'!$H$31,0,10*ROW('Sanitation Data'!H68)))</f>
        <v/>
      </c>
      <c r="DI74" s="369" t="str">
        <f ca="1">+IF(OFFSET('Sanitation Data'!$H$32,0,10*ROW('Sanitation Data'!H68))="","",OFFSET('Sanitation Data'!$H$32,0,10*ROW('Sanitation Data'!H68)))</f>
        <v/>
      </c>
      <c r="DJ74" s="369" t="str">
        <f ca="1">+IF(OFFSET('Sanitation Data'!$I$28,0,10*ROW('Sanitation Data'!I68))="","",OFFSET('Sanitation Data'!$I$28,0,10*ROW('Sanitation Data'!I68)))</f>
        <v/>
      </c>
      <c r="DK74" s="369" t="str">
        <f ca="1">+IF(OFFSET('Sanitation Data'!$I$29,0,10*ROW('Sanitation Data'!I68))="","",OFFSET('Sanitation Data'!$I$29,0,10*ROW('Sanitation Data'!I68)))</f>
        <v/>
      </c>
      <c r="DL74" s="369" t="str">
        <f ca="1">+IF(OFFSET('Sanitation Data'!$I$30,0,10*ROW('Sanitation Data'!I68))="","",OFFSET('Sanitation Data'!$I$30,0,10*ROW('Sanitation Data'!I68)))</f>
        <v/>
      </c>
      <c r="DM74" s="369" t="str">
        <f ca="1">+IF(OFFSET('Sanitation Data'!$I$31,0,10*ROW('Sanitation Data'!I68))="","",OFFSET('Sanitation Data'!$I$31,0,10*ROW('Sanitation Data'!I68)))</f>
        <v/>
      </c>
      <c r="DN74" s="369" t="str">
        <f ca="1">+IF(OFFSET('Sanitation Data'!$I$32,0,10*ROW('Sanitation Data'!I68))="","",OFFSET('Sanitation Data'!$I$32,0,10*ROW('Sanitation Data'!I68)))</f>
        <v/>
      </c>
      <c r="DO74" s="369" t="str">
        <f ca="1">+IF(OFFSET('Hygiene Data'!$D$11,0,10*ROW('Hygiene Data'!D68))="","",OFFSET('Hygiene Data'!$D$11,0,10*ROW('Hygiene Data'!D68)))</f>
        <v/>
      </c>
      <c r="DP74" s="369" t="str">
        <f ca="1">+IF(OFFSET('Hygiene Data'!$D$12,0,10*ROW('Hygiene Data'!D68))="","",OFFSET('Hygiene Data'!$D$12,0,10*ROW('Hygiene Data'!D68)))</f>
        <v/>
      </c>
      <c r="DQ74" s="369" t="str">
        <f ca="1">+IF(OFFSET('Hygiene Data'!$D$13,0,10*ROW('Hygiene Data'!D68))="","",OFFSET('Hygiene Data'!$D$13,0,10*ROW('Hygiene Data'!D68)))</f>
        <v/>
      </c>
      <c r="DR74" s="369" t="str">
        <f ca="1">+IF(OFFSET('Hygiene Data'!$E$11,0,10*ROW('Hygiene Data'!E68))="","",OFFSET('Hygiene Data'!$E$11,0,10*ROW('Hygiene Data'!E68)))</f>
        <v/>
      </c>
      <c r="DS74" s="369" t="str">
        <f ca="1">+IF(OFFSET('Hygiene Data'!$E$12,0,10*ROW('Hygiene Data'!E68))="","",OFFSET('Hygiene Data'!$E$12,0,10*ROW('Hygiene Data'!E68)))</f>
        <v/>
      </c>
      <c r="DT74" s="369" t="str">
        <f ca="1">+IF(OFFSET('Hygiene Data'!$E$13,0,10*ROW('Hygiene Data'!E68))="","",OFFSET('Hygiene Data'!$E$13,0,10*ROW('Hygiene Data'!E68)))</f>
        <v/>
      </c>
      <c r="DU74" s="369" t="str">
        <f ca="1">+IF(OFFSET('Hygiene Data'!$F$11,0,10*ROW('Hygiene Data'!F68))="","",OFFSET('Hygiene Data'!$F$11,0,10*ROW('Hygiene Data'!F68)))</f>
        <v/>
      </c>
      <c r="DV74" s="369" t="str">
        <f ca="1">+IF(OFFSET('Hygiene Data'!$F$12,0,10*ROW('Hygiene Data'!F68))="","",OFFSET('Hygiene Data'!$F$12,0,10*ROW('Hygiene Data'!F68)))</f>
        <v/>
      </c>
      <c r="DW74" s="369" t="str">
        <f ca="1">+IF(OFFSET('Hygiene Data'!$F$13,0,10*ROW('Hygiene Data'!F68))="","",OFFSET('Hygiene Data'!$F$13,0,10*ROW('Hygiene Data'!F68)))</f>
        <v/>
      </c>
      <c r="DX74" s="369" t="str">
        <f ca="1">+IF(OFFSET('Hygiene Data'!$G$11,0,10*ROW('Hygiene Data'!G68))="","",OFFSET('Hygiene Data'!$G$11,0,10*ROW('Hygiene Data'!G68)))</f>
        <v/>
      </c>
      <c r="DY74" s="369" t="str">
        <f ca="1">+IF(OFFSET('Hygiene Data'!$G$12,0,10*ROW('Hygiene Data'!G68))="","",OFFSET('Hygiene Data'!$G$12,0,10*ROW('Hygiene Data'!G68)))</f>
        <v/>
      </c>
      <c r="DZ74" s="369" t="str">
        <f ca="1">+IF(OFFSET('Hygiene Data'!$G$13,0,10*ROW('Hygiene Data'!G68))="","",OFFSET('Hygiene Data'!$G$13,0,10*ROW('Hygiene Data'!G68)))</f>
        <v/>
      </c>
      <c r="EA74" s="369" t="str">
        <f ca="1">+IF(OFFSET('Hygiene Data'!$H$11,0,10*ROW('Hygiene Data'!H68))="","",OFFSET('Hygiene Data'!$H$11,0,10*ROW('Hygiene Data'!H68)))</f>
        <v/>
      </c>
      <c r="EB74" s="369" t="str">
        <f ca="1">+IF(OFFSET('Hygiene Data'!$H$12,0,10*ROW('Hygiene Data'!H68))="","",OFFSET('Hygiene Data'!$H$12,0,10*ROW('Hygiene Data'!H68)))</f>
        <v/>
      </c>
      <c r="EC74" s="369" t="str">
        <f ca="1">+IF(OFFSET('Hygiene Data'!$H$13,0,10*ROW('Hygiene Data'!H68))="","",OFFSET('Hygiene Data'!$H$13,0,10*ROW('Hygiene Data'!H68)))</f>
        <v/>
      </c>
      <c r="ED74" s="369" t="str">
        <f ca="1">+IF(OFFSET('Hygiene Data'!$I$11,0,10*ROW('Hygiene Data'!I68))="","",OFFSET('Hygiene Data'!$I$11,0,10*ROW('Hygiene Data'!I68)))</f>
        <v/>
      </c>
      <c r="EE74" s="369" t="str">
        <f ca="1">+IF(OFFSET('Hygiene Data'!$I$12,0,10*ROW('Hygiene Data'!I68))="","",OFFSET('Hygiene Data'!$I$12,0,10*ROW('Hygiene Data'!I68)))</f>
        <v/>
      </c>
      <c r="EF74" s="369" t="str">
        <f ca="1">+IF(OFFSET('Hygiene Data'!$I$13,0,10*ROW('Hygiene Data'!I68))="","",OFFSET('Hygiene Data'!$I$13,0,10*ROW('Hygiene Data'!I68)))</f>
        <v/>
      </c>
    </row>
    <row r="75" spans="1:136" x14ac:dyDescent="0.25">
      <c r="A75" s="478" t="str">
        <f ca="1">+IF(OFFSET('Water Data'!$B$2,0,10*ROW('Water Data'!E69))="","",OFFSET('Water Data'!$B$2,0,10*ROW('Water Data'!E69)))</f>
        <v/>
      </c>
      <c r="B75" s="478"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05" t="str">
        <f t="shared" ca="1" si="1"/>
        <v/>
      </c>
      <c r="D75" s="506"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06"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06"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06"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06"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06"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06"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06"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06"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06"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06"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06"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06"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06"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06"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06"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06"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06"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07"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07"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07"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07"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07"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07"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07"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07"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07"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07"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07"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07"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07"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07"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07"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07"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07"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07"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07"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07"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07"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07"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07"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07"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07"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07"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07"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07"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07"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07"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08"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84"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08"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08"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08"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08"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08"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08"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08"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08"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08"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08"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08"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08"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08"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08"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08"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08"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69" t="str">
        <f ca="1">+IF(OFFSET('Water Data'!$D$27,0,10*ROW('Water Data'!D69))="","",OFFSET('Water Data'!$D$27,0,10*ROW('Water Data'!D69)))</f>
        <v/>
      </c>
      <c r="BT75" s="369" t="str">
        <f ca="1">+IF(OFFSET('Water Data'!$D$28,0,10*ROW('Water Data'!D69))="","",OFFSET('Water Data'!$D$28,0,10*ROW('Water Data'!D69)))</f>
        <v/>
      </c>
      <c r="BU75" s="369" t="str">
        <f ca="1">+IF(OFFSET('Water Data'!$D$29,0,10*ROW('Water Data'!D69))="","",OFFSET('Water Data'!$D$29,0,10*ROW('Water Data'!D69)))</f>
        <v/>
      </c>
      <c r="BV75" s="369" t="str">
        <f ca="1">+IF(OFFSET('Water Data'!$E$27,0,10*ROW('Water Data'!E69))="","",OFFSET('Water Data'!$E$27,0,10*ROW('Water Data'!E69)))</f>
        <v/>
      </c>
      <c r="BW75" s="369" t="str">
        <f ca="1">+IF(OFFSET('Water Data'!$E$28,0,10*ROW('Water Data'!E69))="","",OFFSET('Water Data'!$E$28,0,10*ROW('Water Data'!E69)))</f>
        <v/>
      </c>
      <c r="BX75" s="369" t="str">
        <f ca="1">+IF(OFFSET('Water Data'!$E$29,0,10*ROW('Water Data'!E69))="","",OFFSET('Water Data'!$E$29,0,10*ROW('Water Data'!E69)))</f>
        <v/>
      </c>
      <c r="BY75" s="369" t="str">
        <f ca="1">+IF(OFFSET('Water Data'!$F$27,0,10*ROW('Water Data'!F69))="","",OFFSET('Water Data'!$F$27,0,10*ROW('Water Data'!F69)))</f>
        <v/>
      </c>
      <c r="BZ75" s="369" t="str">
        <f ca="1">+IF(OFFSET('Water Data'!$F$28,0,10*ROW('Water Data'!F69))="","",OFFSET('Water Data'!$F$28,0,10*ROW('Water Data'!F69)))</f>
        <v/>
      </c>
      <c r="CA75" s="369" t="str">
        <f ca="1">+IF(OFFSET('Water Data'!$F$29,0,10*ROW('Water Data'!F69))="","",OFFSET('Water Data'!$F$29,0,10*ROW('Water Data'!F69)))</f>
        <v/>
      </c>
      <c r="CB75" s="369" t="str">
        <f ca="1">+IF(OFFSET('Water Data'!$G$27,0,10*ROW('Water Data'!G69))="","",OFFSET('Water Data'!$G$27,0,10*ROW('Water Data'!G69)))</f>
        <v/>
      </c>
      <c r="CC75" s="369" t="str">
        <f ca="1">+IF(OFFSET('Water Data'!$G$28,0,10*ROW('Water Data'!G69))="","",OFFSET('Water Data'!$G$28,0,10*ROW('Water Data'!G69)))</f>
        <v/>
      </c>
      <c r="CD75" s="369" t="str">
        <f ca="1">+IF(OFFSET('Water Data'!$G$29,0,10*ROW('Water Data'!G69))="","",OFFSET('Water Data'!$G$29,0,10*ROW('Water Data'!G69)))</f>
        <v/>
      </c>
      <c r="CE75" s="369" t="str">
        <f ca="1">+IF(OFFSET('Water Data'!$H$27,0,10*ROW('Water Data'!H69))="","",OFFSET('Water Data'!$H$27,0,10*ROW('Water Data'!H69)))</f>
        <v/>
      </c>
      <c r="CF75" s="369" t="str">
        <f ca="1">+IF(OFFSET('Water Data'!$H$28,0,10*ROW('Water Data'!H69))="","",OFFSET('Water Data'!$H$28,0,10*ROW('Water Data'!H69)))</f>
        <v/>
      </c>
      <c r="CG75" s="369" t="str">
        <f ca="1">+IF(OFFSET('Water Data'!$H$29,0,10*ROW('Water Data'!H69))="","",OFFSET('Water Data'!$H$29,0,10*ROW('Water Data'!H69)))</f>
        <v/>
      </c>
      <c r="CH75" s="369" t="str">
        <f ca="1">+IF(OFFSET('Water Data'!$I$27,0,10*ROW('Water Data'!I69))="","",OFFSET('Water Data'!$I$27,0,10*ROW('Water Data'!I69)))</f>
        <v/>
      </c>
      <c r="CI75" s="369" t="str">
        <f ca="1">+IF(OFFSET('Water Data'!$I$28,0,10*ROW('Water Data'!I69))="","",OFFSET('Water Data'!$I$28,0,10*ROW('Water Data'!I69)))</f>
        <v/>
      </c>
      <c r="CJ75" s="369" t="str">
        <f ca="1">+IF(OFFSET('Water Data'!$I$29,0,10*ROW('Water Data'!I69))="","",OFFSET('Water Data'!$I$29,0,10*ROW('Water Data'!I69)))</f>
        <v/>
      </c>
      <c r="CK75" s="369" t="str">
        <f ca="1">+IF(OFFSET('Sanitation Data'!$D$28,0,10*ROW('Sanitation Data'!D69))="","",OFFSET('Sanitation Data'!$D$28,0,10*ROW('Sanitation Data'!D69)))</f>
        <v/>
      </c>
      <c r="CL75" s="369" t="str">
        <f ca="1">+IF(OFFSET('Sanitation Data'!$D$29,0,10*ROW('Sanitation Data'!D69))="","",OFFSET('Sanitation Data'!$D$29,0,10*ROW('Sanitation Data'!D69)))</f>
        <v/>
      </c>
      <c r="CM75" s="369" t="str">
        <f ca="1">+IF(OFFSET('Sanitation Data'!$D$30,0,10*ROW('Sanitation Data'!D69))="","",OFFSET('Sanitation Data'!$D$30,0,10*ROW('Sanitation Data'!D69)))</f>
        <v/>
      </c>
      <c r="CN75" s="369" t="str">
        <f ca="1">+IF(OFFSET('Sanitation Data'!$D$31,0,10*ROW('Sanitation Data'!D69))="","",OFFSET('Sanitation Data'!$D$31,0,10*ROW('Sanitation Data'!D69)))</f>
        <v/>
      </c>
      <c r="CO75" s="369" t="str">
        <f ca="1">+IF(OFFSET('Sanitation Data'!$D$32,0,10*ROW('Sanitation Data'!D69))="","",OFFSET('Sanitation Data'!$D$32,0,10*ROW('Sanitation Data'!D69)))</f>
        <v/>
      </c>
      <c r="CP75" s="369" t="str">
        <f ca="1">+IF(OFFSET('Sanitation Data'!$E$28,0,10*ROW('Sanitation Data'!E69))="","",OFFSET('Sanitation Data'!$E$28,0,10*ROW('Sanitation Data'!E69)))</f>
        <v/>
      </c>
      <c r="CQ75" s="369" t="str">
        <f ca="1">+IF(OFFSET('Sanitation Data'!$E$29,0,10*ROW('Sanitation Data'!E69))="","",OFFSET('Sanitation Data'!$E$29,0,10*ROW('Sanitation Data'!E69)))</f>
        <v/>
      </c>
      <c r="CR75" s="369" t="str">
        <f ca="1">+IF(OFFSET('Sanitation Data'!$E$30,0,10*ROW('Sanitation Data'!E69))="","",OFFSET('Sanitation Data'!$E$30,0,10*ROW('Sanitation Data'!E69)))</f>
        <v/>
      </c>
      <c r="CS75" s="369" t="str">
        <f ca="1">+IF(OFFSET('Sanitation Data'!$E$31,0,10*ROW('Sanitation Data'!E69))="","",OFFSET('Sanitation Data'!$E$31,0,10*ROW('Sanitation Data'!E69)))</f>
        <v/>
      </c>
      <c r="CT75" s="369" t="str">
        <f ca="1">+IF(OFFSET('Sanitation Data'!$E$32,0,10*ROW('Sanitation Data'!E69))="","",OFFSET('Sanitation Data'!$E$32,0,10*ROW('Sanitation Data'!E69)))</f>
        <v/>
      </c>
      <c r="CU75" s="369" t="str">
        <f ca="1">+IF(OFFSET('Sanitation Data'!$F$28,0,10*ROW('Sanitation Data'!F69))="","",OFFSET('Sanitation Data'!$F$28,0,10*ROW('Sanitation Data'!F69)))</f>
        <v/>
      </c>
      <c r="CV75" s="369" t="str">
        <f ca="1">+IF(OFFSET('Sanitation Data'!$F$29,0,10*ROW('Sanitation Data'!F69))="","",OFFSET('Sanitation Data'!$F$29,0,10*ROW('Sanitation Data'!F69)))</f>
        <v/>
      </c>
      <c r="CW75" s="369" t="str">
        <f ca="1">+IF(OFFSET('Sanitation Data'!$F$30,0,10*ROW('Sanitation Data'!F69))="","",OFFSET('Sanitation Data'!$F$30,0,10*ROW('Sanitation Data'!F69)))</f>
        <v/>
      </c>
      <c r="CX75" s="369" t="str">
        <f ca="1">+IF(OFFSET('Sanitation Data'!$F$31,0,10*ROW('Sanitation Data'!F69))="","",OFFSET('Sanitation Data'!$F$31,0,10*ROW('Sanitation Data'!F69)))</f>
        <v/>
      </c>
      <c r="CY75" s="369" t="str">
        <f ca="1">+IF(OFFSET('Sanitation Data'!$F$32,0,10*ROW('Sanitation Data'!F69))="","",OFFSET('Sanitation Data'!$F$32,0,10*ROW('Sanitation Data'!F69)))</f>
        <v/>
      </c>
      <c r="CZ75" s="369" t="str">
        <f ca="1">+IF(OFFSET('Sanitation Data'!$G$28,0,10*ROW('Sanitation Data'!G69))="","",OFFSET('Sanitation Data'!$G$28,0,10*ROW('Sanitation Data'!G69)))</f>
        <v/>
      </c>
      <c r="DA75" s="369" t="str">
        <f ca="1">+IF(OFFSET('Sanitation Data'!$G$29,0,10*ROW('Sanitation Data'!G69))="","",OFFSET('Sanitation Data'!$G$29,0,10*ROW('Sanitation Data'!G69)))</f>
        <v/>
      </c>
      <c r="DB75" s="369" t="str">
        <f ca="1">+IF(OFFSET('Sanitation Data'!$G$30,0,10*ROW('Sanitation Data'!G69))="","",OFFSET('Sanitation Data'!$G$30,0,10*ROW('Sanitation Data'!G69)))</f>
        <v/>
      </c>
      <c r="DC75" s="369" t="str">
        <f ca="1">+IF(OFFSET('Sanitation Data'!$G$31,0,10*ROW('Sanitation Data'!G69))="","",OFFSET('Sanitation Data'!$G$31,0,10*ROW('Sanitation Data'!G69)))</f>
        <v/>
      </c>
      <c r="DD75" s="369" t="str">
        <f ca="1">+IF(OFFSET('Sanitation Data'!$G$32,0,10*ROW('Sanitation Data'!G69))="","",OFFSET('Sanitation Data'!$G$32,0,10*ROW('Sanitation Data'!G69)))</f>
        <v/>
      </c>
      <c r="DE75" s="369" t="str">
        <f ca="1">+IF(OFFSET('Sanitation Data'!$H$28,0,10*ROW('Sanitation Data'!H69))="","",OFFSET('Sanitation Data'!$H$28,0,10*ROW('Sanitation Data'!H69)))</f>
        <v/>
      </c>
      <c r="DF75" s="369" t="str">
        <f ca="1">+IF(OFFSET('Sanitation Data'!$H$29,0,10*ROW('Sanitation Data'!H69))="","",OFFSET('Sanitation Data'!$H$29,0,10*ROW('Sanitation Data'!H69)))</f>
        <v/>
      </c>
      <c r="DG75" s="369" t="str">
        <f ca="1">+IF(OFFSET('Sanitation Data'!$H$30,0,10*ROW('Sanitation Data'!H69))="","",OFFSET('Sanitation Data'!$H$30,0,10*ROW('Sanitation Data'!H69)))</f>
        <v/>
      </c>
      <c r="DH75" s="369" t="str">
        <f ca="1">+IF(OFFSET('Sanitation Data'!$H$31,0,10*ROW('Sanitation Data'!H69))="","",OFFSET('Sanitation Data'!$H$31,0,10*ROW('Sanitation Data'!H69)))</f>
        <v/>
      </c>
      <c r="DI75" s="369" t="str">
        <f ca="1">+IF(OFFSET('Sanitation Data'!$H$32,0,10*ROW('Sanitation Data'!H69))="","",OFFSET('Sanitation Data'!$H$32,0,10*ROW('Sanitation Data'!H69)))</f>
        <v/>
      </c>
      <c r="DJ75" s="369" t="str">
        <f ca="1">+IF(OFFSET('Sanitation Data'!$I$28,0,10*ROW('Sanitation Data'!I69))="","",OFFSET('Sanitation Data'!$I$28,0,10*ROW('Sanitation Data'!I69)))</f>
        <v/>
      </c>
      <c r="DK75" s="369" t="str">
        <f ca="1">+IF(OFFSET('Sanitation Data'!$I$29,0,10*ROW('Sanitation Data'!I69))="","",OFFSET('Sanitation Data'!$I$29,0,10*ROW('Sanitation Data'!I69)))</f>
        <v/>
      </c>
      <c r="DL75" s="369" t="str">
        <f ca="1">+IF(OFFSET('Sanitation Data'!$I$30,0,10*ROW('Sanitation Data'!I69))="","",OFFSET('Sanitation Data'!$I$30,0,10*ROW('Sanitation Data'!I69)))</f>
        <v/>
      </c>
      <c r="DM75" s="369" t="str">
        <f ca="1">+IF(OFFSET('Sanitation Data'!$I$31,0,10*ROW('Sanitation Data'!I69))="","",OFFSET('Sanitation Data'!$I$31,0,10*ROW('Sanitation Data'!I69)))</f>
        <v/>
      </c>
      <c r="DN75" s="369" t="str">
        <f ca="1">+IF(OFFSET('Sanitation Data'!$I$32,0,10*ROW('Sanitation Data'!I69))="","",OFFSET('Sanitation Data'!$I$32,0,10*ROW('Sanitation Data'!I69)))</f>
        <v/>
      </c>
      <c r="DO75" s="369" t="str">
        <f ca="1">+IF(OFFSET('Hygiene Data'!$D$11,0,10*ROW('Hygiene Data'!D69))="","",OFFSET('Hygiene Data'!$D$11,0,10*ROW('Hygiene Data'!D69)))</f>
        <v/>
      </c>
      <c r="DP75" s="369" t="str">
        <f ca="1">+IF(OFFSET('Hygiene Data'!$D$12,0,10*ROW('Hygiene Data'!D69))="","",OFFSET('Hygiene Data'!$D$12,0,10*ROW('Hygiene Data'!D69)))</f>
        <v/>
      </c>
      <c r="DQ75" s="369" t="str">
        <f ca="1">+IF(OFFSET('Hygiene Data'!$D$13,0,10*ROW('Hygiene Data'!D69))="","",OFFSET('Hygiene Data'!$D$13,0,10*ROW('Hygiene Data'!D69)))</f>
        <v/>
      </c>
      <c r="DR75" s="369" t="str">
        <f ca="1">+IF(OFFSET('Hygiene Data'!$E$11,0,10*ROW('Hygiene Data'!E69))="","",OFFSET('Hygiene Data'!$E$11,0,10*ROW('Hygiene Data'!E69)))</f>
        <v/>
      </c>
      <c r="DS75" s="369" t="str">
        <f ca="1">+IF(OFFSET('Hygiene Data'!$E$12,0,10*ROW('Hygiene Data'!E69))="","",OFFSET('Hygiene Data'!$E$12,0,10*ROW('Hygiene Data'!E69)))</f>
        <v/>
      </c>
      <c r="DT75" s="369" t="str">
        <f ca="1">+IF(OFFSET('Hygiene Data'!$E$13,0,10*ROW('Hygiene Data'!E69))="","",OFFSET('Hygiene Data'!$E$13,0,10*ROW('Hygiene Data'!E69)))</f>
        <v/>
      </c>
      <c r="DU75" s="369" t="str">
        <f ca="1">+IF(OFFSET('Hygiene Data'!$F$11,0,10*ROW('Hygiene Data'!F69))="","",OFFSET('Hygiene Data'!$F$11,0,10*ROW('Hygiene Data'!F69)))</f>
        <v/>
      </c>
      <c r="DV75" s="369" t="str">
        <f ca="1">+IF(OFFSET('Hygiene Data'!$F$12,0,10*ROW('Hygiene Data'!F69))="","",OFFSET('Hygiene Data'!$F$12,0,10*ROW('Hygiene Data'!F69)))</f>
        <v/>
      </c>
      <c r="DW75" s="369" t="str">
        <f ca="1">+IF(OFFSET('Hygiene Data'!$F$13,0,10*ROW('Hygiene Data'!F69))="","",OFFSET('Hygiene Data'!$F$13,0,10*ROW('Hygiene Data'!F69)))</f>
        <v/>
      </c>
      <c r="DX75" s="369" t="str">
        <f ca="1">+IF(OFFSET('Hygiene Data'!$G$11,0,10*ROW('Hygiene Data'!G69))="","",OFFSET('Hygiene Data'!$G$11,0,10*ROW('Hygiene Data'!G69)))</f>
        <v/>
      </c>
      <c r="DY75" s="369" t="str">
        <f ca="1">+IF(OFFSET('Hygiene Data'!$G$12,0,10*ROW('Hygiene Data'!G69))="","",OFFSET('Hygiene Data'!$G$12,0,10*ROW('Hygiene Data'!G69)))</f>
        <v/>
      </c>
      <c r="DZ75" s="369" t="str">
        <f ca="1">+IF(OFFSET('Hygiene Data'!$G$13,0,10*ROW('Hygiene Data'!G69))="","",OFFSET('Hygiene Data'!$G$13,0,10*ROW('Hygiene Data'!G69)))</f>
        <v/>
      </c>
      <c r="EA75" s="369" t="str">
        <f ca="1">+IF(OFFSET('Hygiene Data'!$H$11,0,10*ROW('Hygiene Data'!H69))="","",OFFSET('Hygiene Data'!$H$11,0,10*ROW('Hygiene Data'!H69)))</f>
        <v/>
      </c>
      <c r="EB75" s="369" t="str">
        <f ca="1">+IF(OFFSET('Hygiene Data'!$H$12,0,10*ROW('Hygiene Data'!H69))="","",OFFSET('Hygiene Data'!$H$12,0,10*ROW('Hygiene Data'!H69)))</f>
        <v/>
      </c>
      <c r="EC75" s="369" t="str">
        <f ca="1">+IF(OFFSET('Hygiene Data'!$H$13,0,10*ROW('Hygiene Data'!H69))="","",OFFSET('Hygiene Data'!$H$13,0,10*ROW('Hygiene Data'!H69)))</f>
        <v/>
      </c>
      <c r="ED75" s="369" t="str">
        <f ca="1">+IF(OFFSET('Hygiene Data'!$I$11,0,10*ROW('Hygiene Data'!I69))="","",OFFSET('Hygiene Data'!$I$11,0,10*ROW('Hygiene Data'!I69)))</f>
        <v/>
      </c>
      <c r="EE75" s="369" t="str">
        <f ca="1">+IF(OFFSET('Hygiene Data'!$I$12,0,10*ROW('Hygiene Data'!I69))="","",OFFSET('Hygiene Data'!$I$12,0,10*ROW('Hygiene Data'!I69)))</f>
        <v/>
      </c>
      <c r="EF75" s="369" t="str">
        <f ca="1">+IF(OFFSET('Hygiene Data'!$I$13,0,10*ROW('Hygiene Data'!I69))="","",OFFSET('Hygiene Data'!$I$13,0,10*ROW('Hygiene Data'!I69)))</f>
        <v/>
      </c>
    </row>
    <row r="76" spans="1:136" x14ac:dyDescent="0.25">
      <c r="A76" s="478" t="str">
        <f ca="1">+IF(OFFSET('Water Data'!$B$2,0,10*ROW('Water Data'!E70))="","",OFFSET('Water Data'!$B$2,0,10*ROW('Water Data'!E70)))</f>
        <v/>
      </c>
      <c r="B76" s="478"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05" t="str">
        <f t="shared" ca="1" si="1"/>
        <v/>
      </c>
      <c r="D76" s="506"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06"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06"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06"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06"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06"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06"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06"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06"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06"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06"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06"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06"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06"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06"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06"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06"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06"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07"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07"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07"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07"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07"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07"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07"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07"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07"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07"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07"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07"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07"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07"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07"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07"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07"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07"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07"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07"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07"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07"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07"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07"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07"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07"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07"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07"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07"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07"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08"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84"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08"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08"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08"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08"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08"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08"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08"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08"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08"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08"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08"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08"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08"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08"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08"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08"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69" t="str">
        <f ca="1">+IF(OFFSET('Water Data'!$D$27,0,10*ROW('Water Data'!D70))="","",OFFSET('Water Data'!$D$27,0,10*ROW('Water Data'!D70)))</f>
        <v/>
      </c>
      <c r="BT76" s="369" t="str">
        <f ca="1">+IF(OFFSET('Water Data'!$D$28,0,10*ROW('Water Data'!D70))="","",OFFSET('Water Data'!$D$28,0,10*ROW('Water Data'!D70)))</f>
        <v/>
      </c>
      <c r="BU76" s="369" t="str">
        <f ca="1">+IF(OFFSET('Water Data'!$D$29,0,10*ROW('Water Data'!D70))="","",OFFSET('Water Data'!$D$29,0,10*ROW('Water Data'!D70)))</f>
        <v/>
      </c>
      <c r="BV76" s="369" t="str">
        <f ca="1">+IF(OFFSET('Water Data'!$E$27,0,10*ROW('Water Data'!E70))="","",OFFSET('Water Data'!$E$27,0,10*ROW('Water Data'!E70)))</f>
        <v/>
      </c>
      <c r="BW76" s="369" t="str">
        <f ca="1">+IF(OFFSET('Water Data'!$E$28,0,10*ROW('Water Data'!E70))="","",OFFSET('Water Data'!$E$28,0,10*ROW('Water Data'!E70)))</f>
        <v/>
      </c>
      <c r="BX76" s="369" t="str">
        <f ca="1">+IF(OFFSET('Water Data'!$E$29,0,10*ROW('Water Data'!E70))="","",OFFSET('Water Data'!$E$29,0,10*ROW('Water Data'!E70)))</f>
        <v/>
      </c>
      <c r="BY76" s="369" t="str">
        <f ca="1">+IF(OFFSET('Water Data'!$F$27,0,10*ROW('Water Data'!F70))="","",OFFSET('Water Data'!$F$27,0,10*ROW('Water Data'!F70)))</f>
        <v/>
      </c>
      <c r="BZ76" s="369" t="str">
        <f ca="1">+IF(OFFSET('Water Data'!$F$28,0,10*ROW('Water Data'!F70))="","",OFFSET('Water Data'!$F$28,0,10*ROW('Water Data'!F70)))</f>
        <v/>
      </c>
      <c r="CA76" s="369" t="str">
        <f ca="1">+IF(OFFSET('Water Data'!$F$29,0,10*ROW('Water Data'!F70))="","",OFFSET('Water Data'!$F$29,0,10*ROW('Water Data'!F70)))</f>
        <v/>
      </c>
      <c r="CB76" s="369" t="str">
        <f ca="1">+IF(OFFSET('Water Data'!$G$27,0,10*ROW('Water Data'!G70))="","",OFFSET('Water Data'!$G$27,0,10*ROW('Water Data'!G70)))</f>
        <v/>
      </c>
      <c r="CC76" s="369" t="str">
        <f ca="1">+IF(OFFSET('Water Data'!$G$28,0,10*ROW('Water Data'!G70))="","",OFFSET('Water Data'!$G$28,0,10*ROW('Water Data'!G70)))</f>
        <v/>
      </c>
      <c r="CD76" s="369" t="str">
        <f ca="1">+IF(OFFSET('Water Data'!$G$29,0,10*ROW('Water Data'!G70))="","",OFFSET('Water Data'!$G$29,0,10*ROW('Water Data'!G70)))</f>
        <v/>
      </c>
      <c r="CE76" s="369" t="str">
        <f ca="1">+IF(OFFSET('Water Data'!$H$27,0,10*ROW('Water Data'!H70))="","",OFFSET('Water Data'!$H$27,0,10*ROW('Water Data'!H70)))</f>
        <v/>
      </c>
      <c r="CF76" s="369" t="str">
        <f ca="1">+IF(OFFSET('Water Data'!$H$28,0,10*ROW('Water Data'!H70))="","",OFFSET('Water Data'!$H$28,0,10*ROW('Water Data'!H70)))</f>
        <v/>
      </c>
      <c r="CG76" s="369" t="str">
        <f ca="1">+IF(OFFSET('Water Data'!$H$29,0,10*ROW('Water Data'!H70))="","",OFFSET('Water Data'!$H$29,0,10*ROW('Water Data'!H70)))</f>
        <v/>
      </c>
      <c r="CH76" s="369" t="str">
        <f ca="1">+IF(OFFSET('Water Data'!$I$27,0,10*ROW('Water Data'!I70))="","",OFFSET('Water Data'!$I$27,0,10*ROW('Water Data'!I70)))</f>
        <v/>
      </c>
      <c r="CI76" s="369" t="str">
        <f ca="1">+IF(OFFSET('Water Data'!$I$28,0,10*ROW('Water Data'!I70))="","",OFFSET('Water Data'!$I$28,0,10*ROW('Water Data'!I70)))</f>
        <v/>
      </c>
      <c r="CJ76" s="369" t="str">
        <f ca="1">+IF(OFFSET('Water Data'!$I$29,0,10*ROW('Water Data'!I70))="","",OFFSET('Water Data'!$I$29,0,10*ROW('Water Data'!I70)))</f>
        <v/>
      </c>
      <c r="CK76" s="369" t="str">
        <f ca="1">+IF(OFFSET('Sanitation Data'!$D$28,0,10*ROW('Sanitation Data'!D70))="","",OFFSET('Sanitation Data'!$D$28,0,10*ROW('Sanitation Data'!D70)))</f>
        <v/>
      </c>
      <c r="CL76" s="369" t="str">
        <f ca="1">+IF(OFFSET('Sanitation Data'!$D$29,0,10*ROW('Sanitation Data'!D70))="","",OFFSET('Sanitation Data'!$D$29,0,10*ROW('Sanitation Data'!D70)))</f>
        <v/>
      </c>
      <c r="CM76" s="369" t="str">
        <f ca="1">+IF(OFFSET('Sanitation Data'!$D$30,0,10*ROW('Sanitation Data'!D70))="","",OFFSET('Sanitation Data'!$D$30,0,10*ROW('Sanitation Data'!D70)))</f>
        <v/>
      </c>
      <c r="CN76" s="369" t="str">
        <f ca="1">+IF(OFFSET('Sanitation Data'!$D$31,0,10*ROW('Sanitation Data'!D70))="","",OFFSET('Sanitation Data'!$D$31,0,10*ROW('Sanitation Data'!D70)))</f>
        <v/>
      </c>
      <c r="CO76" s="369" t="str">
        <f ca="1">+IF(OFFSET('Sanitation Data'!$D$32,0,10*ROW('Sanitation Data'!D70))="","",OFFSET('Sanitation Data'!$D$32,0,10*ROW('Sanitation Data'!D70)))</f>
        <v/>
      </c>
      <c r="CP76" s="369" t="str">
        <f ca="1">+IF(OFFSET('Sanitation Data'!$E$28,0,10*ROW('Sanitation Data'!E70))="","",OFFSET('Sanitation Data'!$E$28,0,10*ROW('Sanitation Data'!E70)))</f>
        <v/>
      </c>
      <c r="CQ76" s="369" t="str">
        <f ca="1">+IF(OFFSET('Sanitation Data'!$E$29,0,10*ROW('Sanitation Data'!E70))="","",OFFSET('Sanitation Data'!$E$29,0,10*ROW('Sanitation Data'!E70)))</f>
        <v/>
      </c>
      <c r="CR76" s="369" t="str">
        <f ca="1">+IF(OFFSET('Sanitation Data'!$E$30,0,10*ROW('Sanitation Data'!E70))="","",OFFSET('Sanitation Data'!$E$30,0,10*ROW('Sanitation Data'!E70)))</f>
        <v/>
      </c>
      <c r="CS76" s="369" t="str">
        <f ca="1">+IF(OFFSET('Sanitation Data'!$E$31,0,10*ROW('Sanitation Data'!E70))="","",OFFSET('Sanitation Data'!$E$31,0,10*ROW('Sanitation Data'!E70)))</f>
        <v/>
      </c>
      <c r="CT76" s="369" t="str">
        <f ca="1">+IF(OFFSET('Sanitation Data'!$E$32,0,10*ROW('Sanitation Data'!E70))="","",OFFSET('Sanitation Data'!$E$32,0,10*ROW('Sanitation Data'!E70)))</f>
        <v/>
      </c>
      <c r="CU76" s="369" t="str">
        <f ca="1">+IF(OFFSET('Sanitation Data'!$F$28,0,10*ROW('Sanitation Data'!F70))="","",OFFSET('Sanitation Data'!$F$28,0,10*ROW('Sanitation Data'!F70)))</f>
        <v/>
      </c>
      <c r="CV76" s="369" t="str">
        <f ca="1">+IF(OFFSET('Sanitation Data'!$F$29,0,10*ROW('Sanitation Data'!F70))="","",OFFSET('Sanitation Data'!$F$29,0,10*ROW('Sanitation Data'!F70)))</f>
        <v/>
      </c>
      <c r="CW76" s="369" t="str">
        <f ca="1">+IF(OFFSET('Sanitation Data'!$F$30,0,10*ROW('Sanitation Data'!F70))="","",OFFSET('Sanitation Data'!$F$30,0,10*ROW('Sanitation Data'!F70)))</f>
        <v/>
      </c>
      <c r="CX76" s="369" t="str">
        <f ca="1">+IF(OFFSET('Sanitation Data'!$F$31,0,10*ROW('Sanitation Data'!F70))="","",OFFSET('Sanitation Data'!$F$31,0,10*ROW('Sanitation Data'!F70)))</f>
        <v/>
      </c>
      <c r="CY76" s="369" t="str">
        <f ca="1">+IF(OFFSET('Sanitation Data'!$F$32,0,10*ROW('Sanitation Data'!F70))="","",OFFSET('Sanitation Data'!$F$32,0,10*ROW('Sanitation Data'!F70)))</f>
        <v/>
      </c>
      <c r="CZ76" s="369" t="str">
        <f ca="1">+IF(OFFSET('Sanitation Data'!$G$28,0,10*ROW('Sanitation Data'!G70))="","",OFFSET('Sanitation Data'!$G$28,0,10*ROW('Sanitation Data'!G70)))</f>
        <v/>
      </c>
      <c r="DA76" s="369" t="str">
        <f ca="1">+IF(OFFSET('Sanitation Data'!$G$29,0,10*ROW('Sanitation Data'!G70))="","",OFFSET('Sanitation Data'!$G$29,0,10*ROW('Sanitation Data'!G70)))</f>
        <v/>
      </c>
      <c r="DB76" s="369" t="str">
        <f ca="1">+IF(OFFSET('Sanitation Data'!$G$30,0,10*ROW('Sanitation Data'!G70))="","",OFFSET('Sanitation Data'!$G$30,0,10*ROW('Sanitation Data'!G70)))</f>
        <v/>
      </c>
      <c r="DC76" s="369" t="str">
        <f ca="1">+IF(OFFSET('Sanitation Data'!$G$31,0,10*ROW('Sanitation Data'!G70))="","",OFFSET('Sanitation Data'!$G$31,0,10*ROW('Sanitation Data'!G70)))</f>
        <v/>
      </c>
      <c r="DD76" s="369" t="str">
        <f ca="1">+IF(OFFSET('Sanitation Data'!$G$32,0,10*ROW('Sanitation Data'!G70))="","",OFFSET('Sanitation Data'!$G$32,0,10*ROW('Sanitation Data'!G70)))</f>
        <v/>
      </c>
      <c r="DE76" s="369" t="str">
        <f ca="1">+IF(OFFSET('Sanitation Data'!$H$28,0,10*ROW('Sanitation Data'!H70))="","",OFFSET('Sanitation Data'!$H$28,0,10*ROW('Sanitation Data'!H70)))</f>
        <v/>
      </c>
      <c r="DF76" s="369" t="str">
        <f ca="1">+IF(OFFSET('Sanitation Data'!$H$29,0,10*ROW('Sanitation Data'!H70))="","",OFFSET('Sanitation Data'!$H$29,0,10*ROW('Sanitation Data'!H70)))</f>
        <v/>
      </c>
      <c r="DG76" s="369" t="str">
        <f ca="1">+IF(OFFSET('Sanitation Data'!$H$30,0,10*ROW('Sanitation Data'!H70))="","",OFFSET('Sanitation Data'!$H$30,0,10*ROW('Sanitation Data'!H70)))</f>
        <v/>
      </c>
      <c r="DH76" s="369" t="str">
        <f ca="1">+IF(OFFSET('Sanitation Data'!$H$31,0,10*ROW('Sanitation Data'!H70))="","",OFFSET('Sanitation Data'!$H$31,0,10*ROW('Sanitation Data'!H70)))</f>
        <v/>
      </c>
      <c r="DI76" s="369" t="str">
        <f ca="1">+IF(OFFSET('Sanitation Data'!$H$32,0,10*ROW('Sanitation Data'!H70))="","",OFFSET('Sanitation Data'!$H$32,0,10*ROW('Sanitation Data'!H70)))</f>
        <v/>
      </c>
      <c r="DJ76" s="369" t="str">
        <f ca="1">+IF(OFFSET('Sanitation Data'!$I$28,0,10*ROW('Sanitation Data'!I70))="","",OFFSET('Sanitation Data'!$I$28,0,10*ROW('Sanitation Data'!I70)))</f>
        <v/>
      </c>
      <c r="DK76" s="369" t="str">
        <f ca="1">+IF(OFFSET('Sanitation Data'!$I$29,0,10*ROW('Sanitation Data'!I70))="","",OFFSET('Sanitation Data'!$I$29,0,10*ROW('Sanitation Data'!I70)))</f>
        <v/>
      </c>
      <c r="DL76" s="369" t="str">
        <f ca="1">+IF(OFFSET('Sanitation Data'!$I$30,0,10*ROW('Sanitation Data'!I70))="","",OFFSET('Sanitation Data'!$I$30,0,10*ROW('Sanitation Data'!I70)))</f>
        <v/>
      </c>
      <c r="DM76" s="369" t="str">
        <f ca="1">+IF(OFFSET('Sanitation Data'!$I$31,0,10*ROW('Sanitation Data'!I70))="","",OFFSET('Sanitation Data'!$I$31,0,10*ROW('Sanitation Data'!I70)))</f>
        <v/>
      </c>
      <c r="DN76" s="369" t="str">
        <f ca="1">+IF(OFFSET('Sanitation Data'!$I$32,0,10*ROW('Sanitation Data'!I70))="","",OFFSET('Sanitation Data'!$I$32,0,10*ROW('Sanitation Data'!I70)))</f>
        <v/>
      </c>
      <c r="DO76" s="369" t="str">
        <f ca="1">+IF(OFFSET('Hygiene Data'!$D$11,0,10*ROW('Hygiene Data'!D70))="","",OFFSET('Hygiene Data'!$D$11,0,10*ROW('Hygiene Data'!D70)))</f>
        <v/>
      </c>
      <c r="DP76" s="369" t="str">
        <f ca="1">+IF(OFFSET('Hygiene Data'!$D$12,0,10*ROW('Hygiene Data'!D70))="","",OFFSET('Hygiene Data'!$D$12,0,10*ROW('Hygiene Data'!D70)))</f>
        <v/>
      </c>
      <c r="DQ76" s="369" t="str">
        <f ca="1">+IF(OFFSET('Hygiene Data'!$D$13,0,10*ROW('Hygiene Data'!D70))="","",OFFSET('Hygiene Data'!$D$13,0,10*ROW('Hygiene Data'!D70)))</f>
        <v/>
      </c>
      <c r="DR76" s="369" t="str">
        <f ca="1">+IF(OFFSET('Hygiene Data'!$E$11,0,10*ROW('Hygiene Data'!E70))="","",OFFSET('Hygiene Data'!$E$11,0,10*ROW('Hygiene Data'!E70)))</f>
        <v/>
      </c>
      <c r="DS76" s="369" t="str">
        <f ca="1">+IF(OFFSET('Hygiene Data'!$E$12,0,10*ROW('Hygiene Data'!E70))="","",OFFSET('Hygiene Data'!$E$12,0,10*ROW('Hygiene Data'!E70)))</f>
        <v/>
      </c>
      <c r="DT76" s="369" t="str">
        <f ca="1">+IF(OFFSET('Hygiene Data'!$E$13,0,10*ROW('Hygiene Data'!E70))="","",OFFSET('Hygiene Data'!$E$13,0,10*ROW('Hygiene Data'!E70)))</f>
        <v/>
      </c>
      <c r="DU76" s="369" t="str">
        <f ca="1">+IF(OFFSET('Hygiene Data'!$F$11,0,10*ROW('Hygiene Data'!F70))="","",OFFSET('Hygiene Data'!$F$11,0,10*ROW('Hygiene Data'!F70)))</f>
        <v/>
      </c>
      <c r="DV76" s="369" t="str">
        <f ca="1">+IF(OFFSET('Hygiene Data'!$F$12,0,10*ROW('Hygiene Data'!F70))="","",OFFSET('Hygiene Data'!$F$12,0,10*ROW('Hygiene Data'!F70)))</f>
        <v/>
      </c>
      <c r="DW76" s="369" t="str">
        <f ca="1">+IF(OFFSET('Hygiene Data'!$F$13,0,10*ROW('Hygiene Data'!F70))="","",OFFSET('Hygiene Data'!$F$13,0,10*ROW('Hygiene Data'!F70)))</f>
        <v/>
      </c>
      <c r="DX76" s="369" t="str">
        <f ca="1">+IF(OFFSET('Hygiene Data'!$G$11,0,10*ROW('Hygiene Data'!G70))="","",OFFSET('Hygiene Data'!$G$11,0,10*ROW('Hygiene Data'!G70)))</f>
        <v/>
      </c>
      <c r="DY76" s="369" t="str">
        <f ca="1">+IF(OFFSET('Hygiene Data'!$G$12,0,10*ROW('Hygiene Data'!G70))="","",OFFSET('Hygiene Data'!$G$12,0,10*ROW('Hygiene Data'!G70)))</f>
        <v/>
      </c>
      <c r="DZ76" s="369" t="str">
        <f ca="1">+IF(OFFSET('Hygiene Data'!$G$13,0,10*ROW('Hygiene Data'!G70))="","",OFFSET('Hygiene Data'!$G$13,0,10*ROW('Hygiene Data'!G70)))</f>
        <v/>
      </c>
      <c r="EA76" s="369" t="str">
        <f ca="1">+IF(OFFSET('Hygiene Data'!$H$11,0,10*ROW('Hygiene Data'!H70))="","",OFFSET('Hygiene Data'!$H$11,0,10*ROW('Hygiene Data'!H70)))</f>
        <v/>
      </c>
      <c r="EB76" s="369" t="str">
        <f ca="1">+IF(OFFSET('Hygiene Data'!$H$12,0,10*ROW('Hygiene Data'!H70))="","",OFFSET('Hygiene Data'!$H$12,0,10*ROW('Hygiene Data'!H70)))</f>
        <v/>
      </c>
      <c r="EC76" s="369" t="str">
        <f ca="1">+IF(OFFSET('Hygiene Data'!$H$13,0,10*ROW('Hygiene Data'!H70))="","",OFFSET('Hygiene Data'!$H$13,0,10*ROW('Hygiene Data'!H70)))</f>
        <v/>
      </c>
      <c r="ED76" s="369" t="str">
        <f ca="1">+IF(OFFSET('Hygiene Data'!$I$11,0,10*ROW('Hygiene Data'!I70))="","",OFFSET('Hygiene Data'!$I$11,0,10*ROW('Hygiene Data'!I70)))</f>
        <v/>
      </c>
      <c r="EE76" s="369" t="str">
        <f ca="1">+IF(OFFSET('Hygiene Data'!$I$12,0,10*ROW('Hygiene Data'!I70))="","",OFFSET('Hygiene Data'!$I$12,0,10*ROW('Hygiene Data'!I70)))</f>
        <v/>
      </c>
      <c r="EF76" s="369" t="str">
        <f ca="1">+IF(OFFSET('Hygiene Data'!$I$13,0,10*ROW('Hygiene Data'!I70))="","",OFFSET('Hygiene Data'!$I$13,0,10*ROW('Hygiene Data'!I70)))</f>
        <v/>
      </c>
    </row>
    <row r="77" spans="1:136" x14ac:dyDescent="0.25">
      <c r="A77" s="478" t="str">
        <f ca="1">+IF(OFFSET('Water Data'!$B$2,0,10*ROW('Water Data'!E71))="","",OFFSET('Water Data'!$B$2,0,10*ROW('Water Data'!E71)))</f>
        <v/>
      </c>
      <c r="B77" s="478"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05" t="str">
        <f t="shared" ca="1" si="1"/>
        <v/>
      </c>
      <c r="D77" s="506"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06"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06"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06"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06"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06"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06"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06"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06"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06"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06"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06"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06"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06"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06"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06"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06"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06"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07"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07"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07"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07"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07"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07"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07"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07"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07"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07"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07"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07"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07"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07"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07"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07"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07"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07"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07"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07"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07"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07"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07"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07"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07"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07"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07"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07"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07"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07"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08"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84"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08"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08"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08"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08"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08"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08"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08"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08"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08"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08"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08"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08"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08"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08"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08"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08"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69" t="str">
        <f ca="1">+IF(OFFSET('Water Data'!$D$27,0,10*ROW('Water Data'!D71))="","",OFFSET('Water Data'!$D$27,0,10*ROW('Water Data'!D71)))</f>
        <v/>
      </c>
      <c r="BT77" s="369" t="str">
        <f ca="1">+IF(OFFSET('Water Data'!$D$28,0,10*ROW('Water Data'!D71))="","",OFFSET('Water Data'!$D$28,0,10*ROW('Water Data'!D71)))</f>
        <v/>
      </c>
      <c r="BU77" s="369" t="str">
        <f ca="1">+IF(OFFSET('Water Data'!$D$29,0,10*ROW('Water Data'!D71))="","",OFFSET('Water Data'!$D$29,0,10*ROW('Water Data'!D71)))</f>
        <v/>
      </c>
      <c r="BV77" s="369" t="str">
        <f ca="1">+IF(OFFSET('Water Data'!$E$27,0,10*ROW('Water Data'!E71))="","",OFFSET('Water Data'!$E$27,0,10*ROW('Water Data'!E71)))</f>
        <v/>
      </c>
      <c r="BW77" s="369" t="str">
        <f ca="1">+IF(OFFSET('Water Data'!$E$28,0,10*ROW('Water Data'!E71))="","",OFFSET('Water Data'!$E$28,0,10*ROW('Water Data'!E71)))</f>
        <v/>
      </c>
      <c r="BX77" s="369" t="str">
        <f ca="1">+IF(OFFSET('Water Data'!$E$29,0,10*ROW('Water Data'!E71))="","",OFFSET('Water Data'!$E$29,0,10*ROW('Water Data'!E71)))</f>
        <v/>
      </c>
      <c r="BY77" s="369" t="str">
        <f ca="1">+IF(OFFSET('Water Data'!$F$27,0,10*ROW('Water Data'!F71))="","",OFFSET('Water Data'!$F$27,0,10*ROW('Water Data'!F71)))</f>
        <v/>
      </c>
      <c r="BZ77" s="369" t="str">
        <f ca="1">+IF(OFFSET('Water Data'!$F$28,0,10*ROW('Water Data'!F71))="","",OFFSET('Water Data'!$F$28,0,10*ROW('Water Data'!F71)))</f>
        <v/>
      </c>
      <c r="CA77" s="369" t="str">
        <f ca="1">+IF(OFFSET('Water Data'!$F$29,0,10*ROW('Water Data'!F71))="","",OFFSET('Water Data'!$F$29,0,10*ROW('Water Data'!F71)))</f>
        <v/>
      </c>
      <c r="CB77" s="369" t="str">
        <f ca="1">+IF(OFFSET('Water Data'!$G$27,0,10*ROW('Water Data'!G71))="","",OFFSET('Water Data'!$G$27,0,10*ROW('Water Data'!G71)))</f>
        <v/>
      </c>
      <c r="CC77" s="369" t="str">
        <f ca="1">+IF(OFFSET('Water Data'!$G$28,0,10*ROW('Water Data'!G71))="","",OFFSET('Water Data'!$G$28,0,10*ROW('Water Data'!G71)))</f>
        <v/>
      </c>
      <c r="CD77" s="369" t="str">
        <f ca="1">+IF(OFFSET('Water Data'!$G$29,0,10*ROW('Water Data'!G71))="","",OFFSET('Water Data'!$G$29,0,10*ROW('Water Data'!G71)))</f>
        <v/>
      </c>
      <c r="CE77" s="369" t="str">
        <f ca="1">+IF(OFFSET('Water Data'!$H$27,0,10*ROW('Water Data'!H71))="","",OFFSET('Water Data'!$H$27,0,10*ROW('Water Data'!H71)))</f>
        <v/>
      </c>
      <c r="CF77" s="369" t="str">
        <f ca="1">+IF(OFFSET('Water Data'!$H$28,0,10*ROW('Water Data'!H71))="","",OFFSET('Water Data'!$H$28,0,10*ROW('Water Data'!H71)))</f>
        <v/>
      </c>
      <c r="CG77" s="369" t="str">
        <f ca="1">+IF(OFFSET('Water Data'!$H$29,0,10*ROW('Water Data'!H71))="","",OFFSET('Water Data'!$H$29,0,10*ROW('Water Data'!H71)))</f>
        <v/>
      </c>
      <c r="CH77" s="369" t="str">
        <f ca="1">+IF(OFFSET('Water Data'!$I$27,0,10*ROW('Water Data'!I71))="","",OFFSET('Water Data'!$I$27,0,10*ROW('Water Data'!I71)))</f>
        <v/>
      </c>
      <c r="CI77" s="369" t="str">
        <f ca="1">+IF(OFFSET('Water Data'!$I$28,0,10*ROW('Water Data'!I71))="","",OFFSET('Water Data'!$I$28,0,10*ROW('Water Data'!I71)))</f>
        <v/>
      </c>
      <c r="CJ77" s="369" t="str">
        <f ca="1">+IF(OFFSET('Water Data'!$I$29,0,10*ROW('Water Data'!I71))="","",OFFSET('Water Data'!$I$29,0,10*ROW('Water Data'!I71)))</f>
        <v/>
      </c>
      <c r="CK77" s="369" t="str">
        <f ca="1">+IF(OFFSET('Sanitation Data'!$D$28,0,10*ROW('Sanitation Data'!D71))="","",OFFSET('Sanitation Data'!$D$28,0,10*ROW('Sanitation Data'!D71)))</f>
        <v/>
      </c>
      <c r="CL77" s="369" t="str">
        <f ca="1">+IF(OFFSET('Sanitation Data'!$D$29,0,10*ROW('Sanitation Data'!D71))="","",OFFSET('Sanitation Data'!$D$29,0,10*ROW('Sanitation Data'!D71)))</f>
        <v/>
      </c>
      <c r="CM77" s="369" t="str">
        <f ca="1">+IF(OFFSET('Sanitation Data'!$D$30,0,10*ROW('Sanitation Data'!D71))="","",OFFSET('Sanitation Data'!$D$30,0,10*ROW('Sanitation Data'!D71)))</f>
        <v/>
      </c>
      <c r="CN77" s="369" t="str">
        <f ca="1">+IF(OFFSET('Sanitation Data'!$D$31,0,10*ROW('Sanitation Data'!D71))="","",OFFSET('Sanitation Data'!$D$31,0,10*ROW('Sanitation Data'!D71)))</f>
        <v/>
      </c>
      <c r="CO77" s="369" t="str">
        <f ca="1">+IF(OFFSET('Sanitation Data'!$D$32,0,10*ROW('Sanitation Data'!D71))="","",OFFSET('Sanitation Data'!$D$32,0,10*ROW('Sanitation Data'!D71)))</f>
        <v/>
      </c>
      <c r="CP77" s="369" t="str">
        <f ca="1">+IF(OFFSET('Sanitation Data'!$E$28,0,10*ROW('Sanitation Data'!E71))="","",OFFSET('Sanitation Data'!$E$28,0,10*ROW('Sanitation Data'!E71)))</f>
        <v/>
      </c>
      <c r="CQ77" s="369" t="str">
        <f ca="1">+IF(OFFSET('Sanitation Data'!$E$29,0,10*ROW('Sanitation Data'!E71))="","",OFFSET('Sanitation Data'!$E$29,0,10*ROW('Sanitation Data'!E71)))</f>
        <v/>
      </c>
      <c r="CR77" s="369" t="str">
        <f ca="1">+IF(OFFSET('Sanitation Data'!$E$30,0,10*ROW('Sanitation Data'!E71))="","",OFFSET('Sanitation Data'!$E$30,0,10*ROW('Sanitation Data'!E71)))</f>
        <v/>
      </c>
      <c r="CS77" s="369" t="str">
        <f ca="1">+IF(OFFSET('Sanitation Data'!$E$31,0,10*ROW('Sanitation Data'!E71))="","",OFFSET('Sanitation Data'!$E$31,0,10*ROW('Sanitation Data'!E71)))</f>
        <v/>
      </c>
      <c r="CT77" s="369" t="str">
        <f ca="1">+IF(OFFSET('Sanitation Data'!$E$32,0,10*ROW('Sanitation Data'!E71))="","",OFFSET('Sanitation Data'!$E$32,0,10*ROW('Sanitation Data'!E71)))</f>
        <v/>
      </c>
      <c r="CU77" s="369" t="str">
        <f ca="1">+IF(OFFSET('Sanitation Data'!$F$28,0,10*ROW('Sanitation Data'!F71))="","",OFFSET('Sanitation Data'!$F$28,0,10*ROW('Sanitation Data'!F71)))</f>
        <v/>
      </c>
      <c r="CV77" s="369" t="str">
        <f ca="1">+IF(OFFSET('Sanitation Data'!$F$29,0,10*ROW('Sanitation Data'!F71))="","",OFFSET('Sanitation Data'!$F$29,0,10*ROW('Sanitation Data'!F71)))</f>
        <v/>
      </c>
      <c r="CW77" s="369" t="str">
        <f ca="1">+IF(OFFSET('Sanitation Data'!$F$30,0,10*ROW('Sanitation Data'!F71))="","",OFFSET('Sanitation Data'!$F$30,0,10*ROW('Sanitation Data'!F71)))</f>
        <v/>
      </c>
      <c r="CX77" s="369" t="str">
        <f ca="1">+IF(OFFSET('Sanitation Data'!$F$31,0,10*ROW('Sanitation Data'!F71))="","",OFFSET('Sanitation Data'!$F$31,0,10*ROW('Sanitation Data'!F71)))</f>
        <v/>
      </c>
      <c r="CY77" s="369" t="str">
        <f ca="1">+IF(OFFSET('Sanitation Data'!$F$32,0,10*ROW('Sanitation Data'!F71))="","",OFFSET('Sanitation Data'!$F$32,0,10*ROW('Sanitation Data'!F71)))</f>
        <v/>
      </c>
      <c r="CZ77" s="369" t="str">
        <f ca="1">+IF(OFFSET('Sanitation Data'!$G$28,0,10*ROW('Sanitation Data'!G71))="","",OFFSET('Sanitation Data'!$G$28,0,10*ROW('Sanitation Data'!G71)))</f>
        <v/>
      </c>
      <c r="DA77" s="369" t="str">
        <f ca="1">+IF(OFFSET('Sanitation Data'!$G$29,0,10*ROW('Sanitation Data'!G71))="","",OFFSET('Sanitation Data'!$G$29,0,10*ROW('Sanitation Data'!G71)))</f>
        <v/>
      </c>
      <c r="DB77" s="369" t="str">
        <f ca="1">+IF(OFFSET('Sanitation Data'!$G$30,0,10*ROW('Sanitation Data'!G71))="","",OFFSET('Sanitation Data'!$G$30,0,10*ROW('Sanitation Data'!G71)))</f>
        <v/>
      </c>
      <c r="DC77" s="369" t="str">
        <f ca="1">+IF(OFFSET('Sanitation Data'!$G$31,0,10*ROW('Sanitation Data'!G71))="","",OFFSET('Sanitation Data'!$G$31,0,10*ROW('Sanitation Data'!G71)))</f>
        <v/>
      </c>
      <c r="DD77" s="369" t="str">
        <f ca="1">+IF(OFFSET('Sanitation Data'!$G$32,0,10*ROW('Sanitation Data'!G71))="","",OFFSET('Sanitation Data'!$G$32,0,10*ROW('Sanitation Data'!G71)))</f>
        <v/>
      </c>
      <c r="DE77" s="369" t="str">
        <f ca="1">+IF(OFFSET('Sanitation Data'!$H$28,0,10*ROW('Sanitation Data'!H71))="","",OFFSET('Sanitation Data'!$H$28,0,10*ROW('Sanitation Data'!H71)))</f>
        <v/>
      </c>
      <c r="DF77" s="369" t="str">
        <f ca="1">+IF(OFFSET('Sanitation Data'!$H$29,0,10*ROW('Sanitation Data'!H71))="","",OFFSET('Sanitation Data'!$H$29,0,10*ROW('Sanitation Data'!H71)))</f>
        <v/>
      </c>
      <c r="DG77" s="369" t="str">
        <f ca="1">+IF(OFFSET('Sanitation Data'!$H$30,0,10*ROW('Sanitation Data'!H71))="","",OFFSET('Sanitation Data'!$H$30,0,10*ROW('Sanitation Data'!H71)))</f>
        <v/>
      </c>
      <c r="DH77" s="369" t="str">
        <f ca="1">+IF(OFFSET('Sanitation Data'!$H$31,0,10*ROW('Sanitation Data'!H71))="","",OFFSET('Sanitation Data'!$H$31,0,10*ROW('Sanitation Data'!H71)))</f>
        <v/>
      </c>
      <c r="DI77" s="369" t="str">
        <f ca="1">+IF(OFFSET('Sanitation Data'!$H$32,0,10*ROW('Sanitation Data'!H71))="","",OFFSET('Sanitation Data'!$H$32,0,10*ROW('Sanitation Data'!H71)))</f>
        <v/>
      </c>
      <c r="DJ77" s="369" t="str">
        <f ca="1">+IF(OFFSET('Sanitation Data'!$I$28,0,10*ROW('Sanitation Data'!I71))="","",OFFSET('Sanitation Data'!$I$28,0,10*ROW('Sanitation Data'!I71)))</f>
        <v/>
      </c>
      <c r="DK77" s="369" t="str">
        <f ca="1">+IF(OFFSET('Sanitation Data'!$I$29,0,10*ROW('Sanitation Data'!I71))="","",OFFSET('Sanitation Data'!$I$29,0,10*ROW('Sanitation Data'!I71)))</f>
        <v/>
      </c>
      <c r="DL77" s="369" t="str">
        <f ca="1">+IF(OFFSET('Sanitation Data'!$I$30,0,10*ROW('Sanitation Data'!I71))="","",OFFSET('Sanitation Data'!$I$30,0,10*ROW('Sanitation Data'!I71)))</f>
        <v/>
      </c>
      <c r="DM77" s="369" t="str">
        <f ca="1">+IF(OFFSET('Sanitation Data'!$I$31,0,10*ROW('Sanitation Data'!I71))="","",OFFSET('Sanitation Data'!$I$31,0,10*ROW('Sanitation Data'!I71)))</f>
        <v/>
      </c>
      <c r="DN77" s="369" t="str">
        <f ca="1">+IF(OFFSET('Sanitation Data'!$I$32,0,10*ROW('Sanitation Data'!I71))="","",OFFSET('Sanitation Data'!$I$32,0,10*ROW('Sanitation Data'!I71)))</f>
        <v/>
      </c>
      <c r="DO77" s="369" t="str">
        <f ca="1">+IF(OFFSET('Hygiene Data'!$D$11,0,10*ROW('Hygiene Data'!D71))="","",OFFSET('Hygiene Data'!$D$11,0,10*ROW('Hygiene Data'!D71)))</f>
        <v/>
      </c>
      <c r="DP77" s="369" t="str">
        <f ca="1">+IF(OFFSET('Hygiene Data'!$D$12,0,10*ROW('Hygiene Data'!D71))="","",OFFSET('Hygiene Data'!$D$12,0,10*ROW('Hygiene Data'!D71)))</f>
        <v/>
      </c>
      <c r="DQ77" s="369" t="str">
        <f ca="1">+IF(OFFSET('Hygiene Data'!$D$13,0,10*ROW('Hygiene Data'!D71))="","",OFFSET('Hygiene Data'!$D$13,0,10*ROW('Hygiene Data'!D71)))</f>
        <v/>
      </c>
      <c r="DR77" s="369" t="str">
        <f ca="1">+IF(OFFSET('Hygiene Data'!$E$11,0,10*ROW('Hygiene Data'!E71))="","",OFFSET('Hygiene Data'!$E$11,0,10*ROW('Hygiene Data'!E71)))</f>
        <v/>
      </c>
      <c r="DS77" s="369" t="str">
        <f ca="1">+IF(OFFSET('Hygiene Data'!$E$12,0,10*ROW('Hygiene Data'!E71))="","",OFFSET('Hygiene Data'!$E$12,0,10*ROW('Hygiene Data'!E71)))</f>
        <v/>
      </c>
      <c r="DT77" s="369" t="str">
        <f ca="1">+IF(OFFSET('Hygiene Data'!$E$13,0,10*ROW('Hygiene Data'!E71))="","",OFFSET('Hygiene Data'!$E$13,0,10*ROW('Hygiene Data'!E71)))</f>
        <v/>
      </c>
      <c r="DU77" s="369" t="str">
        <f ca="1">+IF(OFFSET('Hygiene Data'!$F$11,0,10*ROW('Hygiene Data'!F71))="","",OFFSET('Hygiene Data'!$F$11,0,10*ROW('Hygiene Data'!F71)))</f>
        <v/>
      </c>
      <c r="DV77" s="369" t="str">
        <f ca="1">+IF(OFFSET('Hygiene Data'!$F$12,0,10*ROW('Hygiene Data'!F71))="","",OFFSET('Hygiene Data'!$F$12,0,10*ROW('Hygiene Data'!F71)))</f>
        <v/>
      </c>
      <c r="DW77" s="369" t="str">
        <f ca="1">+IF(OFFSET('Hygiene Data'!$F$13,0,10*ROW('Hygiene Data'!F71))="","",OFFSET('Hygiene Data'!$F$13,0,10*ROW('Hygiene Data'!F71)))</f>
        <v/>
      </c>
      <c r="DX77" s="369" t="str">
        <f ca="1">+IF(OFFSET('Hygiene Data'!$G$11,0,10*ROW('Hygiene Data'!G71))="","",OFFSET('Hygiene Data'!$G$11,0,10*ROW('Hygiene Data'!G71)))</f>
        <v/>
      </c>
      <c r="DY77" s="369" t="str">
        <f ca="1">+IF(OFFSET('Hygiene Data'!$G$12,0,10*ROW('Hygiene Data'!G71))="","",OFFSET('Hygiene Data'!$G$12,0,10*ROW('Hygiene Data'!G71)))</f>
        <v/>
      </c>
      <c r="DZ77" s="369" t="str">
        <f ca="1">+IF(OFFSET('Hygiene Data'!$G$13,0,10*ROW('Hygiene Data'!G71))="","",OFFSET('Hygiene Data'!$G$13,0,10*ROW('Hygiene Data'!G71)))</f>
        <v/>
      </c>
      <c r="EA77" s="369" t="str">
        <f ca="1">+IF(OFFSET('Hygiene Data'!$H$11,0,10*ROW('Hygiene Data'!H71))="","",OFFSET('Hygiene Data'!$H$11,0,10*ROW('Hygiene Data'!H71)))</f>
        <v/>
      </c>
      <c r="EB77" s="369" t="str">
        <f ca="1">+IF(OFFSET('Hygiene Data'!$H$12,0,10*ROW('Hygiene Data'!H71))="","",OFFSET('Hygiene Data'!$H$12,0,10*ROW('Hygiene Data'!H71)))</f>
        <v/>
      </c>
      <c r="EC77" s="369" t="str">
        <f ca="1">+IF(OFFSET('Hygiene Data'!$H$13,0,10*ROW('Hygiene Data'!H71))="","",OFFSET('Hygiene Data'!$H$13,0,10*ROW('Hygiene Data'!H71)))</f>
        <v/>
      </c>
      <c r="ED77" s="369" t="str">
        <f ca="1">+IF(OFFSET('Hygiene Data'!$I$11,0,10*ROW('Hygiene Data'!I71))="","",OFFSET('Hygiene Data'!$I$11,0,10*ROW('Hygiene Data'!I71)))</f>
        <v/>
      </c>
      <c r="EE77" s="369" t="str">
        <f ca="1">+IF(OFFSET('Hygiene Data'!$I$12,0,10*ROW('Hygiene Data'!I71))="","",OFFSET('Hygiene Data'!$I$12,0,10*ROW('Hygiene Data'!I71)))</f>
        <v/>
      </c>
      <c r="EF77" s="369" t="str">
        <f ca="1">+IF(OFFSET('Hygiene Data'!$I$13,0,10*ROW('Hygiene Data'!I71))="","",OFFSET('Hygiene Data'!$I$13,0,10*ROW('Hygiene Data'!I71)))</f>
        <v/>
      </c>
    </row>
    <row r="78" spans="1:136" x14ac:dyDescent="0.25">
      <c r="A78" s="478" t="str">
        <f ca="1">+IF(OFFSET('Water Data'!$B$2,0,10*ROW('Water Data'!E72))="","",OFFSET('Water Data'!$B$2,0,10*ROW('Water Data'!E72)))</f>
        <v/>
      </c>
      <c r="B78" s="478"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05" t="str">
        <f t="shared" ca="1" si="1"/>
        <v/>
      </c>
      <c r="D78" s="506"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06"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06"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06"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06"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06"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06"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06"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06"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06"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06"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06"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06"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06"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06"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06"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06"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06"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07"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07"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07"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07"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07"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07"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07"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07"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07"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07"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07"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07"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07"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07"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07"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07"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07"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07"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07"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07"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07"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07"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07"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07"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07"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07"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07"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07"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07"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07"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08"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84"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08"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08"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08"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08"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08"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08"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08"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08"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08"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08"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08"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08"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08"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08"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08"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08"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69" t="str">
        <f ca="1">+IF(OFFSET('Water Data'!$D$27,0,10*ROW('Water Data'!D72))="","",OFFSET('Water Data'!$D$27,0,10*ROW('Water Data'!D72)))</f>
        <v/>
      </c>
      <c r="BT78" s="369" t="str">
        <f ca="1">+IF(OFFSET('Water Data'!$D$28,0,10*ROW('Water Data'!D72))="","",OFFSET('Water Data'!$D$28,0,10*ROW('Water Data'!D72)))</f>
        <v/>
      </c>
      <c r="BU78" s="369" t="str">
        <f ca="1">+IF(OFFSET('Water Data'!$D$29,0,10*ROW('Water Data'!D72))="","",OFFSET('Water Data'!$D$29,0,10*ROW('Water Data'!D72)))</f>
        <v/>
      </c>
      <c r="BV78" s="369" t="str">
        <f ca="1">+IF(OFFSET('Water Data'!$E$27,0,10*ROW('Water Data'!E72))="","",OFFSET('Water Data'!$E$27,0,10*ROW('Water Data'!E72)))</f>
        <v/>
      </c>
      <c r="BW78" s="369" t="str">
        <f ca="1">+IF(OFFSET('Water Data'!$E$28,0,10*ROW('Water Data'!E72))="","",OFFSET('Water Data'!$E$28,0,10*ROW('Water Data'!E72)))</f>
        <v/>
      </c>
      <c r="BX78" s="369" t="str">
        <f ca="1">+IF(OFFSET('Water Data'!$E$29,0,10*ROW('Water Data'!E72))="","",OFFSET('Water Data'!$E$29,0,10*ROW('Water Data'!E72)))</f>
        <v/>
      </c>
      <c r="BY78" s="369" t="str">
        <f ca="1">+IF(OFFSET('Water Data'!$F$27,0,10*ROW('Water Data'!F72))="","",OFFSET('Water Data'!$F$27,0,10*ROW('Water Data'!F72)))</f>
        <v/>
      </c>
      <c r="BZ78" s="369" t="str">
        <f ca="1">+IF(OFFSET('Water Data'!$F$28,0,10*ROW('Water Data'!F72))="","",OFFSET('Water Data'!$F$28,0,10*ROW('Water Data'!F72)))</f>
        <v/>
      </c>
      <c r="CA78" s="369" t="str">
        <f ca="1">+IF(OFFSET('Water Data'!$F$29,0,10*ROW('Water Data'!F72))="","",OFFSET('Water Data'!$F$29,0,10*ROW('Water Data'!F72)))</f>
        <v/>
      </c>
      <c r="CB78" s="369" t="str">
        <f ca="1">+IF(OFFSET('Water Data'!$G$27,0,10*ROW('Water Data'!G72))="","",OFFSET('Water Data'!$G$27,0,10*ROW('Water Data'!G72)))</f>
        <v/>
      </c>
      <c r="CC78" s="369" t="str">
        <f ca="1">+IF(OFFSET('Water Data'!$G$28,0,10*ROW('Water Data'!G72))="","",OFFSET('Water Data'!$G$28,0,10*ROW('Water Data'!G72)))</f>
        <v/>
      </c>
      <c r="CD78" s="369" t="str">
        <f ca="1">+IF(OFFSET('Water Data'!$G$29,0,10*ROW('Water Data'!G72))="","",OFFSET('Water Data'!$G$29,0,10*ROW('Water Data'!G72)))</f>
        <v/>
      </c>
      <c r="CE78" s="369" t="str">
        <f ca="1">+IF(OFFSET('Water Data'!$H$27,0,10*ROW('Water Data'!H72))="","",OFFSET('Water Data'!$H$27,0,10*ROW('Water Data'!H72)))</f>
        <v/>
      </c>
      <c r="CF78" s="369" t="str">
        <f ca="1">+IF(OFFSET('Water Data'!$H$28,0,10*ROW('Water Data'!H72))="","",OFFSET('Water Data'!$H$28,0,10*ROW('Water Data'!H72)))</f>
        <v/>
      </c>
      <c r="CG78" s="369" t="str">
        <f ca="1">+IF(OFFSET('Water Data'!$H$29,0,10*ROW('Water Data'!H72))="","",OFFSET('Water Data'!$H$29,0,10*ROW('Water Data'!H72)))</f>
        <v/>
      </c>
      <c r="CH78" s="369" t="str">
        <f ca="1">+IF(OFFSET('Water Data'!$I$27,0,10*ROW('Water Data'!I72))="","",OFFSET('Water Data'!$I$27,0,10*ROW('Water Data'!I72)))</f>
        <v/>
      </c>
      <c r="CI78" s="369" t="str">
        <f ca="1">+IF(OFFSET('Water Data'!$I$28,0,10*ROW('Water Data'!I72))="","",OFFSET('Water Data'!$I$28,0,10*ROW('Water Data'!I72)))</f>
        <v/>
      </c>
      <c r="CJ78" s="369" t="str">
        <f ca="1">+IF(OFFSET('Water Data'!$I$29,0,10*ROW('Water Data'!I72))="","",OFFSET('Water Data'!$I$29,0,10*ROW('Water Data'!I72)))</f>
        <v/>
      </c>
      <c r="CK78" s="369" t="str">
        <f ca="1">+IF(OFFSET('Sanitation Data'!$D$28,0,10*ROW('Sanitation Data'!D72))="","",OFFSET('Sanitation Data'!$D$28,0,10*ROW('Sanitation Data'!D72)))</f>
        <v/>
      </c>
      <c r="CL78" s="369" t="str">
        <f ca="1">+IF(OFFSET('Sanitation Data'!$D$29,0,10*ROW('Sanitation Data'!D72))="","",OFFSET('Sanitation Data'!$D$29,0,10*ROW('Sanitation Data'!D72)))</f>
        <v/>
      </c>
      <c r="CM78" s="369" t="str">
        <f ca="1">+IF(OFFSET('Sanitation Data'!$D$30,0,10*ROW('Sanitation Data'!D72))="","",OFFSET('Sanitation Data'!$D$30,0,10*ROW('Sanitation Data'!D72)))</f>
        <v/>
      </c>
      <c r="CN78" s="369" t="str">
        <f ca="1">+IF(OFFSET('Sanitation Data'!$D$31,0,10*ROW('Sanitation Data'!D72))="","",OFFSET('Sanitation Data'!$D$31,0,10*ROW('Sanitation Data'!D72)))</f>
        <v/>
      </c>
      <c r="CO78" s="369" t="str">
        <f ca="1">+IF(OFFSET('Sanitation Data'!$D$32,0,10*ROW('Sanitation Data'!D72))="","",OFFSET('Sanitation Data'!$D$32,0,10*ROW('Sanitation Data'!D72)))</f>
        <v/>
      </c>
      <c r="CP78" s="369" t="str">
        <f ca="1">+IF(OFFSET('Sanitation Data'!$E$28,0,10*ROW('Sanitation Data'!E72))="","",OFFSET('Sanitation Data'!$E$28,0,10*ROW('Sanitation Data'!E72)))</f>
        <v/>
      </c>
      <c r="CQ78" s="369" t="str">
        <f ca="1">+IF(OFFSET('Sanitation Data'!$E$29,0,10*ROW('Sanitation Data'!E72))="","",OFFSET('Sanitation Data'!$E$29,0,10*ROW('Sanitation Data'!E72)))</f>
        <v/>
      </c>
      <c r="CR78" s="369" t="str">
        <f ca="1">+IF(OFFSET('Sanitation Data'!$E$30,0,10*ROW('Sanitation Data'!E72))="","",OFFSET('Sanitation Data'!$E$30,0,10*ROW('Sanitation Data'!E72)))</f>
        <v/>
      </c>
      <c r="CS78" s="369" t="str">
        <f ca="1">+IF(OFFSET('Sanitation Data'!$E$31,0,10*ROW('Sanitation Data'!E72))="","",OFFSET('Sanitation Data'!$E$31,0,10*ROW('Sanitation Data'!E72)))</f>
        <v/>
      </c>
      <c r="CT78" s="369" t="str">
        <f ca="1">+IF(OFFSET('Sanitation Data'!$E$32,0,10*ROW('Sanitation Data'!E72))="","",OFFSET('Sanitation Data'!$E$32,0,10*ROW('Sanitation Data'!E72)))</f>
        <v/>
      </c>
      <c r="CU78" s="369" t="str">
        <f ca="1">+IF(OFFSET('Sanitation Data'!$F$28,0,10*ROW('Sanitation Data'!F72))="","",OFFSET('Sanitation Data'!$F$28,0,10*ROW('Sanitation Data'!F72)))</f>
        <v/>
      </c>
      <c r="CV78" s="369" t="str">
        <f ca="1">+IF(OFFSET('Sanitation Data'!$F$29,0,10*ROW('Sanitation Data'!F72))="","",OFFSET('Sanitation Data'!$F$29,0,10*ROW('Sanitation Data'!F72)))</f>
        <v/>
      </c>
      <c r="CW78" s="369" t="str">
        <f ca="1">+IF(OFFSET('Sanitation Data'!$F$30,0,10*ROW('Sanitation Data'!F72))="","",OFFSET('Sanitation Data'!$F$30,0,10*ROW('Sanitation Data'!F72)))</f>
        <v/>
      </c>
      <c r="CX78" s="369" t="str">
        <f ca="1">+IF(OFFSET('Sanitation Data'!$F$31,0,10*ROW('Sanitation Data'!F72))="","",OFFSET('Sanitation Data'!$F$31,0,10*ROW('Sanitation Data'!F72)))</f>
        <v/>
      </c>
      <c r="CY78" s="369" t="str">
        <f ca="1">+IF(OFFSET('Sanitation Data'!$F$32,0,10*ROW('Sanitation Data'!F72))="","",OFFSET('Sanitation Data'!$F$32,0,10*ROW('Sanitation Data'!F72)))</f>
        <v/>
      </c>
      <c r="CZ78" s="369" t="str">
        <f ca="1">+IF(OFFSET('Sanitation Data'!$G$28,0,10*ROW('Sanitation Data'!G72))="","",OFFSET('Sanitation Data'!$G$28,0,10*ROW('Sanitation Data'!G72)))</f>
        <v/>
      </c>
      <c r="DA78" s="369" t="str">
        <f ca="1">+IF(OFFSET('Sanitation Data'!$G$29,0,10*ROW('Sanitation Data'!G72))="","",OFFSET('Sanitation Data'!$G$29,0,10*ROW('Sanitation Data'!G72)))</f>
        <v/>
      </c>
      <c r="DB78" s="369" t="str">
        <f ca="1">+IF(OFFSET('Sanitation Data'!$G$30,0,10*ROW('Sanitation Data'!G72))="","",OFFSET('Sanitation Data'!$G$30,0,10*ROW('Sanitation Data'!G72)))</f>
        <v/>
      </c>
      <c r="DC78" s="369" t="str">
        <f ca="1">+IF(OFFSET('Sanitation Data'!$G$31,0,10*ROW('Sanitation Data'!G72))="","",OFFSET('Sanitation Data'!$G$31,0,10*ROW('Sanitation Data'!G72)))</f>
        <v/>
      </c>
      <c r="DD78" s="369" t="str">
        <f ca="1">+IF(OFFSET('Sanitation Data'!$G$32,0,10*ROW('Sanitation Data'!G72))="","",OFFSET('Sanitation Data'!$G$32,0,10*ROW('Sanitation Data'!G72)))</f>
        <v/>
      </c>
      <c r="DE78" s="369" t="str">
        <f ca="1">+IF(OFFSET('Sanitation Data'!$H$28,0,10*ROW('Sanitation Data'!H72))="","",OFFSET('Sanitation Data'!$H$28,0,10*ROW('Sanitation Data'!H72)))</f>
        <v/>
      </c>
      <c r="DF78" s="369" t="str">
        <f ca="1">+IF(OFFSET('Sanitation Data'!$H$29,0,10*ROW('Sanitation Data'!H72))="","",OFFSET('Sanitation Data'!$H$29,0,10*ROW('Sanitation Data'!H72)))</f>
        <v/>
      </c>
      <c r="DG78" s="369" t="str">
        <f ca="1">+IF(OFFSET('Sanitation Data'!$H$30,0,10*ROW('Sanitation Data'!H72))="","",OFFSET('Sanitation Data'!$H$30,0,10*ROW('Sanitation Data'!H72)))</f>
        <v/>
      </c>
      <c r="DH78" s="369" t="str">
        <f ca="1">+IF(OFFSET('Sanitation Data'!$H$31,0,10*ROW('Sanitation Data'!H72))="","",OFFSET('Sanitation Data'!$H$31,0,10*ROW('Sanitation Data'!H72)))</f>
        <v/>
      </c>
      <c r="DI78" s="369" t="str">
        <f ca="1">+IF(OFFSET('Sanitation Data'!$H$32,0,10*ROW('Sanitation Data'!H72))="","",OFFSET('Sanitation Data'!$H$32,0,10*ROW('Sanitation Data'!H72)))</f>
        <v/>
      </c>
      <c r="DJ78" s="369" t="str">
        <f ca="1">+IF(OFFSET('Sanitation Data'!$I$28,0,10*ROW('Sanitation Data'!I72))="","",OFFSET('Sanitation Data'!$I$28,0,10*ROW('Sanitation Data'!I72)))</f>
        <v/>
      </c>
      <c r="DK78" s="369" t="str">
        <f ca="1">+IF(OFFSET('Sanitation Data'!$I$29,0,10*ROW('Sanitation Data'!I72))="","",OFFSET('Sanitation Data'!$I$29,0,10*ROW('Sanitation Data'!I72)))</f>
        <v/>
      </c>
      <c r="DL78" s="369" t="str">
        <f ca="1">+IF(OFFSET('Sanitation Data'!$I$30,0,10*ROW('Sanitation Data'!I72))="","",OFFSET('Sanitation Data'!$I$30,0,10*ROW('Sanitation Data'!I72)))</f>
        <v/>
      </c>
      <c r="DM78" s="369" t="str">
        <f ca="1">+IF(OFFSET('Sanitation Data'!$I$31,0,10*ROW('Sanitation Data'!I72))="","",OFFSET('Sanitation Data'!$I$31,0,10*ROW('Sanitation Data'!I72)))</f>
        <v/>
      </c>
      <c r="DN78" s="369" t="str">
        <f ca="1">+IF(OFFSET('Sanitation Data'!$I$32,0,10*ROW('Sanitation Data'!I72))="","",OFFSET('Sanitation Data'!$I$32,0,10*ROW('Sanitation Data'!I72)))</f>
        <v/>
      </c>
      <c r="DO78" s="369" t="str">
        <f ca="1">+IF(OFFSET('Hygiene Data'!$D$11,0,10*ROW('Hygiene Data'!D72))="","",OFFSET('Hygiene Data'!$D$11,0,10*ROW('Hygiene Data'!D72)))</f>
        <v/>
      </c>
      <c r="DP78" s="369" t="str">
        <f ca="1">+IF(OFFSET('Hygiene Data'!$D$12,0,10*ROW('Hygiene Data'!D72))="","",OFFSET('Hygiene Data'!$D$12,0,10*ROW('Hygiene Data'!D72)))</f>
        <v/>
      </c>
      <c r="DQ78" s="369" t="str">
        <f ca="1">+IF(OFFSET('Hygiene Data'!$D$13,0,10*ROW('Hygiene Data'!D72))="","",OFFSET('Hygiene Data'!$D$13,0,10*ROW('Hygiene Data'!D72)))</f>
        <v/>
      </c>
      <c r="DR78" s="369" t="str">
        <f ca="1">+IF(OFFSET('Hygiene Data'!$E$11,0,10*ROW('Hygiene Data'!E72))="","",OFFSET('Hygiene Data'!$E$11,0,10*ROW('Hygiene Data'!E72)))</f>
        <v/>
      </c>
      <c r="DS78" s="369" t="str">
        <f ca="1">+IF(OFFSET('Hygiene Data'!$E$12,0,10*ROW('Hygiene Data'!E72))="","",OFFSET('Hygiene Data'!$E$12,0,10*ROW('Hygiene Data'!E72)))</f>
        <v/>
      </c>
      <c r="DT78" s="369" t="str">
        <f ca="1">+IF(OFFSET('Hygiene Data'!$E$13,0,10*ROW('Hygiene Data'!E72))="","",OFFSET('Hygiene Data'!$E$13,0,10*ROW('Hygiene Data'!E72)))</f>
        <v/>
      </c>
      <c r="DU78" s="369" t="str">
        <f ca="1">+IF(OFFSET('Hygiene Data'!$F$11,0,10*ROW('Hygiene Data'!F72))="","",OFFSET('Hygiene Data'!$F$11,0,10*ROW('Hygiene Data'!F72)))</f>
        <v/>
      </c>
      <c r="DV78" s="369" t="str">
        <f ca="1">+IF(OFFSET('Hygiene Data'!$F$12,0,10*ROW('Hygiene Data'!F72))="","",OFFSET('Hygiene Data'!$F$12,0,10*ROW('Hygiene Data'!F72)))</f>
        <v/>
      </c>
      <c r="DW78" s="369" t="str">
        <f ca="1">+IF(OFFSET('Hygiene Data'!$F$13,0,10*ROW('Hygiene Data'!F72))="","",OFFSET('Hygiene Data'!$F$13,0,10*ROW('Hygiene Data'!F72)))</f>
        <v/>
      </c>
      <c r="DX78" s="369" t="str">
        <f ca="1">+IF(OFFSET('Hygiene Data'!$G$11,0,10*ROW('Hygiene Data'!G72))="","",OFFSET('Hygiene Data'!$G$11,0,10*ROW('Hygiene Data'!G72)))</f>
        <v/>
      </c>
      <c r="DY78" s="369" t="str">
        <f ca="1">+IF(OFFSET('Hygiene Data'!$G$12,0,10*ROW('Hygiene Data'!G72))="","",OFFSET('Hygiene Data'!$G$12,0,10*ROW('Hygiene Data'!G72)))</f>
        <v/>
      </c>
      <c r="DZ78" s="369" t="str">
        <f ca="1">+IF(OFFSET('Hygiene Data'!$G$13,0,10*ROW('Hygiene Data'!G72))="","",OFFSET('Hygiene Data'!$G$13,0,10*ROW('Hygiene Data'!G72)))</f>
        <v/>
      </c>
      <c r="EA78" s="369" t="str">
        <f ca="1">+IF(OFFSET('Hygiene Data'!$H$11,0,10*ROW('Hygiene Data'!H72))="","",OFFSET('Hygiene Data'!$H$11,0,10*ROW('Hygiene Data'!H72)))</f>
        <v/>
      </c>
      <c r="EB78" s="369" t="str">
        <f ca="1">+IF(OFFSET('Hygiene Data'!$H$12,0,10*ROW('Hygiene Data'!H72))="","",OFFSET('Hygiene Data'!$H$12,0,10*ROW('Hygiene Data'!H72)))</f>
        <v/>
      </c>
      <c r="EC78" s="369" t="str">
        <f ca="1">+IF(OFFSET('Hygiene Data'!$H$13,0,10*ROW('Hygiene Data'!H72))="","",OFFSET('Hygiene Data'!$H$13,0,10*ROW('Hygiene Data'!H72)))</f>
        <v/>
      </c>
      <c r="ED78" s="369" t="str">
        <f ca="1">+IF(OFFSET('Hygiene Data'!$I$11,0,10*ROW('Hygiene Data'!I72))="","",OFFSET('Hygiene Data'!$I$11,0,10*ROW('Hygiene Data'!I72)))</f>
        <v/>
      </c>
      <c r="EE78" s="369" t="str">
        <f ca="1">+IF(OFFSET('Hygiene Data'!$I$12,0,10*ROW('Hygiene Data'!I72))="","",OFFSET('Hygiene Data'!$I$12,0,10*ROW('Hygiene Data'!I72)))</f>
        <v/>
      </c>
      <c r="EF78" s="369" t="str">
        <f ca="1">+IF(OFFSET('Hygiene Data'!$I$13,0,10*ROW('Hygiene Data'!I72))="","",OFFSET('Hygiene Data'!$I$13,0,10*ROW('Hygiene Data'!I72)))</f>
        <v/>
      </c>
    </row>
    <row r="79" spans="1:136" x14ac:dyDescent="0.25">
      <c r="A79" s="478" t="str">
        <f ca="1">+IF(OFFSET('Water Data'!$B$2,0,10*ROW('Water Data'!E73))="","",OFFSET('Water Data'!$B$2,0,10*ROW('Water Data'!E73)))</f>
        <v/>
      </c>
      <c r="B79" s="478"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05" t="str">
        <f t="shared" ca="1" si="1"/>
        <v/>
      </c>
      <c r="D79" s="506"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06"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06"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06"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06"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06"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06"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06"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06"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06"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06"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06"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06"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06"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06"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06"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06"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06"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07"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07"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07"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07"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07"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07"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07"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07"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07"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07"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07"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07"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07"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07"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07"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07"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07"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07"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07"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07"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07"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07"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07"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07"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07"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07"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07"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07"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07"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07"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08"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84"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08"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08"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08"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08"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08"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08"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08"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08"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08"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08"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08"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08"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08"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08"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08"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08"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69" t="str">
        <f ca="1">+IF(OFFSET('Water Data'!$D$27,0,10*ROW('Water Data'!D73))="","",OFFSET('Water Data'!$D$27,0,10*ROW('Water Data'!D73)))</f>
        <v/>
      </c>
      <c r="BT79" s="369" t="str">
        <f ca="1">+IF(OFFSET('Water Data'!$D$28,0,10*ROW('Water Data'!D73))="","",OFFSET('Water Data'!$D$28,0,10*ROW('Water Data'!D73)))</f>
        <v/>
      </c>
      <c r="BU79" s="369" t="str">
        <f ca="1">+IF(OFFSET('Water Data'!$D$29,0,10*ROW('Water Data'!D73))="","",OFFSET('Water Data'!$D$29,0,10*ROW('Water Data'!D73)))</f>
        <v/>
      </c>
      <c r="BV79" s="369" t="str">
        <f ca="1">+IF(OFFSET('Water Data'!$E$27,0,10*ROW('Water Data'!E73))="","",OFFSET('Water Data'!$E$27,0,10*ROW('Water Data'!E73)))</f>
        <v/>
      </c>
      <c r="BW79" s="369" t="str">
        <f ca="1">+IF(OFFSET('Water Data'!$E$28,0,10*ROW('Water Data'!E73))="","",OFFSET('Water Data'!$E$28,0,10*ROW('Water Data'!E73)))</f>
        <v/>
      </c>
      <c r="BX79" s="369" t="str">
        <f ca="1">+IF(OFFSET('Water Data'!$E$29,0,10*ROW('Water Data'!E73))="","",OFFSET('Water Data'!$E$29,0,10*ROW('Water Data'!E73)))</f>
        <v/>
      </c>
      <c r="BY79" s="369" t="str">
        <f ca="1">+IF(OFFSET('Water Data'!$F$27,0,10*ROW('Water Data'!F73))="","",OFFSET('Water Data'!$F$27,0,10*ROW('Water Data'!F73)))</f>
        <v/>
      </c>
      <c r="BZ79" s="369" t="str">
        <f ca="1">+IF(OFFSET('Water Data'!$F$28,0,10*ROW('Water Data'!F73))="","",OFFSET('Water Data'!$F$28,0,10*ROW('Water Data'!F73)))</f>
        <v/>
      </c>
      <c r="CA79" s="369" t="str">
        <f ca="1">+IF(OFFSET('Water Data'!$F$29,0,10*ROW('Water Data'!F73))="","",OFFSET('Water Data'!$F$29,0,10*ROW('Water Data'!F73)))</f>
        <v/>
      </c>
      <c r="CB79" s="369" t="str">
        <f ca="1">+IF(OFFSET('Water Data'!$G$27,0,10*ROW('Water Data'!G73))="","",OFFSET('Water Data'!$G$27,0,10*ROW('Water Data'!G73)))</f>
        <v/>
      </c>
      <c r="CC79" s="369" t="str">
        <f ca="1">+IF(OFFSET('Water Data'!$G$28,0,10*ROW('Water Data'!G73))="","",OFFSET('Water Data'!$G$28,0,10*ROW('Water Data'!G73)))</f>
        <v/>
      </c>
      <c r="CD79" s="369" t="str">
        <f ca="1">+IF(OFFSET('Water Data'!$G$29,0,10*ROW('Water Data'!G73))="","",OFFSET('Water Data'!$G$29,0,10*ROW('Water Data'!G73)))</f>
        <v/>
      </c>
      <c r="CE79" s="369" t="str">
        <f ca="1">+IF(OFFSET('Water Data'!$H$27,0,10*ROW('Water Data'!H73))="","",OFFSET('Water Data'!$H$27,0,10*ROW('Water Data'!H73)))</f>
        <v/>
      </c>
      <c r="CF79" s="369" t="str">
        <f ca="1">+IF(OFFSET('Water Data'!$H$28,0,10*ROW('Water Data'!H73))="","",OFFSET('Water Data'!$H$28,0,10*ROW('Water Data'!H73)))</f>
        <v/>
      </c>
      <c r="CG79" s="369" t="str">
        <f ca="1">+IF(OFFSET('Water Data'!$H$29,0,10*ROW('Water Data'!H73))="","",OFFSET('Water Data'!$H$29,0,10*ROW('Water Data'!H73)))</f>
        <v/>
      </c>
      <c r="CH79" s="369" t="str">
        <f ca="1">+IF(OFFSET('Water Data'!$I$27,0,10*ROW('Water Data'!I73))="","",OFFSET('Water Data'!$I$27,0,10*ROW('Water Data'!I73)))</f>
        <v/>
      </c>
      <c r="CI79" s="369" t="str">
        <f ca="1">+IF(OFFSET('Water Data'!$I$28,0,10*ROW('Water Data'!I73))="","",OFFSET('Water Data'!$I$28,0,10*ROW('Water Data'!I73)))</f>
        <v/>
      </c>
      <c r="CJ79" s="369" t="str">
        <f ca="1">+IF(OFFSET('Water Data'!$I$29,0,10*ROW('Water Data'!I73))="","",OFFSET('Water Data'!$I$29,0,10*ROW('Water Data'!I73)))</f>
        <v/>
      </c>
      <c r="CK79" s="369" t="str">
        <f ca="1">+IF(OFFSET('Sanitation Data'!$D$28,0,10*ROW('Sanitation Data'!D73))="","",OFFSET('Sanitation Data'!$D$28,0,10*ROW('Sanitation Data'!D73)))</f>
        <v/>
      </c>
      <c r="CL79" s="369" t="str">
        <f ca="1">+IF(OFFSET('Sanitation Data'!$D$29,0,10*ROW('Sanitation Data'!D73))="","",OFFSET('Sanitation Data'!$D$29,0,10*ROW('Sanitation Data'!D73)))</f>
        <v/>
      </c>
      <c r="CM79" s="369" t="str">
        <f ca="1">+IF(OFFSET('Sanitation Data'!$D$30,0,10*ROW('Sanitation Data'!D73))="","",OFFSET('Sanitation Data'!$D$30,0,10*ROW('Sanitation Data'!D73)))</f>
        <v/>
      </c>
      <c r="CN79" s="369" t="str">
        <f ca="1">+IF(OFFSET('Sanitation Data'!$D$31,0,10*ROW('Sanitation Data'!D73))="","",OFFSET('Sanitation Data'!$D$31,0,10*ROW('Sanitation Data'!D73)))</f>
        <v/>
      </c>
      <c r="CO79" s="369" t="str">
        <f ca="1">+IF(OFFSET('Sanitation Data'!$D$32,0,10*ROW('Sanitation Data'!D73))="","",OFFSET('Sanitation Data'!$D$32,0,10*ROW('Sanitation Data'!D73)))</f>
        <v/>
      </c>
      <c r="CP79" s="369" t="str">
        <f ca="1">+IF(OFFSET('Sanitation Data'!$E$28,0,10*ROW('Sanitation Data'!E73))="","",OFFSET('Sanitation Data'!$E$28,0,10*ROW('Sanitation Data'!E73)))</f>
        <v/>
      </c>
      <c r="CQ79" s="369" t="str">
        <f ca="1">+IF(OFFSET('Sanitation Data'!$E$29,0,10*ROW('Sanitation Data'!E73))="","",OFFSET('Sanitation Data'!$E$29,0,10*ROW('Sanitation Data'!E73)))</f>
        <v/>
      </c>
      <c r="CR79" s="369" t="str">
        <f ca="1">+IF(OFFSET('Sanitation Data'!$E$30,0,10*ROW('Sanitation Data'!E73))="","",OFFSET('Sanitation Data'!$E$30,0,10*ROW('Sanitation Data'!E73)))</f>
        <v/>
      </c>
      <c r="CS79" s="369" t="str">
        <f ca="1">+IF(OFFSET('Sanitation Data'!$E$31,0,10*ROW('Sanitation Data'!E73))="","",OFFSET('Sanitation Data'!$E$31,0,10*ROW('Sanitation Data'!E73)))</f>
        <v/>
      </c>
      <c r="CT79" s="369" t="str">
        <f ca="1">+IF(OFFSET('Sanitation Data'!$E$32,0,10*ROW('Sanitation Data'!E73))="","",OFFSET('Sanitation Data'!$E$32,0,10*ROW('Sanitation Data'!E73)))</f>
        <v/>
      </c>
      <c r="CU79" s="369" t="str">
        <f ca="1">+IF(OFFSET('Sanitation Data'!$F$28,0,10*ROW('Sanitation Data'!F73))="","",OFFSET('Sanitation Data'!$F$28,0,10*ROW('Sanitation Data'!F73)))</f>
        <v/>
      </c>
      <c r="CV79" s="369" t="str">
        <f ca="1">+IF(OFFSET('Sanitation Data'!$F$29,0,10*ROW('Sanitation Data'!F73))="","",OFFSET('Sanitation Data'!$F$29,0,10*ROW('Sanitation Data'!F73)))</f>
        <v/>
      </c>
      <c r="CW79" s="369" t="str">
        <f ca="1">+IF(OFFSET('Sanitation Data'!$F$30,0,10*ROW('Sanitation Data'!F73))="","",OFFSET('Sanitation Data'!$F$30,0,10*ROW('Sanitation Data'!F73)))</f>
        <v/>
      </c>
      <c r="CX79" s="369" t="str">
        <f ca="1">+IF(OFFSET('Sanitation Data'!$F$31,0,10*ROW('Sanitation Data'!F73))="","",OFFSET('Sanitation Data'!$F$31,0,10*ROW('Sanitation Data'!F73)))</f>
        <v/>
      </c>
      <c r="CY79" s="369" t="str">
        <f ca="1">+IF(OFFSET('Sanitation Data'!$F$32,0,10*ROW('Sanitation Data'!F73))="","",OFFSET('Sanitation Data'!$F$32,0,10*ROW('Sanitation Data'!F73)))</f>
        <v/>
      </c>
      <c r="CZ79" s="369" t="str">
        <f ca="1">+IF(OFFSET('Sanitation Data'!$G$28,0,10*ROW('Sanitation Data'!G73))="","",OFFSET('Sanitation Data'!$G$28,0,10*ROW('Sanitation Data'!G73)))</f>
        <v/>
      </c>
      <c r="DA79" s="369" t="str">
        <f ca="1">+IF(OFFSET('Sanitation Data'!$G$29,0,10*ROW('Sanitation Data'!G73))="","",OFFSET('Sanitation Data'!$G$29,0,10*ROW('Sanitation Data'!G73)))</f>
        <v/>
      </c>
      <c r="DB79" s="369" t="str">
        <f ca="1">+IF(OFFSET('Sanitation Data'!$G$30,0,10*ROW('Sanitation Data'!G73))="","",OFFSET('Sanitation Data'!$G$30,0,10*ROW('Sanitation Data'!G73)))</f>
        <v/>
      </c>
      <c r="DC79" s="369" t="str">
        <f ca="1">+IF(OFFSET('Sanitation Data'!$G$31,0,10*ROW('Sanitation Data'!G73))="","",OFFSET('Sanitation Data'!$G$31,0,10*ROW('Sanitation Data'!G73)))</f>
        <v/>
      </c>
      <c r="DD79" s="369" t="str">
        <f ca="1">+IF(OFFSET('Sanitation Data'!$G$32,0,10*ROW('Sanitation Data'!G73))="","",OFFSET('Sanitation Data'!$G$32,0,10*ROW('Sanitation Data'!G73)))</f>
        <v/>
      </c>
      <c r="DE79" s="369" t="str">
        <f ca="1">+IF(OFFSET('Sanitation Data'!$H$28,0,10*ROW('Sanitation Data'!H73))="","",OFFSET('Sanitation Data'!$H$28,0,10*ROW('Sanitation Data'!H73)))</f>
        <v/>
      </c>
      <c r="DF79" s="369" t="str">
        <f ca="1">+IF(OFFSET('Sanitation Data'!$H$29,0,10*ROW('Sanitation Data'!H73))="","",OFFSET('Sanitation Data'!$H$29,0,10*ROW('Sanitation Data'!H73)))</f>
        <v/>
      </c>
      <c r="DG79" s="369" t="str">
        <f ca="1">+IF(OFFSET('Sanitation Data'!$H$30,0,10*ROW('Sanitation Data'!H73))="","",OFFSET('Sanitation Data'!$H$30,0,10*ROW('Sanitation Data'!H73)))</f>
        <v/>
      </c>
      <c r="DH79" s="369" t="str">
        <f ca="1">+IF(OFFSET('Sanitation Data'!$H$31,0,10*ROW('Sanitation Data'!H73))="","",OFFSET('Sanitation Data'!$H$31,0,10*ROW('Sanitation Data'!H73)))</f>
        <v/>
      </c>
      <c r="DI79" s="369" t="str">
        <f ca="1">+IF(OFFSET('Sanitation Data'!$H$32,0,10*ROW('Sanitation Data'!H73))="","",OFFSET('Sanitation Data'!$H$32,0,10*ROW('Sanitation Data'!H73)))</f>
        <v/>
      </c>
      <c r="DJ79" s="369" t="str">
        <f ca="1">+IF(OFFSET('Sanitation Data'!$I$28,0,10*ROW('Sanitation Data'!I73))="","",OFFSET('Sanitation Data'!$I$28,0,10*ROW('Sanitation Data'!I73)))</f>
        <v/>
      </c>
      <c r="DK79" s="369" t="str">
        <f ca="1">+IF(OFFSET('Sanitation Data'!$I$29,0,10*ROW('Sanitation Data'!I73))="","",OFFSET('Sanitation Data'!$I$29,0,10*ROW('Sanitation Data'!I73)))</f>
        <v/>
      </c>
      <c r="DL79" s="369" t="str">
        <f ca="1">+IF(OFFSET('Sanitation Data'!$I$30,0,10*ROW('Sanitation Data'!I73))="","",OFFSET('Sanitation Data'!$I$30,0,10*ROW('Sanitation Data'!I73)))</f>
        <v/>
      </c>
      <c r="DM79" s="369" t="str">
        <f ca="1">+IF(OFFSET('Sanitation Data'!$I$31,0,10*ROW('Sanitation Data'!I73))="","",OFFSET('Sanitation Data'!$I$31,0,10*ROW('Sanitation Data'!I73)))</f>
        <v/>
      </c>
      <c r="DN79" s="369" t="str">
        <f ca="1">+IF(OFFSET('Sanitation Data'!$I$32,0,10*ROW('Sanitation Data'!I73))="","",OFFSET('Sanitation Data'!$I$32,0,10*ROW('Sanitation Data'!I73)))</f>
        <v/>
      </c>
      <c r="DO79" s="369" t="str">
        <f ca="1">+IF(OFFSET('Hygiene Data'!$D$11,0,10*ROW('Hygiene Data'!D73))="","",OFFSET('Hygiene Data'!$D$11,0,10*ROW('Hygiene Data'!D73)))</f>
        <v/>
      </c>
      <c r="DP79" s="369" t="str">
        <f ca="1">+IF(OFFSET('Hygiene Data'!$D$12,0,10*ROW('Hygiene Data'!D73))="","",OFFSET('Hygiene Data'!$D$12,0,10*ROW('Hygiene Data'!D73)))</f>
        <v/>
      </c>
      <c r="DQ79" s="369" t="str">
        <f ca="1">+IF(OFFSET('Hygiene Data'!$D$13,0,10*ROW('Hygiene Data'!D73))="","",OFFSET('Hygiene Data'!$D$13,0,10*ROW('Hygiene Data'!D73)))</f>
        <v/>
      </c>
      <c r="DR79" s="369" t="str">
        <f ca="1">+IF(OFFSET('Hygiene Data'!$E$11,0,10*ROW('Hygiene Data'!E73))="","",OFFSET('Hygiene Data'!$E$11,0,10*ROW('Hygiene Data'!E73)))</f>
        <v/>
      </c>
      <c r="DS79" s="369" t="str">
        <f ca="1">+IF(OFFSET('Hygiene Data'!$E$12,0,10*ROW('Hygiene Data'!E73))="","",OFFSET('Hygiene Data'!$E$12,0,10*ROW('Hygiene Data'!E73)))</f>
        <v/>
      </c>
      <c r="DT79" s="369" t="str">
        <f ca="1">+IF(OFFSET('Hygiene Data'!$E$13,0,10*ROW('Hygiene Data'!E73))="","",OFFSET('Hygiene Data'!$E$13,0,10*ROW('Hygiene Data'!E73)))</f>
        <v/>
      </c>
      <c r="DU79" s="369" t="str">
        <f ca="1">+IF(OFFSET('Hygiene Data'!$F$11,0,10*ROW('Hygiene Data'!F73))="","",OFFSET('Hygiene Data'!$F$11,0,10*ROW('Hygiene Data'!F73)))</f>
        <v/>
      </c>
      <c r="DV79" s="369" t="str">
        <f ca="1">+IF(OFFSET('Hygiene Data'!$F$12,0,10*ROW('Hygiene Data'!F73))="","",OFFSET('Hygiene Data'!$F$12,0,10*ROW('Hygiene Data'!F73)))</f>
        <v/>
      </c>
      <c r="DW79" s="369" t="str">
        <f ca="1">+IF(OFFSET('Hygiene Data'!$F$13,0,10*ROW('Hygiene Data'!F73))="","",OFFSET('Hygiene Data'!$F$13,0,10*ROW('Hygiene Data'!F73)))</f>
        <v/>
      </c>
      <c r="DX79" s="369" t="str">
        <f ca="1">+IF(OFFSET('Hygiene Data'!$G$11,0,10*ROW('Hygiene Data'!G73))="","",OFFSET('Hygiene Data'!$G$11,0,10*ROW('Hygiene Data'!G73)))</f>
        <v/>
      </c>
      <c r="DY79" s="369" t="str">
        <f ca="1">+IF(OFFSET('Hygiene Data'!$G$12,0,10*ROW('Hygiene Data'!G73))="","",OFFSET('Hygiene Data'!$G$12,0,10*ROW('Hygiene Data'!G73)))</f>
        <v/>
      </c>
      <c r="DZ79" s="369" t="str">
        <f ca="1">+IF(OFFSET('Hygiene Data'!$G$13,0,10*ROW('Hygiene Data'!G73))="","",OFFSET('Hygiene Data'!$G$13,0,10*ROW('Hygiene Data'!G73)))</f>
        <v/>
      </c>
      <c r="EA79" s="369" t="str">
        <f ca="1">+IF(OFFSET('Hygiene Data'!$H$11,0,10*ROW('Hygiene Data'!H73))="","",OFFSET('Hygiene Data'!$H$11,0,10*ROW('Hygiene Data'!H73)))</f>
        <v/>
      </c>
      <c r="EB79" s="369" t="str">
        <f ca="1">+IF(OFFSET('Hygiene Data'!$H$12,0,10*ROW('Hygiene Data'!H73))="","",OFFSET('Hygiene Data'!$H$12,0,10*ROW('Hygiene Data'!H73)))</f>
        <v/>
      </c>
      <c r="EC79" s="369" t="str">
        <f ca="1">+IF(OFFSET('Hygiene Data'!$H$13,0,10*ROW('Hygiene Data'!H73))="","",OFFSET('Hygiene Data'!$H$13,0,10*ROW('Hygiene Data'!H73)))</f>
        <v/>
      </c>
      <c r="ED79" s="369" t="str">
        <f ca="1">+IF(OFFSET('Hygiene Data'!$I$11,0,10*ROW('Hygiene Data'!I73))="","",OFFSET('Hygiene Data'!$I$11,0,10*ROW('Hygiene Data'!I73)))</f>
        <v/>
      </c>
      <c r="EE79" s="369" t="str">
        <f ca="1">+IF(OFFSET('Hygiene Data'!$I$12,0,10*ROW('Hygiene Data'!I73))="","",OFFSET('Hygiene Data'!$I$12,0,10*ROW('Hygiene Data'!I73)))</f>
        <v/>
      </c>
      <c r="EF79" s="369" t="str">
        <f ca="1">+IF(OFFSET('Hygiene Data'!$I$13,0,10*ROW('Hygiene Data'!I73))="","",OFFSET('Hygiene Data'!$I$13,0,10*ROW('Hygiene Data'!I73)))</f>
        <v/>
      </c>
    </row>
    <row r="80" spans="1:136" x14ac:dyDescent="0.25">
      <c r="A80" s="478" t="str">
        <f ca="1">+IF(OFFSET('Water Data'!$B$2,0,10*ROW('Water Data'!E74))="","",OFFSET('Water Data'!$B$2,0,10*ROW('Water Data'!E74)))</f>
        <v/>
      </c>
      <c r="B80" s="478"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05" t="str">
        <f t="shared" ca="1" si="1"/>
        <v/>
      </c>
      <c r="D80" s="506"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06"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06"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06"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06"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06"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06"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06"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06"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06"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06"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06"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06"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06"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06"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06"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06"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06"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07"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07"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07"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07"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07"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07"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07"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07"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07"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07"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07"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07"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07"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07"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07"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07"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07"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07"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07"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07"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07"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07"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07"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07"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07"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07"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07"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07"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07"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07"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08"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84"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08"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08"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08"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08"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08"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08"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08"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08"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08"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08"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08"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08"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08"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08"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08"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08"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69" t="str">
        <f ca="1">+IF(OFFSET('Water Data'!$D$27,0,10*ROW('Water Data'!D74))="","",OFFSET('Water Data'!$D$27,0,10*ROW('Water Data'!D74)))</f>
        <v/>
      </c>
      <c r="BT80" s="369" t="str">
        <f ca="1">+IF(OFFSET('Water Data'!$D$28,0,10*ROW('Water Data'!D74))="","",OFFSET('Water Data'!$D$28,0,10*ROW('Water Data'!D74)))</f>
        <v/>
      </c>
      <c r="BU80" s="369" t="str">
        <f ca="1">+IF(OFFSET('Water Data'!$D$29,0,10*ROW('Water Data'!D74))="","",OFFSET('Water Data'!$D$29,0,10*ROW('Water Data'!D74)))</f>
        <v/>
      </c>
      <c r="BV80" s="369" t="str">
        <f ca="1">+IF(OFFSET('Water Data'!$E$27,0,10*ROW('Water Data'!E74))="","",OFFSET('Water Data'!$E$27,0,10*ROW('Water Data'!E74)))</f>
        <v/>
      </c>
      <c r="BW80" s="369" t="str">
        <f ca="1">+IF(OFFSET('Water Data'!$E$28,0,10*ROW('Water Data'!E74))="","",OFFSET('Water Data'!$E$28,0,10*ROW('Water Data'!E74)))</f>
        <v/>
      </c>
      <c r="BX80" s="369" t="str">
        <f ca="1">+IF(OFFSET('Water Data'!$E$29,0,10*ROW('Water Data'!E74))="","",OFFSET('Water Data'!$E$29,0,10*ROW('Water Data'!E74)))</f>
        <v/>
      </c>
      <c r="BY80" s="369" t="str">
        <f ca="1">+IF(OFFSET('Water Data'!$F$27,0,10*ROW('Water Data'!F74))="","",OFFSET('Water Data'!$F$27,0,10*ROW('Water Data'!F74)))</f>
        <v/>
      </c>
      <c r="BZ80" s="369" t="str">
        <f ca="1">+IF(OFFSET('Water Data'!$F$28,0,10*ROW('Water Data'!F74))="","",OFFSET('Water Data'!$F$28,0,10*ROW('Water Data'!F74)))</f>
        <v/>
      </c>
      <c r="CA80" s="369" t="str">
        <f ca="1">+IF(OFFSET('Water Data'!$F$29,0,10*ROW('Water Data'!F74))="","",OFFSET('Water Data'!$F$29,0,10*ROW('Water Data'!F74)))</f>
        <v/>
      </c>
      <c r="CB80" s="369" t="str">
        <f ca="1">+IF(OFFSET('Water Data'!$G$27,0,10*ROW('Water Data'!G74))="","",OFFSET('Water Data'!$G$27,0,10*ROW('Water Data'!G74)))</f>
        <v/>
      </c>
      <c r="CC80" s="369" t="str">
        <f ca="1">+IF(OFFSET('Water Data'!$G$28,0,10*ROW('Water Data'!G74))="","",OFFSET('Water Data'!$G$28,0,10*ROW('Water Data'!G74)))</f>
        <v/>
      </c>
      <c r="CD80" s="369" t="str">
        <f ca="1">+IF(OFFSET('Water Data'!$G$29,0,10*ROW('Water Data'!G74))="","",OFFSET('Water Data'!$G$29,0,10*ROW('Water Data'!G74)))</f>
        <v/>
      </c>
      <c r="CE80" s="369" t="str">
        <f ca="1">+IF(OFFSET('Water Data'!$H$27,0,10*ROW('Water Data'!H74))="","",OFFSET('Water Data'!$H$27,0,10*ROW('Water Data'!H74)))</f>
        <v/>
      </c>
      <c r="CF80" s="369" t="str">
        <f ca="1">+IF(OFFSET('Water Data'!$H$28,0,10*ROW('Water Data'!H74))="","",OFFSET('Water Data'!$H$28,0,10*ROW('Water Data'!H74)))</f>
        <v/>
      </c>
      <c r="CG80" s="369" t="str">
        <f ca="1">+IF(OFFSET('Water Data'!$H$29,0,10*ROW('Water Data'!H74))="","",OFFSET('Water Data'!$H$29,0,10*ROW('Water Data'!H74)))</f>
        <v/>
      </c>
      <c r="CH80" s="369" t="str">
        <f ca="1">+IF(OFFSET('Water Data'!$I$27,0,10*ROW('Water Data'!I74))="","",OFFSET('Water Data'!$I$27,0,10*ROW('Water Data'!I74)))</f>
        <v/>
      </c>
      <c r="CI80" s="369" t="str">
        <f ca="1">+IF(OFFSET('Water Data'!$I$28,0,10*ROW('Water Data'!I74))="","",OFFSET('Water Data'!$I$28,0,10*ROW('Water Data'!I74)))</f>
        <v/>
      </c>
      <c r="CJ80" s="369" t="str">
        <f ca="1">+IF(OFFSET('Water Data'!$I$29,0,10*ROW('Water Data'!I74))="","",OFFSET('Water Data'!$I$29,0,10*ROW('Water Data'!I74)))</f>
        <v/>
      </c>
      <c r="CK80" s="369" t="str">
        <f ca="1">+IF(OFFSET('Sanitation Data'!$D$28,0,10*ROW('Sanitation Data'!D74))="","",OFFSET('Sanitation Data'!$D$28,0,10*ROW('Sanitation Data'!D74)))</f>
        <v/>
      </c>
      <c r="CL80" s="369" t="str">
        <f ca="1">+IF(OFFSET('Sanitation Data'!$D$29,0,10*ROW('Sanitation Data'!D74))="","",OFFSET('Sanitation Data'!$D$29,0,10*ROW('Sanitation Data'!D74)))</f>
        <v/>
      </c>
      <c r="CM80" s="369" t="str">
        <f ca="1">+IF(OFFSET('Sanitation Data'!$D$30,0,10*ROW('Sanitation Data'!D74))="","",OFFSET('Sanitation Data'!$D$30,0,10*ROW('Sanitation Data'!D74)))</f>
        <v/>
      </c>
      <c r="CN80" s="369" t="str">
        <f ca="1">+IF(OFFSET('Sanitation Data'!$D$31,0,10*ROW('Sanitation Data'!D74))="","",OFFSET('Sanitation Data'!$D$31,0,10*ROW('Sanitation Data'!D74)))</f>
        <v/>
      </c>
      <c r="CO80" s="369" t="str">
        <f ca="1">+IF(OFFSET('Sanitation Data'!$D$32,0,10*ROW('Sanitation Data'!D74))="","",OFFSET('Sanitation Data'!$D$32,0,10*ROW('Sanitation Data'!D74)))</f>
        <v/>
      </c>
      <c r="CP80" s="369" t="str">
        <f ca="1">+IF(OFFSET('Sanitation Data'!$E$28,0,10*ROW('Sanitation Data'!E74))="","",OFFSET('Sanitation Data'!$E$28,0,10*ROW('Sanitation Data'!E74)))</f>
        <v/>
      </c>
      <c r="CQ80" s="369" t="str">
        <f ca="1">+IF(OFFSET('Sanitation Data'!$E$29,0,10*ROW('Sanitation Data'!E74))="","",OFFSET('Sanitation Data'!$E$29,0,10*ROW('Sanitation Data'!E74)))</f>
        <v/>
      </c>
      <c r="CR80" s="369" t="str">
        <f ca="1">+IF(OFFSET('Sanitation Data'!$E$30,0,10*ROW('Sanitation Data'!E74))="","",OFFSET('Sanitation Data'!$E$30,0,10*ROW('Sanitation Data'!E74)))</f>
        <v/>
      </c>
      <c r="CS80" s="369" t="str">
        <f ca="1">+IF(OFFSET('Sanitation Data'!$E$31,0,10*ROW('Sanitation Data'!E74))="","",OFFSET('Sanitation Data'!$E$31,0,10*ROW('Sanitation Data'!E74)))</f>
        <v/>
      </c>
      <c r="CT80" s="369" t="str">
        <f ca="1">+IF(OFFSET('Sanitation Data'!$E$32,0,10*ROW('Sanitation Data'!E74))="","",OFFSET('Sanitation Data'!$E$32,0,10*ROW('Sanitation Data'!E74)))</f>
        <v/>
      </c>
      <c r="CU80" s="369" t="str">
        <f ca="1">+IF(OFFSET('Sanitation Data'!$F$28,0,10*ROW('Sanitation Data'!F74))="","",OFFSET('Sanitation Data'!$F$28,0,10*ROW('Sanitation Data'!F74)))</f>
        <v/>
      </c>
      <c r="CV80" s="369" t="str">
        <f ca="1">+IF(OFFSET('Sanitation Data'!$F$29,0,10*ROW('Sanitation Data'!F74))="","",OFFSET('Sanitation Data'!$F$29,0,10*ROW('Sanitation Data'!F74)))</f>
        <v/>
      </c>
      <c r="CW80" s="369" t="str">
        <f ca="1">+IF(OFFSET('Sanitation Data'!$F$30,0,10*ROW('Sanitation Data'!F74))="","",OFFSET('Sanitation Data'!$F$30,0,10*ROW('Sanitation Data'!F74)))</f>
        <v/>
      </c>
      <c r="CX80" s="369" t="str">
        <f ca="1">+IF(OFFSET('Sanitation Data'!$F$31,0,10*ROW('Sanitation Data'!F74))="","",OFFSET('Sanitation Data'!$F$31,0,10*ROW('Sanitation Data'!F74)))</f>
        <v/>
      </c>
      <c r="CY80" s="369" t="str">
        <f ca="1">+IF(OFFSET('Sanitation Data'!$F$32,0,10*ROW('Sanitation Data'!F74))="","",OFFSET('Sanitation Data'!$F$32,0,10*ROW('Sanitation Data'!F74)))</f>
        <v/>
      </c>
      <c r="CZ80" s="369" t="str">
        <f ca="1">+IF(OFFSET('Sanitation Data'!$G$28,0,10*ROW('Sanitation Data'!G74))="","",OFFSET('Sanitation Data'!$G$28,0,10*ROW('Sanitation Data'!G74)))</f>
        <v/>
      </c>
      <c r="DA80" s="369" t="str">
        <f ca="1">+IF(OFFSET('Sanitation Data'!$G$29,0,10*ROW('Sanitation Data'!G74))="","",OFFSET('Sanitation Data'!$G$29,0,10*ROW('Sanitation Data'!G74)))</f>
        <v/>
      </c>
      <c r="DB80" s="369" t="str">
        <f ca="1">+IF(OFFSET('Sanitation Data'!$G$30,0,10*ROW('Sanitation Data'!G74))="","",OFFSET('Sanitation Data'!$G$30,0,10*ROW('Sanitation Data'!G74)))</f>
        <v/>
      </c>
      <c r="DC80" s="369" t="str">
        <f ca="1">+IF(OFFSET('Sanitation Data'!$G$31,0,10*ROW('Sanitation Data'!G74))="","",OFFSET('Sanitation Data'!$G$31,0,10*ROW('Sanitation Data'!G74)))</f>
        <v/>
      </c>
      <c r="DD80" s="369" t="str">
        <f ca="1">+IF(OFFSET('Sanitation Data'!$G$32,0,10*ROW('Sanitation Data'!G74))="","",OFFSET('Sanitation Data'!$G$32,0,10*ROW('Sanitation Data'!G74)))</f>
        <v/>
      </c>
      <c r="DE80" s="369" t="str">
        <f ca="1">+IF(OFFSET('Sanitation Data'!$H$28,0,10*ROW('Sanitation Data'!H74))="","",OFFSET('Sanitation Data'!$H$28,0,10*ROW('Sanitation Data'!H74)))</f>
        <v/>
      </c>
      <c r="DF80" s="369" t="str">
        <f ca="1">+IF(OFFSET('Sanitation Data'!$H$29,0,10*ROW('Sanitation Data'!H74))="","",OFFSET('Sanitation Data'!$H$29,0,10*ROW('Sanitation Data'!H74)))</f>
        <v/>
      </c>
      <c r="DG80" s="369" t="str">
        <f ca="1">+IF(OFFSET('Sanitation Data'!$H$30,0,10*ROW('Sanitation Data'!H74))="","",OFFSET('Sanitation Data'!$H$30,0,10*ROW('Sanitation Data'!H74)))</f>
        <v/>
      </c>
      <c r="DH80" s="369" t="str">
        <f ca="1">+IF(OFFSET('Sanitation Data'!$H$31,0,10*ROW('Sanitation Data'!H74))="","",OFFSET('Sanitation Data'!$H$31,0,10*ROW('Sanitation Data'!H74)))</f>
        <v/>
      </c>
      <c r="DI80" s="369" t="str">
        <f ca="1">+IF(OFFSET('Sanitation Data'!$H$32,0,10*ROW('Sanitation Data'!H74))="","",OFFSET('Sanitation Data'!$H$32,0,10*ROW('Sanitation Data'!H74)))</f>
        <v/>
      </c>
      <c r="DJ80" s="369" t="str">
        <f ca="1">+IF(OFFSET('Sanitation Data'!$I$28,0,10*ROW('Sanitation Data'!I74))="","",OFFSET('Sanitation Data'!$I$28,0,10*ROW('Sanitation Data'!I74)))</f>
        <v/>
      </c>
      <c r="DK80" s="369" t="str">
        <f ca="1">+IF(OFFSET('Sanitation Data'!$I$29,0,10*ROW('Sanitation Data'!I74))="","",OFFSET('Sanitation Data'!$I$29,0,10*ROW('Sanitation Data'!I74)))</f>
        <v/>
      </c>
      <c r="DL80" s="369" t="str">
        <f ca="1">+IF(OFFSET('Sanitation Data'!$I$30,0,10*ROW('Sanitation Data'!I74))="","",OFFSET('Sanitation Data'!$I$30,0,10*ROW('Sanitation Data'!I74)))</f>
        <v/>
      </c>
      <c r="DM80" s="369" t="str">
        <f ca="1">+IF(OFFSET('Sanitation Data'!$I$31,0,10*ROW('Sanitation Data'!I74))="","",OFFSET('Sanitation Data'!$I$31,0,10*ROW('Sanitation Data'!I74)))</f>
        <v/>
      </c>
      <c r="DN80" s="369" t="str">
        <f ca="1">+IF(OFFSET('Sanitation Data'!$I$32,0,10*ROW('Sanitation Data'!I74))="","",OFFSET('Sanitation Data'!$I$32,0,10*ROW('Sanitation Data'!I74)))</f>
        <v/>
      </c>
      <c r="DO80" s="369" t="str">
        <f ca="1">+IF(OFFSET('Hygiene Data'!$D$11,0,10*ROW('Hygiene Data'!D74))="","",OFFSET('Hygiene Data'!$D$11,0,10*ROW('Hygiene Data'!D74)))</f>
        <v/>
      </c>
      <c r="DP80" s="369" t="str">
        <f ca="1">+IF(OFFSET('Hygiene Data'!$D$12,0,10*ROW('Hygiene Data'!D74))="","",OFFSET('Hygiene Data'!$D$12,0,10*ROW('Hygiene Data'!D74)))</f>
        <v/>
      </c>
      <c r="DQ80" s="369" t="str">
        <f ca="1">+IF(OFFSET('Hygiene Data'!$D$13,0,10*ROW('Hygiene Data'!D74))="","",OFFSET('Hygiene Data'!$D$13,0,10*ROW('Hygiene Data'!D74)))</f>
        <v/>
      </c>
      <c r="DR80" s="369" t="str">
        <f ca="1">+IF(OFFSET('Hygiene Data'!$E$11,0,10*ROW('Hygiene Data'!E74))="","",OFFSET('Hygiene Data'!$E$11,0,10*ROW('Hygiene Data'!E74)))</f>
        <v/>
      </c>
      <c r="DS80" s="369" t="str">
        <f ca="1">+IF(OFFSET('Hygiene Data'!$E$12,0,10*ROW('Hygiene Data'!E74))="","",OFFSET('Hygiene Data'!$E$12,0,10*ROW('Hygiene Data'!E74)))</f>
        <v/>
      </c>
      <c r="DT80" s="369" t="str">
        <f ca="1">+IF(OFFSET('Hygiene Data'!$E$13,0,10*ROW('Hygiene Data'!E74))="","",OFFSET('Hygiene Data'!$E$13,0,10*ROW('Hygiene Data'!E74)))</f>
        <v/>
      </c>
      <c r="DU80" s="369" t="str">
        <f ca="1">+IF(OFFSET('Hygiene Data'!$F$11,0,10*ROW('Hygiene Data'!F74))="","",OFFSET('Hygiene Data'!$F$11,0,10*ROW('Hygiene Data'!F74)))</f>
        <v/>
      </c>
      <c r="DV80" s="369" t="str">
        <f ca="1">+IF(OFFSET('Hygiene Data'!$F$12,0,10*ROW('Hygiene Data'!F74))="","",OFFSET('Hygiene Data'!$F$12,0,10*ROW('Hygiene Data'!F74)))</f>
        <v/>
      </c>
      <c r="DW80" s="369" t="str">
        <f ca="1">+IF(OFFSET('Hygiene Data'!$F$13,0,10*ROW('Hygiene Data'!F74))="","",OFFSET('Hygiene Data'!$F$13,0,10*ROW('Hygiene Data'!F74)))</f>
        <v/>
      </c>
      <c r="DX80" s="369" t="str">
        <f ca="1">+IF(OFFSET('Hygiene Data'!$G$11,0,10*ROW('Hygiene Data'!G74))="","",OFFSET('Hygiene Data'!$G$11,0,10*ROW('Hygiene Data'!G74)))</f>
        <v/>
      </c>
      <c r="DY80" s="369" t="str">
        <f ca="1">+IF(OFFSET('Hygiene Data'!$G$12,0,10*ROW('Hygiene Data'!G74))="","",OFFSET('Hygiene Data'!$G$12,0,10*ROW('Hygiene Data'!G74)))</f>
        <v/>
      </c>
      <c r="DZ80" s="369" t="str">
        <f ca="1">+IF(OFFSET('Hygiene Data'!$G$13,0,10*ROW('Hygiene Data'!G74))="","",OFFSET('Hygiene Data'!$G$13,0,10*ROW('Hygiene Data'!G74)))</f>
        <v/>
      </c>
      <c r="EA80" s="369" t="str">
        <f ca="1">+IF(OFFSET('Hygiene Data'!$H$11,0,10*ROW('Hygiene Data'!H74))="","",OFFSET('Hygiene Data'!$H$11,0,10*ROW('Hygiene Data'!H74)))</f>
        <v/>
      </c>
      <c r="EB80" s="369" t="str">
        <f ca="1">+IF(OFFSET('Hygiene Data'!$H$12,0,10*ROW('Hygiene Data'!H74))="","",OFFSET('Hygiene Data'!$H$12,0,10*ROW('Hygiene Data'!H74)))</f>
        <v/>
      </c>
      <c r="EC80" s="369" t="str">
        <f ca="1">+IF(OFFSET('Hygiene Data'!$H$13,0,10*ROW('Hygiene Data'!H74))="","",OFFSET('Hygiene Data'!$H$13,0,10*ROW('Hygiene Data'!H74)))</f>
        <v/>
      </c>
      <c r="ED80" s="369" t="str">
        <f ca="1">+IF(OFFSET('Hygiene Data'!$I$11,0,10*ROW('Hygiene Data'!I74))="","",OFFSET('Hygiene Data'!$I$11,0,10*ROW('Hygiene Data'!I74)))</f>
        <v/>
      </c>
      <c r="EE80" s="369" t="str">
        <f ca="1">+IF(OFFSET('Hygiene Data'!$I$12,0,10*ROW('Hygiene Data'!I74))="","",OFFSET('Hygiene Data'!$I$12,0,10*ROW('Hygiene Data'!I74)))</f>
        <v/>
      </c>
      <c r="EF80" s="369" t="str">
        <f ca="1">+IF(OFFSET('Hygiene Data'!$I$13,0,10*ROW('Hygiene Data'!I74))="","",OFFSET('Hygiene Data'!$I$13,0,10*ROW('Hygiene Data'!I74)))</f>
        <v/>
      </c>
    </row>
    <row r="81" spans="1:136" x14ac:dyDescent="0.25">
      <c r="A81" s="478" t="str">
        <f ca="1">+IF(OFFSET('Water Data'!$B$2,0,10*ROW('Water Data'!E75))="","",OFFSET('Water Data'!$B$2,0,10*ROW('Water Data'!E75)))</f>
        <v/>
      </c>
      <c r="B81" s="478"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05" t="str">
        <f t="shared" ca="1" si="1"/>
        <v/>
      </c>
      <c r="D81" s="506"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06"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06"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06"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06"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06"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06"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06"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06"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06"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06"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06"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06"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06"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06"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06"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06"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06"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07"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07"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07"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07"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07"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07"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07"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07"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07"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07"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07"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07"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07"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07"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07"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07"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07"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07"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07"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07"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07"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07"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07"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07"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07"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07"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07"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07"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07"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07"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08"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84"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08"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08"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08"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08"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08"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08"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08"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08"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08"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08"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08"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08"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08"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08"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08"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08"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69" t="str">
        <f ca="1">+IF(OFFSET('Water Data'!$D$27,0,10*ROW('Water Data'!D75))="","",OFFSET('Water Data'!$D$27,0,10*ROW('Water Data'!D75)))</f>
        <v/>
      </c>
      <c r="BT81" s="369" t="str">
        <f ca="1">+IF(OFFSET('Water Data'!$D$28,0,10*ROW('Water Data'!D75))="","",OFFSET('Water Data'!$D$28,0,10*ROW('Water Data'!D75)))</f>
        <v/>
      </c>
      <c r="BU81" s="369" t="str">
        <f ca="1">+IF(OFFSET('Water Data'!$D$29,0,10*ROW('Water Data'!D75))="","",OFFSET('Water Data'!$D$29,0,10*ROW('Water Data'!D75)))</f>
        <v/>
      </c>
      <c r="BV81" s="369" t="str">
        <f ca="1">+IF(OFFSET('Water Data'!$E$27,0,10*ROW('Water Data'!E75))="","",OFFSET('Water Data'!$E$27,0,10*ROW('Water Data'!E75)))</f>
        <v/>
      </c>
      <c r="BW81" s="369" t="str">
        <f ca="1">+IF(OFFSET('Water Data'!$E$28,0,10*ROW('Water Data'!E75))="","",OFFSET('Water Data'!$E$28,0,10*ROW('Water Data'!E75)))</f>
        <v/>
      </c>
      <c r="BX81" s="369" t="str">
        <f ca="1">+IF(OFFSET('Water Data'!$E$29,0,10*ROW('Water Data'!E75))="","",OFFSET('Water Data'!$E$29,0,10*ROW('Water Data'!E75)))</f>
        <v/>
      </c>
      <c r="BY81" s="369" t="str">
        <f ca="1">+IF(OFFSET('Water Data'!$F$27,0,10*ROW('Water Data'!F75))="","",OFFSET('Water Data'!$F$27,0,10*ROW('Water Data'!F75)))</f>
        <v/>
      </c>
      <c r="BZ81" s="369" t="str">
        <f ca="1">+IF(OFFSET('Water Data'!$F$28,0,10*ROW('Water Data'!F75))="","",OFFSET('Water Data'!$F$28,0,10*ROW('Water Data'!F75)))</f>
        <v/>
      </c>
      <c r="CA81" s="369" t="str">
        <f ca="1">+IF(OFFSET('Water Data'!$F$29,0,10*ROW('Water Data'!F75))="","",OFFSET('Water Data'!$F$29,0,10*ROW('Water Data'!F75)))</f>
        <v/>
      </c>
      <c r="CB81" s="369" t="str">
        <f ca="1">+IF(OFFSET('Water Data'!$G$27,0,10*ROW('Water Data'!G75))="","",OFFSET('Water Data'!$G$27,0,10*ROW('Water Data'!G75)))</f>
        <v/>
      </c>
      <c r="CC81" s="369" t="str">
        <f ca="1">+IF(OFFSET('Water Data'!$G$28,0,10*ROW('Water Data'!G75))="","",OFFSET('Water Data'!$G$28,0,10*ROW('Water Data'!G75)))</f>
        <v/>
      </c>
      <c r="CD81" s="369" t="str">
        <f ca="1">+IF(OFFSET('Water Data'!$G$29,0,10*ROW('Water Data'!G75))="","",OFFSET('Water Data'!$G$29,0,10*ROW('Water Data'!G75)))</f>
        <v/>
      </c>
      <c r="CE81" s="369" t="str">
        <f ca="1">+IF(OFFSET('Water Data'!$H$27,0,10*ROW('Water Data'!H75))="","",OFFSET('Water Data'!$H$27,0,10*ROW('Water Data'!H75)))</f>
        <v/>
      </c>
      <c r="CF81" s="369" t="str">
        <f ca="1">+IF(OFFSET('Water Data'!$H$28,0,10*ROW('Water Data'!H75))="","",OFFSET('Water Data'!$H$28,0,10*ROW('Water Data'!H75)))</f>
        <v/>
      </c>
      <c r="CG81" s="369" t="str">
        <f ca="1">+IF(OFFSET('Water Data'!$H$29,0,10*ROW('Water Data'!H75))="","",OFFSET('Water Data'!$H$29,0,10*ROW('Water Data'!H75)))</f>
        <v/>
      </c>
      <c r="CH81" s="369" t="str">
        <f ca="1">+IF(OFFSET('Water Data'!$I$27,0,10*ROW('Water Data'!I75))="","",OFFSET('Water Data'!$I$27,0,10*ROW('Water Data'!I75)))</f>
        <v/>
      </c>
      <c r="CI81" s="369" t="str">
        <f ca="1">+IF(OFFSET('Water Data'!$I$28,0,10*ROW('Water Data'!I75))="","",OFFSET('Water Data'!$I$28,0,10*ROW('Water Data'!I75)))</f>
        <v/>
      </c>
      <c r="CJ81" s="369" t="str">
        <f ca="1">+IF(OFFSET('Water Data'!$I$29,0,10*ROW('Water Data'!I75))="","",OFFSET('Water Data'!$I$29,0,10*ROW('Water Data'!I75)))</f>
        <v/>
      </c>
      <c r="CK81" s="369" t="str">
        <f ca="1">+IF(OFFSET('Sanitation Data'!$D$28,0,10*ROW('Sanitation Data'!D75))="","",OFFSET('Sanitation Data'!$D$28,0,10*ROW('Sanitation Data'!D75)))</f>
        <v/>
      </c>
      <c r="CL81" s="369" t="str">
        <f ca="1">+IF(OFFSET('Sanitation Data'!$D$29,0,10*ROW('Sanitation Data'!D75))="","",OFFSET('Sanitation Data'!$D$29,0,10*ROW('Sanitation Data'!D75)))</f>
        <v/>
      </c>
      <c r="CM81" s="369" t="str">
        <f ca="1">+IF(OFFSET('Sanitation Data'!$D$30,0,10*ROW('Sanitation Data'!D75))="","",OFFSET('Sanitation Data'!$D$30,0,10*ROW('Sanitation Data'!D75)))</f>
        <v/>
      </c>
      <c r="CN81" s="369" t="str">
        <f ca="1">+IF(OFFSET('Sanitation Data'!$D$31,0,10*ROW('Sanitation Data'!D75))="","",OFFSET('Sanitation Data'!$D$31,0,10*ROW('Sanitation Data'!D75)))</f>
        <v/>
      </c>
      <c r="CO81" s="369" t="str">
        <f ca="1">+IF(OFFSET('Sanitation Data'!$D$32,0,10*ROW('Sanitation Data'!D75))="","",OFFSET('Sanitation Data'!$D$32,0,10*ROW('Sanitation Data'!D75)))</f>
        <v/>
      </c>
      <c r="CP81" s="369" t="str">
        <f ca="1">+IF(OFFSET('Sanitation Data'!$E$28,0,10*ROW('Sanitation Data'!E75))="","",OFFSET('Sanitation Data'!$E$28,0,10*ROW('Sanitation Data'!E75)))</f>
        <v/>
      </c>
      <c r="CQ81" s="369" t="str">
        <f ca="1">+IF(OFFSET('Sanitation Data'!$E$29,0,10*ROW('Sanitation Data'!E75))="","",OFFSET('Sanitation Data'!$E$29,0,10*ROW('Sanitation Data'!E75)))</f>
        <v/>
      </c>
      <c r="CR81" s="369" t="str">
        <f ca="1">+IF(OFFSET('Sanitation Data'!$E$30,0,10*ROW('Sanitation Data'!E75))="","",OFFSET('Sanitation Data'!$E$30,0,10*ROW('Sanitation Data'!E75)))</f>
        <v/>
      </c>
      <c r="CS81" s="369" t="str">
        <f ca="1">+IF(OFFSET('Sanitation Data'!$E$31,0,10*ROW('Sanitation Data'!E75))="","",OFFSET('Sanitation Data'!$E$31,0,10*ROW('Sanitation Data'!E75)))</f>
        <v/>
      </c>
      <c r="CT81" s="369" t="str">
        <f ca="1">+IF(OFFSET('Sanitation Data'!$E$32,0,10*ROW('Sanitation Data'!E75))="","",OFFSET('Sanitation Data'!$E$32,0,10*ROW('Sanitation Data'!E75)))</f>
        <v/>
      </c>
      <c r="CU81" s="369" t="str">
        <f ca="1">+IF(OFFSET('Sanitation Data'!$F$28,0,10*ROW('Sanitation Data'!F75))="","",OFFSET('Sanitation Data'!$F$28,0,10*ROW('Sanitation Data'!F75)))</f>
        <v/>
      </c>
      <c r="CV81" s="369" t="str">
        <f ca="1">+IF(OFFSET('Sanitation Data'!$F$29,0,10*ROW('Sanitation Data'!F75))="","",OFFSET('Sanitation Data'!$F$29,0,10*ROW('Sanitation Data'!F75)))</f>
        <v/>
      </c>
      <c r="CW81" s="369" t="str">
        <f ca="1">+IF(OFFSET('Sanitation Data'!$F$30,0,10*ROW('Sanitation Data'!F75))="","",OFFSET('Sanitation Data'!$F$30,0,10*ROW('Sanitation Data'!F75)))</f>
        <v/>
      </c>
      <c r="CX81" s="369" t="str">
        <f ca="1">+IF(OFFSET('Sanitation Data'!$F$31,0,10*ROW('Sanitation Data'!F75))="","",OFFSET('Sanitation Data'!$F$31,0,10*ROW('Sanitation Data'!F75)))</f>
        <v/>
      </c>
      <c r="CY81" s="369" t="str">
        <f ca="1">+IF(OFFSET('Sanitation Data'!$F$32,0,10*ROW('Sanitation Data'!F75))="","",OFFSET('Sanitation Data'!$F$32,0,10*ROW('Sanitation Data'!F75)))</f>
        <v/>
      </c>
      <c r="CZ81" s="369" t="str">
        <f ca="1">+IF(OFFSET('Sanitation Data'!$G$28,0,10*ROW('Sanitation Data'!G75))="","",OFFSET('Sanitation Data'!$G$28,0,10*ROW('Sanitation Data'!G75)))</f>
        <v/>
      </c>
      <c r="DA81" s="369" t="str">
        <f ca="1">+IF(OFFSET('Sanitation Data'!$G$29,0,10*ROW('Sanitation Data'!G75))="","",OFFSET('Sanitation Data'!$G$29,0,10*ROW('Sanitation Data'!G75)))</f>
        <v/>
      </c>
      <c r="DB81" s="369" t="str">
        <f ca="1">+IF(OFFSET('Sanitation Data'!$G$30,0,10*ROW('Sanitation Data'!G75))="","",OFFSET('Sanitation Data'!$G$30,0,10*ROW('Sanitation Data'!G75)))</f>
        <v/>
      </c>
      <c r="DC81" s="369" t="str">
        <f ca="1">+IF(OFFSET('Sanitation Data'!$G$31,0,10*ROW('Sanitation Data'!G75))="","",OFFSET('Sanitation Data'!$G$31,0,10*ROW('Sanitation Data'!G75)))</f>
        <v/>
      </c>
      <c r="DD81" s="369" t="str">
        <f ca="1">+IF(OFFSET('Sanitation Data'!$G$32,0,10*ROW('Sanitation Data'!G75))="","",OFFSET('Sanitation Data'!$G$32,0,10*ROW('Sanitation Data'!G75)))</f>
        <v/>
      </c>
      <c r="DE81" s="369" t="str">
        <f ca="1">+IF(OFFSET('Sanitation Data'!$H$28,0,10*ROW('Sanitation Data'!H75))="","",OFFSET('Sanitation Data'!$H$28,0,10*ROW('Sanitation Data'!H75)))</f>
        <v/>
      </c>
      <c r="DF81" s="369" t="str">
        <f ca="1">+IF(OFFSET('Sanitation Data'!$H$29,0,10*ROW('Sanitation Data'!H75))="","",OFFSET('Sanitation Data'!$H$29,0,10*ROW('Sanitation Data'!H75)))</f>
        <v/>
      </c>
      <c r="DG81" s="369" t="str">
        <f ca="1">+IF(OFFSET('Sanitation Data'!$H$30,0,10*ROW('Sanitation Data'!H75))="","",OFFSET('Sanitation Data'!$H$30,0,10*ROW('Sanitation Data'!H75)))</f>
        <v/>
      </c>
      <c r="DH81" s="369" t="str">
        <f ca="1">+IF(OFFSET('Sanitation Data'!$H$31,0,10*ROW('Sanitation Data'!H75))="","",OFFSET('Sanitation Data'!$H$31,0,10*ROW('Sanitation Data'!H75)))</f>
        <v/>
      </c>
      <c r="DI81" s="369" t="str">
        <f ca="1">+IF(OFFSET('Sanitation Data'!$H$32,0,10*ROW('Sanitation Data'!H75))="","",OFFSET('Sanitation Data'!$H$32,0,10*ROW('Sanitation Data'!H75)))</f>
        <v/>
      </c>
      <c r="DJ81" s="369" t="str">
        <f ca="1">+IF(OFFSET('Sanitation Data'!$I$28,0,10*ROW('Sanitation Data'!I75))="","",OFFSET('Sanitation Data'!$I$28,0,10*ROW('Sanitation Data'!I75)))</f>
        <v/>
      </c>
      <c r="DK81" s="369" t="str">
        <f ca="1">+IF(OFFSET('Sanitation Data'!$I$29,0,10*ROW('Sanitation Data'!I75))="","",OFFSET('Sanitation Data'!$I$29,0,10*ROW('Sanitation Data'!I75)))</f>
        <v/>
      </c>
      <c r="DL81" s="369" t="str">
        <f ca="1">+IF(OFFSET('Sanitation Data'!$I$30,0,10*ROW('Sanitation Data'!I75))="","",OFFSET('Sanitation Data'!$I$30,0,10*ROW('Sanitation Data'!I75)))</f>
        <v/>
      </c>
      <c r="DM81" s="369" t="str">
        <f ca="1">+IF(OFFSET('Sanitation Data'!$I$31,0,10*ROW('Sanitation Data'!I75))="","",OFFSET('Sanitation Data'!$I$31,0,10*ROW('Sanitation Data'!I75)))</f>
        <v/>
      </c>
      <c r="DN81" s="369" t="str">
        <f ca="1">+IF(OFFSET('Sanitation Data'!$I$32,0,10*ROW('Sanitation Data'!I75))="","",OFFSET('Sanitation Data'!$I$32,0,10*ROW('Sanitation Data'!I75)))</f>
        <v/>
      </c>
      <c r="DO81" s="369" t="str">
        <f ca="1">+IF(OFFSET('Hygiene Data'!$D$11,0,10*ROW('Hygiene Data'!D75))="","",OFFSET('Hygiene Data'!$D$11,0,10*ROW('Hygiene Data'!D75)))</f>
        <v/>
      </c>
      <c r="DP81" s="369" t="str">
        <f ca="1">+IF(OFFSET('Hygiene Data'!$D$12,0,10*ROW('Hygiene Data'!D75))="","",OFFSET('Hygiene Data'!$D$12,0,10*ROW('Hygiene Data'!D75)))</f>
        <v/>
      </c>
      <c r="DQ81" s="369" t="str">
        <f ca="1">+IF(OFFSET('Hygiene Data'!$D$13,0,10*ROW('Hygiene Data'!D75))="","",OFFSET('Hygiene Data'!$D$13,0,10*ROW('Hygiene Data'!D75)))</f>
        <v/>
      </c>
      <c r="DR81" s="369" t="str">
        <f ca="1">+IF(OFFSET('Hygiene Data'!$E$11,0,10*ROW('Hygiene Data'!E75))="","",OFFSET('Hygiene Data'!$E$11,0,10*ROW('Hygiene Data'!E75)))</f>
        <v/>
      </c>
      <c r="DS81" s="369" t="str">
        <f ca="1">+IF(OFFSET('Hygiene Data'!$E$12,0,10*ROW('Hygiene Data'!E75))="","",OFFSET('Hygiene Data'!$E$12,0,10*ROW('Hygiene Data'!E75)))</f>
        <v/>
      </c>
      <c r="DT81" s="369" t="str">
        <f ca="1">+IF(OFFSET('Hygiene Data'!$E$13,0,10*ROW('Hygiene Data'!E75))="","",OFFSET('Hygiene Data'!$E$13,0,10*ROW('Hygiene Data'!E75)))</f>
        <v/>
      </c>
      <c r="DU81" s="369" t="str">
        <f ca="1">+IF(OFFSET('Hygiene Data'!$F$11,0,10*ROW('Hygiene Data'!F75))="","",OFFSET('Hygiene Data'!$F$11,0,10*ROW('Hygiene Data'!F75)))</f>
        <v/>
      </c>
      <c r="DV81" s="369" t="str">
        <f ca="1">+IF(OFFSET('Hygiene Data'!$F$12,0,10*ROW('Hygiene Data'!F75))="","",OFFSET('Hygiene Data'!$F$12,0,10*ROW('Hygiene Data'!F75)))</f>
        <v/>
      </c>
      <c r="DW81" s="369" t="str">
        <f ca="1">+IF(OFFSET('Hygiene Data'!$F$13,0,10*ROW('Hygiene Data'!F75))="","",OFFSET('Hygiene Data'!$F$13,0,10*ROW('Hygiene Data'!F75)))</f>
        <v/>
      </c>
      <c r="DX81" s="369" t="str">
        <f ca="1">+IF(OFFSET('Hygiene Data'!$G$11,0,10*ROW('Hygiene Data'!G75))="","",OFFSET('Hygiene Data'!$G$11,0,10*ROW('Hygiene Data'!G75)))</f>
        <v/>
      </c>
      <c r="DY81" s="369" t="str">
        <f ca="1">+IF(OFFSET('Hygiene Data'!$G$12,0,10*ROW('Hygiene Data'!G75))="","",OFFSET('Hygiene Data'!$G$12,0,10*ROW('Hygiene Data'!G75)))</f>
        <v/>
      </c>
      <c r="DZ81" s="369" t="str">
        <f ca="1">+IF(OFFSET('Hygiene Data'!$G$13,0,10*ROW('Hygiene Data'!G75))="","",OFFSET('Hygiene Data'!$G$13,0,10*ROW('Hygiene Data'!G75)))</f>
        <v/>
      </c>
      <c r="EA81" s="369" t="str">
        <f ca="1">+IF(OFFSET('Hygiene Data'!$H$11,0,10*ROW('Hygiene Data'!H75))="","",OFFSET('Hygiene Data'!$H$11,0,10*ROW('Hygiene Data'!H75)))</f>
        <v/>
      </c>
      <c r="EB81" s="369" t="str">
        <f ca="1">+IF(OFFSET('Hygiene Data'!$H$12,0,10*ROW('Hygiene Data'!H75))="","",OFFSET('Hygiene Data'!$H$12,0,10*ROW('Hygiene Data'!H75)))</f>
        <v/>
      </c>
      <c r="EC81" s="369" t="str">
        <f ca="1">+IF(OFFSET('Hygiene Data'!$H$13,0,10*ROW('Hygiene Data'!H75))="","",OFFSET('Hygiene Data'!$H$13,0,10*ROW('Hygiene Data'!H75)))</f>
        <v/>
      </c>
      <c r="ED81" s="369" t="str">
        <f ca="1">+IF(OFFSET('Hygiene Data'!$I$11,0,10*ROW('Hygiene Data'!I75))="","",OFFSET('Hygiene Data'!$I$11,0,10*ROW('Hygiene Data'!I75)))</f>
        <v/>
      </c>
      <c r="EE81" s="369" t="str">
        <f ca="1">+IF(OFFSET('Hygiene Data'!$I$12,0,10*ROW('Hygiene Data'!I75))="","",OFFSET('Hygiene Data'!$I$12,0,10*ROW('Hygiene Data'!I75)))</f>
        <v/>
      </c>
      <c r="EF81" s="369" t="str">
        <f ca="1">+IF(OFFSET('Hygiene Data'!$I$13,0,10*ROW('Hygiene Data'!I75))="","",OFFSET('Hygiene Data'!$I$13,0,10*ROW('Hygiene Data'!I75)))</f>
        <v/>
      </c>
    </row>
    <row r="82" spans="1:136" x14ac:dyDescent="0.25">
      <c r="A82" s="478" t="str">
        <f ca="1">+IF(OFFSET('Water Data'!$B$2,0,10*ROW('Water Data'!E76))="","",OFFSET('Water Data'!$B$2,0,10*ROW('Water Data'!E76)))</f>
        <v/>
      </c>
      <c r="B82" s="478"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05" t="str">
        <f t="shared" ca="1" si="1"/>
        <v/>
      </c>
      <c r="D82" s="506"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06"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06"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06"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06"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06"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06"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06"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06"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06"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06"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06"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06"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06"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06"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06"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06"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06"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07"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07"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07"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07"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07"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07"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07"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07"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07"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07"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07"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07"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07"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07"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07"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07"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07"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07"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07"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07"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07"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07"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07"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07"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07"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07"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07"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07"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07"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07"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08"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84"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08"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08"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08"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08"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08"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08"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08"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08"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08"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08"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08"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08"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08"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08"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08"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08"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69" t="str">
        <f ca="1">+IF(OFFSET('Water Data'!$D$27,0,10*ROW('Water Data'!D76))="","",OFFSET('Water Data'!$D$27,0,10*ROW('Water Data'!D76)))</f>
        <v/>
      </c>
      <c r="BT82" s="369" t="str">
        <f ca="1">+IF(OFFSET('Water Data'!$D$28,0,10*ROW('Water Data'!D76))="","",OFFSET('Water Data'!$D$28,0,10*ROW('Water Data'!D76)))</f>
        <v/>
      </c>
      <c r="BU82" s="369" t="str">
        <f ca="1">+IF(OFFSET('Water Data'!$D$29,0,10*ROW('Water Data'!D76))="","",OFFSET('Water Data'!$D$29,0,10*ROW('Water Data'!D76)))</f>
        <v/>
      </c>
      <c r="BV82" s="369" t="str">
        <f ca="1">+IF(OFFSET('Water Data'!$E$27,0,10*ROW('Water Data'!E76))="","",OFFSET('Water Data'!$E$27,0,10*ROW('Water Data'!E76)))</f>
        <v/>
      </c>
      <c r="BW82" s="369" t="str">
        <f ca="1">+IF(OFFSET('Water Data'!$E$28,0,10*ROW('Water Data'!E76))="","",OFFSET('Water Data'!$E$28,0,10*ROW('Water Data'!E76)))</f>
        <v/>
      </c>
      <c r="BX82" s="369" t="str">
        <f ca="1">+IF(OFFSET('Water Data'!$E$29,0,10*ROW('Water Data'!E76))="","",OFFSET('Water Data'!$E$29,0,10*ROW('Water Data'!E76)))</f>
        <v/>
      </c>
      <c r="BY82" s="369" t="str">
        <f ca="1">+IF(OFFSET('Water Data'!$F$27,0,10*ROW('Water Data'!F76))="","",OFFSET('Water Data'!$F$27,0,10*ROW('Water Data'!F76)))</f>
        <v/>
      </c>
      <c r="BZ82" s="369" t="str">
        <f ca="1">+IF(OFFSET('Water Data'!$F$28,0,10*ROW('Water Data'!F76))="","",OFFSET('Water Data'!$F$28,0,10*ROW('Water Data'!F76)))</f>
        <v/>
      </c>
      <c r="CA82" s="369" t="str">
        <f ca="1">+IF(OFFSET('Water Data'!$F$29,0,10*ROW('Water Data'!F76))="","",OFFSET('Water Data'!$F$29,0,10*ROW('Water Data'!F76)))</f>
        <v/>
      </c>
      <c r="CB82" s="369" t="str">
        <f ca="1">+IF(OFFSET('Water Data'!$G$27,0,10*ROW('Water Data'!G76))="","",OFFSET('Water Data'!$G$27,0,10*ROW('Water Data'!G76)))</f>
        <v/>
      </c>
      <c r="CC82" s="369" t="str">
        <f ca="1">+IF(OFFSET('Water Data'!$G$28,0,10*ROW('Water Data'!G76))="","",OFFSET('Water Data'!$G$28,0,10*ROW('Water Data'!G76)))</f>
        <v/>
      </c>
      <c r="CD82" s="369" t="str">
        <f ca="1">+IF(OFFSET('Water Data'!$G$29,0,10*ROW('Water Data'!G76))="","",OFFSET('Water Data'!$G$29,0,10*ROW('Water Data'!G76)))</f>
        <v/>
      </c>
      <c r="CE82" s="369" t="str">
        <f ca="1">+IF(OFFSET('Water Data'!$H$27,0,10*ROW('Water Data'!H76))="","",OFFSET('Water Data'!$H$27,0,10*ROW('Water Data'!H76)))</f>
        <v/>
      </c>
      <c r="CF82" s="369" t="str">
        <f ca="1">+IF(OFFSET('Water Data'!$H$28,0,10*ROW('Water Data'!H76))="","",OFFSET('Water Data'!$H$28,0,10*ROW('Water Data'!H76)))</f>
        <v/>
      </c>
      <c r="CG82" s="369" t="str">
        <f ca="1">+IF(OFFSET('Water Data'!$H$29,0,10*ROW('Water Data'!H76))="","",OFFSET('Water Data'!$H$29,0,10*ROW('Water Data'!H76)))</f>
        <v/>
      </c>
      <c r="CH82" s="369" t="str">
        <f ca="1">+IF(OFFSET('Water Data'!$I$27,0,10*ROW('Water Data'!I76))="","",OFFSET('Water Data'!$I$27,0,10*ROW('Water Data'!I76)))</f>
        <v/>
      </c>
      <c r="CI82" s="369" t="str">
        <f ca="1">+IF(OFFSET('Water Data'!$I$28,0,10*ROW('Water Data'!I76))="","",OFFSET('Water Data'!$I$28,0,10*ROW('Water Data'!I76)))</f>
        <v/>
      </c>
      <c r="CJ82" s="369" t="str">
        <f ca="1">+IF(OFFSET('Water Data'!$I$29,0,10*ROW('Water Data'!I76))="","",OFFSET('Water Data'!$I$29,0,10*ROW('Water Data'!I76)))</f>
        <v/>
      </c>
      <c r="CK82" s="369" t="str">
        <f ca="1">+IF(OFFSET('Sanitation Data'!$D$28,0,10*ROW('Sanitation Data'!D76))="","",OFFSET('Sanitation Data'!$D$28,0,10*ROW('Sanitation Data'!D76)))</f>
        <v/>
      </c>
      <c r="CL82" s="369" t="str">
        <f ca="1">+IF(OFFSET('Sanitation Data'!$D$29,0,10*ROW('Sanitation Data'!D76))="","",OFFSET('Sanitation Data'!$D$29,0,10*ROW('Sanitation Data'!D76)))</f>
        <v/>
      </c>
      <c r="CM82" s="369" t="str">
        <f ca="1">+IF(OFFSET('Sanitation Data'!$D$30,0,10*ROW('Sanitation Data'!D76))="","",OFFSET('Sanitation Data'!$D$30,0,10*ROW('Sanitation Data'!D76)))</f>
        <v/>
      </c>
      <c r="CN82" s="369" t="str">
        <f ca="1">+IF(OFFSET('Sanitation Data'!$D$31,0,10*ROW('Sanitation Data'!D76))="","",OFFSET('Sanitation Data'!$D$31,0,10*ROW('Sanitation Data'!D76)))</f>
        <v/>
      </c>
      <c r="CO82" s="369" t="str">
        <f ca="1">+IF(OFFSET('Sanitation Data'!$D$32,0,10*ROW('Sanitation Data'!D76))="","",OFFSET('Sanitation Data'!$D$32,0,10*ROW('Sanitation Data'!D76)))</f>
        <v/>
      </c>
      <c r="CP82" s="369" t="str">
        <f ca="1">+IF(OFFSET('Sanitation Data'!$E$28,0,10*ROW('Sanitation Data'!E76))="","",OFFSET('Sanitation Data'!$E$28,0,10*ROW('Sanitation Data'!E76)))</f>
        <v/>
      </c>
      <c r="CQ82" s="369" t="str">
        <f ca="1">+IF(OFFSET('Sanitation Data'!$E$29,0,10*ROW('Sanitation Data'!E76))="","",OFFSET('Sanitation Data'!$E$29,0,10*ROW('Sanitation Data'!E76)))</f>
        <v/>
      </c>
      <c r="CR82" s="369" t="str">
        <f ca="1">+IF(OFFSET('Sanitation Data'!$E$30,0,10*ROW('Sanitation Data'!E76))="","",OFFSET('Sanitation Data'!$E$30,0,10*ROW('Sanitation Data'!E76)))</f>
        <v/>
      </c>
      <c r="CS82" s="369" t="str">
        <f ca="1">+IF(OFFSET('Sanitation Data'!$E$31,0,10*ROW('Sanitation Data'!E76))="","",OFFSET('Sanitation Data'!$E$31,0,10*ROW('Sanitation Data'!E76)))</f>
        <v/>
      </c>
      <c r="CT82" s="369" t="str">
        <f ca="1">+IF(OFFSET('Sanitation Data'!$E$32,0,10*ROW('Sanitation Data'!E76))="","",OFFSET('Sanitation Data'!$E$32,0,10*ROW('Sanitation Data'!E76)))</f>
        <v/>
      </c>
      <c r="CU82" s="369" t="str">
        <f ca="1">+IF(OFFSET('Sanitation Data'!$F$28,0,10*ROW('Sanitation Data'!F76))="","",OFFSET('Sanitation Data'!$F$28,0,10*ROW('Sanitation Data'!F76)))</f>
        <v/>
      </c>
      <c r="CV82" s="369" t="str">
        <f ca="1">+IF(OFFSET('Sanitation Data'!$F$29,0,10*ROW('Sanitation Data'!F76))="","",OFFSET('Sanitation Data'!$F$29,0,10*ROW('Sanitation Data'!F76)))</f>
        <v/>
      </c>
      <c r="CW82" s="369" t="str">
        <f ca="1">+IF(OFFSET('Sanitation Data'!$F$30,0,10*ROW('Sanitation Data'!F76))="","",OFFSET('Sanitation Data'!$F$30,0,10*ROW('Sanitation Data'!F76)))</f>
        <v/>
      </c>
      <c r="CX82" s="369" t="str">
        <f ca="1">+IF(OFFSET('Sanitation Data'!$F$31,0,10*ROW('Sanitation Data'!F76))="","",OFFSET('Sanitation Data'!$F$31,0,10*ROW('Sanitation Data'!F76)))</f>
        <v/>
      </c>
      <c r="CY82" s="369" t="str">
        <f ca="1">+IF(OFFSET('Sanitation Data'!$F$32,0,10*ROW('Sanitation Data'!F76))="","",OFFSET('Sanitation Data'!$F$32,0,10*ROW('Sanitation Data'!F76)))</f>
        <v/>
      </c>
      <c r="CZ82" s="369" t="str">
        <f ca="1">+IF(OFFSET('Sanitation Data'!$G$28,0,10*ROW('Sanitation Data'!G76))="","",OFFSET('Sanitation Data'!$G$28,0,10*ROW('Sanitation Data'!G76)))</f>
        <v/>
      </c>
      <c r="DA82" s="369" t="str">
        <f ca="1">+IF(OFFSET('Sanitation Data'!$G$29,0,10*ROW('Sanitation Data'!G76))="","",OFFSET('Sanitation Data'!$G$29,0,10*ROW('Sanitation Data'!G76)))</f>
        <v/>
      </c>
      <c r="DB82" s="369" t="str">
        <f ca="1">+IF(OFFSET('Sanitation Data'!$G$30,0,10*ROW('Sanitation Data'!G76))="","",OFFSET('Sanitation Data'!$G$30,0,10*ROW('Sanitation Data'!G76)))</f>
        <v/>
      </c>
      <c r="DC82" s="369" t="str">
        <f ca="1">+IF(OFFSET('Sanitation Data'!$G$31,0,10*ROW('Sanitation Data'!G76))="","",OFFSET('Sanitation Data'!$G$31,0,10*ROW('Sanitation Data'!G76)))</f>
        <v/>
      </c>
      <c r="DD82" s="369" t="str">
        <f ca="1">+IF(OFFSET('Sanitation Data'!$G$32,0,10*ROW('Sanitation Data'!G76))="","",OFFSET('Sanitation Data'!$G$32,0,10*ROW('Sanitation Data'!G76)))</f>
        <v/>
      </c>
      <c r="DE82" s="369" t="str">
        <f ca="1">+IF(OFFSET('Sanitation Data'!$H$28,0,10*ROW('Sanitation Data'!H76))="","",OFFSET('Sanitation Data'!$H$28,0,10*ROW('Sanitation Data'!H76)))</f>
        <v/>
      </c>
      <c r="DF82" s="369" t="str">
        <f ca="1">+IF(OFFSET('Sanitation Data'!$H$29,0,10*ROW('Sanitation Data'!H76))="","",OFFSET('Sanitation Data'!$H$29,0,10*ROW('Sanitation Data'!H76)))</f>
        <v/>
      </c>
      <c r="DG82" s="369" t="str">
        <f ca="1">+IF(OFFSET('Sanitation Data'!$H$30,0,10*ROW('Sanitation Data'!H76))="","",OFFSET('Sanitation Data'!$H$30,0,10*ROW('Sanitation Data'!H76)))</f>
        <v/>
      </c>
      <c r="DH82" s="369" t="str">
        <f ca="1">+IF(OFFSET('Sanitation Data'!$H$31,0,10*ROW('Sanitation Data'!H76))="","",OFFSET('Sanitation Data'!$H$31,0,10*ROW('Sanitation Data'!H76)))</f>
        <v/>
      </c>
      <c r="DI82" s="369" t="str">
        <f ca="1">+IF(OFFSET('Sanitation Data'!$H$32,0,10*ROW('Sanitation Data'!H76))="","",OFFSET('Sanitation Data'!$H$32,0,10*ROW('Sanitation Data'!H76)))</f>
        <v/>
      </c>
      <c r="DJ82" s="369" t="str">
        <f ca="1">+IF(OFFSET('Sanitation Data'!$I$28,0,10*ROW('Sanitation Data'!I76))="","",OFFSET('Sanitation Data'!$I$28,0,10*ROW('Sanitation Data'!I76)))</f>
        <v/>
      </c>
      <c r="DK82" s="369" t="str">
        <f ca="1">+IF(OFFSET('Sanitation Data'!$I$29,0,10*ROW('Sanitation Data'!I76))="","",OFFSET('Sanitation Data'!$I$29,0,10*ROW('Sanitation Data'!I76)))</f>
        <v/>
      </c>
      <c r="DL82" s="369" t="str">
        <f ca="1">+IF(OFFSET('Sanitation Data'!$I$30,0,10*ROW('Sanitation Data'!I76))="","",OFFSET('Sanitation Data'!$I$30,0,10*ROW('Sanitation Data'!I76)))</f>
        <v/>
      </c>
      <c r="DM82" s="369" t="str">
        <f ca="1">+IF(OFFSET('Sanitation Data'!$I$31,0,10*ROW('Sanitation Data'!I76))="","",OFFSET('Sanitation Data'!$I$31,0,10*ROW('Sanitation Data'!I76)))</f>
        <v/>
      </c>
      <c r="DN82" s="369" t="str">
        <f ca="1">+IF(OFFSET('Sanitation Data'!$I$32,0,10*ROW('Sanitation Data'!I76))="","",OFFSET('Sanitation Data'!$I$32,0,10*ROW('Sanitation Data'!I76)))</f>
        <v/>
      </c>
      <c r="DO82" s="369" t="str">
        <f ca="1">+IF(OFFSET('Hygiene Data'!$D$11,0,10*ROW('Hygiene Data'!D76))="","",OFFSET('Hygiene Data'!$D$11,0,10*ROW('Hygiene Data'!D76)))</f>
        <v/>
      </c>
      <c r="DP82" s="369" t="str">
        <f ca="1">+IF(OFFSET('Hygiene Data'!$D$12,0,10*ROW('Hygiene Data'!D76))="","",OFFSET('Hygiene Data'!$D$12,0,10*ROW('Hygiene Data'!D76)))</f>
        <v/>
      </c>
      <c r="DQ82" s="369" t="str">
        <f ca="1">+IF(OFFSET('Hygiene Data'!$D$13,0,10*ROW('Hygiene Data'!D76))="","",OFFSET('Hygiene Data'!$D$13,0,10*ROW('Hygiene Data'!D76)))</f>
        <v/>
      </c>
      <c r="DR82" s="369" t="str">
        <f ca="1">+IF(OFFSET('Hygiene Data'!$E$11,0,10*ROW('Hygiene Data'!E76))="","",OFFSET('Hygiene Data'!$E$11,0,10*ROW('Hygiene Data'!E76)))</f>
        <v/>
      </c>
      <c r="DS82" s="369" t="str">
        <f ca="1">+IF(OFFSET('Hygiene Data'!$E$12,0,10*ROW('Hygiene Data'!E76))="","",OFFSET('Hygiene Data'!$E$12,0,10*ROW('Hygiene Data'!E76)))</f>
        <v/>
      </c>
      <c r="DT82" s="369" t="str">
        <f ca="1">+IF(OFFSET('Hygiene Data'!$E$13,0,10*ROW('Hygiene Data'!E76))="","",OFFSET('Hygiene Data'!$E$13,0,10*ROW('Hygiene Data'!E76)))</f>
        <v/>
      </c>
      <c r="DU82" s="369" t="str">
        <f ca="1">+IF(OFFSET('Hygiene Data'!$F$11,0,10*ROW('Hygiene Data'!F76))="","",OFFSET('Hygiene Data'!$F$11,0,10*ROW('Hygiene Data'!F76)))</f>
        <v/>
      </c>
      <c r="DV82" s="369" t="str">
        <f ca="1">+IF(OFFSET('Hygiene Data'!$F$12,0,10*ROW('Hygiene Data'!F76))="","",OFFSET('Hygiene Data'!$F$12,0,10*ROW('Hygiene Data'!F76)))</f>
        <v/>
      </c>
      <c r="DW82" s="369" t="str">
        <f ca="1">+IF(OFFSET('Hygiene Data'!$F$13,0,10*ROW('Hygiene Data'!F76))="","",OFFSET('Hygiene Data'!$F$13,0,10*ROW('Hygiene Data'!F76)))</f>
        <v/>
      </c>
      <c r="DX82" s="369" t="str">
        <f ca="1">+IF(OFFSET('Hygiene Data'!$G$11,0,10*ROW('Hygiene Data'!G76))="","",OFFSET('Hygiene Data'!$G$11,0,10*ROW('Hygiene Data'!G76)))</f>
        <v/>
      </c>
      <c r="DY82" s="369" t="str">
        <f ca="1">+IF(OFFSET('Hygiene Data'!$G$12,0,10*ROW('Hygiene Data'!G76))="","",OFFSET('Hygiene Data'!$G$12,0,10*ROW('Hygiene Data'!G76)))</f>
        <v/>
      </c>
      <c r="DZ82" s="369" t="str">
        <f ca="1">+IF(OFFSET('Hygiene Data'!$G$13,0,10*ROW('Hygiene Data'!G76))="","",OFFSET('Hygiene Data'!$G$13,0,10*ROW('Hygiene Data'!G76)))</f>
        <v/>
      </c>
      <c r="EA82" s="369" t="str">
        <f ca="1">+IF(OFFSET('Hygiene Data'!$H$11,0,10*ROW('Hygiene Data'!H76))="","",OFFSET('Hygiene Data'!$H$11,0,10*ROW('Hygiene Data'!H76)))</f>
        <v/>
      </c>
      <c r="EB82" s="369" t="str">
        <f ca="1">+IF(OFFSET('Hygiene Data'!$H$12,0,10*ROW('Hygiene Data'!H76))="","",OFFSET('Hygiene Data'!$H$12,0,10*ROW('Hygiene Data'!H76)))</f>
        <v/>
      </c>
      <c r="EC82" s="369" t="str">
        <f ca="1">+IF(OFFSET('Hygiene Data'!$H$13,0,10*ROW('Hygiene Data'!H76))="","",OFFSET('Hygiene Data'!$H$13,0,10*ROW('Hygiene Data'!H76)))</f>
        <v/>
      </c>
      <c r="ED82" s="369" t="str">
        <f ca="1">+IF(OFFSET('Hygiene Data'!$I$11,0,10*ROW('Hygiene Data'!I76))="","",OFFSET('Hygiene Data'!$I$11,0,10*ROW('Hygiene Data'!I76)))</f>
        <v/>
      </c>
      <c r="EE82" s="369" t="str">
        <f ca="1">+IF(OFFSET('Hygiene Data'!$I$12,0,10*ROW('Hygiene Data'!I76))="","",OFFSET('Hygiene Data'!$I$12,0,10*ROW('Hygiene Data'!I76)))</f>
        <v/>
      </c>
      <c r="EF82" s="369" t="str">
        <f ca="1">+IF(OFFSET('Hygiene Data'!$I$13,0,10*ROW('Hygiene Data'!I76))="","",OFFSET('Hygiene Data'!$I$13,0,10*ROW('Hygiene Data'!I76)))</f>
        <v/>
      </c>
    </row>
    <row r="83" spans="1:136" x14ac:dyDescent="0.25">
      <c r="A83" s="478" t="str">
        <f ca="1">+IF(OFFSET('Water Data'!$B$2,0,10*ROW('Water Data'!E77))="","",OFFSET('Water Data'!$B$2,0,10*ROW('Water Data'!E77)))</f>
        <v/>
      </c>
      <c r="B83" s="478"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05" t="str">
        <f t="shared" ca="1" si="1"/>
        <v/>
      </c>
      <c r="D83" s="506"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06"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06"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06"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06"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06"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06"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06"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06"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06"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06"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06"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06"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06"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06"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06"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06"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06"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07"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07"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07"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07"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07"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07"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07"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07"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07"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07"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07"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07"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07"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07"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07"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07"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07"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07"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07"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07"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07"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07"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07"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07"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07"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07"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07"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07"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07"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07"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08"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84"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08"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08"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08"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08"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08"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08"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08"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08"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08"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08"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08"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08"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08"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08"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08"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08"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69" t="str">
        <f ca="1">+IF(OFFSET('Water Data'!$D$27,0,10*ROW('Water Data'!D77))="","",OFFSET('Water Data'!$D$27,0,10*ROW('Water Data'!D77)))</f>
        <v/>
      </c>
      <c r="BT83" s="369" t="str">
        <f ca="1">+IF(OFFSET('Water Data'!$D$28,0,10*ROW('Water Data'!D77))="","",OFFSET('Water Data'!$D$28,0,10*ROW('Water Data'!D77)))</f>
        <v/>
      </c>
      <c r="BU83" s="369" t="str">
        <f ca="1">+IF(OFFSET('Water Data'!$D$29,0,10*ROW('Water Data'!D77))="","",OFFSET('Water Data'!$D$29,0,10*ROW('Water Data'!D77)))</f>
        <v/>
      </c>
      <c r="BV83" s="369" t="str">
        <f ca="1">+IF(OFFSET('Water Data'!$E$27,0,10*ROW('Water Data'!E77))="","",OFFSET('Water Data'!$E$27,0,10*ROW('Water Data'!E77)))</f>
        <v/>
      </c>
      <c r="BW83" s="369" t="str">
        <f ca="1">+IF(OFFSET('Water Data'!$E$28,0,10*ROW('Water Data'!E77))="","",OFFSET('Water Data'!$E$28,0,10*ROW('Water Data'!E77)))</f>
        <v/>
      </c>
      <c r="BX83" s="369" t="str">
        <f ca="1">+IF(OFFSET('Water Data'!$E$29,0,10*ROW('Water Data'!E77))="","",OFFSET('Water Data'!$E$29,0,10*ROW('Water Data'!E77)))</f>
        <v/>
      </c>
      <c r="BY83" s="369" t="str">
        <f ca="1">+IF(OFFSET('Water Data'!$F$27,0,10*ROW('Water Data'!F77))="","",OFFSET('Water Data'!$F$27,0,10*ROW('Water Data'!F77)))</f>
        <v/>
      </c>
      <c r="BZ83" s="369" t="str">
        <f ca="1">+IF(OFFSET('Water Data'!$F$28,0,10*ROW('Water Data'!F77))="","",OFFSET('Water Data'!$F$28,0,10*ROW('Water Data'!F77)))</f>
        <v/>
      </c>
      <c r="CA83" s="369" t="str">
        <f ca="1">+IF(OFFSET('Water Data'!$F$29,0,10*ROW('Water Data'!F77))="","",OFFSET('Water Data'!$F$29,0,10*ROW('Water Data'!F77)))</f>
        <v/>
      </c>
      <c r="CB83" s="369" t="str">
        <f ca="1">+IF(OFFSET('Water Data'!$G$27,0,10*ROW('Water Data'!G77))="","",OFFSET('Water Data'!$G$27,0,10*ROW('Water Data'!G77)))</f>
        <v/>
      </c>
      <c r="CC83" s="369" t="str">
        <f ca="1">+IF(OFFSET('Water Data'!$G$28,0,10*ROW('Water Data'!G77))="","",OFFSET('Water Data'!$G$28,0,10*ROW('Water Data'!G77)))</f>
        <v/>
      </c>
      <c r="CD83" s="369" t="str">
        <f ca="1">+IF(OFFSET('Water Data'!$G$29,0,10*ROW('Water Data'!G77))="","",OFFSET('Water Data'!$G$29,0,10*ROW('Water Data'!G77)))</f>
        <v/>
      </c>
      <c r="CE83" s="369" t="str">
        <f ca="1">+IF(OFFSET('Water Data'!$H$27,0,10*ROW('Water Data'!H77))="","",OFFSET('Water Data'!$H$27,0,10*ROW('Water Data'!H77)))</f>
        <v/>
      </c>
      <c r="CF83" s="369" t="str">
        <f ca="1">+IF(OFFSET('Water Data'!$H$28,0,10*ROW('Water Data'!H77))="","",OFFSET('Water Data'!$H$28,0,10*ROW('Water Data'!H77)))</f>
        <v/>
      </c>
      <c r="CG83" s="369" t="str">
        <f ca="1">+IF(OFFSET('Water Data'!$H$29,0,10*ROW('Water Data'!H77))="","",OFFSET('Water Data'!$H$29,0,10*ROW('Water Data'!H77)))</f>
        <v/>
      </c>
      <c r="CH83" s="369" t="str">
        <f ca="1">+IF(OFFSET('Water Data'!$I$27,0,10*ROW('Water Data'!I77))="","",OFFSET('Water Data'!$I$27,0,10*ROW('Water Data'!I77)))</f>
        <v/>
      </c>
      <c r="CI83" s="369" t="str">
        <f ca="1">+IF(OFFSET('Water Data'!$I$28,0,10*ROW('Water Data'!I77))="","",OFFSET('Water Data'!$I$28,0,10*ROW('Water Data'!I77)))</f>
        <v/>
      </c>
      <c r="CJ83" s="369" t="str">
        <f ca="1">+IF(OFFSET('Water Data'!$I$29,0,10*ROW('Water Data'!I77))="","",OFFSET('Water Data'!$I$29,0,10*ROW('Water Data'!I77)))</f>
        <v/>
      </c>
      <c r="CK83" s="369" t="str">
        <f ca="1">+IF(OFFSET('Sanitation Data'!$D$28,0,10*ROW('Sanitation Data'!D77))="","",OFFSET('Sanitation Data'!$D$28,0,10*ROW('Sanitation Data'!D77)))</f>
        <v/>
      </c>
      <c r="CL83" s="369" t="str">
        <f ca="1">+IF(OFFSET('Sanitation Data'!$D$29,0,10*ROW('Sanitation Data'!D77))="","",OFFSET('Sanitation Data'!$D$29,0,10*ROW('Sanitation Data'!D77)))</f>
        <v/>
      </c>
      <c r="CM83" s="369" t="str">
        <f ca="1">+IF(OFFSET('Sanitation Data'!$D$30,0,10*ROW('Sanitation Data'!D77))="","",OFFSET('Sanitation Data'!$D$30,0,10*ROW('Sanitation Data'!D77)))</f>
        <v/>
      </c>
      <c r="CN83" s="369" t="str">
        <f ca="1">+IF(OFFSET('Sanitation Data'!$D$31,0,10*ROW('Sanitation Data'!D77))="","",OFFSET('Sanitation Data'!$D$31,0,10*ROW('Sanitation Data'!D77)))</f>
        <v/>
      </c>
      <c r="CO83" s="369" t="str">
        <f ca="1">+IF(OFFSET('Sanitation Data'!$D$32,0,10*ROW('Sanitation Data'!D77))="","",OFFSET('Sanitation Data'!$D$32,0,10*ROW('Sanitation Data'!D77)))</f>
        <v/>
      </c>
      <c r="CP83" s="369" t="str">
        <f ca="1">+IF(OFFSET('Sanitation Data'!$E$28,0,10*ROW('Sanitation Data'!E77))="","",OFFSET('Sanitation Data'!$E$28,0,10*ROW('Sanitation Data'!E77)))</f>
        <v/>
      </c>
      <c r="CQ83" s="369" t="str">
        <f ca="1">+IF(OFFSET('Sanitation Data'!$E$29,0,10*ROW('Sanitation Data'!E77))="","",OFFSET('Sanitation Data'!$E$29,0,10*ROW('Sanitation Data'!E77)))</f>
        <v/>
      </c>
      <c r="CR83" s="369" t="str">
        <f ca="1">+IF(OFFSET('Sanitation Data'!$E$30,0,10*ROW('Sanitation Data'!E77))="","",OFFSET('Sanitation Data'!$E$30,0,10*ROW('Sanitation Data'!E77)))</f>
        <v/>
      </c>
      <c r="CS83" s="369" t="str">
        <f ca="1">+IF(OFFSET('Sanitation Data'!$E$31,0,10*ROW('Sanitation Data'!E77))="","",OFFSET('Sanitation Data'!$E$31,0,10*ROW('Sanitation Data'!E77)))</f>
        <v/>
      </c>
      <c r="CT83" s="369" t="str">
        <f ca="1">+IF(OFFSET('Sanitation Data'!$E$32,0,10*ROW('Sanitation Data'!E77))="","",OFFSET('Sanitation Data'!$E$32,0,10*ROW('Sanitation Data'!E77)))</f>
        <v/>
      </c>
      <c r="CU83" s="369" t="str">
        <f ca="1">+IF(OFFSET('Sanitation Data'!$F$28,0,10*ROW('Sanitation Data'!F77))="","",OFFSET('Sanitation Data'!$F$28,0,10*ROW('Sanitation Data'!F77)))</f>
        <v/>
      </c>
      <c r="CV83" s="369" t="str">
        <f ca="1">+IF(OFFSET('Sanitation Data'!$F$29,0,10*ROW('Sanitation Data'!F77))="","",OFFSET('Sanitation Data'!$F$29,0,10*ROW('Sanitation Data'!F77)))</f>
        <v/>
      </c>
      <c r="CW83" s="369" t="str">
        <f ca="1">+IF(OFFSET('Sanitation Data'!$F$30,0,10*ROW('Sanitation Data'!F77))="","",OFFSET('Sanitation Data'!$F$30,0,10*ROW('Sanitation Data'!F77)))</f>
        <v/>
      </c>
      <c r="CX83" s="369" t="str">
        <f ca="1">+IF(OFFSET('Sanitation Data'!$F$31,0,10*ROW('Sanitation Data'!F77))="","",OFFSET('Sanitation Data'!$F$31,0,10*ROW('Sanitation Data'!F77)))</f>
        <v/>
      </c>
      <c r="CY83" s="369" t="str">
        <f ca="1">+IF(OFFSET('Sanitation Data'!$F$32,0,10*ROW('Sanitation Data'!F77))="","",OFFSET('Sanitation Data'!$F$32,0,10*ROW('Sanitation Data'!F77)))</f>
        <v/>
      </c>
      <c r="CZ83" s="369" t="str">
        <f ca="1">+IF(OFFSET('Sanitation Data'!$G$28,0,10*ROW('Sanitation Data'!G77))="","",OFFSET('Sanitation Data'!$G$28,0,10*ROW('Sanitation Data'!G77)))</f>
        <v/>
      </c>
      <c r="DA83" s="369" t="str">
        <f ca="1">+IF(OFFSET('Sanitation Data'!$G$29,0,10*ROW('Sanitation Data'!G77))="","",OFFSET('Sanitation Data'!$G$29,0,10*ROW('Sanitation Data'!G77)))</f>
        <v/>
      </c>
      <c r="DB83" s="369" t="str">
        <f ca="1">+IF(OFFSET('Sanitation Data'!$G$30,0,10*ROW('Sanitation Data'!G77))="","",OFFSET('Sanitation Data'!$G$30,0,10*ROW('Sanitation Data'!G77)))</f>
        <v/>
      </c>
      <c r="DC83" s="369" t="str">
        <f ca="1">+IF(OFFSET('Sanitation Data'!$G$31,0,10*ROW('Sanitation Data'!G77))="","",OFFSET('Sanitation Data'!$G$31,0,10*ROW('Sanitation Data'!G77)))</f>
        <v/>
      </c>
      <c r="DD83" s="369" t="str">
        <f ca="1">+IF(OFFSET('Sanitation Data'!$G$32,0,10*ROW('Sanitation Data'!G77))="","",OFFSET('Sanitation Data'!$G$32,0,10*ROW('Sanitation Data'!G77)))</f>
        <v/>
      </c>
      <c r="DE83" s="369" t="str">
        <f ca="1">+IF(OFFSET('Sanitation Data'!$H$28,0,10*ROW('Sanitation Data'!H77))="","",OFFSET('Sanitation Data'!$H$28,0,10*ROW('Sanitation Data'!H77)))</f>
        <v/>
      </c>
      <c r="DF83" s="369" t="str">
        <f ca="1">+IF(OFFSET('Sanitation Data'!$H$29,0,10*ROW('Sanitation Data'!H77))="","",OFFSET('Sanitation Data'!$H$29,0,10*ROW('Sanitation Data'!H77)))</f>
        <v/>
      </c>
      <c r="DG83" s="369" t="str">
        <f ca="1">+IF(OFFSET('Sanitation Data'!$H$30,0,10*ROW('Sanitation Data'!H77))="","",OFFSET('Sanitation Data'!$H$30,0,10*ROW('Sanitation Data'!H77)))</f>
        <v/>
      </c>
      <c r="DH83" s="369" t="str">
        <f ca="1">+IF(OFFSET('Sanitation Data'!$H$31,0,10*ROW('Sanitation Data'!H77))="","",OFFSET('Sanitation Data'!$H$31,0,10*ROW('Sanitation Data'!H77)))</f>
        <v/>
      </c>
      <c r="DI83" s="369" t="str">
        <f ca="1">+IF(OFFSET('Sanitation Data'!$H$32,0,10*ROW('Sanitation Data'!H77))="","",OFFSET('Sanitation Data'!$H$32,0,10*ROW('Sanitation Data'!H77)))</f>
        <v/>
      </c>
      <c r="DJ83" s="369" t="str">
        <f ca="1">+IF(OFFSET('Sanitation Data'!$I$28,0,10*ROW('Sanitation Data'!I77))="","",OFFSET('Sanitation Data'!$I$28,0,10*ROW('Sanitation Data'!I77)))</f>
        <v/>
      </c>
      <c r="DK83" s="369" t="str">
        <f ca="1">+IF(OFFSET('Sanitation Data'!$I$29,0,10*ROW('Sanitation Data'!I77))="","",OFFSET('Sanitation Data'!$I$29,0,10*ROW('Sanitation Data'!I77)))</f>
        <v/>
      </c>
      <c r="DL83" s="369" t="str">
        <f ca="1">+IF(OFFSET('Sanitation Data'!$I$30,0,10*ROW('Sanitation Data'!I77))="","",OFFSET('Sanitation Data'!$I$30,0,10*ROW('Sanitation Data'!I77)))</f>
        <v/>
      </c>
      <c r="DM83" s="369" t="str">
        <f ca="1">+IF(OFFSET('Sanitation Data'!$I$31,0,10*ROW('Sanitation Data'!I77))="","",OFFSET('Sanitation Data'!$I$31,0,10*ROW('Sanitation Data'!I77)))</f>
        <v/>
      </c>
      <c r="DN83" s="369" t="str">
        <f ca="1">+IF(OFFSET('Sanitation Data'!$I$32,0,10*ROW('Sanitation Data'!I77))="","",OFFSET('Sanitation Data'!$I$32,0,10*ROW('Sanitation Data'!I77)))</f>
        <v/>
      </c>
      <c r="DO83" s="369" t="str">
        <f ca="1">+IF(OFFSET('Hygiene Data'!$D$11,0,10*ROW('Hygiene Data'!D77))="","",OFFSET('Hygiene Data'!$D$11,0,10*ROW('Hygiene Data'!D77)))</f>
        <v/>
      </c>
      <c r="DP83" s="369" t="str">
        <f ca="1">+IF(OFFSET('Hygiene Data'!$D$12,0,10*ROW('Hygiene Data'!D77))="","",OFFSET('Hygiene Data'!$D$12,0,10*ROW('Hygiene Data'!D77)))</f>
        <v/>
      </c>
      <c r="DQ83" s="369" t="str">
        <f ca="1">+IF(OFFSET('Hygiene Data'!$D$13,0,10*ROW('Hygiene Data'!D77))="","",OFFSET('Hygiene Data'!$D$13,0,10*ROW('Hygiene Data'!D77)))</f>
        <v/>
      </c>
      <c r="DR83" s="369" t="str">
        <f ca="1">+IF(OFFSET('Hygiene Data'!$E$11,0,10*ROW('Hygiene Data'!E77))="","",OFFSET('Hygiene Data'!$E$11,0,10*ROW('Hygiene Data'!E77)))</f>
        <v/>
      </c>
      <c r="DS83" s="369" t="str">
        <f ca="1">+IF(OFFSET('Hygiene Data'!$E$12,0,10*ROW('Hygiene Data'!E77))="","",OFFSET('Hygiene Data'!$E$12,0,10*ROW('Hygiene Data'!E77)))</f>
        <v/>
      </c>
      <c r="DT83" s="369" t="str">
        <f ca="1">+IF(OFFSET('Hygiene Data'!$E$13,0,10*ROW('Hygiene Data'!E77))="","",OFFSET('Hygiene Data'!$E$13,0,10*ROW('Hygiene Data'!E77)))</f>
        <v/>
      </c>
      <c r="DU83" s="369" t="str">
        <f ca="1">+IF(OFFSET('Hygiene Data'!$F$11,0,10*ROW('Hygiene Data'!F77))="","",OFFSET('Hygiene Data'!$F$11,0,10*ROW('Hygiene Data'!F77)))</f>
        <v/>
      </c>
      <c r="DV83" s="369" t="str">
        <f ca="1">+IF(OFFSET('Hygiene Data'!$F$12,0,10*ROW('Hygiene Data'!F77))="","",OFFSET('Hygiene Data'!$F$12,0,10*ROW('Hygiene Data'!F77)))</f>
        <v/>
      </c>
      <c r="DW83" s="369" t="str">
        <f ca="1">+IF(OFFSET('Hygiene Data'!$F$13,0,10*ROW('Hygiene Data'!F77))="","",OFFSET('Hygiene Data'!$F$13,0,10*ROW('Hygiene Data'!F77)))</f>
        <v/>
      </c>
      <c r="DX83" s="369" t="str">
        <f ca="1">+IF(OFFSET('Hygiene Data'!$G$11,0,10*ROW('Hygiene Data'!G77))="","",OFFSET('Hygiene Data'!$G$11,0,10*ROW('Hygiene Data'!G77)))</f>
        <v/>
      </c>
      <c r="DY83" s="369" t="str">
        <f ca="1">+IF(OFFSET('Hygiene Data'!$G$12,0,10*ROW('Hygiene Data'!G77))="","",OFFSET('Hygiene Data'!$G$12,0,10*ROW('Hygiene Data'!G77)))</f>
        <v/>
      </c>
      <c r="DZ83" s="369" t="str">
        <f ca="1">+IF(OFFSET('Hygiene Data'!$G$13,0,10*ROW('Hygiene Data'!G77))="","",OFFSET('Hygiene Data'!$G$13,0,10*ROW('Hygiene Data'!G77)))</f>
        <v/>
      </c>
      <c r="EA83" s="369" t="str">
        <f ca="1">+IF(OFFSET('Hygiene Data'!$H$11,0,10*ROW('Hygiene Data'!H77))="","",OFFSET('Hygiene Data'!$H$11,0,10*ROW('Hygiene Data'!H77)))</f>
        <v/>
      </c>
      <c r="EB83" s="369" t="str">
        <f ca="1">+IF(OFFSET('Hygiene Data'!$H$12,0,10*ROW('Hygiene Data'!H77))="","",OFFSET('Hygiene Data'!$H$12,0,10*ROW('Hygiene Data'!H77)))</f>
        <v/>
      </c>
      <c r="EC83" s="369" t="str">
        <f ca="1">+IF(OFFSET('Hygiene Data'!$H$13,0,10*ROW('Hygiene Data'!H77))="","",OFFSET('Hygiene Data'!$H$13,0,10*ROW('Hygiene Data'!H77)))</f>
        <v/>
      </c>
      <c r="ED83" s="369" t="str">
        <f ca="1">+IF(OFFSET('Hygiene Data'!$I$11,0,10*ROW('Hygiene Data'!I77))="","",OFFSET('Hygiene Data'!$I$11,0,10*ROW('Hygiene Data'!I77)))</f>
        <v/>
      </c>
      <c r="EE83" s="369" t="str">
        <f ca="1">+IF(OFFSET('Hygiene Data'!$I$12,0,10*ROW('Hygiene Data'!I77))="","",OFFSET('Hygiene Data'!$I$12,0,10*ROW('Hygiene Data'!I77)))</f>
        <v/>
      </c>
      <c r="EF83" s="369" t="str">
        <f ca="1">+IF(OFFSET('Hygiene Data'!$I$13,0,10*ROW('Hygiene Data'!I77))="","",OFFSET('Hygiene Data'!$I$13,0,10*ROW('Hygiene Data'!I77)))</f>
        <v/>
      </c>
    </row>
    <row r="84" spans="1:136" x14ac:dyDescent="0.25">
      <c r="A84" s="478" t="str">
        <f ca="1">+IF(OFFSET('Water Data'!$B$2,0,10*ROW('Water Data'!E78))="","",OFFSET('Water Data'!$B$2,0,10*ROW('Water Data'!E78)))</f>
        <v/>
      </c>
      <c r="B84" s="478"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05" t="str">
        <f t="shared" ca="1" si="1"/>
        <v/>
      </c>
      <c r="D84" s="506"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06"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06"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06"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06"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06"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06"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06"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06"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06"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06"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06"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06"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06"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06"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06"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06"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06"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07"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07"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07"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07"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07"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07"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07"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07"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07"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07"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07"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07"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07"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07"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07"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07"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07"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07"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07"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07"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07"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07"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07"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07"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07"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07"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07"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07"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07"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07"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08"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84"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08"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08"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08"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08"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08"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08"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08"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08"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08"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08"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08"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08"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08"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08"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08"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08"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69" t="str">
        <f ca="1">+IF(OFFSET('Water Data'!$D$27,0,10*ROW('Water Data'!D78))="","",OFFSET('Water Data'!$D$27,0,10*ROW('Water Data'!D78)))</f>
        <v/>
      </c>
      <c r="BT84" s="369" t="str">
        <f ca="1">+IF(OFFSET('Water Data'!$D$28,0,10*ROW('Water Data'!D78))="","",OFFSET('Water Data'!$D$28,0,10*ROW('Water Data'!D78)))</f>
        <v/>
      </c>
      <c r="BU84" s="369" t="str">
        <f ca="1">+IF(OFFSET('Water Data'!$D$29,0,10*ROW('Water Data'!D78))="","",OFFSET('Water Data'!$D$29,0,10*ROW('Water Data'!D78)))</f>
        <v/>
      </c>
      <c r="BV84" s="369" t="str">
        <f ca="1">+IF(OFFSET('Water Data'!$E$27,0,10*ROW('Water Data'!E78))="","",OFFSET('Water Data'!$E$27,0,10*ROW('Water Data'!E78)))</f>
        <v/>
      </c>
      <c r="BW84" s="369" t="str">
        <f ca="1">+IF(OFFSET('Water Data'!$E$28,0,10*ROW('Water Data'!E78))="","",OFFSET('Water Data'!$E$28,0,10*ROW('Water Data'!E78)))</f>
        <v/>
      </c>
      <c r="BX84" s="369" t="str">
        <f ca="1">+IF(OFFSET('Water Data'!$E$29,0,10*ROW('Water Data'!E78))="","",OFFSET('Water Data'!$E$29,0,10*ROW('Water Data'!E78)))</f>
        <v/>
      </c>
      <c r="BY84" s="369" t="str">
        <f ca="1">+IF(OFFSET('Water Data'!$F$27,0,10*ROW('Water Data'!F78))="","",OFFSET('Water Data'!$F$27,0,10*ROW('Water Data'!F78)))</f>
        <v/>
      </c>
      <c r="BZ84" s="369" t="str">
        <f ca="1">+IF(OFFSET('Water Data'!$F$28,0,10*ROW('Water Data'!F78))="","",OFFSET('Water Data'!$F$28,0,10*ROW('Water Data'!F78)))</f>
        <v/>
      </c>
      <c r="CA84" s="369" t="str">
        <f ca="1">+IF(OFFSET('Water Data'!$F$29,0,10*ROW('Water Data'!F78))="","",OFFSET('Water Data'!$F$29,0,10*ROW('Water Data'!F78)))</f>
        <v/>
      </c>
      <c r="CB84" s="369" t="str">
        <f ca="1">+IF(OFFSET('Water Data'!$G$27,0,10*ROW('Water Data'!G78))="","",OFFSET('Water Data'!$G$27,0,10*ROW('Water Data'!G78)))</f>
        <v/>
      </c>
      <c r="CC84" s="369" t="str">
        <f ca="1">+IF(OFFSET('Water Data'!$G$28,0,10*ROW('Water Data'!G78))="","",OFFSET('Water Data'!$G$28,0,10*ROW('Water Data'!G78)))</f>
        <v/>
      </c>
      <c r="CD84" s="369" t="str">
        <f ca="1">+IF(OFFSET('Water Data'!$G$29,0,10*ROW('Water Data'!G78))="","",OFFSET('Water Data'!$G$29,0,10*ROW('Water Data'!G78)))</f>
        <v/>
      </c>
      <c r="CE84" s="369" t="str">
        <f ca="1">+IF(OFFSET('Water Data'!$H$27,0,10*ROW('Water Data'!H78))="","",OFFSET('Water Data'!$H$27,0,10*ROW('Water Data'!H78)))</f>
        <v/>
      </c>
      <c r="CF84" s="369" t="str">
        <f ca="1">+IF(OFFSET('Water Data'!$H$28,0,10*ROW('Water Data'!H78))="","",OFFSET('Water Data'!$H$28,0,10*ROW('Water Data'!H78)))</f>
        <v/>
      </c>
      <c r="CG84" s="369" t="str">
        <f ca="1">+IF(OFFSET('Water Data'!$H$29,0,10*ROW('Water Data'!H78))="","",OFFSET('Water Data'!$H$29,0,10*ROW('Water Data'!H78)))</f>
        <v/>
      </c>
      <c r="CH84" s="369" t="str">
        <f ca="1">+IF(OFFSET('Water Data'!$I$27,0,10*ROW('Water Data'!I78))="","",OFFSET('Water Data'!$I$27,0,10*ROW('Water Data'!I78)))</f>
        <v/>
      </c>
      <c r="CI84" s="369" t="str">
        <f ca="1">+IF(OFFSET('Water Data'!$I$28,0,10*ROW('Water Data'!I78))="","",OFFSET('Water Data'!$I$28,0,10*ROW('Water Data'!I78)))</f>
        <v/>
      </c>
      <c r="CJ84" s="369" t="str">
        <f ca="1">+IF(OFFSET('Water Data'!$I$29,0,10*ROW('Water Data'!I78))="","",OFFSET('Water Data'!$I$29,0,10*ROW('Water Data'!I78)))</f>
        <v/>
      </c>
      <c r="CK84" s="369" t="str">
        <f ca="1">+IF(OFFSET('Sanitation Data'!$D$28,0,10*ROW('Sanitation Data'!D78))="","",OFFSET('Sanitation Data'!$D$28,0,10*ROW('Sanitation Data'!D78)))</f>
        <v/>
      </c>
      <c r="CL84" s="369" t="str">
        <f ca="1">+IF(OFFSET('Sanitation Data'!$D$29,0,10*ROW('Sanitation Data'!D78))="","",OFFSET('Sanitation Data'!$D$29,0,10*ROW('Sanitation Data'!D78)))</f>
        <v/>
      </c>
      <c r="CM84" s="369" t="str">
        <f ca="1">+IF(OFFSET('Sanitation Data'!$D$30,0,10*ROW('Sanitation Data'!D78))="","",OFFSET('Sanitation Data'!$D$30,0,10*ROW('Sanitation Data'!D78)))</f>
        <v/>
      </c>
      <c r="CN84" s="369" t="str">
        <f ca="1">+IF(OFFSET('Sanitation Data'!$D$31,0,10*ROW('Sanitation Data'!D78))="","",OFFSET('Sanitation Data'!$D$31,0,10*ROW('Sanitation Data'!D78)))</f>
        <v/>
      </c>
      <c r="CO84" s="369" t="str">
        <f ca="1">+IF(OFFSET('Sanitation Data'!$D$32,0,10*ROW('Sanitation Data'!D78))="","",OFFSET('Sanitation Data'!$D$32,0,10*ROW('Sanitation Data'!D78)))</f>
        <v/>
      </c>
      <c r="CP84" s="369" t="str">
        <f ca="1">+IF(OFFSET('Sanitation Data'!$E$28,0,10*ROW('Sanitation Data'!E78))="","",OFFSET('Sanitation Data'!$E$28,0,10*ROW('Sanitation Data'!E78)))</f>
        <v/>
      </c>
      <c r="CQ84" s="369" t="str">
        <f ca="1">+IF(OFFSET('Sanitation Data'!$E$29,0,10*ROW('Sanitation Data'!E78))="","",OFFSET('Sanitation Data'!$E$29,0,10*ROW('Sanitation Data'!E78)))</f>
        <v/>
      </c>
      <c r="CR84" s="369" t="str">
        <f ca="1">+IF(OFFSET('Sanitation Data'!$E$30,0,10*ROW('Sanitation Data'!E78))="","",OFFSET('Sanitation Data'!$E$30,0,10*ROW('Sanitation Data'!E78)))</f>
        <v/>
      </c>
      <c r="CS84" s="369" t="str">
        <f ca="1">+IF(OFFSET('Sanitation Data'!$E$31,0,10*ROW('Sanitation Data'!E78))="","",OFFSET('Sanitation Data'!$E$31,0,10*ROW('Sanitation Data'!E78)))</f>
        <v/>
      </c>
      <c r="CT84" s="369" t="str">
        <f ca="1">+IF(OFFSET('Sanitation Data'!$E$32,0,10*ROW('Sanitation Data'!E78))="","",OFFSET('Sanitation Data'!$E$32,0,10*ROW('Sanitation Data'!E78)))</f>
        <v/>
      </c>
      <c r="CU84" s="369" t="str">
        <f ca="1">+IF(OFFSET('Sanitation Data'!$F$28,0,10*ROW('Sanitation Data'!F78))="","",OFFSET('Sanitation Data'!$F$28,0,10*ROW('Sanitation Data'!F78)))</f>
        <v/>
      </c>
      <c r="CV84" s="369" t="str">
        <f ca="1">+IF(OFFSET('Sanitation Data'!$F$29,0,10*ROW('Sanitation Data'!F78))="","",OFFSET('Sanitation Data'!$F$29,0,10*ROW('Sanitation Data'!F78)))</f>
        <v/>
      </c>
      <c r="CW84" s="369" t="str">
        <f ca="1">+IF(OFFSET('Sanitation Data'!$F$30,0,10*ROW('Sanitation Data'!F78))="","",OFFSET('Sanitation Data'!$F$30,0,10*ROW('Sanitation Data'!F78)))</f>
        <v/>
      </c>
      <c r="CX84" s="369" t="str">
        <f ca="1">+IF(OFFSET('Sanitation Data'!$F$31,0,10*ROW('Sanitation Data'!F78))="","",OFFSET('Sanitation Data'!$F$31,0,10*ROW('Sanitation Data'!F78)))</f>
        <v/>
      </c>
      <c r="CY84" s="369" t="str">
        <f ca="1">+IF(OFFSET('Sanitation Data'!$F$32,0,10*ROW('Sanitation Data'!F78))="","",OFFSET('Sanitation Data'!$F$32,0,10*ROW('Sanitation Data'!F78)))</f>
        <v/>
      </c>
      <c r="CZ84" s="369" t="str">
        <f ca="1">+IF(OFFSET('Sanitation Data'!$G$28,0,10*ROW('Sanitation Data'!G78))="","",OFFSET('Sanitation Data'!$G$28,0,10*ROW('Sanitation Data'!G78)))</f>
        <v/>
      </c>
      <c r="DA84" s="369" t="str">
        <f ca="1">+IF(OFFSET('Sanitation Data'!$G$29,0,10*ROW('Sanitation Data'!G78))="","",OFFSET('Sanitation Data'!$G$29,0,10*ROW('Sanitation Data'!G78)))</f>
        <v/>
      </c>
      <c r="DB84" s="369" t="str">
        <f ca="1">+IF(OFFSET('Sanitation Data'!$G$30,0,10*ROW('Sanitation Data'!G78))="","",OFFSET('Sanitation Data'!$G$30,0,10*ROW('Sanitation Data'!G78)))</f>
        <v/>
      </c>
      <c r="DC84" s="369" t="str">
        <f ca="1">+IF(OFFSET('Sanitation Data'!$G$31,0,10*ROW('Sanitation Data'!G78))="","",OFFSET('Sanitation Data'!$G$31,0,10*ROW('Sanitation Data'!G78)))</f>
        <v/>
      </c>
      <c r="DD84" s="369" t="str">
        <f ca="1">+IF(OFFSET('Sanitation Data'!$G$32,0,10*ROW('Sanitation Data'!G78))="","",OFFSET('Sanitation Data'!$G$32,0,10*ROW('Sanitation Data'!G78)))</f>
        <v/>
      </c>
      <c r="DE84" s="369" t="str">
        <f ca="1">+IF(OFFSET('Sanitation Data'!$H$28,0,10*ROW('Sanitation Data'!H78))="","",OFFSET('Sanitation Data'!$H$28,0,10*ROW('Sanitation Data'!H78)))</f>
        <v/>
      </c>
      <c r="DF84" s="369" t="str">
        <f ca="1">+IF(OFFSET('Sanitation Data'!$H$29,0,10*ROW('Sanitation Data'!H78))="","",OFFSET('Sanitation Data'!$H$29,0,10*ROW('Sanitation Data'!H78)))</f>
        <v/>
      </c>
      <c r="DG84" s="369" t="str">
        <f ca="1">+IF(OFFSET('Sanitation Data'!$H$30,0,10*ROW('Sanitation Data'!H78))="","",OFFSET('Sanitation Data'!$H$30,0,10*ROW('Sanitation Data'!H78)))</f>
        <v/>
      </c>
      <c r="DH84" s="369" t="str">
        <f ca="1">+IF(OFFSET('Sanitation Data'!$H$31,0,10*ROW('Sanitation Data'!H78))="","",OFFSET('Sanitation Data'!$H$31,0,10*ROW('Sanitation Data'!H78)))</f>
        <v/>
      </c>
      <c r="DI84" s="369" t="str">
        <f ca="1">+IF(OFFSET('Sanitation Data'!$H$32,0,10*ROW('Sanitation Data'!H78))="","",OFFSET('Sanitation Data'!$H$32,0,10*ROW('Sanitation Data'!H78)))</f>
        <v/>
      </c>
      <c r="DJ84" s="369" t="str">
        <f ca="1">+IF(OFFSET('Sanitation Data'!$I$28,0,10*ROW('Sanitation Data'!I78))="","",OFFSET('Sanitation Data'!$I$28,0,10*ROW('Sanitation Data'!I78)))</f>
        <v/>
      </c>
      <c r="DK84" s="369" t="str">
        <f ca="1">+IF(OFFSET('Sanitation Data'!$I$29,0,10*ROW('Sanitation Data'!I78))="","",OFFSET('Sanitation Data'!$I$29,0,10*ROW('Sanitation Data'!I78)))</f>
        <v/>
      </c>
      <c r="DL84" s="369" t="str">
        <f ca="1">+IF(OFFSET('Sanitation Data'!$I$30,0,10*ROW('Sanitation Data'!I78))="","",OFFSET('Sanitation Data'!$I$30,0,10*ROW('Sanitation Data'!I78)))</f>
        <v/>
      </c>
      <c r="DM84" s="369" t="str">
        <f ca="1">+IF(OFFSET('Sanitation Data'!$I$31,0,10*ROW('Sanitation Data'!I78))="","",OFFSET('Sanitation Data'!$I$31,0,10*ROW('Sanitation Data'!I78)))</f>
        <v/>
      </c>
      <c r="DN84" s="369" t="str">
        <f ca="1">+IF(OFFSET('Sanitation Data'!$I$32,0,10*ROW('Sanitation Data'!I78))="","",OFFSET('Sanitation Data'!$I$32,0,10*ROW('Sanitation Data'!I78)))</f>
        <v/>
      </c>
      <c r="DO84" s="369" t="str">
        <f ca="1">+IF(OFFSET('Hygiene Data'!$D$11,0,10*ROW('Hygiene Data'!D78))="","",OFFSET('Hygiene Data'!$D$11,0,10*ROW('Hygiene Data'!D78)))</f>
        <v/>
      </c>
      <c r="DP84" s="369" t="str">
        <f ca="1">+IF(OFFSET('Hygiene Data'!$D$12,0,10*ROW('Hygiene Data'!D78))="","",OFFSET('Hygiene Data'!$D$12,0,10*ROW('Hygiene Data'!D78)))</f>
        <v/>
      </c>
      <c r="DQ84" s="369" t="str">
        <f ca="1">+IF(OFFSET('Hygiene Data'!$D$13,0,10*ROW('Hygiene Data'!D78))="","",OFFSET('Hygiene Data'!$D$13,0,10*ROW('Hygiene Data'!D78)))</f>
        <v/>
      </c>
      <c r="DR84" s="369" t="str">
        <f ca="1">+IF(OFFSET('Hygiene Data'!$E$11,0,10*ROW('Hygiene Data'!E78))="","",OFFSET('Hygiene Data'!$E$11,0,10*ROW('Hygiene Data'!E78)))</f>
        <v/>
      </c>
      <c r="DS84" s="369" t="str">
        <f ca="1">+IF(OFFSET('Hygiene Data'!$E$12,0,10*ROW('Hygiene Data'!E78))="","",OFFSET('Hygiene Data'!$E$12,0,10*ROW('Hygiene Data'!E78)))</f>
        <v/>
      </c>
      <c r="DT84" s="369" t="str">
        <f ca="1">+IF(OFFSET('Hygiene Data'!$E$13,0,10*ROW('Hygiene Data'!E78))="","",OFFSET('Hygiene Data'!$E$13,0,10*ROW('Hygiene Data'!E78)))</f>
        <v/>
      </c>
      <c r="DU84" s="369" t="str">
        <f ca="1">+IF(OFFSET('Hygiene Data'!$F$11,0,10*ROW('Hygiene Data'!F78))="","",OFFSET('Hygiene Data'!$F$11,0,10*ROW('Hygiene Data'!F78)))</f>
        <v/>
      </c>
      <c r="DV84" s="369" t="str">
        <f ca="1">+IF(OFFSET('Hygiene Data'!$F$12,0,10*ROW('Hygiene Data'!F78))="","",OFFSET('Hygiene Data'!$F$12,0,10*ROW('Hygiene Data'!F78)))</f>
        <v/>
      </c>
      <c r="DW84" s="369" t="str">
        <f ca="1">+IF(OFFSET('Hygiene Data'!$F$13,0,10*ROW('Hygiene Data'!F78))="","",OFFSET('Hygiene Data'!$F$13,0,10*ROW('Hygiene Data'!F78)))</f>
        <v/>
      </c>
      <c r="DX84" s="369" t="str">
        <f ca="1">+IF(OFFSET('Hygiene Data'!$G$11,0,10*ROW('Hygiene Data'!G78))="","",OFFSET('Hygiene Data'!$G$11,0,10*ROW('Hygiene Data'!G78)))</f>
        <v/>
      </c>
      <c r="DY84" s="369" t="str">
        <f ca="1">+IF(OFFSET('Hygiene Data'!$G$12,0,10*ROW('Hygiene Data'!G78))="","",OFFSET('Hygiene Data'!$G$12,0,10*ROW('Hygiene Data'!G78)))</f>
        <v/>
      </c>
      <c r="DZ84" s="369" t="str">
        <f ca="1">+IF(OFFSET('Hygiene Data'!$G$13,0,10*ROW('Hygiene Data'!G78))="","",OFFSET('Hygiene Data'!$G$13,0,10*ROW('Hygiene Data'!G78)))</f>
        <v/>
      </c>
      <c r="EA84" s="369" t="str">
        <f ca="1">+IF(OFFSET('Hygiene Data'!$H$11,0,10*ROW('Hygiene Data'!H78))="","",OFFSET('Hygiene Data'!$H$11,0,10*ROW('Hygiene Data'!H78)))</f>
        <v/>
      </c>
      <c r="EB84" s="369" t="str">
        <f ca="1">+IF(OFFSET('Hygiene Data'!$H$12,0,10*ROW('Hygiene Data'!H78))="","",OFFSET('Hygiene Data'!$H$12,0,10*ROW('Hygiene Data'!H78)))</f>
        <v/>
      </c>
      <c r="EC84" s="369" t="str">
        <f ca="1">+IF(OFFSET('Hygiene Data'!$H$13,0,10*ROW('Hygiene Data'!H78))="","",OFFSET('Hygiene Data'!$H$13,0,10*ROW('Hygiene Data'!H78)))</f>
        <v/>
      </c>
      <c r="ED84" s="369" t="str">
        <f ca="1">+IF(OFFSET('Hygiene Data'!$I$11,0,10*ROW('Hygiene Data'!I78))="","",OFFSET('Hygiene Data'!$I$11,0,10*ROW('Hygiene Data'!I78)))</f>
        <v/>
      </c>
      <c r="EE84" s="369" t="str">
        <f ca="1">+IF(OFFSET('Hygiene Data'!$I$12,0,10*ROW('Hygiene Data'!I78))="","",OFFSET('Hygiene Data'!$I$12,0,10*ROW('Hygiene Data'!I78)))</f>
        <v/>
      </c>
      <c r="EF84" s="369" t="str">
        <f ca="1">+IF(OFFSET('Hygiene Data'!$I$13,0,10*ROW('Hygiene Data'!I78))="","",OFFSET('Hygiene Data'!$I$13,0,10*ROW('Hygiene Data'!I78)))</f>
        <v/>
      </c>
    </row>
    <row r="85" spans="1:136" x14ac:dyDescent="0.25">
      <c r="A85" s="478" t="str">
        <f ca="1">+IF(OFFSET('Water Data'!$B$2,0,10*ROW('Water Data'!E79))="","",OFFSET('Water Data'!$B$2,0,10*ROW('Water Data'!E79)))</f>
        <v/>
      </c>
      <c r="B85" s="478"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05" t="str">
        <f t="shared" ca="1" si="1"/>
        <v/>
      </c>
      <c r="D85" s="506"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06"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06"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06"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06"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06"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06"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06"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06"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06"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06"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06"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06"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06"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06"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06"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06"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06"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07"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07"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07"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07"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07"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07"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07"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07"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07"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07"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07"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07"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07"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07"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07"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07"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07"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07"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07"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07"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07"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07"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07"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07"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07"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07"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07"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07"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07"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07"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08"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84"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08"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08"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08"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08"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08"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08"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08"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08"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08"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08"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08"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08"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08"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08"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08"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08"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69" t="str">
        <f ca="1">+IF(OFFSET('Water Data'!$D$27,0,10*ROW('Water Data'!D79))="","",OFFSET('Water Data'!$D$27,0,10*ROW('Water Data'!D79)))</f>
        <v/>
      </c>
      <c r="BT85" s="369" t="str">
        <f ca="1">+IF(OFFSET('Water Data'!$D$28,0,10*ROW('Water Data'!D79))="","",OFFSET('Water Data'!$D$28,0,10*ROW('Water Data'!D79)))</f>
        <v/>
      </c>
      <c r="BU85" s="369" t="str">
        <f ca="1">+IF(OFFSET('Water Data'!$D$29,0,10*ROW('Water Data'!D79))="","",OFFSET('Water Data'!$D$29,0,10*ROW('Water Data'!D79)))</f>
        <v/>
      </c>
      <c r="BV85" s="369" t="str">
        <f ca="1">+IF(OFFSET('Water Data'!$E$27,0,10*ROW('Water Data'!E79))="","",OFFSET('Water Data'!$E$27,0,10*ROW('Water Data'!E79)))</f>
        <v/>
      </c>
      <c r="BW85" s="369" t="str">
        <f ca="1">+IF(OFFSET('Water Data'!$E$28,0,10*ROW('Water Data'!E79))="","",OFFSET('Water Data'!$E$28,0,10*ROW('Water Data'!E79)))</f>
        <v/>
      </c>
      <c r="BX85" s="369" t="str">
        <f ca="1">+IF(OFFSET('Water Data'!$E$29,0,10*ROW('Water Data'!E79))="","",OFFSET('Water Data'!$E$29,0,10*ROW('Water Data'!E79)))</f>
        <v/>
      </c>
      <c r="BY85" s="369" t="str">
        <f ca="1">+IF(OFFSET('Water Data'!$F$27,0,10*ROW('Water Data'!F79))="","",OFFSET('Water Data'!$F$27,0,10*ROW('Water Data'!F79)))</f>
        <v/>
      </c>
      <c r="BZ85" s="369" t="str">
        <f ca="1">+IF(OFFSET('Water Data'!$F$28,0,10*ROW('Water Data'!F79))="","",OFFSET('Water Data'!$F$28,0,10*ROW('Water Data'!F79)))</f>
        <v/>
      </c>
      <c r="CA85" s="369" t="str">
        <f ca="1">+IF(OFFSET('Water Data'!$F$29,0,10*ROW('Water Data'!F79))="","",OFFSET('Water Data'!$F$29,0,10*ROW('Water Data'!F79)))</f>
        <v/>
      </c>
      <c r="CB85" s="369" t="str">
        <f ca="1">+IF(OFFSET('Water Data'!$G$27,0,10*ROW('Water Data'!G79))="","",OFFSET('Water Data'!$G$27,0,10*ROW('Water Data'!G79)))</f>
        <v/>
      </c>
      <c r="CC85" s="369" t="str">
        <f ca="1">+IF(OFFSET('Water Data'!$G$28,0,10*ROW('Water Data'!G79))="","",OFFSET('Water Data'!$G$28,0,10*ROW('Water Data'!G79)))</f>
        <v/>
      </c>
      <c r="CD85" s="369" t="str">
        <f ca="1">+IF(OFFSET('Water Data'!$G$29,0,10*ROW('Water Data'!G79))="","",OFFSET('Water Data'!$G$29,0,10*ROW('Water Data'!G79)))</f>
        <v/>
      </c>
      <c r="CE85" s="369" t="str">
        <f ca="1">+IF(OFFSET('Water Data'!$H$27,0,10*ROW('Water Data'!H79))="","",OFFSET('Water Data'!$H$27,0,10*ROW('Water Data'!H79)))</f>
        <v/>
      </c>
      <c r="CF85" s="369" t="str">
        <f ca="1">+IF(OFFSET('Water Data'!$H$28,0,10*ROW('Water Data'!H79))="","",OFFSET('Water Data'!$H$28,0,10*ROW('Water Data'!H79)))</f>
        <v/>
      </c>
      <c r="CG85" s="369" t="str">
        <f ca="1">+IF(OFFSET('Water Data'!$H$29,0,10*ROW('Water Data'!H79))="","",OFFSET('Water Data'!$H$29,0,10*ROW('Water Data'!H79)))</f>
        <v/>
      </c>
      <c r="CH85" s="369" t="str">
        <f ca="1">+IF(OFFSET('Water Data'!$I$27,0,10*ROW('Water Data'!I79))="","",OFFSET('Water Data'!$I$27,0,10*ROW('Water Data'!I79)))</f>
        <v/>
      </c>
      <c r="CI85" s="369" t="str">
        <f ca="1">+IF(OFFSET('Water Data'!$I$28,0,10*ROW('Water Data'!I79))="","",OFFSET('Water Data'!$I$28,0,10*ROW('Water Data'!I79)))</f>
        <v/>
      </c>
      <c r="CJ85" s="369" t="str">
        <f ca="1">+IF(OFFSET('Water Data'!$I$29,0,10*ROW('Water Data'!I79))="","",OFFSET('Water Data'!$I$29,0,10*ROW('Water Data'!I79)))</f>
        <v/>
      </c>
      <c r="CK85" s="369" t="str">
        <f ca="1">+IF(OFFSET('Sanitation Data'!$D$28,0,10*ROW('Sanitation Data'!D79))="","",OFFSET('Sanitation Data'!$D$28,0,10*ROW('Sanitation Data'!D79)))</f>
        <v/>
      </c>
      <c r="CL85" s="369" t="str">
        <f ca="1">+IF(OFFSET('Sanitation Data'!$D$29,0,10*ROW('Sanitation Data'!D79))="","",OFFSET('Sanitation Data'!$D$29,0,10*ROW('Sanitation Data'!D79)))</f>
        <v/>
      </c>
      <c r="CM85" s="369" t="str">
        <f ca="1">+IF(OFFSET('Sanitation Data'!$D$30,0,10*ROW('Sanitation Data'!D79))="","",OFFSET('Sanitation Data'!$D$30,0,10*ROW('Sanitation Data'!D79)))</f>
        <v/>
      </c>
      <c r="CN85" s="369" t="str">
        <f ca="1">+IF(OFFSET('Sanitation Data'!$D$31,0,10*ROW('Sanitation Data'!D79))="","",OFFSET('Sanitation Data'!$D$31,0,10*ROW('Sanitation Data'!D79)))</f>
        <v/>
      </c>
      <c r="CO85" s="369" t="str">
        <f ca="1">+IF(OFFSET('Sanitation Data'!$D$32,0,10*ROW('Sanitation Data'!D79))="","",OFFSET('Sanitation Data'!$D$32,0,10*ROW('Sanitation Data'!D79)))</f>
        <v/>
      </c>
      <c r="CP85" s="369" t="str">
        <f ca="1">+IF(OFFSET('Sanitation Data'!$E$28,0,10*ROW('Sanitation Data'!E79))="","",OFFSET('Sanitation Data'!$E$28,0,10*ROW('Sanitation Data'!E79)))</f>
        <v/>
      </c>
      <c r="CQ85" s="369" t="str">
        <f ca="1">+IF(OFFSET('Sanitation Data'!$E$29,0,10*ROW('Sanitation Data'!E79))="","",OFFSET('Sanitation Data'!$E$29,0,10*ROW('Sanitation Data'!E79)))</f>
        <v/>
      </c>
      <c r="CR85" s="369" t="str">
        <f ca="1">+IF(OFFSET('Sanitation Data'!$E$30,0,10*ROW('Sanitation Data'!E79))="","",OFFSET('Sanitation Data'!$E$30,0,10*ROW('Sanitation Data'!E79)))</f>
        <v/>
      </c>
      <c r="CS85" s="369" t="str">
        <f ca="1">+IF(OFFSET('Sanitation Data'!$E$31,0,10*ROW('Sanitation Data'!E79))="","",OFFSET('Sanitation Data'!$E$31,0,10*ROW('Sanitation Data'!E79)))</f>
        <v/>
      </c>
      <c r="CT85" s="369" t="str">
        <f ca="1">+IF(OFFSET('Sanitation Data'!$E$32,0,10*ROW('Sanitation Data'!E79))="","",OFFSET('Sanitation Data'!$E$32,0,10*ROW('Sanitation Data'!E79)))</f>
        <v/>
      </c>
      <c r="CU85" s="369" t="str">
        <f ca="1">+IF(OFFSET('Sanitation Data'!$F$28,0,10*ROW('Sanitation Data'!F79))="","",OFFSET('Sanitation Data'!$F$28,0,10*ROW('Sanitation Data'!F79)))</f>
        <v/>
      </c>
      <c r="CV85" s="369" t="str">
        <f ca="1">+IF(OFFSET('Sanitation Data'!$F$29,0,10*ROW('Sanitation Data'!F79))="","",OFFSET('Sanitation Data'!$F$29,0,10*ROW('Sanitation Data'!F79)))</f>
        <v/>
      </c>
      <c r="CW85" s="369" t="str">
        <f ca="1">+IF(OFFSET('Sanitation Data'!$F$30,0,10*ROW('Sanitation Data'!F79))="","",OFFSET('Sanitation Data'!$F$30,0,10*ROW('Sanitation Data'!F79)))</f>
        <v/>
      </c>
      <c r="CX85" s="369" t="str">
        <f ca="1">+IF(OFFSET('Sanitation Data'!$F$31,0,10*ROW('Sanitation Data'!F79))="","",OFFSET('Sanitation Data'!$F$31,0,10*ROW('Sanitation Data'!F79)))</f>
        <v/>
      </c>
      <c r="CY85" s="369" t="str">
        <f ca="1">+IF(OFFSET('Sanitation Data'!$F$32,0,10*ROW('Sanitation Data'!F79))="","",OFFSET('Sanitation Data'!$F$32,0,10*ROW('Sanitation Data'!F79)))</f>
        <v/>
      </c>
      <c r="CZ85" s="369" t="str">
        <f ca="1">+IF(OFFSET('Sanitation Data'!$G$28,0,10*ROW('Sanitation Data'!G79))="","",OFFSET('Sanitation Data'!$G$28,0,10*ROW('Sanitation Data'!G79)))</f>
        <v/>
      </c>
      <c r="DA85" s="369" t="str">
        <f ca="1">+IF(OFFSET('Sanitation Data'!$G$29,0,10*ROW('Sanitation Data'!G79))="","",OFFSET('Sanitation Data'!$G$29,0,10*ROW('Sanitation Data'!G79)))</f>
        <v/>
      </c>
      <c r="DB85" s="369" t="str">
        <f ca="1">+IF(OFFSET('Sanitation Data'!$G$30,0,10*ROW('Sanitation Data'!G79))="","",OFFSET('Sanitation Data'!$G$30,0,10*ROW('Sanitation Data'!G79)))</f>
        <v/>
      </c>
      <c r="DC85" s="369" t="str">
        <f ca="1">+IF(OFFSET('Sanitation Data'!$G$31,0,10*ROW('Sanitation Data'!G79))="","",OFFSET('Sanitation Data'!$G$31,0,10*ROW('Sanitation Data'!G79)))</f>
        <v/>
      </c>
      <c r="DD85" s="369" t="str">
        <f ca="1">+IF(OFFSET('Sanitation Data'!$G$32,0,10*ROW('Sanitation Data'!G79))="","",OFFSET('Sanitation Data'!$G$32,0,10*ROW('Sanitation Data'!G79)))</f>
        <v/>
      </c>
      <c r="DE85" s="369" t="str">
        <f ca="1">+IF(OFFSET('Sanitation Data'!$H$28,0,10*ROW('Sanitation Data'!H79))="","",OFFSET('Sanitation Data'!$H$28,0,10*ROW('Sanitation Data'!H79)))</f>
        <v/>
      </c>
      <c r="DF85" s="369" t="str">
        <f ca="1">+IF(OFFSET('Sanitation Data'!$H$29,0,10*ROW('Sanitation Data'!H79))="","",OFFSET('Sanitation Data'!$H$29,0,10*ROW('Sanitation Data'!H79)))</f>
        <v/>
      </c>
      <c r="DG85" s="369" t="str">
        <f ca="1">+IF(OFFSET('Sanitation Data'!$H$30,0,10*ROW('Sanitation Data'!H79))="","",OFFSET('Sanitation Data'!$H$30,0,10*ROW('Sanitation Data'!H79)))</f>
        <v/>
      </c>
      <c r="DH85" s="369" t="str">
        <f ca="1">+IF(OFFSET('Sanitation Data'!$H$31,0,10*ROW('Sanitation Data'!H79))="","",OFFSET('Sanitation Data'!$H$31,0,10*ROW('Sanitation Data'!H79)))</f>
        <v/>
      </c>
      <c r="DI85" s="369" t="str">
        <f ca="1">+IF(OFFSET('Sanitation Data'!$H$32,0,10*ROW('Sanitation Data'!H79))="","",OFFSET('Sanitation Data'!$H$32,0,10*ROW('Sanitation Data'!H79)))</f>
        <v/>
      </c>
      <c r="DJ85" s="369" t="str">
        <f ca="1">+IF(OFFSET('Sanitation Data'!$I$28,0,10*ROW('Sanitation Data'!I79))="","",OFFSET('Sanitation Data'!$I$28,0,10*ROW('Sanitation Data'!I79)))</f>
        <v/>
      </c>
      <c r="DK85" s="369" t="str">
        <f ca="1">+IF(OFFSET('Sanitation Data'!$I$29,0,10*ROW('Sanitation Data'!I79))="","",OFFSET('Sanitation Data'!$I$29,0,10*ROW('Sanitation Data'!I79)))</f>
        <v/>
      </c>
      <c r="DL85" s="369" t="str">
        <f ca="1">+IF(OFFSET('Sanitation Data'!$I$30,0,10*ROW('Sanitation Data'!I79))="","",OFFSET('Sanitation Data'!$I$30,0,10*ROW('Sanitation Data'!I79)))</f>
        <v/>
      </c>
      <c r="DM85" s="369" t="str">
        <f ca="1">+IF(OFFSET('Sanitation Data'!$I$31,0,10*ROW('Sanitation Data'!I79))="","",OFFSET('Sanitation Data'!$I$31,0,10*ROW('Sanitation Data'!I79)))</f>
        <v/>
      </c>
      <c r="DN85" s="369" t="str">
        <f ca="1">+IF(OFFSET('Sanitation Data'!$I$32,0,10*ROW('Sanitation Data'!I79))="","",OFFSET('Sanitation Data'!$I$32,0,10*ROW('Sanitation Data'!I79)))</f>
        <v/>
      </c>
      <c r="DO85" s="369" t="str">
        <f ca="1">+IF(OFFSET('Hygiene Data'!$D$11,0,10*ROW('Hygiene Data'!D79))="","",OFFSET('Hygiene Data'!$D$11,0,10*ROW('Hygiene Data'!D79)))</f>
        <v/>
      </c>
      <c r="DP85" s="369" t="str">
        <f ca="1">+IF(OFFSET('Hygiene Data'!$D$12,0,10*ROW('Hygiene Data'!D79))="","",OFFSET('Hygiene Data'!$D$12,0,10*ROW('Hygiene Data'!D79)))</f>
        <v/>
      </c>
      <c r="DQ85" s="369" t="str">
        <f ca="1">+IF(OFFSET('Hygiene Data'!$D$13,0,10*ROW('Hygiene Data'!D79))="","",OFFSET('Hygiene Data'!$D$13,0,10*ROW('Hygiene Data'!D79)))</f>
        <v/>
      </c>
      <c r="DR85" s="369" t="str">
        <f ca="1">+IF(OFFSET('Hygiene Data'!$E$11,0,10*ROW('Hygiene Data'!E79))="","",OFFSET('Hygiene Data'!$E$11,0,10*ROW('Hygiene Data'!E79)))</f>
        <v/>
      </c>
      <c r="DS85" s="369" t="str">
        <f ca="1">+IF(OFFSET('Hygiene Data'!$E$12,0,10*ROW('Hygiene Data'!E79))="","",OFFSET('Hygiene Data'!$E$12,0,10*ROW('Hygiene Data'!E79)))</f>
        <v/>
      </c>
      <c r="DT85" s="369" t="str">
        <f ca="1">+IF(OFFSET('Hygiene Data'!$E$13,0,10*ROW('Hygiene Data'!E79))="","",OFFSET('Hygiene Data'!$E$13,0,10*ROW('Hygiene Data'!E79)))</f>
        <v/>
      </c>
      <c r="DU85" s="369" t="str">
        <f ca="1">+IF(OFFSET('Hygiene Data'!$F$11,0,10*ROW('Hygiene Data'!F79))="","",OFFSET('Hygiene Data'!$F$11,0,10*ROW('Hygiene Data'!F79)))</f>
        <v/>
      </c>
      <c r="DV85" s="369" t="str">
        <f ca="1">+IF(OFFSET('Hygiene Data'!$F$12,0,10*ROW('Hygiene Data'!F79))="","",OFFSET('Hygiene Data'!$F$12,0,10*ROW('Hygiene Data'!F79)))</f>
        <v/>
      </c>
      <c r="DW85" s="369" t="str">
        <f ca="1">+IF(OFFSET('Hygiene Data'!$F$13,0,10*ROW('Hygiene Data'!F79))="","",OFFSET('Hygiene Data'!$F$13,0,10*ROW('Hygiene Data'!F79)))</f>
        <v/>
      </c>
      <c r="DX85" s="369" t="str">
        <f ca="1">+IF(OFFSET('Hygiene Data'!$G$11,0,10*ROW('Hygiene Data'!G79))="","",OFFSET('Hygiene Data'!$G$11,0,10*ROW('Hygiene Data'!G79)))</f>
        <v/>
      </c>
      <c r="DY85" s="369" t="str">
        <f ca="1">+IF(OFFSET('Hygiene Data'!$G$12,0,10*ROW('Hygiene Data'!G79))="","",OFFSET('Hygiene Data'!$G$12,0,10*ROW('Hygiene Data'!G79)))</f>
        <v/>
      </c>
      <c r="DZ85" s="369" t="str">
        <f ca="1">+IF(OFFSET('Hygiene Data'!$G$13,0,10*ROW('Hygiene Data'!G79))="","",OFFSET('Hygiene Data'!$G$13,0,10*ROW('Hygiene Data'!G79)))</f>
        <v/>
      </c>
      <c r="EA85" s="369" t="str">
        <f ca="1">+IF(OFFSET('Hygiene Data'!$H$11,0,10*ROW('Hygiene Data'!H79))="","",OFFSET('Hygiene Data'!$H$11,0,10*ROW('Hygiene Data'!H79)))</f>
        <v/>
      </c>
      <c r="EB85" s="369" t="str">
        <f ca="1">+IF(OFFSET('Hygiene Data'!$H$12,0,10*ROW('Hygiene Data'!H79))="","",OFFSET('Hygiene Data'!$H$12,0,10*ROW('Hygiene Data'!H79)))</f>
        <v/>
      </c>
      <c r="EC85" s="369" t="str">
        <f ca="1">+IF(OFFSET('Hygiene Data'!$H$13,0,10*ROW('Hygiene Data'!H79))="","",OFFSET('Hygiene Data'!$H$13,0,10*ROW('Hygiene Data'!H79)))</f>
        <v/>
      </c>
      <c r="ED85" s="369" t="str">
        <f ca="1">+IF(OFFSET('Hygiene Data'!$I$11,0,10*ROW('Hygiene Data'!I79))="","",OFFSET('Hygiene Data'!$I$11,0,10*ROW('Hygiene Data'!I79)))</f>
        <v/>
      </c>
      <c r="EE85" s="369" t="str">
        <f ca="1">+IF(OFFSET('Hygiene Data'!$I$12,0,10*ROW('Hygiene Data'!I79))="","",OFFSET('Hygiene Data'!$I$12,0,10*ROW('Hygiene Data'!I79)))</f>
        <v/>
      </c>
      <c r="EF85" s="369" t="str">
        <f ca="1">+IF(OFFSET('Hygiene Data'!$I$13,0,10*ROW('Hygiene Data'!I79))="","",OFFSET('Hygiene Data'!$I$13,0,10*ROW('Hygiene Data'!I79)))</f>
        <v/>
      </c>
    </row>
    <row r="86" spans="1:136" x14ac:dyDescent="0.25">
      <c r="A86" s="478" t="str">
        <f ca="1">+IF(OFFSET('Water Data'!$B$2,0,10*ROW('Water Data'!E80))="","",OFFSET('Water Data'!$B$2,0,10*ROW('Water Data'!E80)))</f>
        <v/>
      </c>
      <c r="B86" s="478"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05" t="str">
        <f t="shared" ca="1" si="1"/>
        <v/>
      </c>
      <c r="D86" s="506"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06"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06"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06"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06"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06"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06"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06"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06"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06"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06"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06"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06"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06"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06"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06"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06"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06"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07"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07"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07"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07"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07"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07"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07"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07"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07"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07"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07"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07"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07"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07"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07"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07"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07"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07"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07"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07"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07"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07"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07"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07"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07"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07"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07"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07"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07"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07"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08"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84"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08"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08"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08"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08"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08"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08"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08"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08"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08"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08"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08"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08"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08"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08"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08"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08"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69" t="str">
        <f ca="1">+IF(OFFSET('Water Data'!$D$27,0,10*ROW('Water Data'!D80))="","",OFFSET('Water Data'!$D$27,0,10*ROW('Water Data'!D80)))</f>
        <v/>
      </c>
      <c r="BT86" s="369" t="str">
        <f ca="1">+IF(OFFSET('Water Data'!$D$28,0,10*ROW('Water Data'!D80))="","",OFFSET('Water Data'!$D$28,0,10*ROW('Water Data'!D80)))</f>
        <v/>
      </c>
      <c r="BU86" s="369" t="str">
        <f ca="1">+IF(OFFSET('Water Data'!$D$29,0,10*ROW('Water Data'!D80))="","",OFFSET('Water Data'!$D$29,0,10*ROW('Water Data'!D80)))</f>
        <v/>
      </c>
      <c r="BV86" s="369" t="str">
        <f ca="1">+IF(OFFSET('Water Data'!$E$27,0,10*ROW('Water Data'!E80))="","",OFFSET('Water Data'!$E$27,0,10*ROW('Water Data'!E80)))</f>
        <v/>
      </c>
      <c r="BW86" s="369" t="str">
        <f ca="1">+IF(OFFSET('Water Data'!$E$28,0,10*ROW('Water Data'!E80))="","",OFFSET('Water Data'!$E$28,0,10*ROW('Water Data'!E80)))</f>
        <v/>
      </c>
      <c r="BX86" s="369" t="str">
        <f ca="1">+IF(OFFSET('Water Data'!$E$29,0,10*ROW('Water Data'!E80))="","",OFFSET('Water Data'!$E$29,0,10*ROW('Water Data'!E80)))</f>
        <v/>
      </c>
      <c r="BY86" s="369" t="str">
        <f ca="1">+IF(OFFSET('Water Data'!$F$27,0,10*ROW('Water Data'!F80))="","",OFFSET('Water Data'!$F$27,0,10*ROW('Water Data'!F80)))</f>
        <v/>
      </c>
      <c r="BZ86" s="369" t="str">
        <f ca="1">+IF(OFFSET('Water Data'!$F$28,0,10*ROW('Water Data'!F80))="","",OFFSET('Water Data'!$F$28,0,10*ROW('Water Data'!F80)))</f>
        <v/>
      </c>
      <c r="CA86" s="369" t="str">
        <f ca="1">+IF(OFFSET('Water Data'!$F$29,0,10*ROW('Water Data'!F80))="","",OFFSET('Water Data'!$F$29,0,10*ROW('Water Data'!F80)))</f>
        <v/>
      </c>
      <c r="CB86" s="369" t="str">
        <f ca="1">+IF(OFFSET('Water Data'!$G$27,0,10*ROW('Water Data'!G80))="","",OFFSET('Water Data'!$G$27,0,10*ROW('Water Data'!G80)))</f>
        <v/>
      </c>
      <c r="CC86" s="369" t="str">
        <f ca="1">+IF(OFFSET('Water Data'!$G$28,0,10*ROW('Water Data'!G80))="","",OFFSET('Water Data'!$G$28,0,10*ROW('Water Data'!G80)))</f>
        <v/>
      </c>
      <c r="CD86" s="369" t="str">
        <f ca="1">+IF(OFFSET('Water Data'!$G$29,0,10*ROW('Water Data'!G80))="","",OFFSET('Water Data'!$G$29,0,10*ROW('Water Data'!G80)))</f>
        <v/>
      </c>
      <c r="CE86" s="369" t="str">
        <f ca="1">+IF(OFFSET('Water Data'!$H$27,0,10*ROW('Water Data'!H80))="","",OFFSET('Water Data'!$H$27,0,10*ROW('Water Data'!H80)))</f>
        <v/>
      </c>
      <c r="CF86" s="369" t="str">
        <f ca="1">+IF(OFFSET('Water Data'!$H$28,0,10*ROW('Water Data'!H80))="","",OFFSET('Water Data'!$H$28,0,10*ROW('Water Data'!H80)))</f>
        <v/>
      </c>
      <c r="CG86" s="369" t="str">
        <f ca="1">+IF(OFFSET('Water Data'!$H$29,0,10*ROW('Water Data'!H80))="","",OFFSET('Water Data'!$H$29,0,10*ROW('Water Data'!H80)))</f>
        <v/>
      </c>
      <c r="CH86" s="369" t="str">
        <f ca="1">+IF(OFFSET('Water Data'!$I$27,0,10*ROW('Water Data'!I80))="","",OFFSET('Water Data'!$I$27,0,10*ROW('Water Data'!I80)))</f>
        <v/>
      </c>
      <c r="CI86" s="369" t="str">
        <f ca="1">+IF(OFFSET('Water Data'!$I$28,0,10*ROW('Water Data'!I80))="","",OFFSET('Water Data'!$I$28,0,10*ROW('Water Data'!I80)))</f>
        <v/>
      </c>
      <c r="CJ86" s="369" t="str">
        <f ca="1">+IF(OFFSET('Water Data'!$I$29,0,10*ROW('Water Data'!I80))="","",OFFSET('Water Data'!$I$29,0,10*ROW('Water Data'!I80)))</f>
        <v/>
      </c>
      <c r="CK86" s="369" t="str">
        <f ca="1">+IF(OFFSET('Sanitation Data'!$D$28,0,10*ROW('Sanitation Data'!D80))="","",OFFSET('Sanitation Data'!$D$28,0,10*ROW('Sanitation Data'!D80)))</f>
        <v/>
      </c>
      <c r="CL86" s="369" t="str">
        <f ca="1">+IF(OFFSET('Sanitation Data'!$D$29,0,10*ROW('Sanitation Data'!D80))="","",OFFSET('Sanitation Data'!$D$29,0,10*ROW('Sanitation Data'!D80)))</f>
        <v/>
      </c>
      <c r="CM86" s="369" t="str">
        <f ca="1">+IF(OFFSET('Sanitation Data'!$D$30,0,10*ROW('Sanitation Data'!D80))="","",OFFSET('Sanitation Data'!$D$30,0,10*ROW('Sanitation Data'!D80)))</f>
        <v/>
      </c>
      <c r="CN86" s="369" t="str">
        <f ca="1">+IF(OFFSET('Sanitation Data'!$D$31,0,10*ROW('Sanitation Data'!D80))="","",OFFSET('Sanitation Data'!$D$31,0,10*ROW('Sanitation Data'!D80)))</f>
        <v/>
      </c>
      <c r="CO86" s="369" t="str">
        <f ca="1">+IF(OFFSET('Sanitation Data'!$D$32,0,10*ROW('Sanitation Data'!D80))="","",OFFSET('Sanitation Data'!$D$32,0,10*ROW('Sanitation Data'!D80)))</f>
        <v/>
      </c>
      <c r="CP86" s="369" t="str">
        <f ca="1">+IF(OFFSET('Sanitation Data'!$E$28,0,10*ROW('Sanitation Data'!E80))="","",OFFSET('Sanitation Data'!$E$28,0,10*ROW('Sanitation Data'!E80)))</f>
        <v/>
      </c>
      <c r="CQ86" s="369" t="str">
        <f ca="1">+IF(OFFSET('Sanitation Data'!$E$29,0,10*ROW('Sanitation Data'!E80))="","",OFFSET('Sanitation Data'!$E$29,0,10*ROW('Sanitation Data'!E80)))</f>
        <v/>
      </c>
      <c r="CR86" s="369" t="str">
        <f ca="1">+IF(OFFSET('Sanitation Data'!$E$30,0,10*ROW('Sanitation Data'!E80))="","",OFFSET('Sanitation Data'!$E$30,0,10*ROW('Sanitation Data'!E80)))</f>
        <v/>
      </c>
      <c r="CS86" s="369" t="str">
        <f ca="1">+IF(OFFSET('Sanitation Data'!$E$31,0,10*ROW('Sanitation Data'!E80))="","",OFFSET('Sanitation Data'!$E$31,0,10*ROW('Sanitation Data'!E80)))</f>
        <v/>
      </c>
      <c r="CT86" s="369" t="str">
        <f ca="1">+IF(OFFSET('Sanitation Data'!$E$32,0,10*ROW('Sanitation Data'!E80))="","",OFFSET('Sanitation Data'!$E$32,0,10*ROW('Sanitation Data'!E80)))</f>
        <v/>
      </c>
      <c r="CU86" s="369" t="str">
        <f ca="1">+IF(OFFSET('Sanitation Data'!$F$28,0,10*ROW('Sanitation Data'!F80))="","",OFFSET('Sanitation Data'!$F$28,0,10*ROW('Sanitation Data'!F80)))</f>
        <v/>
      </c>
      <c r="CV86" s="369" t="str">
        <f ca="1">+IF(OFFSET('Sanitation Data'!$F$29,0,10*ROW('Sanitation Data'!F80))="","",OFFSET('Sanitation Data'!$F$29,0,10*ROW('Sanitation Data'!F80)))</f>
        <v/>
      </c>
      <c r="CW86" s="369" t="str">
        <f ca="1">+IF(OFFSET('Sanitation Data'!$F$30,0,10*ROW('Sanitation Data'!F80))="","",OFFSET('Sanitation Data'!$F$30,0,10*ROW('Sanitation Data'!F80)))</f>
        <v/>
      </c>
      <c r="CX86" s="369" t="str">
        <f ca="1">+IF(OFFSET('Sanitation Data'!$F$31,0,10*ROW('Sanitation Data'!F80))="","",OFFSET('Sanitation Data'!$F$31,0,10*ROW('Sanitation Data'!F80)))</f>
        <v/>
      </c>
      <c r="CY86" s="369" t="str">
        <f ca="1">+IF(OFFSET('Sanitation Data'!$F$32,0,10*ROW('Sanitation Data'!F80))="","",OFFSET('Sanitation Data'!$F$32,0,10*ROW('Sanitation Data'!F80)))</f>
        <v/>
      </c>
      <c r="CZ86" s="369" t="str">
        <f ca="1">+IF(OFFSET('Sanitation Data'!$G$28,0,10*ROW('Sanitation Data'!G80))="","",OFFSET('Sanitation Data'!$G$28,0,10*ROW('Sanitation Data'!G80)))</f>
        <v/>
      </c>
      <c r="DA86" s="369" t="str">
        <f ca="1">+IF(OFFSET('Sanitation Data'!$G$29,0,10*ROW('Sanitation Data'!G80))="","",OFFSET('Sanitation Data'!$G$29,0,10*ROW('Sanitation Data'!G80)))</f>
        <v/>
      </c>
      <c r="DB86" s="369" t="str">
        <f ca="1">+IF(OFFSET('Sanitation Data'!$G$30,0,10*ROW('Sanitation Data'!G80))="","",OFFSET('Sanitation Data'!$G$30,0,10*ROW('Sanitation Data'!G80)))</f>
        <v/>
      </c>
      <c r="DC86" s="369" t="str">
        <f ca="1">+IF(OFFSET('Sanitation Data'!$G$31,0,10*ROW('Sanitation Data'!G80))="","",OFFSET('Sanitation Data'!$G$31,0,10*ROW('Sanitation Data'!G80)))</f>
        <v/>
      </c>
      <c r="DD86" s="369" t="str">
        <f ca="1">+IF(OFFSET('Sanitation Data'!$G$32,0,10*ROW('Sanitation Data'!G80))="","",OFFSET('Sanitation Data'!$G$32,0,10*ROW('Sanitation Data'!G80)))</f>
        <v/>
      </c>
      <c r="DE86" s="369" t="str">
        <f ca="1">+IF(OFFSET('Sanitation Data'!$H$28,0,10*ROW('Sanitation Data'!H80))="","",OFFSET('Sanitation Data'!$H$28,0,10*ROW('Sanitation Data'!H80)))</f>
        <v/>
      </c>
      <c r="DF86" s="369" t="str">
        <f ca="1">+IF(OFFSET('Sanitation Data'!$H$29,0,10*ROW('Sanitation Data'!H80))="","",OFFSET('Sanitation Data'!$H$29,0,10*ROW('Sanitation Data'!H80)))</f>
        <v/>
      </c>
      <c r="DG86" s="369" t="str">
        <f ca="1">+IF(OFFSET('Sanitation Data'!$H$30,0,10*ROW('Sanitation Data'!H80))="","",OFFSET('Sanitation Data'!$H$30,0,10*ROW('Sanitation Data'!H80)))</f>
        <v/>
      </c>
      <c r="DH86" s="369" t="str">
        <f ca="1">+IF(OFFSET('Sanitation Data'!$H$31,0,10*ROW('Sanitation Data'!H80))="","",OFFSET('Sanitation Data'!$H$31,0,10*ROW('Sanitation Data'!H80)))</f>
        <v/>
      </c>
      <c r="DI86" s="369" t="str">
        <f ca="1">+IF(OFFSET('Sanitation Data'!$H$32,0,10*ROW('Sanitation Data'!H80))="","",OFFSET('Sanitation Data'!$H$32,0,10*ROW('Sanitation Data'!H80)))</f>
        <v/>
      </c>
      <c r="DJ86" s="369" t="str">
        <f ca="1">+IF(OFFSET('Sanitation Data'!$I$28,0,10*ROW('Sanitation Data'!I80))="","",OFFSET('Sanitation Data'!$I$28,0,10*ROW('Sanitation Data'!I80)))</f>
        <v/>
      </c>
      <c r="DK86" s="369" t="str">
        <f ca="1">+IF(OFFSET('Sanitation Data'!$I$29,0,10*ROW('Sanitation Data'!I80))="","",OFFSET('Sanitation Data'!$I$29,0,10*ROW('Sanitation Data'!I80)))</f>
        <v/>
      </c>
      <c r="DL86" s="369" t="str">
        <f ca="1">+IF(OFFSET('Sanitation Data'!$I$30,0,10*ROW('Sanitation Data'!I80))="","",OFFSET('Sanitation Data'!$I$30,0,10*ROW('Sanitation Data'!I80)))</f>
        <v/>
      </c>
      <c r="DM86" s="369" t="str">
        <f ca="1">+IF(OFFSET('Sanitation Data'!$I$31,0,10*ROW('Sanitation Data'!I80))="","",OFFSET('Sanitation Data'!$I$31,0,10*ROW('Sanitation Data'!I80)))</f>
        <v/>
      </c>
      <c r="DN86" s="369" t="str">
        <f ca="1">+IF(OFFSET('Sanitation Data'!$I$32,0,10*ROW('Sanitation Data'!I80))="","",OFFSET('Sanitation Data'!$I$32,0,10*ROW('Sanitation Data'!I80)))</f>
        <v/>
      </c>
      <c r="DO86" s="369" t="str">
        <f ca="1">+IF(OFFSET('Hygiene Data'!$D$11,0,10*ROW('Hygiene Data'!D80))="","",OFFSET('Hygiene Data'!$D$11,0,10*ROW('Hygiene Data'!D80)))</f>
        <v/>
      </c>
      <c r="DP86" s="369" t="str">
        <f ca="1">+IF(OFFSET('Hygiene Data'!$D$12,0,10*ROW('Hygiene Data'!D80))="","",OFFSET('Hygiene Data'!$D$12,0,10*ROW('Hygiene Data'!D80)))</f>
        <v/>
      </c>
      <c r="DQ86" s="369" t="str">
        <f ca="1">+IF(OFFSET('Hygiene Data'!$D$13,0,10*ROW('Hygiene Data'!D80))="","",OFFSET('Hygiene Data'!$D$13,0,10*ROW('Hygiene Data'!D80)))</f>
        <v/>
      </c>
      <c r="DR86" s="369" t="str">
        <f ca="1">+IF(OFFSET('Hygiene Data'!$E$11,0,10*ROW('Hygiene Data'!E80))="","",OFFSET('Hygiene Data'!$E$11,0,10*ROW('Hygiene Data'!E80)))</f>
        <v/>
      </c>
      <c r="DS86" s="369" t="str">
        <f ca="1">+IF(OFFSET('Hygiene Data'!$E$12,0,10*ROW('Hygiene Data'!E80))="","",OFFSET('Hygiene Data'!$E$12,0,10*ROW('Hygiene Data'!E80)))</f>
        <v/>
      </c>
      <c r="DT86" s="369" t="str">
        <f ca="1">+IF(OFFSET('Hygiene Data'!$E$13,0,10*ROW('Hygiene Data'!E80))="","",OFFSET('Hygiene Data'!$E$13,0,10*ROW('Hygiene Data'!E80)))</f>
        <v/>
      </c>
      <c r="DU86" s="369" t="str">
        <f ca="1">+IF(OFFSET('Hygiene Data'!$F$11,0,10*ROW('Hygiene Data'!F80))="","",OFFSET('Hygiene Data'!$F$11,0,10*ROW('Hygiene Data'!F80)))</f>
        <v/>
      </c>
      <c r="DV86" s="369" t="str">
        <f ca="1">+IF(OFFSET('Hygiene Data'!$F$12,0,10*ROW('Hygiene Data'!F80))="","",OFFSET('Hygiene Data'!$F$12,0,10*ROW('Hygiene Data'!F80)))</f>
        <v/>
      </c>
      <c r="DW86" s="369" t="str">
        <f ca="1">+IF(OFFSET('Hygiene Data'!$F$13,0,10*ROW('Hygiene Data'!F80))="","",OFFSET('Hygiene Data'!$F$13,0,10*ROW('Hygiene Data'!F80)))</f>
        <v/>
      </c>
      <c r="DX86" s="369" t="str">
        <f ca="1">+IF(OFFSET('Hygiene Data'!$G$11,0,10*ROW('Hygiene Data'!G80))="","",OFFSET('Hygiene Data'!$G$11,0,10*ROW('Hygiene Data'!G80)))</f>
        <v/>
      </c>
      <c r="DY86" s="369" t="str">
        <f ca="1">+IF(OFFSET('Hygiene Data'!$G$12,0,10*ROW('Hygiene Data'!G80))="","",OFFSET('Hygiene Data'!$G$12,0,10*ROW('Hygiene Data'!G80)))</f>
        <v/>
      </c>
      <c r="DZ86" s="369" t="str">
        <f ca="1">+IF(OFFSET('Hygiene Data'!$G$13,0,10*ROW('Hygiene Data'!G80))="","",OFFSET('Hygiene Data'!$G$13,0,10*ROW('Hygiene Data'!G80)))</f>
        <v/>
      </c>
      <c r="EA86" s="369" t="str">
        <f ca="1">+IF(OFFSET('Hygiene Data'!$H$11,0,10*ROW('Hygiene Data'!H80))="","",OFFSET('Hygiene Data'!$H$11,0,10*ROW('Hygiene Data'!H80)))</f>
        <v/>
      </c>
      <c r="EB86" s="369" t="str">
        <f ca="1">+IF(OFFSET('Hygiene Data'!$H$12,0,10*ROW('Hygiene Data'!H80))="","",OFFSET('Hygiene Data'!$H$12,0,10*ROW('Hygiene Data'!H80)))</f>
        <v/>
      </c>
      <c r="EC86" s="369" t="str">
        <f ca="1">+IF(OFFSET('Hygiene Data'!$H$13,0,10*ROW('Hygiene Data'!H80))="","",OFFSET('Hygiene Data'!$H$13,0,10*ROW('Hygiene Data'!H80)))</f>
        <v/>
      </c>
      <c r="ED86" s="369" t="str">
        <f ca="1">+IF(OFFSET('Hygiene Data'!$I$11,0,10*ROW('Hygiene Data'!I80))="","",OFFSET('Hygiene Data'!$I$11,0,10*ROW('Hygiene Data'!I80)))</f>
        <v/>
      </c>
      <c r="EE86" s="369" t="str">
        <f ca="1">+IF(OFFSET('Hygiene Data'!$I$12,0,10*ROW('Hygiene Data'!I80))="","",OFFSET('Hygiene Data'!$I$12,0,10*ROW('Hygiene Data'!I80)))</f>
        <v/>
      </c>
      <c r="EF86" s="369" t="str">
        <f ca="1">+IF(OFFSET('Hygiene Data'!$I$13,0,10*ROW('Hygiene Data'!I80))="","",OFFSET('Hygiene Data'!$I$13,0,10*ROW('Hygiene Data'!I80)))</f>
        <v/>
      </c>
    </row>
    <row r="87" spans="1:136" x14ac:dyDescent="0.25">
      <c r="A87" s="478" t="str">
        <f ca="1">+IF(OFFSET('Water Data'!$B$2,0,10*ROW('Water Data'!E81))="","",OFFSET('Water Data'!$B$2,0,10*ROW('Water Data'!E81)))</f>
        <v/>
      </c>
      <c r="B87" s="478"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05" t="str">
        <f t="shared" ca="1" si="1"/>
        <v/>
      </c>
      <c r="D87" s="506"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06"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06"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06"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06"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06"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06"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06"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06"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06"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06"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06"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06"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06"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06"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06"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06"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06"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07"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07"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07"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07"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07"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07"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07"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07"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07"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07"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07"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07"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07"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07"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07"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07"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07"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07"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07"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07"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07"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07"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07"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07"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07"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07"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07"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07"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07"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07"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08"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84"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08"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08"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08"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08"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08"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08"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08"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08"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08"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08"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08"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08"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08"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08"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08"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08"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69" t="str">
        <f ca="1">+IF(OFFSET('Water Data'!$D$27,0,10*ROW('Water Data'!D81))="","",OFFSET('Water Data'!$D$27,0,10*ROW('Water Data'!D81)))</f>
        <v/>
      </c>
      <c r="BT87" s="369" t="str">
        <f ca="1">+IF(OFFSET('Water Data'!$D$28,0,10*ROW('Water Data'!D81))="","",OFFSET('Water Data'!$D$28,0,10*ROW('Water Data'!D81)))</f>
        <v/>
      </c>
      <c r="BU87" s="369" t="str">
        <f ca="1">+IF(OFFSET('Water Data'!$D$29,0,10*ROW('Water Data'!D81))="","",OFFSET('Water Data'!$D$29,0,10*ROW('Water Data'!D81)))</f>
        <v/>
      </c>
      <c r="BV87" s="369" t="str">
        <f ca="1">+IF(OFFSET('Water Data'!$E$27,0,10*ROW('Water Data'!E81))="","",OFFSET('Water Data'!$E$27,0,10*ROW('Water Data'!E81)))</f>
        <v/>
      </c>
      <c r="BW87" s="369" t="str">
        <f ca="1">+IF(OFFSET('Water Data'!$E$28,0,10*ROW('Water Data'!E81))="","",OFFSET('Water Data'!$E$28,0,10*ROW('Water Data'!E81)))</f>
        <v/>
      </c>
      <c r="BX87" s="369" t="str">
        <f ca="1">+IF(OFFSET('Water Data'!$E$29,0,10*ROW('Water Data'!E81))="","",OFFSET('Water Data'!$E$29,0,10*ROW('Water Data'!E81)))</f>
        <v/>
      </c>
      <c r="BY87" s="369" t="str">
        <f ca="1">+IF(OFFSET('Water Data'!$F$27,0,10*ROW('Water Data'!F81))="","",OFFSET('Water Data'!$F$27,0,10*ROW('Water Data'!F81)))</f>
        <v/>
      </c>
      <c r="BZ87" s="369" t="str">
        <f ca="1">+IF(OFFSET('Water Data'!$F$28,0,10*ROW('Water Data'!F81))="","",OFFSET('Water Data'!$F$28,0,10*ROW('Water Data'!F81)))</f>
        <v/>
      </c>
      <c r="CA87" s="369" t="str">
        <f ca="1">+IF(OFFSET('Water Data'!$F$29,0,10*ROW('Water Data'!F81))="","",OFFSET('Water Data'!$F$29,0,10*ROW('Water Data'!F81)))</f>
        <v/>
      </c>
      <c r="CB87" s="369" t="str">
        <f ca="1">+IF(OFFSET('Water Data'!$G$27,0,10*ROW('Water Data'!G81))="","",OFFSET('Water Data'!$G$27,0,10*ROW('Water Data'!G81)))</f>
        <v/>
      </c>
      <c r="CC87" s="369" t="str">
        <f ca="1">+IF(OFFSET('Water Data'!$G$28,0,10*ROW('Water Data'!G81))="","",OFFSET('Water Data'!$G$28,0,10*ROW('Water Data'!G81)))</f>
        <v/>
      </c>
      <c r="CD87" s="369" t="str">
        <f ca="1">+IF(OFFSET('Water Data'!$G$29,0,10*ROW('Water Data'!G81))="","",OFFSET('Water Data'!$G$29,0,10*ROW('Water Data'!G81)))</f>
        <v/>
      </c>
      <c r="CE87" s="369" t="str">
        <f ca="1">+IF(OFFSET('Water Data'!$H$27,0,10*ROW('Water Data'!H81))="","",OFFSET('Water Data'!$H$27,0,10*ROW('Water Data'!H81)))</f>
        <v/>
      </c>
      <c r="CF87" s="369" t="str">
        <f ca="1">+IF(OFFSET('Water Data'!$H$28,0,10*ROW('Water Data'!H81))="","",OFFSET('Water Data'!$H$28,0,10*ROW('Water Data'!H81)))</f>
        <v/>
      </c>
      <c r="CG87" s="369" t="str">
        <f ca="1">+IF(OFFSET('Water Data'!$H$29,0,10*ROW('Water Data'!H81))="","",OFFSET('Water Data'!$H$29,0,10*ROW('Water Data'!H81)))</f>
        <v/>
      </c>
      <c r="CH87" s="369" t="str">
        <f ca="1">+IF(OFFSET('Water Data'!$I$27,0,10*ROW('Water Data'!I81))="","",OFFSET('Water Data'!$I$27,0,10*ROW('Water Data'!I81)))</f>
        <v/>
      </c>
      <c r="CI87" s="369" t="str">
        <f ca="1">+IF(OFFSET('Water Data'!$I$28,0,10*ROW('Water Data'!I81))="","",OFFSET('Water Data'!$I$28,0,10*ROW('Water Data'!I81)))</f>
        <v/>
      </c>
      <c r="CJ87" s="369" t="str">
        <f ca="1">+IF(OFFSET('Water Data'!$I$29,0,10*ROW('Water Data'!I81))="","",OFFSET('Water Data'!$I$29,0,10*ROW('Water Data'!I81)))</f>
        <v/>
      </c>
      <c r="CK87" s="369" t="str">
        <f ca="1">+IF(OFFSET('Sanitation Data'!$D$28,0,10*ROW('Sanitation Data'!D81))="","",OFFSET('Sanitation Data'!$D$28,0,10*ROW('Sanitation Data'!D81)))</f>
        <v/>
      </c>
      <c r="CL87" s="369" t="str">
        <f ca="1">+IF(OFFSET('Sanitation Data'!$D$29,0,10*ROW('Sanitation Data'!D81))="","",OFFSET('Sanitation Data'!$D$29,0,10*ROW('Sanitation Data'!D81)))</f>
        <v/>
      </c>
      <c r="CM87" s="369" t="str">
        <f ca="1">+IF(OFFSET('Sanitation Data'!$D$30,0,10*ROW('Sanitation Data'!D81))="","",OFFSET('Sanitation Data'!$D$30,0,10*ROW('Sanitation Data'!D81)))</f>
        <v/>
      </c>
      <c r="CN87" s="369" t="str">
        <f ca="1">+IF(OFFSET('Sanitation Data'!$D$31,0,10*ROW('Sanitation Data'!D81))="","",OFFSET('Sanitation Data'!$D$31,0,10*ROW('Sanitation Data'!D81)))</f>
        <v/>
      </c>
      <c r="CO87" s="369" t="str">
        <f ca="1">+IF(OFFSET('Sanitation Data'!$D$32,0,10*ROW('Sanitation Data'!D81))="","",OFFSET('Sanitation Data'!$D$32,0,10*ROW('Sanitation Data'!D81)))</f>
        <v/>
      </c>
      <c r="CP87" s="369" t="str">
        <f ca="1">+IF(OFFSET('Sanitation Data'!$E$28,0,10*ROW('Sanitation Data'!E81))="","",OFFSET('Sanitation Data'!$E$28,0,10*ROW('Sanitation Data'!E81)))</f>
        <v/>
      </c>
      <c r="CQ87" s="369" t="str">
        <f ca="1">+IF(OFFSET('Sanitation Data'!$E$29,0,10*ROW('Sanitation Data'!E81))="","",OFFSET('Sanitation Data'!$E$29,0,10*ROW('Sanitation Data'!E81)))</f>
        <v/>
      </c>
      <c r="CR87" s="369" t="str">
        <f ca="1">+IF(OFFSET('Sanitation Data'!$E$30,0,10*ROW('Sanitation Data'!E81))="","",OFFSET('Sanitation Data'!$E$30,0,10*ROW('Sanitation Data'!E81)))</f>
        <v/>
      </c>
      <c r="CS87" s="369" t="str">
        <f ca="1">+IF(OFFSET('Sanitation Data'!$E$31,0,10*ROW('Sanitation Data'!E81))="","",OFFSET('Sanitation Data'!$E$31,0,10*ROW('Sanitation Data'!E81)))</f>
        <v/>
      </c>
      <c r="CT87" s="369" t="str">
        <f ca="1">+IF(OFFSET('Sanitation Data'!$E$32,0,10*ROW('Sanitation Data'!E81))="","",OFFSET('Sanitation Data'!$E$32,0,10*ROW('Sanitation Data'!E81)))</f>
        <v/>
      </c>
      <c r="CU87" s="369" t="str">
        <f ca="1">+IF(OFFSET('Sanitation Data'!$F$28,0,10*ROW('Sanitation Data'!F81))="","",OFFSET('Sanitation Data'!$F$28,0,10*ROW('Sanitation Data'!F81)))</f>
        <v/>
      </c>
      <c r="CV87" s="369" t="str">
        <f ca="1">+IF(OFFSET('Sanitation Data'!$F$29,0,10*ROW('Sanitation Data'!F81))="","",OFFSET('Sanitation Data'!$F$29,0,10*ROW('Sanitation Data'!F81)))</f>
        <v/>
      </c>
      <c r="CW87" s="369" t="str">
        <f ca="1">+IF(OFFSET('Sanitation Data'!$F$30,0,10*ROW('Sanitation Data'!F81))="","",OFFSET('Sanitation Data'!$F$30,0,10*ROW('Sanitation Data'!F81)))</f>
        <v/>
      </c>
      <c r="CX87" s="369" t="str">
        <f ca="1">+IF(OFFSET('Sanitation Data'!$F$31,0,10*ROW('Sanitation Data'!F81))="","",OFFSET('Sanitation Data'!$F$31,0,10*ROW('Sanitation Data'!F81)))</f>
        <v/>
      </c>
      <c r="CY87" s="369" t="str">
        <f ca="1">+IF(OFFSET('Sanitation Data'!$F$32,0,10*ROW('Sanitation Data'!F81))="","",OFFSET('Sanitation Data'!$F$32,0,10*ROW('Sanitation Data'!F81)))</f>
        <v/>
      </c>
      <c r="CZ87" s="369" t="str">
        <f ca="1">+IF(OFFSET('Sanitation Data'!$G$28,0,10*ROW('Sanitation Data'!G81))="","",OFFSET('Sanitation Data'!$G$28,0,10*ROW('Sanitation Data'!G81)))</f>
        <v/>
      </c>
      <c r="DA87" s="369" t="str">
        <f ca="1">+IF(OFFSET('Sanitation Data'!$G$29,0,10*ROW('Sanitation Data'!G81))="","",OFFSET('Sanitation Data'!$G$29,0,10*ROW('Sanitation Data'!G81)))</f>
        <v/>
      </c>
      <c r="DB87" s="369" t="str">
        <f ca="1">+IF(OFFSET('Sanitation Data'!$G$30,0,10*ROW('Sanitation Data'!G81))="","",OFFSET('Sanitation Data'!$G$30,0,10*ROW('Sanitation Data'!G81)))</f>
        <v/>
      </c>
      <c r="DC87" s="369" t="str">
        <f ca="1">+IF(OFFSET('Sanitation Data'!$G$31,0,10*ROW('Sanitation Data'!G81))="","",OFFSET('Sanitation Data'!$G$31,0,10*ROW('Sanitation Data'!G81)))</f>
        <v/>
      </c>
      <c r="DD87" s="369" t="str">
        <f ca="1">+IF(OFFSET('Sanitation Data'!$G$32,0,10*ROW('Sanitation Data'!G81))="","",OFFSET('Sanitation Data'!$G$32,0,10*ROW('Sanitation Data'!G81)))</f>
        <v/>
      </c>
      <c r="DE87" s="369" t="str">
        <f ca="1">+IF(OFFSET('Sanitation Data'!$H$28,0,10*ROW('Sanitation Data'!H81))="","",OFFSET('Sanitation Data'!$H$28,0,10*ROW('Sanitation Data'!H81)))</f>
        <v/>
      </c>
      <c r="DF87" s="369" t="str">
        <f ca="1">+IF(OFFSET('Sanitation Data'!$H$29,0,10*ROW('Sanitation Data'!H81))="","",OFFSET('Sanitation Data'!$H$29,0,10*ROW('Sanitation Data'!H81)))</f>
        <v/>
      </c>
      <c r="DG87" s="369" t="str">
        <f ca="1">+IF(OFFSET('Sanitation Data'!$H$30,0,10*ROW('Sanitation Data'!H81))="","",OFFSET('Sanitation Data'!$H$30,0,10*ROW('Sanitation Data'!H81)))</f>
        <v/>
      </c>
      <c r="DH87" s="369" t="str">
        <f ca="1">+IF(OFFSET('Sanitation Data'!$H$31,0,10*ROW('Sanitation Data'!H81))="","",OFFSET('Sanitation Data'!$H$31,0,10*ROW('Sanitation Data'!H81)))</f>
        <v/>
      </c>
      <c r="DI87" s="369" t="str">
        <f ca="1">+IF(OFFSET('Sanitation Data'!$H$32,0,10*ROW('Sanitation Data'!H81))="","",OFFSET('Sanitation Data'!$H$32,0,10*ROW('Sanitation Data'!H81)))</f>
        <v/>
      </c>
      <c r="DJ87" s="369" t="str">
        <f ca="1">+IF(OFFSET('Sanitation Data'!$I$28,0,10*ROW('Sanitation Data'!I81))="","",OFFSET('Sanitation Data'!$I$28,0,10*ROW('Sanitation Data'!I81)))</f>
        <v/>
      </c>
      <c r="DK87" s="369" t="str">
        <f ca="1">+IF(OFFSET('Sanitation Data'!$I$29,0,10*ROW('Sanitation Data'!I81))="","",OFFSET('Sanitation Data'!$I$29,0,10*ROW('Sanitation Data'!I81)))</f>
        <v/>
      </c>
      <c r="DL87" s="369" t="str">
        <f ca="1">+IF(OFFSET('Sanitation Data'!$I$30,0,10*ROW('Sanitation Data'!I81))="","",OFFSET('Sanitation Data'!$I$30,0,10*ROW('Sanitation Data'!I81)))</f>
        <v/>
      </c>
      <c r="DM87" s="369" t="str">
        <f ca="1">+IF(OFFSET('Sanitation Data'!$I$31,0,10*ROW('Sanitation Data'!I81))="","",OFFSET('Sanitation Data'!$I$31,0,10*ROW('Sanitation Data'!I81)))</f>
        <v/>
      </c>
      <c r="DN87" s="369" t="str">
        <f ca="1">+IF(OFFSET('Sanitation Data'!$I$32,0,10*ROW('Sanitation Data'!I81))="","",OFFSET('Sanitation Data'!$I$32,0,10*ROW('Sanitation Data'!I81)))</f>
        <v/>
      </c>
      <c r="DO87" s="369" t="str">
        <f ca="1">+IF(OFFSET('Hygiene Data'!$D$11,0,10*ROW('Hygiene Data'!D81))="","",OFFSET('Hygiene Data'!$D$11,0,10*ROW('Hygiene Data'!D81)))</f>
        <v/>
      </c>
      <c r="DP87" s="369" t="str">
        <f ca="1">+IF(OFFSET('Hygiene Data'!$D$12,0,10*ROW('Hygiene Data'!D81))="","",OFFSET('Hygiene Data'!$D$12,0,10*ROW('Hygiene Data'!D81)))</f>
        <v/>
      </c>
      <c r="DQ87" s="369" t="str">
        <f ca="1">+IF(OFFSET('Hygiene Data'!$D$13,0,10*ROW('Hygiene Data'!D81))="","",OFFSET('Hygiene Data'!$D$13,0,10*ROW('Hygiene Data'!D81)))</f>
        <v/>
      </c>
      <c r="DR87" s="369" t="str">
        <f ca="1">+IF(OFFSET('Hygiene Data'!$E$11,0,10*ROW('Hygiene Data'!E81))="","",OFFSET('Hygiene Data'!$E$11,0,10*ROW('Hygiene Data'!E81)))</f>
        <v/>
      </c>
      <c r="DS87" s="369" t="str">
        <f ca="1">+IF(OFFSET('Hygiene Data'!$E$12,0,10*ROW('Hygiene Data'!E81))="","",OFFSET('Hygiene Data'!$E$12,0,10*ROW('Hygiene Data'!E81)))</f>
        <v/>
      </c>
      <c r="DT87" s="369" t="str">
        <f ca="1">+IF(OFFSET('Hygiene Data'!$E$13,0,10*ROW('Hygiene Data'!E81))="","",OFFSET('Hygiene Data'!$E$13,0,10*ROW('Hygiene Data'!E81)))</f>
        <v/>
      </c>
      <c r="DU87" s="369" t="str">
        <f ca="1">+IF(OFFSET('Hygiene Data'!$F$11,0,10*ROW('Hygiene Data'!F81))="","",OFFSET('Hygiene Data'!$F$11,0,10*ROW('Hygiene Data'!F81)))</f>
        <v/>
      </c>
      <c r="DV87" s="369" t="str">
        <f ca="1">+IF(OFFSET('Hygiene Data'!$F$12,0,10*ROW('Hygiene Data'!F81))="","",OFFSET('Hygiene Data'!$F$12,0,10*ROW('Hygiene Data'!F81)))</f>
        <v/>
      </c>
      <c r="DW87" s="369" t="str">
        <f ca="1">+IF(OFFSET('Hygiene Data'!$F$13,0,10*ROW('Hygiene Data'!F81))="","",OFFSET('Hygiene Data'!$F$13,0,10*ROW('Hygiene Data'!F81)))</f>
        <v/>
      </c>
      <c r="DX87" s="369" t="str">
        <f ca="1">+IF(OFFSET('Hygiene Data'!$G$11,0,10*ROW('Hygiene Data'!G81))="","",OFFSET('Hygiene Data'!$G$11,0,10*ROW('Hygiene Data'!G81)))</f>
        <v/>
      </c>
      <c r="DY87" s="369" t="str">
        <f ca="1">+IF(OFFSET('Hygiene Data'!$G$12,0,10*ROW('Hygiene Data'!G81))="","",OFFSET('Hygiene Data'!$G$12,0,10*ROW('Hygiene Data'!G81)))</f>
        <v/>
      </c>
      <c r="DZ87" s="369" t="str">
        <f ca="1">+IF(OFFSET('Hygiene Data'!$G$13,0,10*ROW('Hygiene Data'!G81))="","",OFFSET('Hygiene Data'!$G$13,0,10*ROW('Hygiene Data'!G81)))</f>
        <v/>
      </c>
      <c r="EA87" s="369" t="str">
        <f ca="1">+IF(OFFSET('Hygiene Data'!$H$11,0,10*ROW('Hygiene Data'!H81))="","",OFFSET('Hygiene Data'!$H$11,0,10*ROW('Hygiene Data'!H81)))</f>
        <v/>
      </c>
      <c r="EB87" s="369" t="str">
        <f ca="1">+IF(OFFSET('Hygiene Data'!$H$12,0,10*ROW('Hygiene Data'!H81))="","",OFFSET('Hygiene Data'!$H$12,0,10*ROW('Hygiene Data'!H81)))</f>
        <v/>
      </c>
      <c r="EC87" s="369" t="str">
        <f ca="1">+IF(OFFSET('Hygiene Data'!$H$13,0,10*ROW('Hygiene Data'!H81))="","",OFFSET('Hygiene Data'!$H$13,0,10*ROW('Hygiene Data'!H81)))</f>
        <v/>
      </c>
      <c r="ED87" s="369" t="str">
        <f ca="1">+IF(OFFSET('Hygiene Data'!$I$11,0,10*ROW('Hygiene Data'!I81))="","",OFFSET('Hygiene Data'!$I$11,0,10*ROW('Hygiene Data'!I81)))</f>
        <v/>
      </c>
      <c r="EE87" s="369" t="str">
        <f ca="1">+IF(OFFSET('Hygiene Data'!$I$12,0,10*ROW('Hygiene Data'!I81))="","",OFFSET('Hygiene Data'!$I$12,0,10*ROW('Hygiene Data'!I81)))</f>
        <v/>
      </c>
      <c r="EF87" s="369" t="str">
        <f ca="1">+IF(OFFSET('Hygiene Data'!$I$13,0,10*ROW('Hygiene Data'!I81))="","",OFFSET('Hygiene Data'!$I$13,0,10*ROW('Hygiene Data'!I81)))</f>
        <v/>
      </c>
    </row>
    <row r="88" spans="1:136" x14ac:dyDescent="0.25">
      <c r="A88" s="478" t="str">
        <f ca="1">+IF(OFFSET('Water Data'!$B$2,0,10*ROW('Water Data'!E82))="","",OFFSET('Water Data'!$B$2,0,10*ROW('Water Data'!E82)))</f>
        <v/>
      </c>
      <c r="B88" s="478"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05" t="str">
        <f t="shared" ca="1" si="1"/>
        <v/>
      </c>
      <c r="D88" s="506"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06"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06"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06"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06"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06"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06"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06"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06"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06"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06"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06"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06"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06"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06"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06"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06"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06"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07"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07"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07"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07"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07"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07"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07"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07"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07"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07"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07"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07"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07"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07"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07"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07"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07"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07"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07"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07"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07"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07"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07"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07"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07"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07"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07"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07"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07"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07"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08"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84"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08"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08"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08"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08"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08"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08"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08"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08"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08"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08"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08"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08"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08"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08"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08"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08"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69" t="str">
        <f ca="1">+IF(OFFSET('Water Data'!$D$27,0,10*ROW('Water Data'!D82))="","",OFFSET('Water Data'!$D$27,0,10*ROW('Water Data'!D82)))</f>
        <v/>
      </c>
      <c r="BT88" s="369" t="str">
        <f ca="1">+IF(OFFSET('Water Data'!$D$28,0,10*ROW('Water Data'!D82))="","",OFFSET('Water Data'!$D$28,0,10*ROW('Water Data'!D82)))</f>
        <v/>
      </c>
      <c r="BU88" s="369" t="str">
        <f ca="1">+IF(OFFSET('Water Data'!$D$29,0,10*ROW('Water Data'!D82))="","",OFFSET('Water Data'!$D$29,0,10*ROW('Water Data'!D82)))</f>
        <v/>
      </c>
      <c r="BV88" s="369" t="str">
        <f ca="1">+IF(OFFSET('Water Data'!$E$27,0,10*ROW('Water Data'!E82))="","",OFFSET('Water Data'!$E$27,0,10*ROW('Water Data'!E82)))</f>
        <v/>
      </c>
      <c r="BW88" s="369" t="str">
        <f ca="1">+IF(OFFSET('Water Data'!$E$28,0,10*ROW('Water Data'!E82))="","",OFFSET('Water Data'!$E$28,0,10*ROW('Water Data'!E82)))</f>
        <v/>
      </c>
      <c r="BX88" s="369" t="str">
        <f ca="1">+IF(OFFSET('Water Data'!$E$29,0,10*ROW('Water Data'!E82))="","",OFFSET('Water Data'!$E$29,0,10*ROW('Water Data'!E82)))</f>
        <v/>
      </c>
      <c r="BY88" s="369" t="str">
        <f ca="1">+IF(OFFSET('Water Data'!$F$27,0,10*ROW('Water Data'!F82))="","",OFFSET('Water Data'!$F$27,0,10*ROW('Water Data'!F82)))</f>
        <v/>
      </c>
      <c r="BZ88" s="369" t="str">
        <f ca="1">+IF(OFFSET('Water Data'!$F$28,0,10*ROW('Water Data'!F82))="","",OFFSET('Water Data'!$F$28,0,10*ROW('Water Data'!F82)))</f>
        <v/>
      </c>
      <c r="CA88" s="369" t="str">
        <f ca="1">+IF(OFFSET('Water Data'!$F$29,0,10*ROW('Water Data'!F82))="","",OFFSET('Water Data'!$F$29,0,10*ROW('Water Data'!F82)))</f>
        <v/>
      </c>
      <c r="CB88" s="369" t="str">
        <f ca="1">+IF(OFFSET('Water Data'!$G$27,0,10*ROW('Water Data'!G82))="","",OFFSET('Water Data'!$G$27,0,10*ROW('Water Data'!G82)))</f>
        <v/>
      </c>
      <c r="CC88" s="369" t="str">
        <f ca="1">+IF(OFFSET('Water Data'!$G$28,0,10*ROW('Water Data'!G82))="","",OFFSET('Water Data'!$G$28,0,10*ROW('Water Data'!G82)))</f>
        <v/>
      </c>
      <c r="CD88" s="369" t="str">
        <f ca="1">+IF(OFFSET('Water Data'!$G$29,0,10*ROW('Water Data'!G82))="","",OFFSET('Water Data'!$G$29,0,10*ROW('Water Data'!G82)))</f>
        <v/>
      </c>
      <c r="CE88" s="369" t="str">
        <f ca="1">+IF(OFFSET('Water Data'!$H$27,0,10*ROW('Water Data'!H82))="","",OFFSET('Water Data'!$H$27,0,10*ROW('Water Data'!H82)))</f>
        <v/>
      </c>
      <c r="CF88" s="369" t="str">
        <f ca="1">+IF(OFFSET('Water Data'!$H$28,0,10*ROW('Water Data'!H82))="","",OFFSET('Water Data'!$H$28,0,10*ROW('Water Data'!H82)))</f>
        <v/>
      </c>
      <c r="CG88" s="369" t="str">
        <f ca="1">+IF(OFFSET('Water Data'!$H$29,0,10*ROW('Water Data'!H82))="","",OFFSET('Water Data'!$H$29,0,10*ROW('Water Data'!H82)))</f>
        <v/>
      </c>
      <c r="CH88" s="369" t="str">
        <f ca="1">+IF(OFFSET('Water Data'!$I$27,0,10*ROW('Water Data'!I82))="","",OFFSET('Water Data'!$I$27,0,10*ROW('Water Data'!I82)))</f>
        <v/>
      </c>
      <c r="CI88" s="369" t="str">
        <f ca="1">+IF(OFFSET('Water Data'!$I$28,0,10*ROW('Water Data'!I82))="","",OFFSET('Water Data'!$I$28,0,10*ROW('Water Data'!I82)))</f>
        <v/>
      </c>
      <c r="CJ88" s="369" t="str">
        <f ca="1">+IF(OFFSET('Water Data'!$I$29,0,10*ROW('Water Data'!I82))="","",OFFSET('Water Data'!$I$29,0,10*ROW('Water Data'!I82)))</f>
        <v/>
      </c>
      <c r="CK88" s="369" t="str">
        <f ca="1">+IF(OFFSET('Sanitation Data'!$D$28,0,10*ROW('Sanitation Data'!D82))="","",OFFSET('Sanitation Data'!$D$28,0,10*ROW('Sanitation Data'!D82)))</f>
        <v/>
      </c>
      <c r="CL88" s="369" t="str">
        <f ca="1">+IF(OFFSET('Sanitation Data'!$D$29,0,10*ROW('Sanitation Data'!D82))="","",OFFSET('Sanitation Data'!$D$29,0,10*ROW('Sanitation Data'!D82)))</f>
        <v/>
      </c>
      <c r="CM88" s="369" t="str">
        <f ca="1">+IF(OFFSET('Sanitation Data'!$D$30,0,10*ROW('Sanitation Data'!D82))="","",OFFSET('Sanitation Data'!$D$30,0,10*ROW('Sanitation Data'!D82)))</f>
        <v/>
      </c>
      <c r="CN88" s="369" t="str">
        <f ca="1">+IF(OFFSET('Sanitation Data'!$D$31,0,10*ROW('Sanitation Data'!D82))="","",OFFSET('Sanitation Data'!$D$31,0,10*ROW('Sanitation Data'!D82)))</f>
        <v/>
      </c>
      <c r="CO88" s="369" t="str">
        <f ca="1">+IF(OFFSET('Sanitation Data'!$D$32,0,10*ROW('Sanitation Data'!D82))="","",OFFSET('Sanitation Data'!$D$32,0,10*ROW('Sanitation Data'!D82)))</f>
        <v/>
      </c>
      <c r="CP88" s="369" t="str">
        <f ca="1">+IF(OFFSET('Sanitation Data'!$E$28,0,10*ROW('Sanitation Data'!E82))="","",OFFSET('Sanitation Data'!$E$28,0,10*ROW('Sanitation Data'!E82)))</f>
        <v/>
      </c>
      <c r="CQ88" s="369" t="str">
        <f ca="1">+IF(OFFSET('Sanitation Data'!$E$29,0,10*ROW('Sanitation Data'!E82))="","",OFFSET('Sanitation Data'!$E$29,0,10*ROW('Sanitation Data'!E82)))</f>
        <v/>
      </c>
      <c r="CR88" s="369" t="str">
        <f ca="1">+IF(OFFSET('Sanitation Data'!$E$30,0,10*ROW('Sanitation Data'!E82))="","",OFFSET('Sanitation Data'!$E$30,0,10*ROW('Sanitation Data'!E82)))</f>
        <v/>
      </c>
      <c r="CS88" s="369" t="str">
        <f ca="1">+IF(OFFSET('Sanitation Data'!$E$31,0,10*ROW('Sanitation Data'!E82))="","",OFFSET('Sanitation Data'!$E$31,0,10*ROW('Sanitation Data'!E82)))</f>
        <v/>
      </c>
      <c r="CT88" s="369" t="str">
        <f ca="1">+IF(OFFSET('Sanitation Data'!$E$32,0,10*ROW('Sanitation Data'!E82))="","",OFFSET('Sanitation Data'!$E$32,0,10*ROW('Sanitation Data'!E82)))</f>
        <v/>
      </c>
      <c r="CU88" s="369" t="str">
        <f ca="1">+IF(OFFSET('Sanitation Data'!$F$28,0,10*ROW('Sanitation Data'!F82))="","",OFFSET('Sanitation Data'!$F$28,0,10*ROW('Sanitation Data'!F82)))</f>
        <v/>
      </c>
      <c r="CV88" s="369" t="str">
        <f ca="1">+IF(OFFSET('Sanitation Data'!$F$29,0,10*ROW('Sanitation Data'!F82))="","",OFFSET('Sanitation Data'!$F$29,0,10*ROW('Sanitation Data'!F82)))</f>
        <v/>
      </c>
      <c r="CW88" s="369" t="str">
        <f ca="1">+IF(OFFSET('Sanitation Data'!$F$30,0,10*ROW('Sanitation Data'!F82))="","",OFFSET('Sanitation Data'!$F$30,0,10*ROW('Sanitation Data'!F82)))</f>
        <v/>
      </c>
      <c r="CX88" s="369" t="str">
        <f ca="1">+IF(OFFSET('Sanitation Data'!$F$31,0,10*ROW('Sanitation Data'!F82))="","",OFFSET('Sanitation Data'!$F$31,0,10*ROW('Sanitation Data'!F82)))</f>
        <v/>
      </c>
      <c r="CY88" s="369" t="str">
        <f ca="1">+IF(OFFSET('Sanitation Data'!$F$32,0,10*ROW('Sanitation Data'!F82))="","",OFFSET('Sanitation Data'!$F$32,0,10*ROW('Sanitation Data'!F82)))</f>
        <v/>
      </c>
      <c r="CZ88" s="369" t="str">
        <f ca="1">+IF(OFFSET('Sanitation Data'!$G$28,0,10*ROW('Sanitation Data'!G82))="","",OFFSET('Sanitation Data'!$G$28,0,10*ROW('Sanitation Data'!G82)))</f>
        <v/>
      </c>
      <c r="DA88" s="369" t="str">
        <f ca="1">+IF(OFFSET('Sanitation Data'!$G$29,0,10*ROW('Sanitation Data'!G82))="","",OFFSET('Sanitation Data'!$G$29,0,10*ROW('Sanitation Data'!G82)))</f>
        <v/>
      </c>
      <c r="DB88" s="369" t="str">
        <f ca="1">+IF(OFFSET('Sanitation Data'!$G$30,0,10*ROW('Sanitation Data'!G82))="","",OFFSET('Sanitation Data'!$G$30,0,10*ROW('Sanitation Data'!G82)))</f>
        <v/>
      </c>
      <c r="DC88" s="369" t="str">
        <f ca="1">+IF(OFFSET('Sanitation Data'!$G$31,0,10*ROW('Sanitation Data'!G82))="","",OFFSET('Sanitation Data'!$G$31,0,10*ROW('Sanitation Data'!G82)))</f>
        <v/>
      </c>
      <c r="DD88" s="369" t="str">
        <f ca="1">+IF(OFFSET('Sanitation Data'!$G$32,0,10*ROW('Sanitation Data'!G82))="","",OFFSET('Sanitation Data'!$G$32,0,10*ROW('Sanitation Data'!G82)))</f>
        <v/>
      </c>
      <c r="DE88" s="369" t="str">
        <f ca="1">+IF(OFFSET('Sanitation Data'!$H$28,0,10*ROW('Sanitation Data'!H82))="","",OFFSET('Sanitation Data'!$H$28,0,10*ROW('Sanitation Data'!H82)))</f>
        <v/>
      </c>
      <c r="DF88" s="369" t="str">
        <f ca="1">+IF(OFFSET('Sanitation Data'!$H$29,0,10*ROW('Sanitation Data'!H82))="","",OFFSET('Sanitation Data'!$H$29,0,10*ROW('Sanitation Data'!H82)))</f>
        <v/>
      </c>
      <c r="DG88" s="369" t="str">
        <f ca="1">+IF(OFFSET('Sanitation Data'!$H$30,0,10*ROW('Sanitation Data'!H82))="","",OFFSET('Sanitation Data'!$H$30,0,10*ROW('Sanitation Data'!H82)))</f>
        <v/>
      </c>
      <c r="DH88" s="369" t="str">
        <f ca="1">+IF(OFFSET('Sanitation Data'!$H$31,0,10*ROW('Sanitation Data'!H82))="","",OFFSET('Sanitation Data'!$H$31,0,10*ROW('Sanitation Data'!H82)))</f>
        <v/>
      </c>
      <c r="DI88" s="369" t="str">
        <f ca="1">+IF(OFFSET('Sanitation Data'!$H$32,0,10*ROW('Sanitation Data'!H82))="","",OFFSET('Sanitation Data'!$H$32,0,10*ROW('Sanitation Data'!H82)))</f>
        <v/>
      </c>
      <c r="DJ88" s="369" t="str">
        <f ca="1">+IF(OFFSET('Sanitation Data'!$I$28,0,10*ROW('Sanitation Data'!I82))="","",OFFSET('Sanitation Data'!$I$28,0,10*ROW('Sanitation Data'!I82)))</f>
        <v/>
      </c>
      <c r="DK88" s="369" t="str">
        <f ca="1">+IF(OFFSET('Sanitation Data'!$I$29,0,10*ROW('Sanitation Data'!I82))="","",OFFSET('Sanitation Data'!$I$29,0,10*ROW('Sanitation Data'!I82)))</f>
        <v/>
      </c>
      <c r="DL88" s="369" t="str">
        <f ca="1">+IF(OFFSET('Sanitation Data'!$I$30,0,10*ROW('Sanitation Data'!I82))="","",OFFSET('Sanitation Data'!$I$30,0,10*ROW('Sanitation Data'!I82)))</f>
        <v/>
      </c>
      <c r="DM88" s="369" t="str">
        <f ca="1">+IF(OFFSET('Sanitation Data'!$I$31,0,10*ROW('Sanitation Data'!I82))="","",OFFSET('Sanitation Data'!$I$31,0,10*ROW('Sanitation Data'!I82)))</f>
        <v/>
      </c>
      <c r="DN88" s="369" t="str">
        <f ca="1">+IF(OFFSET('Sanitation Data'!$I$32,0,10*ROW('Sanitation Data'!I82))="","",OFFSET('Sanitation Data'!$I$32,0,10*ROW('Sanitation Data'!I82)))</f>
        <v/>
      </c>
      <c r="DO88" s="369" t="str">
        <f ca="1">+IF(OFFSET('Hygiene Data'!$D$11,0,10*ROW('Hygiene Data'!D82))="","",OFFSET('Hygiene Data'!$D$11,0,10*ROW('Hygiene Data'!D82)))</f>
        <v/>
      </c>
      <c r="DP88" s="369" t="str">
        <f ca="1">+IF(OFFSET('Hygiene Data'!$D$12,0,10*ROW('Hygiene Data'!D82))="","",OFFSET('Hygiene Data'!$D$12,0,10*ROW('Hygiene Data'!D82)))</f>
        <v/>
      </c>
      <c r="DQ88" s="369" t="str">
        <f ca="1">+IF(OFFSET('Hygiene Data'!$D$13,0,10*ROW('Hygiene Data'!D82))="","",OFFSET('Hygiene Data'!$D$13,0,10*ROW('Hygiene Data'!D82)))</f>
        <v/>
      </c>
      <c r="DR88" s="369" t="str">
        <f ca="1">+IF(OFFSET('Hygiene Data'!$E$11,0,10*ROW('Hygiene Data'!E82))="","",OFFSET('Hygiene Data'!$E$11,0,10*ROW('Hygiene Data'!E82)))</f>
        <v/>
      </c>
      <c r="DS88" s="369" t="str">
        <f ca="1">+IF(OFFSET('Hygiene Data'!$E$12,0,10*ROW('Hygiene Data'!E82))="","",OFFSET('Hygiene Data'!$E$12,0,10*ROW('Hygiene Data'!E82)))</f>
        <v/>
      </c>
      <c r="DT88" s="369" t="str">
        <f ca="1">+IF(OFFSET('Hygiene Data'!$E$13,0,10*ROW('Hygiene Data'!E82))="","",OFFSET('Hygiene Data'!$E$13,0,10*ROW('Hygiene Data'!E82)))</f>
        <v/>
      </c>
      <c r="DU88" s="369" t="str">
        <f ca="1">+IF(OFFSET('Hygiene Data'!$F$11,0,10*ROW('Hygiene Data'!F82))="","",OFFSET('Hygiene Data'!$F$11,0,10*ROW('Hygiene Data'!F82)))</f>
        <v/>
      </c>
      <c r="DV88" s="369" t="str">
        <f ca="1">+IF(OFFSET('Hygiene Data'!$F$12,0,10*ROW('Hygiene Data'!F82))="","",OFFSET('Hygiene Data'!$F$12,0,10*ROW('Hygiene Data'!F82)))</f>
        <v/>
      </c>
      <c r="DW88" s="369" t="str">
        <f ca="1">+IF(OFFSET('Hygiene Data'!$F$13,0,10*ROW('Hygiene Data'!F82))="","",OFFSET('Hygiene Data'!$F$13,0,10*ROW('Hygiene Data'!F82)))</f>
        <v/>
      </c>
      <c r="DX88" s="369" t="str">
        <f ca="1">+IF(OFFSET('Hygiene Data'!$G$11,0,10*ROW('Hygiene Data'!G82))="","",OFFSET('Hygiene Data'!$G$11,0,10*ROW('Hygiene Data'!G82)))</f>
        <v/>
      </c>
      <c r="DY88" s="369" t="str">
        <f ca="1">+IF(OFFSET('Hygiene Data'!$G$12,0,10*ROW('Hygiene Data'!G82))="","",OFFSET('Hygiene Data'!$G$12,0,10*ROW('Hygiene Data'!G82)))</f>
        <v/>
      </c>
      <c r="DZ88" s="369" t="str">
        <f ca="1">+IF(OFFSET('Hygiene Data'!$G$13,0,10*ROW('Hygiene Data'!G82))="","",OFFSET('Hygiene Data'!$G$13,0,10*ROW('Hygiene Data'!G82)))</f>
        <v/>
      </c>
      <c r="EA88" s="369" t="str">
        <f ca="1">+IF(OFFSET('Hygiene Data'!$H$11,0,10*ROW('Hygiene Data'!H82))="","",OFFSET('Hygiene Data'!$H$11,0,10*ROW('Hygiene Data'!H82)))</f>
        <v/>
      </c>
      <c r="EB88" s="369" t="str">
        <f ca="1">+IF(OFFSET('Hygiene Data'!$H$12,0,10*ROW('Hygiene Data'!H82))="","",OFFSET('Hygiene Data'!$H$12,0,10*ROW('Hygiene Data'!H82)))</f>
        <v/>
      </c>
      <c r="EC88" s="369" t="str">
        <f ca="1">+IF(OFFSET('Hygiene Data'!$H$13,0,10*ROW('Hygiene Data'!H82))="","",OFFSET('Hygiene Data'!$H$13,0,10*ROW('Hygiene Data'!H82)))</f>
        <v/>
      </c>
      <c r="ED88" s="369" t="str">
        <f ca="1">+IF(OFFSET('Hygiene Data'!$I$11,0,10*ROW('Hygiene Data'!I82))="","",OFFSET('Hygiene Data'!$I$11,0,10*ROW('Hygiene Data'!I82)))</f>
        <v/>
      </c>
      <c r="EE88" s="369" t="str">
        <f ca="1">+IF(OFFSET('Hygiene Data'!$I$12,0,10*ROW('Hygiene Data'!I82))="","",OFFSET('Hygiene Data'!$I$12,0,10*ROW('Hygiene Data'!I82)))</f>
        <v/>
      </c>
      <c r="EF88" s="369" t="str">
        <f ca="1">+IF(OFFSET('Hygiene Data'!$I$13,0,10*ROW('Hygiene Data'!I82))="","",OFFSET('Hygiene Data'!$I$13,0,10*ROW('Hygiene Data'!I82)))</f>
        <v/>
      </c>
    </row>
    <row r="89" spans="1:136" x14ac:dyDescent="0.25">
      <c r="A89" s="478" t="str">
        <f ca="1">+IF(OFFSET('Water Data'!$B$2,0,10*ROW('Water Data'!E83))="","",OFFSET('Water Data'!$B$2,0,10*ROW('Water Data'!E83)))</f>
        <v/>
      </c>
      <c r="B89" s="478"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05" t="str">
        <f t="shared" ca="1" si="1"/>
        <v/>
      </c>
      <c r="D89" s="506"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06"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06"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06"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06"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06"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06"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06"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06"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06"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06"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06"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06"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06"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06"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06"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06"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06"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07"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07"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07"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07"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07"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07"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07"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07"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07"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07"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07"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07"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07"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07"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07"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07"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07"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07"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07"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07"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07"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07"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07"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07"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07"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07"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07"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07"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07"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07"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08"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84"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08"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08"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08"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08"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08"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08"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08"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08"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08"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08"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08"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08"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08"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08"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08"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08"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69" t="str">
        <f ca="1">+IF(OFFSET('Water Data'!$D$27,0,10*ROW('Water Data'!D83))="","",OFFSET('Water Data'!$D$27,0,10*ROW('Water Data'!D83)))</f>
        <v/>
      </c>
      <c r="BT89" s="369" t="str">
        <f ca="1">+IF(OFFSET('Water Data'!$D$28,0,10*ROW('Water Data'!D83))="","",OFFSET('Water Data'!$D$28,0,10*ROW('Water Data'!D83)))</f>
        <v/>
      </c>
      <c r="BU89" s="369" t="str">
        <f ca="1">+IF(OFFSET('Water Data'!$D$29,0,10*ROW('Water Data'!D83))="","",OFFSET('Water Data'!$D$29,0,10*ROW('Water Data'!D83)))</f>
        <v/>
      </c>
      <c r="BV89" s="369" t="str">
        <f ca="1">+IF(OFFSET('Water Data'!$E$27,0,10*ROW('Water Data'!E83))="","",OFFSET('Water Data'!$E$27,0,10*ROW('Water Data'!E83)))</f>
        <v/>
      </c>
      <c r="BW89" s="369" t="str">
        <f ca="1">+IF(OFFSET('Water Data'!$E$28,0,10*ROW('Water Data'!E83))="","",OFFSET('Water Data'!$E$28,0,10*ROW('Water Data'!E83)))</f>
        <v/>
      </c>
      <c r="BX89" s="369" t="str">
        <f ca="1">+IF(OFFSET('Water Data'!$E$29,0,10*ROW('Water Data'!E83))="","",OFFSET('Water Data'!$E$29,0,10*ROW('Water Data'!E83)))</f>
        <v/>
      </c>
      <c r="BY89" s="369" t="str">
        <f ca="1">+IF(OFFSET('Water Data'!$F$27,0,10*ROW('Water Data'!F83))="","",OFFSET('Water Data'!$F$27,0,10*ROW('Water Data'!F83)))</f>
        <v/>
      </c>
      <c r="BZ89" s="369" t="str">
        <f ca="1">+IF(OFFSET('Water Data'!$F$28,0,10*ROW('Water Data'!F83))="","",OFFSET('Water Data'!$F$28,0,10*ROW('Water Data'!F83)))</f>
        <v/>
      </c>
      <c r="CA89" s="369" t="str">
        <f ca="1">+IF(OFFSET('Water Data'!$F$29,0,10*ROW('Water Data'!F83))="","",OFFSET('Water Data'!$F$29,0,10*ROW('Water Data'!F83)))</f>
        <v/>
      </c>
      <c r="CB89" s="369" t="str">
        <f ca="1">+IF(OFFSET('Water Data'!$G$27,0,10*ROW('Water Data'!G83))="","",OFFSET('Water Data'!$G$27,0,10*ROW('Water Data'!G83)))</f>
        <v/>
      </c>
      <c r="CC89" s="369" t="str">
        <f ca="1">+IF(OFFSET('Water Data'!$G$28,0,10*ROW('Water Data'!G83))="","",OFFSET('Water Data'!$G$28,0,10*ROW('Water Data'!G83)))</f>
        <v/>
      </c>
      <c r="CD89" s="369" t="str">
        <f ca="1">+IF(OFFSET('Water Data'!$G$29,0,10*ROW('Water Data'!G83))="","",OFFSET('Water Data'!$G$29,0,10*ROW('Water Data'!G83)))</f>
        <v/>
      </c>
      <c r="CE89" s="369" t="str">
        <f ca="1">+IF(OFFSET('Water Data'!$H$27,0,10*ROW('Water Data'!H83))="","",OFFSET('Water Data'!$H$27,0,10*ROW('Water Data'!H83)))</f>
        <v/>
      </c>
      <c r="CF89" s="369" t="str">
        <f ca="1">+IF(OFFSET('Water Data'!$H$28,0,10*ROW('Water Data'!H83))="","",OFFSET('Water Data'!$H$28,0,10*ROW('Water Data'!H83)))</f>
        <v/>
      </c>
      <c r="CG89" s="369" t="str">
        <f ca="1">+IF(OFFSET('Water Data'!$H$29,0,10*ROW('Water Data'!H83))="","",OFFSET('Water Data'!$H$29,0,10*ROW('Water Data'!H83)))</f>
        <v/>
      </c>
      <c r="CH89" s="369" t="str">
        <f ca="1">+IF(OFFSET('Water Data'!$I$27,0,10*ROW('Water Data'!I83))="","",OFFSET('Water Data'!$I$27,0,10*ROW('Water Data'!I83)))</f>
        <v/>
      </c>
      <c r="CI89" s="369" t="str">
        <f ca="1">+IF(OFFSET('Water Data'!$I$28,0,10*ROW('Water Data'!I83))="","",OFFSET('Water Data'!$I$28,0,10*ROW('Water Data'!I83)))</f>
        <v/>
      </c>
      <c r="CJ89" s="369" t="str">
        <f ca="1">+IF(OFFSET('Water Data'!$I$29,0,10*ROW('Water Data'!I83))="","",OFFSET('Water Data'!$I$29,0,10*ROW('Water Data'!I83)))</f>
        <v/>
      </c>
      <c r="CK89" s="369" t="str">
        <f ca="1">+IF(OFFSET('Sanitation Data'!$D$28,0,10*ROW('Sanitation Data'!D83))="","",OFFSET('Sanitation Data'!$D$28,0,10*ROW('Sanitation Data'!D83)))</f>
        <v/>
      </c>
      <c r="CL89" s="369" t="str">
        <f ca="1">+IF(OFFSET('Sanitation Data'!$D$29,0,10*ROW('Sanitation Data'!D83))="","",OFFSET('Sanitation Data'!$D$29,0,10*ROW('Sanitation Data'!D83)))</f>
        <v/>
      </c>
      <c r="CM89" s="369" t="str">
        <f ca="1">+IF(OFFSET('Sanitation Data'!$D$30,0,10*ROW('Sanitation Data'!D83))="","",OFFSET('Sanitation Data'!$D$30,0,10*ROW('Sanitation Data'!D83)))</f>
        <v/>
      </c>
      <c r="CN89" s="369" t="str">
        <f ca="1">+IF(OFFSET('Sanitation Data'!$D$31,0,10*ROW('Sanitation Data'!D83))="","",OFFSET('Sanitation Data'!$D$31,0,10*ROW('Sanitation Data'!D83)))</f>
        <v/>
      </c>
      <c r="CO89" s="369" t="str">
        <f ca="1">+IF(OFFSET('Sanitation Data'!$D$32,0,10*ROW('Sanitation Data'!D83))="","",OFFSET('Sanitation Data'!$D$32,0,10*ROW('Sanitation Data'!D83)))</f>
        <v/>
      </c>
      <c r="CP89" s="369" t="str">
        <f ca="1">+IF(OFFSET('Sanitation Data'!$E$28,0,10*ROW('Sanitation Data'!E83))="","",OFFSET('Sanitation Data'!$E$28,0,10*ROW('Sanitation Data'!E83)))</f>
        <v/>
      </c>
      <c r="CQ89" s="369" t="str">
        <f ca="1">+IF(OFFSET('Sanitation Data'!$E$29,0,10*ROW('Sanitation Data'!E83))="","",OFFSET('Sanitation Data'!$E$29,0,10*ROW('Sanitation Data'!E83)))</f>
        <v/>
      </c>
      <c r="CR89" s="369" t="str">
        <f ca="1">+IF(OFFSET('Sanitation Data'!$E$30,0,10*ROW('Sanitation Data'!E83))="","",OFFSET('Sanitation Data'!$E$30,0,10*ROW('Sanitation Data'!E83)))</f>
        <v/>
      </c>
      <c r="CS89" s="369" t="str">
        <f ca="1">+IF(OFFSET('Sanitation Data'!$E$31,0,10*ROW('Sanitation Data'!E83))="","",OFFSET('Sanitation Data'!$E$31,0,10*ROW('Sanitation Data'!E83)))</f>
        <v/>
      </c>
      <c r="CT89" s="369" t="str">
        <f ca="1">+IF(OFFSET('Sanitation Data'!$E$32,0,10*ROW('Sanitation Data'!E83))="","",OFFSET('Sanitation Data'!$E$32,0,10*ROW('Sanitation Data'!E83)))</f>
        <v/>
      </c>
      <c r="CU89" s="369" t="str">
        <f ca="1">+IF(OFFSET('Sanitation Data'!$F$28,0,10*ROW('Sanitation Data'!F83))="","",OFFSET('Sanitation Data'!$F$28,0,10*ROW('Sanitation Data'!F83)))</f>
        <v/>
      </c>
      <c r="CV89" s="369" t="str">
        <f ca="1">+IF(OFFSET('Sanitation Data'!$F$29,0,10*ROW('Sanitation Data'!F83))="","",OFFSET('Sanitation Data'!$F$29,0,10*ROW('Sanitation Data'!F83)))</f>
        <v/>
      </c>
      <c r="CW89" s="369" t="str">
        <f ca="1">+IF(OFFSET('Sanitation Data'!$F$30,0,10*ROW('Sanitation Data'!F83))="","",OFFSET('Sanitation Data'!$F$30,0,10*ROW('Sanitation Data'!F83)))</f>
        <v/>
      </c>
      <c r="CX89" s="369" t="str">
        <f ca="1">+IF(OFFSET('Sanitation Data'!$F$31,0,10*ROW('Sanitation Data'!F83))="","",OFFSET('Sanitation Data'!$F$31,0,10*ROW('Sanitation Data'!F83)))</f>
        <v/>
      </c>
      <c r="CY89" s="369" t="str">
        <f ca="1">+IF(OFFSET('Sanitation Data'!$F$32,0,10*ROW('Sanitation Data'!F83))="","",OFFSET('Sanitation Data'!$F$32,0,10*ROW('Sanitation Data'!F83)))</f>
        <v/>
      </c>
      <c r="CZ89" s="369" t="str">
        <f ca="1">+IF(OFFSET('Sanitation Data'!$G$28,0,10*ROW('Sanitation Data'!G83))="","",OFFSET('Sanitation Data'!$G$28,0,10*ROW('Sanitation Data'!G83)))</f>
        <v/>
      </c>
      <c r="DA89" s="369" t="str">
        <f ca="1">+IF(OFFSET('Sanitation Data'!$G$29,0,10*ROW('Sanitation Data'!G83))="","",OFFSET('Sanitation Data'!$G$29,0,10*ROW('Sanitation Data'!G83)))</f>
        <v/>
      </c>
      <c r="DB89" s="369" t="str">
        <f ca="1">+IF(OFFSET('Sanitation Data'!$G$30,0,10*ROW('Sanitation Data'!G83))="","",OFFSET('Sanitation Data'!$G$30,0,10*ROW('Sanitation Data'!G83)))</f>
        <v/>
      </c>
      <c r="DC89" s="369" t="str">
        <f ca="1">+IF(OFFSET('Sanitation Data'!$G$31,0,10*ROW('Sanitation Data'!G83))="","",OFFSET('Sanitation Data'!$G$31,0,10*ROW('Sanitation Data'!G83)))</f>
        <v/>
      </c>
      <c r="DD89" s="369" t="str">
        <f ca="1">+IF(OFFSET('Sanitation Data'!$G$32,0,10*ROW('Sanitation Data'!G83))="","",OFFSET('Sanitation Data'!$G$32,0,10*ROW('Sanitation Data'!G83)))</f>
        <v/>
      </c>
      <c r="DE89" s="369" t="str">
        <f ca="1">+IF(OFFSET('Sanitation Data'!$H$28,0,10*ROW('Sanitation Data'!H83))="","",OFFSET('Sanitation Data'!$H$28,0,10*ROW('Sanitation Data'!H83)))</f>
        <v/>
      </c>
      <c r="DF89" s="369" t="str">
        <f ca="1">+IF(OFFSET('Sanitation Data'!$H$29,0,10*ROW('Sanitation Data'!H83))="","",OFFSET('Sanitation Data'!$H$29,0,10*ROW('Sanitation Data'!H83)))</f>
        <v/>
      </c>
      <c r="DG89" s="369" t="str">
        <f ca="1">+IF(OFFSET('Sanitation Data'!$H$30,0,10*ROW('Sanitation Data'!H83))="","",OFFSET('Sanitation Data'!$H$30,0,10*ROW('Sanitation Data'!H83)))</f>
        <v/>
      </c>
      <c r="DH89" s="369" t="str">
        <f ca="1">+IF(OFFSET('Sanitation Data'!$H$31,0,10*ROW('Sanitation Data'!H83))="","",OFFSET('Sanitation Data'!$H$31,0,10*ROW('Sanitation Data'!H83)))</f>
        <v/>
      </c>
      <c r="DI89" s="369" t="str">
        <f ca="1">+IF(OFFSET('Sanitation Data'!$H$32,0,10*ROW('Sanitation Data'!H83))="","",OFFSET('Sanitation Data'!$H$32,0,10*ROW('Sanitation Data'!H83)))</f>
        <v/>
      </c>
      <c r="DJ89" s="369" t="str">
        <f ca="1">+IF(OFFSET('Sanitation Data'!$I$28,0,10*ROW('Sanitation Data'!I83))="","",OFFSET('Sanitation Data'!$I$28,0,10*ROW('Sanitation Data'!I83)))</f>
        <v/>
      </c>
      <c r="DK89" s="369" t="str">
        <f ca="1">+IF(OFFSET('Sanitation Data'!$I$29,0,10*ROW('Sanitation Data'!I83))="","",OFFSET('Sanitation Data'!$I$29,0,10*ROW('Sanitation Data'!I83)))</f>
        <v/>
      </c>
      <c r="DL89" s="369" t="str">
        <f ca="1">+IF(OFFSET('Sanitation Data'!$I$30,0,10*ROW('Sanitation Data'!I83))="","",OFFSET('Sanitation Data'!$I$30,0,10*ROW('Sanitation Data'!I83)))</f>
        <v/>
      </c>
      <c r="DM89" s="369" t="str">
        <f ca="1">+IF(OFFSET('Sanitation Data'!$I$31,0,10*ROW('Sanitation Data'!I83))="","",OFFSET('Sanitation Data'!$I$31,0,10*ROW('Sanitation Data'!I83)))</f>
        <v/>
      </c>
      <c r="DN89" s="369" t="str">
        <f ca="1">+IF(OFFSET('Sanitation Data'!$I$32,0,10*ROW('Sanitation Data'!I83))="","",OFFSET('Sanitation Data'!$I$32,0,10*ROW('Sanitation Data'!I83)))</f>
        <v/>
      </c>
      <c r="DO89" s="369" t="str">
        <f ca="1">+IF(OFFSET('Hygiene Data'!$D$11,0,10*ROW('Hygiene Data'!D83))="","",OFFSET('Hygiene Data'!$D$11,0,10*ROW('Hygiene Data'!D83)))</f>
        <v/>
      </c>
      <c r="DP89" s="369" t="str">
        <f ca="1">+IF(OFFSET('Hygiene Data'!$D$12,0,10*ROW('Hygiene Data'!D83))="","",OFFSET('Hygiene Data'!$D$12,0,10*ROW('Hygiene Data'!D83)))</f>
        <v/>
      </c>
      <c r="DQ89" s="369" t="str">
        <f ca="1">+IF(OFFSET('Hygiene Data'!$D$13,0,10*ROW('Hygiene Data'!D83))="","",OFFSET('Hygiene Data'!$D$13,0,10*ROW('Hygiene Data'!D83)))</f>
        <v/>
      </c>
      <c r="DR89" s="369" t="str">
        <f ca="1">+IF(OFFSET('Hygiene Data'!$E$11,0,10*ROW('Hygiene Data'!E83))="","",OFFSET('Hygiene Data'!$E$11,0,10*ROW('Hygiene Data'!E83)))</f>
        <v/>
      </c>
      <c r="DS89" s="369" t="str">
        <f ca="1">+IF(OFFSET('Hygiene Data'!$E$12,0,10*ROW('Hygiene Data'!E83))="","",OFFSET('Hygiene Data'!$E$12,0,10*ROW('Hygiene Data'!E83)))</f>
        <v/>
      </c>
      <c r="DT89" s="369" t="str">
        <f ca="1">+IF(OFFSET('Hygiene Data'!$E$13,0,10*ROW('Hygiene Data'!E83))="","",OFFSET('Hygiene Data'!$E$13,0,10*ROW('Hygiene Data'!E83)))</f>
        <v/>
      </c>
      <c r="DU89" s="369" t="str">
        <f ca="1">+IF(OFFSET('Hygiene Data'!$F$11,0,10*ROW('Hygiene Data'!F83))="","",OFFSET('Hygiene Data'!$F$11,0,10*ROW('Hygiene Data'!F83)))</f>
        <v/>
      </c>
      <c r="DV89" s="369" t="str">
        <f ca="1">+IF(OFFSET('Hygiene Data'!$F$12,0,10*ROW('Hygiene Data'!F83))="","",OFFSET('Hygiene Data'!$F$12,0,10*ROW('Hygiene Data'!F83)))</f>
        <v/>
      </c>
      <c r="DW89" s="369" t="str">
        <f ca="1">+IF(OFFSET('Hygiene Data'!$F$13,0,10*ROW('Hygiene Data'!F83))="","",OFFSET('Hygiene Data'!$F$13,0,10*ROW('Hygiene Data'!F83)))</f>
        <v/>
      </c>
      <c r="DX89" s="369" t="str">
        <f ca="1">+IF(OFFSET('Hygiene Data'!$G$11,0,10*ROW('Hygiene Data'!G83))="","",OFFSET('Hygiene Data'!$G$11,0,10*ROW('Hygiene Data'!G83)))</f>
        <v/>
      </c>
      <c r="DY89" s="369" t="str">
        <f ca="1">+IF(OFFSET('Hygiene Data'!$G$12,0,10*ROW('Hygiene Data'!G83))="","",OFFSET('Hygiene Data'!$G$12,0,10*ROW('Hygiene Data'!G83)))</f>
        <v/>
      </c>
      <c r="DZ89" s="369" t="str">
        <f ca="1">+IF(OFFSET('Hygiene Data'!$G$13,0,10*ROW('Hygiene Data'!G83))="","",OFFSET('Hygiene Data'!$G$13,0,10*ROW('Hygiene Data'!G83)))</f>
        <v/>
      </c>
      <c r="EA89" s="369" t="str">
        <f ca="1">+IF(OFFSET('Hygiene Data'!$H$11,0,10*ROW('Hygiene Data'!H83))="","",OFFSET('Hygiene Data'!$H$11,0,10*ROW('Hygiene Data'!H83)))</f>
        <v/>
      </c>
      <c r="EB89" s="369" t="str">
        <f ca="1">+IF(OFFSET('Hygiene Data'!$H$12,0,10*ROW('Hygiene Data'!H83))="","",OFFSET('Hygiene Data'!$H$12,0,10*ROW('Hygiene Data'!H83)))</f>
        <v/>
      </c>
      <c r="EC89" s="369" t="str">
        <f ca="1">+IF(OFFSET('Hygiene Data'!$H$13,0,10*ROW('Hygiene Data'!H83))="","",OFFSET('Hygiene Data'!$H$13,0,10*ROW('Hygiene Data'!H83)))</f>
        <v/>
      </c>
      <c r="ED89" s="369" t="str">
        <f ca="1">+IF(OFFSET('Hygiene Data'!$I$11,0,10*ROW('Hygiene Data'!I83))="","",OFFSET('Hygiene Data'!$I$11,0,10*ROW('Hygiene Data'!I83)))</f>
        <v/>
      </c>
      <c r="EE89" s="369" t="str">
        <f ca="1">+IF(OFFSET('Hygiene Data'!$I$12,0,10*ROW('Hygiene Data'!I83))="","",OFFSET('Hygiene Data'!$I$12,0,10*ROW('Hygiene Data'!I83)))</f>
        <v/>
      </c>
      <c r="EF89" s="369" t="str">
        <f ca="1">+IF(OFFSET('Hygiene Data'!$I$13,0,10*ROW('Hygiene Data'!I83))="","",OFFSET('Hygiene Data'!$I$13,0,10*ROW('Hygiene Data'!I83)))</f>
        <v/>
      </c>
    </row>
    <row r="90" spans="1:136" x14ac:dyDescent="0.25">
      <c r="A90" s="478" t="str">
        <f ca="1">+IF(OFFSET('Water Data'!$B$2,0,10*ROW('Water Data'!E84))="","",OFFSET('Water Data'!$B$2,0,10*ROW('Water Data'!E84)))</f>
        <v/>
      </c>
      <c r="B90" s="478"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05" t="str">
        <f t="shared" ca="1" si="1"/>
        <v/>
      </c>
      <c r="D90" s="506"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06"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06"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06"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06"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06"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06"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06"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06"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06"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06"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06"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06"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06"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06"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06"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06"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06"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07"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07"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07"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07"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07"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07"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07"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07"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07"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07"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07"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07"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07"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07"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07"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07"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07"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07"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07"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07"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07"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07"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07"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07"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07"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07"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07"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07"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07"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07"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08"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84"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08"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08"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08"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08"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08"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08"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08"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08"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08"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08"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08"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08"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08"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08"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08"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08"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69" t="str">
        <f ca="1">+IF(OFFSET('Water Data'!$D$27,0,10*ROW('Water Data'!D84))="","",OFFSET('Water Data'!$D$27,0,10*ROW('Water Data'!D84)))</f>
        <v/>
      </c>
      <c r="BT90" s="369" t="str">
        <f ca="1">+IF(OFFSET('Water Data'!$D$28,0,10*ROW('Water Data'!D84))="","",OFFSET('Water Data'!$D$28,0,10*ROW('Water Data'!D84)))</f>
        <v/>
      </c>
      <c r="BU90" s="369" t="str">
        <f ca="1">+IF(OFFSET('Water Data'!$D$29,0,10*ROW('Water Data'!D84))="","",OFFSET('Water Data'!$D$29,0,10*ROW('Water Data'!D84)))</f>
        <v/>
      </c>
      <c r="BV90" s="369" t="str">
        <f ca="1">+IF(OFFSET('Water Data'!$E$27,0,10*ROW('Water Data'!E84))="","",OFFSET('Water Data'!$E$27,0,10*ROW('Water Data'!E84)))</f>
        <v/>
      </c>
      <c r="BW90" s="369" t="str">
        <f ca="1">+IF(OFFSET('Water Data'!$E$28,0,10*ROW('Water Data'!E84))="","",OFFSET('Water Data'!$E$28,0,10*ROW('Water Data'!E84)))</f>
        <v/>
      </c>
      <c r="BX90" s="369" t="str">
        <f ca="1">+IF(OFFSET('Water Data'!$E$29,0,10*ROW('Water Data'!E84))="","",OFFSET('Water Data'!$E$29,0,10*ROW('Water Data'!E84)))</f>
        <v/>
      </c>
      <c r="BY90" s="369" t="str">
        <f ca="1">+IF(OFFSET('Water Data'!$F$27,0,10*ROW('Water Data'!F84))="","",OFFSET('Water Data'!$F$27,0,10*ROW('Water Data'!F84)))</f>
        <v/>
      </c>
      <c r="BZ90" s="369" t="str">
        <f ca="1">+IF(OFFSET('Water Data'!$F$28,0,10*ROW('Water Data'!F84))="","",OFFSET('Water Data'!$F$28,0,10*ROW('Water Data'!F84)))</f>
        <v/>
      </c>
      <c r="CA90" s="369" t="str">
        <f ca="1">+IF(OFFSET('Water Data'!$F$29,0,10*ROW('Water Data'!F84))="","",OFFSET('Water Data'!$F$29,0,10*ROW('Water Data'!F84)))</f>
        <v/>
      </c>
      <c r="CB90" s="369" t="str">
        <f ca="1">+IF(OFFSET('Water Data'!$G$27,0,10*ROW('Water Data'!G84))="","",OFFSET('Water Data'!$G$27,0,10*ROW('Water Data'!G84)))</f>
        <v/>
      </c>
      <c r="CC90" s="369" t="str">
        <f ca="1">+IF(OFFSET('Water Data'!$G$28,0,10*ROW('Water Data'!G84))="","",OFFSET('Water Data'!$G$28,0,10*ROW('Water Data'!G84)))</f>
        <v/>
      </c>
      <c r="CD90" s="369" t="str">
        <f ca="1">+IF(OFFSET('Water Data'!$G$29,0,10*ROW('Water Data'!G84))="","",OFFSET('Water Data'!$G$29,0,10*ROW('Water Data'!G84)))</f>
        <v/>
      </c>
      <c r="CE90" s="369" t="str">
        <f ca="1">+IF(OFFSET('Water Data'!$H$27,0,10*ROW('Water Data'!H84))="","",OFFSET('Water Data'!$H$27,0,10*ROW('Water Data'!H84)))</f>
        <v/>
      </c>
      <c r="CF90" s="369" t="str">
        <f ca="1">+IF(OFFSET('Water Data'!$H$28,0,10*ROW('Water Data'!H84))="","",OFFSET('Water Data'!$H$28,0,10*ROW('Water Data'!H84)))</f>
        <v/>
      </c>
      <c r="CG90" s="369" t="str">
        <f ca="1">+IF(OFFSET('Water Data'!$H$29,0,10*ROW('Water Data'!H84))="","",OFFSET('Water Data'!$H$29,0,10*ROW('Water Data'!H84)))</f>
        <v/>
      </c>
      <c r="CH90" s="369" t="str">
        <f ca="1">+IF(OFFSET('Water Data'!$I$27,0,10*ROW('Water Data'!I84))="","",OFFSET('Water Data'!$I$27,0,10*ROW('Water Data'!I84)))</f>
        <v/>
      </c>
      <c r="CI90" s="369" t="str">
        <f ca="1">+IF(OFFSET('Water Data'!$I$28,0,10*ROW('Water Data'!I84))="","",OFFSET('Water Data'!$I$28,0,10*ROW('Water Data'!I84)))</f>
        <v/>
      </c>
      <c r="CJ90" s="369" t="str">
        <f ca="1">+IF(OFFSET('Water Data'!$I$29,0,10*ROW('Water Data'!I84))="","",OFFSET('Water Data'!$I$29,0,10*ROW('Water Data'!I84)))</f>
        <v/>
      </c>
      <c r="CK90" s="369" t="str">
        <f ca="1">+IF(OFFSET('Sanitation Data'!$D$28,0,10*ROW('Sanitation Data'!D84))="","",OFFSET('Sanitation Data'!$D$28,0,10*ROW('Sanitation Data'!D84)))</f>
        <v/>
      </c>
      <c r="CL90" s="369" t="str">
        <f ca="1">+IF(OFFSET('Sanitation Data'!$D$29,0,10*ROW('Sanitation Data'!D84))="","",OFFSET('Sanitation Data'!$D$29,0,10*ROW('Sanitation Data'!D84)))</f>
        <v/>
      </c>
      <c r="CM90" s="369" t="str">
        <f ca="1">+IF(OFFSET('Sanitation Data'!$D$30,0,10*ROW('Sanitation Data'!D84))="","",OFFSET('Sanitation Data'!$D$30,0,10*ROW('Sanitation Data'!D84)))</f>
        <v/>
      </c>
      <c r="CN90" s="369" t="str">
        <f ca="1">+IF(OFFSET('Sanitation Data'!$D$31,0,10*ROW('Sanitation Data'!D84))="","",OFFSET('Sanitation Data'!$D$31,0,10*ROW('Sanitation Data'!D84)))</f>
        <v/>
      </c>
      <c r="CO90" s="369" t="str">
        <f ca="1">+IF(OFFSET('Sanitation Data'!$D$32,0,10*ROW('Sanitation Data'!D84))="","",OFFSET('Sanitation Data'!$D$32,0,10*ROW('Sanitation Data'!D84)))</f>
        <v/>
      </c>
      <c r="CP90" s="369" t="str">
        <f ca="1">+IF(OFFSET('Sanitation Data'!$E$28,0,10*ROW('Sanitation Data'!E84))="","",OFFSET('Sanitation Data'!$E$28,0,10*ROW('Sanitation Data'!E84)))</f>
        <v/>
      </c>
      <c r="CQ90" s="369" t="str">
        <f ca="1">+IF(OFFSET('Sanitation Data'!$E$29,0,10*ROW('Sanitation Data'!E84))="","",OFFSET('Sanitation Data'!$E$29,0,10*ROW('Sanitation Data'!E84)))</f>
        <v/>
      </c>
      <c r="CR90" s="369" t="str">
        <f ca="1">+IF(OFFSET('Sanitation Data'!$E$30,0,10*ROW('Sanitation Data'!E84))="","",OFFSET('Sanitation Data'!$E$30,0,10*ROW('Sanitation Data'!E84)))</f>
        <v/>
      </c>
      <c r="CS90" s="369" t="str">
        <f ca="1">+IF(OFFSET('Sanitation Data'!$E$31,0,10*ROW('Sanitation Data'!E84))="","",OFFSET('Sanitation Data'!$E$31,0,10*ROW('Sanitation Data'!E84)))</f>
        <v/>
      </c>
      <c r="CT90" s="369" t="str">
        <f ca="1">+IF(OFFSET('Sanitation Data'!$E$32,0,10*ROW('Sanitation Data'!E84))="","",OFFSET('Sanitation Data'!$E$32,0,10*ROW('Sanitation Data'!E84)))</f>
        <v/>
      </c>
      <c r="CU90" s="369" t="str">
        <f ca="1">+IF(OFFSET('Sanitation Data'!$F$28,0,10*ROW('Sanitation Data'!F84))="","",OFFSET('Sanitation Data'!$F$28,0,10*ROW('Sanitation Data'!F84)))</f>
        <v/>
      </c>
      <c r="CV90" s="369" t="str">
        <f ca="1">+IF(OFFSET('Sanitation Data'!$F$29,0,10*ROW('Sanitation Data'!F84))="","",OFFSET('Sanitation Data'!$F$29,0,10*ROW('Sanitation Data'!F84)))</f>
        <v/>
      </c>
      <c r="CW90" s="369" t="str">
        <f ca="1">+IF(OFFSET('Sanitation Data'!$F$30,0,10*ROW('Sanitation Data'!F84))="","",OFFSET('Sanitation Data'!$F$30,0,10*ROW('Sanitation Data'!F84)))</f>
        <v/>
      </c>
      <c r="CX90" s="369" t="str">
        <f ca="1">+IF(OFFSET('Sanitation Data'!$F$31,0,10*ROW('Sanitation Data'!F84))="","",OFFSET('Sanitation Data'!$F$31,0,10*ROW('Sanitation Data'!F84)))</f>
        <v/>
      </c>
      <c r="CY90" s="369" t="str">
        <f ca="1">+IF(OFFSET('Sanitation Data'!$F$32,0,10*ROW('Sanitation Data'!F84))="","",OFFSET('Sanitation Data'!$F$32,0,10*ROW('Sanitation Data'!F84)))</f>
        <v/>
      </c>
      <c r="CZ90" s="369" t="str">
        <f ca="1">+IF(OFFSET('Sanitation Data'!$G$28,0,10*ROW('Sanitation Data'!G84))="","",OFFSET('Sanitation Data'!$G$28,0,10*ROW('Sanitation Data'!G84)))</f>
        <v/>
      </c>
      <c r="DA90" s="369" t="str">
        <f ca="1">+IF(OFFSET('Sanitation Data'!$G$29,0,10*ROW('Sanitation Data'!G84))="","",OFFSET('Sanitation Data'!$G$29,0,10*ROW('Sanitation Data'!G84)))</f>
        <v/>
      </c>
      <c r="DB90" s="369" t="str">
        <f ca="1">+IF(OFFSET('Sanitation Data'!$G$30,0,10*ROW('Sanitation Data'!G84))="","",OFFSET('Sanitation Data'!$G$30,0,10*ROW('Sanitation Data'!G84)))</f>
        <v/>
      </c>
      <c r="DC90" s="369" t="str">
        <f ca="1">+IF(OFFSET('Sanitation Data'!$G$31,0,10*ROW('Sanitation Data'!G84))="","",OFFSET('Sanitation Data'!$G$31,0,10*ROW('Sanitation Data'!G84)))</f>
        <v/>
      </c>
      <c r="DD90" s="369" t="str">
        <f ca="1">+IF(OFFSET('Sanitation Data'!$G$32,0,10*ROW('Sanitation Data'!G84))="","",OFFSET('Sanitation Data'!$G$32,0,10*ROW('Sanitation Data'!G84)))</f>
        <v/>
      </c>
      <c r="DE90" s="369" t="str">
        <f ca="1">+IF(OFFSET('Sanitation Data'!$H$28,0,10*ROW('Sanitation Data'!H84))="","",OFFSET('Sanitation Data'!$H$28,0,10*ROW('Sanitation Data'!H84)))</f>
        <v/>
      </c>
      <c r="DF90" s="369" t="str">
        <f ca="1">+IF(OFFSET('Sanitation Data'!$H$29,0,10*ROW('Sanitation Data'!H84))="","",OFFSET('Sanitation Data'!$H$29,0,10*ROW('Sanitation Data'!H84)))</f>
        <v/>
      </c>
      <c r="DG90" s="369" t="str">
        <f ca="1">+IF(OFFSET('Sanitation Data'!$H$30,0,10*ROW('Sanitation Data'!H84))="","",OFFSET('Sanitation Data'!$H$30,0,10*ROW('Sanitation Data'!H84)))</f>
        <v/>
      </c>
      <c r="DH90" s="369" t="str">
        <f ca="1">+IF(OFFSET('Sanitation Data'!$H$31,0,10*ROW('Sanitation Data'!H84))="","",OFFSET('Sanitation Data'!$H$31,0,10*ROW('Sanitation Data'!H84)))</f>
        <v/>
      </c>
      <c r="DI90" s="369" t="str">
        <f ca="1">+IF(OFFSET('Sanitation Data'!$H$32,0,10*ROW('Sanitation Data'!H84))="","",OFFSET('Sanitation Data'!$H$32,0,10*ROW('Sanitation Data'!H84)))</f>
        <v/>
      </c>
      <c r="DJ90" s="369" t="str">
        <f ca="1">+IF(OFFSET('Sanitation Data'!$I$28,0,10*ROW('Sanitation Data'!I84))="","",OFFSET('Sanitation Data'!$I$28,0,10*ROW('Sanitation Data'!I84)))</f>
        <v/>
      </c>
      <c r="DK90" s="369" t="str">
        <f ca="1">+IF(OFFSET('Sanitation Data'!$I$29,0,10*ROW('Sanitation Data'!I84))="","",OFFSET('Sanitation Data'!$I$29,0,10*ROW('Sanitation Data'!I84)))</f>
        <v/>
      </c>
      <c r="DL90" s="369" t="str">
        <f ca="1">+IF(OFFSET('Sanitation Data'!$I$30,0,10*ROW('Sanitation Data'!I84))="","",OFFSET('Sanitation Data'!$I$30,0,10*ROW('Sanitation Data'!I84)))</f>
        <v/>
      </c>
      <c r="DM90" s="369" t="str">
        <f ca="1">+IF(OFFSET('Sanitation Data'!$I$31,0,10*ROW('Sanitation Data'!I84))="","",OFFSET('Sanitation Data'!$I$31,0,10*ROW('Sanitation Data'!I84)))</f>
        <v/>
      </c>
      <c r="DN90" s="369" t="str">
        <f ca="1">+IF(OFFSET('Sanitation Data'!$I$32,0,10*ROW('Sanitation Data'!I84))="","",OFFSET('Sanitation Data'!$I$32,0,10*ROW('Sanitation Data'!I84)))</f>
        <v/>
      </c>
      <c r="DO90" s="369" t="str">
        <f ca="1">+IF(OFFSET('Hygiene Data'!$D$11,0,10*ROW('Hygiene Data'!D84))="","",OFFSET('Hygiene Data'!$D$11,0,10*ROW('Hygiene Data'!D84)))</f>
        <v/>
      </c>
      <c r="DP90" s="369" t="str">
        <f ca="1">+IF(OFFSET('Hygiene Data'!$D$12,0,10*ROW('Hygiene Data'!D84))="","",OFFSET('Hygiene Data'!$D$12,0,10*ROW('Hygiene Data'!D84)))</f>
        <v/>
      </c>
      <c r="DQ90" s="369" t="str">
        <f ca="1">+IF(OFFSET('Hygiene Data'!$D$13,0,10*ROW('Hygiene Data'!D84))="","",OFFSET('Hygiene Data'!$D$13,0,10*ROW('Hygiene Data'!D84)))</f>
        <v/>
      </c>
      <c r="DR90" s="369" t="str">
        <f ca="1">+IF(OFFSET('Hygiene Data'!$E$11,0,10*ROW('Hygiene Data'!E84))="","",OFFSET('Hygiene Data'!$E$11,0,10*ROW('Hygiene Data'!E84)))</f>
        <v/>
      </c>
      <c r="DS90" s="369" t="str">
        <f ca="1">+IF(OFFSET('Hygiene Data'!$E$12,0,10*ROW('Hygiene Data'!E84))="","",OFFSET('Hygiene Data'!$E$12,0,10*ROW('Hygiene Data'!E84)))</f>
        <v/>
      </c>
      <c r="DT90" s="369" t="str">
        <f ca="1">+IF(OFFSET('Hygiene Data'!$E$13,0,10*ROW('Hygiene Data'!E84))="","",OFFSET('Hygiene Data'!$E$13,0,10*ROW('Hygiene Data'!E84)))</f>
        <v/>
      </c>
      <c r="DU90" s="369" t="str">
        <f ca="1">+IF(OFFSET('Hygiene Data'!$F$11,0,10*ROW('Hygiene Data'!F84))="","",OFFSET('Hygiene Data'!$F$11,0,10*ROW('Hygiene Data'!F84)))</f>
        <v/>
      </c>
      <c r="DV90" s="369" t="str">
        <f ca="1">+IF(OFFSET('Hygiene Data'!$F$12,0,10*ROW('Hygiene Data'!F84))="","",OFFSET('Hygiene Data'!$F$12,0,10*ROW('Hygiene Data'!F84)))</f>
        <v/>
      </c>
      <c r="DW90" s="369" t="str">
        <f ca="1">+IF(OFFSET('Hygiene Data'!$F$13,0,10*ROW('Hygiene Data'!F84))="","",OFFSET('Hygiene Data'!$F$13,0,10*ROW('Hygiene Data'!F84)))</f>
        <v/>
      </c>
      <c r="DX90" s="369" t="str">
        <f ca="1">+IF(OFFSET('Hygiene Data'!$G$11,0,10*ROW('Hygiene Data'!G84))="","",OFFSET('Hygiene Data'!$G$11,0,10*ROW('Hygiene Data'!G84)))</f>
        <v/>
      </c>
      <c r="DY90" s="369" t="str">
        <f ca="1">+IF(OFFSET('Hygiene Data'!$G$12,0,10*ROW('Hygiene Data'!G84))="","",OFFSET('Hygiene Data'!$G$12,0,10*ROW('Hygiene Data'!G84)))</f>
        <v/>
      </c>
      <c r="DZ90" s="369" t="str">
        <f ca="1">+IF(OFFSET('Hygiene Data'!$G$13,0,10*ROW('Hygiene Data'!G84))="","",OFFSET('Hygiene Data'!$G$13,0,10*ROW('Hygiene Data'!G84)))</f>
        <v/>
      </c>
      <c r="EA90" s="369" t="str">
        <f ca="1">+IF(OFFSET('Hygiene Data'!$H$11,0,10*ROW('Hygiene Data'!H84))="","",OFFSET('Hygiene Data'!$H$11,0,10*ROW('Hygiene Data'!H84)))</f>
        <v/>
      </c>
      <c r="EB90" s="369" t="str">
        <f ca="1">+IF(OFFSET('Hygiene Data'!$H$12,0,10*ROW('Hygiene Data'!H84))="","",OFFSET('Hygiene Data'!$H$12,0,10*ROW('Hygiene Data'!H84)))</f>
        <v/>
      </c>
      <c r="EC90" s="369" t="str">
        <f ca="1">+IF(OFFSET('Hygiene Data'!$H$13,0,10*ROW('Hygiene Data'!H84))="","",OFFSET('Hygiene Data'!$H$13,0,10*ROW('Hygiene Data'!H84)))</f>
        <v/>
      </c>
      <c r="ED90" s="369" t="str">
        <f ca="1">+IF(OFFSET('Hygiene Data'!$I$11,0,10*ROW('Hygiene Data'!I84))="","",OFFSET('Hygiene Data'!$I$11,0,10*ROW('Hygiene Data'!I84)))</f>
        <v/>
      </c>
      <c r="EE90" s="369" t="str">
        <f ca="1">+IF(OFFSET('Hygiene Data'!$I$12,0,10*ROW('Hygiene Data'!I84))="","",OFFSET('Hygiene Data'!$I$12,0,10*ROW('Hygiene Data'!I84)))</f>
        <v/>
      </c>
      <c r="EF90" s="369" t="str">
        <f ca="1">+IF(OFFSET('Hygiene Data'!$I$13,0,10*ROW('Hygiene Data'!I84))="","",OFFSET('Hygiene Data'!$I$13,0,10*ROW('Hygiene Data'!I84)))</f>
        <v/>
      </c>
    </row>
    <row r="91" spans="1:136" x14ac:dyDescent="0.25">
      <c r="A91" s="478" t="str">
        <f ca="1">+IF(OFFSET('Water Data'!$B$2,0,10*ROW('Water Data'!E85))="","",OFFSET('Water Data'!$B$2,0,10*ROW('Water Data'!E85)))</f>
        <v/>
      </c>
      <c r="B91" s="478"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05" t="str">
        <f t="shared" ca="1" si="1"/>
        <v/>
      </c>
      <c r="D91" s="506"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06"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06"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06"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06"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06"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06"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06"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06"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06"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06"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06"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06"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06"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06"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06"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06"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06"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07"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07"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07"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07"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07"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07"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07"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07"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07"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07"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07"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07"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07"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07"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07"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07"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07"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07"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07"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07"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07"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07"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07"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07"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07"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07"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07"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07"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07"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07"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08"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84"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08"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08"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08"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08"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08"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08"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08"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08"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08"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08"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08"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08"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08"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08"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08"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08"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69" t="str">
        <f ca="1">+IF(OFFSET('Water Data'!$D$27,0,10*ROW('Water Data'!D85))="","",OFFSET('Water Data'!$D$27,0,10*ROW('Water Data'!D85)))</f>
        <v/>
      </c>
      <c r="BT91" s="369" t="str">
        <f ca="1">+IF(OFFSET('Water Data'!$D$28,0,10*ROW('Water Data'!D85))="","",OFFSET('Water Data'!$D$28,0,10*ROW('Water Data'!D85)))</f>
        <v/>
      </c>
      <c r="BU91" s="369" t="str">
        <f ca="1">+IF(OFFSET('Water Data'!$D$29,0,10*ROW('Water Data'!D85))="","",OFFSET('Water Data'!$D$29,0,10*ROW('Water Data'!D85)))</f>
        <v/>
      </c>
      <c r="BV91" s="369" t="str">
        <f ca="1">+IF(OFFSET('Water Data'!$E$27,0,10*ROW('Water Data'!E85))="","",OFFSET('Water Data'!$E$27,0,10*ROW('Water Data'!E85)))</f>
        <v/>
      </c>
      <c r="BW91" s="369" t="str">
        <f ca="1">+IF(OFFSET('Water Data'!$E$28,0,10*ROW('Water Data'!E85))="","",OFFSET('Water Data'!$E$28,0,10*ROW('Water Data'!E85)))</f>
        <v/>
      </c>
      <c r="BX91" s="369" t="str">
        <f ca="1">+IF(OFFSET('Water Data'!$E$29,0,10*ROW('Water Data'!E85))="","",OFFSET('Water Data'!$E$29,0,10*ROW('Water Data'!E85)))</f>
        <v/>
      </c>
      <c r="BY91" s="369" t="str">
        <f ca="1">+IF(OFFSET('Water Data'!$F$27,0,10*ROW('Water Data'!F85))="","",OFFSET('Water Data'!$F$27,0,10*ROW('Water Data'!F85)))</f>
        <v/>
      </c>
      <c r="BZ91" s="369" t="str">
        <f ca="1">+IF(OFFSET('Water Data'!$F$28,0,10*ROW('Water Data'!F85))="","",OFFSET('Water Data'!$F$28,0,10*ROW('Water Data'!F85)))</f>
        <v/>
      </c>
      <c r="CA91" s="369" t="str">
        <f ca="1">+IF(OFFSET('Water Data'!$F$29,0,10*ROW('Water Data'!F85))="","",OFFSET('Water Data'!$F$29,0,10*ROW('Water Data'!F85)))</f>
        <v/>
      </c>
      <c r="CB91" s="369" t="str">
        <f ca="1">+IF(OFFSET('Water Data'!$G$27,0,10*ROW('Water Data'!G85))="","",OFFSET('Water Data'!$G$27,0,10*ROW('Water Data'!G85)))</f>
        <v/>
      </c>
      <c r="CC91" s="369" t="str">
        <f ca="1">+IF(OFFSET('Water Data'!$G$28,0,10*ROW('Water Data'!G85))="","",OFFSET('Water Data'!$G$28,0,10*ROW('Water Data'!G85)))</f>
        <v/>
      </c>
      <c r="CD91" s="369" t="str">
        <f ca="1">+IF(OFFSET('Water Data'!$G$29,0,10*ROW('Water Data'!G85))="","",OFFSET('Water Data'!$G$29,0,10*ROW('Water Data'!G85)))</f>
        <v/>
      </c>
      <c r="CE91" s="369" t="str">
        <f ca="1">+IF(OFFSET('Water Data'!$H$27,0,10*ROW('Water Data'!H85))="","",OFFSET('Water Data'!$H$27,0,10*ROW('Water Data'!H85)))</f>
        <v/>
      </c>
      <c r="CF91" s="369" t="str">
        <f ca="1">+IF(OFFSET('Water Data'!$H$28,0,10*ROW('Water Data'!H85))="","",OFFSET('Water Data'!$H$28,0,10*ROW('Water Data'!H85)))</f>
        <v/>
      </c>
      <c r="CG91" s="369" t="str">
        <f ca="1">+IF(OFFSET('Water Data'!$H$29,0,10*ROW('Water Data'!H85))="","",OFFSET('Water Data'!$H$29,0,10*ROW('Water Data'!H85)))</f>
        <v/>
      </c>
      <c r="CH91" s="369" t="str">
        <f ca="1">+IF(OFFSET('Water Data'!$I$27,0,10*ROW('Water Data'!I85))="","",OFFSET('Water Data'!$I$27,0,10*ROW('Water Data'!I85)))</f>
        <v/>
      </c>
      <c r="CI91" s="369" t="str">
        <f ca="1">+IF(OFFSET('Water Data'!$I$28,0,10*ROW('Water Data'!I85))="","",OFFSET('Water Data'!$I$28,0,10*ROW('Water Data'!I85)))</f>
        <v/>
      </c>
      <c r="CJ91" s="369" t="str">
        <f ca="1">+IF(OFFSET('Water Data'!$I$29,0,10*ROW('Water Data'!I85))="","",OFFSET('Water Data'!$I$29,0,10*ROW('Water Data'!I85)))</f>
        <v/>
      </c>
      <c r="CK91" s="369" t="str">
        <f ca="1">+IF(OFFSET('Sanitation Data'!$D$28,0,10*ROW('Sanitation Data'!D85))="","",OFFSET('Sanitation Data'!$D$28,0,10*ROW('Sanitation Data'!D85)))</f>
        <v/>
      </c>
      <c r="CL91" s="369" t="str">
        <f ca="1">+IF(OFFSET('Sanitation Data'!$D$29,0,10*ROW('Sanitation Data'!D85))="","",OFFSET('Sanitation Data'!$D$29,0,10*ROW('Sanitation Data'!D85)))</f>
        <v/>
      </c>
      <c r="CM91" s="369" t="str">
        <f ca="1">+IF(OFFSET('Sanitation Data'!$D$30,0,10*ROW('Sanitation Data'!D85))="","",OFFSET('Sanitation Data'!$D$30,0,10*ROW('Sanitation Data'!D85)))</f>
        <v/>
      </c>
      <c r="CN91" s="369" t="str">
        <f ca="1">+IF(OFFSET('Sanitation Data'!$D$31,0,10*ROW('Sanitation Data'!D85))="","",OFFSET('Sanitation Data'!$D$31,0,10*ROW('Sanitation Data'!D85)))</f>
        <v/>
      </c>
      <c r="CO91" s="369" t="str">
        <f ca="1">+IF(OFFSET('Sanitation Data'!$D$32,0,10*ROW('Sanitation Data'!D85))="","",OFFSET('Sanitation Data'!$D$32,0,10*ROW('Sanitation Data'!D85)))</f>
        <v/>
      </c>
      <c r="CP91" s="369" t="str">
        <f ca="1">+IF(OFFSET('Sanitation Data'!$E$28,0,10*ROW('Sanitation Data'!E85))="","",OFFSET('Sanitation Data'!$E$28,0,10*ROW('Sanitation Data'!E85)))</f>
        <v/>
      </c>
      <c r="CQ91" s="369" t="str">
        <f ca="1">+IF(OFFSET('Sanitation Data'!$E$29,0,10*ROW('Sanitation Data'!E85))="","",OFFSET('Sanitation Data'!$E$29,0,10*ROW('Sanitation Data'!E85)))</f>
        <v/>
      </c>
      <c r="CR91" s="369" t="str">
        <f ca="1">+IF(OFFSET('Sanitation Data'!$E$30,0,10*ROW('Sanitation Data'!E85))="","",OFFSET('Sanitation Data'!$E$30,0,10*ROW('Sanitation Data'!E85)))</f>
        <v/>
      </c>
      <c r="CS91" s="369" t="str">
        <f ca="1">+IF(OFFSET('Sanitation Data'!$E$31,0,10*ROW('Sanitation Data'!E85))="","",OFFSET('Sanitation Data'!$E$31,0,10*ROW('Sanitation Data'!E85)))</f>
        <v/>
      </c>
      <c r="CT91" s="369" t="str">
        <f ca="1">+IF(OFFSET('Sanitation Data'!$E$32,0,10*ROW('Sanitation Data'!E85))="","",OFFSET('Sanitation Data'!$E$32,0,10*ROW('Sanitation Data'!E85)))</f>
        <v/>
      </c>
      <c r="CU91" s="369" t="str">
        <f ca="1">+IF(OFFSET('Sanitation Data'!$F$28,0,10*ROW('Sanitation Data'!F85))="","",OFFSET('Sanitation Data'!$F$28,0,10*ROW('Sanitation Data'!F85)))</f>
        <v/>
      </c>
      <c r="CV91" s="369" t="str">
        <f ca="1">+IF(OFFSET('Sanitation Data'!$F$29,0,10*ROW('Sanitation Data'!F85))="","",OFFSET('Sanitation Data'!$F$29,0,10*ROW('Sanitation Data'!F85)))</f>
        <v/>
      </c>
      <c r="CW91" s="369" t="str">
        <f ca="1">+IF(OFFSET('Sanitation Data'!$F$30,0,10*ROW('Sanitation Data'!F85))="","",OFFSET('Sanitation Data'!$F$30,0,10*ROW('Sanitation Data'!F85)))</f>
        <v/>
      </c>
      <c r="CX91" s="369" t="str">
        <f ca="1">+IF(OFFSET('Sanitation Data'!$F$31,0,10*ROW('Sanitation Data'!F85))="","",OFFSET('Sanitation Data'!$F$31,0,10*ROW('Sanitation Data'!F85)))</f>
        <v/>
      </c>
      <c r="CY91" s="369" t="str">
        <f ca="1">+IF(OFFSET('Sanitation Data'!$F$32,0,10*ROW('Sanitation Data'!F85))="","",OFFSET('Sanitation Data'!$F$32,0,10*ROW('Sanitation Data'!F85)))</f>
        <v/>
      </c>
      <c r="CZ91" s="369" t="str">
        <f ca="1">+IF(OFFSET('Sanitation Data'!$G$28,0,10*ROW('Sanitation Data'!G85))="","",OFFSET('Sanitation Data'!$G$28,0,10*ROW('Sanitation Data'!G85)))</f>
        <v/>
      </c>
      <c r="DA91" s="369" t="str">
        <f ca="1">+IF(OFFSET('Sanitation Data'!$G$29,0,10*ROW('Sanitation Data'!G85))="","",OFFSET('Sanitation Data'!$G$29,0,10*ROW('Sanitation Data'!G85)))</f>
        <v/>
      </c>
      <c r="DB91" s="369" t="str">
        <f ca="1">+IF(OFFSET('Sanitation Data'!$G$30,0,10*ROW('Sanitation Data'!G85))="","",OFFSET('Sanitation Data'!$G$30,0,10*ROW('Sanitation Data'!G85)))</f>
        <v/>
      </c>
      <c r="DC91" s="369" t="str">
        <f ca="1">+IF(OFFSET('Sanitation Data'!$G$31,0,10*ROW('Sanitation Data'!G85))="","",OFFSET('Sanitation Data'!$G$31,0,10*ROW('Sanitation Data'!G85)))</f>
        <v/>
      </c>
      <c r="DD91" s="369" t="str">
        <f ca="1">+IF(OFFSET('Sanitation Data'!$G$32,0,10*ROW('Sanitation Data'!G85))="","",OFFSET('Sanitation Data'!$G$32,0,10*ROW('Sanitation Data'!G85)))</f>
        <v/>
      </c>
      <c r="DE91" s="369" t="str">
        <f ca="1">+IF(OFFSET('Sanitation Data'!$H$28,0,10*ROW('Sanitation Data'!H85))="","",OFFSET('Sanitation Data'!$H$28,0,10*ROW('Sanitation Data'!H85)))</f>
        <v/>
      </c>
      <c r="DF91" s="369" t="str">
        <f ca="1">+IF(OFFSET('Sanitation Data'!$H$29,0,10*ROW('Sanitation Data'!H85))="","",OFFSET('Sanitation Data'!$H$29,0,10*ROW('Sanitation Data'!H85)))</f>
        <v/>
      </c>
      <c r="DG91" s="369" t="str">
        <f ca="1">+IF(OFFSET('Sanitation Data'!$H$30,0,10*ROW('Sanitation Data'!H85))="","",OFFSET('Sanitation Data'!$H$30,0,10*ROW('Sanitation Data'!H85)))</f>
        <v/>
      </c>
      <c r="DH91" s="369" t="str">
        <f ca="1">+IF(OFFSET('Sanitation Data'!$H$31,0,10*ROW('Sanitation Data'!H85))="","",OFFSET('Sanitation Data'!$H$31,0,10*ROW('Sanitation Data'!H85)))</f>
        <v/>
      </c>
      <c r="DI91" s="369" t="str">
        <f ca="1">+IF(OFFSET('Sanitation Data'!$H$32,0,10*ROW('Sanitation Data'!H85))="","",OFFSET('Sanitation Data'!$H$32,0,10*ROW('Sanitation Data'!H85)))</f>
        <v/>
      </c>
      <c r="DJ91" s="369" t="str">
        <f ca="1">+IF(OFFSET('Sanitation Data'!$I$28,0,10*ROW('Sanitation Data'!I85))="","",OFFSET('Sanitation Data'!$I$28,0,10*ROW('Sanitation Data'!I85)))</f>
        <v/>
      </c>
      <c r="DK91" s="369" t="str">
        <f ca="1">+IF(OFFSET('Sanitation Data'!$I$29,0,10*ROW('Sanitation Data'!I85))="","",OFFSET('Sanitation Data'!$I$29,0,10*ROW('Sanitation Data'!I85)))</f>
        <v/>
      </c>
      <c r="DL91" s="369" t="str">
        <f ca="1">+IF(OFFSET('Sanitation Data'!$I$30,0,10*ROW('Sanitation Data'!I85))="","",OFFSET('Sanitation Data'!$I$30,0,10*ROW('Sanitation Data'!I85)))</f>
        <v/>
      </c>
      <c r="DM91" s="369" t="str">
        <f ca="1">+IF(OFFSET('Sanitation Data'!$I$31,0,10*ROW('Sanitation Data'!I85))="","",OFFSET('Sanitation Data'!$I$31,0,10*ROW('Sanitation Data'!I85)))</f>
        <v/>
      </c>
      <c r="DN91" s="369" t="str">
        <f ca="1">+IF(OFFSET('Sanitation Data'!$I$32,0,10*ROW('Sanitation Data'!I85))="","",OFFSET('Sanitation Data'!$I$32,0,10*ROW('Sanitation Data'!I85)))</f>
        <v/>
      </c>
      <c r="DO91" s="369" t="str">
        <f ca="1">+IF(OFFSET('Hygiene Data'!$D$11,0,10*ROW('Hygiene Data'!D85))="","",OFFSET('Hygiene Data'!$D$11,0,10*ROW('Hygiene Data'!D85)))</f>
        <v/>
      </c>
      <c r="DP91" s="369" t="str">
        <f ca="1">+IF(OFFSET('Hygiene Data'!$D$12,0,10*ROW('Hygiene Data'!D85))="","",OFFSET('Hygiene Data'!$D$12,0,10*ROW('Hygiene Data'!D85)))</f>
        <v/>
      </c>
      <c r="DQ91" s="369" t="str">
        <f ca="1">+IF(OFFSET('Hygiene Data'!$D$13,0,10*ROW('Hygiene Data'!D85))="","",OFFSET('Hygiene Data'!$D$13,0,10*ROW('Hygiene Data'!D85)))</f>
        <v/>
      </c>
      <c r="DR91" s="369" t="str">
        <f ca="1">+IF(OFFSET('Hygiene Data'!$E$11,0,10*ROW('Hygiene Data'!E85))="","",OFFSET('Hygiene Data'!$E$11,0,10*ROW('Hygiene Data'!E85)))</f>
        <v/>
      </c>
      <c r="DS91" s="369" t="str">
        <f ca="1">+IF(OFFSET('Hygiene Data'!$E$12,0,10*ROW('Hygiene Data'!E85))="","",OFFSET('Hygiene Data'!$E$12,0,10*ROW('Hygiene Data'!E85)))</f>
        <v/>
      </c>
      <c r="DT91" s="369" t="str">
        <f ca="1">+IF(OFFSET('Hygiene Data'!$E$13,0,10*ROW('Hygiene Data'!E85))="","",OFFSET('Hygiene Data'!$E$13,0,10*ROW('Hygiene Data'!E85)))</f>
        <v/>
      </c>
      <c r="DU91" s="369" t="str">
        <f ca="1">+IF(OFFSET('Hygiene Data'!$F$11,0,10*ROW('Hygiene Data'!F85))="","",OFFSET('Hygiene Data'!$F$11,0,10*ROW('Hygiene Data'!F85)))</f>
        <v/>
      </c>
      <c r="DV91" s="369" t="str">
        <f ca="1">+IF(OFFSET('Hygiene Data'!$F$12,0,10*ROW('Hygiene Data'!F85))="","",OFFSET('Hygiene Data'!$F$12,0,10*ROW('Hygiene Data'!F85)))</f>
        <v/>
      </c>
      <c r="DW91" s="369" t="str">
        <f ca="1">+IF(OFFSET('Hygiene Data'!$F$13,0,10*ROW('Hygiene Data'!F85))="","",OFFSET('Hygiene Data'!$F$13,0,10*ROW('Hygiene Data'!F85)))</f>
        <v/>
      </c>
      <c r="DX91" s="369" t="str">
        <f ca="1">+IF(OFFSET('Hygiene Data'!$G$11,0,10*ROW('Hygiene Data'!G85))="","",OFFSET('Hygiene Data'!$G$11,0,10*ROW('Hygiene Data'!G85)))</f>
        <v/>
      </c>
      <c r="DY91" s="369" t="str">
        <f ca="1">+IF(OFFSET('Hygiene Data'!$G$12,0,10*ROW('Hygiene Data'!G85))="","",OFFSET('Hygiene Data'!$G$12,0,10*ROW('Hygiene Data'!G85)))</f>
        <v/>
      </c>
      <c r="DZ91" s="369" t="str">
        <f ca="1">+IF(OFFSET('Hygiene Data'!$G$13,0,10*ROW('Hygiene Data'!G85))="","",OFFSET('Hygiene Data'!$G$13,0,10*ROW('Hygiene Data'!G85)))</f>
        <v/>
      </c>
      <c r="EA91" s="369" t="str">
        <f ca="1">+IF(OFFSET('Hygiene Data'!$H$11,0,10*ROW('Hygiene Data'!H85))="","",OFFSET('Hygiene Data'!$H$11,0,10*ROW('Hygiene Data'!H85)))</f>
        <v/>
      </c>
      <c r="EB91" s="369" t="str">
        <f ca="1">+IF(OFFSET('Hygiene Data'!$H$12,0,10*ROW('Hygiene Data'!H85))="","",OFFSET('Hygiene Data'!$H$12,0,10*ROW('Hygiene Data'!H85)))</f>
        <v/>
      </c>
      <c r="EC91" s="369" t="str">
        <f ca="1">+IF(OFFSET('Hygiene Data'!$H$13,0,10*ROW('Hygiene Data'!H85))="","",OFFSET('Hygiene Data'!$H$13,0,10*ROW('Hygiene Data'!H85)))</f>
        <v/>
      </c>
      <c r="ED91" s="369" t="str">
        <f ca="1">+IF(OFFSET('Hygiene Data'!$I$11,0,10*ROW('Hygiene Data'!I85))="","",OFFSET('Hygiene Data'!$I$11,0,10*ROW('Hygiene Data'!I85)))</f>
        <v/>
      </c>
      <c r="EE91" s="369" t="str">
        <f ca="1">+IF(OFFSET('Hygiene Data'!$I$12,0,10*ROW('Hygiene Data'!I85))="","",OFFSET('Hygiene Data'!$I$12,0,10*ROW('Hygiene Data'!I85)))</f>
        <v/>
      </c>
      <c r="EF91" s="369" t="str">
        <f ca="1">+IF(OFFSET('Hygiene Data'!$I$13,0,10*ROW('Hygiene Data'!I85))="","",OFFSET('Hygiene Data'!$I$13,0,10*ROW('Hygiene Data'!I85)))</f>
        <v/>
      </c>
    </row>
    <row r="92" spans="1:136" x14ac:dyDescent="0.25">
      <c r="A92" s="478" t="str">
        <f ca="1">+IF(OFFSET('Water Data'!$B$2,0,10*ROW('Water Data'!E86))="","",OFFSET('Water Data'!$B$2,0,10*ROW('Water Data'!E86)))</f>
        <v/>
      </c>
      <c r="B92" s="478"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05" t="str">
        <f t="shared" ca="1" si="1"/>
        <v/>
      </c>
      <c r="D92" s="506"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06"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06"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06"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06"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06"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06"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06"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06"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06"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06"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06"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06"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06"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06"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06"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06"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06"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07"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07"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07"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07"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07"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07"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07"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07"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07"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07"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07"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07"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07"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07"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07"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07"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07"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07"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07"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07"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07"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07"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07"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07"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07"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07"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07"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07"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07"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07"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08"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84"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08"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08"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08"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08"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08"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08"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08"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08"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08"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08"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08"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08"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08"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08"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08"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08"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69" t="str">
        <f ca="1">+IF(OFFSET('Water Data'!$D$27,0,10*ROW('Water Data'!D86))="","",OFFSET('Water Data'!$D$27,0,10*ROW('Water Data'!D86)))</f>
        <v/>
      </c>
      <c r="BT92" s="369" t="str">
        <f ca="1">+IF(OFFSET('Water Data'!$D$28,0,10*ROW('Water Data'!D86))="","",OFFSET('Water Data'!$D$28,0,10*ROW('Water Data'!D86)))</f>
        <v/>
      </c>
      <c r="BU92" s="369" t="str">
        <f ca="1">+IF(OFFSET('Water Data'!$D$29,0,10*ROW('Water Data'!D86))="","",OFFSET('Water Data'!$D$29,0,10*ROW('Water Data'!D86)))</f>
        <v/>
      </c>
      <c r="BV92" s="369" t="str">
        <f ca="1">+IF(OFFSET('Water Data'!$E$27,0,10*ROW('Water Data'!E86))="","",OFFSET('Water Data'!$E$27,0,10*ROW('Water Data'!E86)))</f>
        <v/>
      </c>
      <c r="BW92" s="369" t="str">
        <f ca="1">+IF(OFFSET('Water Data'!$E$28,0,10*ROW('Water Data'!E86))="","",OFFSET('Water Data'!$E$28,0,10*ROW('Water Data'!E86)))</f>
        <v/>
      </c>
      <c r="BX92" s="369" t="str">
        <f ca="1">+IF(OFFSET('Water Data'!$E$29,0,10*ROW('Water Data'!E86))="","",OFFSET('Water Data'!$E$29,0,10*ROW('Water Data'!E86)))</f>
        <v/>
      </c>
      <c r="BY92" s="369" t="str">
        <f ca="1">+IF(OFFSET('Water Data'!$F$27,0,10*ROW('Water Data'!F86))="","",OFFSET('Water Data'!$F$27,0,10*ROW('Water Data'!F86)))</f>
        <v/>
      </c>
      <c r="BZ92" s="369" t="str">
        <f ca="1">+IF(OFFSET('Water Data'!$F$28,0,10*ROW('Water Data'!F86))="","",OFFSET('Water Data'!$F$28,0,10*ROW('Water Data'!F86)))</f>
        <v/>
      </c>
      <c r="CA92" s="369" t="str">
        <f ca="1">+IF(OFFSET('Water Data'!$F$29,0,10*ROW('Water Data'!F86))="","",OFFSET('Water Data'!$F$29,0,10*ROW('Water Data'!F86)))</f>
        <v/>
      </c>
      <c r="CB92" s="369" t="str">
        <f ca="1">+IF(OFFSET('Water Data'!$G$27,0,10*ROW('Water Data'!G86))="","",OFFSET('Water Data'!$G$27,0,10*ROW('Water Data'!G86)))</f>
        <v/>
      </c>
      <c r="CC92" s="369" t="str">
        <f ca="1">+IF(OFFSET('Water Data'!$G$28,0,10*ROW('Water Data'!G86))="","",OFFSET('Water Data'!$G$28,0,10*ROW('Water Data'!G86)))</f>
        <v/>
      </c>
      <c r="CD92" s="369" t="str">
        <f ca="1">+IF(OFFSET('Water Data'!$G$29,0,10*ROW('Water Data'!G86))="","",OFFSET('Water Data'!$G$29,0,10*ROW('Water Data'!G86)))</f>
        <v/>
      </c>
      <c r="CE92" s="369" t="str">
        <f ca="1">+IF(OFFSET('Water Data'!$H$27,0,10*ROW('Water Data'!H86))="","",OFFSET('Water Data'!$H$27,0,10*ROW('Water Data'!H86)))</f>
        <v/>
      </c>
      <c r="CF92" s="369" t="str">
        <f ca="1">+IF(OFFSET('Water Data'!$H$28,0,10*ROW('Water Data'!H86))="","",OFFSET('Water Data'!$H$28,0,10*ROW('Water Data'!H86)))</f>
        <v/>
      </c>
      <c r="CG92" s="369" t="str">
        <f ca="1">+IF(OFFSET('Water Data'!$H$29,0,10*ROW('Water Data'!H86))="","",OFFSET('Water Data'!$H$29,0,10*ROW('Water Data'!H86)))</f>
        <v/>
      </c>
      <c r="CH92" s="369" t="str">
        <f ca="1">+IF(OFFSET('Water Data'!$I$27,0,10*ROW('Water Data'!I86))="","",OFFSET('Water Data'!$I$27,0,10*ROW('Water Data'!I86)))</f>
        <v/>
      </c>
      <c r="CI92" s="369" t="str">
        <f ca="1">+IF(OFFSET('Water Data'!$I$28,0,10*ROW('Water Data'!I86))="","",OFFSET('Water Data'!$I$28,0,10*ROW('Water Data'!I86)))</f>
        <v/>
      </c>
      <c r="CJ92" s="369" t="str">
        <f ca="1">+IF(OFFSET('Water Data'!$I$29,0,10*ROW('Water Data'!I86))="","",OFFSET('Water Data'!$I$29,0,10*ROW('Water Data'!I86)))</f>
        <v/>
      </c>
      <c r="CK92" s="369" t="str">
        <f ca="1">+IF(OFFSET('Sanitation Data'!$D$28,0,10*ROW('Sanitation Data'!D86))="","",OFFSET('Sanitation Data'!$D$28,0,10*ROW('Sanitation Data'!D86)))</f>
        <v/>
      </c>
      <c r="CL92" s="369" t="str">
        <f ca="1">+IF(OFFSET('Sanitation Data'!$D$29,0,10*ROW('Sanitation Data'!D86))="","",OFFSET('Sanitation Data'!$D$29,0,10*ROW('Sanitation Data'!D86)))</f>
        <v/>
      </c>
      <c r="CM92" s="369" t="str">
        <f ca="1">+IF(OFFSET('Sanitation Data'!$D$30,0,10*ROW('Sanitation Data'!D86))="","",OFFSET('Sanitation Data'!$D$30,0,10*ROW('Sanitation Data'!D86)))</f>
        <v/>
      </c>
      <c r="CN92" s="369" t="str">
        <f ca="1">+IF(OFFSET('Sanitation Data'!$D$31,0,10*ROW('Sanitation Data'!D86))="","",OFFSET('Sanitation Data'!$D$31,0,10*ROW('Sanitation Data'!D86)))</f>
        <v/>
      </c>
      <c r="CO92" s="369" t="str">
        <f ca="1">+IF(OFFSET('Sanitation Data'!$D$32,0,10*ROW('Sanitation Data'!D86))="","",OFFSET('Sanitation Data'!$D$32,0,10*ROW('Sanitation Data'!D86)))</f>
        <v/>
      </c>
      <c r="CP92" s="369" t="str">
        <f ca="1">+IF(OFFSET('Sanitation Data'!$E$28,0,10*ROW('Sanitation Data'!E86))="","",OFFSET('Sanitation Data'!$E$28,0,10*ROW('Sanitation Data'!E86)))</f>
        <v/>
      </c>
      <c r="CQ92" s="369" t="str">
        <f ca="1">+IF(OFFSET('Sanitation Data'!$E$29,0,10*ROW('Sanitation Data'!E86))="","",OFFSET('Sanitation Data'!$E$29,0,10*ROW('Sanitation Data'!E86)))</f>
        <v/>
      </c>
      <c r="CR92" s="369" t="str">
        <f ca="1">+IF(OFFSET('Sanitation Data'!$E$30,0,10*ROW('Sanitation Data'!E86))="","",OFFSET('Sanitation Data'!$E$30,0,10*ROW('Sanitation Data'!E86)))</f>
        <v/>
      </c>
      <c r="CS92" s="369" t="str">
        <f ca="1">+IF(OFFSET('Sanitation Data'!$E$31,0,10*ROW('Sanitation Data'!E86))="","",OFFSET('Sanitation Data'!$E$31,0,10*ROW('Sanitation Data'!E86)))</f>
        <v/>
      </c>
      <c r="CT92" s="369" t="str">
        <f ca="1">+IF(OFFSET('Sanitation Data'!$E$32,0,10*ROW('Sanitation Data'!E86))="","",OFFSET('Sanitation Data'!$E$32,0,10*ROW('Sanitation Data'!E86)))</f>
        <v/>
      </c>
      <c r="CU92" s="369" t="str">
        <f ca="1">+IF(OFFSET('Sanitation Data'!$F$28,0,10*ROW('Sanitation Data'!F86))="","",OFFSET('Sanitation Data'!$F$28,0,10*ROW('Sanitation Data'!F86)))</f>
        <v/>
      </c>
      <c r="CV92" s="369" t="str">
        <f ca="1">+IF(OFFSET('Sanitation Data'!$F$29,0,10*ROW('Sanitation Data'!F86))="","",OFFSET('Sanitation Data'!$F$29,0,10*ROW('Sanitation Data'!F86)))</f>
        <v/>
      </c>
      <c r="CW92" s="369" t="str">
        <f ca="1">+IF(OFFSET('Sanitation Data'!$F$30,0,10*ROW('Sanitation Data'!F86))="","",OFFSET('Sanitation Data'!$F$30,0,10*ROW('Sanitation Data'!F86)))</f>
        <v/>
      </c>
      <c r="CX92" s="369" t="str">
        <f ca="1">+IF(OFFSET('Sanitation Data'!$F$31,0,10*ROW('Sanitation Data'!F86))="","",OFFSET('Sanitation Data'!$F$31,0,10*ROW('Sanitation Data'!F86)))</f>
        <v/>
      </c>
      <c r="CY92" s="369" t="str">
        <f ca="1">+IF(OFFSET('Sanitation Data'!$F$32,0,10*ROW('Sanitation Data'!F86))="","",OFFSET('Sanitation Data'!$F$32,0,10*ROW('Sanitation Data'!F86)))</f>
        <v/>
      </c>
      <c r="CZ92" s="369" t="str">
        <f ca="1">+IF(OFFSET('Sanitation Data'!$G$28,0,10*ROW('Sanitation Data'!G86))="","",OFFSET('Sanitation Data'!$G$28,0,10*ROW('Sanitation Data'!G86)))</f>
        <v/>
      </c>
      <c r="DA92" s="369" t="str">
        <f ca="1">+IF(OFFSET('Sanitation Data'!$G$29,0,10*ROW('Sanitation Data'!G86))="","",OFFSET('Sanitation Data'!$G$29,0,10*ROW('Sanitation Data'!G86)))</f>
        <v/>
      </c>
      <c r="DB92" s="369" t="str">
        <f ca="1">+IF(OFFSET('Sanitation Data'!$G$30,0,10*ROW('Sanitation Data'!G86))="","",OFFSET('Sanitation Data'!$G$30,0,10*ROW('Sanitation Data'!G86)))</f>
        <v/>
      </c>
      <c r="DC92" s="369" t="str">
        <f ca="1">+IF(OFFSET('Sanitation Data'!$G$31,0,10*ROW('Sanitation Data'!G86))="","",OFFSET('Sanitation Data'!$G$31,0,10*ROW('Sanitation Data'!G86)))</f>
        <v/>
      </c>
      <c r="DD92" s="369" t="str">
        <f ca="1">+IF(OFFSET('Sanitation Data'!$G$32,0,10*ROW('Sanitation Data'!G86))="","",OFFSET('Sanitation Data'!$G$32,0,10*ROW('Sanitation Data'!G86)))</f>
        <v/>
      </c>
      <c r="DE92" s="369" t="str">
        <f ca="1">+IF(OFFSET('Sanitation Data'!$H$28,0,10*ROW('Sanitation Data'!H86))="","",OFFSET('Sanitation Data'!$H$28,0,10*ROW('Sanitation Data'!H86)))</f>
        <v/>
      </c>
      <c r="DF92" s="369" t="str">
        <f ca="1">+IF(OFFSET('Sanitation Data'!$H$29,0,10*ROW('Sanitation Data'!H86))="","",OFFSET('Sanitation Data'!$H$29,0,10*ROW('Sanitation Data'!H86)))</f>
        <v/>
      </c>
      <c r="DG92" s="369" t="str">
        <f ca="1">+IF(OFFSET('Sanitation Data'!$H$30,0,10*ROW('Sanitation Data'!H86))="","",OFFSET('Sanitation Data'!$H$30,0,10*ROW('Sanitation Data'!H86)))</f>
        <v/>
      </c>
      <c r="DH92" s="369" t="str">
        <f ca="1">+IF(OFFSET('Sanitation Data'!$H$31,0,10*ROW('Sanitation Data'!H86))="","",OFFSET('Sanitation Data'!$H$31,0,10*ROW('Sanitation Data'!H86)))</f>
        <v/>
      </c>
      <c r="DI92" s="369" t="str">
        <f ca="1">+IF(OFFSET('Sanitation Data'!$H$32,0,10*ROW('Sanitation Data'!H86))="","",OFFSET('Sanitation Data'!$H$32,0,10*ROW('Sanitation Data'!H86)))</f>
        <v/>
      </c>
      <c r="DJ92" s="369" t="str">
        <f ca="1">+IF(OFFSET('Sanitation Data'!$I$28,0,10*ROW('Sanitation Data'!I86))="","",OFFSET('Sanitation Data'!$I$28,0,10*ROW('Sanitation Data'!I86)))</f>
        <v/>
      </c>
      <c r="DK92" s="369" t="str">
        <f ca="1">+IF(OFFSET('Sanitation Data'!$I$29,0,10*ROW('Sanitation Data'!I86))="","",OFFSET('Sanitation Data'!$I$29,0,10*ROW('Sanitation Data'!I86)))</f>
        <v/>
      </c>
      <c r="DL92" s="369" t="str">
        <f ca="1">+IF(OFFSET('Sanitation Data'!$I$30,0,10*ROW('Sanitation Data'!I86))="","",OFFSET('Sanitation Data'!$I$30,0,10*ROW('Sanitation Data'!I86)))</f>
        <v/>
      </c>
      <c r="DM92" s="369" t="str">
        <f ca="1">+IF(OFFSET('Sanitation Data'!$I$31,0,10*ROW('Sanitation Data'!I86))="","",OFFSET('Sanitation Data'!$I$31,0,10*ROW('Sanitation Data'!I86)))</f>
        <v/>
      </c>
      <c r="DN92" s="369" t="str">
        <f ca="1">+IF(OFFSET('Sanitation Data'!$I$32,0,10*ROW('Sanitation Data'!I86))="","",OFFSET('Sanitation Data'!$I$32,0,10*ROW('Sanitation Data'!I86)))</f>
        <v/>
      </c>
      <c r="DO92" s="369" t="str">
        <f ca="1">+IF(OFFSET('Hygiene Data'!$D$11,0,10*ROW('Hygiene Data'!D86))="","",OFFSET('Hygiene Data'!$D$11,0,10*ROW('Hygiene Data'!D86)))</f>
        <v/>
      </c>
      <c r="DP92" s="369" t="str">
        <f ca="1">+IF(OFFSET('Hygiene Data'!$D$12,0,10*ROW('Hygiene Data'!D86))="","",OFFSET('Hygiene Data'!$D$12,0,10*ROW('Hygiene Data'!D86)))</f>
        <v/>
      </c>
      <c r="DQ92" s="369" t="str">
        <f ca="1">+IF(OFFSET('Hygiene Data'!$D$13,0,10*ROW('Hygiene Data'!D86))="","",OFFSET('Hygiene Data'!$D$13,0,10*ROW('Hygiene Data'!D86)))</f>
        <v/>
      </c>
      <c r="DR92" s="369" t="str">
        <f ca="1">+IF(OFFSET('Hygiene Data'!$E$11,0,10*ROW('Hygiene Data'!E86))="","",OFFSET('Hygiene Data'!$E$11,0,10*ROW('Hygiene Data'!E86)))</f>
        <v/>
      </c>
      <c r="DS92" s="369" t="str">
        <f ca="1">+IF(OFFSET('Hygiene Data'!$E$12,0,10*ROW('Hygiene Data'!E86))="","",OFFSET('Hygiene Data'!$E$12,0,10*ROW('Hygiene Data'!E86)))</f>
        <v/>
      </c>
      <c r="DT92" s="369" t="str">
        <f ca="1">+IF(OFFSET('Hygiene Data'!$E$13,0,10*ROW('Hygiene Data'!E86))="","",OFFSET('Hygiene Data'!$E$13,0,10*ROW('Hygiene Data'!E86)))</f>
        <v/>
      </c>
      <c r="DU92" s="369" t="str">
        <f ca="1">+IF(OFFSET('Hygiene Data'!$F$11,0,10*ROW('Hygiene Data'!F86))="","",OFFSET('Hygiene Data'!$F$11,0,10*ROW('Hygiene Data'!F86)))</f>
        <v/>
      </c>
      <c r="DV92" s="369" t="str">
        <f ca="1">+IF(OFFSET('Hygiene Data'!$F$12,0,10*ROW('Hygiene Data'!F86))="","",OFFSET('Hygiene Data'!$F$12,0,10*ROW('Hygiene Data'!F86)))</f>
        <v/>
      </c>
      <c r="DW92" s="369" t="str">
        <f ca="1">+IF(OFFSET('Hygiene Data'!$F$13,0,10*ROW('Hygiene Data'!F86))="","",OFFSET('Hygiene Data'!$F$13,0,10*ROW('Hygiene Data'!F86)))</f>
        <v/>
      </c>
      <c r="DX92" s="369" t="str">
        <f ca="1">+IF(OFFSET('Hygiene Data'!$G$11,0,10*ROW('Hygiene Data'!G86))="","",OFFSET('Hygiene Data'!$G$11,0,10*ROW('Hygiene Data'!G86)))</f>
        <v/>
      </c>
      <c r="DY92" s="369" t="str">
        <f ca="1">+IF(OFFSET('Hygiene Data'!$G$12,0,10*ROW('Hygiene Data'!G86))="","",OFFSET('Hygiene Data'!$G$12,0,10*ROW('Hygiene Data'!G86)))</f>
        <v/>
      </c>
      <c r="DZ92" s="369" t="str">
        <f ca="1">+IF(OFFSET('Hygiene Data'!$G$13,0,10*ROW('Hygiene Data'!G86))="","",OFFSET('Hygiene Data'!$G$13,0,10*ROW('Hygiene Data'!G86)))</f>
        <v/>
      </c>
      <c r="EA92" s="369" t="str">
        <f ca="1">+IF(OFFSET('Hygiene Data'!$H$11,0,10*ROW('Hygiene Data'!H86))="","",OFFSET('Hygiene Data'!$H$11,0,10*ROW('Hygiene Data'!H86)))</f>
        <v/>
      </c>
      <c r="EB92" s="369" t="str">
        <f ca="1">+IF(OFFSET('Hygiene Data'!$H$12,0,10*ROW('Hygiene Data'!H86))="","",OFFSET('Hygiene Data'!$H$12,0,10*ROW('Hygiene Data'!H86)))</f>
        <v/>
      </c>
      <c r="EC92" s="369" t="str">
        <f ca="1">+IF(OFFSET('Hygiene Data'!$H$13,0,10*ROW('Hygiene Data'!H86))="","",OFFSET('Hygiene Data'!$H$13,0,10*ROW('Hygiene Data'!H86)))</f>
        <v/>
      </c>
      <c r="ED92" s="369" t="str">
        <f ca="1">+IF(OFFSET('Hygiene Data'!$I$11,0,10*ROW('Hygiene Data'!I86))="","",OFFSET('Hygiene Data'!$I$11,0,10*ROW('Hygiene Data'!I86)))</f>
        <v/>
      </c>
      <c r="EE92" s="369" t="str">
        <f ca="1">+IF(OFFSET('Hygiene Data'!$I$12,0,10*ROW('Hygiene Data'!I86))="","",OFFSET('Hygiene Data'!$I$12,0,10*ROW('Hygiene Data'!I86)))</f>
        <v/>
      </c>
      <c r="EF92" s="369" t="str">
        <f ca="1">+IF(OFFSET('Hygiene Data'!$I$13,0,10*ROW('Hygiene Data'!I86))="","",OFFSET('Hygiene Data'!$I$13,0,10*ROW('Hygiene Data'!I86)))</f>
        <v/>
      </c>
    </row>
    <row r="93" spans="1:136" x14ac:dyDescent="0.25">
      <c r="A93" s="478" t="str">
        <f ca="1">+IF(OFFSET('Water Data'!$B$2,0,10*ROW('Water Data'!E87))="","",OFFSET('Water Data'!$B$2,0,10*ROW('Water Data'!E87)))</f>
        <v/>
      </c>
      <c r="B93" s="478"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05" t="str">
        <f t="shared" ca="1" si="1"/>
        <v/>
      </c>
      <c r="D93" s="506"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06"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06"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06"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06"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06"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06"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06"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06"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06"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06"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06"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06"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06"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06"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06"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06"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06"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07"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07"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07"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07"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07"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07"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07"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07"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07"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07"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07"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07"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07"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07"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07"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07"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07"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07"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07"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07"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07"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07"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07"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07"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07"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07"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07"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07"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07"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07"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08"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84"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08"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08"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08"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08"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08"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08"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08"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08"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08"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08"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08"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08"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08"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08"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08"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08"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69" t="str">
        <f ca="1">+IF(OFFSET('Water Data'!$D$27,0,10*ROW('Water Data'!D87))="","",OFFSET('Water Data'!$D$27,0,10*ROW('Water Data'!D87)))</f>
        <v/>
      </c>
      <c r="BT93" s="369" t="str">
        <f ca="1">+IF(OFFSET('Water Data'!$D$28,0,10*ROW('Water Data'!D87))="","",OFFSET('Water Data'!$D$28,0,10*ROW('Water Data'!D87)))</f>
        <v/>
      </c>
      <c r="BU93" s="369" t="str">
        <f ca="1">+IF(OFFSET('Water Data'!$D$29,0,10*ROW('Water Data'!D87))="","",OFFSET('Water Data'!$D$29,0,10*ROW('Water Data'!D87)))</f>
        <v/>
      </c>
      <c r="BV93" s="369" t="str">
        <f ca="1">+IF(OFFSET('Water Data'!$E$27,0,10*ROW('Water Data'!E87))="","",OFFSET('Water Data'!$E$27,0,10*ROW('Water Data'!E87)))</f>
        <v/>
      </c>
      <c r="BW93" s="369" t="str">
        <f ca="1">+IF(OFFSET('Water Data'!$E$28,0,10*ROW('Water Data'!E87))="","",OFFSET('Water Data'!$E$28,0,10*ROW('Water Data'!E87)))</f>
        <v/>
      </c>
      <c r="BX93" s="369" t="str">
        <f ca="1">+IF(OFFSET('Water Data'!$E$29,0,10*ROW('Water Data'!E87))="","",OFFSET('Water Data'!$E$29,0,10*ROW('Water Data'!E87)))</f>
        <v/>
      </c>
      <c r="BY93" s="369" t="str">
        <f ca="1">+IF(OFFSET('Water Data'!$F$27,0,10*ROW('Water Data'!F87))="","",OFFSET('Water Data'!$F$27,0,10*ROW('Water Data'!F87)))</f>
        <v/>
      </c>
      <c r="BZ93" s="369" t="str">
        <f ca="1">+IF(OFFSET('Water Data'!$F$28,0,10*ROW('Water Data'!F87))="","",OFFSET('Water Data'!$F$28,0,10*ROW('Water Data'!F87)))</f>
        <v/>
      </c>
      <c r="CA93" s="369" t="str">
        <f ca="1">+IF(OFFSET('Water Data'!$F$29,0,10*ROW('Water Data'!F87))="","",OFFSET('Water Data'!$F$29,0,10*ROW('Water Data'!F87)))</f>
        <v/>
      </c>
      <c r="CB93" s="369" t="str">
        <f ca="1">+IF(OFFSET('Water Data'!$G$27,0,10*ROW('Water Data'!G87))="","",OFFSET('Water Data'!$G$27,0,10*ROW('Water Data'!G87)))</f>
        <v/>
      </c>
      <c r="CC93" s="369" t="str">
        <f ca="1">+IF(OFFSET('Water Data'!$G$28,0,10*ROW('Water Data'!G87))="","",OFFSET('Water Data'!$G$28,0,10*ROW('Water Data'!G87)))</f>
        <v/>
      </c>
      <c r="CD93" s="369" t="str">
        <f ca="1">+IF(OFFSET('Water Data'!$G$29,0,10*ROW('Water Data'!G87))="","",OFFSET('Water Data'!$G$29,0,10*ROW('Water Data'!G87)))</f>
        <v/>
      </c>
      <c r="CE93" s="369" t="str">
        <f ca="1">+IF(OFFSET('Water Data'!$H$27,0,10*ROW('Water Data'!H87))="","",OFFSET('Water Data'!$H$27,0,10*ROW('Water Data'!H87)))</f>
        <v/>
      </c>
      <c r="CF93" s="369" t="str">
        <f ca="1">+IF(OFFSET('Water Data'!$H$28,0,10*ROW('Water Data'!H87))="","",OFFSET('Water Data'!$H$28,0,10*ROW('Water Data'!H87)))</f>
        <v/>
      </c>
      <c r="CG93" s="369" t="str">
        <f ca="1">+IF(OFFSET('Water Data'!$H$29,0,10*ROW('Water Data'!H87))="","",OFFSET('Water Data'!$H$29,0,10*ROW('Water Data'!H87)))</f>
        <v/>
      </c>
      <c r="CH93" s="369" t="str">
        <f ca="1">+IF(OFFSET('Water Data'!$I$27,0,10*ROW('Water Data'!I87))="","",OFFSET('Water Data'!$I$27,0,10*ROW('Water Data'!I87)))</f>
        <v/>
      </c>
      <c r="CI93" s="369" t="str">
        <f ca="1">+IF(OFFSET('Water Data'!$I$28,0,10*ROW('Water Data'!I87))="","",OFFSET('Water Data'!$I$28,0,10*ROW('Water Data'!I87)))</f>
        <v/>
      </c>
      <c r="CJ93" s="369" t="str">
        <f ca="1">+IF(OFFSET('Water Data'!$I$29,0,10*ROW('Water Data'!I87))="","",OFFSET('Water Data'!$I$29,0,10*ROW('Water Data'!I87)))</f>
        <v/>
      </c>
      <c r="CK93" s="369" t="str">
        <f ca="1">+IF(OFFSET('Sanitation Data'!$D$28,0,10*ROW('Sanitation Data'!D87))="","",OFFSET('Sanitation Data'!$D$28,0,10*ROW('Sanitation Data'!D87)))</f>
        <v/>
      </c>
      <c r="CL93" s="369" t="str">
        <f ca="1">+IF(OFFSET('Sanitation Data'!$D$29,0,10*ROW('Sanitation Data'!D87))="","",OFFSET('Sanitation Data'!$D$29,0,10*ROW('Sanitation Data'!D87)))</f>
        <v/>
      </c>
      <c r="CM93" s="369" t="str">
        <f ca="1">+IF(OFFSET('Sanitation Data'!$D$30,0,10*ROW('Sanitation Data'!D87))="","",OFFSET('Sanitation Data'!$D$30,0,10*ROW('Sanitation Data'!D87)))</f>
        <v/>
      </c>
      <c r="CN93" s="369" t="str">
        <f ca="1">+IF(OFFSET('Sanitation Data'!$D$31,0,10*ROW('Sanitation Data'!D87))="","",OFFSET('Sanitation Data'!$D$31,0,10*ROW('Sanitation Data'!D87)))</f>
        <v/>
      </c>
      <c r="CO93" s="369" t="str">
        <f ca="1">+IF(OFFSET('Sanitation Data'!$D$32,0,10*ROW('Sanitation Data'!D87))="","",OFFSET('Sanitation Data'!$D$32,0,10*ROW('Sanitation Data'!D87)))</f>
        <v/>
      </c>
      <c r="CP93" s="369" t="str">
        <f ca="1">+IF(OFFSET('Sanitation Data'!$E$28,0,10*ROW('Sanitation Data'!E87))="","",OFFSET('Sanitation Data'!$E$28,0,10*ROW('Sanitation Data'!E87)))</f>
        <v/>
      </c>
      <c r="CQ93" s="369" t="str">
        <f ca="1">+IF(OFFSET('Sanitation Data'!$E$29,0,10*ROW('Sanitation Data'!E87))="","",OFFSET('Sanitation Data'!$E$29,0,10*ROW('Sanitation Data'!E87)))</f>
        <v/>
      </c>
      <c r="CR93" s="369" t="str">
        <f ca="1">+IF(OFFSET('Sanitation Data'!$E$30,0,10*ROW('Sanitation Data'!E87))="","",OFFSET('Sanitation Data'!$E$30,0,10*ROW('Sanitation Data'!E87)))</f>
        <v/>
      </c>
      <c r="CS93" s="369" t="str">
        <f ca="1">+IF(OFFSET('Sanitation Data'!$E$31,0,10*ROW('Sanitation Data'!E87))="","",OFFSET('Sanitation Data'!$E$31,0,10*ROW('Sanitation Data'!E87)))</f>
        <v/>
      </c>
      <c r="CT93" s="369" t="str">
        <f ca="1">+IF(OFFSET('Sanitation Data'!$E$32,0,10*ROW('Sanitation Data'!E87))="","",OFFSET('Sanitation Data'!$E$32,0,10*ROW('Sanitation Data'!E87)))</f>
        <v/>
      </c>
      <c r="CU93" s="369" t="str">
        <f ca="1">+IF(OFFSET('Sanitation Data'!$F$28,0,10*ROW('Sanitation Data'!F87))="","",OFFSET('Sanitation Data'!$F$28,0,10*ROW('Sanitation Data'!F87)))</f>
        <v/>
      </c>
      <c r="CV93" s="369" t="str">
        <f ca="1">+IF(OFFSET('Sanitation Data'!$F$29,0,10*ROW('Sanitation Data'!F87))="","",OFFSET('Sanitation Data'!$F$29,0,10*ROW('Sanitation Data'!F87)))</f>
        <v/>
      </c>
      <c r="CW93" s="369" t="str">
        <f ca="1">+IF(OFFSET('Sanitation Data'!$F$30,0,10*ROW('Sanitation Data'!F87))="","",OFFSET('Sanitation Data'!$F$30,0,10*ROW('Sanitation Data'!F87)))</f>
        <v/>
      </c>
      <c r="CX93" s="369" t="str">
        <f ca="1">+IF(OFFSET('Sanitation Data'!$F$31,0,10*ROW('Sanitation Data'!F87))="","",OFFSET('Sanitation Data'!$F$31,0,10*ROW('Sanitation Data'!F87)))</f>
        <v/>
      </c>
      <c r="CY93" s="369" t="str">
        <f ca="1">+IF(OFFSET('Sanitation Data'!$F$32,0,10*ROW('Sanitation Data'!F87))="","",OFFSET('Sanitation Data'!$F$32,0,10*ROW('Sanitation Data'!F87)))</f>
        <v/>
      </c>
      <c r="CZ93" s="369" t="str">
        <f ca="1">+IF(OFFSET('Sanitation Data'!$G$28,0,10*ROW('Sanitation Data'!G87))="","",OFFSET('Sanitation Data'!$G$28,0,10*ROW('Sanitation Data'!G87)))</f>
        <v/>
      </c>
      <c r="DA93" s="369" t="str">
        <f ca="1">+IF(OFFSET('Sanitation Data'!$G$29,0,10*ROW('Sanitation Data'!G87))="","",OFFSET('Sanitation Data'!$G$29,0,10*ROW('Sanitation Data'!G87)))</f>
        <v/>
      </c>
      <c r="DB93" s="369" t="str">
        <f ca="1">+IF(OFFSET('Sanitation Data'!$G$30,0,10*ROW('Sanitation Data'!G87))="","",OFFSET('Sanitation Data'!$G$30,0,10*ROW('Sanitation Data'!G87)))</f>
        <v/>
      </c>
      <c r="DC93" s="369" t="str">
        <f ca="1">+IF(OFFSET('Sanitation Data'!$G$31,0,10*ROW('Sanitation Data'!G87))="","",OFFSET('Sanitation Data'!$G$31,0,10*ROW('Sanitation Data'!G87)))</f>
        <v/>
      </c>
      <c r="DD93" s="369" t="str">
        <f ca="1">+IF(OFFSET('Sanitation Data'!$G$32,0,10*ROW('Sanitation Data'!G87))="","",OFFSET('Sanitation Data'!$G$32,0,10*ROW('Sanitation Data'!G87)))</f>
        <v/>
      </c>
      <c r="DE93" s="369" t="str">
        <f ca="1">+IF(OFFSET('Sanitation Data'!$H$28,0,10*ROW('Sanitation Data'!H87))="","",OFFSET('Sanitation Data'!$H$28,0,10*ROW('Sanitation Data'!H87)))</f>
        <v/>
      </c>
      <c r="DF93" s="369" t="str">
        <f ca="1">+IF(OFFSET('Sanitation Data'!$H$29,0,10*ROW('Sanitation Data'!H87))="","",OFFSET('Sanitation Data'!$H$29,0,10*ROW('Sanitation Data'!H87)))</f>
        <v/>
      </c>
      <c r="DG93" s="369" t="str">
        <f ca="1">+IF(OFFSET('Sanitation Data'!$H$30,0,10*ROW('Sanitation Data'!H87))="","",OFFSET('Sanitation Data'!$H$30,0,10*ROW('Sanitation Data'!H87)))</f>
        <v/>
      </c>
      <c r="DH93" s="369" t="str">
        <f ca="1">+IF(OFFSET('Sanitation Data'!$H$31,0,10*ROW('Sanitation Data'!H87))="","",OFFSET('Sanitation Data'!$H$31,0,10*ROW('Sanitation Data'!H87)))</f>
        <v/>
      </c>
      <c r="DI93" s="369" t="str">
        <f ca="1">+IF(OFFSET('Sanitation Data'!$H$32,0,10*ROW('Sanitation Data'!H87))="","",OFFSET('Sanitation Data'!$H$32,0,10*ROW('Sanitation Data'!H87)))</f>
        <v/>
      </c>
      <c r="DJ93" s="369" t="str">
        <f ca="1">+IF(OFFSET('Sanitation Data'!$I$28,0,10*ROW('Sanitation Data'!I87))="","",OFFSET('Sanitation Data'!$I$28,0,10*ROW('Sanitation Data'!I87)))</f>
        <v/>
      </c>
      <c r="DK93" s="369" t="str">
        <f ca="1">+IF(OFFSET('Sanitation Data'!$I$29,0,10*ROW('Sanitation Data'!I87))="","",OFFSET('Sanitation Data'!$I$29,0,10*ROW('Sanitation Data'!I87)))</f>
        <v/>
      </c>
      <c r="DL93" s="369" t="str">
        <f ca="1">+IF(OFFSET('Sanitation Data'!$I$30,0,10*ROW('Sanitation Data'!I87))="","",OFFSET('Sanitation Data'!$I$30,0,10*ROW('Sanitation Data'!I87)))</f>
        <v/>
      </c>
      <c r="DM93" s="369" t="str">
        <f ca="1">+IF(OFFSET('Sanitation Data'!$I$31,0,10*ROW('Sanitation Data'!I87))="","",OFFSET('Sanitation Data'!$I$31,0,10*ROW('Sanitation Data'!I87)))</f>
        <v/>
      </c>
      <c r="DN93" s="369" t="str">
        <f ca="1">+IF(OFFSET('Sanitation Data'!$I$32,0,10*ROW('Sanitation Data'!I87))="","",OFFSET('Sanitation Data'!$I$32,0,10*ROW('Sanitation Data'!I87)))</f>
        <v/>
      </c>
      <c r="DO93" s="369" t="str">
        <f ca="1">+IF(OFFSET('Hygiene Data'!$D$11,0,10*ROW('Hygiene Data'!D87))="","",OFFSET('Hygiene Data'!$D$11,0,10*ROW('Hygiene Data'!D87)))</f>
        <v/>
      </c>
      <c r="DP93" s="369" t="str">
        <f ca="1">+IF(OFFSET('Hygiene Data'!$D$12,0,10*ROW('Hygiene Data'!D87))="","",OFFSET('Hygiene Data'!$D$12,0,10*ROW('Hygiene Data'!D87)))</f>
        <v/>
      </c>
      <c r="DQ93" s="369" t="str">
        <f ca="1">+IF(OFFSET('Hygiene Data'!$D$13,0,10*ROW('Hygiene Data'!D87))="","",OFFSET('Hygiene Data'!$D$13,0,10*ROW('Hygiene Data'!D87)))</f>
        <v/>
      </c>
      <c r="DR93" s="369" t="str">
        <f ca="1">+IF(OFFSET('Hygiene Data'!$E$11,0,10*ROW('Hygiene Data'!E87))="","",OFFSET('Hygiene Data'!$E$11,0,10*ROW('Hygiene Data'!E87)))</f>
        <v/>
      </c>
      <c r="DS93" s="369" t="str">
        <f ca="1">+IF(OFFSET('Hygiene Data'!$E$12,0,10*ROW('Hygiene Data'!E87))="","",OFFSET('Hygiene Data'!$E$12,0,10*ROW('Hygiene Data'!E87)))</f>
        <v/>
      </c>
      <c r="DT93" s="369" t="str">
        <f ca="1">+IF(OFFSET('Hygiene Data'!$E$13,0,10*ROW('Hygiene Data'!E87))="","",OFFSET('Hygiene Data'!$E$13,0,10*ROW('Hygiene Data'!E87)))</f>
        <v/>
      </c>
      <c r="DU93" s="369" t="str">
        <f ca="1">+IF(OFFSET('Hygiene Data'!$F$11,0,10*ROW('Hygiene Data'!F87))="","",OFFSET('Hygiene Data'!$F$11,0,10*ROW('Hygiene Data'!F87)))</f>
        <v/>
      </c>
      <c r="DV93" s="369" t="str">
        <f ca="1">+IF(OFFSET('Hygiene Data'!$F$12,0,10*ROW('Hygiene Data'!F87))="","",OFFSET('Hygiene Data'!$F$12,0,10*ROW('Hygiene Data'!F87)))</f>
        <v/>
      </c>
      <c r="DW93" s="369" t="str">
        <f ca="1">+IF(OFFSET('Hygiene Data'!$F$13,0,10*ROW('Hygiene Data'!F87))="","",OFFSET('Hygiene Data'!$F$13,0,10*ROW('Hygiene Data'!F87)))</f>
        <v/>
      </c>
      <c r="DX93" s="369" t="str">
        <f ca="1">+IF(OFFSET('Hygiene Data'!$G$11,0,10*ROW('Hygiene Data'!G87))="","",OFFSET('Hygiene Data'!$G$11,0,10*ROW('Hygiene Data'!G87)))</f>
        <v/>
      </c>
      <c r="DY93" s="369" t="str">
        <f ca="1">+IF(OFFSET('Hygiene Data'!$G$12,0,10*ROW('Hygiene Data'!G87))="","",OFFSET('Hygiene Data'!$G$12,0,10*ROW('Hygiene Data'!G87)))</f>
        <v/>
      </c>
      <c r="DZ93" s="369" t="str">
        <f ca="1">+IF(OFFSET('Hygiene Data'!$G$13,0,10*ROW('Hygiene Data'!G87))="","",OFFSET('Hygiene Data'!$G$13,0,10*ROW('Hygiene Data'!G87)))</f>
        <v/>
      </c>
      <c r="EA93" s="369" t="str">
        <f ca="1">+IF(OFFSET('Hygiene Data'!$H$11,0,10*ROW('Hygiene Data'!H87))="","",OFFSET('Hygiene Data'!$H$11,0,10*ROW('Hygiene Data'!H87)))</f>
        <v/>
      </c>
      <c r="EB93" s="369" t="str">
        <f ca="1">+IF(OFFSET('Hygiene Data'!$H$12,0,10*ROW('Hygiene Data'!H87))="","",OFFSET('Hygiene Data'!$H$12,0,10*ROW('Hygiene Data'!H87)))</f>
        <v/>
      </c>
      <c r="EC93" s="369" t="str">
        <f ca="1">+IF(OFFSET('Hygiene Data'!$H$13,0,10*ROW('Hygiene Data'!H87))="","",OFFSET('Hygiene Data'!$H$13,0,10*ROW('Hygiene Data'!H87)))</f>
        <v/>
      </c>
      <c r="ED93" s="369" t="str">
        <f ca="1">+IF(OFFSET('Hygiene Data'!$I$11,0,10*ROW('Hygiene Data'!I87))="","",OFFSET('Hygiene Data'!$I$11,0,10*ROW('Hygiene Data'!I87)))</f>
        <v/>
      </c>
      <c r="EE93" s="369" t="str">
        <f ca="1">+IF(OFFSET('Hygiene Data'!$I$12,0,10*ROW('Hygiene Data'!I87))="","",OFFSET('Hygiene Data'!$I$12,0,10*ROW('Hygiene Data'!I87)))</f>
        <v/>
      </c>
      <c r="EF93" s="369" t="str">
        <f ca="1">+IF(OFFSET('Hygiene Data'!$I$13,0,10*ROW('Hygiene Data'!I87))="","",OFFSET('Hygiene Data'!$I$13,0,10*ROW('Hygiene Data'!I87)))</f>
        <v/>
      </c>
    </row>
    <row r="94" spans="1:136" x14ac:dyDescent="0.25">
      <c r="A94" s="478" t="str">
        <f ca="1">+IF(OFFSET('Water Data'!$B$2,0,10*ROW('Water Data'!E88))="","",OFFSET('Water Data'!$B$2,0,10*ROW('Water Data'!E88)))</f>
        <v/>
      </c>
      <c r="B94" s="478"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05" t="str">
        <f t="shared" ca="1" si="1"/>
        <v/>
      </c>
      <c r="D94" s="506"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06"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06"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06"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06"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06"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06"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06"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06"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06"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06"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06"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06"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06"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06"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06"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06"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06"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07"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07"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07"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07"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07"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07"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07"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07"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07"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07"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07"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07"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07"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07"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07"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07"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07"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07"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07"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07"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07"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07"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07"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07"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07"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07"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07"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07"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07"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07"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08"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84"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08"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08"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08"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08"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08"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08"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08"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08"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08"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08"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08"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08"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08"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08"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08"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08"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69" t="str">
        <f ca="1">+IF(OFFSET('Water Data'!$D$27,0,10*ROW('Water Data'!D88))="","",OFFSET('Water Data'!$D$27,0,10*ROW('Water Data'!D88)))</f>
        <v/>
      </c>
      <c r="BT94" s="369" t="str">
        <f ca="1">+IF(OFFSET('Water Data'!$D$28,0,10*ROW('Water Data'!D88))="","",OFFSET('Water Data'!$D$28,0,10*ROW('Water Data'!D88)))</f>
        <v/>
      </c>
      <c r="BU94" s="369" t="str">
        <f ca="1">+IF(OFFSET('Water Data'!$D$29,0,10*ROW('Water Data'!D88))="","",OFFSET('Water Data'!$D$29,0,10*ROW('Water Data'!D88)))</f>
        <v/>
      </c>
      <c r="BV94" s="369" t="str">
        <f ca="1">+IF(OFFSET('Water Data'!$E$27,0,10*ROW('Water Data'!E88))="","",OFFSET('Water Data'!$E$27,0,10*ROW('Water Data'!E88)))</f>
        <v/>
      </c>
      <c r="BW94" s="369" t="str">
        <f ca="1">+IF(OFFSET('Water Data'!$E$28,0,10*ROW('Water Data'!E88))="","",OFFSET('Water Data'!$E$28,0,10*ROW('Water Data'!E88)))</f>
        <v/>
      </c>
      <c r="BX94" s="369" t="str">
        <f ca="1">+IF(OFFSET('Water Data'!$E$29,0,10*ROW('Water Data'!E88))="","",OFFSET('Water Data'!$E$29,0,10*ROW('Water Data'!E88)))</f>
        <v/>
      </c>
      <c r="BY94" s="369" t="str">
        <f ca="1">+IF(OFFSET('Water Data'!$F$27,0,10*ROW('Water Data'!F88))="","",OFFSET('Water Data'!$F$27,0,10*ROW('Water Data'!F88)))</f>
        <v/>
      </c>
      <c r="BZ94" s="369" t="str">
        <f ca="1">+IF(OFFSET('Water Data'!$F$28,0,10*ROW('Water Data'!F88))="","",OFFSET('Water Data'!$F$28,0,10*ROW('Water Data'!F88)))</f>
        <v/>
      </c>
      <c r="CA94" s="369" t="str">
        <f ca="1">+IF(OFFSET('Water Data'!$F$29,0,10*ROW('Water Data'!F88))="","",OFFSET('Water Data'!$F$29,0,10*ROW('Water Data'!F88)))</f>
        <v/>
      </c>
      <c r="CB94" s="369" t="str">
        <f ca="1">+IF(OFFSET('Water Data'!$G$27,0,10*ROW('Water Data'!G88))="","",OFFSET('Water Data'!$G$27,0,10*ROW('Water Data'!G88)))</f>
        <v/>
      </c>
      <c r="CC94" s="369" t="str">
        <f ca="1">+IF(OFFSET('Water Data'!$G$28,0,10*ROW('Water Data'!G88))="","",OFFSET('Water Data'!$G$28,0,10*ROW('Water Data'!G88)))</f>
        <v/>
      </c>
      <c r="CD94" s="369" t="str">
        <f ca="1">+IF(OFFSET('Water Data'!$G$29,0,10*ROW('Water Data'!G88))="","",OFFSET('Water Data'!$G$29,0,10*ROW('Water Data'!G88)))</f>
        <v/>
      </c>
      <c r="CE94" s="369" t="str">
        <f ca="1">+IF(OFFSET('Water Data'!$H$27,0,10*ROW('Water Data'!H88))="","",OFFSET('Water Data'!$H$27,0,10*ROW('Water Data'!H88)))</f>
        <v/>
      </c>
      <c r="CF94" s="369" t="str">
        <f ca="1">+IF(OFFSET('Water Data'!$H$28,0,10*ROW('Water Data'!H88))="","",OFFSET('Water Data'!$H$28,0,10*ROW('Water Data'!H88)))</f>
        <v/>
      </c>
      <c r="CG94" s="369" t="str">
        <f ca="1">+IF(OFFSET('Water Data'!$H$29,0,10*ROW('Water Data'!H88))="","",OFFSET('Water Data'!$H$29,0,10*ROW('Water Data'!H88)))</f>
        <v/>
      </c>
      <c r="CH94" s="369" t="str">
        <f ca="1">+IF(OFFSET('Water Data'!$I$27,0,10*ROW('Water Data'!I88))="","",OFFSET('Water Data'!$I$27,0,10*ROW('Water Data'!I88)))</f>
        <v/>
      </c>
      <c r="CI94" s="369" t="str">
        <f ca="1">+IF(OFFSET('Water Data'!$I$28,0,10*ROW('Water Data'!I88))="","",OFFSET('Water Data'!$I$28,0,10*ROW('Water Data'!I88)))</f>
        <v/>
      </c>
      <c r="CJ94" s="369" t="str">
        <f ca="1">+IF(OFFSET('Water Data'!$I$29,0,10*ROW('Water Data'!I88))="","",OFFSET('Water Data'!$I$29,0,10*ROW('Water Data'!I88)))</f>
        <v/>
      </c>
      <c r="CK94" s="369" t="str">
        <f ca="1">+IF(OFFSET('Sanitation Data'!$D$28,0,10*ROW('Sanitation Data'!D88))="","",OFFSET('Sanitation Data'!$D$28,0,10*ROW('Sanitation Data'!D88)))</f>
        <v/>
      </c>
      <c r="CL94" s="369" t="str">
        <f ca="1">+IF(OFFSET('Sanitation Data'!$D$29,0,10*ROW('Sanitation Data'!D88))="","",OFFSET('Sanitation Data'!$D$29,0,10*ROW('Sanitation Data'!D88)))</f>
        <v/>
      </c>
      <c r="CM94" s="369" t="str">
        <f ca="1">+IF(OFFSET('Sanitation Data'!$D$30,0,10*ROW('Sanitation Data'!D88))="","",OFFSET('Sanitation Data'!$D$30,0,10*ROW('Sanitation Data'!D88)))</f>
        <v/>
      </c>
      <c r="CN94" s="369" t="str">
        <f ca="1">+IF(OFFSET('Sanitation Data'!$D$31,0,10*ROW('Sanitation Data'!D88))="","",OFFSET('Sanitation Data'!$D$31,0,10*ROW('Sanitation Data'!D88)))</f>
        <v/>
      </c>
      <c r="CO94" s="369" t="str">
        <f ca="1">+IF(OFFSET('Sanitation Data'!$D$32,0,10*ROW('Sanitation Data'!D88))="","",OFFSET('Sanitation Data'!$D$32,0,10*ROW('Sanitation Data'!D88)))</f>
        <v/>
      </c>
      <c r="CP94" s="369" t="str">
        <f ca="1">+IF(OFFSET('Sanitation Data'!$E$28,0,10*ROW('Sanitation Data'!E88))="","",OFFSET('Sanitation Data'!$E$28,0,10*ROW('Sanitation Data'!E88)))</f>
        <v/>
      </c>
      <c r="CQ94" s="369" t="str">
        <f ca="1">+IF(OFFSET('Sanitation Data'!$E$29,0,10*ROW('Sanitation Data'!E88))="","",OFFSET('Sanitation Data'!$E$29,0,10*ROW('Sanitation Data'!E88)))</f>
        <v/>
      </c>
      <c r="CR94" s="369" t="str">
        <f ca="1">+IF(OFFSET('Sanitation Data'!$E$30,0,10*ROW('Sanitation Data'!E88))="","",OFFSET('Sanitation Data'!$E$30,0,10*ROW('Sanitation Data'!E88)))</f>
        <v/>
      </c>
      <c r="CS94" s="369" t="str">
        <f ca="1">+IF(OFFSET('Sanitation Data'!$E$31,0,10*ROW('Sanitation Data'!E88))="","",OFFSET('Sanitation Data'!$E$31,0,10*ROW('Sanitation Data'!E88)))</f>
        <v/>
      </c>
      <c r="CT94" s="369" t="str">
        <f ca="1">+IF(OFFSET('Sanitation Data'!$E$32,0,10*ROW('Sanitation Data'!E88))="","",OFFSET('Sanitation Data'!$E$32,0,10*ROW('Sanitation Data'!E88)))</f>
        <v/>
      </c>
      <c r="CU94" s="369" t="str">
        <f ca="1">+IF(OFFSET('Sanitation Data'!$F$28,0,10*ROW('Sanitation Data'!F88))="","",OFFSET('Sanitation Data'!$F$28,0,10*ROW('Sanitation Data'!F88)))</f>
        <v/>
      </c>
      <c r="CV94" s="369" t="str">
        <f ca="1">+IF(OFFSET('Sanitation Data'!$F$29,0,10*ROW('Sanitation Data'!F88))="","",OFFSET('Sanitation Data'!$F$29,0,10*ROW('Sanitation Data'!F88)))</f>
        <v/>
      </c>
      <c r="CW94" s="369" t="str">
        <f ca="1">+IF(OFFSET('Sanitation Data'!$F$30,0,10*ROW('Sanitation Data'!F88))="","",OFFSET('Sanitation Data'!$F$30,0,10*ROW('Sanitation Data'!F88)))</f>
        <v/>
      </c>
      <c r="CX94" s="369" t="str">
        <f ca="1">+IF(OFFSET('Sanitation Data'!$F$31,0,10*ROW('Sanitation Data'!F88))="","",OFFSET('Sanitation Data'!$F$31,0,10*ROW('Sanitation Data'!F88)))</f>
        <v/>
      </c>
      <c r="CY94" s="369" t="str">
        <f ca="1">+IF(OFFSET('Sanitation Data'!$F$32,0,10*ROW('Sanitation Data'!F88))="","",OFFSET('Sanitation Data'!$F$32,0,10*ROW('Sanitation Data'!F88)))</f>
        <v/>
      </c>
      <c r="CZ94" s="369" t="str">
        <f ca="1">+IF(OFFSET('Sanitation Data'!$G$28,0,10*ROW('Sanitation Data'!G88))="","",OFFSET('Sanitation Data'!$G$28,0,10*ROW('Sanitation Data'!G88)))</f>
        <v/>
      </c>
      <c r="DA94" s="369" t="str">
        <f ca="1">+IF(OFFSET('Sanitation Data'!$G$29,0,10*ROW('Sanitation Data'!G88))="","",OFFSET('Sanitation Data'!$G$29,0,10*ROW('Sanitation Data'!G88)))</f>
        <v/>
      </c>
      <c r="DB94" s="369" t="str">
        <f ca="1">+IF(OFFSET('Sanitation Data'!$G$30,0,10*ROW('Sanitation Data'!G88))="","",OFFSET('Sanitation Data'!$G$30,0,10*ROW('Sanitation Data'!G88)))</f>
        <v/>
      </c>
      <c r="DC94" s="369" t="str">
        <f ca="1">+IF(OFFSET('Sanitation Data'!$G$31,0,10*ROW('Sanitation Data'!G88))="","",OFFSET('Sanitation Data'!$G$31,0,10*ROW('Sanitation Data'!G88)))</f>
        <v/>
      </c>
      <c r="DD94" s="369" t="str">
        <f ca="1">+IF(OFFSET('Sanitation Data'!$G$32,0,10*ROW('Sanitation Data'!G88))="","",OFFSET('Sanitation Data'!$G$32,0,10*ROW('Sanitation Data'!G88)))</f>
        <v/>
      </c>
      <c r="DE94" s="369" t="str">
        <f ca="1">+IF(OFFSET('Sanitation Data'!$H$28,0,10*ROW('Sanitation Data'!H88))="","",OFFSET('Sanitation Data'!$H$28,0,10*ROW('Sanitation Data'!H88)))</f>
        <v/>
      </c>
      <c r="DF94" s="369" t="str">
        <f ca="1">+IF(OFFSET('Sanitation Data'!$H$29,0,10*ROW('Sanitation Data'!H88))="","",OFFSET('Sanitation Data'!$H$29,0,10*ROW('Sanitation Data'!H88)))</f>
        <v/>
      </c>
      <c r="DG94" s="369" t="str">
        <f ca="1">+IF(OFFSET('Sanitation Data'!$H$30,0,10*ROW('Sanitation Data'!H88))="","",OFFSET('Sanitation Data'!$H$30,0,10*ROW('Sanitation Data'!H88)))</f>
        <v/>
      </c>
      <c r="DH94" s="369" t="str">
        <f ca="1">+IF(OFFSET('Sanitation Data'!$H$31,0,10*ROW('Sanitation Data'!H88))="","",OFFSET('Sanitation Data'!$H$31,0,10*ROW('Sanitation Data'!H88)))</f>
        <v/>
      </c>
      <c r="DI94" s="369" t="str">
        <f ca="1">+IF(OFFSET('Sanitation Data'!$H$32,0,10*ROW('Sanitation Data'!H88))="","",OFFSET('Sanitation Data'!$H$32,0,10*ROW('Sanitation Data'!H88)))</f>
        <v/>
      </c>
      <c r="DJ94" s="369" t="str">
        <f ca="1">+IF(OFFSET('Sanitation Data'!$I$28,0,10*ROW('Sanitation Data'!I88))="","",OFFSET('Sanitation Data'!$I$28,0,10*ROW('Sanitation Data'!I88)))</f>
        <v/>
      </c>
      <c r="DK94" s="369" t="str">
        <f ca="1">+IF(OFFSET('Sanitation Data'!$I$29,0,10*ROW('Sanitation Data'!I88))="","",OFFSET('Sanitation Data'!$I$29,0,10*ROW('Sanitation Data'!I88)))</f>
        <v/>
      </c>
      <c r="DL94" s="369" t="str">
        <f ca="1">+IF(OFFSET('Sanitation Data'!$I$30,0,10*ROW('Sanitation Data'!I88))="","",OFFSET('Sanitation Data'!$I$30,0,10*ROW('Sanitation Data'!I88)))</f>
        <v/>
      </c>
      <c r="DM94" s="369" t="str">
        <f ca="1">+IF(OFFSET('Sanitation Data'!$I$31,0,10*ROW('Sanitation Data'!I88))="","",OFFSET('Sanitation Data'!$I$31,0,10*ROW('Sanitation Data'!I88)))</f>
        <v/>
      </c>
      <c r="DN94" s="369" t="str">
        <f ca="1">+IF(OFFSET('Sanitation Data'!$I$32,0,10*ROW('Sanitation Data'!I88))="","",OFFSET('Sanitation Data'!$I$32,0,10*ROW('Sanitation Data'!I88)))</f>
        <v/>
      </c>
      <c r="DO94" s="369" t="str">
        <f ca="1">+IF(OFFSET('Hygiene Data'!$D$11,0,10*ROW('Hygiene Data'!D88))="","",OFFSET('Hygiene Data'!$D$11,0,10*ROW('Hygiene Data'!D88)))</f>
        <v/>
      </c>
      <c r="DP94" s="369" t="str">
        <f ca="1">+IF(OFFSET('Hygiene Data'!$D$12,0,10*ROW('Hygiene Data'!D88))="","",OFFSET('Hygiene Data'!$D$12,0,10*ROW('Hygiene Data'!D88)))</f>
        <v/>
      </c>
      <c r="DQ94" s="369" t="str">
        <f ca="1">+IF(OFFSET('Hygiene Data'!$D$13,0,10*ROW('Hygiene Data'!D88))="","",OFFSET('Hygiene Data'!$D$13,0,10*ROW('Hygiene Data'!D88)))</f>
        <v/>
      </c>
      <c r="DR94" s="369" t="str">
        <f ca="1">+IF(OFFSET('Hygiene Data'!$E$11,0,10*ROW('Hygiene Data'!E88))="","",OFFSET('Hygiene Data'!$E$11,0,10*ROW('Hygiene Data'!E88)))</f>
        <v/>
      </c>
      <c r="DS94" s="369" t="str">
        <f ca="1">+IF(OFFSET('Hygiene Data'!$E$12,0,10*ROW('Hygiene Data'!E88))="","",OFFSET('Hygiene Data'!$E$12,0,10*ROW('Hygiene Data'!E88)))</f>
        <v/>
      </c>
      <c r="DT94" s="369" t="str">
        <f ca="1">+IF(OFFSET('Hygiene Data'!$E$13,0,10*ROW('Hygiene Data'!E88))="","",OFFSET('Hygiene Data'!$E$13,0,10*ROW('Hygiene Data'!E88)))</f>
        <v/>
      </c>
      <c r="DU94" s="369" t="str">
        <f ca="1">+IF(OFFSET('Hygiene Data'!$F$11,0,10*ROW('Hygiene Data'!F88))="","",OFFSET('Hygiene Data'!$F$11,0,10*ROW('Hygiene Data'!F88)))</f>
        <v/>
      </c>
      <c r="DV94" s="369" t="str">
        <f ca="1">+IF(OFFSET('Hygiene Data'!$F$12,0,10*ROW('Hygiene Data'!F88))="","",OFFSET('Hygiene Data'!$F$12,0,10*ROW('Hygiene Data'!F88)))</f>
        <v/>
      </c>
      <c r="DW94" s="369" t="str">
        <f ca="1">+IF(OFFSET('Hygiene Data'!$F$13,0,10*ROW('Hygiene Data'!F88))="","",OFFSET('Hygiene Data'!$F$13,0,10*ROW('Hygiene Data'!F88)))</f>
        <v/>
      </c>
      <c r="DX94" s="369" t="str">
        <f ca="1">+IF(OFFSET('Hygiene Data'!$G$11,0,10*ROW('Hygiene Data'!G88))="","",OFFSET('Hygiene Data'!$G$11,0,10*ROW('Hygiene Data'!G88)))</f>
        <v/>
      </c>
      <c r="DY94" s="369" t="str">
        <f ca="1">+IF(OFFSET('Hygiene Data'!$G$12,0,10*ROW('Hygiene Data'!G88))="","",OFFSET('Hygiene Data'!$G$12,0,10*ROW('Hygiene Data'!G88)))</f>
        <v/>
      </c>
      <c r="DZ94" s="369" t="str">
        <f ca="1">+IF(OFFSET('Hygiene Data'!$G$13,0,10*ROW('Hygiene Data'!G88))="","",OFFSET('Hygiene Data'!$G$13,0,10*ROW('Hygiene Data'!G88)))</f>
        <v/>
      </c>
      <c r="EA94" s="369" t="str">
        <f ca="1">+IF(OFFSET('Hygiene Data'!$H$11,0,10*ROW('Hygiene Data'!H88))="","",OFFSET('Hygiene Data'!$H$11,0,10*ROW('Hygiene Data'!H88)))</f>
        <v/>
      </c>
      <c r="EB94" s="369" t="str">
        <f ca="1">+IF(OFFSET('Hygiene Data'!$H$12,0,10*ROW('Hygiene Data'!H88))="","",OFFSET('Hygiene Data'!$H$12,0,10*ROW('Hygiene Data'!H88)))</f>
        <v/>
      </c>
      <c r="EC94" s="369" t="str">
        <f ca="1">+IF(OFFSET('Hygiene Data'!$H$13,0,10*ROW('Hygiene Data'!H88))="","",OFFSET('Hygiene Data'!$H$13,0,10*ROW('Hygiene Data'!H88)))</f>
        <v/>
      </c>
      <c r="ED94" s="369" t="str">
        <f ca="1">+IF(OFFSET('Hygiene Data'!$I$11,0,10*ROW('Hygiene Data'!I88))="","",OFFSET('Hygiene Data'!$I$11,0,10*ROW('Hygiene Data'!I88)))</f>
        <v/>
      </c>
      <c r="EE94" s="369" t="str">
        <f ca="1">+IF(OFFSET('Hygiene Data'!$I$12,0,10*ROW('Hygiene Data'!I88))="","",OFFSET('Hygiene Data'!$I$12,0,10*ROW('Hygiene Data'!I88)))</f>
        <v/>
      </c>
      <c r="EF94" s="369" t="str">
        <f ca="1">+IF(OFFSET('Hygiene Data'!$I$13,0,10*ROW('Hygiene Data'!I88))="","",OFFSET('Hygiene Data'!$I$13,0,10*ROW('Hygiene Data'!I88)))</f>
        <v/>
      </c>
    </row>
    <row r="95" spans="1:136" x14ac:dyDescent="0.25">
      <c r="A95" s="478" t="str">
        <f ca="1">+IF(OFFSET('Water Data'!$B$2,0,10*ROW('Water Data'!E89))="","",OFFSET('Water Data'!$B$2,0,10*ROW('Water Data'!E89)))</f>
        <v/>
      </c>
      <c r="B95" s="478"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05" t="str">
        <f t="shared" ca="1" si="1"/>
        <v/>
      </c>
      <c r="D95" s="506"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06"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06"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06"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06"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06"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06"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06"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06"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06"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06"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06"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06"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06"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06"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06"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06"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06"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07"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07"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07"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07"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07"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07"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07"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07"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07"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07"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07"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07"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07"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07"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07"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07"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07"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07"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07"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07"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07"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07"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07"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07"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07"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07"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07"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07"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07"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07"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08"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84"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08"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08"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08"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08"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08"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08"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08"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08"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08"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08"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08"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08"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08"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08"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08"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08"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69" t="str">
        <f ca="1">+IF(OFFSET('Water Data'!$D$27,0,10*ROW('Water Data'!D89))="","",OFFSET('Water Data'!$D$27,0,10*ROW('Water Data'!D89)))</f>
        <v/>
      </c>
      <c r="BT95" s="369" t="str">
        <f ca="1">+IF(OFFSET('Water Data'!$D$28,0,10*ROW('Water Data'!D89))="","",OFFSET('Water Data'!$D$28,0,10*ROW('Water Data'!D89)))</f>
        <v/>
      </c>
      <c r="BU95" s="369" t="str">
        <f ca="1">+IF(OFFSET('Water Data'!$D$29,0,10*ROW('Water Data'!D89))="","",OFFSET('Water Data'!$D$29,0,10*ROW('Water Data'!D89)))</f>
        <v/>
      </c>
      <c r="BV95" s="369" t="str">
        <f ca="1">+IF(OFFSET('Water Data'!$E$27,0,10*ROW('Water Data'!E89))="","",OFFSET('Water Data'!$E$27,0,10*ROW('Water Data'!E89)))</f>
        <v/>
      </c>
      <c r="BW95" s="369" t="str">
        <f ca="1">+IF(OFFSET('Water Data'!$E$28,0,10*ROW('Water Data'!E89))="","",OFFSET('Water Data'!$E$28,0,10*ROW('Water Data'!E89)))</f>
        <v/>
      </c>
      <c r="BX95" s="369" t="str">
        <f ca="1">+IF(OFFSET('Water Data'!$E$29,0,10*ROW('Water Data'!E89))="","",OFFSET('Water Data'!$E$29,0,10*ROW('Water Data'!E89)))</f>
        <v/>
      </c>
      <c r="BY95" s="369" t="str">
        <f ca="1">+IF(OFFSET('Water Data'!$F$27,0,10*ROW('Water Data'!F89))="","",OFFSET('Water Data'!$F$27,0,10*ROW('Water Data'!F89)))</f>
        <v/>
      </c>
      <c r="BZ95" s="369" t="str">
        <f ca="1">+IF(OFFSET('Water Data'!$F$28,0,10*ROW('Water Data'!F89))="","",OFFSET('Water Data'!$F$28,0,10*ROW('Water Data'!F89)))</f>
        <v/>
      </c>
      <c r="CA95" s="369" t="str">
        <f ca="1">+IF(OFFSET('Water Data'!$F$29,0,10*ROW('Water Data'!F89))="","",OFFSET('Water Data'!$F$29,0,10*ROW('Water Data'!F89)))</f>
        <v/>
      </c>
      <c r="CB95" s="369" t="str">
        <f ca="1">+IF(OFFSET('Water Data'!$G$27,0,10*ROW('Water Data'!G89))="","",OFFSET('Water Data'!$G$27,0,10*ROW('Water Data'!G89)))</f>
        <v/>
      </c>
      <c r="CC95" s="369" t="str">
        <f ca="1">+IF(OFFSET('Water Data'!$G$28,0,10*ROW('Water Data'!G89))="","",OFFSET('Water Data'!$G$28,0,10*ROW('Water Data'!G89)))</f>
        <v/>
      </c>
      <c r="CD95" s="369" t="str">
        <f ca="1">+IF(OFFSET('Water Data'!$G$29,0,10*ROW('Water Data'!G89))="","",OFFSET('Water Data'!$G$29,0,10*ROW('Water Data'!G89)))</f>
        <v/>
      </c>
      <c r="CE95" s="369" t="str">
        <f ca="1">+IF(OFFSET('Water Data'!$H$27,0,10*ROW('Water Data'!H89))="","",OFFSET('Water Data'!$H$27,0,10*ROW('Water Data'!H89)))</f>
        <v/>
      </c>
      <c r="CF95" s="369" t="str">
        <f ca="1">+IF(OFFSET('Water Data'!$H$28,0,10*ROW('Water Data'!H89))="","",OFFSET('Water Data'!$H$28,0,10*ROW('Water Data'!H89)))</f>
        <v/>
      </c>
      <c r="CG95" s="369" t="str">
        <f ca="1">+IF(OFFSET('Water Data'!$H$29,0,10*ROW('Water Data'!H89))="","",OFFSET('Water Data'!$H$29,0,10*ROW('Water Data'!H89)))</f>
        <v/>
      </c>
      <c r="CH95" s="369" t="str">
        <f ca="1">+IF(OFFSET('Water Data'!$I$27,0,10*ROW('Water Data'!I89))="","",OFFSET('Water Data'!$I$27,0,10*ROW('Water Data'!I89)))</f>
        <v/>
      </c>
      <c r="CI95" s="369" t="str">
        <f ca="1">+IF(OFFSET('Water Data'!$I$28,0,10*ROW('Water Data'!I89))="","",OFFSET('Water Data'!$I$28,0,10*ROW('Water Data'!I89)))</f>
        <v/>
      </c>
      <c r="CJ95" s="369" t="str">
        <f ca="1">+IF(OFFSET('Water Data'!$I$29,0,10*ROW('Water Data'!I89))="","",OFFSET('Water Data'!$I$29,0,10*ROW('Water Data'!I89)))</f>
        <v/>
      </c>
      <c r="CK95" s="369" t="str">
        <f ca="1">+IF(OFFSET('Sanitation Data'!$D$28,0,10*ROW('Sanitation Data'!D89))="","",OFFSET('Sanitation Data'!$D$28,0,10*ROW('Sanitation Data'!D89)))</f>
        <v/>
      </c>
      <c r="CL95" s="369" t="str">
        <f ca="1">+IF(OFFSET('Sanitation Data'!$D$29,0,10*ROW('Sanitation Data'!D89))="","",OFFSET('Sanitation Data'!$D$29,0,10*ROW('Sanitation Data'!D89)))</f>
        <v/>
      </c>
      <c r="CM95" s="369" t="str">
        <f ca="1">+IF(OFFSET('Sanitation Data'!$D$30,0,10*ROW('Sanitation Data'!D89))="","",OFFSET('Sanitation Data'!$D$30,0,10*ROW('Sanitation Data'!D89)))</f>
        <v/>
      </c>
      <c r="CN95" s="369" t="str">
        <f ca="1">+IF(OFFSET('Sanitation Data'!$D$31,0,10*ROW('Sanitation Data'!D89))="","",OFFSET('Sanitation Data'!$D$31,0,10*ROW('Sanitation Data'!D89)))</f>
        <v/>
      </c>
      <c r="CO95" s="369" t="str">
        <f ca="1">+IF(OFFSET('Sanitation Data'!$D$32,0,10*ROW('Sanitation Data'!D89))="","",OFFSET('Sanitation Data'!$D$32,0,10*ROW('Sanitation Data'!D89)))</f>
        <v/>
      </c>
      <c r="CP95" s="369" t="str">
        <f ca="1">+IF(OFFSET('Sanitation Data'!$E$28,0,10*ROW('Sanitation Data'!E89))="","",OFFSET('Sanitation Data'!$E$28,0,10*ROW('Sanitation Data'!E89)))</f>
        <v/>
      </c>
      <c r="CQ95" s="369" t="str">
        <f ca="1">+IF(OFFSET('Sanitation Data'!$E$29,0,10*ROW('Sanitation Data'!E89))="","",OFFSET('Sanitation Data'!$E$29,0,10*ROW('Sanitation Data'!E89)))</f>
        <v/>
      </c>
      <c r="CR95" s="369" t="str">
        <f ca="1">+IF(OFFSET('Sanitation Data'!$E$30,0,10*ROW('Sanitation Data'!E89))="","",OFFSET('Sanitation Data'!$E$30,0,10*ROW('Sanitation Data'!E89)))</f>
        <v/>
      </c>
      <c r="CS95" s="369" t="str">
        <f ca="1">+IF(OFFSET('Sanitation Data'!$E$31,0,10*ROW('Sanitation Data'!E89))="","",OFFSET('Sanitation Data'!$E$31,0,10*ROW('Sanitation Data'!E89)))</f>
        <v/>
      </c>
      <c r="CT95" s="369" t="str">
        <f ca="1">+IF(OFFSET('Sanitation Data'!$E$32,0,10*ROW('Sanitation Data'!E89))="","",OFFSET('Sanitation Data'!$E$32,0,10*ROW('Sanitation Data'!E89)))</f>
        <v/>
      </c>
      <c r="CU95" s="369" t="str">
        <f ca="1">+IF(OFFSET('Sanitation Data'!$F$28,0,10*ROW('Sanitation Data'!F89))="","",OFFSET('Sanitation Data'!$F$28,0,10*ROW('Sanitation Data'!F89)))</f>
        <v/>
      </c>
      <c r="CV95" s="369" t="str">
        <f ca="1">+IF(OFFSET('Sanitation Data'!$F$29,0,10*ROW('Sanitation Data'!F89))="","",OFFSET('Sanitation Data'!$F$29,0,10*ROW('Sanitation Data'!F89)))</f>
        <v/>
      </c>
      <c r="CW95" s="369" t="str">
        <f ca="1">+IF(OFFSET('Sanitation Data'!$F$30,0,10*ROW('Sanitation Data'!F89))="","",OFFSET('Sanitation Data'!$F$30,0,10*ROW('Sanitation Data'!F89)))</f>
        <v/>
      </c>
      <c r="CX95" s="369" t="str">
        <f ca="1">+IF(OFFSET('Sanitation Data'!$F$31,0,10*ROW('Sanitation Data'!F89))="","",OFFSET('Sanitation Data'!$F$31,0,10*ROW('Sanitation Data'!F89)))</f>
        <v/>
      </c>
      <c r="CY95" s="369" t="str">
        <f ca="1">+IF(OFFSET('Sanitation Data'!$F$32,0,10*ROW('Sanitation Data'!F89))="","",OFFSET('Sanitation Data'!$F$32,0,10*ROW('Sanitation Data'!F89)))</f>
        <v/>
      </c>
      <c r="CZ95" s="369" t="str">
        <f ca="1">+IF(OFFSET('Sanitation Data'!$G$28,0,10*ROW('Sanitation Data'!G89))="","",OFFSET('Sanitation Data'!$G$28,0,10*ROW('Sanitation Data'!G89)))</f>
        <v/>
      </c>
      <c r="DA95" s="369" t="str">
        <f ca="1">+IF(OFFSET('Sanitation Data'!$G$29,0,10*ROW('Sanitation Data'!G89))="","",OFFSET('Sanitation Data'!$G$29,0,10*ROW('Sanitation Data'!G89)))</f>
        <v/>
      </c>
      <c r="DB95" s="369" t="str">
        <f ca="1">+IF(OFFSET('Sanitation Data'!$G$30,0,10*ROW('Sanitation Data'!G89))="","",OFFSET('Sanitation Data'!$G$30,0,10*ROW('Sanitation Data'!G89)))</f>
        <v/>
      </c>
      <c r="DC95" s="369" t="str">
        <f ca="1">+IF(OFFSET('Sanitation Data'!$G$31,0,10*ROW('Sanitation Data'!G89))="","",OFFSET('Sanitation Data'!$G$31,0,10*ROW('Sanitation Data'!G89)))</f>
        <v/>
      </c>
      <c r="DD95" s="369" t="str">
        <f ca="1">+IF(OFFSET('Sanitation Data'!$G$32,0,10*ROW('Sanitation Data'!G89))="","",OFFSET('Sanitation Data'!$G$32,0,10*ROW('Sanitation Data'!G89)))</f>
        <v/>
      </c>
      <c r="DE95" s="369" t="str">
        <f ca="1">+IF(OFFSET('Sanitation Data'!$H$28,0,10*ROW('Sanitation Data'!H89))="","",OFFSET('Sanitation Data'!$H$28,0,10*ROW('Sanitation Data'!H89)))</f>
        <v/>
      </c>
      <c r="DF95" s="369" t="str">
        <f ca="1">+IF(OFFSET('Sanitation Data'!$H$29,0,10*ROW('Sanitation Data'!H89))="","",OFFSET('Sanitation Data'!$H$29,0,10*ROW('Sanitation Data'!H89)))</f>
        <v/>
      </c>
      <c r="DG95" s="369" t="str">
        <f ca="1">+IF(OFFSET('Sanitation Data'!$H$30,0,10*ROW('Sanitation Data'!H89))="","",OFFSET('Sanitation Data'!$H$30,0,10*ROW('Sanitation Data'!H89)))</f>
        <v/>
      </c>
      <c r="DH95" s="369" t="str">
        <f ca="1">+IF(OFFSET('Sanitation Data'!$H$31,0,10*ROW('Sanitation Data'!H89))="","",OFFSET('Sanitation Data'!$H$31,0,10*ROW('Sanitation Data'!H89)))</f>
        <v/>
      </c>
      <c r="DI95" s="369" t="str">
        <f ca="1">+IF(OFFSET('Sanitation Data'!$H$32,0,10*ROW('Sanitation Data'!H89))="","",OFFSET('Sanitation Data'!$H$32,0,10*ROW('Sanitation Data'!H89)))</f>
        <v/>
      </c>
      <c r="DJ95" s="369" t="str">
        <f ca="1">+IF(OFFSET('Sanitation Data'!$I$28,0,10*ROW('Sanitation Data'!I89))="","",OFFSET('Sanitation Data'!$I$28,0,10*ROW('Sanitation Data'!I89)))</f>
        <v/>
      </c>
      <c r="DK95" s="369" t="str">
        <f ca="1">+IF(OFFSET('Sanitation Data'!$I$29,0,10*ROW('Sanitation Data'!I89))="","",OFFSET('Sanitation Data'!$I$29,0,10*ROW('Sanitation Data'!I89)))</f>
        <v/>
      </c>
      <c r="DL95" s="369" t="str">
        <f ca="1">+IF(OFFSET('Sanitation Data'!$I$30,0,10*ROW('Sanitation Data'!I89))="","",OFFSET('Sanitation Data'!$I$30,0,10*ROW('Sanitation Data'!I89)))</f>
        <v/>
      </c>
      <c r="DM95" s="369" t="str">
        <f ca="1">+IF(OFFSET('Sanitation Data'!$I$31,0,10*ROW('Sanitation Data'!I89))="","",OFFSET('Sanitation Data'!$I$31,0,10*ROW('Sanitation Data'!I89)))</f>
        <v/>
      </c>
      <c r="DN95" s="369" t="str">
        <f ca="1">+IF(OFFSET('Sanitation Data'!$I$32,0,10*ROW('Sanitation Data'!I89))="","",OFFSET('Sanitation Data'!$I$32,0,10*ROW('Sanitation Data'!I89)))</f>
        <v/>
      </c>
      <c r="DO95" s="369" t="str">
        <f ca="1">+IF(OFFSET('Hygiene Data'!$D$11,0,10*ROW('Hygiene Data'!D89))="","",OFFSET('Hygiene Data'!$D$11,0,10*ROW('Hygiene Data'!D89)))</f>
        <v/>
      </c>
      <c r="DP95" s="369" t="str">
        <f ca="1">+IF(OFFSET('Hygiene Data'!$D$12,0,10*ROW('Hygiene Data'!D89))="","",OFFSET('Hygiene Data'!$D$12,0,10*ROW('Hygiene Data'!D89)))</f>
        <v/>
      </c>
      <c r="DQ95" s="369" t="str">
        <f ca="1">+IF(OFFSET('Hygiene Data'!$D$13,0,10*ROW('Hygiene Data'!D89))="","",OFFSET('Hygiene Data'!$D$13,0,10*ROW('Hygiene Data'!D89)))</f>
        <v/>
      </c>
      <c r="DR95" s="369" t="str">
        <f ca="1">+IF(OFFSET('Hygiene Data'!$E$11,0,10*ROW('Hygiene Data'!E89))="","",OFFSET('Hygiene Data'!$E$11,0,10*ROW('Hygiene Data'!E89)))</f>
        <v/>
      </c>
      <c r="DS95" s="369" t="str">
        <f ca="1">+IF(OFFSET('Hygiene Data'!$E$12,0,10*ROW('Hygiene Data'!E89))="","",OFFSET('Hygiene Data'!$E$12,0,10*ROW('Hygiene Data'!E89)))</f>
        <v/>
      </c>
      <c r="DT95" s="369" t="str">
        <f ca="1">+IF(OFFSET('Hygiene Data'!$E$13,0,10*ROW('Hygiene Data'!E89))="","",OFFSET('Hygiene Data'!$E$13,0,10*ROW('Hygiene Data'!E89)))</f>
        <v/>
      </c>
      <c r="DU95" s="369" t="str">
        <f ca="1">+IF(OFFSET('Hygiene Data'!$F$11,0,10*ROW('Hygiene Data'!F89))="","",OFFSET('Hygiene Data'!$F$11,0,10*ROW('Hygiene Data'!F89)))</f>
        <v/>
      </c>
      <c r="DV95" s="369" t="str">
        <f ca="1">+IF(OFFSET('Hygiene Data'!$F$12,0,10*ROW('Hygiene Data'!F89))="","",OFFSET('Hygiene Data'!$F$12,0,10*ROW('Hygiene Data'!F89)))</f>
        <v/>
      </c>
      <c r="DW95" s="369" t="str">
        <f ca="1">+IF(OFFSET('Hygiene Data'!$F$13,0,10*ROW('Hygiene Data'!F89))="","",OFFSET('Hygiene Data'!$F$13,0,10*ROW('Hygiene Data'!F89)))</f>
        <v/>
      </c>
      <c r="DX95" s="369" t="str">
        <f ca="1">+IF(OFFSET('Hygiene Data'!$G$11,0,10*ROW('Hygiene Data'!G89))="","",OFFSET('Hygiene Data'!$G$11,0,10*ROW('Hygiene Data'!G89)))</f>
        <v/>
      </c>
      <c r="DY95" s="369" t="str">
        <f ca="1">+IF(OFFSET('Hygiene Data'!$G$12,0,10*ROW('Hygiene Data'!G89))="","",OFFSET('Hygiene Data'!$G$12,0,10*ROW('Hygiene Data'!G89)))</f>
        <v/>
      </c>
      <c r="DZ95" s="369" t="str">
        <f ca="1">+IF(OFFSET('Hygiene Data'!$G$13,0,10*ROW('Hygiene Data'!G89))="","",OFFSET('Hygiene Data'!$G$13,0,10*ROW('Hygiene Data'!G89)))</f>
        <v/>
      </c>
      <c r="EA95" s="369" t="str">
        <f ca="1">+IF(OFFSET('Hygiene Data'!$H$11,0,10*ROW('Hygiene Data'!H89))="","",OFFSET('Hygiene Data'!$H$11,0,10*ROW('Hygiene Data'!H89)))</f>
        <v/>
      </c>
      <c r="EB95" s="369" t="str">
        <f ca="1">+IF(OFFSET('Hygiene Data'!$H$12,0,10*ROW('Hygiene Data'!H89))="","",OFFSET('Hygiene Data'!$H$12,0,10*ROW('Hygiene Data'!H89)))</f>
        <v/>
      </c>
      <c r="EC95" s="369" t="str">
        <f ca="1">+IF(OFFSET('Hygiene Data'!$H$13,0,10*ROW('Hygiene Data'!H89))="","",OFFSET('Hygiene Data'!$H$13,0,10*ROW('Hygiene Data'!H89)))</f>
        <v/>
      </c>
      <c r="ED95" s="369" t="str">
        <f ca="1">+IF(OFFSET('Hygiene Data'!$I$11,0,10*ROW('Hygiene Data'!I89))="","",OFFSET('Hygiene Data'!$I$11,0,10*ROW('Hygiene Data'!I89)))</f>
        <v/>
      </c>
      <c r="EE95" s="369" t="str">
        <f ca="1">+IF(OFFSET('Hygiene Data'!$I$12,0,10*ROW('Hygiene Data'!I89))="","",OFFSET('Hygiene Data'!$I$12,0,10*ROW('Hygiene Data'!I89)))</f>
        <v/>
      </c>
      <c r="EF95" s="369" t="str">
        <f ca="1">+IF(OFFSET('Hygiene Data'!$I$13,0,10*ROW('Hygiene Data'!I89))="","",OFFSET('Hygiene Data'!$I$13,0,10*ROW('Hygiene Data'!I89)))</f>
        <v/>
      </c>
    </row>
    <row r="96" spans="1:136" x14ac:dyDescent="0.25">
      <c r="A96" s="478" t="str">
        <f ca="1">+IF(OFFSET('Water Data'!$B$2,0,10*ROW('Water Data'!E90))="","",OFFSET('Water Data'!$B$2,0,10*ROW('Water Data'!E90)))</f>
        <v/>
      </c>
      <c r="B96" s="478"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05" t="str">
        <f t="shared" ca="1" si="1"/>
        <v/>
      </c>
      <c r="D96" s="506"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06"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06"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06"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06"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06"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06"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06"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06"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06"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06"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06"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06"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06"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06"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06"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06"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06"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07"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07"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07"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07"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07"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07"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07"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07"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07"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07"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07"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07"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07"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07"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07"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07"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07"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07"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07"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07"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07"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07"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07"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07"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07"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07"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07"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07"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07"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07"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08"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84"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08"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08"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08"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08"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08"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08"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08"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08"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08"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08"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08"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08"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08"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08"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08"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08"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69" t="str">
        <f ca="1">+IF(OFFSET('Water Data'!$D$27,0,10*ROW('Water Data'!D90))="","",OFFSET('Water Data'!$D$27,0,10*ROW('Water Data'!D90)))</f>
        <v/>
      </c>
      <c r="BT96" s="369" t="str">
        <f ca="1">+IF(OFFSET('Water Data'!$D$28,0,10*ROW('Water Data'!D90))="","",OFFSET('Water Data'!$D$28,0,10*ROW('Water Data'!D90)))</f>
        <v/>
      </c>
      <c r="BU96" s="369" t="str">
        <f ca="1">+IF(OFFSET('Water Data'!$D$29,0,10*ROW('Water Data'!D90))="","",OFFSET('Water Data'!$D$29,0,10*ROW('Water Data'!D90)))</f>
        <v/>
      </c>
      <c r="BV96" s="369" t="str">
        <f ca="1">+IF(OFFSET('Water Data'!$E$27,0,10*ROW('Water Data'!E90))="","",OFFSET('Water Data'!$E$27,0,10*ROW('Water Data'!E90)))</f>
        <v/>
      </c>
      <c r="BW96" s="369" t="str">
        <f ca="1">+IF(OFFSET('Water Data'!$E$28,0,10*ROW('Water Data'!E90))="","",OFFSET('Water Data'!$E$28,0,10*ROW('Water Data'!E90)))</f>
        <v/>
      </c>
      <c r="BX96" s="369" t="str">
        <f ca="1">+IF(OFFSET('Water Data'!$E$29,0,10*ROW('Water Data'!E90))="","",OFFSET('Water Data'!$E$29,0,10*ROW('Water Data'!E90)))</f>
        <v/>
      </c>
      <c r="BY96" s="369" t="str">
        <f ca="1">+IF(OFFSET('Water Data'!$F$27,0,10*ROW('Water Data'!F90))="","",OFFSET('Water Data'!$F$27,0,10*ROW('Water Data'!F90)))</f>
        <v/>
      </c>
      <c r="BZ96" s="369" t="str">
        <f ca="1">+IF(OFFSET('Water Data'!$F$28,0,10*ROW('Water Data'!F90))="","",OFFSET('Water Data'!$F$28,0,10*ROW('Water Data'!F90)))</f>
        <v/>
      </c>
      <c r="CA96" s="369" t="str">
        <f ca="1">+IF(OFFSET('Water Data'!$F$29,0,10*ROW('Water Data'!F90))="","",OFFSET('Water Data'!$F$29,0,10*ROW('Water Data'!F90)))</f>
        <v/>
      </c>
      <c r="CB96" s="369" t="str">
        <f ca="1">+IF(OFFSET('Water Data'!$G$27,0,10*ROW('Water Data'!G90))="","",OFFSET('Water Data'!$G$27,0,10*ROW('Water Data'!G90)))</f>
        <v/>
      </c>
      <c r="CC96" s="369" t="str">
        <f ca="1">+IF(OFFSET('Water Data'!$G$28,0,10*ROW('Water Data'!G90))="","",OFFSET('Water Data'!$G$28,0,10*ROW('Water Data'!G90)))</f>
        <v/>
      </c>
      <c r="CD96" s="369" t="str">
        <f ca="1">+IF(OFFSET('Water Data'!$G$29,0,10*ROW('Water Data'!G90))="","",OFFSET('Water Data'!$G$29,0,10*ROW('Water Data'!G90)))</f>
        <v/>
      </c>
      <c r="CE96" s="369" t="str">
        <f ca="1">+IF(OFFSET('Water Data'!$H$27,0,10*ROW('Water Data'!H90))="","",OFFSET('Water Data'!$H$27,0,10*ROW('Water Data'!H90)))</f>
        <v/>
      </c>
      <c r="CF96" s="369" t="str">
        <f ca="1">+IF(OFFSET('Water Data'!$H$28,0,10*ROW('Water Data'!H90))="","",OFFSET('Water Data'!$H$28,0,10*ROW('Water Data'!H90)))</f>
        <v/>
      </c>
      <c r="CG96" s="369" t="str">
        <f ca="1">+IF(OFFSET('Water Data'!$H$29,0,10*ROW('Water Data'!H90))="","",OFFSET('Water Data'!$H$29,0,10*ROW('Water Data'!H90)))</f>
        <v/>
      </c>
      <c r="CH96" s="369" t="str">
        <f ca="1">+IF(OFFSET('Water Data'!$I$27,0,10*ROW('Water Data'!I90))="","",OFFSET('Water Data'!$I$27,0,10*ROW('Water Data'!I90)))</f>
        <v/>
      </c>
      <c r="CI96" s="369" t="str">
        <f ca="1">+IF(OFFSET('Water Data'!$I$28,0,10*ROW('Water Data'!I90))="","",OFFSET('Water Data'!$I$28,0,10*ROW('Water Data'!I90)))</f>
        <v/>
      </c>
      <c r="CJ96" s="369" t="str">
        <f ca="1">+IF(OFFSET('Water Data'!$I$29,0,10*ROW('Water Data'!I90))="","",OFFSET('Water Data'!$I$29,0,10*ROW('Water Data'!I90)))</f>
        <v/>
      </c>
      <c r="CK96" s="369" t="str">
        <f ca="1">+IF(OFFSET('Sanitation Data'!$D$28,0,10*ROW('Sanitation Data'!D90))="","",OFFSET('Sanitation Data'!$D$28,0,10*ROW('Sanitation Data'!D90)))</f>
        <v/>
      </c>
      <c r="CL96" s="369" t="str">
        <f ca="1">+IF(OFFSET('Sanitation Data'!$D$29,0,10*ROW('Sanitation Data'!D90))="","",OFFSET('Sanitation Data'!$D$29,0,10*ROW('Sanitation Data'!D90)))</f>
        <v/>
      </c>
      <c r="CM96" s="369" t="str">
        <f ca="1">+IF(OFFSET('Sanitation Data'!$D$30,0,10*ROW('Sanitation Data'!D90))="","",OFFSET('Sanitation Data'!$D$30,0,10*ROW('Sanitation Data'!D90)))</f>
        <v/>
      </c>
      <c r="CN96" s="369" t="str">
        <f ca="1">+IF(OFFSET('Sanitation Data'!$D$31,0,10*ROW('Sanitation Data'!D90))="","",OFFSET('Sanitation Data'!$D$31,0,10*ROW('Sanitation Data'!D90)))</f>
        <v/>
      </c>
      <c r="CO96" s="369" t="str">
        <f ca="1">+IF(OFFSET('Sanitation Data'!$D$32,0,10*ROW('Sanitation Data'!D90))="","",OFFSET('Sanitation Data'!$D$32,0,10*ROW('Sanitation Data'!D90)))</f>
        <v/>
      </c>
      <c r="CP96" s="369" t="str">
        <f ca="1">+IF(OFFSET('Sanitation Data'!$E$28,0,10*ROW('Sanitation Data'!E90))="","",OFFSET('Sanitation Data'!$E$28,0,10*ROW('Sanitation Data'!E90)))</f>
        <v/>
      </c>
      <c r="CQ96" s="369" t="str">
        <f ca="1">+IF(OFFSET('Sanitation Data'!$E$29,0,10*ROW('Sanitation Data'!E90))="","",OFFSET('Sanitation Data'!$E$29,0,10*ROW('Sanitation Data'!E90)))</f>
        <v/>
      </c>
      <c r="CR96" s="369" t="str">
        <f ca="1">+IF(OFFSET('Sanitation Data'!$E$30,0,10*ROW('Sanitation Data'!E90))="","",OFFSET('Sanitation Data'!$E$30,0,10*ROW('Sanitation Data'!E90)))</f>
        <v/>
      </c>
      <c r="CS96" s="369" t="str">
        <f ca="1">+IF(OFFSET('Sanitation Data'!$E$31,0,10*ROW('Sanitation Data'!E90))="","",OFFSET('Sanitation Data'!$E$31,0,10*ROW('Sanitation Data'!E90)))</f>
        <v/>
      </c>
      <c r="CT96" s="369" t="str">
        <f ca="1">+IF(OFFSET('Sanitation Data'!$E$32,0,10*ROW('Sanitation Data'!E90))="","",OFFSET('Sanitation Data'!$E$32,0,10*ROW('Sanitation Data'!E90)))</f>
        <v/>
      </c>
      <c r="CU96" s="369" t="str">
        <f ca="1">+IF(OFFSET('Sanitation Data'!$F$28,0,10*ROW('Sanitation Data'!F90))="","",OFFSET('Sanitation Data'!$F$28,0,10*ROW('Sanitation Data'!F90)))</f>
        <v/>
      </c>
      <c r="CV96" s="369" t="str">
        <f ca="1">+IF(OFFSET('Sanitation Data'!$F$29,0,10*ROW('Sanitation Data'!F90))="","",OFFSET('Sanitation Data'!$F$29,0,10*ROW('Sanitation Data'!F90)))</f>
        <v/>
      </c>
      <c r="CW96" s="369" t="str">
        <f ca="1">+IF(OFFSET('Sanitation Data'!$F$30,0,10*ROW('Sanitation Data'!F90))="","",OFFSET('Sanitation Data'!$F$30,0,10*ROW('Sanitation Data'!F90)))</f>
        <v/>
      </c>
      <c r="CX96" s="369" t="str">
        <f ca="1">+IF(OFFSET('Sanitation Data'!$F$31,0,10*ROW('Sanitation Data'!F90))="","",OFFSET('Sanitation Data'!$F$31,0,10*ROW('Sanitation Data'!F90)))</f>
        <v/>
      </c>
      <c r="CY96" s="369" t="str">
        <f ca="1">+IF(OFFSET('Sanitation Data'!$F$32,0,10*ROW('Sanitation Data'!F90))="","",OFFSET('Sanitation Data'!$F$32,0,10*ROW('Sanitation Data'!F90)))</f>
        <v/>
      </c>
      <c r="CZ96" s="369" t="str">
        <f ca="1">+IF(OFFSET('Sanitation Data'!$G$28,0,10*ROW('Sanitation Data'!G90))="","",OFFSET('Sanitation Data'!$G$28,0,10*ROW('Sanitation Data'!G90)))</f>
        <v/>
      </c>
      <c r="DA96" s="369" t="str">
        <f ca="1">+IF(OFFSET('Sanitation Data'!$G$29,0,10*ROW('Sanitation Data'!G90))="","",OFFSET('Sanitation Data'!$G$29,0,10*ROW('Sanitation Data'!G90)))</f>
        <v/>
      </c>
      <c r="DB96" s="369" t="str">
        <f ca="1">+IF(OFFSET('Sanitation Data'!$G$30,0,10*ROW('Sanitation Data'!G90))="","",OFFSET('Sanitation Data'!$G$30,0,10*ROW('Sanitation Data'!G90)))</f>
        <v/>
      </c>
      <c r="DC96" s="369" t="str">
        <f ca="1">+IF(OFFSET('Sanitation Data'!$G$31,0,10*ROW('Sanitation Data'!G90))="","",OFFSET('Sanitation Data'!$G$31,0,10*ROW('Sanitation Data'!G90)))</f>
        <v/>
      </c>
      <c r="DD96" s="369" t="str">
        <f ca="1">+IF(OFFSET('Sanitation Data'!$G$32,0,10*ROW('Sanitation Data'!G90))="","",OFFSET('Sanitation Data'!$G$32,0,10*ROW('Sanitation Data'!G90)))</f>
        <v/>
      </c>
      <c r="DE96" s="369" t="str">
        <f ca="1">+IF(OFFSET('Sanitation Data'!$H$28,0,10*ROW('Sanitation Data'!H90))="","",OFFSET('Sanitation Data'!$H$28,0,10*ROW('Sanitation Data'!H90)))</f>
        <v/>
      </c>
      <c r="DF96" s="369" t="str">
        <f ca="1">+IF(OFFSET('Sanitation Data'!$H$29,0,10*ROW('Sanitation Data'!H90))="","",OFFSET('Sanitation Data'!$H$29,0,10*ROW('Sanitation Data'!H90)))</f>
        <v/>
      </c>
      <c r="DG96" s="369" t="str">
        <f ca="1">+IF(OFFSET('Sanitation Data'!$H$30,0,10*ROW('Sanitation Data'!H90))="","",OFFSET('Sanitation Data'!$H$30,0,10*ROW('Sanitation Data'!H90)))</f>
        <v/>
      </c>
      <c r="DH96" s="369" t="str">
        <f ca="1">+IF(OFFSET('Sanitation Data'!$H$31,0,10*ROW('Sanitation Data'!H90))="","",OFFSET('Sanitation Data'!$H$31,0,10*ROW('Sanitation Data'!H90)))</f>
        <v/>
      </c>
      <c r="DI96" s="369" t="str">
        <f ca="1">+IF(OFFSET('Sanitation Data'!$H$32,0,10*ROW('Sanitation Data'!H90))="","",OFFSET('Sanitation Data'!$H$32,0,10*ROW('Sanitation Data'!H90)))</f>
        <v/>
      </c>
      <c r="DJ96" s="369" t="str">
        <f ca="1">+IF(OFFSET('Sanitation Data'!$I$28,0,10*ROW('Sanitation Data'!I90))="","",OFFSET('Sanitation Data'!$I$28,0,10*ROW('Sanitation Data'!I90)))</f>
        <v/>
      </c>
      <c r="DK96" s="369" t="str">
        <f ca="1">+IF(OFFSET('Sanitation Data'!$I$29,0,10*ROW('Sanitation Data'!I90))="","",OFFSET('Sanitation Data'!$I$29,0,10*ROW('Sanitation Data'!I90)))</f>
        <v/>
      </c>
      <c r="DL96" s="369" t="str">
        <f ca="1">+IF(OFFSET('Sanitation Data'!$I$30,0,10*ROW('Sanitation Data'!I90))="","",OFFSET('Sanitation Data'!$I$30,0,10*ROW('Sanitation Data'!I90)))</f>
        <v/>
      </c>
      <c r="DM96" s="369" t="str">
        <f ca="1">+IF(OFFSET('Sanitation Data'!$I$31,0,10*ROW('Sanitation Data'!I90))="","",OFFSET('Sanitation Data'!$I$31,0,10*ROW('Sanitation Data'!I90)))</f>
        <v/>
      </c>
      <c r="DN96" s="369" t="str">
        <f ca="1">+IF(OFFSET('Sanitation Data'!$I$32,0,10*ROW('Sanitation Data'!I90))="","",OFFSET('Sanitation Data'!$I$32,0,10*ROW('Sanitation Data'!I90)))</f>
        <v/>
      </c>
      <c r="DO96" s="369" t="str">
        <f ca="1">+IF(OFFSET('Hygiene Data'!$D$11,0,10*ROW('Hygiene Data'!D90))="","",OFFSET('Hygiene Data'!$D$11,0,10*ROW('Hygiene Data'!D90)))</f>
        <v/>
      </c>
      <c r="DP96" s="369" t="str">
        <f ca="1">+IF(OFFSET('Hygiene Data'!$D$12,0,10*ROW('Hygiene Data'!D90))="","",OFFSET('Hygiene Data'!$D$12,0,10*ROW('Hygiene Data'!D90)))</f>
        <v/>
      </c>
      <c r="DQ96" s="369" t="str">
        <f ca="1">+IF(OFFSET('Hygiene Data'!$D$13,0,10*ROW('Hygiene Data'!D90))="","",OFFSET('Hygiene Data'!$D$13,0,10*ROW('Hygiene Data'!D90)))</f>
        <v/>
      </c>
      <c r="DR96" s="369" t="str">
        <f ca="1">+IF(OFFSET('Hygiene Data'!$E$11,0,10*ROW('Hygiene Data'!E90))="","",OFFSET('Hygiene Data'!$E$11,0,10*ROW('Hygiene Data'!E90)))</f>
        <v/>
      </c>
      <c r="DS96" s="369" t="str">
        <f ca="1">+IF(OFFSET('Hygiene Data'!$E$12,0,10*ROW('Hygiene Data'!E90))="","",OFFSET('Hygiene Data'!$E$12,0,10*ROW('Hygiene Data'!E90)))</f>
        <v/>
      </c>
      <c r="DT96" s="369" t="str">
        <f ca="1">+IF(OFFSET('Hygiene Data'!$E$13,0,10*ROW('Hygiene Data'!E90))="","",OFFSET('Hygiene Data'!$E$13,0,10*ROW('Hygiene Data'!E90)))</f>
        <v/>
      </c>
      <c r="DU96" s="369" t="str">
        <f ca="1">+IF(OFFSET('Hygiene Data'!$F$11,0,10*ROW('Hygiene Data'!F90))="","",OFFSET('Hygiene Data'!$F$11,0,10*ROW('Hygiene Data'!F90)))</f>
        <v/>
      </c>
      <c r="DV96" s="369" t="str">
        <f ca="1">+IF(OFFSET('Hygiene Data'!$F$12,0,10*ROW('Hygiene Data'!F90))="","",OFFSET('Hygiene Data'!$F$12,0,10*ROW('Hygiene Data'!F90)))</f>
        <v/>
      </c>
      <c r="DW96" s="369" t="str">
        <f ca="1">+IF(OFFSET('Hygiene Data'!$F$13,0,10*ROW('Hygiene Data'!F90))="","",OFFSET('Hygiene Data'!$F$13,0,10*ROW('Hygiene Data'!F90)))</f>
        <v/>
      </c>
      <c r="DX96" s="369" t="str">
        <f ca="1">+IF(OFFSET('Hygiene Data'!$G$11,0,10*ROW('Hygiene Data'!G90))="","",OFFSET('Hygiene Data'!$G$11,0,10*ROW('Hygiene Data'!G90)))</f>
        <v/>
      </c>
      <c r="DY96" s="369" t="str">
        <f ca="1">+IF(OFFSET('Hygiene Data'!$G$12,0,10*ROW('Hygiene Data'!G90))="","",OFFSET('Hygiene Data'!$G$12,0,10*ROW('Hygiene Data'!G90)))</f>
        <v/>
      </c>
      <c r="DZ96" s="369" t="str">
        <f ca="1">+IF(OFFSET('Hygiene Data'!$G$13,0,10*ROW('Hygiene Data'!G90))="","",OFFSET('Hygiene Data'!$G$13,0,10*ROW('Hygiene Data'!G90)))</f>
        <v/>
      </c>
      <c r="EA96" s="369" t="str">
        <f ca="1">+IF(OFFSET('Hygiene Data'!$H$11,0,10*ROW('Hygiene Data'!H90))="","",OFFSET('Hygiene Data'!$H$11,0,10*ROW('Hygiene Data'!H90)))</f>
        <v/>
      </c>
      <c r="EB96" s="369" t="str">
        <f ca="1">+IF(OFFSET('Hygiene Data'!$H$12,0,10*ROW('Hygiene Data'!H90))="","",OFFSET('Hygiene Data'!$H$12,0,10*ROW('Hygiene Data'!H90)))</f>
        <v/>
      </c>
      <c r="EC96" s="369" t="str">
        <f ca="1">+IF(OFFSET('Hygiene Data'!$H$13,0,10*ROW('Hygiene Data'!H90))="","",OFFSET('Hygiene Data'!$H$13,0,10*ROW('Hygiene Data'!H90)))</f>
        <v/>
      </c>
      <c r="ED96" s="369" t="str">
        <f ca="1">+IF(OFFSET('Hygiene Data'!$I$11,0,10*ROW('Hygiene Data'!I90))="","",OFFSET('Hygiene Data'!$I$11,0,10*ROW('Hygiene Data'!I90)))</f>
        <v/>
      </c>
      <c r="EE96" s="369" t="str">
        <f ca="1">+IF(OFFSET('Hygiene Data'!$I$12,0,10*ROW('Hygiene Data'!I90))="","",OFFSET('Hygiene Data'!$I$12,0,10*ROW('Hygiene Data'!I90)))</f>
        <v/>
      </c>
      <c r="EF96" s="369" t="str">
        <f ca="1">+IF(OFFSET('Hygiene Data'!$I$13,0,10*ROW('Hygiene Data'!I90))="","",OFFSET('Hygiene Data'!$I$13,0,10*ROW('Hygiene Data'!I90)))</f>
        <v/>
      </c>
    </row>
    <row r="97" spans="1:136" x14ac:dyDescent="0.25">
      <c r="A97" s="478" t="str">
        <f ca="1">+IF(OFFSET('Water Data'!$B$2,0,10*ROW('Water Data'!E91))="","",OFFSET('Water Data'!$B$2,0,10*ROW('Water Data'!E91)))</f>
        <v/>
      </c>
      <c r="B97" s="478"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05" t="str">
        <f t="shared" ca="1" si="1"/>
        <v/>
      </c>
      <c r="D97" s="506"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06"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06"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06"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06"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06"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06"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06"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06"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06"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06"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06"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06"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06"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06"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06"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06"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06"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07"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07"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07"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07"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07"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07"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07"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07"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07"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07"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07"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07"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07"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07"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07"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07"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07"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07"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07"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07"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07"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07"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07"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07"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07"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07"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07"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07"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07"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07"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08"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84"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08"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08"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08"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08"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08"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08"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08"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08"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08"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08"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08"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08"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08"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08"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08"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08"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69" t="str">
        <f ca="1">+IF(OFFSET('Water Data'!$D$27,0,10*ROW('Water Data'!D91))="","",OFFSET('Water Data'!$D$27,0,10*ROW('Water Data'!D91)))</f>
        <v/>
      </c>
      <c r="BT97" s="369" t="str">
        <f ca="1">+IF(OFFSET('Water Data'!$D$28,0,10*ROW('Water Data'!D91))="","",OFFSET('Water Data'!$D$28,0,10*ROW('Water Data'!D91)))</f>
        <v/>
      </c>
      <c r="BU97" s="369" t="str">
        <f ca="1">+IF(OFFSET('Water Data'!$D$29,0,10*ROW('Water Data'!D91))="","",OFFSET('Water Data'!$D$29,0,10*ROW('Water Data'!D91)))</f>
        <v/>
      </c>
      <c r="BV97" s="369" t="str">
        <f ca="1">+IF(OFFSET('Water Data'!$E$27,0,10*ROW('Water Data'!E91))="","",OFFSET('Water Data'!$E$27,0,10*ROW('Water Data'!E91)))</f>
        <v/>
      </c>
      <c r="BW97" s="369" t="str">
        <f ca="1">+IF(OFFSET('Water Data'!$E$28,0,10*ROW('Water Data'!E91))="","",OFFSET('Water Data'!$E$28,0,10*ROW('Water Data'!E91)))</f>
        <v/>
      </c>
      <c r="BX97" s="369" t="str">
        <f ca="1">+IF(OFFSET('Water Data'!$E$29,0,10*ROW('Water Data'!E91))="","",OFFSET('Water Data'!$E$29,0,10*ROW('Water Data'!E91)))</f>
        <v/>
      </c>
      <c r="BY97" s="369" t="str">
        <f ca="1">+IF(OFFSET('Water Data'!$F$27,0,10*ROW('Water Data'!F91))="","",OFFSET('Water Data'!$F$27,0,10*ROW('Water Data'!F91)))</f>
        <v/>
      </c>
      <c r="BZ97" s="369" t="str">
        <f ca="1">+IF(OFFSET('Water Data'!$F$28,0,10*ROW('Water Data'!F91))="","",OFFSET('Water Data'!$F$28,0,10*ROW('Water Data'!F91)))</f>
        <v/>
      </c>
      <c r="CA97" s="369" t="str">
        <f ca="1">+IF(OFFSET('Water Data'!$F$29,0,10*ROW('Water Data'!F91))="","",OFFSET('Water Data'!$F$29,0,10*ROW('Water Data'!F91)))</f>
        <v/>
      </c>
      <c r="CB97" s="369" t="str">
        <f ca="1">+IF(OFFSET('Water Data'!$G$27,0,10*ROW('Water Data'!G91))="","",OFFSET('Water Data'!$G$27,0,10*ROW('Water Data'!G91)))</f>
        <v/>
      </c>
      <c r="CC97" s="369" t="str">
        <f ca="1">+IF(OFFSET('Water Data'!$G$28,0,10*ROW('Water Data'!G91))="","",OFFSET('Water Data'!$G$28,0,10*ROW('Water Data'!G91)))</f>
        <v/>
      </c>
      <c r="CD97" s="369" t="str">
        <f ca="1">+IF(OFFSET('Water Data'!$G$29,0,10*ROW('Water Data'!G91))="","",OFFSET('Water Data'!$G$29,0,10*ROW('Water Data'!G91)))</f>
        <v/>
      </c>
      <c r="CE97" s="369" t="str">
        <f ca="1">+IF(OFFSET('Water Data'!$H$27,0,10*ROW('Water Data'!H91))="","",OFFSET('Water Data'!$H$27,0,10*ROW('Water Data'!H91)))</f>
        <v/>
      </c>
      <c r="CF97" s="369" t="str">
        <f ca="1">+IF(OFFSET('Water Data'!$H$28,0,10*ROW('Water Data'!H91))="","",OFFSET('Water Data'!$H$28,0,10*ROW('Water Data'!H91)))</f>
        <v/>
      </c>
      <c r="CG97" s="369" t="str">
        <f ca="1">+IF(OFFSET('Water Data'!$H$29,0,10*ROW('Water Data'!H91))="","",OFFSET('Water Data'!$H$29,0,10*ROW('Water Data'!H91)))</f>
        <v/>
      </c>
      <c r="CH97" s="369" t="str">
        <f ca="1">+IF(OFFSET('Water Data'!$I$27,0,10*ROW('Water Data'!I91))="","",OFFSET('Water Data'!$I$27,0,10*ROW('Water Data'!I91)))</f>
        <v/>
      </c>
      <c r="CI97" s="369" t="str">
        <f ca="1">+IF(OFFSET('Water Data'!$I$28,0,10*ROW('Water Data'!I91))="","",OFFSET('Water Data'!$I$28,0,10*ROW('Water Data'!I91)))</f>
        <v/>
      </c>
      <c r="CJ97" s="369" t="str">
        <f ca="1">+IF(OFFSET('Water Data'!$I$29,0,10*ROW('Water Data'!I91))="","",OFFSET('Water Data'!$I$29,0,10*ROW('Water Data'!I91)))</f>
        <v/>
      </c>
      <c r="CK97" s="369" t="str">
        <f ca="1">+IF(OFFSET('Sanitation Data'!$D$28,0,10*ROW('Sanitation Data'!D91))="","",OFFSET('Sanitation Data'!$D$28,0,10*ROW('Sanitation Data'!D91)))</f>
        <v/>
      </c>
      <c r="CL97" s="369" t="str">
        <f ca="1">+IF(OFFSET('Sanitation Data'!$D$29,0,10*ROW('Sanitation Data'!D91))="","",OFFSET('Sanitation Data'!$D$29,0,10*ROW('Sanitation Data'!D91)))</f>
        <v/>
      </c>
      <c r="CM97" s="369" t="str">
        <f ca="1">+IF(OFFSET('Sanitation Data'!$D$30,0,10*ROW('Sanitation Data'!D91))="","",OFFSET('Sanitation Data'!$D$30,0,10*ROW('Sanitation Data'!D91)))</f>
        <v/>
      </c>
      <c r="CN97" s="369" t="str">
        <f ca="1">+IF(OFFSET('Sanitation Data'!$D$31,0,10*ROW('Sanitation Data'!D91))="","",OFFSET('Sanitation Data'!$D$31,0,10*ROW('Sanitation Data'!D91)))</f>
        <v/>
      </c>
      <c r="CO97" s="369" t="str">
        <f ca="1">+IF(OFFSET('Sanitation Data'!$D$32,0,10*ROW('Sanitation Data'!D91))="","",OFFSET('Sanitation Data'!$D$32,0,10*ROW('Sanitation Data'!D91)))</f>
        <v/>
      </c>
      <c r="CP97" s="369" t="str">
        <f ca="1">+IF(OFFSET('Sanitation Data'!$E$28,0,10*ROW('Sanitation Data'!E91))="","",OFFSET('Sanitation Data'!$E$28,0,10*ROW('Sanitation Data'!E91)))</f>
        <v/>
      </c>
      <c r="CQ97" s="369" t="str">
        <f ca="1">+IF(OFFSET('Sanitation Data'!$E$29,0,10*ROW('Sanitation Data'!E91))="","",OFFSET('Sanitation Data'!$E$29,0,10*ROW('Sanitation Data'!E91)))</f>
        <v/>
      </c>
      <c r="CR97" s="369" t="str">
        <f ca="1">+IF(OFFSET('Sanitation Data'!$E$30,0,10*ROW('Sanitation Data'!E91))="","",OFFSET('Sanitation Data'!$E$30,0,10*ROW('Sanitation Data'!E91)))</f>
        <v/>
      </c>
      <c r="CS97" s="369" t="str">
        <f ca="1">+IF(OFFSET('Sanitation Data'!$E$31,0,10*ROW('Sanitation Data'!E91))="","",OFFSET('Sanitation Data'!$E$31,0,10*ROW('Sanitation Data'!E91)))</f>
        <v/>
      </c>
      <c r="CT97" s="369" t="str">
        <f ca="1">+IF(OFFSET('Sanitation Data'!$E$32,0,10*ROW('Sanitation Data'!E91))="","",OFFSET('Sanitation Data'!$E$32,0,10*ROW('Sanitation Data'!E91)))</f>
        <v/>
      </c>
      <c r="CU97" s="369" t="str">
        <f ca="1">+IF(OFFSET('Sanitation Data'!$F$28,0,10*ROW('Sanitation Data'!F91))="","",OFFSET('Sanitation Data'!$F$28,0,10*ROW('Sanitation Data'!F91)))</f>
        <v/>
      </c>
      <c r="CV97" s="369" t="str">
        <f ca="1">+IF(OFFSET('Sanitation Data'!$F$29,0,10*ROW('Sanitation Data'!F91))="","",OFFSET('Sanitation Data'!$F$29,0,10*ROW('Sanitation Data'!F91)))</f>
        <v/>
      </c>
      <c r="CW97" s="369" t="str">
        <f ca="1">+IF(OFFSET('Sanitation Data'!$F$30,0,10*ROW('Sanitation Data'!F91))="","",OFFSET('Sanitation Data'!$F$30,0,10*ROW('Sanitation Data'!F91)))</f>
        <v/>
      </c>
      <c r="CX97" s="369" t="str">
        <f ca="1">+IF(OFFSET('Sanitation Data'!$F$31,0,10*ROW('Sanitation Data'!F91))="","",OFFSET('Sanitation Data'!$F$31,0,10*ROW('Sanitation Data'!F91)))</f>
        <v/>
      </c>
      <c r="CY97" s="369" t="str">
        <f ca="1">+IF(OFFSET('Sanitation Data'!$F$32,0,10*ROW('Sanitation Data'!F91))="","",OFFSET('Sanitation Data'!$F$32,0,10*ROW('Sanitation Data'!F91)))</f>
        <v/>
      </c>
      <c r="CZ97" s="369" t="str">
        <f ca="1">+IF(OFFSET('Sanitation Data'!$G$28,0,10*ROW('Sanitation Data'!G91))="","",OFFSET('Sanitation Data'!$G$28,0,10*ROW('Sanitation Data'!G91)))</f>
        <v/>
      </c>
      <c r="DA97" s="369" t="str">
        <f ca="1">+IF(OFFSET('Sanitation Data'!$G$29,0,10*ROW('Sanitation Data'!G91))="","",OFFSET('Sanitation Data'!$G$29,0,10*ROW('Sanitation Data'!G91)))</f>
        <v/>
      </c>
      <c r="DB97" s="369" t="str">
        <f ca="1">+IF(OFFSET('Sanitation Data'!$G$30,0,10*ROW('Sanitation Data'!G91))="","",OFFSET('Sanitation Data'!$G$30,0,10*ROW('Sanitation Data'!G91)))</f>
        <v/>
      </c>
      <c r="DC97" s="369" t="str">
        <f ca="1">+IF(OFFSET('Sanitation Data'!$G$31,0,10*ROW('Sanitation Data'!G91))="","",OFFSET('Sanitation Data'!$G$31,0,10*ROW('Sanitation Data'!G91)))</f>
        <v/>
      </c>
      <c r="DD97" s="369" t="str">
        <f ca="1">+IF(OFFSET('Sanitation Data'!$G$32,0,10*ROW('Sanitation Data'!G91))="","",OFFSET('Sanitation Data'!$G$32,0,10*ROW('Sanitation Data'!G91)))</f>
        <v/>
      </c>
      <c r="DE97" s="369" t="str">
        <f ca="1">+IF(OFFSET('Sanitation Data'!$H$28,0,10*ROW('Sanitation Data'!H91))="","",OFFSET('Sanitation Data'!$H$28,0,10*ROW('Sanitation Data'!H91)))</f>
        <v/>
      </c>
      <c r="DF97" s="369" t="str">
        <f ca="1">+IF(OFFSET('Sanitation Data'!$H$29,0,10*ROW('Sanitation Data'!H91))="","",OFFSET('Sanitation Data'!$H$29,0,10*ROW('Sanitation Data'!H91)))</f>
        <v/>
      </c>
      <c r="DG97" s="369" t="str">
        <f ca="1">+IF(OFFSET('Sanitation Data'!$H$30,0,10*ROW('Sanitation Data'!H91))="","",OFFSET('Sanitation Data'!$H$30,0,10*ROW('Sanitation Data'!H91)))</f>
        <v/>
      </c>
      <c r="DH97" s="369" t="str">
        <f ca="1">+IF(OFFSET('Sanitation Data'!$H$31,0,10*ROW('Sanitation Data'!H91))="","",OFFSET('Sanitation Data'!$H$31,0,10*ROW('Sanitation Data'!H91)))</f>
        <v/>
      </c>
      <c r="DI97" s="369" t="str">
        <f ca="1">+IF(OFFSET('Sanitation Data'!$H$32,0,10*ROW('Sanitation Data'!H91))="","",OFFSET('Sanitation Data'!$H$32,0,10*ROW('Sanitation Data'!H91)))</f>
        <v/>
      </c>
      <c r="DJ97" s="369" t="str">
        <f ca="1">+IF(OFFSET('Sanitation Data'!$I$28,0,10*ROW('Sanitation Data'!I91))="","",OFFSET('Sanitation Data'!$I$28,0,10*ROW('Sanitation Data'!I91)))</f>
        <v/>
      </c>
      <c r="DK97" s="369" t="str">
        <f ca="1">+IF(OFFSET('Sanitation Data'!$I$29,0,10*ROW('Sanitation Data'!I91))="","",OFFSET('Sanitation Data'!$I$29,0,10*ROW('Sanitation Data'!I91)))</f>
        <v/>
      </c>
      <c r="DL97" s="369" t="str">
        <f ca="1">+IF(OFFSET('Sanitation Data'!$I$30,0,10*ROW('Sanitation Data'!I91))="","",OFFSET('Sanitation Data'!$I$30,0,10*ROW('Sanitation Data'!I91)))</f>
        <v/>
      </c>
      <c r="DM97" s="369" t="str">
        <f ca="1">+IF(OFFSET('Sanitation Data'!$I$31,0,10*ROW('Sanitation Data'!I91))="","",OFFSET('Sanitation Data'!$I$31,0,10*ROW('Sanitation Data'!I91)))</f>
        <v/>
      </c>
      <c r="DN97" s="369" t="str">
        <f ca="1">+IF(OFFSET('Sanitation Data'!$I$32,0,10*ROW('Sanitation Data'!I91))="","",OFFSET('Sanitation Data'!$I$32,0,10*ROW('Sanitation Data'!I91)))</f>
        <v/>
      </c>
      <c r="DO97" s="369" t="str">
        <f ca="1">+IF(OFFSET('Hygiene Data'!$D$11,0,10*ROW('Hygiene Data'!D91))="","",OFFSET('Hygiene Data'!$D$11,0,10*ROW('Hygiene Data'!D91)))</f>
        <v/>
      </c>
      <c r="DP97" s="369" t="str">
        <f ca="1">+IF(OFFSET('Hygiene Data'!$D$12,0,10*ROW('Hygiene Data'!D91))="","",OFFSET('Hygiene Data'!$D$12,0,10*ROW('Hygiene Data'!D91)))</f>
        <v/>
      </c>
      <c r="DQ97" s="369" t="str">
        <f ca="1">+IF(OFFSET('Hygiene Data'!$D$13,0,10*ROW('Hygiene Data'!D91))="","",OFFSET('Hygiene Data'!$D$13,0,10*ROW('Hygiene Data'!D91)))</f>
        <v/>
      </c>
      <c r="DR97" s="369" t="str">
        <f ca="1">+IF(OFFSET('Hygiene Data'!$E$11,0,10*ROW('Hygiene Data'!E91))="","",OFFSET('Hygiene Data'!$E$11,0,10*ROW('Hygiene Data'!E91)))</f>
        <v/>
      </c>
      <c r="DS97" s="369" t="str">
        <f ca="1">+IF(OFFSET('Hygiene Data'!$E$12,0,10*ROW('Hygiene Data'!E91))="","",OFFSET('Hygiene Data'!$E$12,0,10*ROW('Hygiene Data'!E91)))</f>
        <v/>
      </c>
      <c r="DT97" s="369" t="str">
        <f ca="1">+IF(OFFSET('Hygiene Data'!$E$13,0,10*ROW('Hygiene Data'!E91))="","",OFFSET('Hygiene Data'!$E$13,0,10*ROW('Hygiene Data'!E91)))</f>
        <v/>
      </c>
      <c r="DU97" s="369" t="str">
        <f ca="1">+IF(OFFSET('Hygiene Data'!$F$11,0,10*ROW('Hygiene Data'!F91))="","",OFFSET('Hygiene Data'!$F$11,0,10*ROW('Hygiene Data'!F91)))</f>
        <v/>
      </c>
      <c r="DV97" s="369" t="str">
        <f ca="1">+IF(OFFSET('Hygiene Data'!$F$12,0,10*ROW('Hygiene Data'!F91))="","",OFFSET('Hygiene Data'!$F$12,0,10*ROW('Hygiene Data'!F91)))</f>
        <v/>
      </c>
      <c r="DW97" s="369" t="str">
        <f ca="1">+IF(OFFSET('Hygiene Data'!$F$13,0,10*ROW('Hygiene Data'!F91))="","",OFFSET('Hygiene Data'!$F$13,0,10*ROW('Hygiene Data'!F91)))</f>
        <v/>
      </c>
      <c r="DX97" s="369" t="str">
        <f ca="1">+IF(OFFSET('Hygiene Data'!$G$11,0,10*ROW('Hygiene Data'!G91))="","",OFFSET('Hygiene Data'!$G$11,0,10*ROW('Hygiene Data'!G91)))</f>
        <v/>
      </c>
      <c r="DY97" s="369" t="str">
        <f ca="1">+IF(OFFSET('Hygiene Data'!$G$12,0,10*ROW('Hygiene Data'!G91))="","",OFFSET('Hygiene Data'!$G$12,0,10*ROW('Hygiene Data'!G91)))</f>
        <v/>
      </c>
      <c r="DZ97" s="369" t="str">
        <f ca="1">+IF(OFFSET('Hygiene Data'!$G$13,0,10*ROW('Hygiene Data'!G91))="","",OFFSET('Hygiene Data'!$G$13,0,10*ROW('Hygiene Data'!G91)))</f>
        <v/>
      </c>
      <c r="EA97" s="369" t="str">
        <f ca="1">+IF(OFFSET('Hygiene Data'!$H$11,0,10*ROW('Hygiene Data'!H91))="","",OFFSET('Hygiene Data'!$H$11,0,10*ROW('Hygiene Data'!H91)))</f>
        <v/>
      </c>
      <c r="EB97" s="369" t="str">
        <f ca="1">+IF(OFFSET('Hygiene Data'!$H$12,0,10*ROW('Hygiene Data'!H91))="","",OFFSET('Hygiene Data'!$H$12,0,10*ROW('Hygiene Data'!H91)))</f>
        <v/>
      </c>
      <c r="EC97" s="369" t="str">
        <f ca="1">+IF(OFFSET('Hygiene Data'!$H$13,0,10*ROW('Hygiene Data'!H91))="","",OFFSET('Hygiene Data'!$H$13,0,10*ROW('Hygiene Data'!H91)))</f>
        <v/>
      </c>
      <c r="ED97" s="369" t="str">
        <f ca="1">+IF(OFFSET('Hygiene Data'!$I$11,0,10*ROW('Hygiene Data'!I91))="","",OFFSET('Hygiene Data'!$I$11,0,10*ROW('Hygiene Data'!I91)))</f>
        <v/>
      </c>
      <c r="EE97" s="369" t="str">
        <f ca="1">+IF(OFFSET('Hygiene Data'!$I$12,0,10*ROW('Hygiene Data'!I91))="","",OFFSET('Hygiene Data'!$I$12,0,10*ROW('Hygiene Data'!I91)))</f>
        <v/>
      </c>
      <c r="EF97" s="369" t="str">
        <f ca="1">+IF(OFFSET('Hygiene Data'!$I$13,0,10*ROW('Hygiene Data'!I91))="","",OFFSET('Hygiene Data'!$I$13,0,10*ROW('Hygiene Data'!I91)))</f>
        <v/>
      </c>
    </row>
    <row r="98" spans="1:136" x14ac:dyDescent="0.25">
      <c r="A98" s="478" t="str">
        <f ca="1">+IF(OFFSET('Water Data'!$B$2,0,10*ROW('Water Data'!E92))="","",OFFSET('Water Data'!$B$2,0,10*ROW('Water Data'!E92)))</f>
        <v/>
      </c>
      <c r="B98" s="478"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05" t="str">
        <f t="shared" ca="1" si="1"/>
        <v/>
      </c>
      <c r="D98" s="506"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06"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06"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06"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06"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06"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06"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06"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06"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06"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06"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06"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06"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06"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06"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06"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06"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06"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07"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07"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07"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07"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07"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07"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07"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07"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07"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07"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07"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07"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07"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07"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07"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07"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07"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07"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07"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07"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07"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07"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07"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07"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07"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07"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07"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07"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07"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07"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08"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84"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08"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08"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08"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08"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08"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08"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08"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08"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08"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08"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08"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08"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08"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08"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08"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08"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69" t="str">
        <f ca="1">+IF(OFFSET('Water Data'!$D$27,0,10*ROW('Water Data'!D92))="","",OFFSET('Water Data'!$D$27,0,10*ROW('Water Data'!D92)))</f>
        <v/>
      </c>
      <c r="BT98" s="369" t="str">
        <f ca="1">+IF(OFFSET('Water Data'!$D$28,0,10*ROW('Water Data'!D92))="","",OFFSET('Water Data'!$D$28,0,10*ROW('Water Data'!D92)))</f>
        <v/>
      </c>
      <c r="BU98" s="369" t="str">
        <f ca="1">+IF(OFFSET('Water Data'!$D$29,0,10*ROW('Water Data'!D92))="","",OFFSET('Water Data'!$D$29,0,10*ROW('Water Data'!D92)))</f>
        <v/>
      </c>
      <c r="BV98" s="369" t="str">
        <f ca="1">+IF(OFFSET('Water Data'!$E$27,0,10*ROW('Water Data'!E92))="","",OFFSET('Water Data'!$E$27,0,10*ROW('Water Data'!E92)))</f>
        <v/>
      </c>
      <c r="BW98" s="369" t="str">
        <f ca="1">+IF(OFFSET('Water Data'!$E$28,0,10*ROW('Water Data'!E92))="","",OFFSET('Water Data'!$E$28,0,10*ROW('Water Data'!E92)))</f>
        <v/>
      </c>
      <c r="BX98" s="369" t="str">
        <f ca="1">+IF(OFFSET('Water Data'!$E$29,0,10*ROW('Water Data'!E92))="","",OFFSET('Water Data'!$E$29,0,10*ROW('Water Data'!E92)))</f>
        <v/>
      </c>
      <c r="BY98" s="369" t="str">
        <f ca="1">+IF(OFFSET('Water Data'!$F$27,0,10*ROW('Water Data'!F92))="","",OFFSET('Water Data'!$F$27,0,10*ROW('Water Data'!F92)))</f>
        <v/>
      </c>
      <c r="BZ98" s="369" t="str">
        <f ca="1">+IF(OFFSET('Water Data'!$F$28,0,10*ROW('Water Data'!F92))="","",OFFSET('Water Data'!$F$28,0,10*ROW('Water Data'!F92)))</f>
        <v/>
      </c>
      <c r="CA98" s="369" t="str">
        <f ca="1">+IF(OFFSET('Water Data'!$F$29,0,10*ROW('Water Data'!F92))="","",OFFSET('Water Data'!$F$29,0,10*ROW('Water Data'!F92)))</f>
        <v/>
      </c>
      <c r="CB98" s="369" t="str">
        <f ca="1">+IF(OFFSET('Water Data'!$G$27,0,10*ROW('Water Data'!G92))="","",OFFSET('Water Data'!$G$27,0,10*ROW('Water Data'!G92)))</f>
        <v/>
      </c>
      <c r="CC98" s="369" t="str">
        <f ca="1">+IF(OFFSET('Water Data'!$G$28,0,10*ROW('Water Data'!G92))="","",OFFSET('Water Data'!$G$28,0,10*ROW('Water Data'!G92)))</f>
        <v/>
      </c>
      <c r="CD98" s="369" t="str">
        <f ca="1">+IF(OFFSET('Water Data'!$G$29,0,10*ROW('Water Data'!G92))="","",OFFSET('Water Data'!$G$29,0,10*ROW('Water Data'!G92)))</f>
        <v/>
      </c>
      <c r="CE98" s="369" t="str">
        <f ca="1">+IF(OFFSET('Water Data'!$H$27,0,10*ROW('Water Data'!H92))="","",OFFSET('Water Data'!$H$27,0,10*ROW('Water Data'!H92)))</f>
        <v/>
      </c>
      <c r="CF98" s="369" t="str">
        <f ca="1">+IF(OFFSET('Water Data'!$H$28,0,10*ROW('Water Data'!H92))="","",OFFSET('Water Data'!$H$28,0,10*ROW('Water Data'!H92)))</f>
        <v/>
      </c>
      <c r="CG98" s="369" t="str">
        <f ca="1">+IF(OFFSET('Water Data'!$H$29,0,10*ROW('Water Data'!H92))="","",OFFSET('Water Data'!$H$29,0,10*ROW('Water Data'!H92)))</f>
        <v/>
      </c>
      <c r="CH98" s="369" t="str">
        <f ca="1">+IF(OFFSET('Water Data'!$I$27,0,10*ROW('Water Data'!I92))="","",OFFSET('Water Data'!$I$27,0,10*ROW('Water Data'!I92)))</f>
        <v/>
      </c>
      <c r="CI98" s="369" t="str">
        <f ca="1">+IF(OFFSET('Water Data'!$I$28,0,10*ROW('Water Data'!I92))="","",OFFSET('Water Data'!$I$28,0,10*ROW('Water Data'!I92)))</f>
        <v/>
      </c>
      <c r="CJ98" s="369" t="str">
        <f ca="1">+IF(OFFSET('Water Data'!$I$29,0,10*ROW('Water Data'!I92))="","",OFFSET('Water Data'!$I$29,0,10*ROW('Water Data'!I92)))</f>
        <v/>
      </c>
      <c r="CK98" s="369" t="str">
        <f ca="1">+IF(OFFSET('Sanitation Data'!$D$28,0,10*ROW('Sanitation Data'!D92))="","",OFFSET('Sanitation Data'!$D$28,0,10*ROW('Sanitation Data'!D92)))</f>
        <v/>
      </c>
      <c r="CL98" s="369" t="str">
        <f ca="1">+IF(OFFSET('Sanitation Data'!$D$29,0,10*ROW('Sanitation Data'!D92))="","",OFFSET('Sanitation Data'!$D$29,0,10*ROW('Sanitation Data'!D92)))</f>
        <v/>
      </c>
      <c r="CM98" s="369" t="str">
        <f ca="1">+IF(OFFSET('Sanitation Data'!$D$30,0,10*ROW('Sanitation Data'!D92))="","",OFFSET('Sanitation Data'!$D$30,0,10*ROW('Sanitation Data'!D92)))</f>
        <v/>
      </c>
      <c r="CN98" s="369" t="str">
        <f ca="1">+IF(OFFSET('Sanitation Data'!$D$31,0,10*ROW('Sanitation Data'!D92))="","",OFFSET('Sanitation Data'!$D$31,0,10*ROW('Sanitation Data'!D92)))</f>
        <v/>
      </c>
      <c r="CO98" s="369" t="str">
        <f ca="1">+IF(OFFSET('Sanitation Data'!$D$32,0,10*ROW('Sanitation Data'!D92))="","",OFFSET('Sanitation Data'!$D$32,0,10*ROW('Sanitation Data'!D92)))</f>
        <v/>
      </c>
      <c r="CP98" s="369" t="str">
        <f ca="1">+IF(OFFSET('Sanitation Data'!$E$28,0,10*ROW('Sanitation Data'!E92))="","",OFFSET('Sanitation Data'!$E$28,0,10*ROW('Sanitation Data'!E92)))</f>
        <v/>
      </c>
      <c r="CQ98" s="369" t="str">
        <f ca="1">+IF(OFFSET('Sanitation Data'!$E$29,0,10*ROW('Sanitation Data'!E92))="","",OFFSET('Sanitation Data'!$E$29,0,10*ROW('Sanitation Data'!E92)))</f>
        <v/>
      </c>
      <c r="CR98" s="369" t="str">
        <f ca="1">+IF(OFFSET('Sanitation Data'!$E$30,0,10*ROW('Sanitation Data'!E92))="","",OFFSET('Sanitation Data'!$E$30,0,10*ROW('Sanitation Data'!E92)))</f>
        <v/>
      </c>
      <c r="CS98" s="369" t="str">
        <f ca="1">+IF(OFFSET('Sanitation Data'!$E$31,0,10*ROW('Sanitation Data'!E92))="","",OFFSET('Sanitation Data'!$E$31,0,10*ROW('Sanitation Data'!E92)))</f>
        <v/>
      </c>
      <c r="CT98" s="369" t="str">
        <f ca="1">+IF(OFFSET('Sanitation Data'!$E$32,0,10*ROW('Sanitation Data'!E92))="","",OFFSET('Sanitation Data'!$E$32,0,10*ROW('Sanitation Data'!E92)))</f>
        <v/>
      </c>
      <c r="CU98" s="369" t="str">
        <f ca="1">+IF(OFFSET('Sanitation Data'!$F$28,0,10*ROW('Sanitation Data'!F92))="","",OFFSET('Sanitation Data'!$F$28,0,10*ROW('Sanitation Data'!F92)))</f>
        <v/>
      </c>
      <c r="CV98" s="369" t="str">
        <f ca="1">+IF(OFFSET('Sanitation Data'!$F$29,0,10*ROW('Sanitation Data'!F92))="","",OFFSET('Sanitation Data'!$F$29,0,10*ROW('Sanitation Data'!F92)))</f>
        <v/>
      </c>
      <c r="CW98" s="369" t="str">
        <f ca="1">+IF(OFFSET('Sanitation Data'!$F$30,0,10*ROW('Sanitation Data'!F92))="","",OFFSET('Sanitation Data'!$F$30,0,10*ROW('Sanitation Data'!F92)))</f>
        <v/>
      </c>
      <c r="CX98" s="369" t="str">
        <f ca="1">+IF(OFFSET('Sanitation Data'!$F$31,0,10*ROW('Sanitation Data'!F92))="","",OFFSET('Sanitation Data'!$F$31,0,10*ROW('Sanitation Data'!F92)))</f>
        <v/>
      </c>
      <c r="CY98" s="369" t="str">
        <f ca="1">+IF(OFFSET('Sanitation Data'!$F$32,0,10*ROW('Sanitation Data'!F92))="","",OFFSET('Sanitation Data'!$F$32,0,10*ROW('Sanitation Data'!F92)))</f>
        <v/>
      </c>
      <c r="CZ98" s="369" t="str">
        <f ca="1">+IF(OFFSET('Sanitation Data'!$G$28,0,10*ROW('Sanitation Data'!G92))="","",OFFSET('Sanitation Data'!$G$28,0,10*ROW('Sanitation Data'!G92)))</f>
        <v/>
      </c>
      <c r="DA98" s="369" t="str">
        <f ca="1">+IF(OFFSET('Sanitation Data'!$G$29,0,10*ROW('Sanitation Data'!G92))="","",OFFSET('Sanitation Data'!$G$29,0,10*ROW('Sanitation Data'!G92)))</f>
        <v/>
      </c>
      <c r="DB98" s="369" t="str">
        <f ca="1">+IF(OFFSET('Sanitation Data'!$G$30,0,10*ROW('Sanitation Data'!G92))="","",OFFSET('Sanitation Data'!$G$30,0,10*ROW('Sanitation Data'!G92)))</f>
        <v/>
      </c>
      <c r="DC98" s="369" t="str">
        <f ca="1">+IF(OFFSET('Sanitation Data'!$G$31,0,10*ROW('Sanitation Data'!G92))="","",OFFSET('Sanitation Data'!$G$31,0,10*ROW('Sanitation Data'!G92)))</f>
        <v/>
      </c>
      <c r="DD98" s="369" t="str">
        <f ca="1">+IF(OFFSET('Sanitation Data'!$G$32,0,10*ROW('Sanitation Data'!G92))="","",OFFSET('Sanitation Data'!$G$32,0,10*ROW('Sanitation Data'!G92)))</f>
        <v/>
      </c>
      <c r="DE98" s="369" t="str">
        <f ca="1">+IF(OFFSET('Sanitation Data'!$H$28,0,10*ROW('Sanitation Data'!H92))="","",OFFSET('Sanitation Data'!$H$28,0,10*ROW('Sanitation Data'!H92)))</f>
        <v/>
      </c>
      <c r="DF98" s="369" t="str">
        <f ca="1">+IF(OFFSET('Sanitation Data'!$H$29,0,10*ROW('Sanitation Data'!H92))="","",OFFSET('Sanitation Data'!$H$29,0,10*ROW('Sanitation Data'!H92)))</f>
        <v/>
      </c>
      <c r="DG98" s="369" t="str">
        <f ca="1">+IF(OFFSET('Sanitation Data'!$H$30,0,10*ROW('Sanitation Data'!H92))="","",OFFSET('Sanitation Data'!$H$30,0,10*ROW('Sanitation Data'!H92)))</f>
        <v/>
      </c>
      <c r="DH98" s="369" t="str">
        <f ca="1">+IF(OFFSET('Sanitation Data'!$H$31,0,10*ROW('Sanitation Data'!H92))="","",OFFSET('Sanitation Data'!$H$31,0,10*ROW('Sanitation Data'!H92)))</f>
        <v/>
      </c>
      <c r="DI98" s="369" t="str">
        <f ca="1">+IF(OFFSET('Sanitation Data'!$H$32,0,10*ROW('Sanitation Data'!H92))="","",OFFSET('Sanitation Data'!$H$32,0,10*ROW('Sanitation Data'!H92)))</f>
        <v/>
      </c>
      <c r="DJ98" s="369" t="str">
        <f ca="1">+IF(OFFSET('Sanitation Data'!$I$28,0,10*ROW('Sanitation Data'!I92))="","",OFFSET('Sanitation Data'!$I$28,0,10*ROW('Sanitation Data'!I92)))</f>
        <v/>
      </c>
      <c r="DK98" s="369" t="str">
        <f ca="1">+IF(OFFSET('Sanitation Data'!$I$29,0,10*ROW('Sanitation Data'!I92))="","",OFFSET('Sanitation Data'!$I$29,0,10*ROW('Sanitation Data'!I92)))</f>
        <v/>
      </c>
      <c r="DL98" s="369" t="str">
        <f ca="1">+IF(OFFSET('Sanitation Data'!$I$30,0,10*ROW('Sanitation Data'!I92))="","",OFFSET('Sanitation Data'!$I$30,0,10*ROW('Sanitation Data'!I92)))</f>
        <v/>
      </c>
      <c r="DM98" s="369" t="str">
        <f ca="1">+IF(OFFSET('Sanitation Data'!$I$31,0,10*ROW('Sanitation Data'!I92))="","",OFFSET('Sanitation Data'!$I$31,0,10*ROW('Sanitation Data'!I92)))</f>
        <v/>
      </c>
      <c r="DN98" s="369" t="str">
        <f ca="1">+IF(OFFSET('Sanitation Data'!$I$32,0,10*ROW('Sanitation Data'!I92))="","",OFFSET('Sanitation Data'!$I$32,0,10*ROW('Sanitation Data'!I92)))</f>
        <v/>
      </c>
      <c r="DO98" s="369" t="str">
        <f ca="1">+IF(OFFSET('Hygiene Data'!$D$11,0,10*ROW('Hygiene Data'!D92))="","",OFFSET('Hygiene Data'!$D$11,0,10*ROW('Hygiene Data'!D92)))</f>
        <v/>
      </c>
      <c r="DP98" s="369" t="str">
        <f ca="1">+IF(OFFSET('Hygiene Data'!$D$12,0,10*ROW('Hygiene Data'!D92))="","",OFFSET('Hygiene Data'!$D$12,0,10*ROW('Hygiene Data'!D92)))</f>
        <v/>
      </c>
      <c r="DQ98" s="369" t="str">
        <f ca="1">+IF(OFFSET('Hygiene Data'!$D$13,0,10*ROW('Hygiene Data'!D92))="","",OFFSET('Hygiene Data'!$D$13,0,10*ROW('Hygiene Data'!D92)))</f>
        <v/>
      </c>
      <c r="DR98" s="369" t="str">
        <f ca="1">+IF(OFFSET('Hygiene Data'!$E$11,0,10*ROW('Hygiene Data'!E92))="","",OFFSET('Hygiene Data'!$E$11,0,10*ROW('Hygiene Data'!E92)))</f>
        <v/>
      </c>
      <c r="DS98" s="369" t="str">
        <f ca="1">+IF(OFFSET('Hygiene Data'!$E$12,0,10*ROW('Hygiene Data'!E92))="","",OFFSET('Hygiene Data'!$E$12,0,10*ROW('Hygiene Data'!E92)))</f>
        <v/>
      </c>
      <c r="DT98" s="369" t="str">
        <f ca="1">+IF(OFFSET('Hygiene Data'!$E$13,0,10*ROW('Hygiene Data'!E92))="","",OFFSET('Hygiene Data'!$E$13,0,10*ROW('Hygiene Data'!E92)))</f>
        <v/>
      </c>
      <c r="DU98" s="369" t="str">
        <f ca="1">+IF(OFFSET('Hygiene Data'!$F$11,0,10*ROW('Hygiene Data'!F92))="","",OFFSET('Hygiene Data'!$F$11,0,10*ROW('Hygiene Data'!F92)))</f>
        <v/>
      </c>
      <c r="DV98" s="369" t="str">
        <f ca="1">+IF(OFFSET('Hygiene Data'!$F$12,0,10*ROW('Hygiene Data'!F92))="","",OFFSET('Hygiene Data'!$F$12,0,10*ROW('Hygiene Data'!F92)))</f>
        <v/>
      </c>
      <c r="DW98" s="369" t="str">
        <f ca="1">+IF(OFFSET('Hygiene Data'!$F$13,0,10*ROW('Hygiene Data'!F92))="","",OFFSET('Hygiene Data'!$F$13,0,10*ROW('Hygiene Data'!F92)))</f>
        <v/>
      </c>
      <c r="DX98" s="369" t="str">
        <f ca="1">+IF(OFFSET('Hygiene Data'!$G$11,0,10*ROW('Hygiene Data'!G92))="","",OFFSET('Hygiene Data'!$G$11,0,10*ROW('Hygiene Data'!G92)))</f>
        <v/>
      </c>
      <c r="DY98" s="369" t="str">
        <f ca="1">+IF(OFFSET('Hygiene Data'!$G$12,0,10*ROW('Hygiene Data'!G92))="","",OFFSET('Hygiene Data'!$G$12,0,10*ROW('Hygiene Data'!G92)))</f>
        <v/>
      </c>
      <c r="DZ98" s="369" t="str">
        <f ca="1">+IF(OFFSET('Hygiene Data'!$G$13,0,10*ROW('Hygiene Data'!G92))="","",OFFSET('Hygiene Data'!$G$13,0,10*ROW('Hygiene Data'!G92)))</f>
        <v/>
      </c>
      <c r="EA98" s="369" t="str">
        <f ca="1">+IF(OFFSET('Hygiene Data'!$H$11,0,10*ROW('Hygiene Data'!H92))="","",OFFSET('Hygiene Data'!$H$11,0,10*ROW('Hygiene Data'!H92)))</f>
        <v/>
      </c>
      <c r="EB98" s="369" t="str">
        <f ca="1">+IF(OFFSET('Hygiene Data'!$H$12,0,10*ROW('Hygiene Data'!H92))="","",OFFSET('Hygiene Data'!$H$12,0,10*ROW('Hygiene Data'!H92)))</f>
        <v/>
      </c>
      <c r="EC98" s="369" t="str">
        <f ca="1">+IF(OFFSET('Hygiene Data'!$H$13,0,10*ROW('Hygiene Data'!H92))="","",OFFSET('Hygiene Data'!$H$13,0,10*ROW('Hygiene Data'!H92)))</f>
        <v/>
      </c>
      <c r="ED98" s="369" t="str">
        <f ca="1">+IF(OFFSET('Hygiene Data'!$I$11,0,10*ROW('Hygiene Data'!I92))="","",OFFSET('Hygiene Data'!$I$11,0,10*ROW('Hygiene Data'!I92)))</f>
        <v/>
      </c>
      <c r="EE98" s="369" t="str">
        <f ca="1">+IF(OFFSET('Hygiene Data'!$I$12,0,10*ROW('Hygiene Data'!I92))="","",OFFSET('Hygiene Data'!$I$12,0,10*ROW('Hygiene Data'!I92)))</f>
        <v/>
      </c>
      <c r="EF98" s="369" t="str">
        <f ca="1">+IF(OFFSET('Hygiene Data'!$I$13,0,10*ROW('Hygiene Data'!I92))="","",OFFSET('Hygiene Data'!$I$13,0,10*ROW('Hygiene Data'!I92)))</f>
        <v/>
      </c>
    </row>
    <row r="99" spans="1:136" x14ac:dyDescent="0.25">
      <c r="A99" s="478" t="str">
        <f ca="1">+IF(OFFSET('Water Data'!$B$2,0,10*ROW('Water Data'!E93))="","",OFFSET('Water Data'!$B$2,0,10*ROW('Water Data'!E93)))</f>
        <v/>
      </c>
      <c r="B99" s="478"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05" t="str">
        <f t="shared" ca="1" si="1"/>
        <v/>
      </c>
      <c r="D99" s="506"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06"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06"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06"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06"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06"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06"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06"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06"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06"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06"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06"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06"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06"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06"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06"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06"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06"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07"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07"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07"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07"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07"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07"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07"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07"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07"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07"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07"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07"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07"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07"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07"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07"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07"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07"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07"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07"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07"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07"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07"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07"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07"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07"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07"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07"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07"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07"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08"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84"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08"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08"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08"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08"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08"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08"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08"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08"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08"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08"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08"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08"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08"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08"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08"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08"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69" t="str">
        <f ca="1">+IF(OFFSET('Water Data'!$D$27,0,10*ROW('Water Data'!D93))="","",OFFSET('Water Data'!$D$27,0,10*ROW('Water Data'!D93)))</f>
        <v/>
      </c>
      <c r="BT99" s="369" t="str">
        <f ca="1">+IF(OFFSET('Water Data'!$D$28,0,10*ROW('Water Data'!D93))="","",OFFSET('Water Data'!$D$28,0,10*ROW('Water Data'!D93)))</f>
        <v/>
      </c>
      <c r="BU99" s="369" t="str">
        <f ca="1">+IF(OFFSET('Water Data'!$D$29,0,10*ROW('Water Data'!D93))="","",OFFSET('Water Data'!$D$29,0,10*ROW('Water Data'!D93)))</f>
        <v/>
      </c>
      <c r="BV99" s="369" t="str">
        <f ca="1">+IF(OFFSET('Water Data'!$E$27,0,10*ROW('Water Data'!E93))="","",OFFSET('Water Data'!$E$27,0,10*ROW('Water Data'!E93)))</f>
        <v/>
      </c>
      <c r="BW99" s="369" t="str">
        <f ca="1">+IF(OFFSET('Water Data'!$E$28,0,10*ROW('Water Data'!E93))="","",OFFSET('Water Data'!$E$28,0,10*ROW('Water Data'!E93)))</f>
        <v/>
      </c>
      <c r="BX99" s="369" t="str">
        <f ca="1">+IF(OFFSET('Water Data'!$E$29,0,10*ROW('Water Data'!E93))="","",OFFSET('Water Data'!$E$29,0,10*ROW('Water Data'!E93)))</f>
        <v/>
      </c>
      <c r="BY99" s="369" t="str">
        <f ca="1">+IF(OFFSET('Water Data'!$F$27,0,10*ROW('Water Data'!F93))="","",OFFSET('Water Data'!$F$27,0,10*ROW('Water Data'!F93)))</f>
        <v/>
      </c>
      <c r="BZ99" s="369" t="str">
        <f ca="1">+IF(OFFSET('Water Data'!$F$28,0,10*ROW('Water Data'!F93))="","",OFFSET('Water Data'!$F$28,0,10*ROW('Water Data'!F93)))</f>
        <v/>
      </c>
      <c r="CA99" s="369" t="str">
        <f ca="1">+IF(OFFSET('Water Data'!$F$29,0,10*ROW('Water Data'!F93))="","",OFFSET('Water Data'!$F$29,0,10*ROW('Water Data'!F93)))</f>
        <v/>
      </c>
      <c r="CB99" s="369" t="str">
        <f ca="1">+IF(OFFSET('Water Data'!$G$27,0,10*ROW('Water Data'!G93))="","",OFFSET('Water Data'!$G$27,0,10*ROW('Water Data'!G93)))</f>
        <v/>
      </c>
      <c r="CC99" s="369" t="str">
        <f ca="1">+IF(OFFSET('Water Data'!$G$28,0,10*ROW('Water Data'!G93))="","",OFFSET('Water Data'!$G$28,0,10*ROW('Water Data'!G93)))</f>
        <v/>
      </c>
      <c r="CD99" s="369" t="str">
        <f ca="1">+IF(OFFSET('Water Data'!$G$29,0,10*ROW('Water Data'!G93))="","",OFFSET('Water Data'!$G$29,0,10*ROW('Water Data'!G93)))</f>
        <v/>
      </c>
      <c r="CE99" s="369" t="str">
        <f ca="1">+IF(OFFSET('Water Data'!$H$27,0,10*ROW('Water Data'!H93))="","",OFFSET('Water Data'!$H$27,0,10*ROW('Water Data'!H93)))</f>
        <v/>
      </c>
      <c r="CF99" s="369" t="str">
        <f ca="1">+IF(OFFSET('Water Data'!$H$28,0,10*ROW('Water Data'!H93))="","",OFFSET('Water Data'!$H$28,0,10*ROW('Water Data'!H93)))</f>
        <v/>
      </c>
      <c r="CG99" s="369" t="str">
        <f ca="1">+IF(OFFSET('Water Data'!$H$29,0,10*ROW('Water Data'!H93))="","",OFFSET('Water Data'!$H$29,0,10*ROW('Water Data'!H93)))</f>
        <v/>
      </c>
      <c r="CH99" s="369" t="str">
        <f ca="1">+IF(OFFSET('Water Data'!$I$27,0,10*ROW('Water Data'!I93))="","",OFFSET('Water Data'!$I$27,0,10*ROW('Water Data'!I93)))</f>
        <v/>
      </c>
      <c r="CI99" s="369" t="str">
        <f ca="1">+IF(OFFSET('Water Data'!$I$28,0,10*ROW('Water Data'!I93))="","",OFFSET('Water Data'!$I$28,0,10*ROW('Water Data'!I93)))</f>
        <v/>
      </c>
      <c r="CJ99" s="369" t="str">
        <f ca="1">+IF(OFFSET('Water Data'!$I$29,0,10*ROW('Water Data'!I93))="","",OFFSET('Water Data'!$I$29,0,10*ROW('Water Data'!I93)))</f>
        <v/>
      </c>
      <c r="CK99" s="369" t="str">
        <f ca="1">+IF(OFFSET('Sanitation Data'!$D$28,0,10*ROW('Sanitation Data'!D93))="","",OFFSET('Sanitation Data'!$D$28,0,10*ROW('Sanitation Data'!D93)))</f>
        <v/>
      </c>
      <c r="CL99" s="369" t="str">
        <f ca="1">+IF(OFFSET('Sanitation Data'!$D$29,0,10*ROW('Sanitation Data'!D93))="","",OFFSET('Sanitation Data'!$D$29,0,10*ROW('Sanitation Data'!D93)))</f>
        <v/>
      </c>
      <c r="CM99" s="369" t="str">
        <f ca="1">+IF(OFFSET('Sanitation Data'!$D$30,0,10*ROW('Sanitation Data'!D93))="","",OFFSET('Sanitation Data'!$D$30,0,10*ROW('Sanitation Data'!D93)))</f>
        <v/>
      </c>
      <c r="CN99" s="369" t="str">
        <f ca="1">+IF(OFFSET('Sanitation Data'!$D$31,0,10*ROW('Sanitation Data'!D93))="","",OFFSET('Sanitation Data'!$D$31,0,10*ROW('Sanitation Data'!D93)))</f>
        <v/>
      </c>
      <c r="CO99" s="369" t="str">
        <f ca="1">+IF(OFFSET('Sanitation Data'!$D$32,0,10*ROW('Sanitation Data'!D93))="","",OFFSET('Sanitation Data'!$D$32,0,10*ROW('Sanitation Data'!D93)))</f>
        <v/>
      </c>
      <c r="CP99" s="369" t="str">
        <f ca="1">+IF(OFFSET('Sanitation Data'!$E$28,0,10*ROW('Sanitation Data'!E93))="","",OFFSET('Sanitation Data'!$E$28,0,10*ROW('Sanitation Data'!E93)))</f>
        <v/>
      </c>
      <c r="CQ99" s="369" t="str">
        <f ca="1">+IF(OFFSET('Sanitation Data'!$E$29,0,10*ROW('Sanitation Data'!E93))="","",OFFSET('Sanitation Data'!$E$29,0,10*ROW('Sanitation Data'!E93)))</f>
        <v/>
      </c>
      <c r="CR99" s="369" t="str">
        <f ca="1">+IF(OFFSET('Sanitation Data'!$E$30,0,10*ROW('Sanitation Data'!E93))="","",OFFSET('Sanitation Data'!$E$30,0,10*ROW('Sanitation Data'!E93)))</f>
        <v/>
      </c>
      <c r="CS99" s="369" t="str">
        <f ca="1">+IF(OFFSET('Sanitation Data'!$E$31,0,10*ROW('Sanitation Data'!E93))="","",OFFSET('Sanitation Data'!$E$31,0,10*ROW('Sanitation Data'!E93)))</f>
        <v/>
      </c>
      <c r="CT99" s="369" t="str">
        <f ca="1">+IF(OFFSET('Sanitation Data'!$E$32,0,10*ROW('Sanitation Data'!E93))="","",OFFSET('Sanitation Data'!$E$32,0,10*ROW('Sanitation Data'!E93)))</f>
        <v/>
      </c>
      <c r="CU99" s="369" t="str">
        <f ca="1">+IF(OFFSET('Sanitation Data'!$F$28,0,10*ROW('Sanitation Data'!F93))="","",OFFSET('Sanitation Data'!$F$28,0,10*ROW('Sanitation Data'!F93)))</f>
        <v/>
      </c>
      <c r="CV99" s="369" t="str">
        <f ca="1">+IF(OFFSET('Sanitation Data'!$F$29,0,10*ROW('Sanitation Data'!F93))="","",OFFSET('Sanitation Data'!$F$29,0,10*ROW('Sanitation Data'!F93)))</f>
        <v/>
      </c>
      <c r="CW99" s="369" t="str">
        <f ca="1">+IF(OFFSET('Sanitation Data'!$F$30,0,10*ROW('Sanitation Data'!F93))="","",OFFSET('Sanitation Data'!$F$30,0,10*ROW('Sanitation Data'!F93)))</f>
        <v/>
      </c>
      <c r="CX99" s="369" t="str">
        <f ca="1">+IF(OFFSET('Sanitation Data'!$F$31,0,10*ROW('Sanitation Data'!F93))="","",OFFSET('Sanitation Data'!$F$31,0,10*ROW('Sanitation Data'!F93)))</f>
        <v/>
      </c>
      <c r="CY99" s="369" t="str">
        <f ca="1">+IF(OFFSET('Sanitation Data'!$F$32,0,10*ROW('Sanitation Data'!F93))="","",OFFSET('Sanitation Data'!$F$32,0,10*ROW('Sanitation Data'!F93)))</f>
        <v/>
      </c>
      <c r="CZ99" s="369" t="str">
        <f ca="1">+IF(OFFSET('Sanitation Data'!$G$28,0,10*ROW('Sanitation Data'!G93))="","",OFFSET('Sanitation Data'!$G$28,0,10*ROW('Sanitation Data'!G93)))</f>
        <v/>
      </c>
      <c r="DA99" s="369" t="str">
        <f ca="1">+IF(OFFSET('Sanitation Data'!$G$29,0,10*ROW('Sanitation Data'!G93))="","",OFFSET('Sanitation Data'!$G$29,0,10*ROW('Sanitation Data'!G93)))</f>
        <v/>
      </c>
      <c r="DB99" s="369" t="str">
        <f ca="1">+IF(OFFSET('Sanitation Data'!$G$30,0,10*ROW('Sanitation Data'!G93))="","",OFFSET('Sanitation Data'!$G$30,0,10*ROW('Sanitation Data'!G93)))</f>
        <v/>
      </c>
      <c r="DC99" s="369" t="str">
        <f ca="1">+IF(OFFSET('Sanitation Data'!$G$31,0,10*ROW('Sanitation Data'!G93))="","",OFFSET('Sanitation Data'!$G$31,0,10*ROW('Sanitation Data'!G93)))</f>
        <v/>
      </c>
      <c r="DD99" s="369" t="str">
        <f ca="1">+IF(OFFSET('Sanitation Data'!$G$32,0,10*ROW('Sanitation Data'!G93))="","",OFFSET('Sanitation Data'!$G$32,0,10*ROW('Sanitation Data'!G93)))</f>
        <v/>
      </c>
      <c r="DE99" s="369" t="str">
        <f ca="1">+IF(OFFSET('Sanitation Data'!$H$28,0,10*ROW('Sanitation Data'!H93))="","",OFFSET('Sanitation Data'!$H$28,0,10*ROW('Sanitation Data'!H93)))</f>
        <v/>
      </c>
      <c r="DF99" s="369" t="str">
        <f ca="1">+IF(OFFSET('Sanitation Data'!$H$29,0,10*ROW('Sanitation Data'!H93))="","",OFFSET('Sanitation Data'!$H$29,0,10*ROW('Sanitation Data'!H93)))</f>
        <v/>
      </c>
      <c r="DG99" s="369" t="str">
        <f ca="1">+IF(OFFSET('Sanitation Data'!$H$30,0,10*ROW('Sanitation Data'!H93))="","",OFFSET('Sanitation Data'!$H$30,0,10*ROW('Sanitation Data'!H93)))</f>
        <v/>
      </c>
      <c r="DH99" s="369" t="str">
        <f ca="1">+IF(OFFSET('Sanitation Data'!$H$31,0,10*ROW('Sanitation Data'!H93))="","",OFFSET('Sanitation Data'!$H$31,0,10*ROW('Sanitation Data'!H93)))</f>
        <v/>
      </c>
      <c r="DI99" s="369" t="str">
        <f ca="1">+IF(OFFSET('Sanitation Data'!$H$32,0,10*ROW('Sanitation Data'!H93))="","",OFFSET('Sanitation Data'!$H$32,0,10*ROW('Sanitation Data'!H93)))</f>
        <v/>
      </c>
      <c r="DJ99" s="369" t="str">
        <f ca="1">+IF(OFFSET('Sanitation Data'!$I$28,0,10*ROW('Sanitation Data'!I93))="","",OFFSET('Sanitation Data'!$I$28,0,10*ROW('Sanitation Data'!I93)))</f>
        <v/>
      </c>
      <c r="DK99" s="369" t="str">
        <f ca="1">+IF(OFFSET('Sanitation Data'!$I$29,0,10*ROW('Sanitation Data'!I93))="","",OFFSET('Sanitation Data'!$I$29,0,10*ROW('Sanitation Data'!I93)))</f>
        <v/>
      </c>
      <c r="DL99" s="369" t="str">
        <f ca="1">+IF(OFFSET('Sanitation Data'!$I$30,0,10*ROW('Sanitation Data'!I93))="","",OFFSET('Sanitation Data'!$I$30,0,10*ROW('Sanitation Data'!I93)))</f>
        <v/>
      </c>
      <c r="DM99" s="369" t="str">
        <f ca="1">+IF(OFFSET('Sanitation Data'!$I$31,0,10*ROW('Sanitation Data'!I93))="","",OFFSET('Sanitation Data'!$I$31,0,10*ROW('Sanitation Data'!I93)))</f>
        <v/>
      </c>
      <c r="DN99" s="369" t="str">
        <f ca="1">+IF(OFFSET('Sanitation Data'!$I$32,0,10*ROW('Sanitation Data'!I93))="","",OFFSET('Sanitation Data'!$I$32,0,10*ROW('Sanitation Data'!I93)))</f>
        <v/>
      </c>
      <c r="DO99" s="369" t="str">
        <f ca="1">+IF(OFFSET('Hygiene Data'!$D$11,0,10*ROW('Hygiene Data'!D93))="","",OFFSET('Hygiene Data'!$D$11,0,10*ROW('Hygiene Data'!D93)))</f>
        <v/>
      </c>
      <c r="DP99" s="369" t="str">
        <f ca="1">+IF(OFFSET('Hygiene Data'!$D$12,0,10*ROW('Hygiene Data'!D93))="","",OFFSET('Hygiene Data'!$D$12,0,10*ROW('Hygiene Data'!D93)))</f>
        <v/>
      </c>
      <c r="DQ99" s="369" t="str">
        <f ca="1">+IF(OFFSET('Hygiene Data'!$D$13,0,10*ROW('Hygiene Data'!D93))="","",OFFSET('Hygiene Data'!$D$13,0,10*ROW('Hygiene Data'!D93)))</f>
        <v/>
      </c>
      <c r="DR99" s="369" t="str">
        <f ca="1">+IF(OFFSET('Hygiene Data'!$E$11,0,10*ROW('Hygiene Data'!E93))="","",OFFSET('Hygiene Data'!$E$11,0,10*ROW('Hygiene Data'!E93)))</f>
        <v/>
      </c>
      <c r="DS99" s="369" t="str">
        <f ca="1">+IF(OFFSET('Hygiene Data'!$E$12,0,10*ROW('Hygiene Data'!E93))="","",OFFSET('Hygiene Data'!$E$12,0,10*ROW('Hygiene Data'!E93)))</f>
        <v/>
      </c>
      <c r="DT99" s="369" t="str">
        <f ca="1">+IF(OFFSET('Hygiene Data'!$E$13,0,10*ROW('Hygiene Data'!E93))="","",OFFSET('Hygiene Data'!$E$13,0,10*ROW('Hygiene Data'!E93)))</f>
        <v/>
      </c>
      <c r="DU99" s="369" t="str">
        <f ca="1">+IF(OFFSET('Hygiene Data'!$F$11,0,10*ROW('Hygiene Data'!F93))="","",OFFSET('Hygiene Data'!$F$11,0,10*ROW('Hygiene Data'!F93)))</f>
        <v/>
      </c>
      <c r="DV99" s="369" t="str">
        <f ca="1">+IF(OFFSET('Hygiene Data'!$F$12,0,10*ROW('Hygiene Data'!F93))="","",OFFSET('Hygiene Data'!$F$12,0,10*ROW('Hygiene Data'!F93)))</f>
        <v/>
      </c>
      <c r="DW99" s="369" t="str">
        <f ca="1">+IF(OFFSET('Hygiene Data'!$F$13,0,10*ROW('Hygiene Data'!F93))="","",OFFSET('Hygiene Data'!$F$13,0,10*ROW('Hygiene Data'!F93)))</f>
        <v/>
      </c>
      <c r="DX99" s="369" t="str">
        <f ca="1">+IF(OFFSET('Hygiene Data'!$G$11,0,10*ROW('Hygiene Data'!G93))="","",OFFSET('Hygiene Data'!$G$11,0,10*ROW('Hygiene Data'!G93)))</f>
        <v/>
      </c>
      <c r="DY99" s="369" t="str">
        <f ca="1">+IF(OFFSET('Hygiene Data'!$G$12,0,10*ROW('Hygiene Data'!G93))="","",OFFSET('Hygiene Data'!$G$12,0,10*ROW('Hygiene Data'!G93)))</f>
        <v/>
      </c>
      <c r="DZ99" s="369" t="str">
        <f ca="1">+IF(OFFSET('Hygiene Data'!$G$13,0,10*ROW('Hygiene Data'!G93))="","",OFFSET('Hygiene Data'!$G$13,0,10*ROW('Hygiene Data'!G93)))</f>
        <v/>
      </c>
      <c r="EA99" s="369" t="str">
        <f ca="1">+IF(OFFSET('Hygiene Data'!$H$11,0,10*ROW('Hygiene Data'!H93))="","",OFFSET('Hygiene Data'!$H$11,0,10*ROW('Hygiene Data'!H93)))</f>
        <v/>
      </c>
      <c r="EB99" s="369" t="str">
        <f ca="1">+IF(OFFSET('Hygiene Data'!$H$12,0,10*ROW('Hygiene Data'!H93))="","",OFFSET('Hygiene Data'!$H$12,0,10*ROW('Hygiene Data'!H93)))</f>
        <v/>
      </c>
      <c r="EC99" s="369" t="str">
        <f ca="1">+IF(OFFSET('Hygiene Data'!$H$13,0,10*ROW('Hygiene Data'!H93))="","",OFFSET('Hygiene Data'!$H$13,0,10*ROW('Hygiene Data'!H93)))</f>
        <v/>
      </c>
      <c r="ED99" s="369" t="str">
        <f ca="1">+IF(OFFSET('Hygiene Data'!$I$11,0,10*ROW('Hygiene Data'!I93))="","",OFFSET('Hygiene Data'!$I$11,0,10*ROW('Hygiene Data'!I93)))</f>
        <v/>
      </c>
      <c r="EE99" s="369" t="str">
        <f ca="1">+IF(OFFSET('Hygiene Data'!$I$12,0,10*ROW('Hygiene Data'!I93))="","",OFFSET('Hygiene Data'!$I$12,0,10*ROW('Hygiene Data'!I93)))</f>
        <v/>
      </c>
      <c r="EF99" s="369" t="str">
        <f ca="1">+IF(OFFSET('Hygiene Data'!$I$13,0,10*ROW('Hygiene Data'!I93))="","",OFFSET('Hygiene Data'!$I$13,0,10*ROW('Hygiene Data'!I93)))</f>
        <v/>
      </c>
    </row>
    <row r="100" spans="1:136" x14ac:dyDescent="0.25">
      <c r="A100" s="478" t="str">
        <f ca="1">+IF(OFFSET('Water Data'!$B$2,0,10*ROW('Water Data'!E94))="","",OFFSET('Water Data'!$B$2,0,10*ROW('Water Data'!E94)))</f>
        <v/>
      </c>
      <c r="B100" s="478"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05" t="str">
        <f t="shared" ca="1" si="1"/>
        <v/>
      </c>
      <c r="D100" s="506"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06"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06"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06"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06"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06"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06"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06"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06"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06"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06"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06"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06"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06"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06"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06"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06"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06"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07"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07"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07"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07"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07"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07"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07"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07"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07"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07"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07"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07"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07"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07"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07"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07"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07"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07"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07"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07"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07"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07"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07"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07"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07"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07"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07"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07"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07"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07"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08"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84"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08"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08"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08"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08"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08"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08"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08"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08"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08"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08"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08"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08"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08"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08"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08"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08"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69" t="str">
        <f ca="1">+IF(OFFSET('Water Data'!$D$27,0,10*ROW('Water Data'!D94))="","",OFFSET('Water Data'!$D$27,0,10*ROW('Water Data'!D94)))</f>
        <v/>
      </c>
      <c r="BT100" s="369" t="str">
        <f ca="1">+IF(OFFSET('Water Data'!$D$28,0,10*ROW('Water Data'!D94))="","",OFFSET('Water Data'!$D$28,0,10*ROW('Water Data'!D94)))</f>
        <v/>
      </c>
      <c r="BU100" s="369" t="str">
        <f ca="1">+IF(OFFSET('Water Data'!$D$29,0,10*ROW('Water Data'!D94))="","",OFFSET('Water Data'!$D$29,0,10*ROW('Water Data'!D94)))</f>
        <v/>
      </c>
      <c r="BV100" s="369" t="str">
        <f ca="1">+IF(OFFSET('Water Data'!$E$27,0,10*ROW('Water Data'!E94))="","",OFFSET('Water Data'!$E$27,0,10*ROW('Water Data'!E94)))</f>
        <v/>
      </c>
      <c r="BW100" s="369" t="str">
        <f ca="1">+IF(OFFSET('Water Data'!$E$28,0,10*ROW('Water Data'!E94))="","",OFFSET('Water Data'!$E$28,0,10*ROW('Water Data'!E94)))</f>
        <v/>
      </c>
      <c r="BX100" s="369" t="str">
        <f ca="1">+IF(OFFSET('Water Data'!$E$29,0,10*ROW('Water Data'!E94))="","",OFFSET('Water Data'!$E$29,0,10*ROW('Water Data'!E94)))</f>
        <v/>
      </c>
      <c r="BY100" s="369" t="str">
        <f ca="1">+IF(OFFSET('Water Data'!$F$27,0,10*ROW('Water Data'!F94))="","",OFFSET('Water Data'!$F$27,0,10*ROW('Water Data'!F94)))</f>
        <v/>
      </c>
      <c r="BZ100" s="369" t="str">
        <f ca="1">+IF(OFFSET('Water Data'!$F$28,0,10*ROW('Water Data'!F94))="","",OFFSET('Water Data'!$F$28,0,10*ROW('Water Data'!F94)))</f>
        <v/>
      </c>
      <c r="CA100" s="369" t="str">
        <f ca="1">+IF(OFFSET('Water Data'!$F$29,0,10*ROW('Water Data'!F94))="","",OFFSET('Water Data'!$F$29,0,10*ROW('Water Data'!F94)))</f>
        <v/>
      </c>
      <c r="CB100" s="369" t="str">
        <f ca="1">+IF(OFFSET('Water Data'!$G$27,0,10*ROW('Water Data'!G94))="","",OFFSET('Water Data'!$G$27,0,10*ROW('Water Data'!G94)))</f>
        <v/>
      </c>
      <c r="CC100" s="369" t="str">
        <f ca="1">+IF(OFFSET('Water Data'!$G$28,0,10*ROW('Water Data'!G94))="","",OFFSET('Water Data'!$G$28,0,10*ROW('Water Data'!G94)))</f>
        <v/>
      </c>
      <c r="CD100" s="369" t="str">
        <f ca="1">+IF(OFFSET('Water Data'!$G$29,0,10*ROW('Water Data'!G94))="","",OFFSET('Water Data'!$G$29,0,10*ROW('Water Data'!G94)))</f>
        <v/>
      </c>
      <c r="CE100" s="369" t="str">
        <f ca="1">+IF(OFFSET('Water Data'!$H$27,0,10*ROW('Water Data'!H94))="","",OFFSET('Water Data'!$H$27,0,10*ROW('Water Data'!H94)))</f>
        <v/>
      </c>
      <c r="CF100" s="369" t="str">
        <f ca="1">+IF(OFFSET('Water Data'!$H$28,0,10*ROW('Water Data'!H94))="","",OFFSET('Water Data'!$H$28,0,10*ROW('Water Data'!H94)))</f>
        <v/>
      </c>
      <c r="CG100" s="369" t="str">
        <f ca="1">+IF(OFFSET('Water Data'!$H$29,0,10*ROW('Water Data'!H94))="","",OFFSET('Water Data'!$H$29,0,10*ROW('Water Data'!H94)))</f>
        <v/>
      </c>
      <c r="CH100" s="369" t="str">
        <f ca="1">+IF(OFFSET('Water Data'!$I$27,0,10*ROW('Water Data'!I94))="","",OFFSET('Water Data'!$I$27,0,10*ROW('Water Data'!I94)))</f>
        <v/>
      </c>
      <c r="CI100" s="369" t="str">
        <f ca="1">+IF(OFFSET('Water Data'!$I$28,0,10*ROW('Water Data'!I94))="","",OFFSET('Water Data'!$I$28,0,10*ROW('Water Data'!I94)))</f>
        <v/>
      </c>
      <c r="CJ100" s="369" t="str">
        <f ca="1">+IF(OFFSET('Water Data'!$I$29,0,10*ROW('Water Data'!I94))="","",OFFSET('Water Data'!$I$29,0,10*ROW('Water Data'!I94)))</f>
        <v/>
      </c>
      <c r="CK100" s="369" t="str">
        <f ca="1">+IF(OFFSET('Sanitation Data'!$D$28,0,10*ROW('Sanitation Data'!D94))="","",OFFSET('Sanitation Data'!$D$28,0,10*ROW('Sanitation Data'!D94)))</f>
        <v/>
      </c>
      <c r="CL100" s="369" t="str">
        <f ca="1">+IF(OFFSET('Sanitation Data'!$D$29,0,10*ROW('Sanitation Data'!D94))="","",OFFSET('Sanitation Data'!$D$29,0,10*ROW('Sanitation Data'!D94)))</f>
        <v/>
      </c>
      <c r="CM100" s="369" t="str">
        <f ca="1">+IF(OFFSET('Sanitation Data'!$D$30,0,10*ROW('Sanitation Data'!D94))="","",OFFSET('Sanitation Data'!$D$30,0,10*ROW('Sanitation Data'!D94)))</f>
        <v/>
      </c>
      <c r="CN100" s="369" t="str">
        <f ca="1">+IF(OFFSET('Sanitation Data'!$D$31,0,10*ROW('Sanitation Data'!D94))="","",OFFSET('Sanitation Data'!$D$31,0,10*ROW('Sanitation Data'!D94)))</f>
        <v/>
      </c>
      <c r="CO100" s="369" t="str">
        <f ca="1">+IF(OFFSET('Sanitation Data'!$D$32,0,10*ROW('Sanitation Data'!D94))="","",OFFSET('Sanitation Data'!$D$32,0,10*ROW('Sanitation Data'!D94)))</f>
        <v/>
      </c>
      <c r="CP100" s="369" t="str">
        <f ca="1">+IF(OFFSET('Sanitation Data'!$E$28,0,10*ROW('Sanitation Data'!E94))="","",OFFSET('Sanitation Data'!$E$28,0,10*ROW('Sanitation Data'!E94)))</f>
        <v/>
      </c>
      <c r="CQ100" s="369" t="str">
        <f ca="1">+IF(OFFSET('Sanitation Data'!$E$29,0,10*ROW('Sanitation Data'!E94))="","",OFFSET('Sanitation Data'!$E$29,0,10*ROW('Sanitation Data'!E94)))</f>
        <v/>
      </c>
      <c r="CR100" s="369" t="str">
        <f ca="1">+IF(OFFSET('Sanitation Data'!$E$30,0,10*ROW('Sanitation Data'!E94))="","",OFFSET('Sanitation Data'!$E$30,0,10*ROW('Sanitation Data'!E94)))</f>
        <v/>
      </c>
      <c r="CS100" s="369" t="str">
        <f ca="1">+IF(OFFSET('Sanitation Data'!$E$31,0,10*ROW('Sanitation Data'!E94))="","",OFFSET('Sanitation Data'!$E$31,0,10*ROW('Sanitation Data'!E94)))</f>
        <v/>
      </c>
      <c r="CT100" s="369" t="str">
        <f ca="1">+IF(OFFSET('Sanitation Data'!$E$32,0,10*ROW('Sanitation Data'!E94))="","",OFFSET('Sanitation Data'!$E$32,0,10*ROW('Sanitation Data'!E94)))</f>
        <v/>
      </c>
      <c r="CU100" s="369" t="str">
        <f ca="1">+IF(OFFSET('Sanitation Data'!$F$28,0,10*ROW('Sanitation Data'!F94))="","",OFFSET('Sanitation Data'!$F$28,0,10*ROW('Sanitation Data'!F94)))</f>
        <v/>
      </c>
      <c r="CV100" s="369" t="str">
        <f ca="1">+IF(OFFSET('Sanitation Data'!$F$29,0,10*ROW('Sanitation Data'!F94))="","",OFFSET('Sanitation Data'!$F$29,0,10*ROW('Sanitation Data'!F94)))</f>
        <v/>
      </c>
      <c r="CW100" s="369" t="str">
        <f ca="1">+IF(OFFSET('Sanitation Data'!$F$30,0,10*ROW('Sanitation Data'!F94))="","",OFFSET('Sanitation Data'!$F$30,0,10*ROW('Sanitation Data'!F94)))</f>
        <v/>
      </c>
      <c r="CX100" s="369" t="str">
        <f ca="1">+IF(OFFSET('Sanitation Data'!$F$31,0,10*ROW('Sanitation Data'!F94))="","",OFFSET('Sanitation Data'!$F$31,0,10*ROW('Sanitation Data'!F94)))</f>
        <v/>
      </c>
      <c r="CY100" s="369" t="str">
        <f ca="1">+IF(OFFSET('Sanitation Data'!$F$32,0,10*ROW('Sanitation Data'!F94))="","",OFFSET('Sanitation Data'!$F$32,0,10*ROW('Sanitation Data'!F94)))</f>
        <v/>
      </c>
      <c r="CZ100" s="369" t="str">
        <f ca="1">+IF(OFFSET('Sanitation Data'!$G$28,0,10*ROW('Sanitation Data'!G94))="","",OFFSET('Sanitation Data'!$G$28,0,10*ROW('Sanitation Data'!G94)))</f>
        <v/>
      </c>
      <c r="DA100" s="369" t="str">
        <f ca="1">+IF(OFFSET('Sanitation Data'!$G$29,0,10*ROW('Sanitation Data'!G94))="","",OFFSET('Sanitation Data'!$G$29,0,10*ROW('Sanitation Data'!G94)))</f>
        <v/>
      </c>
      <c r="DB100" s="369" t="str">
        <f ca="1">+IF(OFFSET('Sanitation Data'!$G$30,0,10*ROW('Sanitation Data'!G94))="","",OFFSET('Sanitation Data'!$G$30,0,10*ROW('Sanitation Data'!G94)))</f>
        <v/>
      </c>
      <c r="DC100" s="369" t="str">
        <f ca="1">+IF(OFFSET('Sanitation Data'!$G$31,0,10*ROW('Sanitation Data'!G94))="","",OFFSET('Sanitation Data'!$G$31,0,10*ROW('Sanitation Data'!G94)))</f>
        <v/>
      </c>
      <c r="DD100" s="369" t="str">
        <f ca="1">+IF(OFFSET('Sanitation Data'!$G$32,0,10*ROW('Sanitation Data'!G94))="","",OFFSET('Sanitation Data'!$G$32,0,10*ROW('Sanitation Data'!G94)))</f>
        <v/>
      </c>
      <c r="DE100" s="369" t="str">
        <f ca="1">+IF(OFFSET('Sanitation Data'!$H$28,0,10*ROW('Sanitation Data'!H94))="","",OFFSET('Sanitation Data'!$H$28,0,10*ROW('Sanitation Data'!H94)))</f>
        <v/>
      </c>
      <c r="DF100" s="369" t="str">
        <f ca="1">+IF(OFFSET('Sanitation Data'!$H$29,0,10*ROW('Sanitation Data'!H94))="","",OFFSET('Sanitation Data'!$H$29,0,10*ROW('Sanitation Data'!H94)))</f>
        <v/>
      </c>
      <c r="DG100" s="369" t="str">
        <f ca="1">+IF(OFFSET('Sanitation Data'!$H$30,0,10*ROW('Sanitation Data'!H94))="","",OFFSET('Sanitation Data'!$H$30,0,10*ROW('Sanitation Data'!H94)))</f>
        <v/>
      </c>
      <c r="DH100" s="369" t="str">
        <f ca="1">+IF(OFFSET('Sanitation Data'!$H$31,0,10*ROW('Sanitation Data'!H94))="","",OFFSET('Sanitation Data'!$H$31,0,10*ROW('Sanitation Data'!H94)))</f>
        <v/>
      </c>
      <c r="DI100" s="369" t="str">
        <f ca="1">+IF(OFFSET('Sanitation Data'!$H$32,0,10*ROW('Sanitation Data'!H94))="","",OFFSET('Sanitation Data'!$H$32,0,10*ROW('Sanitation Data'!H94)))</f>
        <v/>
      </c>
      <c r="DJ100" s="369" t="str">
        <f ca="1">+IF(OFFSET('Sanitation Data'!$I$28,0,10*ROW('Sanitation Data'!I94))="","",OFFSET('Sanitation Data'!$I$28,0,10*ROW('Sanitation Data'!I94)))</f>
        <v/>
      </c>
      <c r="DK100" s="369" t="str">
        <f ca="1">+IF(OFFSET('Sanitation Data'!$I$29,0,10*ROW('Sanitation Data'!I94))="","",OFFSET('Sanitation Data'!$I$29,0,10*ROW('Sanitation Data'!I94)))</f>
        <v/>
      </c>
      <c r="DL100" s="369" t="str">
        <f ca="1">+IF(OFFSET('Sanitation Data'!$I$30,0,10*ROW('Sanitation Data'!I94))="","",OFFSET('Sanitation Data'!$I$30,0,10*ROW('Sanitation Data'!I94)))</f>
        <v/>
      </c>
      <c r="DM100" s="369" t="str">
        <f ca="1">+IF(OFFSET('Sanitation Data'!$I$31,0,10*ROW('Sanitation Data'!I94))="","",OFFSET('Sanitation Data'!$I$31,0,10*ROW('Sanitation Data'!I94)))</f>
        <v/>
      </c>
      <c r="DN100" s="369" t="str">
        <f ca="1">+IF(OFFSET('Sanitation Data'!$I$32,0,10*ROW('Sanitation Data'!I94))="","",OFFSET('Sanitation Data'!$I$32,0,10*ROW('Sanitation Data'!I94)))</f>
        <v/>
      </c>
      <c r="DO100" s="369" t="str">
        <f ca="1">+IF(OFFSET('Hygiene Data'!$D$11,0,10*ROW('Hygiene Data'!D94))="","",OFFSET('Hygiene Data'!$D$11,0,10*ROW('Hygiene Data'!D94)))</f>
        <v/>
      </c>
      <c r="DP100" s="369" t="str">
        <f ca="1">+IF(OFFSET('Hygiene Data'!$D$12,0,10*ROW('Hygiene Data'!D94))="","",OFFSET('Hygiene Data'!$D$12,0,10*ROW('Hygiene Data'!D94)))</f>
        <v/>
      </c>
      <c r="DQ100" s="369" t="str">
        <f ca="1">+IF(OFFSET('Hygiene Data'!$D$13,0,10*ROW('Hygiene Data'!D94))="","",OFFSET('Hygiene Data'!$D$13,0,10*ROW('Hygiene Data'!D94)))</f>
        <v/>
      </c>
      <c r="DR100" s="369" t="str">
        <f ca="1">+IF(OFFSET('Hygiene Data'!$E$11,0,10*ROW('Hygiene Data'!E94))="","",OFFSET('Hygiene Data'!$E$11,0,10*ROW('Hygiene Data'!E94)))</f>
        <v/>
      </c>
      <c r="DS100" s="369" t="str">
        <f ca="1">+IF(OFFSET('Hygiene Data'!$E$12,0,10*ROW('Hygiene Data'!E94))="","",OFFSET('Hygiene Data'!$E$12,0,10*ROW('Hygiene Data'!E94)))</f>
        <v/>
      </c>
      <c r="DT100" s="369" t="str">
        <f ca="1">+IF(OFFSET('Hygiene Data'!$E$13,0,10*ROW('Hygiene Data'!E94))="","",OFFSET('Hygiene Data'!$E$13,0,10*ROW('Hygiene Data'!E94)))</f>
        <v/>
      </c>
      <c r="DU100" s="369" t="str">
        <f ca="1">+IF(OFFSET('Hygiene Data'!$F$11,0,10*ROW('Hygiene Data'!F94))="","",OFFSET('Hygiene Data'!$F$11,0,10*ROW('Hygiene Data'!F94)))</f>
        <v/>
      </c>
      <c r="DV100" s="369" t="str">
        <f ca="1">+IF(OFFSET('Hygiene Data'!$F$12,0,10*ROW('Hygiene Data'!F94))="","",OFFSET('Hygiene Data'!$F$12,0,10*ROW('Hygiene Data'!F94)))</f>
        <v/>
      </c>
      <c r="DW100" s="369" t="str">
        <f ca="1">+IF(OFFSET('Hygiene Data'!$F$13,0,10*ROW('Hygiene Data'!F94))="","",OFFSET('Hygiene Data'!$F$13,0,10*ROW('Hygiene Data'!F94)))</f>
        <v/>
      </c>
      <c r="DX100" s="369" t="str">
        <f ca="1">+IF(OFFSET('Hygiene Data'!$G$11,0,10*ROW('Hygiene Data'!G94))="","",OFFSET('Hygiene Data'!$G$11,0,10*ROW('Hygiene Data'!G94)))</f>
        <v/>
      </c>
      <c r="DY100" s="369" t="str">
        <f ca="1">+IF(OFFSET('Hygiene Data'!$G$12,0,10*ROW('Hygiene Data'!G94))="","",OFFSET('Hygiene Data'!$G$12,0,10*ROW('Hygiene Data'!G94)))</f>
        <v/>
      </c>
      <c r="DZ100" s="369" t="str">
        <f ca="1">+IF(OFFSET('Hygiene Data'!$G$13,0,10*ROW('Hygiene Data'!G94))="","",OFFSET('Hygiene Data'!$G$13,0,10*ROW('Hygiene Data'!G94)))</f>
        <v/>
      </c>
      <c r="EA100" s="369" t="str">
        <f ca="1">+IF(OFFSET('Hygiene Data'!$H$11,0,10*ROW('Hygiene Data'!H94))="","",OFFSET('Hygiene Data'!$H$11,0,10*ROW('Hygiene Data'!H94)))</f>
        <v/>
      </c>
      <c r="EB100" s="369" t="str">
        <f ca="1">+IF(OFFSET('Hygiene Data'!$H$12,0,10*ROW('Hygiene Data'!H94))="","",OFFSET('Hygiene Data'!$H$12,0,10*ROW('Hygiene Data'!H94)))</f>
        <v/>
      </c>
      <c r="EC100" s="369" t="str">
        <f ca="1">+IF(OFFSET('Hygiene Data'!$H$13,0,10*ROW('Hygiene Data'!H94))="","",OFFSET('Hygiene Data'!$H$13,0,10*ROW('Hygiene Data'!H94)))</f>
        <v/>
      </c>
      <c r="ED100" s="369" t="str">
        <f ca="1">+IF(OFFSET('Hygiene Data'!$I$11,0,10*ROW('Hygiene Data'!I94))="","",OFFSET('Hygiene Data'!$I$11,0,10*ROW('Hygiene Data'!I94)))</f>
        <v/>
      </c>
      <c r="EE100" s="369" t="str">
        <f ca="1">+IF(OFFSET('Hygiene Data'!$I$12,0,10*ROW('Hygiene Data'!I94))="","",OFFSET('Hygiene Data'!$I$12,0,10*ROW('Hygiene Data'!I94)))</f>
        <v/>
      </c>
      <c r="EF100" s="369" t="str">
        <f ca="1">+IF(OFFSET('Hygiene Data'!$I$13,0,10*ROW('Hygiene Data'!I94))="","",OFFSET('Hygiene Data'!$I$13,0,10*ROW('Hygiene Data'!I94)))</f>
        <v/>
      </c>
    </row>
    <row r="101" spans="1:136" x14ac:dyDescent="0.25">
      <c r="A101" s="478" t="str">
        <f ca="1">+IF(OFFSET('Water Data'!$B$2,0,10*ROW('Water Data'!E95))="","",OFFSET('Water Data'!$B$2,0,10*ROW('Water Data'!E95)))</f>
        <v/>
      </c>
      <c r="B101" s="478"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05" t="str">
        <f t="shared" ca="1" si="1"/>
        <v/>
      </c>
      <c r="D101" s="506"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06"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06"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06"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06"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06"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06"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06"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06"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06"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06"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06"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06"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06"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06"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06"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06"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06"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07"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07"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07"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07"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07"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07"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07"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07"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07"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07"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07"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07"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07"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07"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07"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07"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07"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07"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07"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07"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07"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07"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07"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07"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07"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07"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07"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07"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07"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07"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08"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84"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08"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08"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08"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08"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08"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08"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08"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08"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08"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08"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08"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08"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08"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08"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08"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08"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69" t="str">
        <f ca="1">+IF(OFFSET('Water Data'!$D$27,0,10*ROW('Water Data'!D95))="","",OFFSET('Water Data'!$D$27,0,10*ROW('Water Data'!D95)))</f>
        <v/>
      </c>
      <c r="BT101" s="369" t="str">
        <f ca="1">+IF(OFFSET('Water Data'!$D$28,0,10*ROW('Water Data'!D95))="","",OFFSET('Water Data'!$D$28,0,10*ROW('Water Data'!D95)))</f>
        <v/>
      </c>
      <c r="BU101" s="369" t="str">
        <f ca="1">+IF(OFFSET('Water Data'!$D$29,0,10*ROW('Water Data'!D95))="","",OFFSET('Water Data'!$D$29,0,10*ROW('Water Data'!D95)))</f>
        <v/>
      </c>
      <c r="BV101" s="369" t="str">
        <f ca="1">+IF(OFFSET('Water Data'!$E$27,0,10*ROW('Water Data'!E95))="","",OFFSET('Water Data'!$E$27,0,10*ROW('Water Data'!E95)))</f>
        <v/>
      </c>
      <c r="BW101" s="369" t="str">
        <f ca="1">+IF(OFFSET('Water Data'!$E$28,0,10*ROW('Water Data'!E95))="","",OFFSET('Water Data'!$E$28,0,10*ROW('Water Data'!E95)))</f>
        <v/>
      </c>
      <c r="BX101" s="369" t="str">
        <f ca="1">+IF(OFFSET('Water Data'!$E$29,0,10*ROW('Water Data'!E95))="","",OFFSET('Water Data'!$E$29,0,10*ROW('Water Data'!E95)))</f>
        <v/>
      </c>
      <c r="BY101" s="369" t="str">
        <f ca="1">+IF(OFFSET('Water Data'!$F$27,0,10*ROW('Water Data'!F95))="","",OFFSET('Water Data'!$F$27,0,10*ROW('Water Data'!F95)))</f>
        <v/>
      </c>
      <c r="BZ101" s="369" t="str">
        <f ca="1">+IF(OFFSET('Water Data'!$F$28,0,10*ROW('Water Data'!F95))="","",OFFSET('Water Data'!$F$28,0,10*ROW('Water Data'!F95)))</f>
        <v/>
      </c>
      <c r="CA101" s="369" t="str">
        <f ca="1">+IF(OFFSET('Water Data'!$F$29,0,10*ROW('Water Data'!F95))="","",OFFSET('Water Data'!$F$29,0,10*ROW('Water Data'!F95)))</f>
        <v/>
      </c>
      <c r="CB101" s="369" t="str">
        <f ca="1">+IF(OFFSET('Water Data'!$G$27,0,10*ROW('Water Data'!G95))="","",OFFSET('Water Data'!$G$27,0,10*ROW('Water Data'!G95)))</f>
        <v/>
      </c>
      <c r="CC101" s="369" t="str">
        <f ca="1">+IF(OFFSET('Water Data'!$G$28,0,10*ROW('Water Data'!G95))="","",OFFSET('Water Data'!$G$28,0,10*ROW('Water Data'!G95)))</f>
        <v/>
      </c>
      <c r="CD101" s="369" t="str">
        <f ca="1">+IF(OFFSET('Water Data'!$G$29,0,10*ROW('Water Data'!G95))="","",OFFSET('Water Data'!$G$29,0,10*ROW('Water Data'!G95)))</f>
        <v/>
      </c>
      <c r="CE101" s="369" t="str">
        <f ca="1">+IF(OFFSET('Water Data'!$H$27,0,10*ROW('Water Data'!H95))="","",OFFSET('Water Data'!$H$27,0,10*ROW('Water Data'!H95)))</f>
        <v/>
      </c>
      <c r="CF101" s="369" t="str">
        <f ca="1">+IF(OFFSET('Water Data'!$H$28,0,10*ROW('Water Data'!H95))="","",OFFSET('Water Data'!$H$28,0,10*ROW('Water Data'!H95)))</f>
        <v/>
      </c>
      <c r="CG101" s="369" t="str">
        <f ca="1">+IF(OFFSET('Water Data'!$H$29,0,10*ROW('Water Data'!H95))="","",OFFSET('Water Data'!$H$29,0,10*ROW('Water Data'!H95)))</f>
        <v/>
      </c>
      <c r="CH101" s="369" t="str">
        <f ca="1">+IF(OFFSET('Water Data'!$I$27,0,10*ROW('Water Data'!I95))="","",OFFSET('Water Data'!$I$27,0,10*ROW('Water Data'!I95)))</f>
        <v/>
      </c>
      <c r="CI101" s="369" t="str">
        <f ca="1">+IF(OFFSET('Water Data'!$I$28,0,10*ROW('Water Data'!I95))="","",OFFSET('Water Data'!$I$28,0,10*ROW('Water Data'!I95)))</f>
        <v/>
      </c>
      <c r="CJ101" s="369" t="str">
        <f ca="1">+IF(OFFSET('Water Data'!$I$29,0,10*ROW('Water Data'!I95))="","",OFFSET('Water Data'!$I$29,0,10*ROW('Water Data'!I95)))</f>
        <v/>
      </c>
      <c r="CK101" s="369" t="str">
        <f ca="1">+IF(OFFSET('Sanitation Data'!$D$28,0,10*ROW('Sanitation Data'!D95))="","",OFFSET('Sanitation Data'!$D$28,0,10*ROW('Sanitation Data'!D95)))</f>
        <v/>
      </c>
      <c r="CL101" s="369" t="str">
        <f ca="1">+IF(OFFSET('Sanitation Data'!$D$29,0,10*ROW('Sanitation Data'!D95))="","",OFFSET('Sanitation Data'!$D$29,0,10*ROW('Sanitation Data'!D95)))</f>
        <v/>
      </c>
      <c r="CM101" s="369" t="str">
        <f ca="1">+IF(OFFSET('Sanitation Data'!$D$30,0,10*ROW('Sanitation Data'!D95))="","",OFFSET('Sanitation Data'!$D$30,0,10*ROW('Sanitation Data'!D95)))</f>
        <v/>
      </c>
      <c r="CN101" s="369" t="str">
        <f ca="1">+IF(OFFSET('Sanitation Data'!$D$31,0,10*ROW('Sanitation Data'!D95))="","",OFFSET('Sanitation Data'!$D$31,0,10*ROW('Sanitation Data'!D95)))</f>
        <v/>
      </c>
      <c r="CO101" s="369" t="str">
        <f ca="1">+IF(OFFSET('Sanitation Data'!$D$32,0,10*ROW('Sanitation Data'!D95))="","",OFFSET('Sanitation Data'!$D$32,0,10*ROW('Sanitation Data'!D95)))</f>
        <v/>
      </c>
      <c r="CP101" s="369" t="str">
        <f ca="1">+IF(OFFSET('Sanitation Data'!$E$28,0,10*ROW('Sanitation Data'!E95))="","",OFFSET('Sanitation Data'!$E$28,0,10*ROW('Sanitation Data'!E95)))</f>
        <v/>
      </c>
      <c r="CQ101" s="369" t="str">
        <f ca="1">+IF(OFFSET('Sanitation Data'!$E$29,0,10*ROW('Sanitation Data'!E95))="","",OFFSET('Sanitation Data'!$E$29,0,10*ROW('Sanitation Data'!E95)))</f>
        <v/>
      </c>
      <c r="CR101" s="369" t="str">
        <f ca="1">+IF(OFFSET('Sanitation Data'!$E$30,0,10*ROW('Sanitation Data'!E95))="","",OFFSET('Sanitation Data'!$E$30,0,10*ROW('Sanitation Data'!E95)))</f>
        <v/>
      </c>
      <c r="CS101" s="369" t="str">
        <f ca="1">+IF(OFFSET('Sanitation Data'!$E$31,0,10*ROW('Sanitation Data'!E95))="","",OFFSET('Sanitation Data'!$E$31,0,10*ROW('Sanitation Data'!E95)))</f>
        <v/>
      </c>
      <c r="CT101" s="369" t="str">
        <f ca="1">+IF(OFFSET('Sanitation Data'!$E$32,0,10*ROW('Sanitation Data'!E95))="","",OFFSET('Sanitation Data'!$E$32,0,10*ROW('Sanitation Data'!E95)))</f>
        <v/>
      </c>
      <c r="CU101" s="369" t="str">
        <f ca="1">+IF(OFFSET('Sanitation Data'!$F$28,0,10*ROW('Sanitation Data'!F95))="","",OFFSET('Sanitation Data'!$F$28,0,10*ROW('Sanitation Data'!F95)))</f>
        <v/>
      </c>
      <c r="CV101" s="369" t="str">
        <f ca="1">+IF(OFFSET('Sanitation Data'!$F$29,0,10*ROW('Sanitation Data'!F95))="","",OFFSET('Sanitation Data'!$F$29,0,10*ROW('Sanitation Data'!F95)))</f>
        <v/>
      </c>
      <c r="CW101" s="369" t="str">
        <f ca="1">+IF(OFFSET('Sanitation Data'!$F$30,0,10*ROW('Sanitation Data'!F95))="","",OFFSET('Sanitation Data'!$F$30,0,10*ROW('Sanitation Data'!F95)))</f>
        <v/>
      </c>
      <c r="CX101" s="369" t="str">
        <f ca="1">+IF(OFFSET('Sanitation Data'!$F$31,0,10*ROW('Sanitation Data'!F95))="","",OFFSET('Sanitation Data'!$F$31,0,10*ROW('Sanitation Data'!F95)))</f>
        <v/>
      </c>
      <c r="CY101" s="369" t="str">
        <f ca="1">+IF(OFFSET('Sanitation Data'!$F$32,0,10*ROW('Sanitation Data'!F95))="","",OFFSET('Sanitation Data'!$F$32,0,10*ROW('Sanitation Data'!F95)))</f>
        <v/>
      </c>
      <c r="CZ101" s="369" t="str">
        <f ca="1">+IF(OFFSET('Sanitation Data'!$G$28,0,10*ROW('Sanitation Data'!G95))="","",OFFSET('Sanitation Data'!$G$28,0,10*ROW('Sanitation Data'!G95)))</f>
        <v/>
      </c>
      <c r="DA101" s="369" t="str">
        <f ca="1">+IF(OFFSET('Sanitation Data'!$G$29,0,10*ROW('Sanitation Data'!G95))="","",OFFSET('Sanitation Data'!$G$29,0,10*ROW('Sanitation Data'!G95)))</f>
        <v/>
      </c>
      <c r="DB101" s="369" t="str">
        <f ca="1">+IF(OFFSET('Sanitation Data'!$G$30,0,10*ROW('Sanitation Data'!G95))="","",OFFSET('Sanitation Data'!$G$30,0,10*ROW('Sanitation Data'!G95)))</f>
        <v/>
      </c>
      <c r="DC101" s="369" t="str">
        <f ca="1">+IF(OFFSET('Sanitation Data'!$G$31,0,10*ROW('Sanitation Data'!G95))="","",OFFSET('Sanitation Data'!$G$31,0,10*ROW('Sanitation Data'!G95)))</f>
        <v/>
      </c>
      <c r="DD101" s="369" t="str">
        <f ca="1">+IF(OFFSET('Sanitation Data'!$G$32,0,10*ROW('Sanitation Data'!G95))="","",OFFSET('Sanitation Data'!$G$32,0,10*ROW('Sanitation Data'!G95)))</f>
        <v/>
      </c>
      <c r="DE101" s="369" t="str">
        <f ca="1">+IF(OFFSET('Sanitation Data'!$H$28,0,10*ROW('Sanitation Data'!H95))="","",OFFSET('Sanitation Data'!$H$28,0,10*ROW('Sanitation Data'!H95)))</f>
        <v/>
      </c>
      <c r="DF101" s="369" t="str">
        <f ca="1">+IF(OFFSET('Sanitation Data'!$H$29,0,10*ROW('Sanitation Data'!H95))="","",OFFSET('Sanitation Data'!$H$29,0,10*ROW('Sanitation Data'!H95)))</f>
        <v/>
      </c>
      <c r="DG101" s="369" t="str">
        <f ca="1">+IF(OFFSET('Sanitation Data'!$H$30,0,10*ROW('Sanitation Data'!H95))="","",OFFSET('Sanitation Data'!$H$30,0,10*ROW('Sanitation Data'!H95)))</f>
        <v/>
      </c>
      <c r="DH101" s="369" t="str">
        <f ca="1">+IF(OFFSET('Sanitation Data'!$H$31,0,10*ROW('Sanitation Data'!H95))="","",OFFSET('Sanitation Data'!$H$31,0,10*ROW('Sanitation Data'!H95)))</f>
        <v/>
      </c>
      <c r="DI101" s="369" t="str">
        <f ca="1">+IF(OFFSET('Sanitation Data'!$H$32,0,10*ROW('Sanitation Data'!H95))="","",OFFSET('Sanitation Data'!$H$32,0,10*ROW('Sanitation Data'!H95)))</f>
        <v/>
      </c>
      <c r="DJ101" s="369" t="str">
        <f ca="1">+IF(OFFSET('Sanitation Data'!$I$28,0,10*ROW('Sanitation Data'!I95))="","",OFFSET('Sanitation Data'!$I$28,0,10*ROW('Sanitation Data'!I95)))</f>
        <v/>
      </c>
      <c r="DK101" s="369" t="str">
        <f ca="1">+IF(OFFSET('Sanitation Data'!$I$29,0,10*ROW('Sanitation Data'!I95))="","",OFFSET('Sanitation Data'!$I$29,0,10*ROW('Sanitation Data'!I95)))</f>
        <v/>
      </c>
      <c r="DL101" s="369" t="str">
        <f ca="1">+IF(OFFSET('Sanitation Data'!$I$30,0,10*ROW('Sanitation Data'!I95))="","",OFFSET('Sanitation Data'!$I$30,0,10*ROW('Sanitation Data'!I95)))</f>
        <v/>
      </c>
      <c r="DM101" s="369" t="str">
        <f ca="1">+IF(OFFSET('Sanitation Data'!$I$31,0,10*ROW('Sanitation Data'!I95))="","",OFFSET('Sanitation Data'!$I$31,0,10*ROW('Sanitation Data'!I95)))</f>
        <v/>
      </c>
      <c r="DN101" s="369" t="str">
        <f ca="1">+IF(OFFSET('Sanitation Data'!$I$32,0,10*ROW('Sanitation Data'!I95))="","",OFFSET('Sanitation Data'!$I$32,0,10*ROW('Sanitation Data'!I95)))</f>
        <v/>
      </c>
      <c r="DO101" s="369" t="str">
        <f ca="1">+IF(OFFSET('Hygiene Data'!$D$11,0,10*ROW('Hygiene Data'!D95))="","",OFFSET('Hygiene Data'!$D$11,0,10*ROW('Hygiene Data'!D95)))</f>
        <v/>
      </c>
      <c r="DP101" s="369" t="str">
        <f ca="1">+IF(OFFSET('Hygiene Data'!$D$12,0,10*ROW('Hygiene Data'!D95))="","",OFFSET('Hygiene Data'!$D$12,0,10*ROW('Hygiene Data'!D95)))</f>
        <v/>
      </c>
      <c r="DQ101" s="369" t="str">
        <f ca="1">+IF(OFFSET('Hygiene Data'!$D$13,0,10*ROW('Hygiene Data'!D95))="","",OFFSET('Hygiene Data'!$D$13,0,10*ROW('Hygiene Data'!D95)))</f>
        <v/>
      </c>
      <c r="DR101" s="369" t="str">
        <f ca="1">+IF(OFFSET('Hygiene Data'!$E$11,0,10*ROW('Hygiene Data'!E95))="","",OFFSET('Hygiene Data'!$E$11,0,10*ROW('Hygiene Data'!E95)))</f>
        <v/>
      </c>
      <c r="DS101" s="369" t="str">
        <f ca="1">+IF(OFFSET('Hygiene Data'!$E$12,0,10*ROW('Hygiene Data'!E95))="","",OFFSET('Hygiene Data'!$E$12,0,10*ROW('Hygiene Data'!E95)))</f>
        <v/>
      </c>
      <c r="DT101" s="369" t="str">
        <f ca="1">+IF(OFFSET('Hygiene Data'!$E$13,0,10*ROW('Hygiene Data'!E95))="","",OFFSET('Hygiene Data'!$E$13,0,10*ROW('Hygiene Data'!E95)))</f>
        <v/>
      </c>
      <c r="DU101" s="369" t="str">
        <f ca="1">+IF(OFFSET('Hygiene Data'!$F$11,0,10*ROW('Hygiene Data'!F95))="","",OFFSET('Hygiene Data'!$F$11,0,10*ROW('Hygiene Data'!F95)))</f>
        <v/>
      </c>
      <c r="DV101" s="369" t="str">
        <f ca="1">+IF(OFFSET('Hygiene Data'!$F$12,0,10*ROW('Hygiene Data'!F95))="","",OFFSET('Hygiene Data'!$F$12,0,10*ROW('Hygiene Data'!F95)))</f>
        <v/>
      </c>
      <c r="DW101" s="369" t="str">
        <f ca="1">+IF(OFFSET('Hygiene Data'!$F$13,0,10*ROW('Hygiene Data'!F95))="","",OFFSET('Hygiene Data'!$F$13,0,10*ROW('Hygiene Data'!F95)))</f>
        <v/>
      </c>
      <c r="DX101" s="369" t="str">
        <f ca="1">+IF(OFFSET('Hygiene Data'!$G$11,0,10*ROW('Hygiene Data'!G95))="","",OFFSET('Hygiene Data'!$G$11,0,10*ROW('Hygiene Data'!G95)))</f>
        <v/>
      </c>
      <c r="DY101" s="369" t="str">
        <f ca="1">+IF(OFFSET('Hygiene Data'!$G$12,0,10*ROW('Hygiene Data'!G95))="","",OFFSET('Hygiene Data'!$G$12,0,10*ROW('Hygiene Data'!G95)))</f>
        <v/>
      </c>
      <c r="DZ101" s="369" t="str">
        <f ca="1">+IF(OFFSET('Hygiene Data'!$G$13,0,10*ROW('Hygiene Data'!G95))="","",OFFSET('Hygiene Data'!$G$13,0,10*ROW('Hygiene Data'!G95)))</f>
        <v/>
      </c>
      <c r="EA101" s="369" t="str">
        <f ca="1">+IF(OFFSET('Hygiene Data'!$H$11,0,10*ROW('Hygiene Data'!H95))="","",OFFSET('Hygiene Data'!$H$11,0,10*ROW('Hygiene Data'!H95)))</f>
        <v/>
      </c>
      <c r="EB101" s="369" t="str">
        <f ca="1">+IF(OFFSET('Hygiene Data'!$H$12,0,10*ROW('Hygiene Data'!H95))="","",OFFSET('Hygiene Data'!$H$12,0,10*ROW('Hygiene Data'!H95)))</f>
        <v/>
      </c>
      <c r="EC101" s="369" t="str">
        <f ca="1">+IF(OFFSET('Hygiene Data'!$H$13,0,10*ROW('Hygiene Data'!H95))="","",OFFSET('Hygiene Data'!$H$13,0,10*ROW('Hygiene Data'!H95)))</f>
        <v/>
      </c>
      <c r="ED101" s="369" t="str">
        <f ca="1">+IF(OFFSET('Hygiene Data'!$I$11,0,10*ROW('Hygiene Data'!I95))="","",OFFSET('Hygiene Data'!$I$11,0,10*ROW('Hygiene Data'!I95)))</f>
        <v/>
      </c>
      <c r="EE101" s="369" t="str">
        <f ca="1">+IF(OFFSET('Hygiene Data'!$I$12,0,10*ROW('Hygiene Data'!I95))="","",OFFSET('Hygiene Data'!$I$12,0,10*ROW('Hygiene Data'!I95)))</f>
        <v/>
      </c>
      <c r="EF101" s="369" t="str">
        <f ca="1">+IF(OFFSET('Hygiene Data'!$I$13,0,10*ROW('Hygiene Data'!I95))="","",OFFSET('Hygiene Data'!$I$13,0,10*ROW('Hygiene Data'!I95)))</f>
        <v/>
      </c>
    </row>
    <row r="102" spans="1:136" x14ac:dyDescent="0.25">
      <c r="A102" s="478" t="str">
        <f ca="1">+IF(OFFSET('Water Data'!$B$2,0,10*ROW('Water Data'!E96))="","",OFFSET('Water Data'!$B$2,0,10*ROW('Water Data'!E96)))</f>
        <v/>
      </c>
      <c r="B102" s="478"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05" t="str">
        <f t="shared" ca="1" si="1"/>
        <v/>
      </c>
      <c r="D102" s="506"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06"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06"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06"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06"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06"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06"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06"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06"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06"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06"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06"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06"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06"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06"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06"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06"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06"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07"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07"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07"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07"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07"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07"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07"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07"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07"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07"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07"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07"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07"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07"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07"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07"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07"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07"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07"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07"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07"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07"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07"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07"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07"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07"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07"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07"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07"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07"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08"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84"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08"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08"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08"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08"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08"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08"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08"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08"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08"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08"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08"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08"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08"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08"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08"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08"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69" t="str">
        <f ca="1">+IF(OFFSET('Water Data'!$D$27,0,10*ROW('Water Data'!D96))="","",OFFSET('Water Data'!$D$27,0,10*ROW('Water Data'!D96)))</f>
        <v/>
      </c>
      <c r="BT102" s="369" t="str">
        <f ca="1">+IF(OFFSET('Water Data'!$D$28,0,10*ROW('Water Data'!D96))="","",OFFSET('Water Data'!$D$28,0,10*ROW('Water Data'!D96)))</f>
        <v/>
      </c>
      <c r="BU102" s="369" t="str">
        <f ca="1">+IF(OFFSET('Water Data'!$D$29,0,10*ROW('Water Data'!D96))="","",OFFSET('Water Data'!$D$29,0,10*ROW('Water Data'!D96)))</f>
        <v/>
      </c>
      <c r="BV102" s="369" t="str">
        <f ca="1">+IF(OFFSET('Water Data'!$E$27,0,10*ROW('Water Data'!E96))="","",OFFSET('Water Data'!$E$27,0,10*ROW('Water Data'!E96)))</f>
        <v/>
      </c>
      <c r="BW102" s="369" t="str">
        <f ca="1">+IF(OFFSET('Water Data'!$E$28,0,10*ROW('Water Data'!E96))="","",OFFSET('Water Data'!$E$28,0,10*ROW('Water Data'!E96)))</f>
        <v/>
      </c>
      <c r="BX102" s="369" t="str">
        <f ca="1">+IF(OFFSET('Water Data'!$E$29,0,10*ROW('Water Data'!E96))="","",OFFSET('Water Data'!$E$29,0,10*ROW('Water Data'!E96)))</f>
        <v/>
      </c>
      <c r="BY102" s="369" t="str">
        <f ca="1">+IF(OFFSET('Water Data'!$F$27,0,10*ROW('Water Data'!F96))="","",OFFSET('Water Data'!$F$27,0,10*ROW('Water Data'!F96)))</f>
        <v/>
      </c>
      <c r="BZ102" s="369" t="str">
        <f ca="1">+IF(OFFSET('Water Data'!$F$28,0,10*ROW('Water Data'!F96))="","",OFFSET('Water Data'!$F$28,0,10*ROW('Water Data'!F96)))</f>
        <v/>
      </c>
      <c r="CA102" s="369" t="str">
        <f ca="1">+IF(OFFSET('Water Data'!$F$29,0,10*ROW('Water Data'!F96))="","",OFFSET('Water Data'!$F$29,0,10*ROW('Water Data'!F96)))</f>
        <v/>
      </c>
      <c r="CB102" s="369" t="str">
        <f ca="1">+IF(OFFSET('Water Data'!$G$27,0,10*ROW('Water Data'!G96))="","",OFFSET('Water Data'!$G$27,0,10*ROW('Water Data'!G96)))</f>
        <v/>
      </c>
      <c r="CC102" s="369" t="str">
        <f ca="1">+IF(OFFSET('Water Data'!$G$28,0,10*ROW('Water Data'!G96))="","",OFFSET('Water Data'!$G$28,0,10*ROW('Water Data'!G96)))</f>
        <v/>
      </c>
      <c r="CD102" s="369" t="str">
        <f ca="1">+IF(OFFSET('Water Data'!$G$29,0,10*ROW('Water Data'!G96))="","",OFFSET('Water Data'!$G$29,0,10*ROW('Water Data'!G96)))</f>
        <v/>
      </c>
      <c r="CE102" s="369" t="str">
        <f ca="1">+IF(OFFSET('Water Data'!$H$27,0,10*ROW('Water Data'!H96))="","",OFFSET('Water Data'!$H$27,0,10*ROW('Water Data'!H96)))</f>
        <v/>
      </c>
      <c r="CF102" s="369" t="str">
        <f ca="1">+IF(OFFSET('Water Data'!$H$28,0,10*ROW('Water Data'!H96))="","",OFFSET('Water Data'!$H$28,0,10*ROW('Water Data'!H96)))</f>
        <v/>
      </c>
      <c r="CG102" s="369" t="str">
        <f ca="1">+IF(OFFSET('Water Data'!$H$29,0,10*ROW('Water Data'!H96))="","",OFFSET('Water Data'!$H$29,0,10*ROW('Water Data'!H96)))</f>
        <v/>
      </c>
      <c r="CH102" s="369" t="str">
        <f ca="1">+IF(OFFSET('Water Data'!$I$27,0,10*ROW('Water Data'!I96))="","",OFFSET('Water Data'!$I$27,0,10*ROW('Water Data'!I96)))</f>
        <v/>
      </c>
      <c r="CI102" s="369" t="str">
        <f ca="1">+IF(OFFSET('Water Data'!$I$28,0,10*ROW('Water Data'!I96))="","",OFFSET('Water Data'!$I$28,0,10*ROW('Water Data'!I96)))</f>
        <v/>
      </c>
      <c r="CJ102" s="369" t="str">
        <f ca="1">+IF(OFFSET('Water Data'!$I$29,0,10*ROW('Water Data'!I96))="","",OFFSET('Water Data'!$I$29,0,10*ROW('Water Data'!I96)))</f>
        <v/>
      </c>
      <c r="CK102" s="369" t="str">
        <f ca="1">+IF(OFFSET('Sanitation Data'!$D$28,0,10*ROW('Sanitation Data'!D96))="","",OFFSET('Sanitation Data'!$D$28,0,10*ROW('Sanitation Data'!D96)))</f>
        <v/>
      </c>
      <c r="CL102" s="369" t="str">
        <f ca="1">+IF(OFFSET('Sanitation Data'!$D$29,0,10*ROW('Sanitation Data'!D96))="","",OFFSET('Sanitation Data'!$D$29,0,10*ROW('Sanitation Data'!D96)))</f>
        <v/>
      </c>
      <c r="CM102" s="369" t="str">
        <f ca="1">+IF(OFFSET('Sanitation Data'!$D$30,0,10*ROW('Sanitation Data'!D96))="","",OFFSET('Sanitation Data'!$D$30,0,10*ROW('Sanitation Data'!D96)))</f>
        <v/>
      </c>
      <c r="CN102" s="369" t="str">
        <f ca="1">+IF(OFFSET('Sanitation Data'!$D$31,0,10*ROW('Sanitation Data'!D96))="","",OFFSET('Sanitation Data'!$D$31,0,10*ROW('Sanitation Data'!D96)))</f>
        <v/>
      </c>
      <c r="CO102" s="369" t="str">
        <f ca="1">+IF(OFFSET('Sanitation Data'!$D$32,0,10*ROW('Sanitation Data'!D96))="","",OFFSET('Sanitation Data'!$D$32,0,10*ROW('Sanitation Data'!D96)))</f>
        <v/>
      </c>
      <c r="CP102" s="369" t="str">
        <f ca="1">+IF(OFFSET('Sanitation Data'!$E$28,0,10*ROW('Sanitation Data'!E96))="","",OFFSET('Sanitation Data'!$E$28,0,10*ROW('Sanitation Data'!E96)))</f>
        <v/>
      </c>
      <c r="CQ102" s="369" t="str">
        <f ca="1">+IF(OFFSET('Sanitation Data'!$E$29,0,10*ROW('Sanitation Data'!E96))="","",OFFSET('Sanitation Data'!$E$29,0,10*ROW('Sanitation Data'!E96)))</f>
        <v/>
      </c>
      <c r="CR102" s="369" t="str">
        <f ca="1">+IF(OFFSET('Sanitation Data'!$E$30,0,10*ROW('Sanitation Data'!E96))="","",OFFSET('Sanitation Data'!$E$30,0,10*ROW('Sanitation Data'!E96)))</f>
        <v/>
      </c>
      <c r="CS102" s="369" t="str">
        <f ca="1">+IF(OFFSET('Sanitation Data'!$E$31,0,10*ROW('Sanitation Data'!E96))="","",OFFSET('Sanitation Data'!$E$31,0,10*ROW('Sanitation Data'!E96)))</f>
        <v/>
      </c>
      <c r="CT102" s="369" t="str">
        <f ca="1">+IF(OFFSET('Sanitation Data'!$E$32,0,10*ROW('Sanitation Data'!E96))="","",OFFSET('Sanitation Data'!$E$32,0,10*ROW('Sanitation Data'!E96)))</f>
        <v/>
      </c>
      <c r="CU102" s="369" t="str">
        <f ca="1">+IF(OFFSET('Sanitation Data'!$F$28,0,10*ROW('Sanitation Data'!F96))="","",OFFSET('Sanitation Data'!$F$28,0,10*ROW('Sanitation Data'!F96)))</f>
        <v/>
      </c>
      <c r="CV102" s="369" t="str">
        <f ca="1">+IF(OFFSET('Sanitation Data'!$F$29,0,10*ROW('Sanitation Data'!F96))="","",OFFSET('Sanitation Data'!$F$29,0,10*ROW('Sanitation Data'!F96)))</f>
        <v/>
      </c>
      <c r="CW102" s="369" t="str">
        <f ca="1">+IF(OFFSET('Sanitation Data'!$F$30,0,10*ROW('Sanitation Data'!F96))="","",OFFSET('Sanitation Data'!$F$30,0,10*ROW('Sanitation Data'!F96)))</f>
        <v/>
      </c>
      <c r="CX102" s="369" t="str">
        <f ca="1">+IF(OFFSET('Sanitation Data'!$F$31,0,10*ROW('Sanitation Data'!F96))="","",OFFSET('Sanitation Data'!$F$31,0,10*ROW('Sanitation Data'!F96)))</f>
        <v/>
      </c>
      <c r="CY102" s="369" t="str">
        <f ca="1">+IF(OFFSET('Sanitation Data'!$F$32,0,10*ROW('Sanitation Data'!F96))="","",OFFSET('Sanitation Data'!$F$32,0,10*ROW('Sanitation Data'!F96)))</f>
        <v/>
      </c>
      <c r="CZ102" s="369" t="str">
        <f ca="1">+IF(OFFSET('Sanitation Data'!$G$28,0,10*ROW('Sanitation Data'!G96))="","",OFFSET('Sanitation Data'!$G$28,0,10*ROW('Sanitation Data'!G96)))</f>
        <v/>
      </c>
      <c r="DA102" s="369" t="str">
        <f ca="1">+IF(OFFSET('Sanitation Data'!$G$29,0,10*ROW('Sanitation Data'!G96))="","",OFFSET('Sanitation Data'!$G$29,0,10*ROW('Sanitation Data'!G96)))</f>
        <v/>
      </c>
      <c r="DB102" s="369" t="str">
        <f ca="1">+IF(OFFSET('Sanitation Data'!$G$30,0,10*ROW('Sanitation Data'!G96))="","",OFFSET('Sanitation Data'!$G$30,0,10*ROW('Sanitation Data'!G96)))</f>
        <v/>
      </c>
      <c r="DC102" s="369" t="str">
        <f ca="1">+IF(OFFSET('Sanitation Data'!$G$31,0,10*ROW('Sanitation Data'!G96))="","",OFFSET('Sanitation Data'!$G$31,0,10*ROW('Sanitation Data'!G96)))</f>
        <v/>
      </c>
      <c r="DD102" s="369" t="str">
        <f ca="1">+IF(OFFSET('Sanitation Data'!$G$32,0,10*ROW('Sanitation Data'!G96))="","",OFFSET('Sanitation Data'!$G$32,0,10*ROW('Sanitation Data'!G96)))</f>
        <v/>
      </c>
      <c r="DE102" s="369" t="str">
        <f ca="1">+IF(OFFSET('Sanitation Data'!$H$28,0,10*ROW('Sanitation Data'!H96))="","",OFFSET('Sanitation Data'!$H$28,0,10*ROW('Sanitation Data'!H96)))</f>
        <v/>
      </c>
      <c r="DF102" s="369" t="str">
        <f ca="1">+IF(OFFSET('Sanitation Data'!$H$29,0,10*ROW('Sanitation Data'!H96))="","",OFFSET('Sanitation Data'!$H$29,0,10*ROW('Sanitation Data'!H96)))</f>
        <v/>
      </c>
      <c r="DG102" s="369" t="str">
        <f ca="1">+IF(OFFSET('Sanitation Data'!$H$30,0,10*ROW('Sanitation Data'!H96))="","",OFFSET('Sanitation Data'!$H$30,0,10*ROW('Sanitation Data'!H96)))</f>
        <v/>
      </c>
      <c r="DH102" s="369" t="str">
        <f ca="1">+IF(OFFSET('Sanitation Data'!$H$31,0,10*ROW('Sanitation Data'!H96))="","",OFFSET('Sanitation Data'!$H$31,0,10*ROW('Sanitation Data'!H96)))</f>
        <v/>
      </c>
      <c r="DI102" s="369" t="str">
        <f ca="1">+IF(OFFSET('Sanitation Data'!$H$32,0,10*ROW('Sanitation Data'!H96))="","",OFFSET('Sanitation Data'!$H$32,0,10*ROW('Sanitation Data'!H96)))</f>
        <v/>
      </c>
      <c r="DJ102" s="369" t="str">
        <f ca="1">+IF(OFFSET('Sanitation Data'!$I$28,0,10*ROW('Sanitation Data'!I96))="","",OFFSET('Sanitation Data'!$I$28,0,10*ROW('Sanitation Data'!I96)))</f>
        <v/>
      </c>
      <c r="DK102" s="369" t="str">
        <f ca="1">+IF(OFFSET('Sanitation Data'!$I$29,0,10*ROW('Sanitation Data'!I96))="","",OFFSET('Sanitation Data'!$I$29,0,10*ROW('Sanitation Data'!I96)))</f>
        <v/>
      </c>
      <c r="DL102" s="369" t="str">
        <f ca="1">+IF(OFFSET('Sanitation Data'!$I$30,0,10*ROW('Sanitation Data'!I96))="","",OFFSET('Sanitation Data'!$I$30,0,10*ROW('Sanitation Data'!I96)))</f>
        <v/>
      </c>
      <c r="DM102" s="369" t="str">
        <f ca="1">+IF(OFFSET('Sanitation Data'!$I$31,0,10*ROW('Sanitation Data'!I96))="","",OFFSET('Sanitation Data'!$I$31,0,10*ROW('Sanitation Data'!I96)))</f>
        <v/>
      </c>
      <c r="DN102" s="369" t="str">
        <f ca="1">+IF(OFFSET('Sanitation Data'!$I$32,0,10*ROW('Sanitation Data'!I96))="","",OFFSET('Sanitation Data'!$I$32,0,10*ROW('Sanitation Data'!I96)))</f>
        <v/>
      </c>
      <c r="DO102" s="369" t="str">
        <f ca="1">+IF(OFFSET('Hygiene Data'!$D$11,0,10*ROW('Hygiene Data'!D96))="","",OFFSET('Hygiene Data'!$D$11,0,10*ROW('Hygiene Data'!D96)))</f>
        <v/>
      </c>
      <c r="DP102" s="369" t="str">
        <f ca="1">+IF(OFFSET('Hygiene Data'!$D$12,0,10*ROW('Hygiene Data'!D96))="","",OFFSET('Hygiene Data'!$D$12,0,10*ROW('Hygiene Data'!D96)))</f>
        <v/>
      </c>
      <c r="DQ102" s="369" t="str">
        <f ca="1">+IF(OFFSET('Hygiene Data'!$D$13,0,10*ROW('Hygiene Data'!D96))="","",OFFSET('Hygiene Data'!$D$13,0,10*ROW('Hygiene Data'!D96)))</f>
        <v/>
      </c>
      <c r="DR102" s="369" t="str">
        <f ca="1">+IF(OFFSET('Hygiene Data'!$E$11,0,10*ROW('Hygiene Data'!E96))="","",OFFSET('Hygiene Data'!$E$11,0,10*ROW('Hygiene Data'!E96)))</f>
        <v/>
      </c>
      <c r="DS102" s="369" t="str">
        <f ca="1">+IF(OFFSET('Hygiene Data'!$E$12,0,10*ROW('Hygiene Data'!E96))="","",OFFSET('Hygiene Data'!$E$12,0,10*ROW('Hygiene Data'!E96)))</f>
        <v/>
      </c>
      <c r="DT102" s="369" t="str">
        <f ca="1">+IF(OFFSET('Hygiene Data'!$E$13,0,10*ROW('Hygiene Data'!E96))="","",OFFSET('Hygiene Data'!$E$13,0,10*ROW('Hygiene Data'!E96)))</f>
        <v/>
      </c>
      <c r="DU102" s="369" t="str">
        <f ca="1">+IF(OFFSET('Hygiene Data'!$F$11,0,10*ROW('Hygiene Data'!F96))="","",OFFSET('Hygiene Data'!$F$11,0,10*ROW('Hygiene Data'!F96)))</f>
        <v/>
      </c>
      <c r="DV102" s="369" t="str">
        <f ca="1">+IF(OFFSET('Hygiene Data'!$F$12,0,10*ROW('Hygiene Data'!F96))="","",OFFSET('Hygiene Data'!$F$12,0,10*ROW('Hygiene Data'!F96)))</f>
        <v/>
      </c>
      <c r="DW102" s="369" t="str">
        <f ca="1">+IF(OFFSET('Hygiene Data'!$F$13,0,10*ROW('Hygiene Data'!F96))="","",OFFSET('Hygiene Data'!$F$13,0,10*ROW('Hygiene Data'!F96)))</f>
        <v/>
      </c>
      <c r="DX102" s="369" t="str">
        <f ca="1">+IF(OFFSET('Hygiene Data'!$G$11,0,10*ROW('Hygiene Data'!G96))="","",OFFSET('Hygiene Data'!$G$11,0,10*ROW('Hygiene Data'!G96)))</f>
        <v/>
      </c>
      <c r="DY102" s="369" t="str">
        <f ca="1">+IF(OFFSET('Hygiene Data'!$G$12,0,10*ROW('Hygiene Data'!G96))="","",OFFSET('Hygiene Data'!$G$12,0,10*ROW('Hygiene Data'!G96)))</f>
        <v/>
      </c>
      <c r="DZ102" s="369" t="str">
        <f ca="1">+IF(OFFSET('Hygiene Data'!$G$13,0,10*ROW('Hygiene Data'!G96))="","",OFFSET('Hygiene Data'!$G$13,0,10*ROW('Hygiene Data'!G96)))</f>
        <v/>
      </c>
      <c r="EA102" s="369" t="str">
        <f ca="1">+IF(OFFSET('Hygiene Data'!$H$11,0,10*ROW('Hygiene Data'!H96))="","",OFFSET('Hygiene Data'!$H$11,0,10*ROW('Hygiene Data'!H96)))</f>
        <v/>
      </c>
      <c r="EB102" s="369" t="str">
        <f ca="1">+IF(OFFSET('Hygiene Data'!$H$12,0,10*ROW('Hygiene Data'!H96))="","",OFFSET('Hygiene Data'!$H$12,0,10*ROW('Hygiene Data'!H96)))</f>
        <v/>
      </c>
      <c r="EC102" s="369" t="str">
        <f ca="1">+IF(OFFSET('Hygiene Data'!$H$13,0,10*ROW('Hygiene Data'!H96))="","",OFFSET('Hygiene Data'!$H$13,0,10*ROW('Hygiene Data'!H96)))</f>
        <v/>
      </c>
      <c r="ED102" s="369" t="str">
        <f ca="1">+IF(OFFSET('Hygiene Data'!$I$11,0,10*ROW('Hygiene Data'!I96))="","",OFFSET('Hygiene Data'!$I$11,0,10*ROW('Hygiene Data'!I96)))</f>
        <v/>
      </c>
      <c r="EE102" s="369" t="str">
        <f ca="1">+IF(OFFSET('Hygiene Data'!$I$12,0,10*ROW('Hygiene Data'!I96))="","",OFFSET('Hygiene Data'!$I$12,0,10*ROW('Hygiene Data'!I96)))</f>
        <v/>
      </c>
      <c r="EF102" s="369" t="str">
        <f ca="1">+IF(OFFSET('Hygiene Data'!$I$13,0,10*ROW('Hygiene Data'!I96))="","",OFFSET('Hygiene Data'!$I$13,0,10*ROW('Hygiene Data'!I96)))</f>
        <v/>
      </c>
    </row>
    <row r="103" spans="1:136" x14ac:dyDescent="0.25">
      <c r="A103" s="478" t="str">
        <f ca="1">+IF(OFFSET('Water Data'!$B$2,0,10*ROW('Water Data'!E97))="","",OFFSET('Water Data'!$B$2,0,10*ROW('Water Data'!E97)))</f>
        <v/>
      </c>
      <c r="B103" s="478"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05" t="str">
        <f t="shared" ca="1" si="1"/>
        <v/>
      </c>
      <c r="D103" s="506"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06"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06"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06"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06"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06"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06"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06"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06"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06"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06"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06"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06"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06"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06"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06"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06"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06"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07"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07"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07"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07"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07"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07"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07"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07"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07"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07"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07"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07"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07"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07"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07"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07"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07"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07"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07"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07"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07"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07"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07"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07"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07"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07"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07"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07"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07"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07"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08"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84"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08"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08"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08"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08"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08"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08"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08"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08"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08"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08"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08"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08"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08"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08"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08"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08"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69" t="str">
        <f ca="1">+IF(OFFSET('Water Data'!$D$27,0,10*ROW('Water Data'!D97))="","",OFFSET('Water Data'!$D$27,0,10*ROW('Water Data'!D97)))</f>
        <v/>
      </c>
      <c r="BT103" s="369" t="str">
        <f ca="1">+IF(OFFSET('Water Data'!$D$28,0,10*ROW('Water Data'!D97))="","",OFFSET('Water Data'!$D$28,0,10*ROW('Water Data'!D97)))</f>
        <v/>
      </c>
      <c r="BU103" s="369" t="str">
        <f ca="1">+IF(OFFSET('Water Data'!$D$29,0,10*ROW('Water Data'!D97))="","",OFFSET('Water Data'!$D$29,0,10*ROW('Water Data'!D97)))</f>
        <v/>
      </c>
      <c r="BV103" s="369" t="str">
        <f ca="1">+IF(OFFSET('Water Data'!$E$27,0,10*ROW('Water Data'!E97))="","",OFFSET('Water Data'!$E$27,0,10*ROW('Water Data'!E97)))</f>
        <v/>
      </c>
      <c r="BW103" s="369" t="str">
        <f ca="1">+IF(OFFSET('Water Data'!$E$28,0,10*ROW('Water Data'!E97))="","",OFFSET('Water Data'!$E$28,0,10*ROW('Water Data'!E97)))</f>
        <v/>
      </c>
      <c r="BX103" s="369" t="str">
        <f ca="1">+IF(OFFSET('Water Data'!$E$29,0,10*ROW('Water Data'!E97))="","",OFFSET('Water Data'!$E$29,0,10*ROW('Water Data'!E97)))</f>
        <v/>
      </c>
      <c r="BY103" s="369" t="str">
        <f ca="1">+IF(OFFSET('Water Data'!$F$27,0,10*ROW('Water Data'!F97))="","",OFFSET('Water Data'!$F$27,0,10*ROW('Water Data'!F97)))</f>
        <v/>
      </c>
      <c r="BZ103" s="369" t="str">
        <f ca="1">+IF(OFFSET('Water Data'!$F$28,0,10*ROW('Water Data'!F97))="","",OFFSET('Water Data'!$F$28,0,10*ROW('Water Data'!F97)))</f>
        <v/>
      </c>
      <c r="CA103" s="369" t="str">
        <f ca="1">+IF(OFFSET('Water Data'!$F$29,0,10*ROW('Water Data'!F97))="","",OFFSET('Water Data'!$F$29,0,10*ROW('Water Data'!F97)))</f>
        <v/>
      </c>
      <c r="CB103" s="369" t="str">
        <f ca="1">+IF(OFFSET('Water Data'!$G$27,0,10*ROW('Water Data'!G97))="","",OFFSET('Water Data'!$G$27,0,10*ROW('Water Data'!G97)))</f>
        <v/>
      </c>
      <c r="CC103" s="369" t="str">
        <f ca="1">+IF(OFFSET('Water Data'!$G$28,0,10*ROW('Water Data'!G97))="","",OFFSET('Water Data'!$G$28,0,10*ROW('Water Data'!G97)))</f>
        <v/>
      </c>
      <c r="CD103" s="369" t="str">
        <f ca="1">+IF(OFFSET('Water Data'!$G$29,0,10*ROW('Water Data'!G97))="","",OFFSET('Water Data'!$G$29,0,10*ROW('Water Data'!G97)))</f>
        <v/>
      </c>
      <c r="CE103" s="369" t="str">
        <f ca="1">+IF(OFFSET('Water Data'!$H$27,0,10*ROW('Water Data'!H97))="","",OFFSET('Water Data'!$H$27,0,10*ROW('Water Data'!H97)))</f>
        <v/>
      </c>
      <c r="CF103" s="369" t="str">
        <f ca="1">+IF(OFFSET('Water Data'!$H$28,0,10*ROW('Water Data'!H97))="","",OFFSET('Water Data'!$H$28,0,10*ROW('Water Data'!H97)))</f>
        <v/>
      </c>
      <c r="CG103" s="369" t="str">
        <f ca="1">+IF(OFFSET('Water Data'!$H$29,0,10*ROW('Water Data'!H97))="","",OFFSET('Water Data'!$H$29,0,10*ROW('Water Data'!H97)))</f>
        <v/>
      </c>
      <c r="CH103" s="369" t="str">
        <f ca="1">+IF(OFFSET('Water Data'!$I$27,0,10*ROW('Water Data'!I97))="","",OFFSET('Water Data'!$I$27,0,10*ROW('Water Data'!I97)))</f>
        <v/>
      </c>
      <c r="CI103" s="369" t="str">
        <f ca="1">+IF(OFFSET('Water Data'!$I$28,0,10*ROW('Water Data'!I97))="","",OFFSET('Water Data'!$I$28,0,10*ROW('Water Data'!I97)))</f>
        <v/>
      </c>
      <c r="CJ103" s="369" t="str">
        <f ca="1">+IF(OFFSET('Water Data'!$I$29,0,10*ROW('Water Data'!I97))="","",OFFSET('Water Data'!$I$29,0,10*ROW('Water Data'!I97)))</f>
        <v/>
      </c>
      <c r="CK103" s="369" t="str">
        <f ca="1">+IF(OFFSET('Sanitation Data'!$D$28,0,10*ROW('Sanitation Data'!D97))="","",OFFSET('Sanitation Data'!$D$28,0,10*ROW('Sanitation Data'!D97)))</f>
        <v/>
      </c>
      <c r="CL103" s="369" t="str">
        <f ca="1">+IF(OFFSET('Sanitation Data'!$D$29,0,10*ROW('Sanitation Data'!D97))="","",OFFSET('Sanitation Data'!$D$29,0,10*ROW('Sanitation Data'!D97)))</f>
        <v/>
      </c>
      <c r="CM103" s="369" t="str">
        <f ca="1">+IF(OFFSET('Sanitation Data'!$D$30,0,10*ROW('Sanitation Data'!D97))="","",OFFSET('Sanitation Data'!$D$30,0,10*ROW('Sanitation Data'!D97)))</f>
        <v/>
      </c>
      <c r="CN103" s="369" t="str">
        <f ca="1">+IF(OFFSET('Sanitation Data'!$D$31,0,10*ROW('Sanitation Data'!D97))="","",OFFSET('Sanitation Data'!$D$31,0,10*ROW('Sanitation Data'!D97)))</f>
        <v/>
      </c>
      <c r="CO103" s="369" t="str">
        <f ca="1">+IF(OFFSET('Sanitation Data'!$D$32,0,10*ROW('Sanitation Data'!D97))="","",OFFSET('Sanitation Data'!$D$32,0,10*ROW('Sanitation Data'!D97)))</f>
        <v/>
      </c>
      <c r="CP103" s="369" t="str">
        <f ca="1">+IF(OFFSET('Sanitation Data'!$E$28,0,10*ROW('Sanitation Data'!E97))="","",OFFSET('Sanitation Data'!$E$28,0,10*ROW('Sanitation Data'!E97)))</f>
        <v/>
      </c>
      <c r="CQ103" s="369" t="str">
        <f ca="1">+IF(OFFSET('Sanitation Data'!$E$29,0,10*ROW('Sanitation Data'!E97))="","",OFFSET('Sanitation Data'!$E$29,0,10*ROW('Sanitation Data'!E97)))</f>
        <v/>
      </c>
      <c r="CR103" s="369" t="str">
        <f ca="1">+IF(OFFSET('Sanitation Data'!$E$30,0,10*ROW('Sanitation Data'!E97))="","",OFFSET('Sanitation Data'!$E$30,0,10*ROW('Sanitation Data'!E97)))</f>
        <v/>
      </c>
      <c r="CS103" s="369" t="str">
        <f ca="1">+IF(OFFSET('Sanitation Data'!$E$31,0,10*ROW('Sanitation Data'!E97))="","",OFFSET('Sanitation Data'!$E$31,0,10*ROW('Sanitation Data'!E97)))</f>
        <v/>
      </c>
      <c r="CT103" s="369" t="str">
        <f ca="1">+IF(OFFSET('Sanitation Data'!$E$32,0,10*ROW('Sanitation Data'!E97))="","",OFFSET('Sanitation Data'!$E$32,0,10*ROW('Sanitation Data'!E97)))</f>
        <v/>
      </c>
      <c r="CU103" s="369" t="str">
        <f ca="1">+IF(OFFSET('Sanitation Data'!$F$28,0,10*ROW('Sanitation Data'!F97))="","",OFFSET('Sanitation Data'!$F$28,0,10*ROW('Sanitation Data'!F97)))</f>
        <v/>
      </c>
      <c r="CV103" s="369" t="str">
        <f ca="1">+IF(OFFSET('Sanitation Data'!$F$29,0,10*ROW('Sanitation Data'!F97))="","",OFFSET('Sanitation Data'!$F$29,0,10*ROW('Sanitation Data'!F97)))</f>
        <v/>
      </c>
      <c r="CW103" s="369" t="str">
        <f ca="1">+IF(OFFSET('Sanitation Data'!$F$30,0,10*ROW('Sanitation Data'!F97))="","",OFFSET('Sanitation Data'!$F$30,0,10*ROW('Sanitation Data'!F97)))</f>
        <v/>
      </c>
      <c r="CX103" s="369" t="str">
        <f ca="1">+IF(OFFSET('Sanitation Data'!$F$31,0,10*ROW('Sanitation Data'!F97))="","",OFFSET('Sanitation Data'!$F$31,0,10*ROW('Sanitation Data'!F97)))</f>
        <v/>
      </c>
      <c r="CY103" s="369" t="str">
        <f ca="1">+IF(OFFSET('Sanitation Data'!$F$32,0,10*ROW('Sanitation Data'!F97))="","",OFFSET('Sanitation Data'!$F$32,0,10*ROW('Sanitation Data'!F97)))</f>
        <v/>
      </c>
      <c r="CZ103" s="369" t="str">
        <f ca="1">+IF(OFFSET('Sanitation Data'!$G$28,0,10*ROW('Sanitation Data'!G97))="","",OFFSET('Sanitation Data'!$G$28,0,10*ROW('Sanitation Data'!G97)))</f>
        <v/>
      </c>
      <c r="DA103" s="369" t="str">
        <f ca="1">+IF(OFFSET('Sanitation Data'!$G$29,0,10*ROW('Sanitation Data'!G97))="","",OFFSET('Sanitation Data'!$G$29,0,10*ROW('Sanitation Data'!G97)))</f>
        <v/>
      </c>
      <c r="DB103" s="369" t="str">
        <f ca="1">+IF(OFFSET('Sanitation Data'!$G$30,0,10*ROW('Sanitation Data'!G97))="","",OFFSET('Sanitation Data'!$G$30,0,10*ROW('Sanitation Data'!G97)))</f>
        <v/>
      </c>
      <c r="DC103" s="369" t="str">
        <f ca="1">+IF(OFFSET('Sanitation Data'!$G$31,0,10*ROW('Sanitation Data'!G97))="","",OFFSET('Sanitation Data'!$G$31,0,10*ROW('Sanitation Data'!G97)))</f>
        <v/>
      </c>
      <c r="DD103" s="369" t="str">
        <f ca="1">+IF(OFFSET('Sanitation Data'!$G$32,0,10*ROW('Sanitation Data'!G97))="","",OFFSET('Sanitation Data'!$G$32,0,10*ROW('Sanitation Data'!G97)))</f>
        <v/>
      </c>
      <c r="DE103" s="369" t="str">
        <f ca="1">+IF(OFFSET('Sanitation Data'!$H$28,0,10*ROW('Sanitation Data'!H97))="","",OFFSET('Sanitation Data'!$H$28,0,10*ROW('Sanitation Data'!H97)))</f>
        <v/>
      </c>
      <c r="DF103" s="369" t="str">
        <f ca="1">+IF(OFFSET('Sanitation Data'!$H$29,0,10*ROW('Sanitation Data'!H97))="","",OFFSET('Sanitation Data'!$H$29,0,10*ROW('Sanitation Data'!H97)))</f>
        <v/>
      </c>
      <c r="DG103" s="369" t="str">
        <f ca="1">+IF(OFFSET('Sanitation Data'!$H$30,0,10*ROW('Sanitation Data'!H97))="","",OFFSET('Sanitation Data'!$H$30,0,10*ROW('Sanitation Data'!H97)))</f>
        <v/>
      </c>
      <c r="DH103" s="369" t="str">
        <f ca="1">+IF(OFFSET('Sanitation Data'!$H$31,0,10*ROW('Sanitation Data'!H97))="","",OFFSET('Sanitation Data'!$H$31,0,10*ROW('Sanitation Data'!H97)))</f>
        <v/>
      </c>
      <c r="DI103" s="369" t="str">
        <f ca="1">+IF(OFFSET('Sanitation Data'!$H$32,0,10*ROW('Sanitation Data'!H97))="","",OFFSET('Sanitation Data'!$H$32,0,10*ROW('Sanitation Data'!H97)))</f>
        <v/>
      </c>
      <c r="DJ103" s="369" t="str">
        <f ca="1">+IF(OFFSET('Sanitation Data'!$I$28,0,10*ROW('Sanitation Data'!I97))="","",OFFSET('Sanitation Data'!$I$28,0,10*ROW('Sanitation Data'!I97)))</f>
        <v/>
      </c>
      <c r="DK103" s="369" t="str">
        <f ca="1">+IF(OFFSET('Sanitation Data'!$I$29,0,10*ROW('Sanitation Data'!I97))="","",OFFSET('Sanitation Data'!$I$29,0,10*ROW('Sanitation Data'!I97)))</f>
        <v/>
      </c>
      <c r="DL103" s="369" t="str">
        <f ca="1">+IF(OFFSET('Sanitation Data'!$I$30,0,10*ROW('Sanitation Data'!I97))="","",OFFSET('Sanitation Data'!$I$30,0,10*ROW('Sanitation Data'!I97)))</f>
        <v/>
      </c>
      <c r="DM103" s="369" t="str">
        <f ca="1">+IF(OFFSET('Sanitation Data'!$I$31,0,10*ROW('Sanitation Data'!I97))="","",OFFSET('Sanitation Data'!$I$31,0,10*ROW('Sanitation Data'!I97)))</f>
        <v/>
      </c>
      <c r="DN103" s="369" t="str">
        <f ca="1">+IF(OFFSET('Sanitation Data'!$I$32,0,10*ROW('Sanitation Data'!I97))="","",OFFSET('Sanitation Data'!$I$32,0,10*ROW('Sanitation Data'!I97)))</f>
        <v/>
      </c>
      <c r="DO103" s="369" t="str">
        <f ca="1">+IF(OFFSET('Hygiene Data'!$D$11,0,10*ROW('Hygiene Data'!D97))="","",OFFSET('Hygiene Data'!$D$11,0,10*ROW('Hygiene Data'!D97)))</f>
        <v/>
      </c>
      <c r="DP103" s="369" t="str">
        <f ca="1">+IF(OFFSET('Hygiene Data'!$D$12,0,10*ROW('Hygiene Data'!D97))="","",OFFSET('Hygiene Data'!$D$12,0,10*ROW('Hygiene Data'!D97)))</f>
        <v/>
      </c>
      <c r="DQ103" s="369" t="str">
        <f ca="1">+IF(OFFSET('Hygiene Data'!$D$13,0,10*ROW('Hygiene Data'!D97))="","",OFFSET('Hygiene Data'!$D$13,0,10*ROW('Hygiene Data'!D97)))</f>
        <v/>
      </c>
      <c r="DR103" s="369" t="str">
        <f ca="1">+IF(OFFSET('Hygiene Data'!$E$11,0,10*ROW('Hygiene Data'!E97))="","",OFFSET('Hygiene Data'!$E$11,0,10*ROW('Hygiene Data'!E97)))</f>
        <v/>
      </c>
      <c r="DS103" s="369" t="str">
        <f ca="1">+IF(OFFSET('Hygiene Data'!$E$12,0,10*ROW('Hygiene Data'!E97))="","",OFFSET('Hygiene Data'!$E$12,0,10*ROW('Hygiene Data'!E97)))</f>
        <v/>
      </c>
      <c r="DT103" s="369" t="str">
        <f ca="1">+IF(OFFSET('Hygiene Data'!$E$13,0,10*ROW('Hygiene Data'!E97))="","",OFFSET('Hygiene Data'!$E$13,0,10*ROW('Hygiene Data'!E97)))</f>
        <v/>
      </c>
      <c r="DU103" s="369" t="str">
        <f ca="1">+IF(OFFSET('Hygiene Data'!$F$11,0,10*ROW('Hygiene Data'!F97))="","",OFFSET('Hygiene Data'!$F$11,0,10*ROW('Hygiene Data'!F97)))</f>
        <v/>
      </c>
      <c r="DV103" s="369" t="str">
        <f ca="1">+IF(OFFSET('Hygiene Data'!$F$12,0,10*ROW('Hygiene Data'!F97))="","",OFFSET('Hygiene Data'!$F$12,0,10*ROW('Hygiene Data'!F97)))</f>
        <v/>
      </c>
      <c r="DW103" s="369" t="str">
        <f ca="1">+IF(OFFSET('Hygiene Data'!$F$13,0,10*ROW('Hygiene Data'!F97))="","",OFFSET('Hygiene Data'!$F$13,0,10*ROW('Hygiene Data'!F97)))</f>
        <v/>
      </c>
      <c r="DX103" s="369" t="str">
        <f ca="1">+IF(OFFSET('Hygiene Data'!$G$11,0,10*ROW('Hygiene Data'!G97))="","",OFFSET('Hygiene Data'!$G$11,0,10*ROW('Hygiene Data'!G97)))</f>
        <v/>
      </c>
      <c r="DY103" s="369" t="str">
        <f ca="1">+IF(OFFSET('Hygiene Data'!$G$12,0,10*ROW('Hygiene Data'!G97))="","",OFFSET('Hygiene Data'!$G$12,0,10*ROW('Hygiene Data'!G97)))</f>
        <v/>
      </c>
      <c r="DZ103" s="369" t="str">
        <f ca="1">+IF(OFFSET('Hygiene Data'!$G$13,0,10*ROW('Hygiene Data'!G97))="","",OFFSET('Hygiene Data'!$G$13,0,10*ROW('Hygiene Data'!G97)))</f>
        <v/>
      </c>
      <c r="EA103" s="369" t="str">
        <f ca="1">+IF(OFFSET('Hygiene Data'!$H$11,0,10*ROW('Hygiene Data'!H97))="","",OFFSET('Hygiene Data'!$H$11,0,10*ROW('Hygiene Data'!H97)))</f>
        <v/>
      </c>
      <c r="EB103" s="369" t="str">
        <f ca="1">+IF(OFFSET('Hygiene Data'!$H$12,0,10*ROW('Hygiene Data'!H97))="","",OFFSET('Hygiene Data'!$H$12,0,10*ROW('Hygiene Data'!H97)))</f>
        <v/>
      </c>
      <c r="EC103" s="369" t="str">
        <f ca="1">+IF(OFFSET('Hygiene Data'!$H$13,0,10*ROW('Hygiene Data'!H97))="","",OFFSET('Hygiene Data'!$H$13,0,10*ROW('Hygiene Data'!H97)))</f>
        <v/>
      </c>
      <c r="ED103" s="369" t="str">
        <f ca="1">+IF(OFFSET('Hygiene Data'!$I$11,0,10*ROW('Hygiene Data'!I97))="","",OFFSET('Hygiene Data'!$I$11,0,10*ROW('Hygiene Data'!I97)))</f>
        <v/>
      </c>
      <c r="EE103" s="369" t="str">
        <f ca="1">+IF(OFFSET('Hygiene Data'!$I$12,0,10*ROW('Hygiene Data'!I97))="","",OFFSET('Hygiene Data'!$I$12,0,10*ROW('Hygiene Data'!I97)))</f>
        <v/>
      </c>
      <c r="EF103" s="369" t="str">
        <f ca="1">+IF(OFFSET('Hygiene Data'!$I$13,0,10*ROW('Hygiene Data'!I97))="","",OFFSET('Hygiene Data'!$I$13,0,10*ROW('Hygiene Data'!I97)))</f>
        <v/>
      </c>
    </row>
    <row r="104" spans="1:136" x14ac:dyDescent="0.25">
      <c r="A104" s="478" t="str">
        <f ca="1">+IF(OFFSET('Water Data'!$B$2,0,10*ROW('Water Data'!E98))="","",OFFSET('Water Data'!$B$2,0,10*ROW('Water Data'!E98)))</f>
        <v/>
      </c>
      <c r="B104" s="478"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05" t="str">
        <f t="shared" ca="1" si="1"/>
        <v/>
      </c>
      <c r="D104" s="506"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06"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06"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06"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06"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06"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06"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06"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06"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06"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06"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06"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06"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06"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06"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06"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06"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06"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07"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07"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07"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07"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07"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07"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07"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07"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07"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07"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07"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07"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07"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07"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07"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07"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07"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07"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07"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07"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07"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07"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07"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07"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07"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07"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07"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07"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07"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07"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08"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84"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08"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08"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08"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08"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08"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08"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08"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08"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08"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08"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08"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08"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08"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08"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08"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08"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69" t="str">
        <f ca="1">+IF(OFFSET('Water Data'!$D$27,0,10*ROW('Water Data'!D98))="","",OFFSET('Water Data'!$D$27,0,10*ROW('Water Data'!D98)))</f>
        <v/>
      </c>
      <c r="BT104" s="369" t="str">
        <f ca="1">+IF(OFFSET('Water Data'!$D$28,0,10*ROW('Water Data'!D98))="","",OFFSET('Water Data'!$D$28,0,10*ROW('Water Data'!D98)))</f>
        <v/>
      </c>
      <c r="BU104" s="369" t="str">
        <f ca="1">+IF(OFFSET('Water Data'!$D$29,0,10*ROW('Water Data'!D98))="","",OFFSET('Water Data'!$D$29,0,10*ROW('Water Data'!D98)))</f>
        <v/>
      </c>
      <c r="BV104" s="369" t="str">
        <f ca="1">+IF(OFFSET('Water Data'!$E$27,0,10*ROW('Water Data'!E98))="","",OFFSET('Water Data'!$E$27,0,10*ROW('Water Data'!E98)))</f>
        <v/>
      </c>
      <c r="BW104" s="369" t="str">
        <f ca="1">+IF(OFFSET('Water Data'!$E$28,0,10*ROW('Water Data'!E98))="","",OFFSET('Water Data'!$E$28,0,10*ROW('Water Data'!E98)))</f>
        <v/>
      </c>
      <c r="BX104" s="369" t="str">
        <f ca="1">+IF(OFFSET('Water Data'!$E$29,0,10*ROW('Water Data'!E98))="","",OFFSET('Water Data'!$E$29,0,10*ROW('Water Data'!E98)))</f>
        <v/>
      </c>
      <c r="BY104" s="369" t="str">
        <f ca="1">+IF(OFFSET('Water Data'!$F$27,0,10*ROW('Water Data'!F98))="","",OFFSET('Water Data'!$F$27,0,10*ROW('Water Data'!F98)))</f>
        <v/>
      </c>
      <c r="BZ104" s="369" t="str">
        <f ca="1">+IF(OFFSET('Water Data'!$F$28,0,10*ROW('Water Data'!F98))="","",OFFSET('Water Data'!$F$28,0,10*ROW('Water Data'!F98)))</f>
        <v/>
      </c>
      <c r="CA104" s="369" t="str">
        <f ca="1">+IF(OFFSET('Water Data'!$F$29,0,10*ROW('Water Data'!F98))="","",OFFSET('Water Data'!$F$29,0,10*ROW('Water Data'!F98)))</f>
        <v/>
      </c>
      <c r="CB104" s="369" t="str">
        <f ca="1">+IF(OFFSET('Water Data'!$G$27,0,10*ROW('Water Data'!G98))="","",OFFSET('Water Data'!$G$27,0,10*ROW('Water Data'!G98)))</f>
        <v/>
      </c>
      <c r="CC104" s="369" t="str">
        <f ca="1">+IF(OFFSET('Water Data'!$G$28,0,10*ROW('Water Data'!G98))="","",OFFSET('Water Data'!$G$28,0,10*ROW('Water Data'!G98)))</f>
        <v/>
      </c>
      <c r="CD104" s="369" t="str">
        <f ca="1">+IF(OFFSET('Water Data'!$G$29,0,10*ROW('Water Data'!G98))="","",OFFSET('Water Data'!$G$29,0,10*ROW('Water Data'!G98)))</f>
        <v/>
      </c>
      <c r="CE104" s="369" t="str">
        <f ca="1">+IF(OFFSET('Water Data'!$H$27,0,10*ROW('Water Data'!H98))="","",OFFSET('Water Data'!$H$27,0,10*ROW('Water Data'!H98)))</f>
        <v/>
      </c>
      <c r="CF104" s="369" t="str">
        <f ca="1">+IF(OFFSET('Water Data'!$H$28,0,10*ROW('Water Data'!H98))="","",OFFSET('Water Data'!$H$28,0,10*ROW('Water Data'!H98)))</f>
        <v/>
      </c>
      <c r="CG104" s="369" t="str">
        <f ca="1">+IF(OFFSET('Water Data'!$H$29,0,10*ROW('Water Data'!H98))="","",OFFSET('Water Data'!$H$29,0,10*ROW('Water Data'!H98)))</f>
        <v/>
      </c>
      <c r="CH104" s="369" t="str">
        <f ca="1">+IF(OFFSET('Water Data'!$I$27,0,10*ROW('Water Data'!I98))="","",OFFSET('Water Data'!$I$27,0,10*ROW('Water Data'!I98)))</f>
        <v/>
      </c>
      <c r="CI104" s="369" t="str">
        <f ca="1">+IF(OFFSET('Water Data'!$I$28,0,10*ROW('Water Data'!I98))="","",OFFSET('Water Data'!$I$28,0,10*ROW('Water Data'!I98)))</f>
        <v/>
      </c>
      <c r="CJ104" s="369" t="str">
        <f ca="1">+IF(OFFSET('Water Data'!$I$29,0,10*ROW('Water Data'!I98))="","",OFFSET('Water Data'!$I$29,0,10*ROW('Water Data'!I98)))</f>
        <v/>
      </c>
      <c r="CK104" s="369" t="str">
        <f ca="1">+IF(OFFSET('Sanitation Data'!$D$28,0,10*ROW('Sanitation Data'!D98))="","",OFFSET('Sanitation Data'!$D$28,0,10*ROW('Sanitation Data'!D98)))</f>
        <v/>
      </c>
      <c r="CL104" s="369" t="str">
        <f ca="1">+IF(OFFSET('Sanitation Data'!$D$29,0,10*ROW('Sanitation Data'!D98))="","",OFFSET('Sanitation Data'!$D$29,0,10*ROW('Sanitation Data'!D98)))</f>
        <v/>
      </c>
      <c r="CM104" s="369" t="str">
        <f ca="1">+IF(OFFSET('Sanitation Data'!$D$30,0,10*ROW('Sanitation Data'!D98))="","",OFFSET('Sanitation Data'!$D$30,0,10*ROW('Sanitation Data'!D98)))</f>
        <v/>
      </c>
      <c r="CN104" s="369" t="str">
        <f ca="1">+IF(OFFSET('Sanitation Data'!$D$31,0,10*ROW('Sanitation Data'!D98))="","",OFFSET('Sanitation Data'!$D$31,0,10*ROW('Sanitation Data'!D98)))</f>
        <v/>
      </c>
      <c r="CO104" s="369" t="str">
        <f ca="1">+IF(OFFSET('Sanitation Data'!$D$32,0,10*ROW('Sanitation Data'!D98))="","",OFFSET('Sanitation Data'!$D$32,0,10*ROW('Sanitation Data'!D98)))</f>
        <v/>
      </c>
      <c r="CP104" s="369" t="str">
        <f ca="1">+IF(OFFSET('Sanitation Data'!$E$28,0,10*ROW('Sanitation Data'!E98))="","",OFFSET('Sanitation Data'!$E$28,0,10*ROW('Sanitation Data'!E98)))</f>
        <v/>
      </c>
      <c r="CQ104" s="369" t="str">
        <f ca="1">+IF(OFFSET('Sanitation Data'!$E$29,0,10*ROW('Sanitation Data'!E98))="","",OFFSET('Sanitation Data'!$E$29,0,10*ROW('Sanitation Data'!E98)))</f>
        <v/>
      </c>
      <c r="CR104" s="369" t="str">
        <f ca="1">+IF(OFFSET('Sanitation Data'!$E$30,0,10*ROW('Sanitation Data'!E98))="","",OFFSET('Sanitation Data'!$E$30,0,10*ROW('Sanitation Data'!E98)))</f>
        <v/>
      </c>
      <c r="CS104" s="369" t="str">
        <f ca="1">+IF(OFFSET('Sanitation Data'!$E$31,0,10*ROW('Sanitation Data'!E98))="","",OFFSET('Sanitation Data'!$E$31,0,10*ROW('Sanitation Data'!E98)))</f>
        <v/>
      </c>
      <c r="CT104" s="369" t="str">
        <f ca="1">+IF(OFFSET('Sanitation Data'!$E$32,0,10*ROW('Sanitation Data'!E98))="","",OFFSET('Sanitation Data'!$E$32,0,10*ROW('Sanitation Data'!E98)))</f>
        <v/>
      </c>
      <c r="CU104" s="369" t="str">
        <f ca="1">+IF(OFFSET('Sanitation Data'!$F$28,0,10*ROW('Sanitation Data'!F98))="","",OFFSET('Sanitation Data'!$F$28,0,10*ROW('Sanitation Data'!F98)))</f>
        <v/>
      </c>
      <c r="CV104" s="369" t="str">
        <f ca="1">+IF(OFFSET('Sanitation Data'!$F$29,0,10*ROW('Sanitation Data'!F98))="","",OFFSET('Sanitation Data'!$F$29,0,10*ROW('Sanitation Data'!F98)))</f>
        <v/>
      </c>
      <c r="CW104" s="369" t="str">
        <f ca="1">+IF(OFFSET('Sanitation Data'!$F$30,0,10*ROW('Sanitation Data'!F98))="","",OFFSET('Sanitation Data'!$F$30,0,10*ROW('Sanitation Data'!F98)))</f>
        <v/>
      </c>
      <c r="CX104" s="369" t="str">
        <f ca="1">+IF(OFFSET('Sanitation Data'!$F$31,0,10*ROW('Sanitation Data'!F98))="","",OFFSET('Sanitation Data'!$F$31,0,10*ROW('Sanitation Data'!F98)))</f>
        <v/>
      </c>
      <c r="CY104" s="369" t="str">
        <f ca="1">+IF(OFFSET('Sanitation Data'!$F$32,0,10*ROW('Sanitation Data'!F98))="","",OFFSET('Sanitation Data'!$F$32,0,10*ROW('Sanitation Data'!F98)))</f>
        <v/>
      </c>
      <c r="CZ104" s="369" t="str">
        <f ca="1">+IF(OFFSET('Sanitation Data'!$G$28,0,10*ROW('Sanitation Data'!G98))="","",OFFSET('Sanitation Data'!$G$28,0,10*ROW('Sanitation Data'!G98)))</f>
        <v/>
      </c>
      <c r="DA104" s="369" t="str">
        <f ca="1">+IF(OFFSET('Sanitation Data'!$G$29,0,10*ROW('Sanitation Data'!G98))="","",OFFSET('Sanitation Data'!$G$29,0,10*ROW('Sanitation Data'!G98)))</f>
        <v/>
      </c>
      <c r="DB104" s="369" t="str">
        <f ca="1">+IF(OFFSET('Sanitation Data'!$G$30,0,10*ROW('Sanitation Data'!G98))="","",OFFSET('Sanitation Data'!$G$30,0,10*ROW('Sanitation Data'!G98)))</f>
        <v/>
      </c>
      <c r="DC104" s="369" t="str">
        <f ca="1">+IF(OFFSET('Sanitation Data'!$G$31,0,10*ROW('Sanitation Data'!G98))="","",OFFSET('Sanitation Data'!$G$31,0,10*ROW('Sanitation Data'!G98)))</f>
        <v/>
      </c>
      <c r="DD104" s="369" t="str">
        <f ca="1">+IF(OFFSET('Sanitation Data'!$G$32,0,10*ROW('Sanitation Data'!G98))="","",OFFSET('Sanitation Data'!$G$32,0,10*ROW('Sanitation Data'!G98)))</f>
        <v/>
      </c>
      <c r="DE104" s="369" t="str">
        <f ca="1">+IF(OFFSET('Sanitation Data'!$H$28,0,10*ROW('Sanitation Data'!H98))="","",OFFSET('Sanitation Data'!$H$28,0,10*ROW('Sanitation Data'!H98)))</f>
        <v/>
      </c>
      <c r="DF104" s="369" t="str">
        <f ca="1">+IF(OFFSET('Sanitation Data'!$H$29,0,10*ROW('Sanitation Data'!H98))="","",OFFSET('Sanitation Data'!$H$29,0,10*ROW('Sanitation Data'!H98)))</f>
        <v/>
      </c>
      <c r="DG104" s="369" t="str">
        <f ca="1">+IF(OFFSET('Sanitation Data'!$H$30,0,10*ROW('Sanitation Data'!H98))="","",OFFSET('Sanitation Data'!$H$30,0,10*ROW('Sanitation Data'!H98)))</f>
        <v/>
      </c>
      <c r="DH104" s="369" t="str">
        <f ca="1">+IF(OFFSET('Sanitation Data'!$H$31,0,10*ROW('Sanitation Data'!H98))="","",OFFSET('Sanitation Data'!$H$31,0,10*ROW('Sanitation Data'!H98)))</f>
        <v/>
      </c>
      <c r="DI104" s="369" t="str">
        <f ca="1">+IF(OFFSET('Sanitation Data'!$H$32,0,10*ROW('Sanitation Data'!H98))="","",OFFSET('Sanitation Data'!$H$32,0,10*ROW('Sanitation Data'!H98)))</f>
        <v/>
      </c>
      <c r="DJ104" s="369" t="str">
        <f ca="1">+IF(OFFSET('Sanitation Data'!$I$28,0,10*ROW('Sanitation Data'!I98))="","",OFFSET('Sanitation Data'!$I$28,0,10*ROW('Sanitation Data'!I98)))</f>
        <v/>
      </c>
      <c r="DK104" s="369" t="str">
        <f ca="1">+IF(OFFSET('Sanitation Data'!$I$29,0,10*ROW('Sanitation Data'!I98))="","",OFFSET('Sanitation Data'!$I$29,0,10*ROW('Sanitation Data'!I98)))</f>
        <v/>
      </c>
      <c r="DL104" s="369" t="str">
        <f ca="1">+IF(OFFSET('Sanitation Data'!$I$30,0,10*ROW('Sanitation Data'!I98))="","",OFFSET('Sanitation Data'!$I$30,0,10*ROW('Sanitation Data'!I98)))</f>
        <v/>
      </c>
      <c r="DM104" s="369" t="str">
        <f ca="1">+IF(OFFSET('Sanitation Data'!$I$31,0,10*ROW('Sanitation Data'!I98))="","",OFFSET('Sanitation Data'!$I$31,0,10*ROW('Sanitation Data'!I98)))</f>
        <v/>
      </c>
      <c r="DN104" s="369" t="str">
        <f ca="1">+IF(OFFSET('Sanitation Data'!$I$32,0,10*ROW('Sanitation Data'!I98))="","",OFFSET('Sanitation Data'!$I$32,0,10*ROW('Sanitation Data'!I98)))</f>
        <v/>
      </c>
      <c r="DO104" s="369" t="str">
        <f ca="1">+IF(OFFSET('Hygiene Data'!$D$11,0,10*ROW('Hygiene Data'!D98))="","",OFFSET('Hygiene Data'!$D$11,0,10*ROW('Hygiene Data'!D98)))</f>
        <v/>
      </c>
      <c r="DP104" s="369" t="str">
        <f ca="1">+IF(OFFSET('Hygiene Data'!$D$12,0,10*ROW('Hygiene Data'!D98))="","",OFFSET('Hygiene Data'!$D$12,0,10*ROW('Hygiene Data'!D98)))</f>
        <v/>
      </c>
      <c r="DQ104" s="369" t="str">
        <f ca="1">+IF(OFFSET('Hygiene Data'!$D$13,0,10*ROW('Hygiene Data'!D98))="","",OFFSET('Hygiene Data'!$D$13,0,10*ROW('Hygiene Data'!D98)))</f>
        <v/>
      </c>
      <c r="DR104" s="369" t="str">
        <f ca="1">+IF(OFFSET('Hygiene Data'!$E$11,0,10*ROW('Hygiene Data'!E98))="","",OFFSET('Hygiene Data'!$E$11,0,10*ROW('Hygiene Data'!E98)))</f>
        <v/>
      </c>
      <c r="DS104" s="369" t="str">
        <f ca="1">+IF(OFFSET('Hygiene Data'!$E$12,0,10*ROW('Hygiene Data'!E98))="","",OFFSET('Hygiene Data'!$E$12,0,10*ROW('Hygiene Data'!E98)))</f>
        <v/>
      </c>
      <c r="DT104" s="369" t="str">
        <f ca="1">+IF(OFFSET('Hygiene Data'!$E$13,0,10*ROW('Hygiene Data'!E98))="","",OFFSET('Hygiene Data'!$E$13,0,10*ROW('Hygiene Data'!E98)))</f>
        <v/>
      </c>
      <c r="DU104" s="369" t="str">
        <f ca="1">+IF(OFFSET('Hygiene Data'!$F$11,0,10*ROW('Hygiene Data'!F98))="","",OFFSET('Hygiene Data'!$F$11,0,10*ROW('Hygiene Data'!F98)))</f>
        <v/>
      </c>
      <c r="DV104" s="369" t="str">
        <f ca="1">+IF(OFFSET('Hygiene Data'!$F$12,0,10*ROW('Hygiene Data'!F98))="","",OFFSET('Hygiene Data'!$F$12,0,10*ROW('Hygiene Data'!F98)))</f>
        <v/>
      </c>
      <c r="DW104" s="369" t="str">
        <f ca="1">+IF(OFFSET('Hygiene Data'!$F$13,0,10*ROW('Hygiene Data'!F98))="","",OFFSET('Hygiene Data'!$F$13,0,10*ROW('Hygiene Data'!F98)))</f>
        <v/>
      </c>
      <c r="DX104" s="369" t="str">
        <f ca="1">+IF(OFFSET('Hygiene Data'!$G$11,0,10*ROW('Hygiene Data'!G98))="","",OFFSET('Hygiene Data'!$G$11,0,10*ROW('Hygiene Data'!G98)))</f>
        <v/>
      </c>
      <c r="DY104" s="369" t="str">
        <f ca="1">+IF(OFFSET('Hygiene Data'!$G$12,0,10*ROW('Hygiene Data'!G98))="","",OFFSET('Hygiene Data'!$G$12,0,10*ROW('Hygiene Data'!G98)))</f>
        <v/>
      </c>
      <c r="DZ104" s="369" t="str">
        <f ca="1">+IF(OFFSET('Hygiene Data'!$G$13,0,10*ROW('Hygiene Data'!G98))="","",OFFSET('Hygiene Data'!$G$13,0,10*ROW('Hygiene Data'!G98)))</f>
        <v/>
      </c>
      <c r="EA104" s="369" t="str">
        <f ca="1">+IF(OFFSET('Hygiene Data'!$H$11,0,10*ROW('Hygiene Data'!H98))="","",OFFSET('Hygiene Data'!$H$11,0,10*ROW('Hygiene Data'!H98)))</f>
        <v/>
      </c>
      <c r="EB104" s="369" t="str">
        <f ca="1">+IF(OFFSET('Hygiene Data'!$H$12,0,10*ROW('Hygiene Data'!H98))="","",OFFSET('Hygiene Data'!$H$12,0,10*ROW('Hygiene Data'!H98)))</f>
        <v/>
      </c>
      <c r="EC104" s="369" t="str">
        <f ca="1">+IF(OFFSET('Hygiene Data'!$H$13,0,10*ROW('Hygiene Data'!H98))="","",OFFSET('Hygiene Data'!$H$13,0,10*ROW('Hygiene Data'!H98)))</f>
        <v/>
      </c>
      <c r="ED104" s="369" t="str">
        <f ca="1">+IF(OFFSET('Hygiene Data'!$I$11,0,10*ROW('Hygiene Data'!I98))="","",OFFSET('Hygiene Data'!$I$11,0,10*ROW('Hygiene Data'!I98)))</f>
        <v/>
      </c>
      <c r="EE104" s="369" t="str">
        <f ca="1">+IF(OFFSET('Hygiene Data'!$I$12,0,10*ROW('Hygiene Data'!I98))="","",OFFSET('Hygiene Data'!$I$12,0,10*ROW('Hygiene Data'!I98)))</f>
        <v/>
      </c>
      <c r="EF104" s="369" t="str">
        <f ca="1">+IF(OFFSET('Hygiene Data'!$I$13,0,10*ROW('Hygiene Data'!I98))="","",OFFSET('Hygiene Data'!$I$13,0,10*ROW('Hygiene Data'!I98)))</f>
        <v/>
      </c>
    </row>
    <row r="105" spans="1:136" x14ac:dyDescent="0.25">
      <c r="A105" s="478" t="str">
        <f ca="1">+IF(OFFSET('Water Data'!$B$2,0,10*ROW('Water Data'!E99))="","",OFFSET('Water Data'!$B$2,0,10*ROW('Water Data'!E99)))</f>
        <v/>
      </c>
      <c r="B105" s="478"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05" t="str">
        <f t="shared" ca="1" si="1"/>
        <v/>
      </c>
      <c r="D105" s="506"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06"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06"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06"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06"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06"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06"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06"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06"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06"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06"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06"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06"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06"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06"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06"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06"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06"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07"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07"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07"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07"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07"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07"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07"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07"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07"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07"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07"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07"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07"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07"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07"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07"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07"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07"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07"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07"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07"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07"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07"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07"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07"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07"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07"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07"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07"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07"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08"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84"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08"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08"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08"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08"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08"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08"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08"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08"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08"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08"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08"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08"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08"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08"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08"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08"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69" t="str">
        <f ca="1">+IF(OFFSET('Water Data'!$D$27,0,10*ROW('Water Data'!D99))="","",OFFSET('Water Data'!$D$27,0,10*ROW('Water Data'!D99)))</f>
        <v/>
      </c>
      <c r="BT105" s="369" t="str">
        <f ca="1">+IF(OFFSET('Water Data'!$D$28,0,10*ROW('Water Data'!D99))="","",OFFSET('Water Data'!$D$28,0,10*ROW('Water Data'!D99)))</f>
        <v/>
      </c>
      <c r="BU105" s="369" t="str">
        <f ca="1">+IF(OFFSET('Water Data'!$D$29,0,10*ROW('Water Data'!D99))="","",OFFSET('Water Data'!$D$29,0,10*ROW('Water Data'!D99)))</f>
        <v/>
      </c>
      <c r="BV105" s="369" t="str">
        <f ca="1">+IF(OFFSET('Water Data'!$E$27,0,10*ROW('Water Data'!E99))="","",OFFSET('Water Data'!$E$27,0,10*ROW('Water Data'!E99)))</f>
        <v/>
      </c>
      <c r="BW105" s="369" t="str">
        <f ca="1">+IF(OFFSET('Water Data'!$E$28,0,10*ROW('Water Data'!E99))="","",OFFSET('Water Data'!$E$28,0,10*ROW('Water Data'!E99)))</f>
        <v/>
      </c>
      <c r="BX105" s="369" t="str">
        <f ca="1">+IF(OFFSET('Water Data'!$E$29,0,10*ROW('Water Data'!E99))="","",OFFSET('Water Data'!$E$29,0,10*ROW('Water Data'!E99)))</f>
        <v/>
      </c>
      <c r="BY105" s="369" t="str">
        <f ca="1">+IF(OFFSET('Water Data'!$F$27,0,10*ROW('Water Data'!F99))="","",OFFSET('Water Data'!$F$27,0,10*ROW('Water Data'!F99)))</f>
        <v/>
      </c>
      <c r="BZ105" s="369" t="str">
        <f ca="1">+IF(OFFSET('Water Data'!$F$28,0,10*ROW('Water Data'!F99))="","",OFFSET('Water Data'!$F$28,0,10*ROW('Water Data'!F99)))</f>
        <v/>
      </c>
      <c r="CA105" s="369" t="str">
        <f ca="1">+IF(OFFSET('Water Data'!$F$29,0,10*ROW('Water Data'!F99))="","",OFFSET('Water Data'!$F$29,0,10*ROW('Water Data'!F99)))</f>
        <v/>
      </c>
      <c r="CB105" s="369" t="str">
        <f ca="1">+IF(OFFSET('Water Data'!$G$27,0,10*ROW('Water Data'!G99))="","",OFFSET('Water Data'!$G$27,0,10*ROW('Water Data'!G99)))</f>
        <v/>
      </c>
      <c r="CC105" s="369" t="str">
        <f ca="1">+IF(OFFSET('Water Data'!$G$28,0,10*ROW('Water Data'!G99))="","",OFFSET('Water Data'!$G$28,0,10*ROW('Water Data'!G99)))</f>
        <v/>
      </c>
      <c r="CD105" s="369" t="str">
        <f ca="1">+IF(OFFSET('Water Data'!$G$29,0,10*ROW('Water Data'!G99))="","",OFFSET('Water Data'!$G$29,0,10*ROW('Water Data'!G99)))</f>
        <v/>
      </c>
      <c r="CE105" s="369" t="str">
        <f ca="1">+IF(OFFSET('Water Data'!$H$27,0,10*ROW('Water Data'!H99))="","",OFFSET('Water Data'!$H$27,0,10*ROW('Water Data'!H99)))</f>
        <v/>
      </c>
      <c r="CF105" s="369" t="str">
        <f ca="1">+IF(OFFSET('Water Data'!$H$28,0,10*ROW('Water Data'!H99))="","",OFFSET('Water Data'!$H$28,0,10*ROW('Water Data'!H99)))</f>
        <v/>
      </c>
      <c r="CG105" s="369" t="str">
        <f ca="1">+IF(OFFSET('Water Data'!$H$29,0,10*ROW('Water Data'!H99))="","",OFFSET('Water Data'!$H$29,0,10*ROW('Water Data'!H99)))</f>
        <v/>
      </c>
      <c r="CH105" s="369" t="str">
        <f ca="1">+IF(OFFSET('Water Data'!$I$27,0,10*ROW('Water Data'!I99))="","",OFFSET('Water Data'!$I$27,0,10*ROW('Water Data'!I99)))</f>
        <v/>
      </c>
      <c r="CI105" s="369" t="str">
        <f ca="1">+IF(OFFSET('Water Data'!$I$28,0,10*ROW('Water Data'!I99))="","",OFFSET('Water Data'!$I$28,0,10*ROW('Water Data'!I99)))</f>
        <v/>
      </c>
      <c r="CJ105" s="369" t="str">
        <f ca="1">+IF(OFFSET('Water Data'!$I$29,0,10*ROW('Water Data'!I99))="","",OFFSET('Water Data'!$I$29,0,10*ROW('Water Data'!I99)))</f>
        <v/>
      </c>
      <c r="CK105" s="369" t="str">
        <f ca="1">+IF(OFFSET('Sanitation Data'!$D$28,0,10*ROW('Sanitation Data'!D99))="","",OFFSET('Sanitation Data'!$D$28,0,10*ROW('Sanitation Data'!D99)))</f>
        <v/>
      </c>
      <c r="CL105" s="369" t="str">
        <f ca="1">+IF(OFFSET('Sanitation Data'!$D$29,0,10*ROW('Sanitation Data'!D99))="","",OFFSET('Sanitation Data'!$D$29,0,10*ROW('Sanitation Data'!D99)))</f>
        <v/>
      </c>
      <c r="CM105" s="369" t="str">
        <f ca="1">+IF(OFFSET('Sanitation Data'!$D$30,0,10*ROW('Sanitation Data'!D99))="","",OFFSET('Sanitation Data'!$D$30,0,10*ROW('Sanitation Data'!D99)))</f>
        <v/>
      </c>
      <c r="CN105" s="369" t="str">
        <f ca="1">+IF(OFFSET('Sanitation Data'!$D$31,0,10*ROW('Sanitation Data'!D99))="","",OFFSET('Sanitation Data'!$D$31,0,10*ROW('Sanitation Data'!D99)))</f>
        <v/>
      </c>
      <c r="CO105" s="369" t="str">
        <f ca="1">+IF(OFFSET('Sanitation Data'!$D$32,0,10*ROW('Sanitation Data'!D99))="","",OFFSET('Sanitation Data'!$D$32,0,10*ROW('Sanitation Data'!D99)))</f>
        <v/>
      </c>
      <c r="CP105" s="369" t="str">
        <f ca="1">+IF(OFFSET('Sanitation Data'!$E$28,0,10*ROW('Sanitation Data'!E99))="","",OFFSET('Sanitation Data'!$E$28,0,10*ROW('Sanitation Data'!E99)))</f>
        <v/>
      </c>
      <c r="CQ105" s="369" t="str">
        <f ca="1">+IF(OFFSET('Sanitation Data'!$E$29,0,10*ROW('Sanitation Data'!E99))="","",OFFSET('Sanitation Data'!$E$29,0,10*ROW('Sanitation Data'!E99)))</f>
        <v/>
      </c>
      <c r="CR105" s="369" t="str">
        <f ca="1">+IF(OFFSET('Sanitation Data'!$E$30,0,10*ROW('Sanitation Data'!E99))="","",OFFSET('Sanitation Data'!$E$30,0,10*ROW('Sanitation Data'!E99)))</f>
        <v/>
      </c>
      <c r="CS105" s="369" t="str">
        <f ca="1">+IF(OFFSET('Sanitation Data'!$E$31,0,10*ROW('Sanitation Data'!E99))="","",OFFSET('Sanitation Data'!$E$31,0,10*ROW('Sanitation Data'!E99)))</f>
        <v/>
      </c>
      <c r="CT105" s="369" t="str">
        <f ca="1">+IF(OFFSET('Sanitation Data'!$E$32,0,10*ROW('Sanitation Data'!E99))="","",OFFSET('Sanitation Data'!$E$32,0,10*ROW('Sanitation Data'!E99)))</f>
        <v/>
      </c>
      <c r="CU105" s="369" t="str">
        <f ca="1">+IF(OFFSET('Sanitation Data'!$F$28,0,10*ROW('Sanitation Data'!F99))="","",OFFSET('Sanitation Data'!$F$28,0,10*ROW('Sanitation Data'!F99)))</f>
        <v/>
      </c>
      <c r="CV105" s="369" t="str">
        <f ca="1">+IF(OFFSET('Sanitation Data'!$F$29,0,10*ROW('Sanitation Data'!F99))="","",OFFSET('Sanitation Data'!$F$29,0,10*ROW('Sanitation Data'!F99)))</f>
        <v/>
      </c>
      <c r="CW105" s="369" t="str">
        <f ca="1">+IF(OFFSET('Sanitation Data'!$F$30,0,10*ROW('Sanitation Data'!F99))="","",OFFSET('Sanitation Data'!$F$30,0,10*ROW('Sanitation Data'!F99)))</f>
        <v/>
      </c>
      <c r="CX105" s="369" t="str">
        <f ca="1">+IF(OFFSET('Sanitation Data'!$F$31,0,10*ROW('Sanitation Data'!F99))="","",OFFSET('Sanitation Data'!$F$31,0,10*ROW('Sanitation Data'!F99)))</f>
        <v/>
      </c>
      <c r="CY105" s="369" t="str">
        <f ca="1">+IF(OFFSET('Sanitation Data'!$F$32,0,10*ROW('Sanitation Data'!F99))="","",OFFSET('Sanitation Data'!$F$32,0,10*ROW('Sanitation Data'!F99)))</f>
        <v/>
      </c>
      <c r="CZ105" s="369" t="str">
        <f ca="1">+IF(OFFSET('Sanitation Data'!$G$28,0,10*ROW('Sanitation Data'!G99))="","",OFFSET('Sanitation Data'!$G$28,0,10*ROW('Sanitation Data'!G99)))</f>
        <v/>
      </c>
      <c r="DA105" s="369" t="str">
        <f ca="1">+IF(OFFSET('Sanitation Data'!$G$29,0,10*ROW('Sanitation Data'!G99))="","",OFFSET('Sanitation Data'!$G$29,0,10*ROW('Sanitation Data'!G99)))</f>
        <v/>
      </c>
      <c r="DB105" s="369" t="str">
        <f ca="1">+IF(OFFSET('Sanitation Data'!$G$30,0,10*ROW('Sanitation Data'!G99))="","",OFFSET('Sanitation Data'!$G$30,0,10*ROW('Sanitation Data'!G99)))</f>
        <v/>
      </c>
      <c r="DC105" s="369" t="str">
        <f ca="1">+IF(OFFSET('Sanitation Data'!$G$31,0,10*ROW('Sanitation Data'!G99))="","",OFFSET('Sanitation Data'!$G$31,0,10*ROW('Sanitation Data'!G99)))</f>
        <v/>
      </c>
      <c r="DD105" s="369" t="str">
        <f ca="1">+IF(OFFSET('Sanitation Data'!$G$32,0,10*ROW('Sanitation Data'!G99))="","",OFFSET('Sanitation Data'!$G$32,0,10*ROW('Sanitation Data'!G99)))</f>
        <v/>
      </c>
      <c r="DE105" s="369" t="str">
        <f ca="1">+IF(OFFSET('Sanitation Data'!$H$28,0,10*ROW('Sanitation Data'!H99))="","",OFFSET('Sanitation Data'!$H$28,0,10*ROW('Sanitation Data'!H99)))</f>
        <v/>
      </c>
      <c r="DF105" s="369" t="str">
        <f ca="1">+IF(OFFSET('Sanitation Data'!$H$29,0,10*ROW('Sanitation Data'!H99))="","",OFFSET('Sanitation Data'!$H$29,0,10*ROW('Sanitation Data'!H99)))</f>
        <v/>
      </c>
      <c r="DG105" s="369" t="str">
        <f ca="1">+IF(OFFSET('Sanitation Data'!$H$30,0,10*ROW('Sanitation Data'!H99))="","",OFFSET('Sanitation Data'!$H$30,0,10*ROW('Sanitation Data'!H99)))</f>
        <v/>
      </c>
      <c r="DH105" s="369" t="str">
        <f ca="1">+IF(OFFSET('Sanitation Data'!$H$31,0,10*ROW('Sanitation Data'!H99))="","",OFFSET('Sanitation Data'!$H$31,0,10*ROW('Sanitation Data'!H99)))</f>
        <v/>
      </c>
      <c r="DI105" s="369" t="str">
        <f ca="1">+IF(OFFSET('Sanitation Data'!$H$32,0,10*ROW('Sanitation Data'!H99))="","",OFFSET('Sanitation Data'!$H$32,0,10*ROW('Sanitation Data'!H99)))</f>
        <v/>
      </c>
      <c r="DJ105" s="369" t="str">
        <f ca="1">+IF(OFFSET('Sanitation Data'!$I$28,0,10*ROW('Sanitation Data'!I99))="","",OFFSET('Sanitation Data'!$I$28,0,10*ROW('Sanitation Data'!I99)))</f>
        <v/>
      </c>
      <c r="DK105" s="369" t="str">
        <f ca="1">+IF(OFFSET('Sanitation Data'!$I$29,0,10*ROW('Sanitation Data'!I99))="","",OFFSET('Sanitation Data'!$I$29,0,10*ROW('Sanitation Data'!I99)))</f>
        <v/>
      </c>
      <c r="DL105" s="369" t="str">
        <f ca="1">+IF(OFFSET('Sanitation Data'!$I$30,0,10*ROW('Sanitation Data'!I99))="","",OFFSET('Sanitation Data'!$I$30,0,10*ROW('Sanitation Data'!I99)))</f>
        <v/>
      </c>
      <c r="DM105" s="369" t="str">
        <f ca="1">+IF(OFFSET('Sanitation Data'!$I$31,0,10*ROW('Sanitation Data'!I99))="","",OFFSET('Sanitation Data'!$I$31,0,10*ROW('Sanitation Data'!I99)))</f>
        <v/>
      </c>
      <c r="DN105" s="369" t="str">
        <f ca="1">+IF(OFFSET('Sanitation Data'!$I$32,0,10*ROW('Sanitation Data'!I99))="","",OFFSET('Sanitation Data'!$I$32,0,10*ROW('Sanitation Data'!I99)))</f>
        <v/>
      </c>
      <c r="DO105" s="369" t="str">
        <f ca="1">+IF(OFFSET('Hygiene Data'!$D$11,0,10*ROW('Hygiene Data'!D99))="","",OFFSET('Hygiene Data'!$D$11,0,10*ROW('Hygiene Data'!D99)))</f>
        <v/>
      </c>
      <c r="DP105" s="369" t="str">
        <f ca="1">+IF(OFFSET('Hygiene Data'!$D$12,0,10*ROW('Hygiene Data'!D99))="","",OFFSET('Hygiene Data'!$D$12,0,10*ROW('Hygiene Data'!D99)))</f>
        <v/>
      </c>
      <c r="DQ105" s="369" t="str">
        <f ca="1">+IF(OFFSET('Hygiene Data'!$D$13,0,10*ROW('Hygiene Data'!D99))="","",OFFSET('Hygiene Data'!$D$13,0,10*ROW('Hygiene Data'!D99)))</f>
        <v/>
      </c>
      <c r="DR105" s="369" t="str">
        <f ca="1">+IF(OFFSET('Hygiene Data'!$E$11,0,10*ROW('Hygiene Data'!E99))="","",OFFSET('Hygiene Data'!$E$11,0,10*ROW('Hygiene Data'!E99)))</f>
        <v/>
      </c>
      <c r="DS105" s="369" t="str">
        <f ca="1">+IF(OFFSET('Hygiene Data'!$E$12,0,10*ROW('Hygiene Data'!E99))="","",OFFSET('Hygiene Data'!$E$12,0,10*ROW('Hygiene Data'!E99)))</f>
        <v/>
      </c>
      <c r="DT105" s="369" t="str">
        <f ca="1">+IF(OFFSET('Hygiene Data'!$E$13,0,10*ROW('Hygiene Data'!E99))="","",OFFSET('Hygiene Data'!$E$13,0,10*ROW('Hygiene Data'!E99)))</f>
        <v/>
      </c>
      <c r="DU105" s="369" t="str">
        <f ca="1">+IF(OFFSET('Hygiene Data'!$F$11,0,10*ROW('Hygiene Data'!F99))="","",OFFSET('Hygiene Data'!$F$11,0,10*ROW('Hygiene Data'!F99)))</f>
        <v/>
      </c>
      <c r="DV105" s="369" t="str">
        <f ca="1">+IF(OFFSET('Hygiene Data'!$F$12,0,10*ROW('Hygiene Data'!F99))="","",OFFSET('Hygiene Data'!$F$12,0,10*ROW('Hygiene Data'!F99)))</f>
        <v/>
      </c>
      <c r="DW105" s="369" t="str">
        <f ca="1">+IF(OFFSET('Hygiene Data'!$F$13,0,10*ROW('Hygiene Data'!F99))="","",OFFSET('Hygiene Data'!$F$13,0,10*ROW('Hygiene Data'!F99)))</f>
        <v/>
      </c>
      <c r="DX105" s="369" t="str">
        <f ca="1">+IF(OFFSET('Hygiene Data'!$G$11,0,10*ROW('Hygiene Data'!G99))="","",OFFSET('Hygiene Data'!$G$11,0,10*ROW('Hygiene Data'!G99)))</f>
        <v/>
      </c>
      <c r="DY105" s="369" t="str">
        <f ca="1">+IF(OFFSET('Hygiene Data'!$G$12,0,10*ROW('Hygiene Data'!G99))="","",OFFSET('Hygiene Data'!$G$12,0,10*ROW('Hygiene Data'!G99)))</f>
        <v/>
      </c>
      <c r="DZ105" s="369" t="str">
        <f ca="1">+IF(OFFSET('Hygiene Data'!$G$13,0,10*ROW('Hygiene Data'!G99))="","",OFFSET('Hygiene Data'!$G$13,0,10*ROW('Hygiene Data'!G99)))</f>
        <v/>
      </c>
      <c r="EA105" s="369" t="str">
        <f ca="1">+IF(OFFSET('Hygiene Data'!$H$11,0,10*ROW('Hygiene Data'!H99))="","",OFFSET('Hygiene Data'!$H$11,0,10*ROW('Hygiene Data'!H99)))</f>
        <v/>
      </c>
      <c r="EB105" s="369" t="str">
        <f ca="1">+IF(OFFSET('Hygiene Data'!$H$12,0,10*ROW('Hygiene Data'!H99))="","",OFFSET('Hygiene Data'!$H$12,0,10*ROW('Hygiene Data'!H99)))</f>
        <v/>
      </c>
      <c r="EC105" s="369" t="str">
        <f ca="1">+IF(OFFSET('Hygiene Data'!$H$13,0,10*ROW('Hygiene Data'!H99))="","",OFFSET('Hygiene Data'!$H$13,0,10*ROW('Hygiene Data'!H99)))</f>
        <v/>
      </c>
      <c r="ED105" s="369" t="str">
        <f ca="1">+IF(OFFSET('Hygiene Data'!$I$11,0,10*ROW('Hygiene Data'!I99))="","",OFFSET('Hygiene Data'!$I$11,0,10*ROW('Hygiene Data'!I99)))</f>
        <v/>
      </c>
      <c r="EE105" s="369" t="str">
        <f ca="1">+IF(OFFSET('Hygiene Data'!$I$12,0,10*ROW('Hygiene Data'!I99))="","",OFFSET('Hygiene Data'!$I$12,0,10*ROW('Hygiene Data'!I99)))</f>
        <v/>
      </c>
      <c r="EF105" s="369" t="str">
        <f ca="1">+IF(OFFSET('Hygiene Data'!$I$13,0,10*ROW('Hygiene Data'!I99))="","",OFFSET('Hygiene Data'!$I$13,0,10*ROW('Hygiene Data'!I99)))</f>
        <v/>
      </c>
    </row>
    <row r="106" spans="1:136" x14ac:dyDescent="0.25">
      <c r="A106" s="478" t="str">
        <f ca="1">+IF(OFFSET('Water Data'!$B$2,0,10*ROW('Water Data'!E100))="","",OFFSET('Water Data'!$B$2,0,10*ROW('Water Data'!E100)))</f>
        <v/>
      </c>
      <c r="B106" s="478"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05" t="str">
        <f t="shared" ca="1" si="1"/>
        <v/>
      </c>
      <c r="D106" s="506"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06"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06"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06"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06"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06"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06"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06"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06"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06"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06"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06"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06"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06"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06"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06"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06"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06"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07"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07"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07"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07"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07"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07"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07"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07"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07"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07"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07"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07"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07"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07"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07"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07"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07"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07"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07"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07"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07"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07"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07"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07"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07"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07"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07"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07"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07"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07"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08"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84"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08"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08"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08"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08"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08"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08"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08"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08"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08"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08"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08"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08"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08"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08"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08"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08"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69" t="str">
        <f ca="1">+IF(OFFSET('Water Data'!$D$27,0,10*ROW('Water Data'!D100))="","",OFFSET('Water Data'!$D$27,0,10*ROW('Water Data'!D100)))</f>
        <v/>
      </c>
      <c r="BT106" s="369" t="str">
        <f ca="1">+IF(OFFSET('Water Data'!$D$28,0,10*ROW('Water Data'!D100))="","",OFFSET('Water Data'!$D$28,0,10*ROW('Water Data'!D100)))</f>
        <v/>
      </c>
      <c r="BU106" s="369" t="str">
        <f ca="1">+IF(OFFSET('Water Data'!$D$29,0,10*ROW('Water Data'!D100))="","",OFFSET('Water Data'!$D$29,0,10*ROW('Water Data'!D100)))</f>
        <v/>
      </c>
      <c r="BV106" s="369" t="str">
        <f ca="1">+IF(OFFSET('Water Data'!$E$27,0,10*ROW('Water Data'!E100))="","",OFFSET('Water Data'!$E$27,0,10*ROW('Water Data'!E100)))</f>
        <v/>
      </c>
      <c r="BW106" s="369" t="str">
        <f ca="1">+IF(OFFSET('Water Data'!$E$28,0,10*ROW('Water Data'!E100))="","",OFFSET('Water Data'!$E$28,0,10*ROW('Water Data'!E100)))</f>
        <v/>
      </c>
      <c r="BX106" s="369" t="str">
        <f ca="1">+IF(OFFSET('Water Data'!$E$29,0,10*ROW('Water Data'!E100))="","",OFFSET('Water Data'!$E$29,0,10*ROW('Water Data'!E100)))</f>
        <v/>
      </c>
      <c r="BY106" s="369" t="str">
        <f ca="1">+IF(OFFSET('Water Data'!$F$27,0,10*ROW('Water Data'!F100))="","",OFFSET('Water Data'!$F$27,0,10*ROW('Water Data'!F100)))</f>
        <v/>
      </c>
      <c r="BZ106" s="369" t="str">
        <f ca="1">+IF(OFFSET('Water Data'!$F$28,0,10*ROW('Water Data'!F100))="","",OFFSET('Water Data'!$F$28,0,10*ROW('Water Data'!F100)))</f>
        <v/>
      </c>
      <c r="CA106" s="369" t="str">
        <f ca="1">+IF(OFFSET('Water Data'!$F$29,0,10*ROW('Water Data'!F100))="","",OFFSET('Water Data'!$F$29,0,10*ROW('Water Data'!F100)))</f>
        <v/>
      </c>
      <c r="CB106" s="369" t="str">
        <f ca="1">+IF(OFFSET('Water Data'!$G$27,0,10*ROW('Water Data'!G100))="","",OFFSET('Water Data'!$G$27,0,10*ROW('Water Data'!G100)))</f>
        <v/>
      </c>
      <c r="CC106" s="369" t="str">
        <f ca="1">+IF(OFFSET('Water Data'!$G$28,0,10*ROW('Water Data'!G100))="","",OFFSET('Water Data'!$G$28,0,10*ROW('Water Data'!G100)))</f>
        <v/>
      </c>
      <c r="CD106" s="369" t="str">
        <f ca="1">+IF(OFFSET('Water Data'!$G$29,0,10*ROW('Water Data'!G100))="","",OFFSET('Water Data'!$G$29,0,10*ROW('Water Data'!G100)))</f>
        <v/>
      </c>
      <c r="CE106" s="369" t="str">
        <f ca="1">+IF(OFFSET('Water Data'!$H$27,0,10*ROW('Water Data'!H100))="","",OFFSET('Water Data'!$H$27,0,10*ROW('Water Data'!H100)))</f>
        <v/>
      </c>
      <c r="CF106" s="369" t="str">
        <f ca="1">+IF(OFFSET('Water Data'!$H$28,0,10*ROW('Water Data'!H100))="","",OFFSET('Water Data'!$H$28,0,10*ROW('Water Data'!H100)))</f>
        <v/>
      </c>
      <c r="CG106" s="369" t="str">
        <f ca="1">+IF(OFFSET('Water Data'!$H$29,0,10*ROW('Water Data'!H100))="","",OFFSET('Water Data'!$H$29,0,10*ROW('Water Data'!H100)))</f>
        <v/>
      </c>
      <c r="CH106" s="369" t="str">
        <f ca="1">+IF(OFFSET('Water Data'!$I$27,0,10*ROW('Water Data'!I100))="","",OFFSET('Water Data'!$I$27,0,10*ROW('Water Data'!I100)))</f>
        <v/>
      </c>
      <c r="CI106" s="369" t="str">
        <f ca="1">+IF(OFFSET('Water Data'!$I$28,0,10*ROW('Water Data'!I100))="","",OFFSET('Water Data'!$I$28,0,10*ROW('Water Data'!I100)))</f>
        <v/>
      </c>
      <c r="CJ106" s="369" t="str">
        <f ca="1">+IF(OFFSET('Water Data'!$I$29,0,10*ROW('Water Data'!I100))="","",OFFSET('Water Data'!$I$29,0,10*ROW('Water Data'!I100)))</f>
        <v/>
      </c>
      <c r="CK106" s="369" t="str">
        <f ca="1">+IF(OFFSET('Sanitation Data'!$D$28,0,10*ROW('Sanitation Data'!D100))="","",OFFSET('Sanitation Data'!$D$28,0,10*ROW('Sanitation Data'!D100)))</f>
        <v/>
      </c>
      <c r="CL106" s="369" t="str">
        <f ca="1">+IF(OFFSET('Sanitation Data'!$D$29,0,10*ROW('Sanitation Data'!D100))="","",OFFSET('Sanitation Data'!$D$29,0,10*ROW('Sanitation Data'!D100)))</f>
        <v/>
      </c>
      <c r="CM106" s="369" t="str">
        <f ca="1">+IF(OFFSET('Sanitation Data'!$D$30,0,10*ROW('Sanitation Data'!D100))="","",OFFSET('Sanitation Data'!$D$30,0,10*ROW('Sanitation Data'!D100)))</f>
        <v/>
      </c>
      <c r="CN106" s="369" t="str">
        <f ca="1">+IF(OFFSET('Sanitation Data'!$D$31,0,10*ROW('Sanitation Data'!D100))="","",OFFSET('Sanitation Data'!$D$31,0,10*ROW('Sanitation Data'!D100)))</f>
        <v/>
      </c>
      <c r="CO106" s="369" t="str">
        <f ca="1">+IF(OFFSET('Sanitation Data'!$D$32,0,10*ROW('Sanitation Data'!D100))="","",OFFSET('Sanitation Data'!$D$32,0,10*ROW('Sanitation Data'!D100)))</f>
        <v/>
      </c>
      <c r="CP106" s="369" t="str">
        <f ca="1">+IF(OFFSET('Sanitation Data'!$E$28,0,10*ROW('Sanitation Data'!E100))="","",OFFSET('Sanitation Data'!$E$28,0,10*ROW('Sanitation Data'!E100)))</f>
        <v/>
      </c>
      <c r="CQ106" s="369" t="str">
        <f ca="1">+IF(OFFSET('Sanitation Data'!$E$29,0,10*ROW('Sanitation Data'!E100))="","",OFFSET('Sanitation Data'!$E$29,0,10*ROW('Sanitation Data'!E100)))</f>
        <v/>
      </c>
      <c r="CR106" s="369" t="str">
        <f ca="1">+IF(OFFSET('Sanitation Data'!$E$30,0,10*ROW('Sanitation Data'!E100))="","",OFFSET('Sanitation Data'!$E$30,0,10*ROW('Sanitation Data'!E100)))</f>
        <v/>
      </c>
      <c r="CS106" s="369" t="str">
        <f ca="1">+IF(OFFSET('Sanitation Data'!$E$31,0,10*ROW('Sanitation Data'!E100))="","",OFFSET('Sanitation Data'!$E$31,0,10*ROW('Sanitation Data'!E100)))</f>
        <v/>
      </c>
      <c r="CT106" s="369" t="str">
        <f ca="1">+IF(OFFSET('Sanitation Data'!$E$32,0,10*ROW('Sanitation Data'!E100))="","",OFFSET('Sanitation Data'!$E$32,0,10*ROW('Sanitation Data'!E100)))</f>
        <v/>
      </c>
      <c r="CU106" s="369" t="str">
        <f ca="1">+IF(OFFSET('Sanitation Data'!$F$28,0,10*ROW('Sanitation Data'!F100))="","",OFFSET('Sanitation Data'!$F$28,0,10*ROW('Sanitation Data'!F100)))</f>
        <v/>
      </c>
      <c r="CV106" s="369" t="str">
        <f ca="1">+IF(OFFSET('Sanitation Data'!$F$29,0,10*ROW('Sanitation Data'!F100))="","",OFFSET('Sanitation Data'!$F$29,0,10*ROW('Sanitation Data'!F100)))</f>
        <v/>
      </c>
      <c r="CW106" s="369" t="str">
        <f ca="1">+IF(OFFSET('Sanitation Data'!$F$30,0,10*ROW('Sanitation Data'!F100))="","",OFFSET('Sanitation Data'!$F$30,0,10*ROW('Sanitation Data'!F100)))</f>
        <v/>
      </c>
      <c r="CX106" s="369" t="str">
        <f ca="1">+IF(OFFSET('Sanitation Data'!$F$31,0,10*ROW('Sanitation Data'!F100))="","",OFFSET('Sanitation Data'!$F$31,0,10*ROW('Sanitation Data'!F100)))</f>
        <v/>
      </c>
      <c r="CY106" s="369" t="str">
        <f ca="1">+IF(OFFSET('Sanitation Data'!$F$32,0,10*ROW('Sanitation Data'!F100))="","",OFFSET('Sanitation Data'!$F$32,0,10*ROW('Sanitation Data'!F100)))</f>
        <v/>
      </c>
      <c r="CZ106" s="369" t="str">
        <f ca="1">+IF(OFFSET('Sanitation Data'!$G$28,0,10*ROW('Sanitation Data'!G100))="","",OFFSET('Sanitation Data'!$G$28,0,10*ROW('Sanitation Data'!G100)))</f>
        <v/>
      </c>
      <c r="DA106" s="369" t="str">
        <f ca="1">+IF(OFFSET('Sanitation Data'!$G$29,0,10*ROW('Sanitation Data'!G100))="","",OFFSET('Sanitation Data'!$G$29,0,10*ROW('Sanitation Data'!G100)))</f>
        <v/>
      </c>
      <c r="DB106" s="369" t="str">
        <f ca="1">+IF(OFFSET('Sanitation Data'!$G$30,0,10*ROW('Sanitation Data'!G100))="","",OFFSET('Sanitation Data'!$G$30,0,10*ROW('Sanitation Data'!G100)))</f>
        <v/>
      </c>
      <c r="DC106" s="369" t="str">
        <f ca="1">+IF(OFFSET('Sanitation Data'!$G$31,0,10*ROW('Sanitation Data'!G100))="","",OFFSET('Sanitation Data'!$G$31,0,10*ROW('Sanitation Data'!G100)))</f>
        <v/>
      </c>
      <c r="DD106" s="369" t="str">
        <f ca="1">+IF(OFFSET('Sanitation Data'!$G$32,0,10*ROW('Sanitation Data'!G100))="","",OFFSET('Sanitation Data'!$G$32,0,10*ROW('Sanitation Data'!G100)))</f>
        <v/>
      </c>
      <c r="DE106" s="369" t="str">
        <f ca="1">+IF(OFFSET('Sanitation Data'!$H$28,0,10*ROW('Sanitation Data'!H100))="","",OFFSET('Sanitation Data'!$H$28,0,10*ROW('Sanitation Data'!H100)))</f>
        <v/>
      </c>
      <c r="DF106" s="369" t="str">
        <f ca="1">+IF(OFFSET('Sanitation Data'!$H$29,0,10*ROW('Sanitation Data'!H100))="","",OFFSET('Sanitation Data'!$H$29,0,10*ROW('Sanitation Data'!H100)))</f>
        <v/>
      </c>
      <c r="DG106" s="369" t="str">
        <f ca="1">+IF(OFFSET('Sanitation Data'!$H$30,0,10*ROW('Sanitation Data'!H100))="","",OFFSET('Sanitation Data'!$H$30,0,10*ROW('Sanitation Data'!H100)))</f>
        <v/>
      </c>
      <c r="DH106" s="369" t="str">
        <f ca="1">+IF(OFFSET('Sanitation Data'!$H$31,0,10*ROW('Sanitation Data'!H100))="","",OFFSET('Sanitation Data'!$H$31,0,10*ROW('Sanitation Data'!H100)))</f>
        <v/>
      </c>
      <c r="DI106" s="369" t="str">
        <f ca="1">+IF(OFFSET('Sanitation Data'!$H$32,0,10*ROW('Sanitation Data'!H100))="","",OFFSET('Sanitation Data'!$H$32,0,10*ROW('Sanitation Data'!H100)))</f>
        <v/>
      </c>
      <c r="DJ106" s="369" t="str">
        <f ca="1">+IF(OFFSET('Sanitation Data'!$I$28,0,10*ROW('Sanitation Data'!I100))="","",OFFSET('Sanitation Data'!$I$28,0,10*ROW('Sanitation Data'!I100)))</f>
        <v/>
      </c>
      <c r="DK106" s="369" t="str">
        <f ca="1">+IF(OFFSET('Sanitation Data'!$I$29,0,10*ROW('Sanitation Data'!I100))="","",OFFSET('Sanitation Data'!$I$29,0,10*ROW('Sanitation Data'!I100)))</f>
        <v/>
      </c>
      <c r="DL106" s="369" t="str">
        <f ca="1">+IF(OFFSET('Sanitation Data'!$I$30,0,10*ROW('Sanitation Data'!I100))="","",OFFSET('Sanitation Data'!$I$30,0,10*ROW('Sanitation Data'!I100)))</f>
        <v/>
      </c>
      <c r="DM106" s="369" t="str">
        <f ca="1">+IF(OFFSET('Sanitation Data'!$I$31,0,10*ROW('Sanitation Data'!I100))="","",OFFSET('Sanitation Data'!$I$31,0,10*ROW('Sanitation Data'!I100)))</f>
        <v/>
      </c>
      <c r="DN106" s="369" t="str">
        <f ca="1">+IF(OFFSET('Sanitation Data'!$I$32,0,10*ROW('Sanitation Data'!I100))="","",OFFSET('Sanitation Data'!$I$32,0,10*ROW('Sanitation Data'!I100)))</f>
        <v/>
      </c>
      <c r="DO106" s="369" t="str">
        <f ca="1">+IF(OFFSET('Hygiene Data'!$D$11,0,10*ROW('Hygiene Data'!D100))="","",OFFSET('Hygiene Data'!$D$11,0,10*ROW('Hygiene Data'!D100)))</f>
        <v/>
      </c>
      <c r="DP106" s="369" t="str">
        <f ca="1">+IF(OFFSET('Hygiene Data'!$D$12,0,10*ROW('Hygiene Data'!D100))="","",OFFSET('Hygiene Data'!$D$12,0,10*ROW('Hygiene Data'!D100)))</f>
        <v/>
      </c>
      <c r="DQ106" s="369" t="str">
        <f ca="1">+IF(OFFSET('Hygiene Data'!$D$13,0,10*ROW('Hygiene Data'!D100))="","",OFFSET('Hygiene Data'!$D$13,0,10*ROW('Hygiene Data'!D100)))</f>
        <v/>
      </c>
      <c r="DR106" s="369" t="str">
        <f ca="1">+IF(OFFSET('Hygiene Data'!$E$11,0,10*ROW('Hygiene Data'!E100))="","",OFFSET('Hygiene Data'!$E$11,0,10*ROW('Hygiene Data'!E100)))</f>
        <v/>
      </c>
      <c r="DS106" s="369" t="str">
        <f ca="1">+IF(OFFSET('Hygiene Data'!$E$12,0,10*ROW('Hygiene Data'!E100))="","",OFFSET('Hygiene Data'!$E$12,0,10*ROW('Hygiene Data'!E100)))</f>
        <v/>
      </c>
      <c r="DT106" s="369" t="str">
        <f ca="1">+IF(OFFSET('Hygiene Data'!$E$13,0,10*ROW('Hygiene Data'!E100))="","",OFFSET('Hygiene Data'!$E$13,0,10*ROW('Hygiene Data'!E100)))</f>
        <v/>
      </c>
      <c r="DU106" s="369" t="str">
        <f ca="1">+IF(OFFSET('Hygiene Data'!$F$11,0,10*ROW('Hygiene Data'!F100))="","",OFFSET('Hygiene Data'!$F$11,0,10*ROW('Hygiene Data'!F100)))</f>
        <v/>
      </c>
      <c r="DV106" s="369" t="str">
        <f ca="1">+IF(OFFSET('Hygiene Data'!$F$12,0,10*ROW('Hygiene Data'!F100))="","",OFFSET('Hygiene Data'!$F$12,0,10*ROW('Hygiene Data'!F100)))</f>
        <v/>
      </c>
      <c r="DW106" s="369" t="str">
        <f ca="1">+IF(OFFSET('Hygiene Data'!$F$13,0,10*ROW('Hygiene Data'!F100))="","",OFFSET('Hygiene Data'!$F$13,0,10*ROW('Hygiene Data'!F100)))</f>
        <v/>
      </c>
      <c r="DX106" s="369" t="str">
        <f ca="1">+IF(OFFSET('Hygiene Data'!$G$11,0,10*ROW('Hygiene Data'!G100))="","",OFFSET('Hygiene Data'!$G$11,0,10*ROW('Hygiene Data'!G100)))</f>
        <v/>
      </c>
      <c r="DY106" s="369" t="str">
        <f ca="1">+IF(OFFSET('Hygiene Data'!$G$12,0,10*ROW('Hygiene Data'!G100))="","",OFFSET('Hygiene Data'!$G$12,0,10*ROW('Hygiene Data'!G100)))</f>
        <v/>
      </c>
      <c r="DZ106" s="369" t="str">
        <f ca="1">+IF(OFFSET('Hygiene Data'!$G$13,0,10*ROW('Hygiene Data'!G100))="","",OFFSET('Hygiene Data'!$G$13,0,10*ROW('Hygiene Data'!G100)))</f>
        <v/>
      </c>
      <c r="EA106" s="369" t="str">
        <f ca="1">+IF(OFFSET('Hygiene Data'!$H$11,0,10*ROW('Hygiene Data'!H100))="","",OFFSET('Hygiene Data'!$H$11,0,10*ROW('Hygiene Data'!H100)))</f>
        <v/>
      </c>
      <c r="EB106" s="369" t="str">
        <f ca="1">+IF(OFFSET('Hygiene Data'!$H$12,0,10*ROW('Hygiene Data'!H100))="","",OFFSET('Hygiene Data'!$H$12,0,10*ROW('Hygiene Data'!H100)))</f>
        <v/>
      </c>
      <c r="EC106" s="369" t="str">
        <f ca="1">+IF(OFFSET('Hygiene Data'!$H$13,0,10*ROW('Hygiene Data'!H100))="","",OFFSET('Hygiene Data'!$H$13,0,10*ROW('Hygiene Data'!H100)))</f>
        <v/>
      </c>
      <c r="ED106" s="369" t="str">
        <f ca="1">+IF(OFFSET('Hygiene Data'!$I$11,0,10*ROW('Hygiene Data'!I100))="","",OFFSET('Hygiene Data'!$I$11,0,10*ROW('Hygiene Data'!I100)))</f>
        <v/>
      </c>
      <c r="EE106" s="369" t="str">
        <f ca="1">+IF(OFFSET('Hygiene Data'!$I$12,0,10*ROW('Hygiene Data'!I100))="","",OFFSET('Hygiene Data'!$I$12,0,10*ROW('Hygiene Data'!I100)))</f>
        <v/>
      </c>
      <c r="EF106" s="369" t="str">
        <f ca="1">+IF(OFFSET('Hygiene Data'!$I$13,0,10*ROW('Hygiene Data'!I100))="","",OFFSET('Hygiene Data'!$I$13,0,10*ROW('Hygiene Data'!I100)))</f>
        <v/>
      </c>
    </row>
    <row r="107" spans="1:136" x14ac:dyDescent="0.25">
      <c r="A107" s="478" t="str">
        <f ca="1">+IF(OFFSET('Water Data'!$B$2,0,10*ROW('Water Data'!E101))="","",OFFSET('Water Data'!$B$2,0,10*ROW('Water Data'!E101)))</f>
        <v/>
      </c>
      <c r="B107" s="478"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05" t="str">
        <f t="shared" ca="1" si="1"/>
        <v/>
      </c>
      <c r="D107" s="506"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06"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06"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06"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06"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06"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06"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06"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06"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06"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06"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06"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06"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06"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06"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06"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06"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06"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07"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07"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07"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07"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07"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07"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07"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07"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07"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07"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07"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07"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07"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07"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07"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07"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07"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07"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07"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07"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07"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07"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07"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07"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07"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07"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07"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07"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07"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07"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08"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84"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08"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08"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08"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08"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08"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08"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08"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08"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08"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08"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08"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08"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08"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08"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08"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08"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69" t="str">
        <f ca="1">+IF(OFFSET('Water Data'!$D$27,0,10*ROW('Water Data'!D101))="","",OFFSET('Water Data'!$D$27,0,10*ROW('Water Data'!D101)))</f>
        <v/>
      </c>
      <c r="BT107" s="369" t="str">
        <f ca="1">+IF(OFFSET('Water Data'!$D$28,0,10*ROW('Water Data'!D101))="","",OFFSET('Water Data'!$D$28,0,10*ROW('Water Data'!D101)))</f>
        <v/>
      </c>
      <c r="BU107" s="369" t="str">
        <f ca="1">+IF(OFFSET('Water Data'!$D$29,0,10*ROW('Water Data'!D101))="","",OFFSET('Water Data'!$D$29,0,10*ROW('Water Data'!D101)))</f>
        <v/>
      </c>
      <c r="BV107" s="369" t="str">
        <f ca="1">+IF(OFFSET('Water Data'!$E$27,0,10*ROW('Water Data'!E101))="","",OFFSET('Water Data'!$E$27,0,10*ROW('Water Data'!E101)))</f>
        <v/>
      </c>
      <c r="BW107" s="369" t="str">
        <f ca="1">+IF(OFFSET('Water Data'!$E$28,0,10*ROW('Water Data'!E101))="","",OFFSET('Water Data'!$E$28,0,10*ROW('Water Data'!E101)))</f>
        <v/>
      </c>
      <c r="BX107" s="369" t="str">
        <f ca="1">+IF(OFFSET('Water Data'!$E$29,0,10*ROW('Water Data'!E101))="","",OFFSET('Water Data'!$E$29,0,10*ROW('Water Data'!E101)))</f>
        <v/>
      </c>
      <c r="BY107" s="369" t="str">
        <f ca="1">+IF(OFFSET('Water Data'!$F$27,0,10*ROW('Water Data'!F101))="","",OFFSET('Water Data'!$F$27,0,10*ROW('Water Data'!F101)))</f>
        <v/>
      </c>
      <c r="BZ107" s="369" t="str">
        <f ca="1">+IF(OFFSET('Water Data'!$F$28,0,10*ROW('Water Data'!F101))="","",OFFSET('Water Data'!$F$28,0,10*ROW('Water Data'!F101)))</f>
        <v/>
      </c>
      <c r="CA107" s="369" t="str">
        <f ca="1">+IF(OFFSET('Water Data'!$F$29,0,10*ROW('Water Data'!F101))="","",OFFSET('Water Data'!$F$29,0,10*ROW('Water Data'!F101)))</f>
        <v/>
      </c>
      <c r="CB107" s="369" t="str">
        <f ca="1">+IF(OFFSET('Water Data'!$G$27,0,10*ROW('Water Data'!G101))="","",OFFSET('Water Data'!$G$27,0,10*ROW('Water Data'!G101)))</f>
        <v/>
      </c>
      <c r="CC107" s="369" t="str">
        <f ca="1">+IF(OFFSET('Water Data'!$G$28,0,10*ROW('Water Data'!G101))="","",OFFSET('Water Data'!$G$28,0,10*ROW('Water Data'!G101)))</f>
        <v/>
      </c>
      <c r="CD107" s="369" t="str">
        <f ca="1">+IF(OFFSET('Water Data'!$G$29,0,10*ROW('Water Data'!G101))="","",OFFSET('Water Data'!$G$29,0,10*ROW('Water Data'!G101)))</f>
        <v/>
      </c>
      <c r="CE107" s="369" t="str">
        <f ca="1">+IF(OFFSET('Water Data'!$H$27,0,10*ROW('Water Data'!H101))="","",OFFSET('Water Data'!$H$27,0,10*ROW('Water Data'!H101)))</f>
        <v/>
      </c>
      <c r="CF107" s="369" t="str">
        <f ca="1">+IF(OFFSET('Water Data'!$H$28,0,10*ROW('Water Data'!H101))="","",OFFSET('Water Data'!$H$28,0,10*ROW('Water Data'!H101)))</f>
        <v/>
      </c>
      <c r="CG107" s="369" t="str">
        <f ca="1">+IF(OFFSET('Water Data'!$H$29,0,10*ROW('Water Data'!H101))="","",OFFSET('Water Data'!$H$29,0,10*ROW('Water Data'!H101)))</f>
        <v/>
      </c>
      <c r="CH107" s="369" t="str">
        <f ca="1">+IF(OFFSET('Water Data'!$I$27,0,10*ROW('Water Data'!I101))="","",OFFSET('Water Data'!$I$27,0,10*ROW('Water Data'!I101)))</f>
        <v/>
      </c>
      <c r="CI107" s="369" t="str">
        <f ca="1">+IF(OFFSET('Water Data'!$I$28,0,10*ROW('Water Data'!I101))="","",OFFSET('Water Data'!$I$28,0,10*ROW('Water Data'!I101)))</f>
        <v/>
      </c>
      <c r="CJ107" s="369" t="str">
        <f ca="1">+IF(OFFSET('Water Data'!$I$29,0,10*ROW('Water Data'!I101))="","",OFFSET('Water Data'!$I$29,0,10*ROW('Water Data'!I101)))</f>
        <v/>
      </c>
      <c r="CK107" s="369" t="str">
        <f ca="1">+IF(OFFSET('Sanitation Data'!$D$28,0,10*ROW('Sanitation Data'!D101))="","",OFFSET('Sanitation Data'!$D$28,0,10*ROW('Sanitation Data'!D101)))</f>
        <v/>
      </c>
      <c r="CL107" s="369" t="str">
        <f ca="1">+IF(OFFSET('Sanitation Data'!$D$29,0,10*ROW('Sanitation Data'!D101))="","",OFFSET('Sanitation Data'!$D$29,0,10*ROW('Sanitation Data'!D101)))</f>
        <v/>
      </c>
      <c r="CM107" s="369" t="str">
        <f ca="1">+IF(OFFSET('Sanitation Data'!$D$30,0,10*ROW('Sanitation Data'!D101))="","",OFFSET('Sanitation Data'!$D$30,0,10*ROW('Sanitation Data'!D101)))</f>
        <v/>
      </c>
      <c r="CN107" s="369" t="str">
        <f ca="1">+IF(OFFSET('Sanitation Data'!$D$31,0,10*ROW('Sanitation Data'!D101))="","",OFFSET('Sanitation Data'!$D$31,0,10*ROW('Sanitation Data'!D101)))</f>
        <v/>
      </c>
      <c r="CO107" s="369" t="str">
        <f ca="1">+IF(OFFSET('Sanitation Data'!$D$32,0,10*ROW('Sanitation Data'!D101))="","",OFFSET('Sanitation Data'!$D$32,0,10*ROW('Sanitation Data'!D101)))</f>
        <v/>
      </c>
      <c r="CP107" s="369" t="str">
        <f ca="1">+IF(OFFSET('Sanitation Data'!$E$28,0,10*ROW('Sanitation Data'!E101))="","",OFFSET('Sanitation Data'!$E$28,0,10*ROW('Sanitation Data'!E101)))</f>
        <v/>
      </c>
      <c r="CQ107" s="369" t="str">
        <f ca="1">+IF(OFFSET('Sanitation Data'!$E$29,0,10*ROW('Sanitation Data'!E101))="","",OFFSET('Sanitation Data'!$E$29,0,10*ROW('Sanitation Data'!E101)))</f>
        <v/>
      </c>
      <c r="CR107" s="369" t="str">
        <f ca="1">+IF(OFFSET('Sanitation Data'!$E$30,0,10*ROW('Sanitation Data'!E101))="","",OFFSET('Sanitation Data'!$E$30,0,10*ROW('Sanitation Data'!E101)))</f>
        <v/>
      </c>
      <c r="CS107" s="369" t="str">
        <f ca="1">+IF(OFFSET('Sanitation Data'!$E$31,0,10*ROW('Sanitation Data'!E101))="","",OFFSET('Sanitation Data'!$E$31,0,10*ROW('Sanitation Data'!E101)))</f>
        <v/>
      </c>
      <c r="CT107" s="369" t="str">
        <f ca="1">+IF(OFFSET('Sanitation Data'!$E$32,0,10*ROW('Sanitation Data'!E101))="","",OFFSET('Sanitation Data'!$E$32,0,10*ROW('Sanitation Data'!E101)))</f>
        <v/>
      </c>
      <c r="CU107" s="369" t="str">
        <f ca="1">+IF(OFFSET('Sanitation Data'!$F$28,0,10*ROW('Sanitation Data'!F101))="","",OFFSET('Sanitation Data'!$F$28,0,10*ROW('Sanitation Data'!F101)))</f>
        <v/>
      </c>
      <c r="CV107" s="369" t="str">
        <f ca="1">+IF(OFFSET('Sanitation Data'!$F$29,0,10*ROW('Sanitation Data'!F101))="","",OFFSET('Sanitation Data'!$F$29,0,10*ROW('Sanitation Data'!F101)))</f>
        <v/>
      </c>
      <c r="CW107" s="369" t="str">
        <f ca="1">+IF(OFFSET('Sanitation Data'!$F$30,0,10*ROW('Sanitation Data'!F101))="","",OFFSET('Sanitation Data'!$F$30,0,10*ROW('Sanitation Data'!F101)))</f>
        <v/>
      </c>
      <c r="CX107" s="369" t="str">
        <f ca="1">+IF(OFFSET('Sanitation Data'!$F$31,0,10*ROW('Sanitation Data'!F101))="","",OFFSET('Sanitation Data'!$F$31,0,10*ROW('Sanitation Data'!F101)))</f>
        <v/>
      </c>
      <c r="CY107" s="369" t="str">
        <f ca="1">+IF(OFFSET('Sanitation Data'!$F$32,0,10*ROW('Sanitation Data'!F101))="","",OFFSET('Sanitation Data'!$F$32,0,10*ROW('Sanitation Data'!F101)))</f>
        <v/>
      </c>
      <c r="CZ107" s="369" t="str">
        <f ca="1">+IF(OFFSET('Sanitation Data'!$G$28,0,10*ROW('Sanitation Data'!G101))="","",OFFSET('Sanitation Data'!$G$28,0,10*ROW('Sanitation Data'!G101)))</f>
        <v/>
      </c>
      <c r="DA107" s="369" t="str">
        <f ca="1">+IF(OFFSET('Sanitation Data'!$G$29,0,10*ROW('Sanitation Data'!G101))="","",OFFSET('Sanitation Data'!$G$29,0,10*ROW('Sanitation Data'!G101)))</f>
        <v/>
      </c>
      <c r="DB107" s="369" t="str">
        <f ca="1">+IF(OFFSET('Sanitation Data'!$G$30,0,10*ROW('Sanitation Data'!G101))="","",OFFSET('Sanitation Data'!$G$30,0,10*ROW('Sanitation Data'!G101)))</f>
        <v/>
      </c>
      <c r="DC107" s="369" t="str">
        <f ca="1">+IF(OFFSET('Sanitation Data'!$G$31,0,10*ROW('Sanitation Data'!G101))="","",OFFSET('Sanitation Data'!$G$31,0,10*ROW('Sanitation Data'!G101)))</f>
        <v/>
      </c>
      <c r="DD107" s="369" t="str">
        <f ca="1">+IF(OFFSET('Sanitation Data'!$G$32,0,10*ROW('Sanitation Data'!G101))="","",OFFSET('Sanitation Data'!$G$32,0,10*ROW('Sanitation Data'!G101)))</f>
        <v/>
      </c>
      <c r="DE107" s="369" t="str">
        <f ca="1">+IF(OFFSET('Sanitation Data'!$H$28,0,10*ROW('Sanitation Data'!H101))="","",OFFSET('Sanitation Data'!$H$28,0,10*ROW('Sanitation Data'!H101)))</f>
        <v/>
      </c>
      <c r="DF107" s="369" t="str">
        <f ca="1">+IF(OFFSET('Sanitation Data'!$H$29,0,10*ROW('Sanitation Data'!H101))="","",OFFSET('Sanitation Data'!$H$29,0,10*ROW('Sanitation Data'!H101)))</f>
        <v/>
      </c>
      <c r="DG107" s="369" t="str">
        <f ca="1">+IF(OFFSET('Sanitation Data'!$H$30,0,10*ROW('Sanitation Data'!H101))="","",OFFSET('Sanitation Data'!$H$30,0,10*ROW('Sanitation Data'!H101)))</f>
        <v/>
      </c>
      <c r="DH107" s="369" t="str">
        <f ca="1">+IF(OFFSET('Sanitation Data'!$H$31,0,10*ROW('Sanitation Data'!H101))="","",OFFSET('Sanitation Data'!$H$31,0,10*ROW('Sanitation Data'!H101)))</f>
        <v/>
      </c>
      <c r="DI107" s="369" t="str">
        <f ca="1">+IF(OFFSET('Sanitation Data'!$H$32,0,10*ROW('Sanitation Data'!H101))="","",OFFSET('Sanitation Data'!$H$32,0,10*ROW('Sanitation Data'!H101)))</f>
        <v/>
      </c>
      <c r="DJ107" s="369" t="str">
        <f ca="1">+IF(OFFSET('Sanitation Data'!$I$28,0,10*ROW('Sanitation Data'!I101))="","",OFFSET('Sanitation Data'!$I$28,0,10*ROW('Sanitation Data'!I101)))</f>
        <v/>
      </c>
      <c r="DK107" s="369" t="str">
        <f ca="1">+IF(OFFSET('Sanitation Data'!$I$29,0,10*ROW('Sanitation Data'!I101))="","",OFFSET('Sanitation Data'!$I$29,0,10*ROW('Sanitation Data'!I101)))</f>
        <v/>
      </c>
      <c r="DL107" s="369" t="str">
        <f ca="1">+IF(OFFSET('Sanitation Data'!$I$30,0,10*ROW('Sanitation Data'!I101))="","",OFFSET('Sanitation Data'!$I$30,0,10*ROW('Sanitation Data'!I101)))</f>
        <v/>
      </c>
      <c r="DM107" s="369" t="str">
        <f ca="1">+IF(OFFSET('Sanitation Data'!$I$31,0,10*ROW('Sanitation Data'!I101))="","",OFFSET('Sanitation Data'!$I$31,0,10*ROW('Sanitation Data'!I101)))</f>
        <v/>
      </c>
      <c r="DN107" s="369" t="str">
        <f ca="1">+IF(OFFSET('Sanitation Data'!$I$32,0,10*ROW('Sanitation Data'!I101))="","",OFFSET('Sanitation Data'!$I$32,0,10*ROW('Sanitation Data'!I101)))</f>
        <v/>
      </c>
      <c r="DO107" s="369" t="str">
        <f ca="1">+IF(OFFSET('Hygiene Data'!$D$11,0,10*ROW('Hygiene Data'!D101))="","",OFFSET('Hygiene Data'!$D$11,0,10*ROW('Hygiene Data'!D101)))</f>
        <v/>
      </c>
      <c r="DP107" s="369" t="str">
        <f ca="1">+IF(OFFSET('Hygiene Data'!$D$12,0,10*ROW('Hygiene Data'!D101))="","",OFFSET('Hygiene Data'!$D$12,0,10*ROW('Hygiene Data'!D101)))</f>
        <v/>
      </c>
      <c r="DQ107" s="369" t="str">
        <f ca="1">+IF(OFFSET('Hygiene Data'!$D$13,0,10*ROW('Hygiene Data'!D101))="","",OFFSET('Hygiene Data'!$D$13,0,10*ROW('Hygiene Data'!D101)))</f>
        <v/>
      </c>
      <c r="DR107" s="369" t="str">
        <f ca="1">+IF(OFFSET('Hygiene Data'!$E$11,0,10*ROW('Hygiene Data'!E101))="","",OFFSET('Hygiene Data'!$E$11,0,10*ROW('Hygiene Data'!E101)))</f>
        <v/>
      </c>
      <c r="DS107" s="369" t="str">
        <f ca="1">+IF(OFFSET('Hygiene Data'!$E$12,0,10*ROW('Hygiene Data'!E101))="","",OFFSET('Hygiene Data'!$E$12,0,10*ROW('Hygiene Data'!E101)))</f>
        <v/>
      </c>
      <c r="DT107" s="369" t="str">
        <f ca="1">+IF(OFFSET('Hygiene Data'!$E$13,0,10*ROW('Hygiene Data'!E101))="","",OFFSET('Hygiene Data'!$E$13,0,10*ROW('Hygiene Data'!E101)))</f>
        <v/>
      </c>
      <c r="DU107" s="369" t="str">
        <f ca="1">+IF(OFFSET('Hygiene Data'!$F$11,0,10*ROW('Hygiene Data'!F101))="","",OFFSET('Hygiene Data'!$F$11,0,10*ROW('Hygiene Data'!F101)))</f>
        <v/>
      </c>
      <c r="DV107" s="369" t="str">
        <f ca="1">+IF(OFFSET('Hygiene Data'!$F$12,0,10*ROW('Hygiene Data'!F101))="","",OFFSET('Hygiene Data'!$F$12,0,10*ROW('Hygiene Data'!F101)))</f>
        <v/>
      </c>
      <c r="DW107" s="369" t="str">
        <f ca="1">+IF(OFFSET('Hygiene Data'!$F$13,0,10*ROW('Hygiene Data'!F101))="","",OFFSET('Hygiene Data'!$F$13,0,10*ROW('Hygiene Data'!F101)))</f>
        <v/>
      </c>
      <c r="DX107" s="369" t="str">
        <f ca="1">+IF(OFFSET('Hygiene Data'!$G$11,0,10*ROW('Hygiene Data'!G101))="","",OFFSET('Hygiene Data'!$G$11,0,10*ROW('Hygiene Data'!G101)))</f>
        <v/>
      </c>
      <c r="DY107" s="369" t="str">
        <f ca="1">+IF(OFFSET('Hygiene Data'!$G$12,0,10*ROW('Hygiene Data'!G101))="","",OFFSET('Hygiene Data'!$G$12,0,10*ROW('Hygiene Data'!G101)))</f>
        <v/>
      </c>
      <c r="DZ107" s="369" t="str">
        <f ca="1">+IF(OFFSET('Hygiene Data'!$G$13,0,10*ROW('Hygiene Data'!G101))="","",OFFSET('Hygiene Data'!$G$13,0,10*ROW('Hygiene Data'!G101)))</f>
        <v/>
      </c>
      <c r="EA107" s="369" t="str">
        <f ca="1">+IF(OFFSET('Hygiene Data'!$H$11,0,10*ROW('Hygiene Data'!H101))="","",OFFSET('Hygiene Data'!$H$11,0,10*ROW('Hygiene Data'!H101)))</f>
        <v/>
      </c>
      <c r="EB107" s="369" t="str">
        <f ca="1">+IF(OFFSET('Hygiene Data'!$H$12,0,10*ROW('Hygiene Data'!H101))="","",OFFSET('Hygiene Data'!$H$12,0,10*ROW('Hygiene Data'!H101)))</f>
        <v/>
      </c>
      <c r="EC107" s="369" t="str">
        <f ca="1">+IF(OFFSET('Hygiene Data'!$H$13,0,10*ROW('Hygiene Data'!H101))="","",OFFSET('Hygiene Data'!$H$13,0,10*ROW('Hygiene Data'!H101)))</f>
        <v/>
      </c>
      <c r="ED107" s="369" t="str">
        <f ca="1">+IF(OFFSET('Hygiene Data'!$I$11,0,10*ROW('Hygiene Data'!I101))="","",OFFSET('Hygiene Data'!$I$11,0,10*ROW('Hygiene Data'!I101)))</f>
        <v/>
      </c>
      <c r="EE107" s="369" t="str">
        <f ca="1">+IF(OFFSET('Hygiene Data'!$I$12,0,10*ROW('Hygiene Data'!I101))="","",OFFSET('Hygiene Data'!$I$12,0,10*ROW('Hygiene Data'!I101)))</f>
        <v/>
      </c>
      <c r="EF107" s="369" t="str">
        <f ca="1">+IF(OFFSET('Hygiene Data'!$I$13,0,10*ROW('Hygiene Data'!I101))="","",OFFSET('Hygiene Data'!$I$13,0,10*ROW('Hygiene Data'!I101)))</f>
        <v/>
      </c>
    </row>
    <row r="108" spans="1:136" x14ac:dyDescent="0.25">
      <c r="A108" s="478" t="str">
        <f ca="1">+IF(OFFSET('Water Data'!$B$2,0,10*ROW('Water Data'!E102))="","",OFFSET('Water Data'!$B$2,0,10*ROW('Water Data'!E102)))</f>
        <v/>
      </c>
      <c r="B108" s="478"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05" t="str">
        <f t="shared" ca="1" si="1"/>
        <v/>
      </c>
      <c r="D108" s="506"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06"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06"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06"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06"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06"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06"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06"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06"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06"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06"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06"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06"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06"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06"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06"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06"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06"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07"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07"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07"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07"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07"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07"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07"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07"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07"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07"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07"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07"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07"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07"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07"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07"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07"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07"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07"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07"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07"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07"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07"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07"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07"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07"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07"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07"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07"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07"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08"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84"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08"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08"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08"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08"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08"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08"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08"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08"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08"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08"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08"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08"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08"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08"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08"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08"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69" t="str">
        <f ca="1">+IF(OFFSET('Water Data'!$D$27,0,10*ROW('Water Data'!D102))="","",OFFSET('Water Data'!$D$27,0,10*ROW('Water Data'!D102)))</f>
        <v/>
      </c>
      <c r="BT108" s="369" t="str">
        <f ca="1">+IF(OFFSET('Water Data'!$D$28,0,10*ROW('Water Data'!D102))="","",OFFSET('Water Data'!$D$28,0,10*ROW('Water Data'!D102)))</f>
        <v/>
      </c>
      <c r="BU108" s="369" t="str">
        <f ca="1">+IF(OFFSET('Water Data'!$D$29,0,10*ROW('Water Data'!D102))="","",OFFSET('Water Data'!$D$29,0,10*ROW('Water Data'!D102)))</f>
        <v/>
      </c>
      <c r="BV108" s="369" t="str">
        <f ca="1">+IF(OFFSET('Water Data'!$E$27,0,10*ROW('Water Data'!E102))="","",OFFSET('Water Data'!$E$27,0,10*ROW('Water Data'!E102)))</f>
        <v/>
      </c>
      <c r="BW108" s="369" t="str">
        <f ca="1">+IF(OFFSET('Water Data'!$E$28,0,10*ROW('Water Data'!E102))="","",OFFSET('Water Data'!$E$28,0,10*ROW('Water Data'!E102)))</f>
        <v/>
      </c>
      <c r="BX108" s="369" t="str">
        <f ca="1">+IF(OFFSET('Water Data'!$E$29,0,10*ROW('Water Data'!E102))="","",OFFSET('Water Data'!$E$29,0,10*ROW('Water Data'!E102)))</f>
        <v/>
      </c>
      <c r="BY108" s="369" t="str">
        <f ca="1">+IF(OFFSET('Water Data'!$F$27,0,10*ROW('Water Data'!F102))="","",OFFSET('Water Data'!$F$27,0,10*ROW('Water Data'!F102)))</f>
        <v/>
      </c>
      <c r="BZ108" s="369" t="str">
        <f ca="1">+IF(OFFSET('Water Data'!$F$28,0,10*ROW('Water Data'!F102))="","",OFFSET('Water Data'!$F$28,0,10*ROW('Water Data'!F102)))</f>
        <v/>
      </c>
      <c r="CA108" s="369" t="str">
        <f ca="1">+IF(OFFSET('Water Data'!$F$29,0,10*ROW('Water Data'!F102))="","",OFFSET('Water Data'!$F$29,0,10*ROW('Water Data'!F102)))</f>
        <v/>
      </c>
      <c r="CB108" s="369" t="str">
        <f ca="1">+IF(OFFSET('Water Data'!$G$27,0,10*ROW('Water Data'!G102))="","",OFFSET('Water Data'!$G$27,0,10*ROW('Water Data'!G102)))</f>
        <v/>
      </c>
      <c r="CC108" s="369" t="str">
        <f ca="1">+IF(OFFSET('Water Data'!$G$28,0,10*ROW('Water Data'!G102))="","",OFFSET('Water Data'!$G$28,0,10*ROW('Water Data'!G102)))</f>
        <v/>
      </c>
      <c r="CD108" s="369" t="str">
        <f ca="1">+IF(OFFSET('Water Data'!$G$29,0,10*ROW('Water Data'!G102))="","",OFFSET('Water Data'!$G$29,0,10*ROW('Water Data'!G102)))</f>
        <v/>
      </c>
      <c r="CE108" s="369" t="str">
        <f ca="1">+IF(OFFSET('Water Data'!$H$27,0,10*ROW('Water Data'!H102))="","",OFFSET('Water Data'!$H$27,0,10*ROW('Water Data'!H102)))</f>
        <v/>
      </c>
      <c r="CF108" s="369" t="str">
        <f ca="1">+IF(OFFSET('Water Data'!$H$28,0,10*ROW('Water Data'!H102))="","",OFFSET('Water Data'!$H$28,0,10*ROW('Water Data'!H102)))</f>
        <v/>
      </c>
      <c r="CG108" s="369" t="str">
        <f ca="1">+IF(OFFSET('Water Data'!$H$29,0,10*ROW('Water Data'!H102))="","",OFFSET('Water Data'!$H$29,0,10*ROW('Water Data'!H102)))</f>
        <v/>
      </c>
      <c r="CH108" s="369" t="str">
        <f ca="1">+IF(OFFSET('Water Data'!$I$27,0,10*ROW('Water Data'!I102))="","",OFFSET('Water Data'!$I$27,0,10*ROW('Water Data'!I102)))</f>
        <v/>
      </c>
      <c r="CI108" s="369" t="str">
        <f ca="1">+IF(OFFSET('Water Data'!$I$28,0,10*ROW('Water Data'!I102))="","",OFFSET('Water Data'!$I$28,0,10*ROW('Water Data'!I102)))</f>
        <v/>
      </c>
      <c r="CJ108" s="369" t="str">
        <f ca="1">+IF(OFFSET('Water Data'!$I$29,0,10*ROW('Water Data'!I102))="","",OFFSET('Water Data'!$I$29,0,10*ROW('Water Data'!I102)))</f>
        <v/>
      </c>
      <c r="CK108" s="369" t="str">
        <f ca="1">+IF(OFFSET('Sanitation Data'!$D$28,0,10*ROW('Sanitation Data'!D102))="","",OFFSET('Sanitation Data'!$D$28,0,10*ROW('Sanitation Data'!D102)))</f>
        <v/>
      </c>
      <c r="CL108" s="369" t="str">
        <f ca="1">+IF(OFFSET('Sanitation Data'!$D$29,0,10*ROW('Sanitation Data'!D102))="","",OFFSET('Sanitation Data'!$D$29,0,10*ROW('Sanitation Data'!D102)))</f>
        <v/>
      </c>
      <c r="CM108" s="369" t="str">
        <f ca="1">+IF(OFFSET('Sanitation Data'!$D$30,0,10*ROW('Sanitation Data'!D102))="","",OFFSET('Sanitation Data'!$D$30,0,10*ROW('Sanitation Data'!D102)))</f>
        <v/>
      </c>
      <c r="CN108" s="369" t="str">
        <f ca="1">+IF(OFFSET('Sanitation Data'!$D$31,0,10*ROW('Sanitation Data'!D102))="","",OFFSET('Sanitation Data'!$D$31,0,10*ROW('Sanitation Data'!D102)))</f>
        <v/>
      </c>
      <c r="CO108" s="369" t="str">
        <f ca="1">+IF(OFFSET('Sanitation Data'!$D$32,0,10*ROW('Sanitation Data'!D102))="","",OFFSET('Sanitation Data'!$D$32,0,10*ROW('Sanitation Data'!D102)))</f>
        <v/>
      </c>
      <c r="CP108" s="369" t="str">
        <f ca="1">+IF(OFFSET('Sanitation Data'!$E$28,0,10*ROW('Sanitation Data'!E102))="","",OFFSET('Sanitation Data'!$E$28,0,10*ROW('Sanitation Data'!E102)))</f>
        <v/>
      </c>
      <c r="CQ108" s="369" t="str">
        <f ca="1">+IF(OFFSET('Sanitation Data'!$E$29,0,10*ROW('Sanitation Data'!E102))="","",OFFSET('Sanitation Data'!$E$29,0,10*ROW('Sanitation Data'!E102)))</f>
        <v/>
      </c>
      <c r="CR108" s="369" t="str">
        <f ca="1">+IF(OFFSET('Sanitation Data'!$E$30,0,10*ROW('Sanitation Data'!E102))="","",OFFSET('Sanitation Data'!$E$30,0,10*ROW('Sanitation Data'!E102)))</f>
        <v/>
      </c>
      <c r="CS108" s="369" t="str">
        <f ca="1">+IF(OFFSET('Sanitation Data'!$E$31,0,10*ROW('Sanitation Data'!E102))="","",OFFSET('Sanitation Data'!$E$31,0,10*ROW('Sanitation Data'!E102)))</f>
        <v/>
      </c>
      <c r="CT108" s="369" t="str">
        <f ca="1">+IF(OFFSET('Sanitation Data'!$E$32,0,10*ROW('Sanitation Data'!E102))="","",OFFSET('Sanitation Data'!$E$32,0,10*ROW('Sanitation Data'!E102)))</f>
        <v/>
      </c>
      <c r="CU108" s="369" t="str">
        <f ca="1">+IF(OFFSET('Sanitation Data'!$F$28,0,10*ROW('Sanitation Data'!F102))="","",OFFSET('Sanitation Data'!$F$28,0,10*ROW('Sanitation Data'!F102)))</f>
        <v/>
      </c>
      <c r="CV108" s="369" t="str">
        <f ca="1">+IF(OFFSET('Sanitation Data'!$F$29,0,10*ROW('Sanitation Data'!F102))="","",OFFSET('Sanitation Data'!$F$29,0,10*ROW('Sanitation Data'!F102)))</f>
        <v/>
      </c>
      <c r="CW108" s="369" t="str">
        <f ca="1">+IF(OFFSET('Sanitation Data'!$F$30,0,10*ROW('Sanitation Data'!F102))="","",OFFSET('Sanitation Data'!$F$30,0,10*ROW('Sanitation Data'!F102)))</f>
        <v/>
      </c>
      <c r="CX108" s="369" t="str">
        <f ca="1">+IF(OFFSET('Sanitation Data'!$F$31,0,10*ROW('Sanitation Data'!F102))="","",OFFSET('Sanitation Data'!$F$31,0,10*ROW('Sanitation Data'!F102)))</f>
        <v/>
      </c>
      <c r="CY108" s="369" t="str">
        <f ca="1">+IF(OFFSET('Sanitation Data'!$F$32,0,10*ROW('Sanitation Data'!F102))="","",OFFSET('Sanitation Data'!$F$32,0,10*ROW('Sanitation Data'!F102)))</f>
        <v/>
      </c>
      <c r="CZ108" s="369" t="str">
        <f ca="1">+IF(OFFSET('Sanitation Data'!$G$28,0,10*ROW('Sanitation Data'!G102))="","",OFFSET('Sanitation Data'!$G$28,0,10*ROW('Sanitation Data'!G102)))</f>
        <v/>
      </c>
      <c r="DA108" s="369" t="str">
        <f ca="1">+IF(OFFSET('Sanitation Data'!$G$29,0,10*ROW('Sanitation Data'!G102))="","",OFFSET('Sanitation Data'!$G$29,0,10*ROW('Sanitation Data'!G102)))</f>
        <v/>
      </c>
      <c r="DB108" s="369" t="str">
        <f ca="1">+IF(OFFSET('Sanitation Data'!$G$30,0,10*ROW('Sanitation Data'!G102))="","",OFFSET('Sanitation Data'!$G$30,0,10*ROW('Sanitation Data'!G102)))</f>
        <v/>
      </c>
      <c r="DC108" s="369" t="str">
        <f ca="1">+IF(OFFSET('Sanitation Data'!$G$31,0,10*ROW('Sanitation Data'!G102))="","",OFFSET('Sanitation Data'!$G$31,0,10*ROW('Sanitation Data'!G102)))</f>
        <v/>
      </c>
      <c r="DD108" s="369" t="str">
        <f ca="1">+IF(OFFSET('Sanitation Data'!$G$32,0,10*ROW('Sanitation Data'!G102))="","",OFFSET('Sanitation Data'!$G$32,0,10*ROW('Sanitation Data'!G102)))</f>
        <v/>
      </c>
      <c r="DE108" s="369" t="str">
        <f ca="1">+IF(OFFSET('Sanitation Data'!$H$28,0,10*ROW('Sanitation Data'!H102))="","",OFFSET('Sanitation Data'!$H$28,0,10*ROW('Sanitation Data'!H102)))</f>
        <v/>
      </c>
      <c r="DF108" s="369" t="str">
        <f ca="1">+IF(OFFSET('Sanitation Data'!$H$29,0,10*ROW('Sanitation Data'!H102))="","",OFFSET('Sanitation Data'!$H$29,0,10*ROW('Sanitation Data'!H102)))</f>
        <v/>
      </c>
      <c r="DG108" s="369" t="str">
        <f ca="1">+IF(OFFSET('Sanitation Data'!$H$30,0,10*ROW('Sanitation Data'!H102))="","",OFFSET('Sanitation Data'!$H$30,0,10*ROW('Sanitation Data'!H102)))</f>
        <v/>
      </c>
      <c r="DH108" s="369" t="str">
        <f ca="1">+IF(OFFSET('Sanitation Data'!$H$31,0,10*ROW('Sanitation Data'!H102))="","",OFFSET('Sanitation Data'!$H$31,0,10*ROW('Sanitation Data'!H102)))</f>
        <v/>
      </c>
      <c r="DI108" s="369" t="str">
        <f ca="1">+IF(OFFSET('Sanitation Data'!$H$32,0,10*ROW('Sanitation Data'!H102))="","",OFFSET('Sanitation Data'!$H$32,0,10*ROW('Sanitation Data'!H102)))</f>
        <v/>
      </c>
      <c r="DJ108" s="369" t="str">
        <f ca="1">+IF(OFFSET('Sanitation Data'!$I$28,0,10*ROW('Sanitation Data'!I102))="","",OFFSET('Sanitation Data'!$I$28,0,10*ROW('Sanitation Data'!I102)))</f>
        <v/>
      </c>
      <c r="DK108" s="369" t="str">
        <f ca="1">+IF(OFFSET('Sanitation Data'!$I$29,0,10*ROW('Sanitation Data'!I102))="","",OFFSET('Sanitation Data'!$I$29,0,10*ROW('Sanitation Data'!I102)))</f>
        <v/>
      </c>
      <c r="DL108" s="369" t="str">
        <f ca="1">+IF(OFFSET('Sanitation Data'!$I$30,0,10*ROW('Sanitation Data'!I102))="","",OFFSET('Sanitation Data'!$I$30,0,10*ROW('Sanitation Data'!I102)))</f>
        <v/>
      </c>
      <c r="DM108" s="369" t="str">
        <f ca="1">+IF(OFFSET('Sanitation Data'!$I$31,0,10*ROW('Sanitation Data'!I102))="","",OFFSET('Sanitation Data'!$I$31,0,10*ROW('Sanitation Data'!I102)))</f>
        <v/>
      </c>
      <c r="DN108" s="369" t="str">
        <f ca="1">+IF(OFFSET('Sanitation Data'!$I$32,0,10*ROW('Sanitation Data'!I102))="","",OFFSET('Sanitation Data'!$I$32,0,10*ROW('Sanitation Data'!I102)))</f>
        <v/>
      </c>
      <c r="DO108" s="369" t="str">
        <f ca="1">+IF(OFFSET('Hygiene Data'!$D$11,0,10*ROW('Hygiene Data'!D102))="","",OFFSET('Hygiene Data'!$D$11,0,10*ROW('Hygiene Data'!D102)))</f>
        <v/>
      </c>
      <c r="DP108" s="369" t="str">
        <f ca="1">+IF(OFFSET('Hygiene Data'!$D$12,0,10*ROW('Hygiene Data'!D102))="","",OFFSET('Hygiene Data'!$D$12,0,10*ROW('Hygiene Data'!D102)))</f>
        <v/>
      </c>
      <c r="DQ108" s="369" t="str">
        <f ca="1">+IF(OFFSET('Hygiene Data'!$D$13,0,10*ROW('Hygiene Data'!D102))="","",OFFSET('Hygiene Data'!$D$13,0,10*ROW('Hygiene Data'!D102)))</f>
        <v/>
      </c>
      <c r="DR108" s="369" t="str">
        <f ca="1">+IF(OFFSET('Hygiene Data'!$E$11,0,10*ROW('Hygiene Data'!E102))="","",OFFSET('Hygiene Data'!$E$11,0,10*ROW('Hygiene Data'!E102)))</f>
        <v/>
      </c>
      <c r="DS108" s="369" t="str">
        <f ca="1">+IF(OFFSET('Hygiene Data'!$E$12,0,10*ROW('Hygiene Data'!E102))="","",OFFSET('Hygiene Data'!$E$12,0,10*ROW('Hygiene Data'!E102)))</f>
        <v/>
      </c>
      <c r="DT108" s="369" t="str">
        <f ca="1">+IF(OFFSET('Hygiene Data'!$E$13,0,10*ROW('Hygiene Data'!E102))="","",OFFSET('Hygiene Data'!$E$13,0,10*ROW('Hygiene Data'!E102)))</f>
        <v/>
      </c>
      <c r="DU108" s="369" t="str">
        <f ca="1">+IF(OFFSET('Hygiene Data'!$F$11,0,10*ROW('Hygiene Data'!F102))="","",OFFSET('Hygiene Data'!$F$11,0,10*ROW('Hygiene Data'!F102)))</f>
        <v/>
      </c>
      <c r="DV108" s="369" t="str">
        <f ca="1">+IF(OFFSET('Hygiene Data'!$F$12,0,10*ROW('Hygiene Data'!F102))="","",OFFSET('Hygiene Data'!$F$12,0,10*ROW('Hygiene Data'!F102)))</f>
        <v/>
      </c>
      <c r="DW108" s="369" t="str">
        <f ca="1">+IF(OFFSET('Hygiene Data'!$F$13,0,10*ROW('Hygiene Data'!F102))="","",OFFSET('Hygiene Data'!$F$13,0,10*ROW('Hygiene Data'!F102)))</f>
        <v/>
      </c>
      <c r="DX108" s="369" t="str">
        <f ca="1">+IF(OFFSET('Hygiene Data'!$G$11,0,10*ROW('Hygiene Data'!G102))="","",OFFSET('Hygiene Data'!$G$11,0,10*ROW('Hygiene Data'!G102)))</f>
        <v/>
      </c>
      <c r="DY108" s="369" t="str">
        <f ca="1">+IF(OFFSET('Hygiene Data'!$G$12,0,10*ROW('Hygiene Data'!G102))="","",OFFSET('Hygiene Data'!$G$12,0,10*ROW('Hygiene Data'!G102)))</f>
        <v/>
      </c>
      <c r="DZ108" s="369" t="str">
        <f ca="1">+IF(OFFSET('Hygiene Data'!$G$13,0,10*ROW('Hygiene Data'!G102))="","",OFFSET('Hygiene Data'!$G$13,0,10*ROW('Hygiene Data'!G102)))</f>
        <v/>
      </c>
      <c r="EA108" s="369" t="str">
        <f ca="1">+IF(OFFSET('Hygiene Data'!$H$11,0,10*ROW('Hygiene Data'!H102))="","",OFFSET('Hygiene Data'!$H$11,0,10*ROW('Hygiene Data'!H102)))</f>
        <v/>
      </c>
      <c r="EB108" s="369" t="str">
        <f ca="1">+IF(OFFSET('Hygiene Data'!$H$12,0,10*ROW('Hygiene Data'!H102))="","",OFFSET('Hygiene Data'!$H$12,0,10*ROW('Hygiene Data'!H102)))</f>
        <v/>
      </c>
      <c r="EC108" s="369" t="str">
        <f ca="1">+IF(OFFSET('Hygiene Data'!$H$13,0,10*ROW('Hygiene Data'!H102))="","",OFFSET('Hygiene Data'!$H$13,0,10*ROW('Hygiene Data'!H102)))</f>
        <v/>
      </c>
      <c r="ED108" s="369" t="str">
        <f ca="1">+IF(OFFSET('Hygiene Data'!$I$11,0,10*ROW('Hygiene Data'!I102))="","",OFFSET('Hygiene Data'!$I$11,0,10*ROW('Hygiene Data'!I102)))</f>
        <v/>
      </c>
      <c r="EE108" s="369" t="str">
        <f ca="1">+IF(OFFSET('Hygiene Data'!$I$12,0,10*ROW('Hygiene Data'!I102))="","",OFFSET('Hygiene Data'!$I$12,0,10*ROW('Hygiene Data'!I102)))</f>
        <v/>
      </c>
      <c r="EF108" s="369" t="str">
        <f ca="1">+IF(OFFSET('Hygiene Data'!$I$13,0,10*ROW('Hygiene Data'!I102))="","",OFFSET('Hygiene Data'!$I$13,0,10*ROW('Hygiene Data'!I102)))</f>
        <v/>
      </c>
    </row>
    <row r="109" spans="1:136" x14ac:dyDescent="0.25">
      <c r="A109" s="478" t="str">
        <f ca="1">+IF(OFFSET('Water Data'!$B$2,0,10*ROW('Water Data'!E103))="","",OFFSET('Water Data'!$B$2,0,10*ROW('Water Data'!E103)))</f>
        <v/>
      </c>
      <c r="B109" s="478"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05" t="str">
        <f t="shared" ca="1" si="1"/>
        <v/>
      </c>
      <c r="D109" s="506"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06"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06"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06"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06"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06"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06"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06"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06"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06"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06"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06"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06"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06"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06"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06"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06"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06"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07"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07"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07"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07"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07"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07"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07"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07"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07"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07"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07"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07"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07"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07"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07"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07"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07"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07"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07"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07"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07"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07"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07"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07"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07"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07"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07"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07"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07"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07"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08"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84"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08"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08"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08"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08"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08"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08"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08"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08"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08"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08"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08"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08"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08"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08"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08"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08"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69" t="str">
        <f ca="1">+IF(OFFSET('Water Data'!$D$27,0,10*ROW('Water Data'!D103))="","",OFFSET('Water Data'!$D$27,0,10*ROW('Water Data'!D103)))</f>
        <v/>
      </c>
      <c r="BT109" s="369" t="str">
        <f ca="1">+IF(OFFSET('Water Data'!$D$28,0,10*ROW('Water Data'!D103))="","",OFFSET('Water Data'!$D$28,0,10*ROW('Water Data'!D103)))</f>
        <v/>
      </c>
      <c r="BU109" s="369" t="str">
        <f ca="1">+IF(OFFSET('Water Data'!$D$29,0,10*ROW('Water Data'!D103))="","",OFFSET('Water Data'!$D$29,0,10*ROW('Water Data'!D103)))</f>
        <v/>
      </c>
      <c r="BV109" s="369" t="str">
        <f ca="1">+IF(OFFSET('Water Data'!$E$27,0,10*ROW('Water Data'!E103))="","",OFFSET('Water Data'!$E$27,0,10*ROW('Water Data'!E103)))</f>
        <v/>
      </c>
      <c r="BW109" s="369" t="str">
        <f ca="1">+IF(OFFSET('Water Data'!$E$28,0,10*ROW('Water Data'!E103))="","",OFFSET('Water Data'!$E$28,0,10*ROW('Water Data'!E103)))</f>
        <v/>
      </c>
      <c r="BX109" s="369" t="str">
        <f ca="1">+IF(OFFSET('Water Data'!$E$29,0,10*ROW('Water Data'!E103))="","",OFFSET('Water Data'!$E$29,0,10*ROW('Water Data'!E103)))</f>
        <v/>
      </c>
      <c r="BY109" s="369" t="str">
        <f ca="1">+IF(OFFSET('Water Data'!$F$27,0,10*ROW('Water Data'!F103))="","",OFFSET('Water Data'!$F$27,0,10*ROW('Water Data'!F103)))</f>
        <v/>
      </c>
      <c r="BZ109" s="369" t="str">
        <f ca="1">+IF(OFFSET('Water Data'!$F$28,0,10*ROW('Water Data'!F103))="","",OFFSET('Water Data'!$F$28,0,10*ROW('Water Data'!F103)))</f>
        <v/>
      </c>
      <c r="CA109" s="369" t="str">
        <f ca="1">+IF(OFFSET('Water Data'!$F$29,0,10*ROW('Water Data'!F103))="","",OFFSET('Water Data'!$F$29,0,10*ROW('Water Data'!F103)))</f>
        <v/>
      </c>
      <c r="CB109" s="369" t="str">
        <f ca="1">+IF(OFFSET('Water Data'!$G$27,0,10*ROW('Water Data'!G103))="","",OFFSET('Water Data'!$G$27,0,10*ROW('Water Data'!G103)))</f>
        <v/>
      </c>
      <c r="CC109" s="369" t="str">
        <f ca="1">+IF(OFFSET('Water Data'!$G$28,0,10*ROW('Water Data'!G103))="","",OFFSET('Water Data'!$G$28,0,10*ROW('Water Data'!G103)))</f>
        <v/>
      </c>
      <c r="CD109" s="369" t="str">
        <f ca="1">+IF(OFFSET('Water Data'!$G$29,0,10*ROW('Water Data'!G103))="","",OFFSET('Water Data'!$G$29,0,10*ROW('Water Data'!G103)))</f>
        <v/>
      </c>
      <c r="CE109" s="369" t="str">
        <f ca="1">+IF(OFFSET('Water Data'!$H$27,0,10*ROW('Water Data'!H103))="","",OFFSET('Water Data'!$H$27,0,10*ROW('Water Data'!H103)))</f>
        <v/>
      </c>
      <c r="CF109" s="369" t="str">
        <f ca="1">+IF(OFFSET('Water Data'!$H$28,0,10*ROW('Water Data'!H103))="","",OFFSET('Water Data'!$H$28,0,10*ROW('Water Data'!H103)))</f>
        <v/>
      </c>
      <c r="CG109" s="369" t="str">
        <f ca="1">+IF(OFFSET('Water Data'!$H$29,0,10*ROW('Water Data'!H103))="","",OFFSET('Water Data'!$H$29,0,10*ROW('Water Data'!H103)))</f>
        <v/>
      </c>
      <c r="CH109" s="369" t="str">
        <f ca="1">+IF(OFFSET('Water Data'!$I$27,0,10*ROW('Water Data'!I103))="","",OFFSET('Water Data'!$I$27,0,10*ROW('Water Data'!I103)))</f>
        <v/>
      </c>
      <c r="CI109" s="369" t="str">
        <f ca="1">+IF(OFFSET('Water Data'!$I$28,0,10*ROW('Water Data'!I103))="","",OFFSET('Water Data'!$I$28,0,10*ROW('Water Data'!I103)))</f>
        <v/>
      </c>
      <c r="CJ109" s="369" t="str">
        <f ca="1">+IF(OFFSET('Water Data'!$I$29,0,10*ROW('Water Data'!I103))="","",OFFSET('Water Data'!$I$29,0,10*ROW('Water Data'!I103)))</f>
        <v/>
      </c>
      <c r="CK109" s="369" t="str">
        <f ca="1">+IF(OFFSET('Sanitation Data'!$D$28,0,10*ROW('Sanitation Data'!D103))="","",OFFSET('Sanitation Data'!$D$28,0,10*ROW('Sanitation Data'!D103)))</f>
        <v/>
      </c>
      <c r="CL109" s="369" t="str">
        <f ca="1">+IF(OFFSET('Sanitation Data'!$D$29,0,10*ROW('Sanitation Data'!D103))="","",OFFSET('Sanitation Data'!$D$29,0,10*ROW('Sanitation Data'!D103)))</f>
        <v/>
      </c>
      <c r="CM109" s="369" t="str">
        <f ca="1">+IF(OFFSET('Sanitation Data'!$D$30,0,10*ROW('Sanitation Data'!D103))="","",OFFSET('Sanitation Data'!$D$30,0,10*ROW('Sanitation Data'!D103)))</f>
        <v/>
      </c>
      <c r="CN109" s="369" t="str">
        <f ca="1">+IF(OFFSET('Sanitation Data'!$D$31,0,10*ROW('Sanitation Data'!D103))="","",OFFSET('Sanitation Data'!$D$31,0,10*ROW('Sanitation Data'!D103)))</f>
        <v/>
      </c>
      <c r="CO109" s="369" t="str">
        <f ca="1">+IF(OFFSET('Sanitation Data'!$D$32,0,10*ROW('Sanitation Data'!D103))="","",OFFSET('Sanitation Data'!$D$32,0,10*ROW('Sanitation Data'!D103)))</f>
        <v/>
      </c>
      <c r="CP109" s="369" t="str">
        <f ca="1">+IF(OFFSET('Sanitation Data'!$E$28,0,10*ROW('Sanitation Data'!E103))="","",OFFSET('Sanitation Data'!$E$28,0,10*ROW('Sanitation Data'!E103)))</f>
        <v/>
      </c>
      <c r="CQ109" s="369" t="str">
        <f ca="1">+IF(OFFSET('Sanitation Data'!$E$29,0,10*ROW('Sanitation Data'!E103))="","",OFFSET('Sanitation Data'!$E$29,0,10*ROW('Sanitation Data'!E103)))</f>
        <v/>
      </c>
      <c r="CR109" s="369" t="str">
        <f ca="1">+IF(OFFSET('Sanitation Data'!$E$30,0,10*ROW('Sanitation Data'!E103))="","",OFFSET('Sanitation Data'!$E$30,0,10*ROW('Sanitation Data'!E103)))</f>
        <v/>
      </c>
      <c r="CS109" s="369" t="str">
        <f ca="1">+IF(OFFSET('Sanitation Data'!$E$31,0,10*ROW('Sanitation Data'!E103))="","",OFFSET('Sanitation Data'!$E$31,0,10*ROW('Sanitation Data'!E103)))</f>
        <v/>
      </c>
      <c r="CT109" s="369" t="str">
        <f ca="1">+IF(OFFSET('Sanitation Data'!$E$32,0,10*ROW('Sanitation Data'!E103))="","",OFFSET('Sanitation Data'!$E$32,0,10*ROW('Sanitation Data'!E103)))</f>
        <v/>
      </c>
      <c r="CU109" s="369" t="str">
        <f ca="1">+IF(OFFSET('Sanitation Data'!$F$28,0,10*ROW('Sanitation Data'!F103))="","",OFFSET('Sanitation Data'!$F$28,0,10*ROW('Sanitation Data'!F103)))</f>
        <v/>
      </c>
      <c r="CV109" s="369" t="str">
        <f ca="1">+IF(OFFSET('Sanitation Data'!$F$29,0,10*ROW('Sanitation Data'!F103))="","",OFFSET('Sanitation Data'!$F$29,0,10*ROW('Sanitation Data'!F103)))</f>
        <v/>
      </c>
      <c r="CW109" s="369" t="str">
        <f ca="1">+IF(OFFSET('Sanitation Data'!$F$30,0,10*ROW('Sanitation Data'!F103))="","",OFFSET('Sanitation Data'!$F$30,0,10*ROW('Sanitation Data'!F103)))</f>
        <v/>
      </c>
      <c r="CX109" s="369" t="str">
        <f ca="1">+IF(OFFSET('Sanitation Data'!$F$31,0,10*ROW('Sanitation Data'!F103))="","",OFFSET('Sanitation Data'!$F$31,0,10*ROW('Sanitation Data'!F103)))</f>
        <v/>
      </c>
      <c r="CY109" s="369" t="str">
        <f ca="1">+IF(OFFSET('Sanitation Data'!$F$32,0,10*ROW('Sanitation Data'!F103))="","",OFFSET('Sanitation Data'!$F$32,0,10*ROW('Sanitation Data'!F103)))</f>
        <v/>
      </c>
      <c r="CZ109" s="369" t="str">
        <f ca="1">+IF(OFFSET('Sanitation Data'!$G$28,0,10*ROW('Sanitation Data'!G103))="","",OFFSET('Sanitation Data'!$G$28,0,10*ROW('Sanitation Data'!G103)))</f>
        <v/>
      </c>
      <c r="DA109" s="369" t="str">
        <f ca="1">+IF(OFFSET('Sanitation Data'!$G$29,0,10*ROW('Sanitation Data'!G103))="","",OFFSET('Sanitation Data'!$G$29,0,10*ROW('Sanitation Data'!G103)))</f>
        <v/>
      </c>
      <c r="DB109" s="369" t="str">
        <f ca="1">+IF(OFFSET('Sanitation Data'!$G$30,0,10*ROW('Sanitation Data'!G103))="","",OFFSET('Sanitation Data'!$G$30,0,10*ROW('Sanitation Data'!G103)))</f>
        <v/>
      </c>
      <c r="DC109" s="369" t="str">
        <f ca="1">+IF(OFFSET('Sanitation Data'!$G$31,0,10*ROW('Sanitation Data'!G103))="","",OFFSET('Sanitation Data'!$G$31,0,10*ROW('Sanitation Data'!G103)))</f>
        <v/>
      </c>
      <c r="DD109" s="369" t="str">
        <f ca="1">+IF(OFFSET('Sanitation Data'!$G$32,0,10*ROW('Sanitation Data'!G103))="","",OFFSET('Sanitation Data'!$G$32,0,10*ROW('Sanitation Data'!G103)))</f>
        <v/>
      </c>
      <c r="DE109" s="369" t="str">
        <f ca="1">+IF(OFFSET('Sanitation Data'!$H$28,0,10*ROW('Sanitation Data'!H103))="","",OFFSET('Sanitation Data'!$H$28,0,10*ROW('Sanitation Data'!H103)))</f>
        <v/>
      </c>
      <c r="DF109" s="369" t="str">
        <f ca="1">+IF(OFFSET('Sanitation Data'!$H$29,0,10*ROW('Sanitation Data'!H103))="","",OFFSET('Sanitation Data'!$H$29,0,10*ROW('Sanitation Data'!H103)))</f>
        <v/>
      </c>
      <c r="DG109" s="369" t="str">
        <f ca="1">+IF(OFFSET('Sanitation Data'!$H$30,0,10*ROW('Sanitation Data'!H103))="","",OFFSET('Sanitation Data'!$H$30,0,10*ROW('Sanitation Data'!H103)))</f>
        <v/>
      </c>
      <c r="DH109" s="369" t="str">
        <f ca="1">+IF(OFFSET('Sanitation Data'!$H$31,0,10*ROW('Sanitation Data'!H103))="","",OFFSET('Sanitation Data'!$H$31,0,10*ROW('Sanitation Data'!H103)))</f>
        <v/>
      </c>
      <c r="DI109" s="369" t="str">
        <f ca="1">+IF(OFFSET('Sanitation Data'!$H$32,0,10*ROW('Sanitation Data'!H103))="","",OFFSET('Sanitation Data'!$H$32,0,10*ROW('Sanitation Data'!H103)))</f>
        <v/>
      </c>
      <c r="DJ109" s="369" t="str">
        <f ca="1">+IF(OFFSET('Sanitation Data'!$I$28,0,10*ROW('Sanitation Data'!I103))="","",OFFSET('Sanitation Data'!$I$28,0,10*ROW('Sanitation Data'!I103)))</f>
        <v/>
      </c>
      <c r="DK109" s="369" t="str">
        <f ca="1">+IF(OFFSET('Sanitation Data'!$I$29,0,10*ROW('Sanitation Data'!I103))="","",OFFSET('Sanitation Data'!$I$29,0,10*ROW('Sanitation Data'!I103)))</f>
        <v/>
      </c>
      <c r="DL109" s="369" t="str">
        <f ca="1">+IF(OFFSET('Sanitation Data'!$I$30,0,10*ROW('Sanitation Data'!I103))="","",OFFSET('Sanitation Data'!$I$30,0,10*ROW('Sanitation Data'!I103)))</f>
        <v/>
      </c>
      <c r="DM109" s="369" t="str">
        <f ca="1">+IF(OFFSET('Sanitation Data'!$I$31,0,10*ROW('Sanitation Data'!I103))="","",OFFSET('Sanitation Data'!$I$31,0,10*ROW('Sanitation Data'!I103)))</f>
        <v/>
      </c>
      <c r="DN109" s="369" t="str">
        <f ca="1">+IF(OFFSET('Sanitation Data'!$I$32,0,10*ROW('Sanitation Data'!I103))="","",OFFSET('Sanitation Data'!$I$32,0,10*ROW('Sanitation Data'!I103)))</f>
        <v/>
      </c>
      <c r="DO109" s="369" t="str">
        <f ca="1">+IF(OFFSET('Hygiene Data'!$D$11,0,10*ROW('Hygiene Data'!D103))="","",OFFSET('Hygiene Data'!$D$11,0,10*ROW('Hygiene Data'!D103)))</f>
        <v/>
      </c>
      <c r="DP109" s="369" t="str">
        <f ca="1">+IF(OFFSET('Hygiene Data'!$D$12,0,10*ROW('Hygiene Data'!D103))="","",OFFSET('Hygiene Data'!$D$12,0,10*ROW('Hygiene Data'!D103)))</f>
        <v/>
      </c>
      <c r="DQ109" s="369" t="str">
        <f ca="1">+IF(OFFSET('Hygiene Data'!$D$13,0,10*ROW('Hygiene Data'!D103))="","",OFFSET('Hygiene Data'!$D$13,0,10*ROW('Hygiene Data'!D103)))</f>
        <v/>
      </c>
      <c r="DR109" s="369" t="str">
        <f ca="1">+IF(OFFSET('Hygiene Data'!$E$11,0,10*ROW('Hygiene Data'!E103))="","",OFFSET('Hygiene Data'!$E$11,0,10*ROW('Hygiene Data'!E103)))</f>
        <v/>
      </c>
      <c r="DS109" s="369" t="str">
        <f ca="1">+IF(OFFSET('Hygiene Data'!$E$12,0,10*ROW('Hygiene Data'!E103))="","",OFFSET('Hygiene Data'!$E$12,0,10*ROW('Hygiene Data'!E103)))</f>
        <v/>
      </c>
      <c r="DT109" s="369" t="str">
        <f ca="1">+IF(OFFSET('Hygiene Data'!$E$13,0,10*ROW('Hygiene Data'!E103))="","",OFFSET('Hygiene Data'!$E$13,0,10*ROW('Hygiene Data'!E103)))</f>
        <v/>
      </c>
      <c r="DU109" s="369" t="str">
        <f ca="1">+IF(OFFSET('Hygiene Data'!$F$11,0,10*ROW('Hygiene Data'!F103))="","",OFFSET('Hygiene Data'!$F$11,0,10*ROW('Hygiene Data'!F103)))</f>
        <v/>
      </c>
      <c r="DV109" s="369" t="str">
        <f ca="1">+IF(OFFSET('Hygiene Data'!$F$12,0,10*ROW('Hygiene Data'!F103))="","",OFFSET('Hygiene Data'!$F$12,0,10*ROW('Hygiene Data'!F103)))</f>
        <v/>
      </c>
      <c r="DW109" s="369" t="str">
        <f ca="1">+IF(OFFSET('Hygiene Data'!$F$13,0,10*ROW('Hygiene Data'!F103))="","",OFFSET('Hygiene Data'!$F$13,0,10*ROW('Hygiene Data'!F103)))</f>
        <v/>
      </c>
      <c r="DX109" s="369" t="str">
        <f ca="1">+IF(OFFSET('Hygiene Data'!$G$11,0,10*ROW('Hygiene Data'!G103))="","",OFFSET('Hygiene Data'!$G$11,0,10*ROW('Hygiene Data'!G103)))</f>
        <v/>
      </c>
      <c r="DY109" s="369" t="str">
        <f ca="1">+IF(OFFSET('Hygiene Data'!$G$12,0,10*ROW('Hygiene Data'!G103))="","",OFFSET('Hygiene Data'!$G$12,0,10*ROW('Hygiene Data'!G103)))</f>
        <v/>
      </c>
      <c r="DZ109" s="369" t="str">
        <f ca="1">+IF(OFFSET('Hygiene Data'!$G$13,0,10*ROW('Hygiene Data'!G103))="","",OFFSET('Hygiene Data'!$G$13,0,10*ROW('Hygiene Data'!G103)))</f>
        <v/>
      </c>
      <c r="EA109" s="369" t="str">
        <f ca="1">+IF(OFFSET('Hygiene Data'!$H$11,0,10*ROW('Hygiene Data'!H103))="","",OFFSET('Hygiene Data'!$H$11,0,10*ROW('Hygiene Data'!H103)))</f>
        <v/>
      </c>
      <c r="EB109" s="369" t="str">
        <f ca="1">+IF(OFFSET('Hygiene Data'!$H$12,0,10*ROW('Hygiene Data'!H103))="","",OFFSET('Hygiene Data'!$H$12,0,10*ROW('Hygiene Data'!H103)))</f>
        <v/>
      </c>
      <c r="EC109" s="369" t="str">
        <f ca="1">+IF(OFFSET('Hygiene Data'!$H$13,0,10*ROW('Hygiene Data'!H103))="","",OFFSET('Hygiene Data'!$H$13,0,10*ROW('Hygiene Data'!H103)))</f>
        <v/>
      </c>
      <c r="ED109" s="369" t="str">
        <f ca="1">+IF(OFFSET('Hygiene Data'!$I$11,0,10*ROW('Hygiene Data'!I103))="","",OFFSET('Hygiene Data'!$I$11,0,10*ROW('Hygiene Data'!I103)))</f>
        <v/>
      </c>
      <c r="EE109" s="369" t="str">
        <f ca="1">+IF(OFFSET('Hygiene Data'!$I$12,0,10*ROW('Hygiene Data'!I103))="","",OFFSET('Hygiene Data'!$I$12,0,10*ROW('Hygiene Data'!I103)))</f>
        <v/>
      </c>
      <c r="EF109" s="369" t="str">
        <f ca="1">+IF(OFFSET('Hygiene Data'!$I$13,0,10*ROW('Hygiene Data'!I103))="","",OFFSET('Hygiene Data'!$I$13,0,10*ROW('Hygiene Data'!I103)))</f>
        <v/>
      </c>
    </row>
    <row r="110" spans="1:136" x14ac:dyDescent="0.25">
      <c r="A110" s="478" t="str">
        <f ca="1">+IF(OFFSET('Water Data'!$B$2,0,10*ROW('Water Data'!E104))="","",OFFSET('Water Data'!$B$2,0,10*ROW('Water Data'!E104)))</f>
        <v/>
      </c>
      <c r="B110" s="478"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05" t="str">
        <f t="shared" ca="1" si="1"/>
        <v/>
      </c>
      <c r="D110" s="506"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06"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06"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06"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06"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06"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06"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06"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06"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06"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06"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06"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06"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06"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06"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06"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06"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06"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07"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07"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07"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07"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07"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07"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07"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07"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07"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07"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07"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07"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07"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07"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07"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07"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07"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07"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07"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07"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07"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07"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07"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07"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07"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07"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07"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07"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07"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07"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08"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84"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08"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08"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08"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08"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08"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08"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08"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08"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08"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08"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08"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08"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08"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08"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08"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08"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69" t="str">
        <f ca="1">+IF(OFFSET('Water Data'!$D$27,0,10*ROW('Water Data'!D104))="","",OFFSET('Water Data'!$D$27,0,10*ROW('Water Data'!D104)))</f>
        <v/>
      </c>
      <c r="BT110" s="369" t="str">
        <f ca="1">+IF(OFFSET('Water Data'!$D$28,0,10*ROW('Water Data'!D104))="","",OFFSET('Water Data'!$D$28,0,10*ROW('Water Data'!D104)))</f>
        <v/>
      </c>
      <c r="BU110" s="369" t="str">
        <f ca="1">+IF(OFFSET('Water Data'!$D$29,0,10*ROW('Water Data'!D104))="","",OFFSET('Water Data'!$D$29,0,10*ROW('Water Data'!D104)))</f>
        <v/>
      </c>
      <c r="BV110" s="369" t="str">
        <f ca="1">+IF(OFFSET('Water Data'!$E$27,0,10*ROW('Water Data'!E104))="","",OFFSET('Water Data'!$E$27,0,10*ROW('Water Data'!E104)))</f>
        <v/>
      </c>
      <c r="BW110" s="369" t="str">
        <f ca="1">+IF(OFFSET('Water Data'!$E$28,0,10*ROW('Water Data'!E104))="","",OFFSET('Water Data'!$E$28,0,10*ROW('Water Data'!E104)))</f>
        <v/>
      </c>
      <c r="BX110" s="369" t="str">
        <f ca="1">+IF(OFFSET('Water Data'!$E$29,0,10*ROW('Water Data'!E104))="","",OFFSET('Water Data'!$E$29,0,10*ROW('Water Data'!E104)))</f>
        <v/>
      </c>
      <c r="BY110" s="369" t="str">
        <f ca="1">+IF(OFFSET('Water Data'!$F$27,0,10*ROW('Water Data'!F104))="","",OFFSET('Water Data'!$F$27,0,10*ROW('Water Data'!F104)))</f>
        <v/>
      </c>
      <c r="BZ110" s="369" t="str">
        <f ca="1">+IF(OFFSET('Water Data'!$F$28,0,10*ROW('Water Data'!F104))="","",OFFSET('Water Data'!$F$28,0,10*ROW('Water Data'!F104)))</f>
        <v/>
      </c>
      <c r="CA110" s="369" t="str">
        <f ca="1">+IF(OFFSET('Water Data'!$F$29,0,10*ROW('Water Data'!F104))="","",OFFSET('Water Data'!$F$29,0,10*ROW('Water Data'!F104)))</f>
        <v/>
      </c>
      <c r="CB110" s="369" t="str">
        <f ca="1">+IF(OFFSET('Water Data'!$G$27,0,10*ROW('Water Data'!G104))="","",OFFSET('Water Data'!$G$27,0,10*ROW('Water Data'!G104)))</f>
        <v/>
      </c>
      <c r="CC110" s="369" t="str">
        <f ca="1">+IF(OFFSET('Water Data'!$G$28,0,10*ROW('Water Data'!G104))="","",OFFSET('Water Data'!$G$28,0,10*ROW('Water Data'!G104)))</f>
        <v/>
      </c>
      <c r="CD110" s="369" t="str">
        <f ca="1">+IF(OFFSET('Water Data'!$G$29,0,10*ROW('Water Data'!G104))="","",OFFSET('Water Data'!$G$29,0,10*ROW('Water Data'!G104)))</f>
        <v/>
      </c>
      <c r="CE110" s="369" t="str">
        <f ca="1">+IF(OFFSET('Water Data'!$H$27,0,10*ROW('Water Data'!H104))="","",OFFSET('Water Data'!$H$27,0,10*ROW('Water Data'!H104)))</f>
        <v/>
      </c>
      <c r="CF110" s="369" t="str">
        <f ca="1">+IF(OFFSET('Water Data'!$H$28,0,10*ROW('Water Data'!H104))="","",OFFSET('Water Data'!$H$28,0,10*ROW('Water Data'!H104)))</f>
        <v/>
      </c>
      <c r="CG110" s="369" t="str">
        <f ca="1">+IF(OFFSET('Water Data'!$H$29,0,10*ROW('Water Data'!H104))="","",OFFSET('Water Data'!$H$29,0,10*ROW('Water Data'!H104)))</f>
        <v/>
      </c>
      <c r="CH110" s="369" t="str">
        <f ca="1">+IF(OFFSET('Water Data'!$I$27,0,10*ROW('Water Data'!I104))="","",OFFSET('Water Data'!$I$27,0,10*ROW('Water Data'!I104)))</f>
        <v/>
      </c>
      <c r="CI110" s="369" t="str">
        <f ca="1">+IF(OFFSET('Water Data'!$I$28,0,10*ROW('Water Data'!I104))="","",OFFSET('Water Data'!$I$28,0,10*ROW('Water Data'!I104)))</f>
        <v/>
      </c>
      <c r="CJ110" s="369" t="str">
        <f ca="1">+IF(OFFSET('Water Data'!$I$29,0,10*ROW('Water Data'!I104))="","",OFFSET('Water Data'!$I$29,0,10*ROW('Water Data'!I104)))</f>
        <v/>
      </c>
      <c r="CK110" s="369" t="str">
        <f ca="1">+IF(OFFSET('Sanitation Data'!$D$28,0,10*ROW('Sanitation Data'!D104))="","",OFFSET('Sanitation Data'!$D$28,0,10*ROW('Sanitation Data'!D104)))</f>
        <v/>
      </c>
      <c r="CL110" s="369" t="str">
        <f ca="1">+IF(OFFSET('Sanitation Data'!$D$29,0,10*ROW('Sanitation Data'!D104))="","",OFFSET('Sanitation Data'!$D$29,0,10*ROW('Sanitation Data'!D104)))</f>
        <v/>
      </c>
      <c r="CM110" s="369" t="str">
        <f ca="1">+IF(OFFSET('Sanitation Data'!$D$30,0,10*ROW('Sanitation Data'!D104))="","",OFFSET('Sanitation Data'!$D$30,0,10*ROW('Sanitation Data'!D104)))</f>
        <v/>
      </c>
      <c r="CN110" s="369" t="str">
        <f ca="1">+IF(OFFSET('Sanitation Data'!$D$31,0,10*ROW('Sanitation Data'!D104))="","",OFFSET('Sanitation Data'!$D$31,0,10*ROW('Sanitation Data'!D104)))</f>
        <v/>
      </c>
      <c r="CO110" s="369" t="str">
        <f ca="1">+IF(OFFSET('Sanitation Data'!$D$32,0,10*ROW('Sanitation Data'!D104))="","",OFFSET('Sanitation Data'!$D$32,0,10*ROW('Sanitation Data'!D104)))</f>
        <v/>
      </c>
      <c r="CP110" s="369" t="str">
        <f ca="1">+IF(OFFSET('Sanitation Data'!$E$28,0,10*ROW('Sanitation Data'!E104))="","",OFFSET('Sanitation Data'!$E$28,0,10*ROW('Sanitation Data'!E104)))</f>
        <v/>
      </c>
      <c r="CQ110" s="369" t="str">
        <f ca="1">+IF(OFFSET('Sanitation Data'!$E$29,0,10*ROW('Sanitation Data'!E104))="","",OFFSET('Sanitation Data'!$E$29,0,10*ROW('Sanitation Data'!E104)))</f>
        <v/>
      </c>
      <c r="CR110" s="369" t="str">
        <f ca="1">+IF(OFFSET('Sanitation Data'!$E$30,0,10*ROW('Sanitation Data'!E104))="","",OFFSET('Sanitation Data'!$E$30,0,10*ROW('Sanitation Data'!E104)))</f>
        <v/>
      </c>
      <c r="CS110" s="369" t="str">
        <f ca="1">+IF(OFFSET('Sanitation Data'!$E$31,0,10*ROW('Sanitation Data'!E104))="","",OFFSET('Sanitation Data'!$E$31,0,10*ROW('Sanitation Data'!E104)))</f>
        <v/>
      </c>
      <c r="CT110" s="369" t="str">
        <f ca="1">+IF(OFFSET('Sanitation Data'!$E$32,0,10*ROW('Sanitation Data'!E104))="","",OFFSET('Sanitation Data'!$E$32,0,10*ROW('Sanitation Data'!E104)))</f>
        <v/>
      </c>
      <c r="CU110" s="369" t="str">
        <f ca="1">+IF(OFFSET('Sanitation Data'!$F$28,0,10*ROW('Sanitation Data'!F104))="","",OFFSET('Sanitation Data'!$F$28,0,10*ROW('Sanitation Data'!F104)))</f>
        <v/>
      </c>
      <c r="CV110" s="369" t="str">
        <f ca="1">+IF(OFFSET('Sanitation Data'!$F$29,0,10*ROW('Sanitation Data'!F104))="","",OFFSET('Sanitation Data'!$F$29,0,10*ROW('Sanitation Data'!F104)))</f>
        <v/>
      </c>
      <c r="CW110" s="369" t="str">
        <f ca="1">+IF(OFFSET('Sanitation Data'!$F$30,0,10*ROW('Sanitation Data'!F104))="","",OFFSET('Sanitation Data'!$F$30,0,10*ROW('Sanitation Data'!F104)))</f>
        <v/>
      </c>
      <c r="CX110" s="369" t="str">
        <f ca="1">+IF(OFFSET('Sanitation Data'!$F$31,0,10*ROW('Sanitation Data'!F104))="","",OFFSET('Sanitation Data'!$F$31,0,10*ROW('Sanitation Data'!F104)))</f>
        <v/>
      </c>
      <c r="CY110" s="369" t="str">
        <f ca="1">+IF(OFFSET('Sanitation Data'!$F$32,0,10*ROW('Sanitation Data'!F104))="","",OFFSET('Sanitation Data'!$F$32,0,10*ROW('Sanitation Data'!F104)))</f>
        <v/>
      </c>
      <c r="CZ110" s="369" t="str">
        <f ca="1">+IF(OFFSET('Sanitation Data'!$G$28,0,10*ROW('Sanitation Data'!G104))="","",OFFSET('Sanitation Data'!$G$28,0,10*ROW('Sanitation Data'!G104)))</f>
        <v/>
      </c>
      <c r="DA110" s="369" t="str">
        <f ca="1">+IF(OFFSET('Sanitation Data'!$G$29,0,10*ROW('Sanitation Data'!G104))="","",OFFSET('Sanitation Data'!$G$29,0,10*ROW('Sanitation Data'!G104)))</f>
        <v/>
      </c>
      <c r="DB110" s="369" t="str">
        <f ca="1">+IF(OFFSET('Sanitation Data'!$G$30,0,10*ROW('Sanitation Data'!G104))="","",OFFSET('Sanitation Data'!$G$30,0,10*ROW('Sanitation Data'!G104)))</f>
        <v/>
      </c>
      <c r="DC110" s="369" t="str">
        <f ca="1">+IF(OFFSET('Sanitation Data'!$G$31,0,10*ROW('Sanitation Data'!G104))="","",OFFSET('Sanitation Data'!$G$31,0,10*ROW('Sanitation Data'!G104)))</f>
        <v/>
      </c>
      <c r="DD110" s="369" t="str">
        <f ca="1">+IF(OFFSET('Sanitation Data'!$G$32,0,10*ROW('Sanitation Data'!G104))="","",OFFSET('Sanitation Data'!$G$32,0,10*ROW('Sanitation Data'!G104)))</f>
        <v/>
      </c>
      <c r="DE110" s="369" t="str">
        <f ca="1">+IF(OFFSET('Sanitation Data'!$H$28,0,10*ROW('Sanitation Data'!H104))="","",OFFSET('Sanitation Data'!$H$28,0,10*ROW('Sanitation Data'!H104)))</f>
        <v/>
      </c>
      <c r="DF110" s="369" t="str">
        <f ca="1">+IF(OFFSET('Sanitation Data'!$H$29,0,10*ROW('Sanitation Data'!H104))="","",OFFSET('Sanitation Data'!$H$29,0,10*ROW('Sanitation Data'!H104)))</f>
        <v/>
      </c>
      <c r="DG110" s="369" t="str">
        <f ca="1">+IF(OFFSET('Sanitation Data'!$H$30,0,10*ROW('Sanitation Data'!H104))="","",OFFSET('Sanitation Data'!$H$30,0,10*ROW('Sanitation Data'!H104)))</f>
        <v/>
      </c>
      <c r="DH110" s="369" t="str">
        <f ca="1">+IF(OFFSET('Sanitation Data'!$H$31,0,10*ROW('Sanitation Data'!H104))="","",OFFSET('Sanitation Data'!$H$31,0,10*ROW('Sanitation Data'!H104)))</f>
        <v/>
      </c>
      <c r="DI110" s="369" t="str">
        <f ca="1">+IF(OFFSET('Sanitation Data'!$H$32,0,10*ROW('Sanitation Data'!H104))="","",OFFSET('Sanitation Data'!$H$32,0,10*ROW('Sanitation Data'!H104)))</f>
        <v/>
      </c>
      <c r="DJ110" s="369" t="str">
        <f ca="1">+IF(OFFSET('Sanitation Data'!$I$28,0,10*ROW('Sanitation Data'!I104))="","",OFFSET('Sanitation Data'!$I$28,0,10*ROW('Sanitation Data'!I104)))</f>
        <v/>
      </c>
      <c r="DK110" s="369" t="str">
        <f ca="1">+IF(OFFSET('Sanitation Data'!$I$29,0,10*ROW('Sanitation Data'!I104))="","",OFFSET('Sanitation Data'!$I$29,0,10*ROW('Sanitation Data'!I104)))</f>
        <v/>
      </c>
      <c r="DL110" s="369" t="str">
        <f ca="1">+IF(OFFSET('Sanitation Data'!$I$30,0,10*ROW('Sanitation Data'!I104))="","",OFFSET('Sanitation Data'!$I$30,0,10*ROW('Sanitation Data'!I104)))</f>
        <v/>
      </c>
      <c r="DM110" s="369" t="str">
        <f ca="1">+IF(OFFSET('Sanitation Data'!$I$31,0,10*ROW('Sanitation Data'!I104))="","",OFFSET('Sanitation Data'!$I$31,0,10*ROW('Sanitation Data'!I104)))</f>
        <v/>
      </c>
      <c r="DN110" s="369" t="str">
        <f ca="1">+IF(OFFSET('Sanitation Data'!$I$32,0,10*ROW('Sanitation Data'!I104))="","",OFFSET('Sanitation Data'!$I$32,0,10*ROW('Sanitation Data'!I104)))</f>
        <v/>
      </c>
      <c r="DO110" s="369" t="str">
        <f ca="1">+IF(OFFSET('Hygiene Data'!$D$11,0,10*ROW('Hygiene Data'!D104))="","",OFFSET('Hygiene Data'!$D$11,0,10*ROW('Hygiene Data'!D104)))</f>
        <v/>
      </c>
      <c r="DP110" s="369" t="str">
        <f ca="1">+IF(OFFSET('Hygiene Data'!$D$12,0,10*ROW('Hygiene Data'!D104))="","",OFFSET('Hygiene Data'!$D$12,0,10*ROW('Hygiene Data'!D104)))</f>
        <v/>
      </c>
      <c r="DQ110" s="369" t="str">
        <f ca="1">+IF(OFFSET('Hygiene Data'!$D$13,0,10*ROW('Hygiene Data'!D104))="","",OFFSET('Hygiene Data'!$D$13,0,10*ROW('Hygiene Data'!D104)))</f>
        <v/>
      </c>
      <c r="DR110" s="369" t="str">
        <f ca="1">+IF(OFFSET('Hygiene Data'!$E$11,0,10*ROW('Hygiene Data'!E104))="","",OFFSET('Hygiene Data'!$E$11,0,10*ROW('Hygiene Data'!E104)))</f>
        <v/>
      </c>
      <c r="DS110" s="369" t="str">
        <f ca="1">+IF(OFFSET('Hygiene Data'!$E$12,0,10*ROW('Hygiene Data'!E104))="","",OFFSET('Hygiene Data'!$E$12,0,10*ROW('Hygiene Data'!E104)))</f>
        <v/>
      </c>
      <c r="DT110" s="369" t="str">
        <f ca="1">+IF(OFFSET('Hygiene Data'!$E$13,0,10*ROW('Hygiene Data'!E104))="","",OFFSET('Hygiene Data'!$E$13,0,10*ROW('Hygiene Data'!E104)))</f>
        <v/>
      </c>
      <c r="DU110" s="369" t="str">
        <f ca="1">+IF(OFFSET('Hygiene Data'!$F$11,0,10*ROW('Hygiene Data'!F104))="","",OFFSET('Hygiene Data'!$F$11,0,10*ROW('Hygiene Data'!F104)))</f>
        <v/>
      </c>
      <c r="DV110" s="369" t="str">
        <f ca="1">+IF(OFFSET('Hygiene Data'!$F$12,0,10*ROW('Hygiene Data'!F104))="","",OFFSET('Hygiene Data'!$F$12,0,10*ROW('Hygiene Data'!F104)))</f>
        <v/>
      </c>
      <c r="DW110" s="369" t="str">
        <f ca="1">+IF(OFFSET('Hygiene Data'!$F$13,0,10*ROW('Hygiene Data'!F104))="","",OFFSET('Hygiene Data'!$F$13,0,10*ROW('Hygiene Data'!F104)))</f>
        <v/>
      </c>
      <c r="DX110" s="369" t="str">
        <f ca="1">+IF(OFFSET('Hygiene Data'!$G$11,0,10*ROW('Hygiene Data'!G104))="","",OFFSET('Hygiene Data'!$G$11,0,10*ROW('Hygiene Data'!G104)))</f>
        <v/>
      </c>
      <c r="DY110" s="369" t="str">
        <f ca="1">+IF(OFFSET('Hygiene Data'!$G$12,0,10*ROW('Hygiene Data'!G104))="","",OFFSET('Hygiene Data'!$G$12,0,10*ROW('Hygiene Data'!G104)))</f>
        <v/>
      </c>
      <c r="DZ110" s="369" t="str">
        <f ca="1">+IF(OFFSET('Hygiene Data'!$G$13,0,10*ROW('Hygiene Data'!G104))="","",OFFSET('Hygiene Data'!$G$13,0,10*ROW('Hygiene Data'!G104)))</f>
        <v/>
      </c>
      <c r="EA110" s="369" t="str">
        <f ca="1">+IF(OFFSET('Hygiene Data'!$H$11,0,10*ROW('Hygiene Data'!H104))="","",OFFSET('Hygiene Data'!$H$11,0,10*ROW('Hygiene Data'!H104)))</f>
        <v/>
      </c>
      <c r="EB110" s="369" t="str">
        <f ca="1">+IF(OFFSET('Hygiene Data'!$H$12,0,10*ROW('Hygiene Data'!H104))="","",OFFSET('Hygiene Data'!$H$12,0,10*ROW('Hygiene Data'!H104)))</f>
        <v/>
      </c>
      <c r="EC110" s="369" t="str">
        <f ca="1">+IF(OFFSET('Hygiene Data'!$H$13,0,10*ROW('Hygiene Data'!H104))="","",OFFSET('Hygiene Data'!$H$13,0,10*ROW('Hygiene Data'!H104)))</f>
        <v/>
      </c>
      <c r="ED110" s="369" t="str">
        <f ca="1">+IF(OFFSET('Hygiene Data'!$I$11,0,10*ROW('Hygiene Data'!I104))="","",OFFSET('Hygiene Data'!$I$11,0,10*ROW('Hygiene Data'!I104)))</f>
        <v/>
      </c>
      <c r="EE110" s="369" t="str">
        <f ca="1">+IF(OFFSET('Hygiene Data'!$I$12,0,10*ROW('Hygiene Data'!I104))="","",OFFSET('Hygiene Data'!$I$12,0,10*ROW('Hygiene Data'!I104)))</f>
        <v/>
      </c>
      <c r="EF110" s="369" t="str">
        <f ca="1">+IF(OFFSET('Hygiene Data'!$I$13,0,10*ROW('Hygiene Data'!I104))="","",OFFSET('Hygiene Data'!$I$13,0,10*ROW('Hygiene Data'!I104)))</f>
        <v/>
      </c>
    </row>
    <row r="111" spans="1:136" x14ac:dyDescent="0.25">
      <c r="A111" s="478" t="str">
        <f ca="1">+IF(OFFSET('Water Data'!$B$2,0,10*ROW('Water Data'!E105))="","",OFFSET('Water Data'!$B$2,0,10*ROW('Water Data'!E105)))</f>
        <v/>
      </c>
      <c r="B111" s="478"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05" t="str">
        <f t="shared" ca="1" si="1"/>
        <v/>
      </c>
      <c r="D111" s="506"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06"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06"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06"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06"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06"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06"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06"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06"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06"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06"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06"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06"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06"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06"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06"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06"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06"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07"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07"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07"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07"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07"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07"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07"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07"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07"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07"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07"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07"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07"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07"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07"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07"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07"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07"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07"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07"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07"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07"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07"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07"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07"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07"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07"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07"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07"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07"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08"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84"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08"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08"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08"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08"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08"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08"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08"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08"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08"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08"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08"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08"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08"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08"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08"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08"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69" t="str">
        <f ca="1">+IF(OFFSET('Water Data'!$D$27,0,10*ROW('Water Data'!D105))="","",OFFSET('Water Data'!$D$27,0,10*ROW('Water Data'!D105)))</f>
        <v/>
      </c>
      <c r="BT111" s="369" t="str">
        <f ca="1">+IF(OFFSET('Water Data'!$D$28,0,10*ROW('Water Data'!D105))="","",OFFSET('Water Data'!$D$28,0,10*ROW('Water Data'!D105)))</f>
        <v/>
      </c>
      <c r="BU111" s="369" t="str">
        <f ca="1">+IF(OFFSET('Water Data'!$D$29,0,10*ROW('Water Data'!D105))="","",OFFSET('Water Data'!$D$29,0,10*ROW('Water Data'!D105)))</f>
        <v/>
      </c>
      <c r="BV111" s="369" t="str">
        <f ca="1">+IF(OFFSET('Water Data'!$E$27,0,10*ROW('Water Data'!E105))="","",OFFSET('Water Data'!$E$27,0,10*ROW('Water Data'!E105)))</f>
        <v/>
      </c>
      <c r="BW111" s="369" t="str">
        <f ca="1">+IF(OFFSET('Water Data'!$E$28,0,10*ROW('Water Data'!E105))="","",OFFSET('Water Data'!$E$28,0,10*ROW('Water Data'!E105)))</f>
        <v/>
      </c>
      <c r="BX111" s="369" t="str">
        <f ca="1">+IF(OFFSET('Water Data'!$E$29,0,10*ROW('Water Data'!E105))="","",OFFSET('Water Data'!$E$29,0,10*ROW('Water Data'!E105)))</f>
        <v/>
      </c>
      <c r="BY111" s="369" t="str">
        <f ca="1">+IF(OFFSET('Water Data'!$F$27,0,10*ROW('Water Data'!F105))="","",OFFSET('Water Data'!$F$27,0,10*ROW('Water Data'!F105)))</f>
        <v/>
      </c>
      <c r="BZ111" s="369" t="str">
        <f ca="1">+IF(OFFSET('Water Data'!$F$28,0,10*ROW('Water Data'!F105))="","",OFFSET('Water Data'!$F$28,0,10*ROW('Water Data'!F105)))</f>
        <v/>
      </c>
      <c r="CA111" s="369" t="str">
        <f ca="1">+IF(OFFSET('Water Data'!$F$29,0,10*ROW('Water Data'!F105))="","",OFFSET('Water Data'!$F$29,0,10*ROW('Water Data'!F105)))</f>
        <v/>
      </c>
      <c r="CB111" s="369" t="str">
        <f ca="1">+IF(OFFSET('Water Data'!$G$27,0,10*ROW('Water Data'!G105))="","",OFFSET('Water Data'!$G$27,0,10*ROW('Water Data'!G105)))</f>
        <v/>
      </c>
      <c r="CC111" s="369" t="str">
        <f ca="1">+IF(OFFSET('Water Data'!$G$28,0,10*ROW('Water Data'!G105))="","",OFFSET('Water Data'!$G$28,0,10*ROW('Water Data'!G105)))</f>
        <v/>
      </c>
      <c r="CD111" s="369" t="str">
        <f ca="1">+IF(OFFSET('Water Data'!$G$29,0,10*ROW('Water Data'!G105))="","",OFFSET('Water Data'!$G$29,0,10*ROW('Water Data'!G105)))</f>
        <v/>
      </c>
      <c r="CE111" s="369" t="str">
        <f ca="1">+IF(OFFSET('Water Data'!$H$27,0,10*ROW('Water Data'!H105))="","",OFFSET('Water Data'!$H$27,0,10*ROW('Water Data'!H105)))</f>
        <v/>
      </c>
      <c r="CF111" s="369" t="str">
        <f ca="1">+IF(OFFSET('Water Data'!$H$28,0,10*ROW('Water Data'!H105))="","",OFFSET('Water Data'!$H$28,0,10*ROW('Water Data'!H105)))</f>
        <v/>
      </c>
      <c r="CG111" s="369" t="str">
        <f ca="1">+IF(OFFSET('Water Data'!$H$29,0,10*ROW('Water Data'!H105))="","",OFFSET('Water Data'!$H$29,0,10*ROW('Water Data'!H105)))</f>
        <v/>
      </c>
      <c r="CH111" s="369" t="str">
        <f ca="1">+IF(OFFSET('Water Data'!$I$27,0,10*ROW('Water Data'!I105))="","",OFFSET('Water Data'!$I$27,0,10*ROW('Water Data'!I105)))</f>
        <v/>
      </c>
      <c r="CI111" s="369" t="str">
        <f ca="1">+IF(OFFSET('Water Data'!$I$28,0,10*ROW('Water Data'!I105))="","",OFFSET('Water Data'!$I$28,0,10*ROW('Water Data'!I105)))</f>
        <v/>
      </c>
      <c r="CJ111" s="369" t="str">
        <f ca="1">+IF(OFFSET('Water Data'!$I$29,0,10*ROW('Water Data'!I105))="","",OFFSET('Water Data'!$I$29,0,10*ROW('Water Data'!I105)))</f>
        <v/>
      </c>
      <c r="CK111" s="369" t="str">
        <f ca="1">+IF(OFFSET('Sanitation Data'!$D$28,0,10*ROW('Sanitation Data'!D105))="","",OFFSET('Sanitation Data'!$D$28,0,10*ROW('Sanitation Data'!D105)))</f>
        <v/>
      </c>
      <c r="CL111" s="369" t="str">
        <f ca="1">+IF(OFFSET('Sanitation Data'!$D$29,0,10*ROW('Sanitation Data'!D105))="","",OFFSET('Sanitation Data'!$D$29,0,10*ROW('Sanitation Data'!D105)))</f>
        <v/>
      </c>
      <c r="CM111" s="369" t="str">
        <f ca="1">+IF(OFFSET('Sanitation Data'!$D$30,0,10*ROW('Sanitation Data'!D105))="","",OFFSET('Sanitation Data'!$D$30,0,10*ROW('Sanitation Data'!D105)))</f>
        <v/>
      </c>
      <c r="CN111" s="369" t="str">
        <f ca="1">+IF(OFFSET('Sanitation Data'!$D$31,0,10*ROW('Sanitation Data'!D105))="","",OFFSET('Sanitation Data'!$D$31,0,10*ROW('Sanitation Data'!D105)))</f>
        <v/>
      </c>
      <c r="CO111" s="369" t="str">
        <f ca="1">+IF(OFFSET('Sanitation Data'!$D$32,0,10*ROW('Sanitation Data'!D105))="","",OFFSET('Sanitation Data'!$D$32,0,10*ROW('Sanitation Data'!D105)))</f>
        <v/>
      </c>
      <c r="CP111" s="369" t="str">
        <f ca="1">+IF(OFFSET('Sanitation Data'!$E$28,0,10*ROW('Sanitation Data'!E105))="","",OFFSET('Sanitation Data'!$E$28,0,10*ROW('Sanitation Data'!E105)))</f>
        <v/>
      </c>
      <c r="CQ111" s="369" t="str">
        <f ca="1">+IF(OFFSET('Sanitation Data'!$E$29,0,10*ROW('Sanitation Data'!E105))="","",OFFSET('Sanitation Data'!$E$29,0,10*ROW('Sanitation Data'!E105)))</f>
        <v/>
      </c>
      <c r="CR111" s="369" t="str">
        <f ca="1">+IF(OFFSET('Sanitation Data'!$E$30,0,10*ROW('Sanitation Data'!E105))="","",OFFSET('Sanitation Data'!$E$30,0,10*ROW('Sanitation Data'!E105)))</f>
        <v/>
      </c>
      <c r="CS111" s="369" t="str">
        <f ca="1">+IF(OFFSET('Sanitation Data'!$E$31,0,10*ROW('Sanitation Data'!E105))="","",OFFSET('Sanitation Data'!$E$31,0,10*ROW('Sanitation Data'!E105)))</f>
        <v/>
      </c>
      <c r="CT111" s="369" t="str">
        <f ca="1">+IF(OFFSET('Sanitation Data'!$E$32,0,10*ROW('Sanitation Data'!E105))="","",OFFSET('Sanitation Data'!$E$32,0,10*ROW('Sanitation Data'!E105)))</f>
        <v/>
      </c>
      <c r="CU111" s="369" t="str">
        <f ca="1">+IF(OFFSET('Sanitation Data'!$F$28,0,10*ROW('Sanitation Data'!F105))="","",OFFSET('Sanitation Data'!$F$28,0,10*ROW('Sanitation Data'!F105)))</f>
        <v/>
      </c>
      <c r="CV111" s="369" t="str">
        <f ca="1">+IF(OFFSET('Sanitation Data'!$F$29,0,10*ROW('Sanitation Data'!F105))="","",OFFSET('Sanitation Data'!$F$29,0,10*ROW('Sanitation Data'!F105)))</f>
        <v/>
      </c>
      <c r="CW111" s="369" t="str">
        <f ca="1">+IF(OFFSET('Sanitation Data'!$F$30,0,10*ROW('Sanitation Data'!F105))="","",OFFSET('Sanitation Data'!$F$30,0,10*ROW('Sanitation Data'!F105)))</f>
        <v/>
      </c>
      <c r="CX111" s="369" t="str">
        <f ca="1">+IF(OFFSET('Sanitation Data'!$F$31,0,10*ROW('Sanitation Data'!F105))="","",OFFSET('Sanitation Data'!$F$31,0,10*ROW('Sanitation Data'!F105)))</f>
        <v/>
      </c>
      <c r="CY111" s="369" t="str">
        <f ca="1">+IF(OFFSET('Sanitation Data'!$F$32,0,10*ROW('Sanitation Data'!F105))="","",OFFSET('Sanitation Data'!$F$32,0,10*ROW('Sanitation Data'!F105)))</f>
        <v/>
      </c>
      <c r="CZ111" s="369" t="str">
        <f ca="1">+IF(OFFSET('Sanitation Data'!$G$28,0,10*ROW('Sanitation Data'!G105))="","",OFFSET('Sanitation Data'!$G$28,0,10*ROW('Sanitation Data'!G105)))</f>
        <v/>
      </c>
      <c r="DA111" s="369" t="str">
        <f ca="1">+IF(OFFSET('Sanitation Data'!$G$29,0,10*ROW('Sanitation Data'!G105))="","",OFFSET('Sanitation Data'!$G$29,0,10*ROW('Sanitation Data'!G105)))</f>
        <v/>
      </c>
      <c r="DB111" s="369" t="str">
        <f ca="1">+IF(OFFSET('Sanitation Data'!$G$30,0,10*ROW('Sanitation Data'!G105))="","",OFFSET('Sanitation Data'!$G$30,0,10*ROW('Sanitation Data'!G105)))</f>
        <v/>
      </c>
      <c r="DC111" s="369" t="str">
        <f ca="1">+IF(OFFSET('Sanitation Data'!$G$31,0,10*ROW('Sanitation Data'!G105))="","",OFFSET('Sanitation Data'!$G$31,0,10*ROW('Sanitation Data'!G105)))</f>
        <v/>
      </c>
      <c r="DD111" s="369" t="str">
        <f ca="1">+IF(OFFSET('Sanitation Data'!$G$32,0,10*ROW('Sanitation Data'!G105))="","",OFFSET('Sanitation Data'!$G$32,0,10*ROW('Sanitation Data'!G105)))</f>
        <v/>
      </c>
      <c r="DE111" s="369" t="str">
        <f ca="1">+IF(OFFSET('Sanitation Data'!$H$28,0,10*ROW('Sanitation Data'!H105))="","",OFFSET('Sanitation Data'!$H$28,0,10*ROW('Sanitation Data'!H105)))</f>
        <v/>
      </c>
      <c r="DF111" s="369" t="str">
        <f ca="1">+IF(OFFSET('Sanitation Data'!$H$29,0,10*ROW('Sanitation Data'!H105))="","",OFFSET('Sanitation Data'!$H$29,0,10*ROW('Sanitation Data'!H105)))</f>
        <v/>
      </c>
      <c r="DG111" s="369" t="str">
        <f ca="1">+IF(OFFSET('Sanitation Data'!$H$30,0,10*ROW('Sanitation Data'!H105))="","",OFFSET('Sanitation Data'!$H$30,0,10*ROW('Sanitation Data'!H105)))</f>
        <v/>
      </c>
      <c r="DH111" s="369" t="str">
        <f ca="1">+IF(OFFSET('Sanitation Data'!$H$31,0,10*ROW('Sanitation Data'!H105))="","",OFFSET('Sanitation Data'!$H$31,0,10*ROW('Sanitation Data'!H105)))</f>
        <v/>
      </c>
      <c r="DI111" s="369" t="str">
        <f ca="1">+IF(OFFSET('Sanitation Data'!$H$32,0,10*ROW('Sanitation Data'!H105))="","",OFFSET('Sanitation Data'!$H$32,0,10*ROW('Sanitation Data'!H105)))</f>
        <v/>
      </c>
      <c r="DJ111" s="369" t="str">
        <f ca="1">+IF(OFFSET('Sanitation Data'!$I$28,0,10*ROW('Sanitation Data'!I105))="","",OFFSET('Sanitation Data'!$I$28,0,10*ROW('Sanitation Data'!I105)))</f>
        <v/>
      </c>
      <c r="DK111" s="369" t="str">
        <f ca="1">+IF(OFFSET('Sanitation Data'!$I$29,0,10*ROW('Sanitation Data'!I105))="","",OFFSET('Sanitation Data'!$I$29,0,10*ROW('Sanitation Data'!I105)))</f>
        <v/>
      </c>
      <c r="DL111" s="369" t="str">
        <f ca="1">+IF(OFFSET('Sanitation Data'!$I$30,0,10*ROW('Sanitation Data'!I105))="","",OFFSET('Sanitation Data'!$I$30,0,10*ROW('Sanitation Data'!I105)))</f>
        <v/>
      </c>
      <c r="DM111" s="369" t="str">
        <f ca="1">+IF(OFFSET('Sanitation Data'!$I$31,0,10*ROW('Sanitation Data'!I105))="","",OFFSET('Sanitation Data'!$I$31,0,10*ROW('Sanitation Data'!I105)))</f>
        <v/>
      </c>
      <c r="DN111" s="369" t="str">
        <f ca="1">+IF(OFFSET('Sanitation Data'!$I$32,0,10*ROW('Sanitation Data'!I105))="","",OFFSET('Sanitation Data'!$I$32,0,10*ROW('Sanitation Data'!I105)))</f>
        <v/>
      </c>
      <c r="DO111" s="369" t="str">
        <f ca="1">+IF(OFFSET('Hygiene Data'!$D$11,0,10*ROW('Hygiene Data'!D105))="","",OFFSET('Hygiene Data'!$D$11,0,10*ROW('Hygiene Data'!D105)))</f>
        <v/>
      </c>
      <c r="DP111" s="369" t="str">
        <f ca="1">+IF(OFFSET('Hygiene Data'!$D$12,0,10*ROW('Hygiene Data'!D105))="","",OFFSET('Hygiene Data'!$D$12,0,10*ROW('Hygiene Data'!D105)))</f>
        <v/>
      </c>
      <c r="DQ111" s="369" t="str">
        <f ca="1">+IF(OFFSET('Hygiene Data'!$D$13,0,10*ROW('Hygiene Data'!D105))="","",OFFSET('Hygiene Data'!$D$13,0,10*ROW('Hygiene Data'!D105)))</f>
        <v/>
      </c>
      <c r="DR111" s="369" t="str">
        <f ca="1">+IF(OFFSET('Hygiene Data'!$E$11,0,10*ROW('Hygiene Data'!E105))="","",OFFSET('Hygiene Data'!$E$11,0,10*ROW('Hygiene Data'!E105)))</f>
        <v/>
      </c>
      <c r="DS111" s="369" t="str">
        <f ca="1">+IF(OFFSET('Hygiene Data'!$E$12,0,10*ROW('Hygiene Data'!E105))="","",OFFSET('Hygiene Data'!$E$12,0,10*ROW('Hygiene Data'!E105)))</f>
        <v/>
      </c>
      <c r="DT111" s="369" t="str">
        <f ca="1">+IF(OFFSET('Hygiene Data'!$E$13,0,10*ROW('Hygiene Data'!E105))="","",OFFSET('Hygiene Data'!$E$13,0,10*ROW('Hygiene Data'!E105)))</f>
        <v/>
      </c>
      <c r="DU111" s="369" t="str">
        <f ca="1">+IF(OFFSET('Hygiene Data'!$F$11,0,10*ROW('Hygiene Data'!F105))="","",OFFSET('Hygiene Data'!$F$11,0,10*ROW('Hygiene Data'!F105)))</f>
        <v/>
      </c>
      <c r="DV111" s="369" t="str">
        <f ca="1">+IF(OFFSET('Hygiene Data'!$F$12,0,10*ROW('Hygiene Data'!F105))="","",OFFSET('Hygiene Data'!$F$12,0,10*ROW('Hygiene Data'!F105)))</f>
        <v/>
      </c>
      <c r="DW111" s="369" t="str">
        <f ca="1">+IF(OFFSET('Hygiene Data'!$F$13,0,10*ROW('Hygiene Data'!F105))="","",OFFSET('Hygiene Data'!$F$13,0,10*ROW('Hygiene Data'!F105)))</f>
        <v/>
      </c>
      <c r="DX111" s="369" t="str">
        <f ca="1">+IF(OFFSET('Hygiene Data'!$G$11,0,10*ROW('Hygiene Data'!G105))="","",OFFSET('Hygiene Data'!$G$11,0,10*ROW('Hygiene Data'!G105)))</f>
        <v/>
      </c>
      <c r="DY111" s="369" t="str">
        <f ca="1">+IF(OFFSET('Hygiene Data'!$G$12,0,10*ROW('Hygiene Data'!G105))="","",OFFSET('Hygiene Data'!$G$12,0,10*ROW('Hygiene Data'!G105)))</f>
        <v/>
      </c>
      <c r="DZ111" s="369" t="str">
        <f ca="1">+IF(OFFSET('Hygiene Data'!$G$13,0,10*ROW('Hygiene Data'!G105))="","",OFFSET('Hygiene Data'!$G$13,0,10*ROW('Hygiene Data'!G105)))</f>
        <v/>
      </c>
      <c r="EA111" s="369" t="str">
        <f ca="1">+IF(OFFSET('Hygiene Data'!$H$11,0,10*ROW('Hygiene Data'!H105))="","",OFFSET('Hygiene Data'!$H$11,0,10*ROW('Hygiene Data'!H105)))</f>
        <v/>
      </c>
      <c r="EB111" s="369" t="str">
        <f ca="1">+IF(OFFSET('Hygiene Data'!$H$12,0,10*ROW('Hygiene Data'!H105))="","",OFFSET('Hygiene Data'!$H$12,0,10*ROW('Hygiene Data'!H105)))</f>
        <v/>
      </c>
      <c r="EC111" s="369" t="str">
        <f ca="1">+IF(OFFSET('Hygiene Data'!$H$13,0,10*ROW('Hygiene Data'!H105))="","",OFFSET('Hygiene Data'!$H$13,0,10*ROW('Hygiene Data'!H105)))</f>
        <v/>
      </c>
      <c r="ED111" s="369" t="str">
        <f ca="1">+IF(OFFSET('Hygiene Data'!$I$11,0,10*ROW('Hygiene Data'!I105))="","",OFFSET('Hygiene Data'!$I$11,0,10*ROW('Hygiene Data'!I105)))</f>
        <v/>
      </c>
      <c r="EE111" s="369" t="str">
        <f ca="1">+IF(OFFSET('Hygiene Data'!$I$12,0,10*ROW('Hygiene Data'!I105))="","",OFFSET('Hygiene Data'!$I$12,0,10*ROW('Hygiene Data'!I105)))</f>
        <v/>
      </c>
      <c r="EF111" s="369" t="str">
        <f ca="1">+IF(OFFSET('Hygiene Data'!$I$13,0,10*ROW('Hygiene Data'!I105))="","",OFFSET('Hygiene Data'!$I$13,0,10*ROW('Hygiene Data'!I105)))</f>
        <v/>
      </c>
    </row>
    <row r="112" spans="1:136" x14ac:dyDescent="0.25">
      <c r="A112" s="478" t="str">
        <f ca="1">+IF(OFFSET('Water Data'!$B$2,0,10*ROW('Water Data'!E106))="","",OFFSET('Water Data'!$B$2,0,10*ROW('Water Data'!E106)))</f>
        <v/>
      </c>
      <c r="B112" s="478"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05" t="str">
        <f t="shared" ca="1" si="1"/>
        <v/>
      </c>
      <c r="D112" s="506"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06"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06"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06"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06"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06"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06"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06"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06"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06"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06"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06"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06"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06"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06"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06"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06"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06"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07"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07"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07"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07"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07"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07"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07"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07"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07"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07"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07"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07"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07"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07"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07"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07"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07"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07"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07"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07"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07"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07"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07"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07"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07"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07"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07"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07"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07"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07"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08"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84"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08"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08"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08"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08"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08"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08"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08"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08"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08"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08"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08"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08"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08"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08"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08"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08"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69" t="str">
        <f ca="1">+IF(OFFSET('Water Data'!$D$27,0,10*ROW('Water Data'!D106))="","",OFFSET('Water Data'!$D$27,0,10*ROW('Water Data'!D106)))</f>
        <v/>
      </c>
      <c r="BT112" s="369" t="str">
        <f ca="1">+IF(OFFSET('Water Data'!$D$28,0,10*ROW('Water Data'!D106))="","",OFFSET('Water Data'!$D$28,0,10*ROW('Water Data'!D106)))</f>
        <v/>
      </c>
      <c r="BU112" s="369" t="str">
        <f ca="1">+IF(OFFSET('Water Data'!$D$29,0,10*ROW('Water Data'!D106))="","",OFFSET('Water Data'!$D$29,0,10*ROW('Water Data'!D106)))</f>
        <v/>
      </c>
      <c r="BV112" s="369" t="str">
        <f ca="1">+IF(OFFSET('Water Data'!$E$27,0,10*ROW('Water Data'!E106))="","",OFFSET('Water Data'!$E$27,0,10*ROW('Water Data'!E106)))</f>
        <v/>
      </c>
      <c r="BW112" s="369" t="str">
        <f ca="1">+IF(OFFSET('Water Data'!$E$28,0,10*ROW('Water Data'!E106))="","",OFFSET('Water Data'!$E$28,0,10*ROW('Water Data'!E106)))</f>
        <v/>
      </c>
      <c r="BX112" s="369" t="str">
        <f ca="1">+IF(OFFSET('Water Data'!$E$29,0,10*ROW('Water Data'!E106))="","",OFFSET('Water Data'!$E$29,0,10*ROW('Water Data'!E106)))</f>
        <v/>
      </c>
      <c r="BY112" s="369" t="str">
        <f ca="1">+IF(OFFSET('Water Data'!$F$27,0,10*ROW('Water Data'!F106))="","",OFFSET('Water Data'!$F$27,0,10*ROW('Water Data'!F106)))</f>
        <v/>
      </c>
      <c r="BZ112" s="369" t="str">
        <f ca="1">+IF(OFFSET('Water Data'!$F$28,0,10*ROW('Water Data'!F106))="","",OFFSET('Water Data'!$F$28,0,10*ROW('Water Data'!F106)))</f>
        <v/>
      </c>
      <c r="CA112" s="369" t="str">
        <f ca="1">+IF(OFFSET('Water Data'!$F$29,0,10*ROW('Water Data'!F106))="","",OFFSET('Water Data'!$F$29,0,10*ROW('Water Data'!F106)))</f>
        <v/>
      </c>
      <c r="CB112" s="369" t="str">
        <f ca="1">+IF(OFFSET('Water Data'!$G$27,0,10*ROW('Water Data'!G106))="","",OFFSET('Water Data'!$G$27,0,10*ROW('Water Data'!G106)))</f>
        <v/>
      </c>
      <c r="CC112" s="369" t="str">
        <f ca="1">+IF(OFFSET('Water Data'!$G$28,0,10*ROW('Water Data'!G106))="","",OFFSET('Water Data'!$G$28,0,10*ROW('Water Data'!G106)))</f>
        <v/>
      </c>
      <c r="CD112" s="369" t="str">
        <f ca="1">+IF(OFFSET('Water Data'!$G$29,0,10*ROW('Water Data'!G106))="","",OFFSET('Water Data'!$G$29,0,10*ROW('Water Data'!G106)))</f>
        <v/>
      </c>
      <c r="CE112" s="369" t="str">
        <f ca="1">+IF(OFFSET('Water Data'!$H$27,0,10*ROW('Water Data'!H106))="","",OFFSET('Water Data'!$H$27,0,10*ROW('Water Data'!H106)))</f>
        <v/>
      </c>
      <c r="CF112" s="369" t="str">
        <f ca="1">+IF(OFFSET('Water Data'!$H$28,0,10*ROW('Water Data'!H106))="","",OFFSET('Water Data'!$H$28,0,10*ROW('Water Data'!H106)))</f>
        <v/>
      </c>
      <c r="CG112" s="369" t="str">
        <f ca="1">+IF(OFFSET('Water Data'!$H$29,0,10*ROW('Water Data'!H106))="","",OFFSET('Water Data'!$H$29,0,10*ROW('Water Data'!H106)))</f>
        <v/>
      </c>
      <c r="CH112" s="369" t="str">
        <f ca="1">+IF(OFFSET('Water Data'!$I$27,0,10*ROW('Water Data'!I106))="","",OFFSET('Water Data'!$I$27,0,10*ROW('Water Data'!I106)))</f>
        <v/>
      </c>
      <c r="CI112" s="369" t="str">
        <f ca="1">+IF(OFFSET('Water Data'!$I$28,0,10*ROW('Water Data'!I106))="","",OFFSET('Water Data'!$I$28,0,10*ROW('Water Data'!I106)))</f>
        <v/>
      </c>
      <c r="CJ112" s="369" t="str">
        <f ca="1">+IF(OFFSET('Water Data'!$I$29,0,10*ROW('Water Data'!I106))="","",OFFSET('Water Data'!$I$29,0,10*ROW('Water Data'!I106)))</f>
        <v/>
      </c>
      <c r="CK112" s="369" t="str">
        <f ca="1">+IF(OFFSET('Sanitation Data'!$D$28,0,10*ROW('Sanitation Data'!D106))="","",OFFSET('Sanitation Data'!$D$28,0,10*ROW('Sanitation Data'!D106)))</f>
        <v/>
      </c>
      <c r="CL112" s="369" t="str">
        <f ca="1">+IF(OFFSET('Sanitation Data'!$D$29,0,10*ROW('Sanitation Data'!D106))="","",OFFSET('Sanitation Data'!$D$29,0,10*ROW('Sanitation Data'!D106)))</f>
        <v/>
      </c>
      <c r="CM112" s="369" t="str">
        <f ca="1">+IF(OFFSET('Sanitation Data'!$D$30,0,10*ROW('Sanitation Data'!D106))="","",OFFSET('Sanitation Data'!$D$30,0,10*ROW('Sanitation Data'!D106)))</f>
        <v/>
      </c>
      <c r="CN112" s="369" t="str">
        <f ca="1">+IF(OFFSET('Sanitation Data'!$D$31,0,10*ROW('Sanitation Data'!D106))="","",OFFSET('Sanitation Data'!$D$31,0,10*ROW('Sanitation Data'!D106)))</f>
        <v/>
      </c>
      <c r="CO112" s="369" t="str">
        <f ca="1">+IF(OFFSET('Sanitation Data'!$D$32,0,10*ROW('Sanitation Data'!D106))="","",OFFSET('Sanitation Data'!$D$32,0,10*ROW('Sanitation Data'!D106)))</f>
        <v/>
      </c>
      <c r="CP112" s="369" t="str">
        <f ca="1">+IF(OFFSET('Sanitation Data'!$E$28,0,10*ROW('Sanitation Data'!E106))="","",OFFSET('Sanitation Data'!$E$28,0,10*ROW('Sanitation Data'!E106)))</f>
        <v/>
      </c>
      <c r="CQ112" s="369" t="str">
        <f ca="1">+IF(OFFSET('Sanitation Data'!$E$29,0,10*ROW('Sanitation Data'!E106))="","",OFFSET('Sanitation Data'!$E$29,0,10*ROW('Sanitation Data'!E106)))</f>
        <v/>
      </c>
      <c r="CR112" s="369" t="str">
        <f ca="1">+IF(OFFSET('Sanitation Data'!$E$30,0,10*ROW('Sanitation Data'!E106))="","",OFFSET('Sanitation Data'!$E$30,0,10*ROW('Sanitation Data'!E106)))</f>
        <v/>
      </c>
      <c r="CS112" s="369" t="str">
        <f ca="1">+IF(OFFSET('Sanitation Data'!$E$31,0,10*ROW('Sanitation Data'!E106))="","",OFFSET('Sanitation Data'!$E$31,0,10*ROW('Sanitation Data'!E106)))</f>
        <v/>
      </c>
      <c r="CT112" s="369" t="str">
        <f ca="1">+IF(OFFSET('Sanitation Data'!$E$32,0,10*ROW('Sanitation Data'!E106))="","",OFFSET('Sanitation Data'!$E$32,0,10*ROW('Sanitation Data'!E106)))</f>
        <v/>
      </c>
      <c r="CU112" s="369" t="str">
        <f ca="1">+IF(OFFSET('Sanitation Data'!$F$28,0,10*ROW('Sanitation Data'!F106))="","",OFFSET('Sanitation Data'!$F$28,0,10*ROW('Sanitation Data'!F106)))</f>
        <v/>
      </c>
      <c r="CV112" s="369" t="str">
        <f ca="1">+IF(OFFSET('Sanitation Data'!$F$29,0,10*ROW('Sanitation Data'!F106))="","",OFFSET('Sanitation Data'!$F$29,0,10*ROW('Sanitation Data'!F106)))</f>
        <v/>
      </c>
      <c r="CW112" s="369" t="str">
        <f ca="1">+IF(OFFSET('Sanitation Data'!$F$30,0,10*ROW('Sanitation Data'!F106))="","",OFFSET('Sanitation Data'!$F$30,0,10*ROW('Sanitation Data'!F106)))</f>
        <v/>
      </c>
      <c r="CX112" s="369" t="str">
        <f ca="1">+IF(OFFSET('Sanitation Data'!$F$31,0,10*ROW('Sanitation Data'!F106))="","",OFFSET('Sanitation Data'!$F$31,0,10*ROW('Sanitation Data'!F106)))</f>
        <v/>
      </c>
      <c r="CY112" s="369" t="str">
        <f ca="1">+IF(OFFSET('Sanitation Data'!$F$32,0,10*ROW('Sanitation Data'!F106))="","",OFFSET('Sanitation Data'!$F$32,0,10*ROW('Sanitation Data'!F106)))</f>
        <v/>
      </c>
      <c r="CZ112" s="369" t="str">
        <f ca="1">+IF(OFFSET('Sanitation Data'!$G$28,0,10*ROW('Sanitation Data'!G106))="","",OFFSET('Sanitation Data'!$G$28,0,10*ROW('Sanitation Data'!G106)))</f>
        <v/>
      </c>
      <c r="DA112" s="369" t="str">
        <f ca="1">+IF(OFFSET('Sanitation Data'!$G$29,0,10*ROW('Sanitation Data'!G106))="","",OFFSET('Sanitation Data'!$G$29,0,10*ROW('Sanitation Data'!G106)))</f>
        <v/>
      </c>
      <c r="DB112" s="369" t="str">
        <f ca="1">+IF(OFFSET('Sanitation Data'!$G$30,0,10*ROW('Sanitation Data'!G106))="","",OFFSET('Sanitation Data'!$G$30,0,10*ROW('Sanitation Data'!G106)))</f>
        <v/>
      </c>
      <c r="DC112" s="369" t="str">
        <f ca="1">+IF(OFFSET('Sanitation Data'!$G$31,0,10*ROW('Sanitation Data'!G106))="","",OFFSET('Sanitation Data'!$G$31,0,10*ROW('Sanitation Data'!G106)))</f>
        <v/>
      </c>
      <c r="DD112" s="369" t="str">
        <f ca="1">+IF(OFFSET('Sanitation Data'!$G$32,0,10*ROW('Sanitation Data'!G106))="","",OFFSET('Sanitation Data'!$G$32,0,10*ROW('Sanitation Data'!G106)))</f>
        <v/>
      </c>
      <c r="DE112" s="369" t="str">
        <f ca="1">+IF(OFFSET('Sanitation Data'!$H$28,0,10*ROW('Sanitation Data'!H106))="","",OFFSET('Sanitation Data'!$H$28,0,10*ROW('Sanitation Data'!H106)))</f>
        <v/>
      </c>
      <c r="DF112" s="369" t="str">
        <f ca="1">+IF(OFFSET('Sanitation Data'!$H$29,0,10*ROW('Sanitation Data'!H106))="","",OFFSET('Sanitation Data'!$H$29,0,10*ROW('Sanitation Data'!H106)))</f>
        <v/>
      </c>
      <c r="DG112" s="369" t="str">
        <f ca="1">+IF(OFFSET('Sanitation Data'!$H$30,0,10*ROW('Sanitation Data'!H106))="","",OFFSET('Sanitation Data'!$H$30,0,10*ROW('Sanitation Data'!H106)))</f>
        <v/>
      </c>
      <c r="DH112" s="369" t="str">
        <f ca="1">+IF(OFFSET('Sanitation Data'!$H$31,0,10*ROW('Sanitation Data'!H106))="","",OFFSET('Sanitation Data'!$H$31,0,10*ROW('Sanitation Data'!H106)))</f>
        <v/>
      </c>
      <c r="DI112" s="369" t="str">
        <f ca="1">+IF(OFFSET('Sanitation Data'!$H$32,0,10*ROW('Sanitation Data'!H106))="","",OFFSET('Sanitation Data'!$H$32,0,10*ROW('Sanitation Data'!H106)))</f>
        <v/>
      </c>
      <c r="DJ112" s="369" t="str">
        <f ca="1">+IF(OFFSET('Sanitation Data'!$I$28,0,10*ROW('Sanitation Data'!I106))="","",OFFSET('Sanitation Data'!$I$28,0,10*ROW('Sanitation Data'!I106)))</f>
        <v/>
      </c>
      <c r="DK112" s="369" t="str">
        <f ca="1">+IF(OFFSET('Sanitation Data'!$I$29,0,10*ROW('Sanitation Data'!I106))="","",OFFSET('Sanitation Data'!$I$29,0,10*ROW('Sanitation Data'!I106)))</f>
        <v/>
      </c>
      <c r="DL112" s="369" t="str">
        <f ca="1">+IF(OFFSET('Sanitation Data'!$I$30,0,10*ROW('Sanitation Data'!I106))="","",OFFSET('Sanitation Data'!$I$30,0,10*ROW('Sanitation Data'!I106)))</f>
        <v/>
      </c>
      <c r="DM112" s="369" t="str">
        <f ca="1">+IF(OFFSET('Sanitation Data'!$I$31,0,10*ROW('Sanitation Data'!I106))="","",OFFSET('Sanitation Data'!$I$31,0,10*ROW('Sanitation Data'!I106)))</f>
        <v/>
      </c>
      <c r="DN112" s="369" t="str">
        <f ca="1">+IF(OFFSET('Sanitation Data'!$I$32,0,10*ROW('Sanitation Data'!I106))="","",OFFSET('Sanitation Data'!$I$32,0,10*ROW('Sanitation Data'!I106)))</f>
        <v/>
      </c>
      <c r="DO112" s="369" t="str">
        <f ca="1">+IF(OFFSET('Hygiene Data'!$D$11,0,10*ROW('Hygiene Data'!D106))="","",OFFSET('Hygiene Data'!$D$11,0,10*ROW('Hygiene Data'!D106)))</f>
        <v/>
      </c>
      <c r="DP112" s="369" t="str">
        <f ca="1">+IF(OFFSET('Hygiene Data'!$D$12,0,10*ROW('Hygiene Data'!D106))="","",OFFSET('Hygiene Data'!$D$12,0,10*ROW('Hygiene Data'!D106)))</f>
        <v/>
      </c>
      <c r="DQ112" s="369" t="str">
        <f ca="1">+IF(OFFSET('Hygiene Data'!$D$13,0,10*ROW('Hygiene Data'!D106))="","",OFFSET('Hygiene Data'!$D$13,0,10*ROW('Hygiene Data'!D106)))</f>
        <v/>
      </c>
      <c r="DR112" s="369" t="str">
        <f ca="1">+IF(OFFSET('Hygiene Data'!$E$11,0,10*ROW('Hygiene Data'!E106))="","",OFFSET('Hygiene Data'!$E$11,0,10*ROW('Hygiene Data'!E106)))</f>
        <v/>
      </c>
      <c r="DS112" s="369" t="str">
        <f ca="1">+IF(OFFSET('Hygiene Data'!$E$12,0,10*ROW('Hygiene Data'!E106))="","",OFFSET('Hygiene Data'!$E$12,0,10*ROW('Hygiene Data'!E106)))</f>
        <v/>
      </c>
      <c r="DT112" s="369" t="str">
        <f ca="1">+IF(OFFSET('Hygiene Data'!$E$13,0,10*ROW('Hygiene Data'!E106))="","",OFFSET('Hygiene Data'!$E$13,0,10*ROW('Hygiene Data'!E106)))</f>
        <v/>
      </c>
      <c r="DU112" s="369" t="str">
        <f ca="1">+IF(OFFSET('Hygiene Data'!$F$11,0,10*ROW('Hygiene Data'!F106))="","",OFFSET('Hygiene Data'!$F$11,0,10*ROW('Hygiene Data'!F106)))</f>
        <v/>
      </c>
      <c r="DV112" s="369" t="str">
        <f ca="1">+IF(OFFSET('Hygiene Data'!$F$12,0,10*ROW('Hygiene Data'!F106))="","",OFFSET('Hygiene Data'!$F$12,0,10*ROW('Hygiene Data'!F106)))</f>
        <v/>
      </c>
      <c r="DW112" s="369" t="str">
        <f ca="1">+IF(OFFSET('Hygiene Data'!$F$13,0,10*ROW('Hygiene Data'!F106))="","",OFFSET('Hygiene Data'!$F$13,0,10*ROW('Hygiene Data'!F106)))</f>
        <v/>
      </c>
      <c r="DX112" s="369" t="str">
        <f ca="1">+IF(OFFSET('Hygiene Data'!$G$11,0,10*ROW('Hygiene Data'!G106))="","",OFFSET('Hygiene Data'!$G$11,0,10*ROW('Hygiene Data'!G106)))</f>
        <v/>
      </c>
      <c r="DY112" s="369" t="str">
        <f ca="1">+IF(OFFSET('Hygiene Data'!$G$12,0,10*ROW('Hygiene Data'!G106))="","",OFFSET('Hygiene Data'!$G$12,0,10*ROW('Hygiene Data'!G106)))</f>
        <v/>
      </c>
      <c r="DZ112" s="369" t="str">
        <f ca="1">+IF(OFFSET('Hygiene Data'!$G$13,0,10*ROW('Hygiene Data'!G106))="","",OFFSET('Hygiene Data'!$G$13,0,10*ROW('Hygiene Data'!G106)))</f>
        <v/>
      </c>
      <c r="EA112" s="369" t="str">
        <f ca="1">+IF(OFFSET('Hygiene Data'!$H$11,0,10*ROW('Hygiene Data'!H106))="","",OFFSET('Hygiene Data'!$H$11,0,10*ROW('Hygiene Data'!H106)))</f>
        <v/>
      </c>
      <c r="EB112" s="369" t="str">
        <f ca="1">+IF(OFFSET('Hygiene Data'!$H$12,0,10*ROW('Hygiene Data'!H106))="","",OFFSET('Hygiene Data'!$H$12,0,10*ROW('Hygiene Data'!H106)))</f>
        <v/>
      </c>
      <c r="EC112" s="369" t="str">
        <f ca="1">+IF(OFFSET('Hygiene Data'!$H$13,0,10*ROW('Hygiene Data'!H106))="","",OFFSET('Hygiene Data'!$H$13,0,10*ROW('Hygiene Data'!H106)))</f>
        <v/>
      </c>
      <c r="ED112" s="369" t="str">
        <f ca="1">+IF(OFFSET('Hygiene Data'!$I$11,0,10*ROW('Hygiene Data'!I106))="","",OFFSET('Hygiene Data'!$I$11,0,10*ROW('Hygiene Data'!I106)))</f>
        <v/>
      </c>
      <c r="EE112" s="369" t="str">
        <f ca="1">+IF(OFFSET('Hygiene Data'!$I$12,0,10*ROW('Hygiene Data'!I106))="","",OFFSET('Hygiene Data'!$I$12,0,10*ROW('Hygiene Data'!I106)))</f>
        <v/>
      </c>
      <c r="EF112" s="369" t="str">
        <f ca="1">+IF(OFFSET('Hygiene Data'!$I$13,0,10*ROW('Hygiene Data'!I106))="","",OFFSET('Hygiene Data'!$I$13,0,10*ROW('Hygiene Data'!I106)))</f>
        <v/>
      </c>
    </row>
    <row r="113" spans="1:136" x14ac:dyDescent="0.25">
      <c r="A113" s="478" t="str">
        <f ca="1">+IF(OFFSET('Water Data'!$B$2,0,10*ROW('Water Data'!E107))="","",OFFSET('Water Data'!$B$2,0,10*ROW('Water Data'!E107)))</f>
        <v/>
      </c>
      <c r="B113" s="478"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05" t="str">
        <f t="shared" ca="1" si="1"/>
        <v/>
      </c>
      <c r="D113" s="506"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06"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06"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06"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06"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06"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06"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06"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06"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06"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06"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06"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06"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06"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06"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06"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06"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06"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07"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07"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07"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07"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07"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07"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07"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07"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07"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07"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07"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07"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07"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07"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07"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07"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07"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07"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07"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07"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07"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07"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07"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07"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07"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07"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07"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07"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07"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07"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08"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84"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08"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08"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08"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08"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08"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08"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08"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08"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08"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08"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08"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08"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08"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08"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08"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08"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69" t="str">
        <f ca="1">+IF(OFFSET('Water Data'!$D$27,0,10*ROW('Water Data'!D107))="","",OFFSET('Water Data'!$D$27,0,10*ROW('Water Data'!D107)))</f>
        <v/>
      </c>
      <c r="BT113" s="369" t="str">
        <f ca="1">+IF(OFFSET('Water Data'!$D$28,0,10*ROW('Water Data'!D107))="","",OFFSET('Water Data'!$D$28,0,10*ROW('Water Data'!D107)))</f>
        <v/>
      </c>
      <c r="BU113" s="369" t="str">
        <f ca="1">+IF(OFFSET('Water Data'!$D$29,0,10*ROW('Water Data'!D107))="","",OFFSET('Water Data'!$D$29,0,10*ROW('Water Data'!D107)))</f>
        <v/>
      </c>
      <c r="BV113" s="369" t="str">
        <f ca="1">+IF(OFFSET('Water Data'!$E$27,0,10*ROW('Water Data'!E107))="","",OFFSET('Water Data'!$E$27,0,10*ROW('Water Data'!E107)))</f>
        <v/>
      </c>
      <c r="BW113" s="369" t="str">
        <f ca="1">+IF(OFFSET('Water Data'!$E$28,0,10*ROW('Water Data'!E107))="","",OFFSET('Water Data'!$E$28,0,10*ROW('Water Data'!E107)))</f>
        <v/>
      </c>
      <c r="BX113" s="369" t="str">
        <f ca="1">+IF(OFFSET('Water Data'!$E$29,0,10*ROW('Water Data'!E107))="","",OFFSET('Water Data'!$E$29,0,10*ROW('Water Data'!E107)))</f>
        <v/>
      </c>
      <c r="BY113" s="369" t="str">
        <f ca="1">+IF(OFFSET('Water Data'!$F$27,0,10*ROW('Water Data'!F107))="","",OFFSET('Water Data'!$F$27,0,10*ROW('Water Data'!F107)))</f>
        <v/>
      </c>
      <c r="BZ113" s="369" t="str">
        <f ca="1">+IF(OFFSET('Water Data'!$F$28,0,10*ROW('Water Data'!F107))="","",OFFSET('Water Data'!$F$28,0,10*ROW('Water Data'!F107)))</f>
        <v/>
      </c>
      <c r="CA113" s="369" t="str">
        <f ca="1">+IF(OFFSET('Water Data'!$F$29,0,10*ROW('Water Data'!F107))="","",OFFSET('Water Data'!$F$29,0,10*ROW('Water Data'!F107)))</f>
        <v/>
      </c>
      <c r="CB113" s="369" t="str">
        <f ca="1">+IF(OFFSET('Water Data'!$G$27,0,10*ROW('Water Data'!G107))="","",OFFSET('Water Data'!$G$27,0,10*ROW('Water Data'!G107)))</f>
        <v/>
      </c>
      <c r="CC113" s="369" t="str">
        <f ca="1">+IF(OFFSET('Water Data'!$G$28,0,10*ROW('Water Data'!G107))="","",OFFSET('Water Data'!$G$28,0,10*ROW('Water Data'!G107)))</f>
        <v/>
      </c>
      <c r="CD113" s="369" t="str">
        <f ca="1">+IF(OFFSET('Water Data'!$G$29,0,10*ROW('Water Data'!G107))="","",OFFSET('Water Data'!$G$29,0,10*ROW('Water Data'!G107)))</f>
        <v/>
      </c>
      <c r="CE113" s="369" t="str">
        <f ca="1">+IF(OFFSET('Water Data'!$H$27,0,10*ROW('Water Data'!H107))="","",OFFSET('Water Data'!$H$27,0,10*ROW('Water Data'!H107)))</f>
        <v/>
      </c>
      <c r="CF113" s="369" t="str">
        <f ca="1">+IF(OFFSET('Water Data'!$H$28,0,10*ROW('Water Data'!H107))="","",OFFSET('Water Data'!$H$28,0,10*ROW('Water Data'!H107)))</f>
        <v/>
      </c>
      <c r="CG113" s="369" t="str">
        <f ca="1">+IF(OFFSET('Water Data'!$H$29,0,10*ROW('Water Data'!H107))="","",OFFSET('Water Data'!$H$29,0,10*ROW('Water Data'!H107)))</f>
        <v/>
      </c>
      <c r="CH113" s="369" t="str">
        <f ca="1">+IF(OFFSET('Water Data'!$I$27,0,10*ROW('Water Data'!I107))="","",OFFSET('Water Data'!$I$27,0,10*ROW('Water Data'!I107)))</f>
        <v/>
      </c>
      <c r="CI113" s="369" t="str">
        <f ca="1">+IF(OFFSET('Water Data'!$I$28,0,10*ROW('Water Data'!I107))="","",OFFSET('Water Data'!$I$28,0,10*ROW('Water Data'!I107)))</f>
        <v/>
      </c>
      <c r="CJ113" s="369" t="str">
        <f ca="1">+IF(OFFSET('Water Data'!$I$29,0,10*ROW('Water Data'!I107))="","",OFFSET('Water Data'!$I$29,0,10*ROW('Water Data'!I107)))</f>
        <v/>
      </c>
      <c r="CK113" s="369" t="str">
        <f ca="1">+IF(OFFSET('Sanitation Data'!$D$28,0,10*ROW('Sanitation Data'!D107))="","",OFFSET('Sanitation Data'!$D$28,0,10*ROW('Sanitation Data'!D107)))</f>
        <v/>
      </c>
      <c r="CL113" s="369" t="str">
        <f ca="1">+IF(OFFSET('Sanitation Data'!$D$29,0,10*ROW('Sanitation Data'!D107))="","",OFFSET('Sanitation Data'!$D$29,0,10*ROW('Sanitation Data'!D107)))</f>
        <v/>
      </c>
      <c r="CM113" s="369" t="str">
        <f ca="1">+IF(OFFSET('Sanitation Data'!$D$30,0,10*ROW('Sanitation Data'!D107))="","",OFFSET('Sanitation Data'!$D$30,0,10*ROW('Sanitation Data'!D107)))</f>
        <v/>
      </c>
      <c r="CN113" s="369" t="str">
        <f ca="1">+IF(OFFSET('Sanitation Data'!$D$31,0,10*ROW('Sanitation Data'!D107))="","",OFFSET('Sanitation Data'!$D$31,0,10*ROW('Sanitation Data'!D107)))</f>
        <v/>
      </c>
      <c r="CO113" s="369" t="str">
        <f ca="1">+IF(OFFSET('Sanitation Data'!$D$32,0,10*ROW('Sanitation Data'!D107))="","",OFFSET('Sanitation Data'!$D$32,0,10*ROW('Sanitation Data'!D107)))</f>
        <v/>
      </c>
      <c r="CP113" s="369" t="str">
        <f ca="1">+IF(OFFSET('Sanitation Data'!$E$28,0,10*ROW('Sanitation Data'!E107))="","",OFFSET('Sanitation Data'!$E$28,0,10*ROW('Sanitation Data'!E107)))</f>
        <v/>
      </c>
      <c r="CQ113" s="369" t="str">
        <f ca="1">+IF(OFFSET('Sanitation Data'!$E$29,0,10*ROW('Sanitation Data'!E107))="","",OFFSET('Sanitation Data'!$E$29,0,10*ROW('Sanitation Data'!E107)))</f>
        <v/>
      </c>
      <c r="CR113" s="369" t="str">
        <f ca="1">+IF(OFFSET('Sanitation Data'!$E$30,0,10*ROW('Sanitation Data'!E107))="","",OFFSET('Sanitation Data'!$E$30,0,10*ROW('Sanitation Data'!E107)))</f>
        <v/>
      </c>
      <c r="CS113" s="369" t="str">
        <f ca="1">+IF(OFFSET('Sanitation Data'!$E$31,0,10*ROW('Sanitation Data'!E107))="","",OFFSET('Sanitation Data'!$E$31,0,10*ROW('Sanitation Data'!E107)))</f>
        <v/>
      </c>
      <c r="CT113" s="369" t="str">
        <f ca="1">+IF(OFFSET('Sanitation Data'!$E$32,0,10*ROW('Sanitation Data'!E107))="","",OFFSET('Sanitation Data'!$E$32,0,10*ROW('Sanitation Data'!E107)))</f>
        <v/>
      </c>
      <c r="CU113" s="369" t="str">
        <f ca="1">+IF(OFFSET('Sanitation Data'!$F$28,0,10*ROW('Sanitation Data'!F107))="","",OFFSET('Sanitation Data'!$F$28,0,10*ROW('Sanitation Data'!F107)))</f>
        <v/>
      </c>
      <c r="CV113" s="369" t="str">
        <f ca="1">+IF(OFFSET('Sanitation Data'!$F$29,0,10*ROW('Sanitation Data'!F107))="","",OFFSET('Sanitation Data'!$F$29,0,10*ROW('Sanitation Data'!F107)))</f>
        <v/>
      </c>
      <c r="CW113" s="369" t="str">
        <f ca="1">+IF(OFFSET('Sanitation Data'!$F$30,0,10*ROW('Sanitation Data'!F107))="","",OFFSET('Sanitation Data'!$F$30,0,10*ROW('Sanitation Data'!F107)))</f>
        <v/>
      </c>
      <c r="CX113" s="369" t="str">
        <f ca="1">+IF(OFFSET('Sanitation Data'!$F$31,0,10*ROW('Sanitation Data'!F107))="","",OFFSET('Sanitation Data'!$F$31,0,10*ROW('Sanitation Data'!F107)))</f>
        <v/>
      </c>
      <c r="CY113" s="369" t="str">
        <f ca="1">+IF(OFFSET('Sanitation Data'!$F$32,0,10*ROW('Sanitation Data'!F107))="","",OFFSET('Sanitation Data'!$F$32,0,10*ROW('Sanitation Data'!F107)))</f>
        <v/>
      </c>
      <c r="CZ113" s="369" t="str">
        <f ca="1">+IF(OFFSET('Sanitation Data'!$G$28,0,10*ROW('Sanitation Data'!G107))="","",OFFSET('Sanitation Data'!$G$28,0,10*ROW('Sanitation Data'!G107)))</f>
        <v/>
      </c>
      <c r="DA113" s="369" t="str">
        <f ca="1">+IF(OFFSET('Sanitation Data'!$G$29,0,10*ROW('Sanitation Data'!G107))="","",OFFSET('Sanitation Data'!$G$29,0,10*ROW('Sanitation Data'!G107)))</f>
        <v/>
      </c>
      <c r="DB113" s="369" t="str">
        <f ca="1">+IF(OFFSET('Sanitation Data'!$G$30,0,10*ROW('Sanitation Data'!G107))="","",OFFSET('Sanitation Data'!$G$30,0,10*ROW('Sanitation Data'!G107)))</f>
        <v/>
      </c>
      <c r="DC113" s="369" t="str">
        <f ca="1">+IF(OFFSET('Sanitation Data'!$G$31,0,10*ROW('Sanitation Data'!G107))="","",OFFSET('Sanitation Data'!$G$31,0,10*ROW('Sanitation Data'!G107)))</f>
        <v/>
      </c>
      <c r="DD113" s="369" t="str">
        <f ca="1">+IF(OFFSET('Sanitation Data'!$G$32,0,10*ROW('Sanitation Data'!G107))="","",OFFSET('Sanitation Data'!$G$32,0,10*ROW('Sanitation Data'!G107)))</f>
        <v/>
      </c>
      <c r="DE113" s="369" t="str">
        <f ca="1">+IF(OFFSET('Sanitation Data'!$H$28,0,10*ROW('Sanitation Data'!H107))="","",OFFSET('Sanitation Data'!$H$28,0,10*ROW('Sanitation Data'!H107)))</f>
        <v/>
      </c>
      <c r="DF113" s="369" t="str">
        <f ca="1">+IF(OFFSET('Sanitation Data'!$H$29,0,10*ROW('Sanitation Data'!H107))="","",OFFSET('Sanitation Data'!$H$29,0,10*ROW('Sanitation Data'!H107)))</f>
        <v/>
      </c>
      <c r="DG113" s="369" t="str">
        <f ca="1">+IF(OFFSET('Sanitation Data'!$H$30,0,10*ROW('Sanitation Data'!H107))="","",OFFSET('Sanitation Data'!$H$30,0,10*ROW('Sanitation Data'!H107)))</f>
        <v/>
      </c>
      <c r="DH113" s="369" t="str">
        <f ca="1">+IF(OFFSET('Sanitation Data'!$H$31,0,10*ROW('Sanitation Data'!H107))="","",OFFSET('Sanitation Data'!$H$31,0,10*ROW('Sanitation Data'!H107)))</f>
        <v/>
      </c>
      <c r="DI113" s="369" t="str">
        <f ca="1">+IF(OFFSET('Sanitation Data'!$H$32,0,10*ROW('Sanitation Data'!H107))="","",OFFSET('Sanitation Data'!$H$32,0,10*ROW('Sanitation Data'!H107)))</f>
        <v/>
      </c>
      <c r="DJ113" s="369" t="str">
        <f ca="1">+IF(OFFSET('Sanitation Data'!$I$28,0,10*ROW('Sanitation Data'!I107))="","",OFFSET('Sanitation Data'!$I$28,0,10*ROW('Sanitation Data'!I107)))</f>
        <v/>
      </c>
      <c r="DK113" s="369" t="str">
        <f ca="1">+IF(OFFSET('Sanitation Data'!$I$29,0,10*ROW('Sanitation Data'!I107))="","",OFFSET('Sanitation Data'!$I$29,0,10*ROW('Sanitation Data'!I107)))</f>
        <v/>
      </c>
      <c r="DL113" s="369" t="str">
        <f ca="1">+IF(OFFSET('Sanitation Data'!$I$30,0,10*ROW('Sanitation Data'!I107))="","",OFFSET('Sanitation Data'!$I$30,0,10*ROW('Sanitation Data'!I107)))</f>
        <v/>
      </c>
      <c r="DM113" s="369" t="str">
        <f ca="1">+IF(OFFSET('Sanitation Data'!$I$31,0,10*ROW('Sanitation Data'!I107))="","",OFFSET('Sanitation Data'!$I$31,0,10*ROW('Sanitation Data'!I107)))</f>
        <v/>
      </c>
      <c r="DN113" s="369" t="str">
        <f ca="1">+IF(OFFSET('Sanitation Data'!$I$32,0,10*ROW('Sanitation Data'!I107))="","",OFFSET('Sanitation Data'!$I$32,0,10*ROW('Sanitation Data'!I107)))</f>
        <v/>
      </c>
      <c r="DO113" s="369" t="str">
        <f ca="1">+IF(OFFSET('Hygiene Data'!$D$11,0,10*ROW('Hygiene Data'!D107))="","",OFFSET('Hygiene Data'!$D$11,0,10*ROW('Hygiene Data'!D107)))</f>
        <v/>
      </c>
      <c r="DP113" s="369" t="str">
        <f ca="1">+IF(OFFSET('Hygiene Data'!$D$12,0,10*ROW('Hygiene Data'!D107))="","",OFFSET('Hygiene Data'!$D$12,0,10*ROW('Hygiene Data'!D107)))</f>
        <v/>
      </c>
      <c r="DQ113" s="369" t="str">
        <f ca="1">+IF(OFFSET('Hygiene Data'!$D$13,0,10*ROW('Hygiene Data'!D107))="","",OFFSET('Hygiene Data'!$D$13,0,10*ROW('Hygiene Data'!D107)))</f>
        <v/>
      </c>
      <c r="DR113" s="369" t="str">
        <f ca="1">+IF(OFFSET('Hygiene Data'!$E$11,0,10*ROW('Hygiene Data'!E107))="","",OFFSET('Hygiene Data'!$E$11,0,10*ROW('Hygiene Data'!E107)))</f>
        <v/>
      </c>
      <c r="DS113" s="369" t="str">
        <f ca="1">+IF(OFFSET('Hygiene Data'!$E$12,0,10*ROW('Hygiene Data'!E107))="","",OFFSET('Hygiene Data'!$E$12,0,10*ROW('Hygiene Data'!E107)))</f>
        <v/>
      </c>
      <c r="DT113" s="369" t="str">
        <f ca="1">+IF(OFFSET('Hygiene Data'!$E$13,0,10*ROW('Hygiene Data'!E107))="","",OFFSET('Hygiene Data'!$E$13,0,10*ROW('Hygiene Data'!E107)))</f>
        <v/>
      </c>
      <c r="DU113" s="369" t="str">
        <f ca="1">+IF(OFFSET('Hygiene Data'!$F$11,0,10*ROW('Hygiene Data'!F107))="","",OFFSET('Hygiene Data'!$F$11,0,10*ROW('Hygiene Data'!F107)))</f>
        <v/>
      </c>
      <c r="DV113" s="369" t="str">
        <f ca="1">+IF(OFFSET('Hygiene Data'!$F$12,0,10*ROW('Hygiene Data'!F107))="","",OFFSET('Hygiene Data'!$F$12,0,10*ROW('Hygiene Data'!F107)))</f>
        <v/>
      </c>
      <c r="DW113" s="369" t="str">
        <f ca="1">+IF(OFFSET('Hygiene Data'!$F$13,0,10*ROW('Hygiene Data'!F107))="","",OFFSET('Hygiene Data'!$F$13,0,10*ROW('Hygiene Data'!F107)))</f>
        <v/>
      </c>
      <c r="DX113" s="369" t="str">
        <f ca="1">+IF(OFFSET('Hygiene Data'!$G$11,0,10*ROW('Hygiene Data'!G107))="","",OFFSET('Hygiene Data'!$G$11,0,10*ROW('Hygiene Data'!G107)))</f>
        <v/>
      </c>
      <c r="DY113" s="369" t="str">
        <f ca="1">+IF(OFFSET('Hygiene Data'!$G$12,0,10*ROW('Hygiene Data'!G107))="","",OFFSET('Hygiene Data'!$G$12,0,10*ROW('Hygiene Data'!G107)))</f>
        <v/>
      </c>
      <c r="DZ113" s="369" t="str">
        <f ca="1">+IF(OFFSET('Hygiene Data'!$G$13,0,10*ROW('Hygiene Data'!G107))="","",OFFSET('Hygiene Data'!$G$13,0,10*ROW('Hygiene Data'!G107)))</f>
        <v/>
      </c>
      <c r="EA113" s="369" t="str">
        <f ca="1">+IF(OFFSET('Hygiene Data'!$H$11,0,10*ROW('Hygiene Data'!H107))="","",OFFSET('Hygiene Data'!$H$11,0,10*ROW('Hygiene Data'!H107)))</f>
        <v/>
      </c>
      <c r="EB113" s="369" t="str">
        <f ca="1">+IF(OFFSET('Hygiene Data'!$H$12,0,10*ROW('Hygiene Data'!H107))="","",OFFSET('Hygiene Data'!$H$12,0,10*ROW('Hygiene Data'!H107)))</f>
        <v/>
      </c>
      <c r="EC113" s="369" t="str">
        <f ca="1">+IF(OFFSET('Hygiene Data'!$H$13,0,10*ROW('Hygiene Data'!H107))="","",OFFSET('Hygiene Data'!$H$13,0,10*ROW('Hygiene Data'!H107)))</f>
        <v/>
      </c>
      <c r="ED113" s="369" t="str">
        <f ca="1">+IF(OFFSET('Hygiene Data'!$I$11,0,10*ROW('Hygiene Data'!I107))="","",OFFSET('Hygiene Data'!$I$11,0,10*ROW('Hygiene Data'!I107)))</f>
        <v/>
      </c>
      <c r="EE113" s="369" t="str">
        <f ca="1">+IF(OFFSET('Hygiene Data'!$I$12,0,10*ROW('Hygiene Data'!I107))="","",OFFSET('Hygiene Data'!$I$12,0,10*ROW('Hygiene Data'!I107)))</f>
        <v/>
      </c>
      <c r="EF113" s="369" t="str">
        <f ca="1">+IF(OFFSET('Hygiene Data'!$I$13,0,10*ROW('Hygiene Data'!I107))="","",OFFSET('Hygiene Data'!$I$13,0,10*ROW('Hygiene Data'!I107)))</f>
        <v/>
      </c>
    </row>
    <row r="114" spans="1:136" x14ac:dyDescent="0.25">
      <c r="A114" s="478" t="str">
        <f ca="1">+IF(OFFSET('Water Data'!$B$2,0,10*ROW('Water Data'!E108))="","",OFFSET('Water Data'!$B$2,0,10*ROW('Water Data'!E108)))</f>
        <v/>
      </c>
      <c r="B114" s="478"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05" t="str">
        <f t="shared" ca="1" si="1"/>
        <v/>
      </c>
      <c r="D114" s="506"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06"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06"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06"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06"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06"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06"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06"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06"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06"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06"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06"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06"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06"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06"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06"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06"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06"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07"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07"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07"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07"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07"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07"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07"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07"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07"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07"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07"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07"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07"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07"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07"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07"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07"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07"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07"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07"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07"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07"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07"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07"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07"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07"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07"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07"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07"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07"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08"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84"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08"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08"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08"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08"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08"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08"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08"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08"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08"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08"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08"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08"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08"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08"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08"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08"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69" t="str">
        <f ca="1">+IF(OFFSET('Water Data'!$D$27,0,10*ROW('Water Data'!D108))="","",OFFSET('Water Data'!$D$27,0,10*ROW('Water Data'!D108)))</f>
        <v/>
      </c>
      <c r="BT114" s="369" t="str">
        <f ca="1">+IF(OFFSET('Water Data'!$D$28,0,10*ROW('Water Data'!D108))="","",OFFSET('Water Data'!$D$28,0,10*ROW('Water Data'!D108)))</f>
        <v/>
      </c>
      <c r="BU114" s="369" t="str">
        <f ca="1">+IF(OFFSET('Water Data'!$D$29,0,10*ROW('Water Data'!D108))="","",OFFSET('Water Data'!$D$29,0,10*ROW('Water Data'!D108)))</f>
        <v/>
      </c>
      <c r="BV114" s="369" t="str">
        <f ca="1">+IF(OFFSET('Water Data'!$E$27,0,10*ROW('Water Data'!E108))="","",OFFSET('Water Data'!$E$27,0,10*ROW('Water Data'!E108)))</f>
        <v/>
      </c>
      <c r="BW114" s="369" t="str">
        <f ca="1">+IF(OFFSET('Water Data'!$E$28,0,10*ROW('Water Data'!E108))="","",OFFSET('Water Data'!$E$28,0,10*ROW('Water Data'!E108)))</f>
        <v/>
      </c>
      <c r="BX114" s="369" t="str">
        <f ca="1">+IF(OFFSET('Water Data'!$E$29,0,10*ROW('Water Data'!E108))="","",OFFSET('Water Data'!$E$29,0,10*ROW('Water Data'!E108)))</f>
        <v/>
      </c>
      <c r="BY114" s="369" t="str">
        <f ca="1">+IF(OFFSET('Water Data'!$F$27,0,10*ROW('Water Data'!F108))="","",OFFSET('Water Data'!$F$27,0,10*ROW('Water Data'!F108)))</f>
        <v/>
      </c>
      <c r="BZ114" s="369" t="str">
        <f ca="1">+IF(OFFSET('Water Data'!$F$28,0,10*ROW('Water Data'!F108))="","",OFFSET('Water Data'!$F$28,0,10*ROW('Water Data'!F108)))</f>
        <v/>
      </c>
      <c r="CA114" s="369" t="str">
        <f ca="1">+IF(OFFSET('Water Data'!$F$29,0,10*ROW('Water Data'!F108))="","",OFFSET('Water Data'!$F$29,0,10*ROW('Water Data'!F108)))</f>
        <v/>
      </c>
      <c r="CB114" s="369" t="str">
        <f ca="1">+IF(OFFSET('Water Data'!$G$27,0,10*ROW('Water Data'!G108))="","",OFFSET('Water Data'!$G$27,0,10*ROW('Water Data'!G108)))</f>
        <v/>
      </c>
      <c r="CC114" s="369" t="str">
        <f ca="1">+IF(OFFSET('Water Data'!$G$28,0,10*ROW('Water Data'!G108))="","",OFFSET('Water Data'!$G$28,0,10*ROW('Water Data'!G108)))</f>
        <v/>
      </c>
      <c r="CD114" s="369" t="str">
        <f ca="1">+IF(OFFSET('Water Data'!$G$29,0,10*ROW('Water Data'!G108))="","",OFFSET('Water Data'!$G$29,0,10*ROW('Water Data'!G108)))</f>
        <v/>
      </c>
      <c r="CE114" s="369" t="str">
        <f ca="1">+IF(OFFSET('Water Data'!$H$27,0,10*ROW('Water Data'!H108))="","",OFFSET('Water Data'!$H$27,0,10*ROW('Water Data'!H108)))</f>
        <v/>
      </c>
      <c r="CF114" s="369" t="str">
        <f ca="1">+IF(OFFSET('Water Data'!$H$28,0,10*ROW('Water Data'!H108))="","",OFFSET('Water Data'!$H$28,0,10*ROW('Water Data'!H108)))</f>
        <v/>
      </c>
      <c r="CG114" s="369" t="str">
        <f ca="1">+IF(OFFSET('Water Data'!$H$29,0,10*ROW('Water Data'!H108))="","",OFFSET('Water Data'!$H$29,0,10*ROW('Water Data'!H108)))</f>
        <v/>
      </c>
      <c r="CH114" s="369" t="str">
        <f ca="1">+IF(OFFSET('Water Data'!$I$27,0,10*ROW('Water Data'!I108))="","",OFFSET('Water Data'!$I$27,0,10*ROW('Water Data'!I108)))</f>
        <v/>
      </c>
      <c r="CI114" s="369" t="str">
        <f ca="1">+IF(OFFSET('Water Data'!$I$28,0,10*ROW('Water Data'!I108))="","",OFFSET('Water Data'!$I$28,0,10*ROW('Water Data'!I108)))</f>
        <v/>
      </c>
      <c r="CJ114" s="369" t="str">
        <f ca="1">+IF(OFFSET('Water Data'!$I$29,0,10*ROW('Water Data'!I108))="","",OFFSET('Water Data'!$I$29,0,10*ROW('Water Data'!I108)))</f>
        <v/>
      </c>
      <c r="CK114" s="369" t="str">
        <f ca="1">+IF(OFFSET('Sanitation Data'!$D$28,0,10*ROW('Sanitation Data'!D108))="","",OFFSET('Sanitation Data'!$D$28,0,10*ROW('Sanitation Data'!D108)))</f>
        <v/>
      </c>
      <c r="CL114" s="369" t="str">
        <f ca="1">+IF(OFFSET('Sanitation Data'!$D$29,0,10*ROW('Sanitation Data'!D108))="","",OFFSET('Sanitation Data'!$D$29,0,10*ROW('Sanitation Data'!D108)))</f>
        <v/>
      </c>
      <c r="CM114" s="369" t="str">
        <f ca="1">+IF(OFFSET('Sanitation Data'!$D$30,0,10*ROW('Sanitation Data'!D108))="","",OFFSET('Sanitation Data'!$D$30,0,10*ROW('Sanitation Data'!D108)))</f>
        <v/>
      </c>
      <c r="CN114" s="369" t="str">
        <f ca="1">+IF(OFFSET('Sanitation Data'!$D$31,0,10*ROW('Sanitation Data'!D108))="","",OFFSET('Sanitation Data'!$D$31,0,10*ROW('Sanitation Data'!D108)))</f>
        <v/>
      </c>
      <c r="CO114" s="369" t="str">
        <f ca="1">+IF(OFFSET('Sanitation Data'!$D$32,0,10*ROW('Sanitation Data'!D108))="","",OFFSET('Sanitation Data'!$D$32,0,10*ROW('Sanitation Data'!D108)))</f>
        <v/>
      </c>
      <c r="CP114" s="369" t="str">
        <f ca="1">+IF(OFFSET('Sanitation Data'!$E$28,0,10*ROW('Sanitation Data'!E108))="","",OFFSET('Sanitation Data'!$E$28,0,10*ROW('Sanitation Data'!E108)))</f>
        <v/>
      </c>
      <c r="CQ114" s="369" t="str">
        <f ca="1">+IF(OFFSET('Sanitation Data'!$E$29,0,10*ROW('Sanitation Data'!E108))="","",OFFSET('Sanitation Data'!$E$29,0,10*ROW('Sanitation Data'!E108)))</f>
        <v/>
      </c>
      <c r="CR114" s="369" t="str">
        <f ca="1">+IF(OFFSET('Sanitation Data'!$E$30,0,10*ROW('Sanitation Data'!E108))="","",OFFSET('Sanitation Data'!$E$30,0,10*ROW('Sanitation Data'!E108)))</f>
        <v/>
      </c>
      <c r="CS114" s="369" t="str">
        <f ca="1">+IF(OFFSET('Sanitation Data'!$E$31,0,10*ROW('Sanitation Data'!E108))="","",OFFSET('Sanitation Data'!$E$31,0,10*ROW('Sanitation Data'!E108)))</f>
        <v/>
      </c>
      <c r="CT114" s="369" t="str">
        <f ca="1">+IF(OFFSET('Sanitation Data'!$E$32,0,10*ROW('Sanitation Data'!E108))="","",OFFSET('Sanitation Data'!$E$32,0,10*ROW('Sanitation Data'!E108)))</f>
        <v/>
      </c>
      <c r="CU114" s="369" t="str">
        <f ca="1">+IF(OFFSET('Sanitation Data'!$F$28,0,10*ROW('Sanitation Data'!F108))="","",OFFSET('Sanitation Data'!$F$28,0,10*ROW('Sanitation Data'!F108)))</f>
        <v/>
      </c>
      <c r="CV114" s="369" t="str">
        <f ca="1">+IF(OFFSET('Sanitation Data'!$F$29,0,10*ROW('Sanitation Data'!F108))="","",OFFSET('Sanitation Data'!$F$29,0,10*ROW('Sanitation Data'!F108)))</f>
        <v/>
      </c>
      <c r="CW114" s="369" t="str">
        <f ca="1">+IF(OFFSET('Sanitation Data'!$F$30,0,10*ROW('Sanitation Data'!F108))="","",OFFSET('Sanitation Data'!$F$30,0,10*ROW('Sanitation Data'!F108)))</f>
        <v/>
      </c>
      <c r="CX114" s="369" t="str">
        <f ca="1">+IF(OFFSET('Sanitation Data'!$F$31,0,10*ROW('Sanitation Data'!F108))="","",OFFSET('Sanitation Data'!$F$31,0,10*ROW('Sanitation Data'!F108)))</f>
        <v/>
      </c>
      <c r="CY114" s="369" t="str">
        <f ca="1">+IF(OFFSET('Sanitation Data'!$F$32,0,10*ROW('Sanitation Data'!F108))="","",OFFSET('Sanitation Data'!$F$32,0,10*ROW('Sanitation Data'!F108)))</f>
        <v/>
      </c>
      <c r="CZ114" s="369" t="str">
        <f ca="1">+IF(OFFSET('Sanitation Data'!$G$28,0,10*ROW('Sanitation Data'!G108))="","",OFFSET('Sanitation Data'!$G$28,0,10*ROW('Sanitation Data'!G108)))</f>
        <v/>
      </c>
      <c r="DA114" s="369" t="str">
        <f ca="1">+IF(OFFSET('Sanitation Data'!$G$29,0,10*ROW('Sanitation Data'!G108))="","",OFFSET('Sanitation Data'!$G$29,0,10*ROW('Sanitation Data'!G108)))</f>
        <v/>
      </c>
      <c r="DB114" s="369" t="str">
        <f ca="1">+IF(OFFSET('Sanitation Data'!$G$30,0,10*ROW('Sanitation Data'!G108))="","",OFFSET('Sanitation Data'!$G$30,0,10*ROW('Sanitation Data'!G108)))</f>
        <v/>
      </c>
      <c r="DC114" s="369" t="str">
        <f ca="1">+IF(OFFSET('Sanitation Data'!$G$31,0,10*ROW('Sanitation Data'!G108))="","",OFFSET('Sanitation Data'!$G$31,0,10*ROW('Sanitation Data'!G108)))</f>
        <v/>
      </c>
      <c r="DD114" s="369" t="str">
        <f ca="1">+IF(OFFSET('Sanitation Data'!$G$32,0,10*ROW('Sanitation Data'!G108))="","",OFFSET('Sanitation Data'!$G$32,0,10*ROW('Sanitation Data'!G108)))</f>
        <v/>
      </c>
      <c r="DE114" s="369" t="str">
        <f ca="1">+IF(OFFSET('Sanitation Data'!$H$28,0,10*ROW('Sanitation Data'!H108))="","",OFFSET('Sanitation Data'!$H$28,0,10*ROW('Sanitation Data'!H108)))</f>
        <v/>
      </c>
      <c r="DF114" s="369" t="str">
        <f ca="1">+IF(OFFSET('Sanitation Data'!$H$29,0,10*ROW('Sanitation Data'!H108))="","",OFFSET('Sanitation Data'!$H$29,0,10*ROW('Sanitation Data'!H108)))</f>
        <v/>
      </c>
      <c r="DG114" s="369" t="str">
        <f ca="1">+IF(OFFSET('Sanitation Data'!$H$30,0,10*ROW('Sanitation Data'!H108))="","",OFFSET('Sanitation Data'!$H$30,0,10*ROW('Sanitation Data'!H108)))</f>
        <v/>
      </c>
      <c r="DH114" s="369" t="str">
        <f ca="1">+IF(OFFSET('Sanitation Data'!$H$31,0,10*ROW('Sanitation Data'!H108))="","",OFFSET('Sanitation Data'!$H$31,0,10*ROW('Sanitation Data'!H108)))</f>
        <v/>
      </c>
      <c r="DI114" s="369" t="str">
        <f ca="1">+IF(OFFSET('Sanitation Data'!$H$32,0,10*ROW('Sanitation Data'!H108))="","",OFFSET('Sanitation Data'!$H$32,0,10*ROW('Sanitation Data'!H108)))</f>
        <v/>
      </c>
      <c r="DJ114" s="369" t="str">
        <f ca="1">+IF(OFFSET('Sanitation Data'!$I$28,0,10*ROW('Sanitation Data'!I108))="","",OFFSET('Sanitation Data'!$I$28,0,10*ROW('Sanitation Data'!I108)))</f>
        <v/>
      </c>
      <c r="DK114" s="369" t="str">
        <f ca="1">+IF(OFFSET('Sanitation Data'!$I$29,0,10*ROW('Sanitation Data'!I108))="","",OFFSET('Sanitation Data'!$I$29,0,10*ROW('Sanitation Data'!I108)))</f>
        <v/>
      </c>
      <c r="DL114" s="369" t="str">
        <f ca="1">+IF(OFFSET('Sanitation Data'!$I$30,0,10*ROW('Sanitation Data'!I108))="","",OFFSET('Sanitation Data'!$I$30,0,10*ROW('Sanitation Data'!I108)))</f>
        <v/>
      </c>
      <c r="DM114" s="369" t="str">
        <f ca="1">+IF(OFFSET('Sanitation Data'!$I$31,0,10*ROW('Sanitation Data'!I108))="","",OFFSET('Sanitation Data'!$I$31,0,10*ROW('Sanitation Data'!I108)))</f>
        <v/>
      </c>
      <c r="DN114" s="369" t="str">
        <f ca="1">+IF(OFFSET('Sanitation Data'!$I$32,0,10*ROW('Sanitation Data'!I108))="","",OFFSET('Sanitation Data'!$I$32,0,10*ROW('Sanitation Data'!I108)))</f>
        <v/>
      </c>
      <c r="DO114" s="369" t="str">
        <f ca="1">+IF(OFFSET('Hygiene Data'!$D$11,0,10*ROW('Hygiene Data'!D108))="","",OFFSET('Hygiene Data'!$D$11,0,10*ROW('Hygiene Data'!D108)))</f>
        <v/>
      </c>
      <c r="DP114" s="369" t="str">
        <f ca="1">+IF(OFFSET('Hygiene Data'!$D$12,0,10*ROW('Hygiene Data'!D108))="","",OFFSET('Hygiene Data'!$D$12,0,10*ROW('Hygiene Data'!D108)))</f>
        <v/>
      </c>
      <c r="DQ114" s="369" t="str">
        <f ca="1">+IF(OFFSET('Hygiene Data'!$D$13,0,10*ROW('Hygiene Data'!D108))="","",OFFSET('Hygiene Data'!$D$13,0,10*ROW('Hygiene Data'!D108)))</f>
        <v/>
      </c>
      <c r="DR114" s="369" t="str">
        <f ca="1">+IF(OFFSET('Hygiene Data'!$E$11,0,10*ROW('Hygiene Data'!E108))="","",OFFSET('Hygiene Data'!$E$11,0,10*ROW('Hygiene Data'!E108)))</f>
        <v/>
      </c>
      <c r="DS114" s="369" t="str">
        <f ca="1">+IF(OFFSET('Hygiene Data'!$E$12,0,10*ROW('Hygiene Data'!E108))="","",OFFSET('Hygiene Data'!$E$12,0,10*ROW('Hygiene Data'!E108)))</f>
        <v/>
      </c>
      <c r="DT114" s="369" t="str">
        <f ca="1">+IF(OFFSET('Hygiene Data'!$E$13,0,10*ROW('Hygiene Data'!E108))="","",OFFSET('Hygiene Data'!$E$13,0,10*ROW('Hygiene Data'!E108)))</f>
        <v/>
      </c>
      <c r="DU114" s="369" t="str">
        <f ca="1">+IF(OFFSET('Hygiene Data'!$F$11,0,10*ROW('Hygiene Data'!F108))="","",OFFSET('Hygiene Data'!$F$11,0,10*ROW('Hygiene Data'!F108)))</f>
        <v/>
      </c>
      <c r="DV114" s="369" t="str">
        <f ca="1">+IF(OFFSET('Hygiene Data'!$F$12,0,10*ROW('Hygiene Data'!F108))="","",OFFSET('Hygiene Data'!$F$12,0,10*ROW('Hygiene Data'!F108)))</f>
        <v/>
      </c>
      <c r="DW114" s="369" t="str">
        <f ca="1">+IF(OFFSET('Hygiene Data'!$F$13,0,10*ROW('Hygiene Data'!F108))="","",OFFSET('Hygiene Data'!$F$13,0,10*ROW('Hygiene Data'!F108)))</f>
        <v/>
      </c>
      <c r="DX114" s="369" t="str">
        <f ca="1">+IF(OFFSET('Hygiene Data'!$G$11,0,10*ROW('Hygiene Data'!G108))="","",OFFSET('Hygiene Data'!$G$11,0,10*ROW('Hygiene Data'!G108)))</f>
        <v/>
      </c>
      <c r="DY114" s="369" t="str">
        <f ca="1">+IF(OFFSET('Hygiene Data'!$G$12,0,10*ROW('Hygiene Data'!G108))="","",OFFSET('Hygiene Data'!$G$12,0,10*ROW('Hygiene Data'!G108)))</f>
        <v/>
      </c>
      <c r="DZ114" s="369" t="str">
        <f ca="1">+IF(OFFSET('Hygiene Data'!$G$13,0,10*ROW('Hygiene Data'!G108))="","",OFFSET('Hygiene Data'!$G$13,0,10*ROW('Hygiene Data'!G108)))</f>
        <v/>
      </c>
      <c r="EA114" s="369" t="str">
        <f ca="1">+IF(OFFSET('Hygiene Data'!$H$11,0,10*ROW('Hygiene Data'!H108))="","",OFFSET('Hygiene Data'!$H$11,0,10*ROW('Hygiene Data'!H108)))</f>
        <v/>
      </c>
      <c r="EB114" s="369" t="str">
        <f ca="1">+IF(OFFSET('Hygiene Data'!$H$12,0,10*ROW('Hygiene Data'!H108))="","",OFFSET('Hygiene Data'!$H$12,0,10*ROW('Hygiene Data'!H108)))</f>
        <v/>
      </c>
      <c r="EC114" s="369" t="str">
        <f ca="1">+IF(OFFSET('Hygiene Data'!$H$13,0,10*ROW('Hygiene Data'!H108))="","",OFFSET('Hygiene Data'!$H$13,0,10*ROW('Hygiene Data'!H108)))</f>
        <v/>
      </c>
      <c r="ED114" s="369" t="str">
        <f ca="1">+IF(OFFSET('Hygiene Data'!$I$11,0,10*ROW('Hygiene Data'!I108))="","",OFFSET('Hygiene Data'!$I$11,0,10*ROW('Hygiene Data'!I108)))</f>
        <v/>
      </c>
      <c r="EE114" s="369" t="str">
        <f ca="1">+IF(OFFSET('Hygiene Data'!$I$12,0,10*ROW('Hygiene Data'!I108))="","",OFFSET('Hygiene Data'!$I$12,0,10*ROW('Hygiene Data'!I108)))</f>
        <v/>
      </c>
      <c r="EF114" s="369" t="str">
        <f ca="1">+IF(OFFSET('Hygiene Data'!$I$13,0,10*ROW('Hygiene Data'!I108))="","",OFFSET('Hygiene Data'!$I$13,0,10*ROW('Hygiene Data'!I108)))</f>
        <v/>
      </c>
    </row>
    <row r="115" spans="1:136" x14ac:dyDescent="0.25">
      <c r="A115" s="478" t="str">
        <f ca="1">+IF(OFFSET('Water Data'!$B$2,0,10*ROW('Water Data'!E109))="","",OFFSET('Water Data'!$B$2,0,10*ROW('Water Data'!E109)))</f>
        <v/>
      </c>
      <c r="B115" s="478"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05" t="str">
        <f t="shared" ca="1" si="1"/>
        <v/>
      </c>
      <c r="D115" s="506"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06"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06"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06"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06"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06"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06"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06"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06"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06"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06"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06"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06"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06"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06"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06"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06"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06"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07"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07"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07"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07"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07"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07"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07"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07"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07"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07"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07"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07"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07"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07"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07"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07"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07"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07"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07"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07"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07"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07"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07"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07"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07"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07"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07"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07"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07"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07"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08"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84"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08"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08"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08"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08"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08"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08"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08"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08"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08"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08"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08"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08"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08"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08"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08"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08"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69" t="str">
        <f ca="1">+IF(OFFSET('Water Data'!$D$27,0,10*ROW('Water Data'!D109))="","",OFFSET('Water Data'!$D$27,0,10*ROW('Water Data'!D109)))</f>
        <v/>
      </c>
      <c r="BT115" s="369" t="str">
        <f ca="1">+IF(OFFSET('Water Data'!$D$28,0,10*ROW('Water Data'!D109))="","",OFFSET('Water Data'!$D$28,0,10*ROW('Water Data'!D109)))</f>
        <v/>
      </c>
      <c r="BU115" s="369" t="str">
        <f ca="1">+IF(OFFSET('Water Data'!$D$29,0,10*ROW('Water Data'!D109))="","",OFFSET('Water Data'!$D$29,0,10*ROW('Water Data'!D109)))</f>
        <v/>
      </c>
      <c r="BV115" s="369" t="str">
        <f ca="1">+IF(OFFSET('Water Data'!$E$27,0,10*ROW('Water Data'!E109))="","",OFFSET('Water Data'!$E$27,0,10*ROW('Water Data'!E109)))</f>
        <v/>
      </c>
      <c r="BW115" s="369" t="str">
        <f ca="1">+IF(OFFSET('Water Data'!$E$28,0,10*ROW('Water Data'!E109))="","",OFFSET('Water Data'!$E$28,0,10*ROW('Water Data'!E109)))</f>
        <v/>
      </c>
      <c r="BX115" s="369" t="str">
        <f ca="1">+IF(OFFSET('Water Data'!$E$29,0,10*ROW('Water Data'!E109))="","",OFFSET('Water Data'!$E$29,0,10*ROW('Water Data'!E109)))</f>
        <v/>
      </c>
      <c r="BY115" s="369" t="str">
        <f ca="1">+IF(OFFSET('Water Data'!$F$27,0,10*ROW('Water Data'!F109))="","",OFFSET('Water Data'!$F$27,0,10*ROW('Water Data'!F109)))</f>
        <v/>
      </c>
      <c r="BZ115" s="369" t="str">
        <f ca="1">+IF(OFFSET('Water Data'!$F$28,0,10*ROW('Water Data'!F109))="","",OFFSET('Water Data'!$F$28,0,10*ROW('Water Data'!F109)))</f>
        <v/>
      </c>
      <c r="CA115" s="369" t="str">
        <f ca="1">+IF(OFFSET('Water Data'!$F$29,0,10*ROW('Water Data'!F109))="","",OFFSET('Water Data'!$F$29,0,10*ROW('Water Data'!F109)))</f>
        <v/>
      </c>
      <c r="CB115" s="369" t="str">
        <f ca="1">+IF(OFFSET('Water Data'!$G$27,0,10*ROW('Water Data'!G109))="","",OFFSET('Water Data'!$G$27,0,10*ROW('Water Data'!G109)))</f>
        <v/>
      </c>
      <c r="CC115" s="369" t="str">
        <f ca="1">+IF(OFFSET('Water Data'!$G$28,0,10*ROW('Water Data'!G109))="","",OFFSET('Water Data'!$G$28,0,10*ROW('Water Data'!G109)))</f>
        <v/>
      </c>
      <c r="CD115" s="369" t="str">
        <f ca="1">+IF(OFFSET('Water Data'!$G$29,0,10*ROW('Water Data'!G109))="","",OFFSET('Water Data'!$G$29,0,10*ROW('Water Data'!G109)))</f>
        <v/>
      </c>
      <c r="CE115" s="369" t="str">
        <f ca="1">+IF(OFFSET('Water Data'!$H$27,0,10*ROW('Water Data'!H109))="","",OFFSET('Water Data'!$H$27,0,10*ROW('Water Data'!H109)))</f>
        <v/>
      </c>
      <c r="CF115" s="369" t="str">
        <f ca="1">+IF(OFFSET('Water Data'!$H$28,0,10*ROW('Water Data'!H109))="","",OFFSET('Water Data'!$H$28,0,10*ROW('Water Data'!H109)))</f>
        <v/>
      </c>
      <c r="CG115" s="369" t="str">
        <f ca="1">+IF(OFFSET('Water Data'!$H$29,0,10*ROW('Water Data'!H109))="","",OFFSET('Water Data'!$H$29,0,10*ROW('Water Data'!H109)))</f>
        <v/>
      </c>
      <c r="CH115" s="369" t="str">
        <f ca="1">+IF(OFFSET('Water Data'!$I$27,0,10*ROW('Water Data'!I109))="","",OFFSET('Water Data'!$I$27,0,10*ROW('Water Data'!I109)))</f>
        <v/>
      </c>
      <c r="CI115" s="369" t="str">
        <f ca="1">+IF(OFFSET('Water Data'!$I$28,0,10*ROW('Water Data'!I109))="","",OFFSET('Water Data'!$I$28,0,10*ROW('Water Data'!I109)))</f>
        <v/>
      </c>
      <c r="CJ115" s="369" t="str">
        <f ca="1">+IF(OFFSET('Water Data'!$I$29,0,10*ROW('Water Data'!I109))="","",OFFSET('Water Data'!$I$29,0,10*ROW('Water Data'!I109)))</f>
        <v/>
      </c>
      <c r="CK115" s="369" t="str">
        <f ca="1">+IF(OFFSET('Sanitation Data'!$D$28,0,10*ROW('Sanitation Data'!D109))="","",OFFSET('Sanitation Data'!$D$28,0,10*ROW('Sanitation Data'!D109)))</f>
        <v/>
      </c>
      <c r="CL115" s="369" t="str">
        <f ca="1">+IF(OFFSET('Sanitation Data'!$D$29,0,10*ROW('Sanitation Data'!D109))="","",OFFSET('Sanitation Data'!$D$29,0,10*ROW('Sanitation Data'!D109)))</f>
        <v/>
      </c>
      <c r="CM115" s="369" t="str">
        <f ca="1">+IF(OFFSET('Sanitation Data'!$D$30,0,10*ROW('Sanitation Data'!D109))="","",OFFSET('Sanitation Data'!$D$30,0,10*ROW('Sanitation Data'!D109)))</f>
        <v/>
      </c>
      <c r="CN115" s="369" t="str">
        <f ca="1">+IF(OFFSET('Sanitation Data'!$D$31,0,10*ROW('Sanitation Data'!D109))="","",OFFSET('Sanitation Data'!$D$31,0,10*ROW('Sanitation Data'!D109)))</f>
        <v/>
      </c>
      <c r="CO115" s="369" t="str">
        <f ca="1">+IF(OFFSET('Sanitation Data'!$D$32,0,10*ROW('Sanitation Data'!D109))="","",OFFSET('Sanitation Data'!$D$32,0,10*ROW('Sanitation Data'!D109)))</f>
        <v/>
      </c>
      <c r="CP115" s="369" t="str">
        <f ca="1">+IF(OFFSET('Sanitation Data'!$E$28,0,10*ROW('Sanitation Data'!E109))="","",OFFSET('Sanitation Data'!$E$28,0,10*ROW('Sanitation Data'!E109)))</f>
        <v/>
      </c>
      <c r="CQ115" s="369" t="str">
        <f ca="1">+IF(OFFSET('Sanitation Data'!$E$29,0,10*ROW('Sanitation Data'!E109))="","",OFFSET('Sanitation Data'!$E$29,0,10*ROW('Sanitation Data'!E109)))</f>
        <v/>
      </c>
      <c r="CR115" s="369" t="str">
        <f ca="1">+IF(OFFSET('Sanitation Data'!$E$30,0,10*ROW('Sanitation Data'!E109))="","",OFFSET('Sanitation Data'!$E$30,0,10*ROW('Sanitation Data'!E109)))</f>
        <v/>
      </c>
      <c r="CS115" s="369" t="str">
        <f ca="1">+IF(OFFSET('Sanitation Data'!$E$31,0,10*ROW('Sanitation Data'!E109))="","",OFFSET('Sanitation Data'!$E$31,0,10*ROW('Sanitation Data'!E109)))</f>
        <v/>
      </c>
      <c r="CT115" s="369" t="str">
        <f ca="1">+IF(OFFSET('Sanitation Data'!$E$32,0,10*ROW('Sanitation Data'!E109))="","",OFFSET('Sanitation Data'!$E$32,0,10*ROW('Sanitation Data'!E109)))</f>
        <v/>
      </c>
      <c r="CU115" s="369" t="str">
        <f ca="1">+IF(OFFSET('Sanitation Data'!$F$28,0,10*ROW('Sanitation Data'!F109))="","",OFFSET('Sanitation Data'!$F$28,0,10*ROW('Sanitation Data'!F109)))</f>
        <v/>
      </c>
      <c r="CV115" s="369" t="str">
        <f ca="1">+IF(OFFSET('Sanitation Data'!$F$29,0,10*ROW('Sanitation Data'!F109))="","",OFFSET('Sanitation Data'!$F$29,0,10*ROW('Sanitation Data'!F109)))</f>
        <v/>
      </c>
      <c r="CW115" s="369" t="str">
        <f ca="1">+IF(OFFSET('Sanitation Data'!$F$30,0,10*ROW('Sanitation Data'!F109))="","",OFFSET('Sanitation Data'!$F$30,0,10*ROW('Sanitation Data'!F109)))</f>
        <v/>
      </c>
      <c r="CX115" s="369" t="str">
        <f ca="1">+IF(OFFSET('Sanitation Data'!$F$31,0,10*ROW('Sanitation Data'!F109))="","",OFFSET('Sanitation Data'!$F$31,0,10*ROW('Sanitation Data'!F109)))</f>
        <v/>
      </c>
      <c r="CY115" s="369" t="str">
        <f ca="1">+IF(OFFSET('Sanitation Data'!$F$32,0,10*ROW('Sanitation Data'!F109))="","",OFFSET('Sanitation Data'!$F$32,0,10*ROW('Sanitation Data'!F109)))</f>
        <v/>
      </c>
      <c r="CZ115" s="369" t="str">
        <f ca="1">+IF(OFFSET('Sanitation Data'!$G$28,0,10*ROW('Sanitation Data'!G109))="","",OFFSET('Sanitation Data'!$G$28,0,10*ROW('Sanitation Data'!G109)))</f>
        <v/>
      </c>
      <c r="DA115" s="369" t="str">
        <f ca="1">+IF(OFFSET('Sanitation Data'!$G$29,0,10*ROW('Sanitation Data'!G109))="","",OFFSET('Sanitation Data'!$G$29,0,10*ROW('Sanitation Data'!G109)))</f>
        <v/>
      </c>
      <c r="DB115" s="369" t="str">
        <f ca="1">+IF(OFFSET('Sanitation Data'!$G$30,0,10*ROW('Sanitation Data'!G109))="","",OFFSET('Sanitation Data'!$G$30,0,10*ROW('Sanitation Data'!G109)))</f>
        <v/>
      </c>
      <c r="DC115" s="369" t="str">
        <f ca="1">+IF(OFFSET('Sanitation Data'!$G$31,0,10*ROW('Sanitation Data'!G109))="","",OFFSET('Sanitation Data'!$G$31,0,10*ROW('Sanitation Data'!G109)))</f>
        <v/>
      </c>
      <c r="DD115" s="369" t="str">
        <f ca="1">+IF(OFFSET('Sanitation Data'!$G$32,0,10*ROW('Sanitation Data'!G109))="","",OFFSET('Sanitation Data'!$G$32,0,10*ROW('Sanitation Data'!G109)))</f>
        <v/>
      </c>
      <c r="DE115" s="369" t="str">
        <f ca="1">+IF(OFFSET('Sanitation Data'!$H$28,0,10*ROW('Sanitation Data'!H109))="","",OFFSET('Sanitation Data'!$H$28,0,10*ROW('Sanitation Data'!H109)))</f>
        <v/>
      </c>
      <c r="DF115" s="369" t="str">
        <f ca="1">+IF(OFFSET('Sanitation Data'!$H$29,0,10*ROW('Sanitation Data'!H109))="","",OFFSET('Sanitation Data'!$H$29,0,10*ROW('Sanitation Data'!H109)))</f>
        <v/>
      </c>
      <c r="DG115" s="369" t="str">
        <f ca="1">+IF(OFFSET('Sanitation Data'!$H$30,0,10*ROW('Sanitation Data'!H109))="","",OFFSET('Sanitation Data'!$H$30,0,10*ROW('Sanitation Data'!H109)))</f>
        <v/>
      </c>
      <c r="DH115" s="369" t="str">
        <f ca="1">+IF(OFFSET('Sanitation Data'!$H$31,0,10*ROW('Sanitation Data'!H109))="","",OFFSET('Sanitation Data'!$H$31,0,10*ROW('Sanitation Data'!H109)))</f>
        <v/>
      </c>
      <c r="DI115" s="369" t="str">
        <f ca="1">+IF(OFFSET('Sanitation Data'!$H$32,0,10*ROW('Sanitation Data'!H109))="","",OFFSET('Sanitation Data'!$H$32,0,10*ROW('Sanitation Data'!H109)))</f>
        <v/>
      </c>
      <c r="DJ115" s="369" t="str">
        <f ca="1">+IF(OFFSET('Sanitation Data'!$I$28,0,10*ROW('Sanitation Data'!I109))="","",OFFSET('Sanitation Data'!$I$28,0,10*ROW('Sanitation Data'!I109)))</f>
        <v/>
      </c>
      <c r="DK115" s="369" t="str">
        <f ca="1">+IF(OFFSET('Sanitation Data'!$I$29,0,10*ROW('Sanitation Data'!I109))="","",OFFSET('Sanitation Data'!$I$29,0,10*ROW('Sanitation Data'!I109)))</f>
        <v/>
      </c>
      <c r="DL115" s="369" t="str">
        <f ca="1">+IF(OFFSET('Sanitation Data'!$I$30,0,10*ROW('Sanitation Data'!I109))="","",OFFSET('Sanitation Data'!$I$30,0,10*ROW('Sanitation Data'!I109)))</f>
        <v/>
      </c>
      <c r="DM115" s="369" t="str">
        <f ca="1">+IF(OFFSET('Sanitation Data'!$I$31,0,10*ROW('Sanitation Data'!I109))="","",OFFSET('Sanitation Data'!$I$31,0,10*ROW('Sanitation Data'!I109)))</f>
        <v/>
      </c>
      <c r="DN115" s="369" t="str">
        <f ca="1">+IF(OFFSET('Sanitation Data'!$I$32,0,10*ROW('Sanitation Data'!I109))="","",OFFSET('Sanitation Data'!$I$32,0,10*ROW('Sanitation Data'!I109)))</f>
        <v/>
      </c>
      <c r="DO115" s="369" t="str">
        <f ca="1">+IF(OFFSET('Hygiene Data'!$D$11,0,10*ROW('Hygiene Data'!D109))="","",OFFSET('Hygiene Data'!$D$11,0,10*ROW('Hygiene Data'!D109)))</f>
        <v/>
      </c>
      <c r="DP115" s="369" t="str">
        <f ca="1">+IF(OFFSET('Hygiene Data'!$D$12,0,10*ROW('Hygiene Data'!D109))="","",OFFSET('Hygiene Data'!$D$12,0,10*ROW('Hygiene Data'!D109)))</f>
        <v/>
      </c>
      <c r="DQ115" s="369" t="str">
        <f ca="1">+IF(OFFSET('Hygiene Data'!$D$13,0,10*ROW('Hygiene Data'!D109))="","",OFFSET('Hygiene Data'!$D$13,0,10*ROW('Hygiene Data'!D109)))</f>
        <v/>
      </c>
      <c r="DR115" s="369" t="str">
        <f ca="1">+IF(OFFSET('Hygiene Data'!$E$11,0,10*ROW('Hygiene Data'!E109))="","",OFFSET('Hygiene Data'!$E$11,0,10*ROW('Hygiene Data'!E109)))</f>
        <v/>
      </c>
      <c r="DS115" s="369" t="str">
        <f ca="1">+IF(OFFSET('Hygiene Data'!$E$12,0,10*ROW('Hygiene Data'!E109))="","",OFFSET('Hygiene Data'!$E$12,0,10*ROW('Hygiene Data'!E109)))</f>
        <v/>
      </c>
      <c r="DT115" s="369" t="str">
        <f ca="1">+IF(OFFSET('Hygiene Data'!$E$13,0,10*ROW('Hygiene Data'!E109))="","",OFFSET('Hygiene Data'!$E$13,0,10*ROW('Hygiene Data'!E109)))</f>
        <v/>
      </c>
      <c r="DU115" s="369" t="str">
        <f ca="1">+IF(OFFSET('Hygiene Data'!$F$11,0,10*ROW('Hygiene Data'!F109))="","",OFFSET('Hygiene Data'!$F$11,0,10*ROW('Hygiene Data'!F109)))</f>
        <v/>
      </c>
      <c r="DV115" s="369" t="str">
        <f ca="1">+IF(OFFSET('Hygiene Data'!$F$12,0,10*ROW('Hygiene Data'!F109))="","",OFFSET('Hygiene Data'!$F$12,0,10*ROW('Hygiene Data'!F109)))</f>
        <v/>
      </c>
      <c r="DW115" s="369" t="str">
        <f ca="1">+IF(OFFSET('Hygiene Data'!$F$13,0,10*ROW('Hygiene Data'!F109))="","",OFFSET('Hygiene Data'!$F$13,0,10*ROW('Hygiene Data'!F109)))</f>
        <v/>
      </c>
      <c r="DX115" s="369" t="str">
        <f ca="1">+IF(OFFSET('Hygiene Data'!$G$11,0,10*ROW('Hygiene Data'!G109))="","",OFFSET('Hygiene Data'!$G$11,0,10*ROW('Hygiene Data'!G109)))</f>
        <v/>
      </c>
      <c r="DY115" s="369" t="str">
        <f ca="1">+IF(OFFSET('Hygiene Data'!$G$12,0,10*ROW('Hygiene Data'!G109))="","",OFFSET('Hygiene Data'!$G$12,0,10*ROW('Hygiene Data'!G109)))</f>
        <v/>
      </c>
      <c r="DZ115" s="369" t="str">
        <f ca="1">+IF(OFFSET('Hygiene Data'!$G$13,0,10*ROW('Hygiene Data'!G109))="","",OFFSET('Hygiene Data'!$G$13,0,10*ROW('Hygiene Data'!G109)))</f>
        <v/>
      </c>
      <c r="EA115" s="369" t="str">
        <f ca="1">+IF(OFFSET('Hygiene Data'!$H$11,0,10*ROW('Hygiene Data'!H109))="","",OFFSET('Hygiene Data'!$H$11,0,10*ROW('Hygiene Data'!H109)))</f>
        <v/>
      </c>
      <c r="EB115" s="369" t="str">
        <f ca="1">+IF(OFFSET('Hygiene Data'!$H$12,0,10*ROW('Hygiene Data'!H109))="","",OFFSET('Hygiene Data'!$H$12,0,10*ROW('Hygiene Data'!H109)))</f>
        <v/>
      </c>
      <c r="EC115" s="369" t="str">
        <f ca="1">+IF(OFFSET('Hygiene Data'!$H$13,0,10*ROW('Hygiene Data'!H109))="","",OFFSET('Hygiene Data'!$H$13,0,10*ROW('Hygiene Data'!H109)))</f>
        <v/>
      </c>
      <c r="ED115" s="369" t="str">
        <f ca="1">+IF(OFFSET('Hygiene Data'!$I$11,0,10*ROW('Hygiene Data'!I109))="","",OFFSET('Hygiene Data'!$I$11,0,10*ROW('Hygiene Data'!I109)))</f>
        <v/>
      </c>
      <c r="EE115" s="369" t="str">
        <f ca="1">+IF(OFFSET('Hygiene Data'!$I$12,0,10*ROW('Hygiene Data'!I109))="","",OFFSET('Hygiene Data'!$I$12,0,10*ROW('Hygiene Data'!I109)))</f>
        <v/>
      </c>
      <c r="EF115" s="369" t="str">
        <f ca="1">+IF(OFFSET('Hygiene Data'!$I$13,0,10*ROW('Hygiene Data'!I109))="","",OFFSET('Hygiene Data'!$I$13,0,10*ROW('Hygiene Data'!I109)))</f>
        <v/>
      </c>
    </row>
    <row r="116" spans="1:136" x14ac:dyDescent="0.25">
      <c r="A116" s="478" t="str">
        <f ca="1">+IF(OFFSET('Water Data'!$B$2,0,10*ROW('Water Data'!E110))="","",OFFSET('Water Data'!$B$2,0,10*ROW('Water Data'!E110)))</f>
        <v/>
      </c>
      <c r="B116" s="478"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05" t="str">
        <f t="shared" ca="1" si="1"/>
        <v/>
      </c>
      <c r="D116" s="506"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06"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06"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06"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06"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06"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06"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06"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06"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06"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06"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06"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06"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06"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06"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06"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06"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06"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07"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07"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07"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07"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07"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07"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07"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07"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07"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07"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07"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07"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07"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07"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07"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07"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07"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07"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07"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07"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07"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07"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07"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07"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07"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07"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07"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07"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07"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07"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08"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84"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08"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08"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08"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08"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08"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08"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08"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08"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08"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08"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08"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08"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08"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08"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08"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08"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69" t="str">
        <f ca="1">+IF(OFFSET('Water Data'!$D$27,0,10*ROW('Water Data'!D110))="","",OFFSET('Water Data'!$D$27,0,10*ROW('Water Data'!D110)))</f>
        <v/>
      </c>
      <c r="BT116" s="369" t="str">
        <f ca="1">+IF(OFFSET('Water Data'!$D$28,0,10*ROW('Water Data'!D110))="","",OFFSET('Water Data'!$D$28,0,10*ROW('Water Data'!D110)))</f>
        <v/>
      </c>
      <c r="BU116" s="369" t="str">
        <f ca="1">+IF(OFFSET('Water Data'!$D$29,0,10*ROW('Water Data'!D110))="","",OFFSET('Water Data'!$D$29,0,10*ROW('Water Data'!D110)))</f>
        <v/>
      </c>
      <c r="BV116" s="369" t="str">
        <f ca="1">+IF(OFFSET('Water Data'!$E$27,0,10*ROW('Water Data'!E110))="","",OFFSET('Water Data'!$E$27,0,10*ROW('Water Data'!E110)))</f>
        <v/>
      </c>
      <c r="BW116" s="369" t="str">
        <f ca="1">+IF(OFFSET('Water Data'!$E$28,0,10*ROW('Water Data'!E110))="","",OFFSET('Water Data'!$E$28,0,10*ROW('Water Data'!E110)))</f>
        <v/>
      </c>
      <c r="BX116" s="369" t="str">
        <f ca="1">+IF(OFFSET('Water Data'!$E$29,0,10*ROW('Water Data'!E110))="","",OFFSET('Water Data'!$E$29,0,10*ROW('Water Data'!E110)))</f>
        <v/>
      </c>
      <c r="BY116" s="369" t="str">
        <f ca="1">+IF(OFFSET('Water Data'!$F$27,0,10*ROW('Water Data'!F110))="","",OFFSET('Water Data'!$F$27,0,10*ROW('Water Data'!F110)))</f>
        <v/>
      </c>
      <c r="BZ116" s="369" t="str">
        <f ca="1">+IF(OFFSET('Water Data'!$F$28,0,10*ROW('Water Data'!F110))="","",OFFSET('Water Data'!$F$28,0,10*ROW('Water Data'!F110)))</f>
        <v/>
      </c>
      <c r="CA116" s="369" t="str">
        <f ca="1">+IF(OFFSET('Water Data'!$F$29,0,10*ROW('Water Data'!F110))="","",OFFSET('Water Data'!$F$29,0,10*ROW('Water Data'!F110)))</f>
        <v/>
      </c>
      <c r="CB116" s="369" t="str">
        <f ca="1">+IF(OFFSET('Water Data'!$G$27,0,10*ROW('Water Data'!G110))="","",OFFSET('Water Data'!$G$27,0,10*ROW('Water Data'!G110)))</f>
        <v/>
      </c>
      <c r="CC116" s="369" t="str">
        <f ca="1">+IF(OFFSET('Water Data'!$G$28,0,10*ROW('Water Data'!G110))="","",OFFSET('Water Data'!$G$28,0,10*ROW('Water Data'!G110)))</f>
        <v/>
      </c>
      <c r="CD116" s="369" t="str">
        <f ca="1">+IF(OFFSET('Water Data'!$G$29,0,10*ROW('Water Data'!G110))="","",OFFSET('Water Data'!$G$29,0,10*ROW('Water Data'!G110)))</f>
        <v/>
      </c>
      <c r="CE116" s="369" t="str">
        <f ca="1">+IF(OFFSET('Water Data'!$H$27,0,10*ROW('Water Data'!H110))="","",OFFSET('Water Data'!$H$27,0,10*ROW('Water Data'!H110)))</f>
        <v/>
      </c>
      <c r="CF116" s="369" t="str">
        <f ca="1">+IF(OFFSET('Water Data'!$H$28,0,10*ROW('Water Data'!H110))="","",OFFSET('Water Data'!$H$28,0,10*ROW('Water Data'!H110)))</f>
        <v/>
      </c>
      <c r="CG116" s="369" t="str">
        <f ca="1">+IF(OFFSET('Water Data'!$H$29,0,10*ROW('Water Data'!H110))="","",OFFSET('Water Data'!$H$29,0,10*ROW('Water Data'!H110)))</f>
        <v/>
      </c>
      <c r="CH116" s="369" t="str">
        <f ca="1">+IF(OFFSET('Water Data'!$I$27,0,10*ROW('Water Data'!I110))="","",OFFSET('Water Data'!$I$27,0,10*ROW('Water Data'!I110)))</f>
        <v/>
      </c>
      <c r="CI116" s="369" t="str">
        <f ca="1">+IF(OFFSET('Water Data'!$I$28,0,10*ROW('Water Data'!I110))="","",OFFSET('Water Data'!$I$28,0,10*ROW('Water Data'!I110)))</f>
        <v/>
      </c>
      <c r="CJ116" s="369" t="str">
        <f ca="1">+IF(OFFSET('Water Data'!$I$29,0,10*ROW('Water Data'!I110))="","",OFFSET('Water Data'!$I$29,0,10*ROW('Water Data'!I110)))</f>
        <v/>
      </c>
      <c r="CK116" s="369" t="str">
        <f ca="1">+IF(OFFSET('Sanitation Data'!$D$28,0,10*ROW('Sanitation Data'!D110))="","",OFFSET('Sanitation Data'!$D$28,0,10*ROW('Sanitation Data'!D110)))</f>
        <v/>
      </c>
      <c r="CL116" s="369" t="str">
        <f ca="1">+IF(OFFSET('Sanitation Data'!$D$29,0,10*ROW('Sanitation Data'!D110))="","",OFFSET('Sanitation Data'!$D$29,0,10*ROW('Sanitation Data'!D110)))</f>
        <v/>
      </c>
      <c r="CM116" s="369" t="str">
        <f ca="1">+IF(OFFSET('Sanitation Data'!$D$30,0,10*ROW('Sanitation Data'!D110))="","",OFFSET('Sanitation Data'!$D$30,0,10*ROW('Sanitation Data'!D110)))</f>
        <v/>
      </c>
      <c r="CN116" s="369" t="str">
        <f ca="1">+IF(OFFSET('Sanitation Data'!$D$31,0,10*ROW('Sanitation Data'!D110))="","",OFFSET('Sanitation Data'!$D$31,0,10*ROW('Sanitation Data'!D110)))</f>
        <v/>
      </c>
      <c r="CO116" s="369" t="str">
        <f ca="1">+IF(OFFSET('Sanitation Data'!$D$32,0,10*ROW('Sanitation Data'!D110))="","",OFFSET('Sanitation Data'!$D$32,0,10*ROW('Sanitation Data'!D110)))</f>
        <v/>
      </c>
      <c r="CP116" s="369" t="str">
        <f ca="1">+IF(OFFSET('Sanitation Data'!$E$28,0,10*ROW('Sanitation Data'!E110))="","",OFFSET('Sanitation Data'!$E$28,0,10*ROW('Sanitation Data'!E110)))</f>
        <v/>
      </c>
      <c r="CQ116" s="369" t="str">
        <f ca="1">+IF(OFFSET('Sanitation Data'!$E$29,0,10*ROW('Sanitation Data'!E110))="","",OFFSET('Sanitation Data'!$E$29,0,10*ROW('Sanitation Data'!E110)))</f>
        <v/>
      </c>
      <c r="CR116" s="369" t="str">
        <f ca="1">+IF(OFFSET('Sanitation Data'!$E$30,0,10*ROW('Sanitation Data'!E110))="","",OFFSET('Sanitation Data'!$E$30,0,10*ROW('Sanitation Data'!E110)))</f>
        <v/>
      </c>
      <c r="CS116" s="369" t="str">
        <f ca="1">+IF(OFFSET('Sanitation Data'!$E$31,0,10*ROW('Sanitation Data'!E110))="","",OFFSET('Sanitation Data'!$E$31,0,10*ROW('Sanitation Data'!E110)))</f>
        <v/>
      </c>
      <c r="CT116" s="369" t="str">
        <f ca="1">+IF(OFFSET('Sanitation Data'!$E$32,0,10*ROW('Sanitation Data'!E110))="","",OFFSET('Sanitation Data'!$E$32,0,10*ROW('Sanitation Data'!E110)))</f>
        <v/>
      </c>
      <c r="CU116" s="369" t="str">
        <f ca="1">+IF(OFFSET('Sanitation Data'!$F$28,0,10*ROW('Sanitation Data'!F110))="","",OFFSET('Sanitation Data'!$F$28,0,10*ROW('Sanitation Data'!F110)))</f>
        <v/>
      </c>
      <c r="CV116" s="369" t="str">
        <f ca="1">+IF(OFFSET('Sanitation Data'!$F$29,0,10*ROW('Sanitation Data'!F110))="","",OFFSET('Sanitation Data'!$F$29,0,10*ROW('Sanitation Data'!F110)))</f>
        <v/>
      </c>
      <c r="CW116" s="369" t="str">
        <f ca="1">+IF(OFFSET('Sanitation Data'!$F$30,0,10*ROW('Sanitation Data'!F110))="","",OFFSET('Sanitation Data'!$F$30,0,10*ROW('Sanitation Data'!F110)))</f>
        <v/>
      </c>
      <c r="CX116" s="369" t="str">
        <f ca="1">+IF(OFFSET('Sanitation Data'!$F$31,0,10*ROW('Sanitation Data'!F110))="","",OFFSET('Sanitation Data'!$F$31,0,10*ROW('Sanitation Data'!F110)))</f>
        <v/>
      </c>
      <c r="CY116" s="369" t="str">
        <f ca="1">+IF(OFFSET('Sanitation Data'!$F$32,0,10*ROW('Sanitation Data'!F110))="","",OFFSET('Sanitation Data'!$F$32,0,10*ROW('Sanitation Data'!F110)))</f>
        <v/>
      </c>
      <c r="CZ116" s="369" t="str">
        <f ca="1">+IF(OFFSET('Sanitation Data'!$G$28,0,10*ROW('Sanitation Data'!G110))="","",OFFSET('Sanitation Data'!$G$28,0,10*ROW('Sanitation Data'!G110)))</f>
        <v/>
      </c>
      <c r="DA116" s="369" t="str">
        <f ca="1">+IF(OFFSET('Sanitation Data'!$G$29,0,10*ROW('Sanitation Data'!G110))="","",OFFSET('Sanitation Data'!$G$29,0,10*ROW('Sanitation Data'!G110)))</f>
        <v/>
      </c>
      <c r="DB116" s="369" t="str">
        <f ca="1">+IF(OFFSET('Sanitation Data'!$G$30,0,10*ROW('Sanitation Data'!G110))="","",OFFSET('Sanitation Data'!$G$30,0,10*ROW('Sanitation Data'!G110)))</f>
        <v/>
      </c>
      <c r="DC116" s="369" t="str">
        <f ca="1">+IF(OFFSET('Sanitation Data'!$G$31,0,10*ROW('Sanitation Data'!G110))="","",OFFSET('Sanitation Data'!$G$31,0,10*ROW('Sanitation Data'!G110)))</f>
        <v/>
      </c>
      <c r="DD116" s="369" t="str">
        <f ca="1">+IF(OFFSET('Sanitation Data'!$G$32,0,10*ROW('Sanitation Data'!G110))="","",OFFSET('Sanitation Data'!$G$32,0,10*ROW('Sanitation Data'!G110)))</f>
        <v/>
      </c>
      <c r="DE116" s="369" t="str">
        <f ca="1">+IF(OFFSET('Sanitation Data'!$H$28,0,10*ROW('Sanitation Data'!H110))="","",OFFSET('Sanitation Data'!$H$28,0,10*ROW('Sanitation Data'!H110)))</f>
        <v/>
      </c>
      <c r="DF116" s="369" t="str">
        <f ca="1">+IF(OFFSET('Sanitation Data'!$H$29,0,10*ROW('Sanitation Data'!H110))="","",OFFSET('Sanitation Data'!$H$29,0,10*ROW('Sanitation Data'!H110)))</f>
        <v/>
      </c>
      <c r="DG116" s="369" t="str">
        <f ca="1">+IF(OFFSET('Sanitation Data'!$H$30,0,10*ROW('Sanitation Data'!H110))="","",OFFSET('Sanitation Data'!$H$30,0,10*ROW('Sanitation Data'!H110)))</f>
        <v/>
      </c>
      <c r="DH116" s="369" t="str">
        <f ca="1">+IF(OFFSET('Sanitation Data'!$H$31,0,10*ROW('Sanitation Data'!H110))="","",OFFSET('Sanitation Data'!$H$31,0,10*ROW('Sanitation Data'!H110)))</f>
        <v/>
      </c>
      <c r="DI116" s="369" t="str">
        <f ca="1">+IF(OFFSET('Sanitation Data'!$H$32,0,10*ROW('Sanitation Data'!H110))="","",OFFSET('Sanitation Data'!$H$32,0,10*ROW('Sanitation Data'!H110)))</f>
        <v/>
      </c>
      <c r="DJ116" s="369" t="str">
        <f ca="1">+IF(OFFSET('Sanitation Data'!$I$28,0,10*ROW('Sanitation Data'!I110))="","",OFFSET('Sanitation Data'!$I$28,0,10*ROW('Sanitation Data'!I110)))</f>
        <v/>
      </c>
      <c r="DK116" s="369" t="str">
        <f ca="1">+IF(OFFSET('Sanitation Data'!$I$29,0,10*ROW('Sanitation Data'!I110))="","",OFFSET('Sanitation Data'!$I$29,0,10*ROW('Sanitation Data'!I110)))</f>
        <v/>
      </c>
      <c r="DL116" s="369" t="str">
        <f ca="1">+IF(OFFSET('Sanitation Data'!$I$30,0,10*ROW('Sanitation Data'!I110))="","",OFFSET('Sanitation Data'!$I$30,0,10*ROW('Sanitation Data'!I110)))</f>
        <v/>
      </c>
      <c r="DM116" s="369" t="str">
        <f ca="1">+IF(OFFSET('Sanitation Data'!$I$31,0,10*ROW('Sanitation Data'!I110))="","",OFFSET('Sanitation Data'!$I$31,0,10*ROW('Sanitation Data'!I110)))</f>
        <v/>
      </c>
      <c r="DN116" s="369" t="str">
        <f ca="1">+IF(OFFSET('Sanitation Data'!$I$32,0,10*ROW('Sanitation Data'!I110))="","",OFFSET('Sanitation Data'!$I$32,0,10*ROW('Sanitation Data'!I110)))</f>
        <v/>
      </c>
      <c r="DO116" s="369" t="str">
        <f ca="1">+IF(OFFSET('Hygiene Data'!$D$11,0,10*ROW('Hygiene Data'!D110))="","",OFFSET('Hygiene Data'!$D$11,0,10*ROW('Hygiene Data'!D110)))</f>
        <v/>
      </c>
      <c r="DP116" s="369" t="str">
        <f ca="1">+IF(OFFSET('Hygiene Data'!$D$12,0,10*ROW('Hygiene Data'!D110))="","",OFFSET('Hygiene Data'!$D$12,0,10*ROW('Hygiene Data'!D110)))</f>
        <v/>
      </c>
      <c r="DQ116" s="369" t="str">
        <f ca="1">+IF(OFFSET('Hygiene Data'!$D$13,0,10*ROW('Hygiene Data'!D110))="","",OFFSET('Hygiene Data'!$D$13,0,10*ROW('Hygiene Data'!D110)))</f>
        <v/>
      </c>
      <c r="DR116" s="369" t="str">
        <f ca="1">+IF(OFFSET('Hygiene Data'!$E$11,0,10*ROW('Hygiene Data'!E110))="","",OFFSET('Hygiene Data'!$E$11,0,10*ROW('Hygiene Data'!E110)))</f>
        <v/>
      </c>
      <c r="DS116" s="369" t="str">
        <f ca="1">+IF(OFFSET('Hygiene Data'!$E$12,0,10*ROW('Hygiene Data'!E110))="","",OFFSET('Hygiene Data'!$E$12,0,10*ROW('Hygiene Data'!E110)))</f>
        <v/>
      </c>
      <c r="DT116" s="369" t="str">
        <f ca="1">+IF(OFFSET('Hygiene Data'!$E$13,0,10*ROW('Hygiene Data'!E110))="","",OFFSET('Hygiene Data'!$E$13,0,10*ROW('Hygiene Data'!E110)))</f>
        <v/>
      </c>
      <c r="DU116" s="369" t="str">
        <f ca="1">+IF(OFFSET('Hygiene Data'!$F$11,0,10*ROW('Hygiene Data'!F110))="","",OFFSET('Hygiene Data'!$F$11,0,10*ROW('Hygiene Data'!F110)))</f>
        <v/>
      </c>
      <c r="DV116" s="369" t="str">
        <f ca="1">+IF(OFFSET('Hygiene Data'!$F$12,0,10*ROW('Hygiene Data'!F110))="","",OFFSET('Hygiene Data'!$F$12,0,10*ROW('Hygiene Data'!F110)))</f>
        <v/>
      </c>
      <c r="DW116" s="369" t="str">
        <f ca="1">+IF(OFFSET('Hygiene Data'!$F$13,0,10*ROW('Hygiene Data'!F110))="","",OFFSET('Hygiene Data'!$F$13,0,10*ROW('Hygiene Data'!F110)))</f>
        <v/>
      </c>
      <c r="DX116" s="369" t="str">
        <f ca="1">+IF(OFFSET('Hygiene Data'!$G$11,0,10*ROW('Hygiene Data'!G110))="","",OFFSET('Hygiene Data'!$G$11,0,10*ROW('Hygiene Data'!G110)))</f>
        <v/>
      </c>
      <c r="DY116" s="369" t="str">
        <f ca="1">+IF(OFFSET('Hygiene Data'!$G$12,0,10*ROW('Hygiene Data'!G110))="","",OFFSET('Hygiene Data'!$G$12,0,10*ROW('Hygiene Data'!G110)))</f>
        <v/>
      </c>
      <c r="DZ116" s="369" t="str">
        <f ca="1">+IF(OFFSET('Hygiene Data'!$G$13,0,10*ROW('Hygiene Data'!G110))="","",OFFSET('Hygiene Data'!$G$13,0,10*ROW('Hygiene Data'!G110)))</f>
        <v/>
      </c>
      <c r="EA116" s="369" t="str">
        <f ca="1">+IF(OFFSET('Hygiene Data'!$H$11,0,10*ROW('Hygiene Data'!H110))="","",OFFSET('Hygiene Data'!$H$11,0,10*ROW('Hygiene Data'!H110)))</f>
        <v/>
      </c>
      <c r="EB116" s="369" t="str">
        <f ca="1">+IF(OFFSET('Hygiene Data'!$H$12,0,10*ROW('Hygiene Data'!H110))="","",OFFSET('Hygiene Data'!$H$12,0,10*ROW('Hygiene Data'!H110)))</f>
        <v/>
      </c>
      <c r="EC116" s="369" t="str">
        <f ca="1">+IF(OFFSET('Hygiene Data'!$H$13,0,10*ROW('Hygiene Data'!H110))="","",OFFSET('Hygiene Data'!$H$13,0,10*ROW('Hygiene Data'!H110)))</f>
        <v/>
      </c>
      <c r="ED116" s="369" t="str">
        <f ca="1">+IF(OFFSET('Hygiene Data'!$I$11,0,10*ROW('Hygiene Data'!I110))="","",OFFSET('Hygiene Data'!$I$11,0,10*ROW('Hygiene Data'!I110)))</f>
        <v/>
      </c>
      <c r="EE116" s="369" t="str">
        <f ca="1">+IF(OFFSET('Hygiene Data'!$I$12,0,10*ROW('Hygiene Data'!I110))="","",OFFSET('Hygiene Data'!$I$12,0,10*ROW('Hygiene Data'!I110)))</f>
        <v/>
      </c>
      <c r="EF116" s="369" t="str">
        <f ca="1">+IF(OFFSET('Hygiene Data'!$I$13,0,10*ROW('Hygiene Data'!I110))="","",OFFSET('Hygiene Data'!$I$13,0,10*ROW('Hygiene Data'!I110)))</f>
        <v/>
      </c>
    </row>
    <row r="117" spans="1:136" x14ac:dyDescent="0.25">
      <c r="A117" s="478" t="str">
        <f ca="1">+IF(OFFSET('Water Data'!$B$2,0,10*ROW('Water Data'!E111))="","",OFFSET('Water Data'!$B$2,0,10*ROW('Water Data'!E111)))</f>
        <v/>
      </c>
      <c r="B117" s="478"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05" t="str">
        <f t="shared" ca="1" si="1"/>
        <v/>
      </c>
      <c r="D117" s="506"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06"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06"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06"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06"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06"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06"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06"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06"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06"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06"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06"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06"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06"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06"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06"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06"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06"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07"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07"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07"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07"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07"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07"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07"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07"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07"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07"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07"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07"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07"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07"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07"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07"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07"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07"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07"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07"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07"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07"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07"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07"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07"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07"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07"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07"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07"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07"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08"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84"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08"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08"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08"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08"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08"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08"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08"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08"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08"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08"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08"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08"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08"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08"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08"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08"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69" t="str">
        <f ca="1">+IF(OFFSET('Water Data'!$D$27,0,10*ROW('Water Data'!D111))="","",OFFSET('Water Data'!$D$27,0,10*ROW('Water Data'!D111)))</f>
        <v/>
      </c>
      <c r="BT117" s="369" t="str">
        <f ca="1">+IF(OFFSET('Water Data'!$D$28,0,10*ROW('Water Data'!D111))="","",OFFSET('Water Data'!$D$28,0,10*ROW('Water Data'!D111)))</f>
        <v/>
      </c>
      <c r="BU117" s="369" t="str">
        <f ca="1">+IF(OFFSET('Water Data'!$D$29,0,10*ROW('Water Data'!D111))="","",OFFSET('Water Data'!$D$29,0,10*ROW('Water Data'!D111)))</f>
        <v/>
      </c>
      <c r="BV117" s="369" t="str">
        <f ca="1">+IF(OFFSET('Water Data'!$E$27,0,10*ROW('Water Data'!E111))="","",OFFSET('Water Data'!$E$27,0,10*ROW('Water Data'!E111)))</f>
        <v/>
      </c>
      <c r="BW117" s="369" t="str">
        <f ca="1">+IF(OFFSET('Water Data'!$E$28,0,10*ROW('Water Data'!E111))="","",OFFSET('Water Data'!$E$28,0,10*ROW('Water Data'!E111)))</f>
        <v/>
      </c>
      <c r="BX117" s="369" t="str">
        <f ca="1">+IF(OFFSET('Water Data'!$E$29,0,10*ROW('Water Data'!E111))="","",OFFSET('Water Data'!$E$29,0,10*ROW('Water Data'!E111)))</f>
        <v/>
      </c>
      <c r="BY117" s="369" t="str">
        <f ca="1">+IF(OFFSET('Water Data'!$F$27,0,10*ROW('Water Data'!F111))="","",OFFSET('Water Data'!$F$27,0,10*ROW('Water Data'!F111)))</f>
        <v/>
      </c>
      <c r="BZ117" s="369" t="str">
        <f ca="1">+IF(OFFSET('Water Data'!$F$28,0,10*ROW('Water Data'!F111))="","",OFFSET('Water Data'!$F$28,0,10*ROW('Water Data'!F111)))</f>
        <v/>
      </c>
      <c r="CA117" s="369" t="str">
        <f ca="1">+IF(OFFSET('Water Data'!$F$29,0,10*ROW('Water Data'!F111))="","",OFFSET('Water Data'!$F$29,0,10*ROW('Water Data'!F111)))</f>
        <v/>
      </c>
      <c r="CB117" s="369" t="str">
        <f ca="1">+IF(OFFSET('Water Data'!$G$27,0,10*ROW('Water Data'!G111))="","",OFFSET('Water Data'!$G$27,0,10*ROW('Water Data'!G111)))</f>
        <v/>
      </c>
      <c r="CC117" s="369" t="str">
        <f ca="1">+IF(OFFSET('Water Data'!$G$28,0,10*ROW('Water Data'!G111))="","",OFFSET('Water Data'!$G$28,0,10*ROW('Water Data'!G111)))</f>
        <v/>
      </c>
      <c r="CD117" s="369" t="str">
        <f ca="1">+IF(OFFSET('Water Data'!$G$29,0,10*ROW('Water Data'!G111))="","",OFFSET('Water Data'!$G$29,0,10*ROW('Water Data'!G111)))</f>
        <v/>
      </c>
      <c r="CE117" s="369" t="str">
        <f ca="1">+IF(OFFSET('Water Data'!$H$27,0,10*ROW('Water Data'!H111))="","",OFFSET('Water Data'!$H$27,0,10*ROW('Water Data'!H111)))</f>
        <v/>
      </c>
      <c r="CF117" s="369" t="str">
        <f ca="1">+IF(OFFSET('Water Data'!$H$28,0,10*ROW('Water Data'!H111))="","",OFFSET('Water Data'!$H$28,0,10*ROW('Water Data'!H111)))</f>
        <v/>
      </c>
      <c r="CG117" s="369" t="str">
        <f ca="1">+IF(OFFSET('Water Data'!$H$29,0,10*ROW('Water Data'!H111))="","",OFFSET('Water Data'!$H$29,0,10*ROW('Water Data'!H111)))</f>
        <v/>
      </c>
      <c r="CH117" s="369" t="str">
        <f ca="1">+IF(OFFSET('Water Data'!$I$27,0,10*ROW('Water Data'!I111))="","",OFFSET('Water Data'!$I$27,0,10*ROW('Water Data'!I111)))</f>
        <v/>
      </c>
      <c r="CI117" s="369" t="str">
        <f ca="1">+IF(OFFSET('Water Data'!$I$28,0,10*ROW('Water Data'!I111))="","",OFFSET('Water Data'!$I$28,0,10*ROW('Water Data'!I111)))</f>
        <v/>
      </c>
      <c r="CJ117" s="369" t="str">
        <f ca="1">+IF(OFFSET('Water Data'!$I$29,0,10*ROW('Water Data'!I111))="","",OFFSET('Water Data'!$I$29,0,10*ROW('Water Data'!I111)))</f>
        <v/>
      </c>
      <c r="CK117" s="369" t="str">
        <f ca="1">+IF(OFFSET('Sanitation Data'!$D$28,0,10*ROW('Sanitation Data'!D111))="","",OFFSET('Sanitation Data'!$D$28,0,10*ROW('Sanitation Data'!D111)))</f>
        <v/>
      </c>
      <c r="CL117" s="369" t="str">
        <f ca="1">+IF(OFFSET('Sanitation Data'!$D$29,0,10*ROW('Sanitation Data'!D111))="","",OFFSET('Sanitation Data'!$D$29,0,10*ROW('Sanitation Data'!D111)))</f>
        <v/>
      </c>
      <c r="CM117" s="369" t="str">
        <f ca="1">+IF(OFFSET('Sanitation Data'!$D$30,0,10*ROW('Sanitation Data'!D111))="","",OFFSET('Sanitation Data'!$D$30,0,10*ROW('Sanitation Data'!D111)))</f>
        <v/>
      </c>
      <c r="CN117" s="369" t="str">
        <f ca="1">+IF(OFFSET('Sanitation Data'!$D$31,0,10*ROW('Sanitation Data'!D111))="","",OFFSET('Sanitation Data'!$D$31,0,10*ROW('Sanitation Data'!D111)))</f>
        <v/>
      </c>
      <c r="CO117" s="369" t="str">
        <f ca="1">+IF(OFFSET('Sanitation Data'!$D$32,0,10*ROW('Sanitation Data'!D111))="","",OFFSET('Sanitation Data'!$D$32,0,10*ROW('Sanitation Data'!D111)))</f>
        <v/>
      </c>
      <c r="CP117" s="369" t="str">
        <f ca="1">+IF(OFFSET('Sanitation Data'!$E$28,0,10*ROW('Sanitation Data'!E111))="","",OFFSET('Sanitation Data'!$E$28,0,10*ROW('Sanitation Data'!E111)))</f>
        <v/>
      </c>
      <c r="CQ117" s="369" t="str">
        <f ca="1">+IF(OFFSET('Sanitation Data'!$E$29,0,10*ROW('Sanitation Data'!E111))="","",OFFSET('Sanitation Data'!$E$29,0,10*ROW('Sanitation Data'!E111)))</f>
        <v/>
      </c>
      <c r="CR117" s="369" t="str">
        <f ca="1">+IF(OFFSET('Sanitation Data'!$E$30,0,10*ROW('Sanitation Data'!E111))="","",OFFSET('Sanitation Data'!$E$30,0,10*ROW('Sanitation Data'!E111)))</f>
        <v/>
      </c>
      <c r="CS117" s="369" t="str">
        <f ca="1">+IF(OFFSET('Sanitation Data'!$E$31,0,10*ROW('Sanitation Data'!E111))="","",OFFSET('Sanitation Data'!$E$31,0,10*ROW('Sanitation Data'!E111)))</f>
        <v/>
      </c>
      <c r="CT117" s="369" t="str">
        <f ca="1">+IF(OFFSET('Sanitation Data'!$E$32,0,10*ROW('Sanitation Data'!E111))="","",OFFSET('Sanitation Data'!$E$32,0,10*ROW('Sanitation Data'!E111)))</f>
        <v/>
      </c>
      <c r="CU117" s="369" t="str">
        <f ca="1">+IF(OFFSET('Sanitation Data'!$F$28,0,10*ROW('Sanitation Data'!F111))="","",OFFSET('Sanitation Data'!$F$28,0,10*ROW('Sanitation Data'!F111)))</f>
        <v/>
      </c>
      <c r="CV117" s="369" t="str">
        <f ca="1">+IF(OFFSET('Sanitation Data'!$F$29,0,10*ROW('Sanitation Data'!F111))="","",OFFSET('Sanitation Data'!$F$29,0,10*ROW('Sanitation Data'!F111)))</f>
        <v/>
      </c>
      <c r="CW117" s="369" t="str">
        <f ca="1">+IF(OFFSET('Sanitation Data'!$F$30,0,10*ROW('Sanitation Data'!F111))="","",OFFSET('Sanitation Data'!$F$30,0,10*ROW('Sanitation Data'!F111)))</f>
        <v/>
      </c>
      <c r="CX117" s="369" t="str">
        <f ca="1">+IF(OFFSET('Sanitation Data'!$F$31,0,10*ROW('Sanitation Data'!F111))="","",OFFSET('Sanitation Data'!$F$31,0,10*ROW('Sanitation Data'!F111)))</f>
        <v/>
      </c>
      <c r="CY117" s="369" t="str">
        <f ca="1">+IF(OFFSET('Sanitation Data'!$F$32,0,10*ROW('Sanitation Data'!F111))="","",OFFSET('Sanitation Data'!$F$32,0,10*ROW('Sanitation Data'!F111)))</f>
        <v/>
      </c>
      <c r="CZ117" s="369" t="str">
        <f ca="1">+IF(OFFSET('Sanitation Data'!$G$28,0,10*ROW('Sanitation Data'!G111))="","",OFFSET('Sanitation Data'!$G$28,0,10*ROW('Sanitation Data'!G111)))</f>
        <v/>
      </c>
      <c r="DA117" s="369" t="str">
        <f ca="1">+IF(OFFSET('Sanitation Data'!$G$29,0,10*ROW('Sanitation Data'!G111))="","",OFFSET('Sanitation Data'!$G$29,0,10*ROW('Sanitation Data'!G111)))</f>
        <v/>
      </c>
      <c r="DB117" s="369" t="str">
        <f ca="1">+IF(OFFSET('Sanitation Data'!$G$30,0,10*ROW('Sanitation Data'!G111))="","",OFFSET('Sanitation Data'!$G$30,0,10*ROW('Sanitation Data'!G111)))</f>
        <v/>
      </c>
      <c r="DC117" s="369" t="str">
        <f ca="1">+IF(OFFSET('Sanitation Data'!$G$31,0,10*ROW('Sanitation Data'!G111))="","",OFFSET('Sanitation Data'!$G$31,0,10*ROW('Sanitation Data'!G111)))</f>
        <v/>
      </c>
      <c r="DD117" s="369" t="str">
        <f ca="1">+IF(OFFSET('Sanitation Data'!$G$32,0,10*ROW('Sanitation Data'!G111))="","",OFFSET('Sanitation Data'!$G$32,0,10*ROW('Sanitation Data'!G111)))</f>
        <v/>
      </c>
      <c r="DE117" s="369" t="str">
        <f ca="1">+IF(OFFSET('Sanitation Data'!$H$28,0,10*ROW('Sanitation Data'!H111))="","",OFFSET('Sanitation Data'!$H$28,0,10*ROW('Sanitation Data'!H111)))</f>
        <v/>
      </c>
      <c r="DF117" s="369" t="str">
        <f ca="1">+IF(OFFSET('Sanitation Data'!$H$29,0,10*ROW('Sanitation Data'!H111))="","",OFFSET('Sanitation Data'!$H$29,0,10*ROW('Sanitation Data'!H111)))</f>
        <v/>
      </c>
      <c r="DG117" s="369" t="str">
        <f ca="1">+IF(OFFSET('Sanitation Data'!$H$30,0,10*ROW('Sanitation Data'!H111))="","",OFFSET('Sanitation Data'!$H$30,0,10*ROW('Sanitation Data'!H111)))</f>
        <v/>
      </c>
      <c r="DH117" s="369" t="str">
        <f ca="1">+IF(OFFSET('Sanitation Data'!$H$31,0,10*ROW('Sanitation Data'!H111))="","",OFFSET('Sanitation Data'!$H$31,0,10*ROW('Sanitation Data'!H111)))</f>
        <v/>
      </c>
      <c r="DI117" s="369" t="str">
        <f ca="1">+IF(OFFSET('Sanitation Data'!$H$32,0,10*ROW('Sanitation Data'!H111))="","",OFFSET('Sanitation Data'!$H$32,0,10*ROW('Sanitation Data'!H111)))</f>
        <v/>
      </c>
      <c r="DJ117" s="369" t="str">
        <f ca="1">+IF(OFFSET('Sanitation Data'!$I$28,0,10*ROW('Sanitation Data'!I111))="","",OFFSET('Sanitation Data'!$I$28,0,10*ROW('Sanitation Data'!I111)))</f>
        <v/>
      </c>
      <c r="DK117" s="369" t="str">
        <f ca="1">+IF(OFFSET('Sanitation Data'!$I$29,0,10*ROW('Sanitation Data'!I111))="","",OFFSET('Sanitation Data'!$I$29,0,10*ROW('Sanitation Data'!I111)))</f>
        <v/>
      </c>
      <c r="DL117" s="369" t="str">
        <f ca="1">+IF(OFFSET('Sanitation Data'!$I$30,0,10*ROW('Sanitation Data'!I111))="","",OFFSET('Sanitation Data'!$I$30,0,10*ROW('Sanitation Data'!I111)))</f>
        <v/>
      </c>
      <c r="DM117" s="369" t="str">
        <f ca="1">+IF(OFFSET('Sanitation Data'!$I$31,0,10*ROW('Sanitation Data'!I111))="","",OFFSET('Sanitation Data'!$I$31,0,10*ROW('Sanitation Data'!I111)))</f>
        <v/>
      </c>
      <c r="DN117" s="369" t="str">
        <f ca="1">+IF(OFFSET('Sanitation Data'!$I$32,0,10*ROW('Sanitation Data'!I111))="","",OFFSET('Sanitation Data'!$I$32,0,10*ROW('Sanitation Data'!I111)))</f>
        <v/>
      </c>
      <c r="DO117" s="369" t="str">
        <f ca="1">+IF(OFFSET('Hygiene Data'!$D$11,0,10*ROW('Hygiene Data'!D111))="","",OFFSET('Hygiene Data'!$D$11,0,10*ROW('Hygiene Data'!D111)))</f>
        <v/>
      </c>
      <c r="DP117" s="369" t="str">
        <f ca="1">+IF(OFFSET('Hygiene Data'!$D$12,0,10*ROW('Hygiene Data'!D111))="","",OFFSET('Hygiene Data'!$D$12,0,10*ROW('Hygiene Data'!D111)))</f>
        <v/>
      </c>
      <c r="DQ117" s="369" t="str">
        <f ca="1">+IF(OFFSET('Hygiene Data'!$D$13,0,10*ROW('Hygiene Data'!D111))="","",OFFSET('Hygiene Data'!$D$13,0,10*ROW('Hygiene Data'!D111)))</f>
        <v/>
      </c>
      <c r="DR117" s="369" t="str">
        <f ca="1">+IF(OFFSET('Hygiene Data'!$E$11,0,10*ROW('Hygiene Data'!E111))="","",OFFSET('Hygiene Data'!$E$11,0,10*ROW('Hygiene Data'!E111)))</f>
        <v/>
      </c>
      <c r="DS117" s="369" t="str">
        <f ca="1">+IF(OFFSET('Hygiene Data'!$E$12,0,10*ROW('Hygiene Data'!E111))="","",OFFSET('Hygiene Data'!$E$12,0,10*ROW('Hygiene Data'!E111)))</f>
        <v/>
      </c>
      <c r="DT117" s="369" t="str">
        <f ca="1">+IF(OFFSET('Hygiene Data'!$E$13,0,10*ROW('Hygiene Data'!E111))="","",OFFSET('Hygiene Data'!$E$13,0,10*ROW('Hygiene Data'!E111)))</f>
        <v/>
      </c>
      <c r="DU117" s="369" t="str">
        <f ca="1">+IF(OFFSET('Hygiene Data'!$F$11,0,10*ROW('Hygiene Data'!F111))="","",OFFSET('Hygiene Data'!$F$11,0,10*ROW('Hygiene Data'!F111)))</f>
        <v/>
      </c>
      <c r="DV117" s="369" t="str">
        <f ca="1">+IF(OFFSET('Hygiene Data'!$F$12,0,10*ROW('Hygiene Data'!F111))="","",OFFSET('Hygiene Data'!$F$12,0,10*ROW('Hygiene Data'!F111)))</f>
        <v/>
      </c>
      <c r="DW117" s="369" t="str">
        <f ca="1">+IF(OFFSET('Hygiene Data'!$F$13,0,10*ROW('Hygiene Data'!F111))="","",OFFSET('Hygiene Data'!$F$13,0,10*ROW('Hygiene Data'!F111)))</f>
        <v/>
      </c>
      <c r="DX117" s="369" t="str">
        <f ca="1">+IF(OFFSET('Hygiene Data'!$G$11,0,10*ROW('Hygiene Data'!G111))="","",OFFSET('Hygiene Data'!$G$11,0,10*ROW('Hygiene Data'!G111)))</f>
        <v/>
      </c>
      <c r="DY117" s="369" t="str">
        <f ca="1">+IF(OFFSET('Hygiene Data'!$G$12,0,10*ROW('Hygiene Data'!G111))="","",OFFSET('Hygiene Data'!$G$12,0,10*ROW('Hygiene Data'!G111)))</f>
        <v/>
      </c>
      <c r="DZ117" s="369" t="str">
        <f ca="1">+IF(OFFSET('Hygiene Data'!$G$13,0,10*ROW('Hygiene Data'!G111))="","",OFFSET('Hygiene Data'!$G$13,0,10*ROW('Hygiene Data'!G111)))</f>
        <v/>
      </c>
      <c r="EA117" s="369" t="str">
        <f ca="1">+IF(OFFSET('Hygiene Data'!$H$11,0,10*ROW('Hygiene Data'!H111))="","",OFFSET('Hygiene Data'!$H$11,0,10*ROW('Hygiene Data'!H111)))</f>
        <v/>
      </c>
      <c r="EB117" s="369" t="str">
        <f ca="1">+IF(OFFSET('Hygiene Data'!$H$12,0,10*ROW('Hygiene Data'!H111))="","",OFFSET('Hygiene Data'!$H$12,0,10*ROW('Hygiene Data'!H111)))</f>
        <v/>
      </c>
      <c r="EC117" s="369" t="str">
        <f ca="1">+IF(OFFSET('Hygiene Data'!$H$13,0,10*ROW('Hygiene Data'!H111))="","",OFFSET('Hygiene Data'!$H$13,0,10*ROW('Hygiene Data'!H111)))</f>
        <v/>
      </c>
      <c r="ED117" s="369" t="str">
        <f ca="1">+IF(OFFSET('Hygiene Data'!$I$11,0,10*ROW('Hygiene Data'!I111))="","",OFFSET('Hygiene Data'!$I$11,0,10*ROW('Hygiene Data'!I111)))</f>
        <v/>
      </c>
      <c r="EE117" s="369" t="str">
        <f ca="1">+IF(OFFSET('Hygiene Data'!$I$12,0,10*ROW('Hygiene Data'!I111))="","",OFFSET('Hygiene Data'!$I$12,0,10*ROW('Hygiene Data'!I111)))</f>
        <v/>
      </c>
      <c r="EF117" s="369" t="str">
        <f ca="1">+IF(OFFSET('Hygiene Data'!$I$13,0,10*ROW('Hygiene Data'!I111))="","",OFFSET('Hygiene Data'!$I$13,0,10*ROW('Hygiene Data'!I111)))</f>
        <v/>
      </c>
    </row>
    <row r="118" spans="1:136" x14ac:dyDescent="0.25">
      <c r="A118" s="478" t="str">
        <f ca="1">+IF(OFFSET('Water Data'!$B$2,0,10*ROW('Water Data'!E112))="","",OFFSET('Water Data'!$B$2,0,10*ROW('Water Data'!E112)))</f>
        <v/>
      </c>
      <c r="B118" s="478"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05" t="str">
        <f t="shared" ca="1" si="1"/>
        <v/>
      </c>
      <c r="D118" s="506"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06"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06"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06"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06"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06"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06"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06"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06"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06"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06"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06"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06"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06"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06"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06"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06"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06"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07"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07"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07"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07"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07"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07"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07"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07"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07"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07"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07"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07"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07"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07"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07"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07"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07"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07"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07"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07"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07"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07"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07"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07"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07"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07"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07"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07"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07"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07"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08"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84"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08"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08"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08"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08"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08"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08"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08"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08"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08"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08"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08"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08"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08"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08"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08"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08"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69" t="str">
        <f ca="1">+IF(OFFSET('Water Data'!$D$27,0,10*ROW('Water Data'!D112))="","",OFFSET('Water Data'!$D$27,0,10*ROW('Water Data'!D112)))</f>
        <v/>
      </c>
      <c r="BT118" s="369" t="str">
        <f ca="1">+IF(OFFSET('Water Data'!$D$28,0,10*ROW('Water Data'!D112))="","",OFFSET('Water Data'!$D$28,0,10*ROW('Water Data'!D112)))</f>
        <v/>
      </c>
      <c r="BU118" s="369" t="str">
        <f ca="1">+IF(OFFSET('Water Data'!$D$29,0,10*ROW('Water Data'!D112))="","",OFFSET('Water Data'!$D$29,0,10*ROW('Water Data'!D112)))</f>
        <v/>
      </c>
      <c r="BV118" s="369" t="str">
        <f ca="1">+IF(OFFSET('Water Data'!$E$27,0,10*ROW('Water Data'!E112))="","",OFFSET('Water Data'!$E$27,0,10*ROW('Water Data'!E112)))</f>
        <v/>
      </c>
      <c r="BW118" s="369" t="str">
        <f ca="1">+IF(OFFSET('Water Data'!$E$28,0,10*ROW('Water Data'!E112))="","",OFFSET('Water Data'!$E$28,0,10*ROW('Water Data'!E112)))</f>
        <v/>
      </c>
      <c r="BX118" s="369" t="str">
        <f ca="1">+IF(OFFSET('Water Data'!$E$29,0,10*ROW('Water Data'!E112))="","",OFFSET('Water Data'!$E$29,0,10*ROW('Water Data'!E112)))</f>
        <v/>
      </c>
      <c r="BY118" s="369" t="str">
        <f ca="1">+IF(OFFSET('Water Data'!$F$27,0,10*ROW('Water Data'!F112))="","",OFFSET('Water Data'!$F$27,0,10*ROW('Water Data'!F112)))</f>
        <v/>
      </c>
      <c r="BZ118" s="369" t="str">
        <f ca="1">+IF(OFFSET('Water Data'!$F$28,0,10*ROW('Water Data'!F112))="","",OFFSET('Water Data'!$F$28,0,10*ROW('Water Data'!F112)))</f>
        <v/>
      </c>
      <c r="CA118" s="369" t="str">
        <f ca="1">+IF(OFFSET('Water Data'!$F$29,0,10*ROW('Water Data'!F112))="","",OFFSET('Water Data'!$F$29,0,10*ROW('Water Data'!F112)))</f>
        <v/>
      </c>
      <c r="CB118" s="369" t="str">
        <f ca="1">+IF(OFFSET('Water Data'!$G$27,0,10*ROW('Water Data'!G112))="","",OFFSET('Water Data'!$G$27,0,10*ROW('Water Data'!G112)))</f>
        <v/>
      </c>
      <c r="CC118" s="369" t="str">
        <f ca="1">+IF(OFFSET('Water Data'!$G$28,0,10*ROW('Water Data'!G112))="","",OFFSET('Water Data'!$G$28,0,10*ROW('Water Data'!G112)))</f>
        <v/>
      </c>
      <c r="CD118" s="369" t="str">
        <f ca="1">+IF(OFFSET('Water Data'!$G$29,0,10*ROW('Water Data'!G112))="","",OFFSET('Water Data'!$G$29,0,10*ROW('Water Data'!G112)))</f>
        <v/>
      </c>
      <c r="CE118" s="369" t="str">
        <f ca="1">+IF(OFFSET('Water Data'!$H$27,0,10*ROW('Water Data'!H112))="","",OFFSET('Water Data'!$H$27,0,10*ROW('Water Data'!H112)))</f>
        <v/>
      </c>
      <c r="CF118" s="369" t="str">
        <f ca="1">+IF(OFFSET('Water Data'!$H$28,0,10*ROW('Water Data'!H112))="","",OFFSET('Water Data'!$H$28,0,10*ROW('Water Data'!H112)))</f>
        <v/>
      </c>
      <c r="CG118" s="369" t="str">
        <f ca="1">+IF(OFFSET('Water Data'!$H$29,0,10*ROW('Water Data'!H112))="","",OFFSET('Water Data'!$H$29,0,10*ROW('Water Data'!H112)))</f>
        <v/>
      </c>
      <c r="CH118" s="369" t="str">
        <f ca="1">+IF(OFFSET('Water Data'!$I$27,0,10*ROW('Water Data'!I112))="","",OFFSET('Water Data'!$I$27,0,10*ROW('Water Data'!I112)))</f>
        <v/>
      </c>
      <c r="CI118" s="369" t="str">
        <f ca="1">+IF(OFFSET('Water Data'!$I$28,0,10*ROW('Water Data'!I112))="","",OFFSET('Water Data'!$I$28,0,10*ROW('Water Data'!I112)))</f>
        <v/>
      </c>
      <c r="CJ118" s="369" t="str">
        <f ca="1">+IF(OFFSET('Water Data'!$I$29,0,10*ROW('Water Data'!I112))="","",OFFSET('Water Data'!$I$29,0,10*ROW('Water Data'!I112)))</f>
        <v/>
      </c>
      <c r="CK118" s="369" t="str">
        <f ca="1">+IF(OFFSET('Sanitation Data'!$D$28,0,10*ROW('Sanitation Data'!D112))="","",OFFSET('Sanitation Data'!$D$28,0,10*ROW('Sanitation Data'!D112)))</f>
        <v/>
      </c>
      <c r="CL118" s="369" t="str">
        <f ca="1">+IF(OFFSET('Sanitation Data'!$D$29,0,10*ROW('Sanitation Data'!D112))="","",OFFSET('Sanitation Data'!$D$29,0,10*ROW('Sanitation Data'!D112)))</f>
        <v/>
      </c>
      <c r="CM118" s="369" t="str">
        <f ca="1">+IF(OFFSET('Sanitation Data'!$D$30,0,10*ROW('Sanitation Data'!D112))="","",OFFSET('Sanitation Data'!$D$30,0,10*ROW('Sanitation Data'!D112)))</f>
        <v/>
      </c>
      <c r="CN118" s="369" t="str">
        <f ca="1">+IF(OFFSET('Sanitation Data'!$D$31,0,10*ROW('Sanitation Data'!D112))="","",OFFSET('Sanitation Data'!$D$31,0,10*ROW('Sanitation Data'!D112)))</f>
        <v/>
      </c>
      <c r="CO118" s="369" t="str">
        <f ca="1">+IF(OFFSET('Sanitation Data'!$D$32,0,10*ROW('Sanitation Data'!D112))="","",OFFSET('Sanitation Data'!$D$32,0,10*ROW('Sanitation Data'!D112)))</f>
        <v/>
      </c>
      <c r="CP118" s="369" t="str">
        <f ca="1">+IF(OFFSET('Sanitation Data'!$E$28,0,10*ROW('Sanitation Data'!E112))="","",OFFSET('Sanitation Data'!$E$28,0,10*ROW('Sanitation Data'!E112)))</f>
        <v/>
      </c>
      <c r="CQ118" s="369" t="str">
        <f ca="1">+IF(OFFSET('Sanitation Data'!$E$29,0,10*ROW('Sanitation Data'!E112))="","",OFFSET('Sanitation Data'!$E$29,0,10*ROW('Sanitation Data'!E112)))</f>
        <v/>
      </c>
      <c r="CR118" s="369" t="str">
        <f ca="1">+IF(OFFSET('Sanitation Data'!$E$30,0,10*ROW('Sanitation Data'!E112))="","",OFFSET('Sanitation Data'!$E$30,0,10*ROW('Sanitation Data'!E112)))</f>
        <v/>
      </c>
      <c r="CS118" s="369" t="str">
        <f ca="1">+IF(OFFSET('Sanitation Data'!$E$31,0,10*ROW('Sanitation Data'!E112))="","",OFFSET('Sanitation Data'!$E$31,0,10*ROW('Sanitation Data'!E112)))</f>
        <v/>
      </c>
      <c r="CT118" s="369" t="str">
        <f ca="1">+IF(OFFSET('Sanitation Data'!$E$32,0,10*ROW('Sanitation Data'!E112))="","",OFFSET('Sanitation Data'!$E$32,0,10*ROW('Sanitation Data'!E112)))</f>
        <v/>
      </c>
      <c r="CU118" s="369" t="str">
        <f ca="1">+IF(OFFSET('Sanitation Data'!$F$28,0,10*ROW('Sanitation Data'!F112))="","",OFFSET('Sanitation Data'!$F$28,0,10*ROW('Sanitation Data'!F112)))</f>
        <v/>
      </c>
      <c r="CV118" s="369" t="str">
        <f ca="1">+IF(OFFSET('Sanitation Data'!$F$29,0,10*ROW('Sanitation Data'!F112))="","",OFFSET('Sanitation Data'!$F$29,0,10*ROW('Sanitation Data'!F112)))</f>
        <v/>
      </c>
      <c r="CW118" s="369" t="str">
        <f ca="1">+IF(OFFSET('Sanitation Data'!$F$30,0,10*ROW('Sanitation Data'!F112))="","",OFFSET('Sanitation Data'!$F$30,0,10*ROW('Sanitation Data'!F112)))</f>
        <v/>
      </c>
      <c r="CX118" s="369" t="str">
        <f ca="1">+IF(OFFSET('Sanitation Data'!$F$31,0,10*ROW('Sanitation Data'!F112))="","",OFFSET('Sanitation Data'!$F$31,0,10*ROW('Sanitation Data'!F112)))</f>
        <v/>
      </c>
      <c r="CY118" s="369" t="str">
        <f ca="1">+IF(OFFSET('Sanitation Data'!$F$32,0,10*ROW('Sanitation Data'!F112))="","",OFFSET('Sanitation Data'!$F$32,0,10*ROW('Sanitation Data'!F112)))</f>
        <v/>
      </c>
      <c r="CZ118" s="369" t="str">
        <f ca="1">+IF(OFFSET('Sanitation Data'!$G$28,0,10*ROW('Sanitation Data'!G112))="","",OFFSET('Sanitation Data'!$G$28,0,10*ROW('Sanitation Data'!G112)))</f>
        <v/>
      </c>
      <c r="DA118" s="369" t="str">
        <f ca="1">+IF(OFFSET('Sanitation Data'!$G$29,0,10*ROW('Sanitation Data'!G112))="","",OFFSET('Sanitation Data'!$G$29,0,10*ROW('Sanitation Data'!G112)))</f>
        <v/>
      </c>
      <c r="DB118" s="369" t="str">
        <f ca="1">+IF(OFFSET('Sanitation Data'!$G$30,0,10*ROW('Sanitation Data'!G112))="","",OFFSET('Sanitation Data'!$G$30,0,10*ROW('Sanitation Data'!G112)))</f>
        <v/>
      </c>
      <c r="DC118" s="369" t="str">
        <f ca="1">+IF(OFFSET('Sanitation Data'!$G$31,0,10*ROW('Sanitation Data'!G112))="","",OFFSET('Sanitation Data'!$G$31,0,10*ROW('Sanitation Data'!G112)))</f>
        <v/>
      </c>
      <c r="DD118" s="369" t="str">
        <f ca="1">+IF(OFFSET('Sanitation Data'!$G$32,0,10*ROW('Sanitation Data'!G112))="","",OFFSET('Sanitation Data'!$G$32,0,10*ROW('Sanitation Data'!G112)))</f>
        <v/>
      </c>
      <c r="DE118" s="369" t="str">
        <f ca="1">+IF(OFFSET('Sanitation Data'!$H$28,0,10*ROW('Sanitation Data'!H112))="","",OFFSET('Sanitation Data'!$H$28,0,10*ROW('Sanitation Data'!H112)))</f>
        <v/>
      </c>
      <c r="DF118" s="369" t="str">
        <f ca="1">+IF(OFFSET('Sanitation Data'!$H$29,0,10*ROW('Sanitation Data'!H112))="","",OFFSET('Sanitation Data'!$H$29,0,10*ROW('Sanitation Data'!H112)))</f>
        <v/>
      </c>
      <c r="DG118" s="369" t="str">
        <f ca="1">+IF(OFFSET('Sanitation Data'!$H$30,0,10*ROW('Sanitation Data'!H112))="","",OFFSET('Sanitation Data'!$H$30,0,10*ROW('Sanitation Data'!H112)))</f>
        <v/>
      </c>
      <c r="DH118" s="369" t="str">
        <f ca="1">+IF(OFFSET('Sanitation Data'!$H$31,0,10*ROW('Sanitation Data'!H112))="","",OFFSET('Sanitation Data'!$H$31,0,10*ROW('Sanitation Data'!H112)))</f>
        <v/>
      </c>
      <c r="DI118" s="369" t="str">
        <f ca="1">+IF(OFFSET('Sanitation Data'!$H$32,0,10*ROW('Sanitation Data'!H112))="","",OFFSET('Sanitation Data'!$H$32,0,10*ROW('Sanitation Data'!H112)))</f>
        <v/>
      </c>
      <c r="DJ118" s="369" t="str">
        <f ca="1">+IF(OFFSET('Sanitation Data'!$I$28,0,10*ROW('Sanitation Data'!I112))="","",OFFSET('Sanitation Data'!$I$28,0,10*ROW('Sanitation Data'!I112)))</f>
        <v/>
      </c>
      <c r="DK118" s="369" t="str">
        <f ca="1">+IF(OFFSET('Sanitation Data'!$I$29,0,10*ROW('Sanitation Data'!I112))="","",OFFSET('Sanitation Data'!$I$29,0,10*ROW('Sanitation Data'!I112)))</f>
        <v/>
      </c>
      <c r="DL118" s="369" t="str">
        <f ca="1">+IF(OFFSET('Sanitation Data'!$I$30,0,10*ROW('Sanitation Data'!I112))="","",OFFSET('Sanitation Data'!$I$30,0,10*ROW('Sanitation Data'!I112)))</f>
        <v/>
      </c>
      <c r="DM118" s="369" t="str">
        <f ca="1">+IF(OFFSET('Sanitation Data'!$I$31,0,10*ROW('Sanitation Data'!I112))="","",OFFSET('Sanitation Data'!$I$31,0,10*ROW('Sanitation Data'!I112)))</f>
        <v/>
      </c>
      <c r="DN118" s="369" t="str">
        <f ca="1">+IF(OFFSET('Sanitation Data'!$I$32,0,10*ROW('Sanitation Data'!I112))="","",OFFSET('Sanitation Data'!$I$32,0,10*ROW('Sanitation Data'!I112)))</f>
        <v/>
      </c>
      <c r="DO118" s="369" t="str">
        <f ca="1">+IF(OFFSET('Hygiene Data'!$D$11,0,10*ROW('Hygiene Data'!D112))="","",OFFSET('Hygiene Data'!$D$11,0,10*ROW('Hygiene Data'!D112)))</f>
        <v/>
      </c>
      <c r="DP118" s="369" t="str">
        <f ca="1">+IF(OFFSET('Hygiene Data'!$D$12,0,10*ROW('Hygiene Data'!D112))="","",OFFSET('Hygiene Data'!$D$12,0,10*ROW('Hygiene Data'!D112)))</f>
        <v/>
      </c>
      <c r="DQ118" s="369" t="str">
        <f ca="1">+IF(OFFSET('Hygiene Data'!$D$13,0,10*ROW('Hygiene Data'!D112))="","",OFFSET('Hygiene Data'!$D$13,0,10*ROW('Hygiene Data'!D112)))</f>
        <v/>
      </c>
      <c r="DR118" s="369" t="str">
        <f ca="1">+IF(OFFSET('Hygiene Data'!$E$11,0,10*ROW('Hygiene Data'!E112))="","",OFFSET('Hygiene Data'!$E$11,0,10*ROW('Hygiene Data'!E112)))</f>
        <v/>
      </c>
      <c r="DS118" s="369" t="str">
        <f ca="1">+IF(OFFSET('Hygiene Data'!$E$12,0,10*ROW('Hygiene Data'!E112))="","",OFFSET('Hygiene Data'!$E$12,0,10*ROW('Hygiene Data'!E112)))</f>
        <v/>
      </c>
      <c r="DT118" s="369" t="str">
        <f ca="1">+IF(OFFSET('Hygiene Data'!$E$13,0,10*ROW('Hygiene Data'!E112))="","",OFFSET('Hygiene Data'!$E$13,0,10*ROW('Hygiene Data'!E112)))</f>
        <v/>
      </c>
      <c r="DU118" s="369" t="str">
        <f ca="1">+IF(OFFSET('Hygiene Data'!$F$11,0,10*ROW('Hygiene Data'!F112))="","",OFFSET('Hygiene Data'!$F$11,0,10*ROW('Hygiene Data'!F112)))</f>
        <v/>
      </c>
      <c r="DV118" s="369" t="str">
        <f ca="1">+IF(OFFSET('Hygiene Data'!$F$12,0,10*ROW('Hygiene Data'!F112))="","",OFFSET('Hygiene Data'!$F$12,0,10*ROW('Hygiene Data'!F112)))</f>
        <v/>
      </c>
      <c r="DW118" s="369" t="str">
        <f ca="1">+IF(OFFSET('Hygiene Data'!$F$13,0,10*ROW('Hygiene Data'!F112))="","",OFFSET('Hygiene Data'!$F$13,0,10*ROW('Hygiene Data'!F112)))</f>
        <v/>
      </c>
      <c r="DX118" s="369" t="str">
        <f ca="1">+IF(OFFSET('Hygiene Data'!$G$11,0,10*ROW('Hygiene Data'!G112))="","",OFFSET('Hygiene Data'!$G$11,0,10*ROW('Hygiene Data'!G112)))</f>
        <v/>
      </c>
      <c r="DY118" s="369" t="str">
        <f ca="1">+IF(OFFSET('Hygiene Data'!$G$12,0,10*ROW('Hygiene Data'!G112))="","",OFFSET('Hygiene Data'!$G$12,0,10*ROW('Hygiene Data'!G112)))</f>
        <v/>
      </c>
      <c r="DZ118" s="369" t="str">
        <f ca="1">+IF(OFFSET('Hygiene Data'!$G$13,0,10*ROW('Hygiene Data'!G112))="","",OFFSET('Hygiene Data'!$G$13,0,10*ROW('Hygiene Data'!G112)))</f>
        <v/>
      </c>
      <c r="EA118" s="369" t="str">
        <f ca="1">+IF(OFFSET('Hygiene Data'!$H$11,0,10*ROW('Hygiene Data'!H112))="","",OFFSET('Hygiene Data'!$H$11,0,10*ROW('Hygiene Data'!H112)))</f>
        <v/>
      </c>
      <c r="EB118" s="369" t="str">
        <f ca="1">+IF(OFFSET('Hygiene Data'!$H$12,0,10*ROW('Hygiene Data'!H112))="","",OFFSET('Hygiene Data'!$H$12,0,10*ROW('Hygiene Data'!H112)))</f>
        <v/>
      </c>
      <c r="EC118" s="369" t="str">
        <f ca="1">+IF(OFFSET('Hygiene Data'!$H$13,0,10*ROW('Hygiene Data'!H112))="","",OFFSET('Hygiene Data'!$H$13,0,10*ROW('Hygiene Data'!H112)))</f>
        <v/>
      </c>
      <c r="ED118" s="369" t="str">
        <f ca="1">+IF(OFFSET('Hygiene Data'!$I$11,0,10*ROW('Hygiene Data'!I112))="","",OFFSET('Hygiene Data'!$I$11,0,10*ROW('Hygiene Data'!I112)))</f>
        <v/>
      </c>
      <c r="EE118" s="369" t="str">
        <f ca="1">+IF(OFFSET('Hygiene Data'!$I$12,0,10*ROW('Hygiene Data'!I112))="","",OFFSET('Hygiene Data'!$I$12,0,10*ROW('Hygiene Data'!I112)))</f>
        <v/>
      </c>
      <c r="EF118" s="369" t="str">
        <f ca="1">+IF(OFFSET('Hygiene Data'!$I$13,0,10*ROW('Hygiene Data'!I112))="","",OFFSET('Hygiene Data'!$I$13,0,10*ROW('Hygiene Data'!I112)))</f>
        <v/>
      </c>
    </row>
    <row r="119" spans="1:136" x14ac:dyDescent="0.25">
      <c r="A119" s="478" t="str">
        <f ca="1">+IF(OFFSET('Water Data'!$B$2,0,10*ROW('Water Data'!E113))="","",OFFSET('Water Data'!$B$2,0,10*ROW('Water Data'!E113)))</f>
        <v/>
      </c>
      <c r="B119" s="478"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05" t="str">
        <f t="shared" ca="1" si="1"/>
        <v/>
      </c>
      <c r="D119" s="506"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06"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06"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06"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06"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06"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06"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06"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06"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06"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06"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06"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06"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06"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06"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06"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06"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06"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07"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07"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07"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07"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07"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07"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07"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07"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07"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07"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07"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07"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07"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07"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07"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07"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07"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07"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07"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07"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07"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07"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07"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07"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07"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07"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07"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07"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07"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07"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08"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84"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08"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08"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08"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08"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08"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08"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08"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08"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08"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08"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08"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08"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08"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08"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08"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08"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69" t="str">
        <f ca="1">+IF(OFFSET('Water Data'!$D$27,0,10*ROW('Water Data'!D113))="","",OFFSET('Water Data'!$D$27,0,10*ROW('Water Data'!D113)))</f>
        <v/>
      </c>
      <c r="BT119" s="369" t="str">
        <f ca="1">+IF(OFFSET('Water Data'!$D$28,0,10*ROW('Water Data'!D113))="","",OFFSET('Water Data'!$D$28,0,10*ROW('Water Data'!D113)))</f>
        <v/>
      </c>
      <c r="BU119" s="369" t="str">
        <f ca="1">+IF(OFFSET('Water Data'!$D$29,0,10*ROW('Water Data'!D113))="","",OFFSET('Water Data'!$D$29,0,10*ROW('Water Data'!D113)))</f>
        <v/>
      </c>
      <c r="BV119" s="369" t="str">
        <f ca="1">+IF(OFFSET('Water Data'!$E$27,0,10*ROW('Water Data'!E113))="","",OFFSET('Water Data'!$E$27,0,10*ROW('Water Data'!E113)))</f>
        <v/>
      </c>
      <c r="BW119" s="369" t="str">
        <f ca="1">+IF(OFFSET('Water Data'!$E$28,0,10*ROW('Water Data'!E113))="","",OFFSET('Water Data'!$E$28,0,10*ROW('Water Data'!E113)))</f>
        <v/>
      </c>
      <c r="BX119" s="369" t="str">
        <f ca="1">+IF(OFFSET('Water Data'!$E$29,0,10*ROW('Water Data'!E113))="","",OFFSET('Water Data'!$E$29,0,10*ROW('Water Data'!E113)))</f>
        <v/>
      </c>
      <c r="BY119" s="369" t="str">
        <f ca="1">+IF(OFFSET('Water Data'!$F$27,0,10*ROW('Water Data'!F113))="","",OFFSET('Water Data'!$F$27,0,10*ROW('Water Data'!F113)))</f>
        <v/>
      </c>
      <c r="BZ119" s="369" t="str">
        <f ca="1">+IF(OFFSET('Water Data'!$F$28,0,10*ROW('Water Data'!F113))="","",OFFSET('Water Data'!$F$28,0,10*ROW('Water Data'!F113)))</f>
        <v/>
      </c>
      <c r="CA119" s="369" t="str">
        <f ca="1">+IF(OFFSET('Water Data'!$F$29,0,10*ROW('Water Data'!F113))="","",OFFSET('Water Data'!$F$29,0,10*ROW('Water Data'!F113)))</f>
        <v/>
      </c>
      <c r="CB119" s="369" t="str">
        <f ca="1">+IF(OFFSET('Water Data'!$G$27,0,10*ROW('Water Data'!G113))="","",OFFSET('Water Data'!$G$27,0,10*ROW('Water Data'!G113)))</f>
        <v/>
      </c>
      <c r="CC119" s="369" t="str">
        <f ca="1">+IF(OFFSET('Water Data'!$G$28,0,10*ROW('Water Data'!G113))="","",OFFSET('Water Data'!$G$28,0,10*ROW('Water Data'!G113)))</f>
        <v/>
      </c>
      <c r="CD119" s="369" t="str">
        <f ca="1">+IF(OFFSET('Water Data'!$G$29,0,10*ROW('Water Data'!G113))="","",OFFSET('Water Data'!$G$29,0,10*ROW('Water Data'!G113)))</f>
        <v/>
      </c>
      <c r="CE119" s="369" t="str">
        <f ca="1">+IF(OFFSET('Water Data'!$H$27,0,10*ROW('Water Data'!H113))="","",OFFSET('Water Data'!$H$27,0,10*ROW('Water Data'!H113)))</f>
        <v/>
      </c>
      <c r="CF119" s="369" t="str">
        <f ca="1">+IF(OFFSET('Water Data'!$H$28,0,10*ROW('Water Data'!H113))="","",OFFSET('Water Data'!$H$28,0,10*ROW('Water Data'!H113)))</f>
        <v/>
      </c>
      <c r="CG119" s="369" t="str">
        <f ca="1">+IF(OFFSET('Water Data'!$H$29,0,10*ROW('Water Data'!H113))="","",OFFSET('Water Data'!$H$29,0,10*ROW('Water Data'!H113)))</f>
        <v/>
      </c>
      <c r="CH119" s="369" t="str">
        <f ca="1">+IF(OFFSET('Water Data'!$I$27,0,10*ROW('Water Data'!I113))="","",OFFSET('Water Data'!$I$27,0,10*ROW('Water Data'!I113)))</f>
        <v/>
      </c>
      <c r="CI119" s="369" t="str">
        <f ca="1">+IF(OFFSET('Water Data'!$I$28,0,10*ROW('Water Data'!I113))="","",OFFSET('Water Data'!$I$28,0,10*ROW('Water Data'!I113)))</f>
        <v/>
      </c>
      <c r="CJ119" s="369" t="str">
        <f ca="1">+IF(OFFSET('Water Data'!$I$29,0,10*ROW('Water Data'!I113))="","",OFFSET('Water Data'!$I$29,0,10*ROW('Water Data'!I113)))</f>
        <v/>
      </c>
      <c r="CK119" s="369" t="str">
        <f ca="1">+IF(OFFSET('Sanitation Data'!$D$28,0,10*ROW('Sanitation Data'!D113))="","",OFFSET('Sanitation Data'!$D$28,0,10*ROW('Sanitation Data'!D113)))</f>
        <v/>
      </c>
      <c r="CL119" s="369" t="str">
        <f ca="1">+IF(OFFSET('Sanitation Data'!$D$29,0,10*ROW('Sanitation Data'!D113))="","",OFFSET('Sanitation Data'!$D$29,0,10*ROW('Sanitation Data'!D113)))</f>
        <v/>
      </c>
      <c r="CM119" s="369" t="str">
        <f ca="1">+IF(OFFSET('Sanitation Data'!$D$30,0,10*ROW('Sanitation Data'!D113))="","",OFFSET('Sanitation Data'!$D$30,0,10*ROW('Sanitation Data'!D113)))</f>
        <v/>
      </c>
      <c r="CN119" s="369" t="str">
        <f ca="1">+IF(OFFSET('Sanitation Data'!$D$31,0,10*ROW('Sanitation Data'!D113))="","",OFFSET('Sanitation Data'!$D$31,0,10*ROW('Sanitation Data'!D113)))</f>
        <v/>
      </c>
      <c r="CO119" s="369" t="str">
        <f ca="1">+IF(OFFSET('Sanitation Data'!$D$32,0,10*ROW('Sanitation Data'!D113))="","",OFFSET('Sanitation Data'!$D$32,0,10*ROW('Sanitation Data'!D113)))</f>
        <v/>
      </c>
      <c r="CP119" s="369" t="str">
        <f ca="1">+IF(OFFSET('Sanitation Data'!$E$28,0,10*ROW('Sanitation Data'!E113))="","",OFFSET('Sanitation Data'!$E$28,0,10*ROW('Sanitation Data'!E113)))</f>
        <v/>
      </c>
      <c r="CQ119" s="369" t="str">
        <f ca="1">+IF(OFFSET('Sanitation Data'!$E$29,0,10*ROW('Sanitation Data'!E113))="","",OFFSET('Sanitation Data'!$E$29,0,10*ROW('Sanitation Data'!E113)))</f>
        <v/>
      </c>
      <c r="CR119" s="369" t="str">
        <f ca="1">+IF(OFFSET('Sanitation Data'!$E$30,0,10*ROW('Sanitation Data'!E113))="","",OFFSET('Sanitation Data'!$E$30,0,10*ROW('Sanitation Data'!E113)))</f>
        <v/>
      </c>
      <c r="CS119" s="369" t="str">
        <f ca="1">+IF(OFFSET('Sanitation Data'!$E$31,0,10*ROW('Sanitation Data'!E113))="","",OFFSET('Sanitation Data'!$E$31,0,10*ROW('Sanitation Data'!E113)))</f>
        <v/>
      </c>
      <c r="CT119" s="369" t="str">
        <f ca="1">+IF(OFFSET('Sanitation Data'!$E$32,0,10*ROW('Sanitation Data'!E113))="","",OFFSET('Sanitation Data'!$E$32,0,10*ROW('Sanitation Data'!E113)))</f>
        <v/>
      </c>
      <c r="CU119" s="369" t="str">
        <f ca="1">+IF(OFFSET('Sanitation Data'!$F$28,0,10*ROW('Sanitation Data'!F113))="","",OFFSET('Sanitation Data'!$F$28,0,10*ROW('Sanitation Data'!F113)))</f>
        <v/>
      </c>
      <c r="CV119" s="369" t="str">
        <f ca="1">+IF(OFFSET('Sanitation Data'!$F$29,0,10*ROW('Sanitation Data'!F113))="","",OFFSET('Sanitation Data'!$F$29,0,10*ROW('Sanitation Data'!F113)))</f>
        <v/>
      </c>
      <c r="CW119" s="369" t="str">
        <f ca="1">+IF(OFFSET('Sanitation Data'!$F$30,0,10*ROW('Sanitation Data'!F113))="","",OFFSET('Sanitation Data'!$F$30,0,10*ROW('Sanitation Data'!F113)))</f>
        <v/>
      </c>
      <c r="CX119" s="369" t="str">
        <f ca="1">+IF(OFFSET('Sanitation Data'!$F$31,0,10*ROW('Sanitation Data'!F113))="","",OFFSET('Sanitation Data'!$F$31,0,10*ROW('Sanitation Data'!F113)))</f>
        <v/>
      </c>
      <c r="CY119" s="369" t="str">
        <f ca="1">+IF(OFFSET('Sanitation Data'!$F$32,0,10*ROW('Sanitation Data'!F113))="","",OFFSET('Sanitation Data'!$F$32,0,10*ROW('Sanitation Data'!F113)))</f>
        <v/>
      </c>
      <c r="CZ119" s="369" t="str">
        <f ca="1">+IF(OFFSET('Sanitation Data'!$G$28,0,10*ROW('Sanitation Data'!G113))="","",OFFSET('Sanitation Data'!$G$28,0,10*ROW('Sanitation Data'!G113)))</f>
        <v/>
      </c>
      <c r="DA119" s="369" t="str">
        <f ca="1">+IF(OFFSET('Sanitation Data'!$G$29,0,10*ROW('Sanitation Data'!G113))="","",OFFSET('Sanitation Data'!$G$29,0,10*ROW('Sanitation Data'!G113)))</f>
        <v/>
      </c>
      <c r="DB119" s="369" t="str">
        <f ca="1">+IF(OFFSET('Sanitation Data'!$G$30,0,10*ROW('Sanitation Data'!G113))="","",OFFSET('Sanitation Data'!$G$30,0,10*ROW('Sanitation Data'!G113)))</f>
        <v/>
      </c>
      <c r="DC119" s="369" t="str">
        <f ca="1">+IF(OFFSET('Sanitation Data'!$G$31,0,10*ROW('Sanitation Data'!G113))="","",OFFSET('Sanitation Data'!$G$31,0,10*ROW('Sanitation Data'!G113)))</f>
        <v/>
      </c>
      <c r="DD119" s="369" t="str">
        <f ca="1">+IF(OFFSET('Sanitation Data'!$G$32,0,10*ROW('Sanitation Data'!G113))="","",OFFSET('Sanitation Data'!$G$32,0,10*ROW('Sanitation Data'!G113)))</f>
        <v/>
      </c>
      <c r="DE119" s="369" t="str">
        <f ca="1">+IF(OFFSET('Sanitation Data'!$H$28,0,10*ROW('Sanitation Data'!H113))="","",OFFSET('Sanitation Data'!$H$28,0,10*ROW('Sanitation Data'!H113)))</f>
        <v/>
      </c>
      <c r="DF119" s="369" t="str">
        <f ca="1">+IF(OFFSET('Sanitation Data'!$H$29,0,10*ROW('Sanitation Data'!H113))="","",OFFSET('Sanitation Data'!$H$29,0,10*ROW('Sanitation Data'!H113)))</f>
        <v/>
      </c>
      <c r="DG119" s="369" t="str">
        <f ca="1">+IF(OFFSET('Sanitation Data'!$H$30,0,10*ROW('Sanitation Data'!H113))="","",OFFSET('Sanitation Data'!$H$30,0,10*ROW('Sanitation Data'!H113)))</f>
        <v/>
      </c>
      <c r="DH119" s="369" t="str">
        <f ca="1">+IF(OFFSET('Sanitation Data'!$H$31,0,10*ROW('Sanitation Data'!H113))="","",OFFSET('Sanitation Data'!$H$31,0,10*ROW('Sanitation Data'!H113)))</f>
        <v/>
      </c>
      <c r="DI119" s="369" t="str">
        <f ca="1">+IF(OFFSET('Sanitation Data'!$H$32,0,10*ROW('Sanitation Data'!H113))="","",OFFSET('Sanitation Data'!$H$32,0,10*ROW('Sanitation Data'!H113)))</f>
        <v/>
      </c>
      <c r="DJ119" s="369" t="str">
        <f ca="1">+IF(OFFSET('Sanitation Data'!$I$28,0,10*ROW('Sanitation Data'!I113))="","",OFFSET('Sanitation Data'!$I$28,0,10*ROW('Sanitation Data'!I113)))</f>
        <v/>
      </c>
      <c r="DK119" s="369" t="str">
        <f ca="1">+IF(OFFSET('Sanitation Data'!$I$29,0,10*ROW('Sanitation Data'!I113))="","",OFFSET('Sanitation Data'!$I$29,0,10*ROW('Sanitation Data'!I113)))</f>
        <v/>
      </c>
      <c r="DL119" s="369" t="str">
        <f ca="1">+IF(OFFSET('Sanitation Data'!$I$30,0,10*ROW('Sanitation Data'!I113))="","",OFFSET('Sanitation Data'!$I$30,0,10*ROW('Sanitation Data'!I113)))</f>
        <v/>
      </c>
      <c r="DM119" s="369" t="str">
        <f ca="1">+IF(OFFSET('Sanitation Data'!$I$31,0,10*ROW('Sanitation Data'!I113))="","",OFFSET('Sanitation Data'!$I$31,0,10*ROW('Sanitation Data'!I113)))</f>
        <v/>
      </c>
      <c r="DN119" s="369" t="str">
        <f ca="1">+IF(OFFSET('Sanitation Data'!$I$32,0,10*ROW('Sanitation Data'!I113))="","",OFFSET('Sanitation Data'!$I$32,0,10*ROW('Sanitation Data'!I113)))</f>
        <v/>
      </c>
      <c r="DO119" s="369" t="str">
        <f ca="1">+IF(OFFSET('Hygiene Data'!$D$11,0,10*ROW('Hygiene Data'!D113))="","",OFFSET('Hygiene Data'!$D$11,0,10*ROW('Hygiene Data'!D113)))</f>
        <v/>
      </c>
      <c r="DP119" s="369" t="str">
        <f ca="1">+IF(OFFSET('Hygiene Data'!$D$12,0,10*ROW('Hygiene Data'!D113))="","",OFFSET('Hygiene Data'!$D$12,0,10*ROW('Hygiene Data'!D113)))</f>
        <v/>
      </c>
      <c r="DQ119" s="369" t="str">
        <f ca="1">+IF(OFFSET('Hygiene Data'!$D$13,0,10*ROW('Hygiene Data'!D113))="","",OFFSET('Hygiene Data'!$D$13,0,10*ROW('Hygiene Data'!D113)))</f>
        <v/>
      </c>
      <c r="DR119" s="369" t="str">
        <f ca="1">+IF(OFFSET('Hygiene Data'!$E$11,0,10*ROW('Hygiene Data'!E113))="","",OFFSET('Hygiene Data'!$E$11,0,10*ROW('Hygiene Data'!E113)))</f>
        <v/>
      </c>
      <c r="DS119" s="369" t="str">
        <f ca="1">+IF(OFFSET('Hygiene Data'!$E$12,0,10*ROW('Hygiene Data'!E113))="","",OFFSET('Hygiene Data'!$E$12,0,10*ROW('Hygiene Data'!E113)))</f>
        <v/>
      </c>
      <c r="DT119" s="369" t="str">
        <f ca="1">+IF(OFFSET('Hygiene Data'!$E$13,0,10*ROW('Hygiene Data'!E113))="","",OFFSET('Hygiene Data'!$E$13,0,10*ROW('Hygiene Data'!E113)))</f>
        <v/>
      </c>
      <c r="DU119" s="369" t="str">
        <f ca="1">+IF(OFFSET('Hygiene Data'!$F$11,0,10*ROW('Hygiene Data'!F113))="","",OFFSET('Hygiene Data'!$F$11,0,10*ROW('Hygiene Data'!F113)))</f>
        <v/>
      </c>
      <c r="DV119" s="369" t="str">
        <f ca="1">+IF(OFFSET('Hygiene Data'!$F$12,0,10*ROW('Hygiene Data'!F113))="","",OFFSET('Hygiene Data'!$F$12,0,10*ROW('Hygiene Data'!F113)))</f>
        <v/>
      </c>
      <c r="DW119" s="369" t="str">
        <f ca="1">+IF(OFFSET('Hygiene Data'!$F$13,0,10*ROW('Hygiene Data'!F113))="","",OFFSET('Hygiene Data'!$F$13,0,10*ROW('Hygiene Data'!F113)))</f>
        <v/>
      </c>
      <c r="DX119" s="369" t="str">
        <f ca="1">+IF(OFFSET('Hygiene Data'!$G$11,0,10*ROW('Hygiene Data'!G113))="","",OFFSET('Hygiene Data'!$G$11,0,10*ROW('Hygiene Data'!G113)))</f>
        <v/>
      </c>
      <c r="DY119" s="369" t="str">
        <f ca="1">+IF(OFFSET('Hygiene Data'!$G$12,0,10*ROW('Hygiene Data'!G113))="","",OFFSET('Hygiene Data'!$G$12,0,10*ROW('Hygiene Data'!G113)))</f>
        <v/>
      </c>
      <c r="DZ119" s="369" t="str">
        <f ca="1">+IF(OFFSET('Hygiene Data'!$G$13,0,10*ROW('Hygiene Data'!G113))="","",OFFSET('Hygiene Data'!$G$13,0,10*ROW('Hygiene Data'!G113)))</f>
        <v/>
      </c>
      <c r="EA119" s="369" t="str">
        <f ca="1">+IF(OFFSET('Hygiene Data'!$H$11,0,10*ROW('Hygiene Data'!H113))="","",OFFSET('Hygiene Data'!$H$11,0,10*ROW('Hygiene Data'!H113)))</f>
        <v/>
      </c>
      <c r="EB119" s="369" t="str">
        <f ca="1">+IF(OFFSET('Hygiene Data'!$H$12,0,10*ROW('Hygiene Data'!H113))="","",OFFSET('Hygiene Data'!$H$12,0,10*ROW('Hygiene Data'!H113)))</f>
        <v/>
      </c>
      <c r="EC119" s="369" t="str">
        <f ca="1">+IF(OFFSET('Hygiene Data'!$H$13,0,10*ROW('Hygiene Data'!H113))="","",OFFSET('Hygiene Data'!$H$13,0,10*ROW('Hygiene Data'!H113)))</f>
        <v/>
      </c>
      <c r="ED119" s="369" t="str">
        <f ca="1">+IF(OFFSET('Hygiene Data'!$I$11,0,10*ROW('Hygiene Data'!I113))="","",OFFSET('Hygiene Data'!$I$11,0,10*ROW('Hygiene Data'!I113)))</f>
        <v/>
      </c>
      <c r="EE119" s="369" t="str">
        <f ca="1">+IF(OFFSET('Hygiene Data'!$I$12,0,10*ROW('Hygiene Data'!I113))="","",OFFSET('Hygiene Data'!$I$12,0,10*ROW('Hygiene Data'!I113)))</f>
        <v/>
      </c>
      <c r="EF119" s="369" t="str">
        <f ca="1">+IF(OFFSET('Hygiene Data'!$I$13,0,10*ROW('Hygiene Data'!I113))="","",OFFSET('Hygiene Data'!$I$13,0,10*ROW('Hygiene Data'!I113)))</f>
        <v/>
      </c>
    </row>
    <row r="120" spans="1:136" x14ac:dyDescent="0.25">
      <c r="A120" s="478" t="str">
        <f ca="1">+IF(OFFSET('Water Data'!$B$2,0,10*ROW('Water Data'!E114))="","",OFFSET('Water Data'!$B$2,0,10*ROW('Water Data'!E114)))</f>
        <v/>
      </c>
      <c r="B120" s="478"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05" t="str">
        <f t="shared" ca="1" si="1"/>
        <v/>
      </c>
      <c r="D120" s="506"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06"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06"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06"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06"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06"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06"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06"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06"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06"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06"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06"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06"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06"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06"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06"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06"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06"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07"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07"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07"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07"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07"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07"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07"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07"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07"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07"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07"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07"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07"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07"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07"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07"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07"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07"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07"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07"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07"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07"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07"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07"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07"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07"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07"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07"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07"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07"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08"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84"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08"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08"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08"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08"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08"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08"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08"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08"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08"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08"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08"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08"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08"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08"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08"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08"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69" t="str">
        <f ca="1">+IF(OFFSET('Water Data'!$D$27,0,10*ROW('Water Data'!D114))="","",OFFSET('Water Data'!$D$27,0,10*ROW('Water Data'!D114)))</f>
        <v/>
      </c>
      <c r="BT120" s="369" t="str">
        <f ca="1">+IF(OFFSET('Water Data'!$D$28,0,10*ROW('Water Data'!D114))="","",OFFSET('Water Data'!$D$28,0,10*ROW('Water Data'!D114)))</f>
        <v/>
      </c>
      <c r="BU120" s="369" t="str">
        <f ca="1">+IF(OFFSET('Water Data'!$D$29,0,10*ROW('Water Data'!D114))="","",OFFSET('Water Data'!$D$29,0,10*ROW('Water Data'!D114)))</f>
        <v/>
      </c>
      <c r="BV120" s="369" t="str">
        <f ca="1">+IF(OFFSET('Water Data'!$E$27,0,10*ROW('Water Data'!E114))="","",OFFSET('Water Data'!$E$27,0,10*ROW('Water Data'!E114)))</f>
        <v/>
      </c>
      <c r="BW120" s="369" t="str">
        <f ca="1">+IF(OFFSET('Water Data'!$E$28,0,10*ROW('Water Data'!E114))="","",OFFSET('Water Data'!$E$28,0,10*ROW('Water Data'!E114)))</f>
        <v/>
      </c>
      <c r="BX120" s="369" t="str">
        <f ca="1">+IF(OFFSET('Water Data'!$E$29,0,10*ROW('Water Data'!E114))="","",OFFSET('Water Data'!$E$29,0,10*ROW('Water Data'!E114)))</f>
        <v/>
      </c>
      <c r="BY120" s="369" t="str">
        <f ca="1">+IF(OFFSET('Water Data'!$F$27,0,10*ROW('Water Data'!F114))="","",OFFSET('Water Data'!$F$27,0,10*ROW('Water Data'!F114)))</f>
        <v/>
      </c>
      <c r="BZ120" s="369" t="str">
        <f ca="1">+IF(OFFSET('Water Data'!$F$28,0,10*ROW('Water Data'!F114))="","",OFFSET('Water Data'!$F$28,0,10*ROW('Water Data'!F114)))</f>
        <v/>
      </c>
      <c r="CA120" s="369" t="str">
        <f ca="1">+IF(OFFSET('Water Data'!$F$29,0,10*ROW('Water Data'!F114))="","",OFFSET('Water Data'!$F$29,0,10*ROW('Water Data'!F114)))</f>
        <v/>
      </c>
      <c r="CB120" s="369" t="str">
        <f ca="1">+IF(OFFSET('Water Data'!$G$27,0,10*ROW('Water Data'!G114))="","",OFFSET('Water Data'!$G$27,0,10*ROW('Water Data'!G114)))</f>
        <v/>
      </c>
      <c r="CC120" s="369" t="str">
        <f ca="1">+IF(OFFSET('Water Data'!$G$28,0,10*ROW('Water Data'!G114))="","",OFFSET('Water Data'!$G$28,0,10*ROW('Water Data'!G114)))</f>
        <v/>
      </c>
      <c r="CD120" s="369" t="str">
        <f ca="1">+IF(OFFSET('Water Data'!$G$29,0,10*ROW('Water Data'!G114))="","",OFFSET('Water Data'!$G$29,0,10*ROW('Water Data'!G114)))</f>
        <v/>
      </c>
      <c r="CE120" s="369" t="str">
        <f ca="1">+IF(OFFSET('Water Data'!$H$27,0,10*ROW('Water Data'!H114))="","",OFFSET('Water Data'!$H$27,0,10*ROW('Water Data'!H114)))</f>
        <v/>
      </c>
      <c r="CF120" s="369" t="str">
        <f ca="1">+IF(OFFSET('Water Data'!$H$28,0,10*ROW('Water Data'!H114))="","",OFFSET('Water Data'!$H$28,0,10*ROW('Water Data'!H114)))</f>
        <v/>
      </c>
      <c r="CG120" s="369" t="str">
        <f ca="1">+IF(OFFSET('Water Data'!$H$29,0,10*ROW('Water Data'!H114))="","",OFFSET('Water Data'!$H$29,0,10*ROW('Water Data'!H114)))</f>
        <v/>
      </c>
      <c r="CH120" s="369" t="str">
        <f ca="1">+IF(OFFSET('Water Data'!$I$27,0,10*ROW('Water Data'!I114))="","",OFFSET('Water Data'!$I$27,0,10*ROW('Water Data'!I114)))</f>
        <v/>
      </c>
      <c r="CI120" s="369" t="str">
        <f ca="1">+IF(OFFSET('Water Data'!$I$28,0,10*ROW('Water Data'!I114))="","",OFFSET('Water Data'!$I$28,0,10*ROW('Water Data'!I114)))</f>
        <v/>
      </c>
      <c r="CJ120" s="369" t="str">
        <f ca="1">+IF(OFFSET('Water Data'!$I$29,0,10*ROW('Water Data'!I114))="","",OFFSET('Water Data'!$I$29,0,10*ROW('Water Data'!I114)))</f>
        <v/>
      </c>
      <c r="CK120" s="369" t="str">
        <f ca="1">+IF(OFFSET('Sanitation Data'!$D$28,0,10*ROW('Sanitation Data'!D114))="","",OFFSET('Sanitation Data'!$D$28,0,10*ROW('Sanitation Data'!D114)))</f>
        <v/>
      </c>
      <c r="CL120" s="369" t="str">
        <f ca="1">+IF(OFFSET('Sanitation Data'!$D$29,0,10*ROW('Sanitation Data'!D114))="","",OFFSET('Sanitation Data'!$D$29,0,10*ROW('Sanitation Data'!D114)))</f>
        <v/>
      </c>
      <c r="CM120" s="369" t="str">
        <f ca="1">+IF(OFFSET('Sanitation Data'!$D$30,0,10*ROW('Sanitation Data'!D114))="","",OFFSET('Sanitation Data'!$D$30,0,10*ROW('Sanitation Data'!D114)))</f>
        <v/>
      </c>
      <c r="CN120" s="369" t="str">
        <f ca="1">+IF(OFFSET('Sanitation Data'!$D$31,0,10*ROW('Sanitation Data'!D114))="","",OFFSET('Sanitation Data'!$D$31,0,10*ROW('Sanitation Data'!D114)))</f>
        <v/>
      </c>
      <c r="CO120" s="369" t="str">
        <f ca="1">+IF(OFFSET('Sanitation Data'!$D$32,0,10*ROW('Sanitation Data'!D114))="","",OFFSET('Sanitation Data'!$D$32,0,10*ROW('Sanitation Data'!D114)))</f>
        <v/>
      </c>
      <c r="CP120" s="369" t="str">
        <f ca="1">+IF(OFFSET('Sanitation Data'!$E$28,0,10*ROW('Sanitation Data'!E114))="","",OFFSET('Sanitation Data'!$E$28,0,10*ROW('Sanitation Data'!E114)))</f>
        <v/>
      </c>
      <c r="CQ120" s="369" t="str">
        <f ca="1">+IF(OFFSET('Sanitation Data'!$E$29,0,10*ROW('Sanitation Data'!E114))="","",OFFSET('Sanitation Data'!$E$29,0,10*ROW('Sanitation Data'!E114)))</f>
        <v/>
      </c>
      <c r="CR120" s="369" t="str">
        <f ca="1">+IF(OFFSET('Sanitation Data'!$E$30,0,10*ROW('Sanitation Data'!E114))="","",OFFSET('Sanitation Data'!$E$30,0,10*ROW('Sanitation Data'!E114)))</f>
        <v/>
      </c>
      <c r="CS120" s="369" t="str">
        <f ca="1">+IF(OFFSET('Sanitation Data'!$E$31,0,10*ROW('Sanitation Data'!E114))="","",OFFSET('Sanitation Data'!$E$31,0,10*ROW('Sanitation Data'!E114)))</f>
        <v/>
      </c>
      <c r="CT120" s="369" t="str">
        <f ca="1">+IF(OFFSET('Sanitation Data'!$E$32,0,10*ROW('Sanitation Data'!E114))="","",OFFSET('Sanitation Data'!$E$32,0,10*ROW('Sanitation Data'!E114)))</f>
        <v/>
      </c>
      <c r="CU120" s="369" t="str">
        <f ca="1">+IF(OFFSET('Sanitation Data'!$F$28,0,10*ROW('Sanitation Data'!F114))="","",OFFSET('Sanitation Data'!$F$28,0,10*ROW('Sanitation Data'!F114)))</f>
        <v/>
      </c>
      <c r="CV120" s="369" t="str">
        <f ca="1">+IF(OFFSET('Sanitation Data'!$F$29,0,10*ROW('Sanitation Data'!F114))="","",OFFSET('Sanitation Data'!$F$29,0,10*ROW('Sanitation Data'!F114)))</f>
        <v/>
      </c>
      <c r="CW120" s="369" t="str">
        <f ca="1">+IF(OFFSET('Sanitation Data'!$F$30,0,10*ROW('Sanitation Data'!F114))="","",OFFSET('Sanitation Data'!$F$30,0,10*ROW('Sanitation Data'!F114)))</f>
        <v/>
      </c>
      <c r="CX120" s="369" t="str">
        <f ca="1">+IF(OFFSET('Sanitation Data'!$F$31,0,10*ROW('Sanitation Data'!F114))="","",OFFSET('Sanitation Data'!$F$31,0,10*ROW('Sanitation Data'!F114)))</f>
        <v/>
      </c>
      <c r="CY120" s="369" t="str">
        <f ca="1">+IF(OFFSET('Sanitation Data'!$F$32,0,10*ROW('Sanitation Data'!F114))="","",OFFSET('Sanitation Data'!$F$32,0,10*ROW('Sanitation Data'!F114)))</f>
        <v/>
      </c>
      <c r="CZ120" s="369" t="str">
        <f ca="1">+IF(OFFSET('Sanitation Data'!$G$28,0,10*ROW('Sanitation Data'!G114))="","",OFFSET('Sanitation Data'!$G$28,0,10*ROW('Sanitation Data'!G114)))</f>
        <v/>
      </c>
      <c r="DA120" s="369" t="str">
        <f ca="1">+IF(OFFSET('Sanitation Data'!$G$29,0,10*ROW('Sanitation Data'!G114))="","",OFFSET('Sanitation Data'!$G$29,0,10*ROW('Sanitation Data'!G114)))</f>
        <v/>
      </c>
      <c r="DB120" s="369" t="str">
        <f ca="1">+IF(OFFSET('Sanitation Data'!$G$30,0,10*ROW('Sanitation Data'!G114))="","",OFFSET('Sanitation Data'!$G$30,0,10*ROW('Sanitation Data'!G114)))</f>
        <v/>
      </c>
      <c r="DC120" s="369" t="str">
        <f ca="1">+IF(OFFSET('Sanitation Data'!$G$31,0,10*ROW('Sanitation Data'!G114))="","",OFFSET('Sanitation Data'!$G$31,0,10*ROW('Sanitation Data'!G114)))</f>
        <v/>
      </c>
      <c r="DD120" s="369" t="str">
        <f ca="1">+IF(OFFSET('Sanitation Data'!$G$32,0,10*ROW('Sanitation Data'!G114))="","",OFFSET('Sanitation Data'!$G$32,0,10*ROW('Sanitation Data'!G114)))</f>
        <v/>
      </c>
      <c r="DE120" s="369" t="str">
        <f ca="1">+IF(OFFSET('Sanitation Data'!$H$28,0,10*ROW('Sanitation Data'!H114))="","",OFFSET('Sanitation Data'!$H$28,0,10*ROW('Sanitation Data'!H114)))</f>
        <v/>
      </c>
      <c r="DF120" s="369" t="str">
        <f ca="1">+IF(OFFSET('Sanitation Data'!$H$29,0,10*ROW('Sanitation Data'!H114))="","",OFFSET('Sanitation Data'!$H$29,0,10*ROW('Sanitation Data'!H114)))</f>
        <v/>
      </c>
      <c r="DG120" s="369" t="str">
        <f ca="1">+IF(OFFSET('Sanitation Data'!$H$30,0,10*ROW('Sanitation Data'!H114))="","",OFFSET('Sanitation Data'!$H$30,0,10*ROW('Sanitation Data'!H114)))</f>
        <v/>
      </c>
      <c r="DH120" s="369" t="str">
        <f ca="1">+IF(OFFSET('Sanitation Data'!$H$31,0,10*ROW('Sanitation Data'!H114))="","",OFFSET('Sanitation Data'!$H$31,0,10*ROW('Sanitation Data'!H114)))</f>
        <v/>
      </c>
      <c r="DI120" s="369" t="str">
        <f ca="1">+IF(OFFSET('Sanitation Data'!$H$32,0,10*ROW('Sanitation Data'!H114))="","",OFFSET('Sanitation Data'!$H$32,0,10*ROW('Sanitation Data'!H114)))</f>
        <v/>
      </c>
      <c r="DJ120" s="369" t="str">
        <f ca="1">+IF(OFFSET('Sanitation Data'!$I$28,0,10*ROW('Sanitation Data'!I114))="","",OFFSET('Sanitation Data'!$I$28,0,10*ROW('Sanitation Data'!I114)))</f>
        <v/>
      </c>
      <c r="DK120" s="369" t="str">
        <f ca="1">+IF(OFFSET('Sanitation Data'!$I$29,0,10*ROW('Sanitation Data'!I114))="","",OFFSET('Sanitation Data'!$I$29,0,10*ROW('Sanitation Data'!I114)))</f>
        <v/>
      </c>
      <c r="DL120" s="369" t="str">
        <f ca="1">+IF(OFFSET('Sanitation Data'!$I$30,0,10*ROW('Sanitation Data'!I114))="","",OFFSET('Sanitation Data'!$I$30,0,10*ROW('Sanitation Data'!I114)))</f>
        <v/>
      </c>
      <c r="DM120" s="369" t="str">
        <f ca="1">+IF(OFFSET('Sanitation Data'!$I$31,0,10*ROW('Sanitation Data'!I114))="","",OFFSET('Sanitation Data'!$I$31,0,10*ROW('Sanitation Data'!I114)))</f>
        <v/>
      </c>
      <c r="DN120" s="369" t="str">
        <f ca="1">+IF(OFFSET('Sanitation Data'!$I$32,0,10*ROW('Sanitation Data'!I114))="","",OFFSET('Sanitation Data'!$I$32,0,10*ROW('Sanitation Data'!I114)))</f>
        <v/>
      </c>
      <c r="DO120" s="369" t="str">
        <f ca="1">+IF(OFFSET('Hygiene Data'!$D$11,0,10*ROW('Hygiene Data'!D114))="","",OFFSET('Hygiene Data'!$D$11,0,10*ROW('Hygiene Data'!D114)))</f>
        <v/>
      </c>
      <c r="DP120" s="369" t="str">
        <f ca="1">+IF(OFFSET('Hygiene Data'!$D$12,0,10*ROW('Hygiene Data'!D114))="","",OFFSET('Hygiene Data'!$D$12,0,10*ROW('Hygiene Data'!D114)))</f>
        <v/>
      </c>
      <c r="DQ120" s="369" t="str">
        <f ca="1">+IF(OFFSET('Hygiene Data'!$D$13,0,10*ROW('Hygiene Data'!D114))="","",OFFSET('Hygiene Data'!$D$13,0,10*ROW('Hygiene Data'!D114)))</f>
        <v/>
      </c>
      <c r="DR120" s="369" t="str">
        <f ca="1">+IF(OFFSET('Hygiene Data'!$E$11,0,10*ROW('Hygiene Data'!E114))="","",OFFSET('Hygiene Data'!$E$11,0,10*ROW('Hygiene Data'!E114)))</f>
        <v/>
      </c>
      <c r="DS120" s="369" t="str">
        <f ca="1">+IF(OFFSET('Hygiene Data'!$E$12,0,10*ROW('Hygiene Data'!E114))="","",OFFSET('Hygiene Data'!$E$12,0,10*ROW('Hygiene Data'!E114)))</f>
        <v/>
      </c>
      <c r="DT120" s="369" t="str">
        <f ca="1">+IF(OFFSET('Hygiene Data'!$E$13,0,10*ROW('Hygiene Data'!E114))="","",OFFSET('Hygiene Data'!$E$13,0,10*ROW('Hygiene Data'!E114)))</f>
        <v/>
      </c>
      <c r="DU120" s="369" t="str">
        <f ca="1">+IF(OFFSET('Hygiene Data'!$F$11,0,10*ROW('Hygiene Data'!F114))="","",OFFSET('Hygiene Data'!$F$11,0,10*ROW('Hygiene Data'!F114)))</f>
        <v/>
      </c>
      <c r="DV120" s="369" t="str">
        <f ca="1">+IF(OFFSET('Hygiene Data'!$F$12,0,10*ROW('Hygiene Data'!F114))="","",OFFSET('Hygiene Data'!$F$12,0,10*ROW('Hygiene Data'!F114)))</f>
        <v/>
      </c>
      <c r="DW120" s="369" t="str">
        <f ca="1">+IF(OFFSET('Hygiene Data'!$F$13,0,10*ROW('Hygiene Data'!F114))="","",OFFSET('Hygiene Data'!$F$13,0,10*ROW('Hygiene Data'!F114)))</f>
        <v/>
      </c>
      <c r="DX120" s="369" t="str">
        <f ca="1">+IF(OFFSET('Hygiene Data'!$G$11,0,10*ROW('Hygiene Data'!G114))="","",OFFSET('Hygiene Data'!$G$11,0,10*ROW('Hygiene Data'!G114)))</f>
        <v/>
      </c>
      <c r="DY120" s="369" t="str">
        <f ca="1">+IF(OFFSET('Hygiene Data'!$G$12,0,10*ROW('Hygiene Data'!G114))="","",OFFSET('Hygiene Data'!$G$12,0,10*ROW('Hygiene Data'!G114)))</f>
        <v/>
      </c>
      <c r="DZ120" s="369" t="str">
        <f ca="1">+IF(OFFSET('Hygiene Data'!$G$13,0,10*ROW('Hygiene Data'!G114))="","",OFFSET('Hygiene Data'!$G$13,0,10*ROW('Hygiene Data'!G114)))</f>
        <v/>
      </c>
      <c r="EA120" s="369" t="str">
        <f ca="1">+IF(OFFSET('Hygiene Data'!$H$11,0,10*ROW('Hygiene Data'!H114))="","",OFFSET('Hygiene Data'!$H$11,0,10*ROW('Hygiene Data'!H114)))</f>
        <v/>
      </c>
      <c r="EB120" s="369" t="str">
        <f ca="1">+IF(OFFSET('Hygiene Data'!$H$12,0,10*ROW('Hygiene Data'!H114))="","",OFFSET('Hygiene Data'!$H$12,0,10*ROW('Hygiene Data'!H114)))</f>
        <v/>
      </c>
      <c r="EC120" s="369" t="str">
        <f ca="1">+IF(OFFSET('Hygiene Data'!$H$13,0,10*ROW('Hygiene Data'!H114))="","",OFFSET('Hygiene Data'!$H$13,0,10*ROW('Hygiene Data'!H114)))</f>
        <v/>
      </c>
      <c r="ED120" s="369" t="str">
        <f ca="1">+IF(OFFSET('Hygiene Data'!$I$11,0,10*ROW('Hygiene Data'!I114))="","",OFFSET('Hygiene Data'!$I$11,0,10*ROW('Hygiene Data'!I114)))</f>
        <v/>
      </c>
      <c r="EE120" s="369" t="str">
        <f ca="1">+IF(OFFSET('Hygiene Data'!$I$12,0,10*ROW('Hygiene Data'!I114))="","",OFFSET('Hygiene Data'!$I$12,0,10*ROW('Hygiene Data'!I114)))</f>
        <v/>
      </c>
      <c r="EF120" s="369" t="str">
        <f ca="1">+IF(OFFSET('Hygiene Data'!$I$13,0,10*ROW('Hygiene Data'!I114))="","",OFFSET('Hygiene Data'!$I$13,0,10*ROW('Hygiene Data'!I114)))</f>
        <v/>
      </c>
    </row>
    <row r="121" spans="1:136" x14ac:dyDescent="0.25">
      <c r="A121" s="478" t="str">
        <f ca="1">+IF(OFFSET('Water Data'!$B$2,0,10*ROW('Water Data'!E115))="","",OFFSET('Water Data'!$B$2,0,10*ROW('Water Data'!E115)))</f>
        <v/>
      </c>
      <c r="B121" s="478"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05" t="str">
        <f t="shared" ca="1" si="1"/>
        <v/>
      </c>
      <c r="D121" s="506"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06"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06"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06"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06"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06"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06"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06"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06"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06"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06"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06"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06"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06"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06"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06"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06"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06"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07"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07"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07"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07"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07"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07"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07"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07"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07"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07"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07"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07"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07"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07"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07"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07"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07"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07"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07"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07"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07"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07"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07"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07"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07"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07"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07"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07"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07"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07"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08"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84"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08"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08"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08"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08"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08"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08"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08"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08"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08"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08"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08"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08"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08"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08"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08"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08"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69" t="str">
        <f ca="1">+IF(OFFSET('Water Data'!$D$27,0,10*ROW('Water Data'!D115))="","",OFFSET('Water Data'!$D$27,0,10*ROW('Water Data'!D115)))</f>
        <v/>
      </c>
      <c r="BT121" s="369" t="str">
        <f ca="1">+IF(OFFSET('Water Data'!$D$28,0,10*ROW('Water Data'!D115))="","",OFFSET('Water Data'!$D$28,0,10*ROW('Water Data'!D115)))</f>
        <v/>
      </c>
      <c r="BU121" s="369" t="str">
        <f ca="1">+IF(OFFSET('Water Data'!$D$29,0,10*ROW('Water Data'!D115))="","",OFFSET('Water Data'!$D$29,0,10*ROW('Water Data'!D115)))</f>
        <v/>
      </c>
      <c r="BV121" s="369" t="str">
        <f ca="1">+IF(OFFSET('Water Data'!$E$27,0,10*ROW('Water Data'!E115))="","",OFFSET('Water Data'!$E$27,0,10*ROW('Water Data'!E115)))</f>
        <v/>
      </c>
      <c r="BW121" s="369" t="str">
        <f ca="1">+IF(OFFSET('Water Data'!$E$28,0,10*ROW('Water Data'!E115))="","",OFFSET('Water Data'!$E$28,0,10*ROW('Water Data'!E115)))</f>
        <v/>
      </c>
      <c r="BX121" s="369" t="str">
        <f ca="1">+IF(OFFSET('Water Data'!$E$29,0,10*ROW('Water Data'!E115))="","",OFFSET('Water Data'!$E$29,0,10*ROW('Water Data'!E115)))</f>
        <v/>
      </c>
      <c r="BY121" s="369" t="str">
        <f ca="1">+IF(OFFSET('Water Data'!$F$27,0,10*ROW('Water Data'!F115))="","",OFFSET('Water Data'!$F$27,0,10*ROW('Water Data'!F115)))</f>
        <v/>
      </c>
      <c r="BZ121" s="369" t="str">
        <f ca="1">+IF(OFFSET('Water Data'!$F$28,0,10*ROW('Water Data'!F115))="","",OFFSET('Water Data'!$F$28,0,10*ROW('Water Data'!F115)))</f>
        <v/>
      </c>
      <c r="CA121" s="369" t="str">
        <f ca="1">+IF(OFFSET('Water Data'!$F$29,0,10*ROW('Water Data'!F115))="","",OFFSET('Water Data'!$F$29,0,10*ROW('Water Data'!F115)))</f>
        <v/>
      </c>
      <c r="CB121" s="369" t="str">
        <f ca="1">+IF(OFFSET('Water Data'!$G$27,0,10*ROW('Water Data'!G115))="","",OFFSET('Water Data'!$G$27,0,10*ROW('Water Data'!G115)))</f>
        <v/>
      </c>
      <c r="CC121" s="369" t="str">
        <f ca="1">+IF(OFFSET('Water Data'!$G$28,0,10*ROW('Water Data'!G115))="","",OFFSET('Water Data'!$G$28,0,10*ROW('Water Data'!G115)))</f>
        <v/>
      </c>
      <c r="CD121" s="369" t="str">
        <f ca="1">+IF(OFFSET('Water Data'!$G$29,0,10*ROW('Water Data'!G115))="","",OFFSET('Water Data'!$G$29,0,10*ROW('Water Data'!G115)))</f>
        <v/>
      </c>
      <c r="CE121" s="369" t="str">
        <f ca="1">+IF(OFFSET('Water Data'!$H$27,0,10*ROW('Water Data'!H115))="","",OFFSET('Water Data'!$H$27,0,10*ROW('Water Data'!H115)))</f>
        <v/>
      </c>
      <c r="CF121" s="369" t="str">
        <f ca="1">+IF(OFFSET('Water Data'!$H$28,0,10*ROW('Water Data'!H115))="","",OFFSET('Water Data'!$H$28,0,10*ROW('Water Data'!H115)))</f>
        <v/>
      </c>
      <c r="CG121" s="369" t="str">
        <f ca="1">+IF(OFFSET('Water Data'!$H$29,0,10*ROW('Water Data'!H115))="","",OFFSET('Water Data'!$H$29,0,10*ROW('Water Data'!H115)))</f>
        <v/>
      </c>
      <c r="CH121" s="369" t="str">
        <f ca="1">+IF(OFFSET('Water Data'!$I$27,0,10*ROW('Water Data'!I115))="","",OFFSET('Water Data'!$I$27,0,10*ROW('Water Data'!I115)))</f>
        <v/>
      </c>
      <c r="CI121" s="369" t="str">
        <f ca="1">+IF(OFFSET('Water Data'!$I$28,0,10*ROW('Water Data'!I115))="","",OFFSET('Water Data'!$I$28,0,10*ROW('Water Data'!I115)))</f>
        <v/>
      </c>
      <c r="CJ121" s="369" t="str">
        <f ca="1">+IF(OFFSET('Water Data'!$I$29,0,10*ROW('Water Data'!I115))="","",OFFSET('Water Data'!$I$29,0,10*ROW('Water Data'!I115)))</f>
        <v/>
      </c>
      <c r="CK121" s="369" t="str">
        <f ca="1">+IF(OFFSET('Sanitation Data'!$D$28,0,10*ROW('Sanitation Data'!D115))="","",OFFSET('Sanitation Data'!$D$28,0,10*ROW('Sanitation Data'!D115)))</f>
        <v/>
      </c>
      <c r="CL121" s="369" t="str">
        <f ca="1">+IF(OFFSET('Sanitation Data'!$D$29,0,10*ROW('Sanitation Data'!D115))="","",OFFSET('Sanitation Data'!$D$29,0,10*ROW('Sanitation Data'!D115)))</f>
        <v/>
      </c>
      <c r="CM121" s="369" t="str">
        <f ca="1">+IF(OFFSET('Sanitation Data'!$D$30,0,10*ROW('Sanitation Data'!D115))="","",OFFSET('Sanitation Data'!$D$30,0,10*ROW('Sanitation Data'!D115)))</f>
        <v/>
      </c>
      <c r="CN121" s="369" t="str">
        <f ca="1">+IF(OFFSET('Sanitation Data'!$D$31,0,10*ROW('Sanitation Data'!D115))="","",OFFSET('Sanitation Data'!$D$31,0,10*ROW('Sanitation Data'!D115)))</f>
        <v/>
      </c>
      <c r="CO121" s="369" t="str">
        <f ca="1">+IF(OFFSET('Sanitation Data'!$D$32,0,10*ROW('Sanitation Data'!D115))="","",OFFSET('Sanitation Data'!$D$32,0,10*ROW('Sanitation Data'!D115)))</f>
        <v/>
      </c>
      <c r="CP121" s="369" t="str">
        <f ca="1">+IF(OFFSET('Sanitation Data'!$E$28,0,10*ROW('Sanitation Data'!E115))="","",OFFSET('Sanitation Data'!$E$28,0,10*ROW('Sanitation Data'!E115)))</f>
        <v/>
      </c>
      <c r="CQ121" s="369" t="str">
        <f ca="1">+IF(OFFSET('Sanitation Data'!$E$29,0,10*ROW('Sanitation Data'!E115))="","",OFFSET('Sanitation Data'!$E$29,0,10*ROW('Sanitation Data'!E115)))</f>
        <v/>
      </c>
      <c r="CR121" s="369" t="str">
        <f ca="1">+IF(OFFSET('Sanitation Data'!$E$30,0,10*ROW('Sanitation Data'!E115))="","",OFFSET('Sanitation Data'!$E$30,0,10*ROW('Sanitation Data'!E115)))</f>
        <v/>
      </c>
      <c r="CS121" s="369" t="str">
        <f ca="1">+IF(OFFSET('Sanitation Data'!$E$31,0,10*ROW('Sanitation Data'!E115))="","",OFFSET('Sanitation Data'!$E$31,0,10*ROW('Sanitation Data'!E115)))</f>
        <v/>
      </c>
      <c r="CT121" s="369" t="str">
        <f ca="1">+IF(OFFSET('Sanitation Data'!$E$32,0,10*ROW('Sanitation Data'!E115))="","",OFFSET('Sanitation Data'!$E$32,0,10*ROW('Sanitation Data'!E115)))</f>
        <v/>
      </c>
      <c r="CU121" s="369" t="str">
        <f ca="1">+IF(OFFSET('Sanitation Data'!$F$28,0,10*ROW('Sanitation Data'!F115))="","",OFFSET('Sanitation Data'!$F$28,0,10*ROW('Sanitation Data'!F115)))</f>
        <v/>
      </c>
      <c r="CV121" s="369" t="str">
        <f ca="1">+IF(OFFSET('Sanitation Data'!$F$29,0,10*ROW('Sanitation Data'!F115))="","",OFFSET('Sanitation Data'!$F$29,0,10*ROW('Sanitation Data'!F115)))</f>
        <v/>
      </c>
      <c r="CW121" s="369" t="str">
        <f ca="1">+IF(OFFSET('Sanitation Data'!$F$30,0,10*ROW('Sanitation Data'!F115))="","",OFFSET('Sanitation Data'!$F$30,0,10*ROW('Sanitation Data'!F115)))</f>
        <v/>
      </c>
      <c r="CX121" s="369" t="str">
        <f ca="1">+IF(OFFSET('Sanitation Data'!$F$31,0,10*ROW('Sanitation Data'!F115))="","",OFFSET('Sanitation Data'!$F$31,0,10*ROW('Sanitation Data'!F115)))</f>
        <v/>
      </c>
      <c r="CY121" s="369" t="str">
        <f ca="1">+IF(OFFSET('Sanitation Data'!$F$32,0,10*ROW('Sanitation Data'!F115))="","",OFFSET('Sanitation Data'!$F$32,0,10*ROW('Sanitation Data'!F115)))</f>
        <v/>
      </c>
      <c r="CZ121" s="369" t="str">
        <f ca="1">+IF(OFFSET('Sanitation Data'!$G$28,0,10*ROW('Sanitation Data'!G115))="","",OFFSET('Sanitation Data'!$G$28,0,10*ROW('Sanitation Data'!G115)))</f>
        <v/>
      </c>
      <c r="DA121" s="369" t="str">
        <f ca="1">+IF(OFFSET('Sanitation Data'!$G$29,0,10*ROW('Sanitation Data'!G115))="","",OFFSET('Sanitation Data'!$G$29,0,10*ROW('Sanitation Data'!G115)))</f>
        <v/>
      </c>
      <c r="DB121" s="369" t="str">
        <f ca="1">+IF(OFFSET('Sanitation Data'!$G$30,0,10*ROW('Sanitation Data'!G115))="","",OFFSET('Sanitation Data'!$G$30,0,10*ROW('Sanitation Data'!G115)))</f>
        <v/>
      </c>
      <c r="DC121" s="369" t="str">
        <f ca="1">+IF(OFFSET('Sanitation Data'!$G$31,0,10*ROW('Sanitation Data'!G115))="","",OFFSET('Sanitation Data'!$G$31,0,10*ROW('Sanitation Data'!G115)))</f>
        <v/>
      </c>
      <c r="DD121" s="369" t="str">
        <f ca="1">+IF(OFFSET('Sanitation Data'!$G$32,0,10*ROW('Sanitation Data'!G115))="","",OFFSET('Sanitation Data'!$G$32,0,10*ROW('Sanitation Data'!G115)))</f>
        <v/>
      </c>
      <c r="DE121" s="369" t="str">
        <f ca="1">+IF(OFFSET('Sanitation Data'!$H$28,0,10*ROW('Sanitation Data'!H115))="","",OFFSET('Sanitation Data'!$H$28,0,10*ROW('Sanitation Data'!H115)))</f>
        <v/>
      </c>
      <c r="DF121" s="369" t="str">
        <f ca="1">+IF(OFFSET('Sanitation Data'!$H$29,0,10*ROW('Sanitation Data'!H115))="","",OFFSET('Sanitation Data'!$H$29,0,10*ROW('Sanitation Data'!H115)))</f>
        <v/>
      </c>
      <c r="DG121" s="369" t="str">
        <f ca="1">+IF(OFFSET('Sanitation Data'!$H$30,0,10*ROW('Sanitation Data'!H115))="","",OFFSET('Sanitation Data'!$H$30,0,10*ROW('Sanitation Data'!H115)))</f>
        <v/>
      </c>
      <c r="DH121" s="369" t="str">
        <f ca="1">+IF(OFFSET('Sanitation Data'!$H$31,0,10*ROW('Sanitation Data'!H115))="","",OFFSET('Sanitation Data'!$H$31,0,10*ROW('Sanitation Data'!H115)))</f>
        <v/>
      </c>
      <c r="DI121" s="369" t="str">
        <f ca="1">+IF(OFFSET('Sanitation Data'!$H$32,0,10*ROW('Sanitation Data'!H115))="","",OFFSET('Sanitation Data'!$H$32,0,10*ROW('Sanitation Data'!H115)))</f>
        <v/>
      </c>
      <c r="DJ121" s="369" t="str">
        <f ca="1">+IF(OFFSET('Sanitation Data'!$I$28,0,10*ROW('Sanitation Data'!I115))="","",OFFSET('Sanitation Data'!$I$28,0,10*ROW('Sanitation Data'!I115)))</f>
        <v/>
      </c>
      <c r="DK121" s="369" t="str">
        <f ca="1">+IF(OFFSET('Sanitation Data'!$I$29,0,10*ROW('Sanitation Data'!I115))="","",OFFSET('Sanitation Data'!$I$29,0,10*ROW('Sanitation Data'!I115)))</f>
        <v/>
      </c>
      <c r="DL121" s="369" t="str">
        <f ca="1">+IF(OFFSET('Sanitation Data'!$I$30,0,10*ROW('Sanitation Data'!I115))="","",OFFSET('Sanitation Data'!$I$30,0,10*ROW('Sanitation Data'!I115)))</f>
        <v/>
      </c>
      <c r="DM121" s="369" t="str">
        <f ca="1">+IF(OFFSET('Sanitation Data'!$I$31,0,10*ROW('Sanitation Data'!I115))="","",OFFSET('Sanitation Data'!$I$31,0,10*ROW('Sanitation Data'!I115)))</f>
        <v/>
      </c>
      <c r="DN121" s="369" t="str">
        <f ca="1">+IF(OFFSET('Sanitation Data'!$I$32,0,10*ROW('Sanitation Data'!I115))="","",OFFSET('Sanitation Data'!$I$32,0,10*ROW('Sanitation Data'!I115)))</f>
        <v/>
      </c>
      <c r="DO121" s="369" t="str">
        <f ca="1">+IF(OFFSET('Hygiene Data'!$D$11,0,10*ROW('Hygiene Data'!D115))="","",OFFSET('Hygiene Data'!$D$11,0,10*ROW('Hygiene Data'!D115)))</f>
        <v/>
      </c>
      <c r="DP121" s="369" t="str">
        <f ca="1">+IF(OFFSET('Hygiene Data'!$D$12,0,10*ROW('Hygiene Data'!D115))="","",OFFSET('Hygiene Data'!$D$12,0,10*ROW('Hygiene Data'!D115)))</f>
        <v/>
      </c>
      <c r="DQ121" s="369" t="str">
        <f ca="1">+IF(OFFSET('Hygiene Data'!$D$13,0,10*ROW('Hygiene Data'!D115))="","",OFFSET('Hygiene Data'!$D$13,0,10*ROW('Hygiene Data'!D115)))</f>
        <v/>
      </c>
      <c r="DR121" s="369" t="str">
        <f ca="1">+IF(OFFSET('Hygiene Data'!$E$11,0,10*ROW('Hygiene Data'!E115))="","",OFFSET('Hygiene Data'!$E$11,0,10*ROW('Hygiene Data'!E115)))</f>
        <v/>
      </c>
      <c r="DS121" s="369" t="str">
        <f ca="1">+IF(OFFSET('Hygiene Data'!$E$12,0,10*ROW('Hygiene Data'!E115))="","",OFFSET('Hygiene Data'!$E$12,0,10*ROW('Hygiene Data'!E115)))</f>
        <v/>
      </c>
      <c r="DT121" s="369" t="str">
        <f ca="1">+IF(OFFSET('Hygiene Data'!$E$13,0,10*ROW('Hygiene Data'!E115))="","",OFFSET('Hygiene Data'!$E$13,0,10*ROW('Hygiene Data'!E115)))</f>
        <v/>
      </c>
      <c r="DU121" s="369" t="str">
        <f ca="1">+IF(OFFSET('Hygiene Data'!$F$11,0,10*ROW('Hygiene Data'!F115))="","",OFFSET('Hygiene Data'!$F$11,0,10*ROW('Hygiene Data'!F115)))</f>
        <v/>
      </c>
      <c r="DV121" s="369" t="str">
        <f ca="1">+IF(OFFSET('Hygiene Data'!$F$12,0,10*ROW('Hygiene Data'!F115))="","",OFFSET('Hygiene Data'!$F$12,0,10*ROW('Hygiene Data'!F115)))</f>
        <v/>
      </c>
      <c r="DW121" s="369" t="str">
        <f ca="1">+IF(OFFSET('Hygiene Data'!$F$13,0,10*ROW('Hygiene Data'!F115))="","",OFFSET('Hygiene Data'!$F$13,0,10*ROW('Hygiene Data'!F115)))</f>
        <v/>
      </c>
      <c r="DX121" s="369" t="str">
        <f ca="1">+IF(OFFSET('Hygiene Data'!$G$11,0,10*ROW('Hygiene Data'!G115))="","",OFFSET('Hygiene Data'!$G$11,0,10*ROW('Hygiene Data'!G115)))</f>
        <v/>
      </c>
      <c r="DY121" s="369" t="str">
        <f ca="1">+IF(OFFSET('Hygiene Data'!$G$12,0,10*ROW('Hygiene Data'!G115))="","",OFFSET('Hygiene Data'!$G$12,0,10*ROW('Hygiene Data'!G115)))</f>
        <v/>
      </c>
      <c r="DZ121" s="369" t="str">
        <f ca="1">+IF(OFFSET('Hygiene Data'!$G$13,0,10*ROW('Hygiene Data'!G115))="","",OFFSET('Hygiene Data'!$G$13,0,10*ROW('Hygiene Data'!G115)))</f>
        <v/>
      </c>
      <c r="EA121" s="369" t="str">
        <f ca="1">+IF(OFFSET('Hygiene Data'!$H$11,0,10*ROW('Hygiene Data'!H115))="","",OFFSET('Hygiene Data'!$H$11,0,10*ROW('Hygiene Data'!H115)))</f>
        <v/>
      </c>
      <c r="EB121" s="369" t="str">
        <f ca="1">+IF(OFFSET('Hygiene Data'!$H$12,0,10*ROW('Hygiene Data'!H115))="","",OFFSET('Hygiene Data'!$H$12,0,10*ROW('Hygiene Data'!H115)))</f>
        <v/>
      </c>
      <c r="EC121" s="369" t="str">
        <f ca="1">+IF(OFFSET('Hygiene Data'!$H$13,0,10*ROW('Hygiene Data'!H115))="","",OFFSET('Hygiene Data'!$H$13,0,10*ROW('Hygiene Data'!H115)))</f>
        <v/>
      </c>
      <c r="ED121" s="369" t="str">
        <f ca="1">+IF(OFFSET('Hygiene Data'!$I$11,0,10*ROW('Hygiene Data'!I115))="","",OFFSET('Hygiene Data'!$I$11,0,10*ROW('Hygiene Data'!I115)))</f>
        <v/>
      </c>
      <c r="EE121" s="369" t="str">
        <f ca="1">+IF(OFFSET('Hygiene Data'!$I$12,0,10*ROW('Hygiene Data'!I115))="","",OFFSET('Hygiene Data'!$I$12,0,10*ROW('Hygiene Data'!I115)))</f>
        <v/>
      </c>
      <c r="EF121" s="369" t="str">
        <f ca="1">+IF(OFFSET('Hygiene Data'!$I$13,0,10*ROW('Hygiene Data'!I115))="","",OFFSET('Hygiene Data'!$I$13,0,10*ROW('Hygiene Data'!I115)))</f>
        <v/>
      </c>
    </row>
    <row r="122" spans="1:136" x14ac:dyDescent="0.25">
      <c r="A122" s="478" t="str">
        <f ca="1">+IF(OFFSET('Water Data'!$B$2,0,10*ROW('Water Data'!E116))="","",OFFSET('Water Data'!$B$2,0,10*ROW('Water Data'!E116)))</f>
        <v/>
      </c>
      <c r="B122" s="478"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05" t="str">
        <f t="shared" ca="1" si="1"/>
        <v/>
      </c>
      <c r="D122" s="506"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06"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06"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06"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06"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06"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06"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06"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06"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06"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06"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06"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06"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06"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06"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06"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06"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06"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07"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07"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07"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07"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07"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07"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07"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07"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07"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07"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07"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07"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07"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07"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07"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07"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07"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07"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07"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07"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07"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07"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07"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07"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07"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07"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07"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07"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07"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07"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08"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84"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08"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08"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08"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08"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08"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08"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08"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08"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08"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08"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08"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08"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08"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08"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08"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08"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69" t="str">
        <f ca="1">+IF(OFFSET('Water Data'!$D$27,0,10*ROW('Water Data'!D116))="","",OFFSET('Water Data'!$D$27,0,10*ROW('Water Data'!D116)))</f>
        <v/>
      </c>
      <c r="BT122" s="369" t="str">
        <f ca="1">+IF(OFFSET('Water Data'!$D$28,0,10*ROW('Water Data'!D116))="","",OFFSET('Water Data'!$D$28,0,10*ROW('Water Data'!D116)))</f>
        <v/>
      </c>
      <c r="BU122" s="369" t="str">
        <f ca="1">+IF(OFFSET('Water Data'!$D$29,0,10*ROW('Water Data'!D116))="","",OFFSET('Water Data'!$D$29,0,10*ROW('Water Data'!D116)))</f>
        <v/>
      </c>
      <c r="BV122" s="369" t="str">
        <f ca="1">+IF(OFFSET('Water Data'!$E$27,0,10*ROW('Water Data'!E116))="","",OFFSET('Water Data'!$E$27,0,10*ROW('Water Data'!E116)))</f>
        <v/>
      </c>
      <c r="BW122" s="369" t="str">
        <f ca="1">+IF(OFFSET('Water Data'!$E$28,0,10*ROW('Water Data'!E116))="","",OFFSET('Water Data'!$E$28,0,10*ROW('Water Data'!E116)))</f>
        <v/>
      </c>
      <c r="BX122" s="369" t="str">
        <f ca="1">+IF(OFFSET('Water Data'!$E$29,0,10*ROW('Water Data'!E116))="","",OFFSET('Water Data'!$E$29,0,10*ROW('Water Data'!E116)))</f>
        <v/>
      </c>
      <c r="BY122" s="369" t="str">
        <f ca="1">+IF(OFFSET('Water Data'!$F$27,0,10*ROW('Water Data'!F116))="","",OFFSET('Water Data'!$F$27,0,10*ROW('Water Data'!F116)))</f>
        <v/>
      </c>
      <c r="BZ122" s="369" t="str">
        <f ca="1">+IF(OFFSET('Water Data'!$F$28,0,10*ROW('Water Data'!F116))="","",OFFSET('Water Data'!$F$28,0,10*ROW('Water Data'!F116)))</f>
        <v/>
      </c>
      <c r="CA122" s="369" t="str">
        <f ca="1">+IF(OFFSET('Water Data'!$F$29,0,10*ROW('Water Data'!F116))="","",OFFSET('Water Data'!$F$29,0,10*ROW('Water Data'!F116)))</f>
        <v/>
      </c>
      <c r="CB122" s="369" t="str">
        <f ca="1">+IF(OFFSET('Water Data'!$G$27,0,10*ROW('Water Data'!G116))="","",OFFSET('Water Data'!$G$27,0,10*ROW('Water Data'!G116)))</f>
        <v/>
      </c>
      <c r="CC122" s="369" t="str">
        <f ca="1">+IF(OFFSET('Water Data'!$G$28,0,10*ROW('Water Data'!G116))="","",OFFSET('Water Data'!$G$28,0,10*ROW('Water Data'!G116)))</f>
        <v/>
      </c>
      <c r="CD122" s="369" t="str">
        <f ca="1">+IF(OFFSET('Water Data'!$G$29,0,10*ROW('Water Data'!G116))="","",OFFSET('Water Data'!$G$29,0,10*ROW('Water Data'!G116)))</f>
        <v/>
      </c>
      <c r="CE122" s="369" t="str">
        <f ca="1">+IF(OFFSET('Water Data'!$H$27,0,10*ROW('Water Data'!H116))="","",OFFSET('Water Data'!$H$27,0,10*ROW('Water Data'!H116)))</f>
        <v/>
      </c>
      <c r="CF122" s="369" t="str">
        <f ca="1">+IF(OFFSET('Water Data'!$H$28,0,10*ROW('Water Data'!H116))="","",OFFSET('Water Data'!$H$28,0,10*ROW('Water Data'!H116)))</f>
        <v/>
      </c>
      <c r="CG122" s="369" t="str">
        <f ca="1">+IF(OFFSET('Water Data'!$H$29,0,10*ROW('Water Data'!H116))="","",OFFSET('Water Data'!$H$29,0,10*ROW('Water Data'!H116)))</f>
        <v/>
      </c>
      <c r="CH122" s="369" t="str">
        <f ca="1">+IF(OFFSET('Water Data'!$I$27,0,10*ROW('Water Data'!I116))="","",OFFSET('Water Data'!$I$27,0,10*ROW('Water Data'!I116)))</f>
        <v/>
      </c>
      <c r="CI122" s="369" t="str">
        <f ca="1">+IF(OFFSET('Water Data'!$I$28,0,10*ROW('Water Data'!I116))="","",OFFSET('Water Data'!$I$28,0,10*ROW('Water Data'!I116)))</f>
        <v/>
      </c>
      <c r="CJ122" s="369" t="str">
        <f ca="1">+IF(OFFSET('Water Data'!$I$29,0,10*ROW('Water Data'!I116))="","",OFFSET('Water Data'!$I$29,0,10*ROW('Water Data'!I116)))</f>
        <v/>
      </c>
      <c r="CK122" s="369" t="str">
        <f ca="1">+IF(OFFSET('Sanitation Data'!$D$28,0,10*ROW('Sanitation Data'!D116))="","",OFFSET('Sanitation Data'!$D$28,0,10*ROW('Sanitation Data'!D116)))</f>
        <v/>
      </c>
      <c r="CL122" s="369" t="str">
        <f ca="1">+IF(OFFSET('Sanitation Data'!$D$29,0,10*ROW('Sanitation Data'!D116))="","",OFFSET('Sanitation Data'!$D$29,0,10*ROW('Sanitation Data'!D116)))</f>
        <v/>
      </c>
      <c r="CM122" s="369" t="str">
        <f ca="1">+IF(OFFSET('Sanitation Data'!$D$30,0,10*ROW('Sanitation Data'!D116))="","",OFFSET('Sanitation Data'!$D$30,0,10*ROW('Sanitation Data'!D116)))</f>
        <v/>
      </c>
      <c r="CN122" s="369" t="str">
        <f ca="1">+IF(OFFSET('Sanitation Data'!$D$31,0,10*ROW('Sanitation Data'!D116))="","",OFFSET('Sanitation Data'!$D$31,0,10*ROW('Sanitation Data'!D116)))</f>
        <v/>
      </c>
      <c r="CO122" s="369" t="str">
        <f ca="1">+IF(OFFSET('Sanitation Data'!$D$32,0,10*ROW('Sanitation Data'!D116))="","",OFFSET('Sanitation Data'!$D$32,0,10*ROW('Sanitation Data'!D116)))</f>
        <v/>
      </c>
      <c r="CP122" s="369" t="str">
        <f ca="1">+IF(OFFSET('Sanitation Data'!$E$28,0,10*ROW('Sanitation Data'!E116))="","",OFFSET('Sanitation Data'!$E$28,0,10*ROW('Sanitation Data'!E116)))</f>
        <v/>
      </c>
      <c r="CQ122" s="369" t="str">
        <f ca="1">+IF(OFFSET('Sanitation Data'!$E$29,0,10*ROW('Sanitation Data'!E116))="","",OFFSET('Sanitation Data'!$E$29,0,10*ROW('Sanitation Data'!E116)))</f>
        <v/>
      </c>
      <c r="CR122" s="369" t="str">
        <f ca="1">+IF(OFFSET('Sanitation Data'!$E$30,0,10*ROW('Sanitation Data'!E116))="","",OFFSET('Sanitation Data'!$E$30,0,10*ROW('Sanitation Data'!E116)))</f>
        <v/>
      </c>
      <c r="CS122" s="369" t="str">
        <f ca="1">+IF(OFFSET('Sanitation Data'!$E$31,0,10*ROW('Sanitation Data'!E116))="","",OFFSET('Sanitation Data'!$E$31,0,10*ROW('Sanitation Data'!E116)))</f>
        <v/>
      </c>
      <c r="CT122" s="369" t="str">
        <f ca="1">+IF(OFFSET('Sanitation Data'!$E$32,0,10*ROW('Sanitation Data'!E116))="","",OFFSET('Sanitation Data'!$E$32,0,10*ROW('Sanitation Data'!E116)))</f>
        <v/>
      </c>
      <c r="CU122" s="369" t="str">
        <f ca="1">+IF(OFFSET('Sanitation Data'!$F$28,0,10*ROW('Sanitation Data'!F116))="","",OFFSET('Sanitation Data'!$F$28,0,10*ROW('Sanitation Data'!F116)))</f>
        <v/>
      </c>
      <c r="CV122" s="369" t="str">
        <f ca="1">+IF(OFFSET('Sanitation Data'!$F$29,0,10*ROW('Sanitation Data'!F116))="","",OFFSET('Sanitation Data'!$F$29,0,10*ROW('Sanitation Data'!F116)))</f>
        <v/>
      </c>
      <c r="CW122" s="369" t="str">
        <f ca="1">+IF(OFFSET('Sanitation Data'!$F$30,0,10*ROW('Sanitation Data'!F116))="","",OFFSET('Sanitation Data'!$F$30,0,10*ROW('Sanitation Data'!F116)))</f>
        <v/>
      </c>
      <c r="CX122" s="369" t="str">
        <f ca="1">+IF(OFFSET('Sanitation Data'!$F$31,0,10*ROW('Sanitation Data'!F116))="","",OFFSET('Sanitation Data'!$F$31,0,10*ROW('Sanitation Data'!F116)))</f>
        <v/>
      </c>
      <c r="CY122" s="369" t="str">
        <f ca="1">+IF(OFFSET('Sanitation Data'!$F$32,0,10*ROW('Sanitation Data'!F116))="","",OFFSET('Sanitation Data'!$F$32,0,10*ROW('Sanitation Data'!F116)))</f>
        <v/>
      </c>
      <c r="CZ122" s="369" t="str">
        <f ca="1">+IF(OFFSET('Sanitation Data'!$G$28,0,10*ROW('Sanitation Data'!G116))="","",OFFSET('Sanitation Data'!$G$28,0,10*ROW('Sanitation Data'!G116)))</f>
        <v/>
      </c>
      <c r="DA122" s="369" t="str">
        <f ca="1">+IF(OFFSET('Sanitation Data'!$G$29,0,10*ROW('Sanitation Data'!G116))="","",OFFSET('Sanitation Data'!$G$29,0,10*ROW('Sanitation Data'!G116)))</f>
        <v/>
      </c>
      <c r="DB122" s="369" t="str">
        <f ca="1">+IF(OFFSET('Sanitation Data'!$G$30,0,10*ROW('Sanitation Data'!G116))="","",OFFSET('Sanitation Data'!$G$30,0,10*ROW('Sanitation Data'!G116)))</f>
        <v/>
      </c>
      <c r="DC122" s="369" t="str">
        <f ca="1">+IF(OFFSET('Sanitation Data'!$G$31,0,10*ROW('Sanitation Data'!G116))="","",OFFSET('Sanitation Data'!$G$31,0,10*ROW('Sanitation Data'!G116)))</f>
        <v/>
      </c>
      <c r="DD122" s="369" t="str">
        <f ca="1">+IF(OFFSET('Sanitation Data'!$G$32,0,10*ROW('Sanitation Data'!G116))="","",OFFSET('Sanitation Data'!$G$32,0,10*ROW('Sanitation Data'!G116)))</f>
        <v/>
      </c>
      <c r="DE122" s="369" t="str">
        <f ca="1">+IF(OFFSET('Sanitation Data'!$H$28,0,10*ROW('Sanitation Data'!H116))="","",OFFSET('Sanitation Data'!$H$28,0,10*ROW('Sanitation Data'!H116)))</f>
        <v/>
      </c>
      <c r="DF122" s="369" t="str">
        <f ca="1">+IF(OFFSET('Sanitation Data'!$H$29,0,10*ROW('Sanitation Data'!H116))="","",OFFSET('Sanitation Data'!$H$29,0,10*ROW('Sanitation Data'!H116)))</f>
        <v/>
      </c>
      <c r="DG122" s="369" t="str">
        <f ca="1">+IF(OFFSET('Sanitation Data'!$H$30,0,10*ROW('Sanitation Data'!H116))="","",OFFSET('Sanitation Data'!$H$30,0,10*ROW('Sanitation Data'!H116)))</f>
        <v/>
      </c>
      <c r="DH122" s="369" t="str">
        <f ca="1">+IF(OFFSET('Sanitation Data'!$H$31,0,10*ROW('Sanitation Data'!H116))="","",OFFSET('Sanitation Data'!$H$31,0,10*ROW('Sanitation Data'!H116)))</f>
        <v/>
      </c>
      <c r="DI122" s="369" t="str">
        <f ca="1">+IF(OFFSET('Sanitation Data'!$H$32,0,10*ROW('Sanitation Data'!H116))="","",OFFSET('Sanitation Data'!$H$32,0,10*ROW('Sanitation Data'!H116)))</f>
        <v/>
      </c>
      <c r="DJ122" s="369" t="str">
        <f ca="1">+IF(OFFSET('Sanitation Data'!$I$28,0,10*ROW('Sanitation Data'!I116))="","",OFFSET('Sanitation Data'!$I$28,0,10*ROW('Sanitation Data'!I116)))</f>
        <v/>
      </c>
      <c r="DK122" s="369" t="str">
        <f ca="1">+IF(OFFSET('Sanitation Data'!$I$29,0,10*ROW('Sanitation Data'!I116))="","",OFFSET('Sanitation Data'!$I$29,0,10*ROW('Sanitation Data'!I116)))</f>
        <v/>
      </c>
      <c r="DL122" s="369" t="str">
        <f ca="1">+IF(OFFSET('Sanitation Data'!$I$30,0,10*ROW('Sanitation Data'!I116))="","",OFFSET('Sanitation Data'!$I$30,0,10*ROW('Sanitation Data'!I116)))</f>
        <v/>
      </c>
      <c r="DM122" s="369" t="str">
        <f ca="1">+IF(OFFSET('Sanitation Data'!$I$31,0,10*ROW('Sanitation Data'!I116))="","",OFFSET('Sanitation Data'!$I$31,0,10*ROW('Sanitation Data'!I116)))</f>
        <v/>
      </c>
      <c r="DN122" s="369" t="str">
        <f ca="1">+IF(OFFSET('Sanitation Data'!$I$32,0,10*ROW('Sanitation Data'!I116))="","",OFFSET('Sanitation Data'!$I$32,0,10*ROW('Sanitation Data'!I116)))</f>
        <v/>
      </c>
      <c r="DO122" s="369" t="str">
        <f ca="1">+IF(OFFSET('Hygiene Data'!$D$11,0,10*ROW('Hygiene Data'!D116))="","",OFFSET('Hygiene Data'!$D$11,0,10*ROW('Hygiene Data'!D116)))</f>
        <v/>
      </c>
      <c r="DP122" s="369" t="str">
        <f ca="1">+IF(OFFSET('Hygiene Data'!$D$12,0,10*ROW('Hygiene Data'!D116))="","",OFFSET('Hygiene Data'!$D$12,0,10*ROW('Hygiene Data'!D116)))</f>
        <v/>
      </c>
      <c r="DQ122" s="369" t="str">
        <f ca="1">+IF(OFFSET('Hygiene Data'!$D$13,0,10*ROW('Hygiene Data'!D116))="","",OFFSET('Hygiene Data'!$D$13,0,10*ROW('Hygiene Data'!D116)))</f>
        <v/>
      </c>
      <c r="DR122" s="369" t="str">
        <f ca="1">+IF(OFFSET('Hygiene Data'!$E$11,0,10*ROW('Hygiene Data'!E116))="","",OFFSET('Hygiene Data'!$E$11,0,10*ROW('Hygiene Data'!E116)))</f>
        <v/>
      </c>
      <c r="DS122" s="369" t="str">
        <f ca="1">+IF(OFFSET('Hygiene Data'!$E$12,0,10*ROW('Hygiene Data'!E116))="","",OFFSET('Hygiene Data'!$E$12,0,10*ROW('Hygiene Data'!E116)))</f>
        <v/>
      </c>
      <c r="DT122" s="369" t="str">
        <f ca="1">+IF(OFFSET('Hygiene Data'!$E$13,0,10*ROW('Hygiene Data'!E116))="","",OFFSET('Hygiene Data'!$E$13,0,10*ROW('Hygiene Data'!E116)))</f>
        <v/>
      </c>
      <c r="DU122" s="369" t="str">
        <f ca="1">+IF(OFFSET('Hygiene Data'!$F$11,0,10*ROW('Hygiene Data'!F116))="","",OFFSET('Hygiene Data'!$F$11,0,10*ROW('Hygiene Data'!F116)))</f>
        <v/>
      </c>
      <c r="DV122" s="369" t="str">
        <f ca="1">+IF(OFFSET('Hygiene Data'!$F$12,0,10*ROW('Hygiene Data'!F116))="","",OFFSET('Hygiene Data'!$F$12,0,10*ROW('Hygiene Data'!F116)))</f>
        <v/>
      </c>
      <c r="DW122" s="369" t="str">
        <f ca="1">+IF(OFFSET('Hygiene Data'!$F$13,0,10*ROW('Hygiene Data'!F116))="","",OFFSET('Hygiene Data'!$F$13,0,10*ROW('Hygiene Data'!F116)))</f>
        <v/>
      </c>
      <c r="DX122" s="369" t="str">
        <f ca="1">+IF(OFFSET('Hygiene Data'!$G$11,0,10*ROW('Hygiene Data'!G116))="","",OFFSET('Hygiene Data'!$G$11,0,10*ROW('Hygiene Data'!G116)))</f>
        <v/>
      </c>
      <c r="DY122" s="369" t="str">
        <f ca="1">+IF(OFFSET('Hygiene Data'!$G$12,0,10*ROW('Hygiene Data'!G116))="","",OFFSET('Hygiene Data'!$G$12,0,10*ROW('Hygiene Data'!G116)))</f>
        <v/>
      </c>
      <c r="DZ122" s="369" t="str">
        <f ca="1">+IF(OFFSET('Hygiene Data'!$G$13,0,10*ROW('Hygiene Data'!G116))="","",OFFSET('Hygiene Data'!$G$13,0,10*ROW('Hygiene Data'!G116)))</f>
        <v/>
      </c>
      <c r="EA122" s="369" t="str">
        <f ca="1">+IF(OFFSET('Hygiene Data'!$H$11,0,10*ROW('Hygiene Data'!H116))="","",OFFSET('Hygiene Data'!$H$11,0,10*ROW('Hygiene Data'!H116)))</f>
        <v/>
      </c>
      <c r="EB122" s="369" t="str">
        <f ca="1">+IF(OFFSET('Hygiene Data'!$H$12,0,10*ROW('Hygiene Data'!H116))="","",OFFSET('Hygiene Data'!$H$12,0,10*ROW('Hygiene Data'!H116)))</f>
        <v/>
      </c>
      <c r="EC122" s="369" t="str">
        <f ca="1">+IF(OFFSET('Hygiene Data'!$H$13,0,10*ROW('Hygiene Data'!H116))="","",OFFSET('Hygiene Data'!$H$13,0,10*ROW('Hygiene Data'!H116)))</f>
        <v/>
      </c>
      <c r="ED122" s="369" t="str">
        <f ca="1">+IF(OFFSET('Hygiene Data'!$I$11,0,10*ROW('Hygiene Data'!I116))="","",OFFSET('Hygiene Data'!$I$11,0,10*ROW('Hygiene Data'!I116)))</f>
        <v/>
      </c>
      <c r="EE122" s="369" t="str">
        <f ca="1">+IF(OFFSET('Hygiene Data'!$I$12,0,10*ROW('Hygiene Data'!I116))="","",OFFSET('Hygiene Data'!$I$12,0,10*ROW('Hygiene Data'!I116)))</f>
        <v/>
      </c>
      <c r="EF122" s="369" t="str">
        <f ca="1">+IF(OFFSET('Hygiene Data'!$I$13,0,10*ROW('Hygiene Data'!I116))="","",OFFSET('Hygiene Data'!$I$13,0,10*ROW('Hygiene Data'!I116)))</f>
        <v/>
      </c>
    </row>
    <row r="123" spans="1:136" x14ac:dyDescent="0.25">
      <c r="A123" s="478" t="str">
        <f ca="1">+IF(OFFSET('Water Data'!$B$2,0,10*ROW('Water Data'!E117))="","",OFFSET('Water Data'!$B$2,0,10*ROW('Water Data'!E117)))</f>
        <v/>
      </c>
      <c r="B123" s="478"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05" t="str">
        <f t="shared" ca="1" si="1"/>
        <v/>
      </c>
      <c r="D123" s="506"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06"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06"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06"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06"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06"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06"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06"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06"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06"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06"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06"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06"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06"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06"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06"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06"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06"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07"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07"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07"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07"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07"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07"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07"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07"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07"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07"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07"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07"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07"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07"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07"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07"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07"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07"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07"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07"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07"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07"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07"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07"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07"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07"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07"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07"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07"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07"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08"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84"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08"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08"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08"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08"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08"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08"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08"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08"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08"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08"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08"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08"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08"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08"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08"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08"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69" t="str">
        <f ca="1">+IF(OFFSET('Water Data'!$D$27,0,10*ROW('Water Data'!D117))="","",OFFSET('Water Data'!$D$27,0,10*ROW('Water Data'!D117)))</f>
        <v/>
      </c>
      <c r="BT123" s="369" t="str">
        <f ca="1">+IF(OFFSET('Water Data'!$D$28,0,10*ROW('Water Data'!D117))="","",OFFSET('Water Data'!$D$28,0,10*ROW('Water Data'!D117)))</f>
        <v/>
      </c>
      <c r="BU123" s="369" t="str">
        <f ca="1">+IF(OFFSET('Water Data'!$D$29,0,10*ROW('Water Data'!D117))="","",OFFSET('Water Data'!$D$29,0,10*ROW('Water Data'!D117)))</f>
        <v/>
      </c>
      <c r="BV123" s="369" t="str">
        <f ca="1">+IF(OFFSET('Water Data'!$E$27,0,10*ROW('Water Data'!E117))="","",OFFSET('Water Data'!$E$27,0,10*ROW('Water Data'!E117)))</f>
        <v/>
      </c>
      <c r="BW123" s="369" t="str">
        <f ca="1">+IF(OFFSET('Water Data'!$E$28,0,10*ROW('Water Data'!E117))="","",OFFSET('Water Data'!$E$28,0,10*ROW('Water Data'!E117)))</f>
        <v/>
      </c>
      <c r="BX123" s="369" t="str">
        <f ca="1">+IF(OFFSET('Water Data'!$E$29,0,10*ROW('Water Data'!E117))="","",OFFSET('Water Data'!$E$29,0,10*ROW('Water Data'!E117)))</f>
        <v/>
      </c>
      <c r="BY123" s="369" t="str">
        <f ca="1">+IF(OFFSET('Water Data'!$F$27,0,10*ROW('Water Data'!F117))="","",OFFSET('Water Data'!$F$27,0,10*ROW('Water Data'!F117)))</f>
        <v/>
      </c>
      <c r="BZ123" s="369" t="str">
        <f ca="1">+IF(OFFSET('Water Data'!$F$28,0,10*ROW('Water Data'!F117))="","",OFFSET('Water Data'!$F$28,0,10*ROW('Water Data'!F117)))</f>
        <v/>
      </c>
      <c r="CA123" s="369" t="str">
        <f ca="1">+IF(OFFSET('Water Data'!$F$29,0,10*ROW('Water Data'!F117))="","",OFFSET('Water Data'!$F$29,0,10*ROW('Water Data'!F117)))</f>
        <v/>
      </c>
      <c r="CB123" s="369" t="str">
        <f ca="1">+IF(OFFSET('Water Data'!$G$27,0,10*ROW('Water Data'!G117))="","",OFFSET('Water Data'!$G$27,0,10*ROW('Water Data'!G117)))</f>
        <v/>
      </c>
      <c r="CC123" s="369" t="str">
        <f ca="1">+IF(OFFSET('Water Data'!$G$28,0,10*ROW('Water Data'!G117))="","",OFFSET('Water Data'!$G$28,0,10*ROW('Water Data'!G117)))</f>
        <v/>
      </c>
      <c r="CD123" s="369" t="str">
        <f ca="1">+IF(OFFSET('Water Data'!$G$29,0,10*ROW('Water Data'!G117))="","",OFFSET('Water Data'!$G$29,0,10*ROW('Water Data'!G117)))</f>
        <v/>
      </c>
      <c r="CE123" s="369" t="str">
        <f ca="1">+IF(OFFSET('Water Data'!$H$27,0,10*ROW('Water Data'!H117))="","",OFFSET('Water Data'!$H$27,0,10*ROW('Water Data'!H117)))</f>
        <v/>
      </c>
      <c r="CF123" s="369" t="str">
        <f ca="1">+IF(OFFSET('Water Data'!$H$28,0,10*ROW('Water Data'!H117))="","",OFFSET('Water Data'!$H$28,0,10*ROW('Water Data'!H117)))</f>
        <v/>
      </c>
      <c r="CG123" s="369" t="str">
        <f ca="1">+IF(OFFSET('Water Data'!$H$29,0,10*ROW('Water Data'!H117))="","",OFFSET('Water Data'!$H$29,0,10*ROW('Water Data'!H117)))</f>
        <v/>
      </c>
      <c r="CH123" s="369" t="str">
        <f ca="1">+IF(OFFSET('Water Data'!$I$27,0,10*ROW('Water Data'!I117))="","",OFFSET('Water Data'!$I$27,0,10*ROW('Water Data'!I117)))</f>
        <v/>
      </c>
      <c r="CI123" s="369" t="str">
        <f ca="1">+IF(OFFSET('Water Data'!$I$28,0,10*ROW('Water Data'!I117))="","",OFFSET('Water Data'!$I$28,0,10*ROW('Water Data'!I117)))</f>
        <v/>
      </c>
      <c r="CJ123" s="369" t="str">
        <f ca="1">+IF(OFFSET('Water Data'!$I$29,0,10*ROW('Water Data'!I117))="","",OFFSET('Water Data'!$I$29,0,10*ROW('Water Data'!I117)))</f>
        <v/>
      </c>
      <c r="CK123" s="369" t="str">
        <f ca="1">+IF(OFFSET('Sanitation Data'!$D$28,0,10*ROW('Sanitation Data'!D117))="","",OFFSET('Sanitation Data'!$D$28,0,10*ROW('Sanitation Data'!D117)))</f>
        <v/>
      </c>
      <c r="CL123" s="369" t="str">
        <f ca="1">+IF(OFFSET('Sanitation Data'!$D$29,0,10*ROW('Sanitation Data'!D117))="","",OFFSET('Sanitation Data'!$D$29,0,10*ROW('Sanitation Data'!D117)))</f>
        <v/>
      </c>
      <c r="CM123" s="369" t="str">
        <f ca="1">+IF(OFFSET('Sanitation Data'!$D$30,0,10*ROW('Sanitation Data'!D117))="","",OFFSET('Sanitation Data'!$D$30,0,10*ROW('Sanitation Data'!D117)))</f>
        <v/>
      </c>
      <c r="CN123" s="369" t="str">
        <f ca="1">+IF(OFFSET('Sanitation Data'!$D$31,0,10*ROW('Sanitation Data'!D117))="","",OFFSET('Sanitation Data'!$D$31,0,10*ROW('Sanitation Data'!D117)))</f>
        <v/>
      </c>
      <c r="CO123" s="369" t="str">
        <f ca="1">+IF(OFFSET('Sanitation Data'!$D$32,0,10*ROW('Sanitation Data'!D117))="","",OFFSET('Sanitation Data'!$D$32,0,10*ROW('Sanitation Data'!D117)))</f>
        <v/>
      </c>
      <c r="CP123" s="369" t="str">
        <f ca="1">+IF(OFFSET('Sanitation Data'!$E$28,0,10*ROW('Sanitation Data'!E117))="","",OFFSET('Sanitation Data'!$E$28,0,10*ROW('Sanitation Data'!E117)))</f>
        <v/>
      </c>
      <c r="CQ123" s="369" t="str">
        <f ca="1">+IF(OFFSET('Sanitation Data'!$E$29,0,10*ROW('Sanitation Data'!E117))="","",OFFSET('Sanitation Data'!$E$29,0,10*ROW('Sanitation Data'!E117)))</f>
        <v/>
      </c>
      <c r="CR123" s="369" t="str">
        <f ca="1">+IF(OFFSET('Sanitation Data'!$E$30,0,10*ROW('Sanitation Data'!E117))="","",OFFSET('Sanitation Data'!$E$30,0,10*ROW('Sanitation Data'!E117)))</f>
        <v/>
      </c>
      <c r="CS123" s="369" t="str">
        <f ca="1">+IF(OFFSET('Sanitation Data'!$E$31,0,10*ROW('Sanitation Data'!E117))="","",OFFSET('Sanitation Data'!$E$31,0,10*ROW('Sanitation Data'!E117)))</f>
        <v/>
      </c>
      <c r="CT123" s="369" t="str">
        <f ca="1">+IF(OFFSET('Sanitation Data'!$E$32,0,10*ROW('Sanitation Data'!E117))="","",OFFSET('Sanitation Data'!$E$32,0,10*ROW('Sanitation Data'!E117)))</f>
        <v/>
      </c>
      <c r="CU123" s="369" t="str">
        <f ca="1">+IF(OFFSET('Sanitation Data'!$F$28,0,10*ROW('Sanitation Data'!F117))="","",OFFSET('Sanitation Data'!$F$28,0,10*ROW('Sanitation Data'!F117)))</f>
        <v/>
      </c>
      <c r="CV123" s="369" t="str">
        <f ca="1">+IF(OFFSET('Sanitation Data'!$F$29,0,10*ROW('Sanitation Data'!F117))="","",OFFSET('Sanitation Data'!$F$29,0,10*ROW('Sanitation Data'!F117)))</f>
        <v/>
      </c>
      <c r="CW123" s="369" t="str">
        <f ca="1">+IF(OFFSET('Sanitation Data'!$F$30,0,10*ROW('Sanitation Data'!F117))="","",OFFSET('Sanitation Data'!$F$30,0,10*ROW('Sanitation Data'!F117)))</f>
        <v/>
      </c>
      <c r="CX123" s="369" t="str">
        <f ca="1">+IF(OFFSET('Sanitation Data'!$F$31,0,10*ROW('Sanitation Data'!F117))="","",OFFSET('Sanitation Data'!$F$31,0,10*ROW('Sanitation Data'!F117)))</f>
        <v/>
      </c>
      <c r="CY123" s="369" t="str">
        <f ca="1">+IF(OFFSET('Sanitation Data'!$F$32,0,10*ROW('Sanitation Data'!F117))="","",OFFSET('Sanitation Data'!$F$32,0,10*ROW('Sanitation Data'!F117)))</f>
        <v/>
      </c>
      <c r="CZ123" s="369" t="str">
        <f ca="1">+IF(OFFSET('Sanitation Data'!$G$28,0,10*ROW('Sanitation Data'!G117))="","",OFFSET('Sanitation Data'!$G$28,0,10*ROW('Sanitation Data'!G117)))</f>
        <v/>
      </c>
      <c r="DA123" s="369" t="str">
        <f ca="1">+IF(OFFSET('Sanitation Data'!$G$29,0,10*ROW('Sanitation Data'!G117))="","",OFFSET('Sanitation Data'!$G$29,0,10*ROW('Sanitation Data'!G117)))</f>
        <v/>
      </c>
      <c r="DB123" s="369" t="str">
        <f ca="1">+IF(OFFSET('Sanitation Data'!$G$30,0,10*ROW('Sanitation Data'!G117))="","",OFFSET('Sanitation Data'!$G$30,0,10*ROW('Sanitation Data'!G117)))</f>
        <v/>
      </c>
      <c r="DC123" s="369" t="str">
        <f ca="1">+IF(OFFSET('Sanitation Data'!$G$31,0,10*ROW('Sanitation Data'!G117))="","",OFFSET('Sanitation Data'!$G$31,0,10*ROW('Sanitation Data'!G117)))</f>
        <v/>
      </c>
      <c r="DD123" s="369" t="str">
        <f ca="1">+IF(OFFSET('Sanitation Data'!$G$32,0,10*ROW('Sanitation Data'!G117))="","",OFFSET('Sanitation Data'!$G$32,0,10*ROW('Sanitation Data'!G117)))</f>
        <v/>
      </c>
      <c r="DE123" s="369" t="str">
        <f ca="1">+IF(OFFSET('Sanitation Data'!$H$28,0,10*ROW('Sanitation Data'!H117))="","",OFFSET('Sanitation Data'!$H$28,0,10*ROW('Sanitation Data'!H117)))</f>
        <v/>
      </c>
      <c r="DF123" s="369" t="str">
        <f ca="1">+IF(OFFSET('Sanitation Data'!$H$29,0,10*ROW('Sanitation Data'!H117))="","",OFFSET('Sanitation Data'!$H$29,0,10*ROW('Sanitation Data'!H117)))</f>
        <v/>
      </c>
      <c r="DG123" s="369" t="str">
        <f ca="1">+IF(OFFSET('Sanitation Data'!$H$30,0,10*ROW('Sanitation Data'!H117))="","",OFFSET('Sanitation Data'!$H$30,0,10*ROW('Sanitation Data'!H117)))</f>
        <v/>
      </c>
      <c r="DH123" s="369" t="str">
        <f ca="1">+IF(OFFSET('Sanitation Data'!$H$31,0,10*ROW('Sanitation Data'!H117))="","",OFFSET('Sanitation Data'!$H$31,0,10*ROW('Sanitation Data'!H117)))</f>
        <v/>
      </c>
      <c r="DI123" s="369" t="str">
        <f ca="1">+IF(OFFSET('Sanitation Data'!$H$32,0,10*ROW('Sanitation Data'!H117))="","",OFFSET('Sanitation Data'!$H$32,0,10*ROW('Sanitation Data'!H117)))</f>
        <v/>
      </c>
      <c r="DJ123" s="369" t="str">
        <f ca="1">+IF(OFFSET('Sanitation Data'!$I$28,0,10*ROW('Sanitation Data'!I117))="","",OFFSET('Sanitation Data'!$I$28,0,10*ROW('Sanitation Data'!I117)))</f>
        <v/>
      </c>
      <c r="DK123" s="369" t="str">
        <f ca="1">+IF(OFFSET('Sanitation Data'!$I$29,0,10*ROW('Sanitation Data'!I117))="","",OFFSET('Sanitation Data'!$I$29,0,10*ROW('Sanitation Data'!I117)))</f>
        <v/>
      </c>
      <c r="DL123" s="369" t="str">
        <f ca="1">+IF(OFFSET('Sanitation Data'!$I$30,0,10*ROW('Sanitation Data'!I117))="","",OFFSET('Sanitation Data'!$I$30,0,10*ROW('Sanitation Data'!I117)))</f>
        <v/>
      </c>
      <c r="DM123" s="369" t="str">
        <f ca="1">+IF(OFFSET('Sanitation Data'!$I$31,0,10*ROW('Sanitation Data'!I117))="","",OFFSET('Sanitation Data'!$I$31,0,10*ROW('Sanitation Data'!I117)))</f>
        <v/>
      </c>
      <c r="DN123" s="369" t="str">
        <f ca="1">+IF(OFFSET('Sanitation Data'!$I$32,0,10*ROW('Sanitation Data'!I117))="","",OFFSET('Sanitation Data'!$I$32,0,10*ROW('Sanitation Data'!I117)))</f>
        <v/>
      </c>
      <c r="DO123" s="369" t="str">
        <f ca="1">+IF(OFFSET('Hygiene Data'!$D$11,0,10*ROW('Hygiene Data'!D117))="","",OFFSET('Hygiene Data'!$D$11,0,10*ROW('Hygiene Data'!D117)))</f>
        <v/>
      </c>
      <c r="DP123" s="369" t="str">
        <f ca="1">+IF(OFFSET('Hygiene Data'!$D$12,0,10*ROW('Hygiene Data'!D117))="","",OFFSET('Hygiene Data'!$D$12,0,10*ROW('Hygiene Data'!D117)))</f>
        <v/>
      </c>
      <c r="DQ123" s="369" t="str">
        <f ca="1">+IF(OFFSET('Hygiene Data'!$D$13,0,10*ROW('Hygiene Data'!D117))="","",OFFSET('Hygiene Data'!$D$13,0,10*ROW('Hygiene Data'!D117)))</f>
        <v/>
      </c>
      <c r="DR123" s="369" t="str">
        <f ca="1">+IF(OFFSET('Hygiene Data'!$E$11,0,10*ROW('Hygiene Data'!E117))="","",OFFSET('Hygiene Data'!$E$11,0,10*ROW('Hygiene Data'!E117)))</f>
        <v/>
      </c>
      <c r="DS123" s="369" t="str">
        <f ca="1">+IF(OFFSET('Hygiene Data'!$E$12,0,10*ROW('Hygiene Data'!E117))="","",OFFSET('Hygiene Data'!$E$12,0,10*ROW('Hygiene Data'!E117)))</f>
        <v/>
      </c>
      <c r="DT123" s="369" t="str">
        <f ca="1">+IF(OFFSET('Hygiene Data'!$E$13,0,10*ROW('Hygiene Data'!E117))="","",OFFSET('Hygiene Data'!$E$13,0,10*ROW('Hygiene Data'!E117)))</f>
        <v/>
      </c>
      <c r="DU123" s="369" t="str">
        <f ca="1">+IF(OFFSET('Hygiene Data'!$F$11,0,10*ROW('Hygiene Data'!F117))="","",OFFSET('Hygiene Data'!$F$11,0,10*ROW('Hygiene Data'!F117)))</f>
        <v/>
      </c>
      <c r="DV123" s="369" t="str">
        <f ca="1">+IF(OFFSET('Hygiene Data'!$F$12,0,10*ROW('Hygiene Data'!F117))="","",OFFSET('Hygiene Data'!$F$12,0,10*ROW('Hygiene Data'!F117)))</f>
        <v/>
      </c>
      <c r="DW123" s="369" t="str">
        <f ca="1">+IF(OFFSET('Hygiene Data'!$F$13,0,10*ROW('Hygiene Data'!F117))="","",OFFSET('Hygiene Data'!$F$13,0,10*ROW('Hygiene Data'!F117)))</f>
        <v/>
      </c>
      <c r="DX123" s="369" t="str">
        <f ca="1">+IF(OFFSET('Hygiene Data'!$G$11,0,10*ROW('Hygiene Data'!G117))="","",OFFSET('Hygiene Data'!$G$11,0,10*ROW('Hygiene Data'!G117)))</f>
        <v/>
      </c>
      <c r="DY123" s="369" t="str">
        <f ca="1">+IF(OFFSET('Hygiene Data'!$G$12,0,10*ROW('Hygiene Data'!G117))="","",OFFSET('Hygiene Data'!$G$12,0,10*ROW('Hygiene Data'!G117)))</f>
        <v/>
      </c>
      <c r="DZ123" s="369" t="str">
        <f ca="1">+IF(OFFSET('Hygiene Data'!$G$13,0,10*ROW('Hygiene Data'!G117))="","",OFFSET('Hygiene Data'!$G$13,0,10*ROW('Hygiene Data'!G117)))</f>
        <v/>
      </c>
      <c r="EA123" s="369" t="str">
        <f ca="1">+IF(OFFSET('Hygiene Data'!$H$11,0,10*ROW('Hygiene Data'!H117))="","",OFFSET('Hygiene Data'!$H$11,0,10*ROW('Hygiene Data'!H117)))</f>
        <v/>
      </c>
      <c r="EB123" s="369" t="str">
        <f ca="1">+IF(OFFSET('Hygiene Data'!$H$12,0,10*ROW('Hygiene Data'!H117))="","",OFFSET('Hygiene Data'!$H$12,0,10*ROW('Hygiene Data'!H117)))</f>
        <v/>
      </c>
      <c r="EC123" s="369" t="str">
        <f ca="1">+IF(OFFSET('Hygiene Data'!$H$13,0,10*ROW('Hygiene Data'!H117))="","",OFFSET('Hygiene Data'!$H$13,0,10*ROW('Hygiene Data'!H117)))</f>
        <v/>
      </c>
      <c r="ED123" s="369" t="str">
        <f ca="1">+IF(OFFSET('Hygiene Data'!$I$11,0,10*ROW('Hygiene Data'!I117))="","",OFFSET('Hygiene Data'!$I$11,0,10*ROW('Hygiene Data'!I117)))</f>
        <v/>
      </c>
      <c r="EE123" s="369" t="str">
        <f ca="1">+IF(OFFSET('Hygiene Data'!$I$12,0,10*ROW('Hygiene Data'!I117))="","",OFFSET('Hygiene Data'!$I$12,0,10*ROW('Hygiene Data'!I117)))</f>
        <v/>
      </c>
      <c r="EF123" s="369" t="str">
        <f ca="1">+IF(OFFSET('Hygiene Data'!$I$13,0,10*ROW('Hygiene Data'!I117))="","",OFFSET('Hygiene Data'!$I$13,0,10*ROW('Hygiene Data'!I117)))</f>
        <v/>
      </c>
    </row>
    <row r="124" spans="1:136" x14ac:dyDescent="0.25">
      <c r="A124" s="478" t="str">
        <f ca="1">+IF(OFFSET('Water Data'!$B$2,0,10*ROW('Water Data'!E118))="","",OFFSET('Water Data'!$B$2,0,10*ROW('Water Data'!E118)))</f>
        <v/>
      </c>
      <c r="B124" s="478"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05" t="str">
        <f t="shared" ca="1" si="1"/>
        <v/>
      </c>
      <c r="D124" s="506"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06"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06"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06"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06"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06"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06"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06"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06"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06"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06"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06"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06"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06"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06"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06"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06"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06"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07"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07"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07"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07"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07"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07"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07"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07"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07"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07"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07"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07"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07"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07"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07"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07"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07"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07"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07"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07"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07"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07"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07"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07"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07"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07"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07"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07"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07"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07"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08"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84"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08"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08"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08"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08"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08"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08"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08"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08"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08"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08"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08"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08"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08"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08"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08"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08"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69" t="str">
        <f ca="1">+IF(OFFSET('Water Data'!$D$27,0,10*ROW('Water Data'!D118))="","",OFFSET('Water Data'!$D$27,0,10*ROW('Water Data'!D118)))</f>
        <v/>
      </c>
      <c r="BT124" s="369" t="str">
        <f ca="1">+IF(OFFSET('Water Data'!$D$28,0,10*ROW('Water Data'!D118))="","",OFFSET('Water Data'!$D$28,0,10*ROW('Water Data'!D118)))</f>
        <v/>
      </c>
      <c r="BU124" s="369" t="str">
        <f ca="1">+IF(OFFSET('Water Data'!$D$29,0,10*ROW('Water Data'!D118))="","",OFFSET('Water Data'!$D$29,0,10*ROW('Water Data'!D118)))</f>
        <v/>
      </c>
      <c r="BV124" s="369" t="str">
        <f ca="1">+IF(OFFSET('Water Data'!$E$27,0,10*ROW('Water Data'!E118))="","",OFFSET('Water Data'!$E$27,0,10*ROW('Water Data'!E118)))</f>
        <v/>
      </c>
      <c r="BW124" s="369" t="str">
        <f ca="1">+IF(OFFSET('Water Data'!$E$28,0,10*ROW('Water Data'!E118))="","",OFFSET('Water Data'!$E$28,0,10*ROW('Water Data'!E118)))</f>
        <v/>
      </c>
      <c r="BX124" s="369" t="str">
        <f ca="1">+IF(OFFSET('Water Data'!$E$29,0,10*ROW('Water Data'!E118))="","",OFFSET('Water Data'!$E$29,0,10*ROW('Water Data'!E118)))</f>
        <v/>
      </c>
      <c r="BY124" s="369" t="str">
        <f ca="1">+IF(OFFSET('Water Data'!$F$27,0,10*ROW('Water Data'!F118))="","",OFFSET('Water Data'!$F$27,0,10*ROW('Water Data'!F118)))</f>
        <v/>
      </c>
      <c r="BZ124" s="369" t="str">
        <f ca="1">+IF(OFFSET('Water Data'!$F$28,0,10*ROW('Water Data'!F118))="","",OFFSET('Water Data'!$F$28,0,10*ROW('Water Data'!F118)))</f>
        <v/>
      </c>
      <c r="CA124" s="369" t="str">
        <f ca="1">+IF(OFFSET('Water Data'!$F$29,0,10*ROW('Water Data'!F118))="","",OFFSET('Water Data'!$F$29,0,10*ROW('Water Data'!F118)))</f>
        <v/>
      </c>
      <c r="CB124" s="369" t="str">
        <f ca="1">+IF(OFFSET('Water Data'!$G$27,0,10*ROW('Water Data'!G118))="","",OFFSET('Water Data'!$G$27,0,10*ROW('Water Data'!G118)))</f>
        <v/>
      </c>
      <c r="CC124" s="369" t="str">
        <f ca="1">+IF(OFFSET('Water Data'!$G$28,0,10*ROW('Water Data'!G118))="","",OFFSET('Water Data'!$G$28,0,10*ROW('Water Data'!G118)))</f>
        <v/>
      </c>
      <c r="CD124" s="369" t="str">
        <f ca="1">+IF(OFFSET('Water Data'!$G$29,0,10*ROW('Water Data'!G118))="","",OFFSET('Water Data'!$G$29,0,10*ROW('Water Data'!G118)))</f>
        <v/>
      </c>
      <c r="CE124" s="369" t="str">
        <f ca="1">+IF(OFFSET('Water Data'!$H$27,0,10*ROW('Water Data'!H118))="","",OFFSET('Water Data'!$H$27,0,10*ROW('Water Data'!H118)))</f>
        <v/>
      </c>
      <c r="CF124" s="369" t="str">
        <f ca="1">+IF(OFFSET('Water Data'!$H$28,0,10*ROW('Water Data'!H118))="","",OFFSET('Water Data'!$H$28,0,10*ROW('Water Data'!H118)))</f>
        <v/>
      </c>
      <c r="CG124" s="369" t="str">
        <f ca="1">+IF(OFFSET('Water Data'!$H$29,0,10*ROW('Water Data'!H118))="","",OFFSET('Water Data'!$H$29,0,10*ROW('Water Data'!H118)))</f>
        <v/>
      </c>
      <c r="CH124" s="369" t="str">
        <f ca="1">+IF(OFFSET('Water Data'!$I$27,0,10*ROW('Water Data'!I118))="","",OFFSET('Water Data'!$I$27,0,10*ROW('Water Data'!I118)))</f>
        <v/>
      </c>
      <c r="CI124" s="369" t="str">
        <f ca="1">+IF(OFFSET('Water Data'!$I$28,0,10*ROW('Water Data'!I118))="","",OFFSET('Water Data'!$I$28,0,10*ROW('Water Data'!I118)))</f>
        <v/>
      </c>
      <c r="CJ124" s="369" t="str">
        <f ca="1">+IF(OFFSET('Water Data'!$I$29,0,10*ROW('Water Data'!I118))="","",OFFSET('Water Data'!$I$29,0,10*ROW('Water Data'!I118)))</f>
        <v/>
      </c>
      <c r="CK124" s="369" t="str">
        <f ca="1">+IF(OFFSET('Sanitation Data'!$D$28,0,10*ROW('Sanitation Data'!D118))="","",OFFSET('Sanitation Data'!$D$28,0,10*ROW('Sanitation Data'!D118)))</f>
        <v/>
      </c>
      <c r="CL124" s="369" t="str">
        <f ca="1">+IF(OFFSET('Sanitation Data'!$D$29,0,10*ROW('Sanitation Data'!D118))="","",OFFSET('Sanitation Data'!$D$29,0,10*ROW('Sanitation Data'!D118)))</f>
        <v/>
      </c>
      <c r="CM124" s="369" t="str">
        <f ca="1">+IF(OFFSET('Sanitation Data'!$D$30,0,10*ROW('Sanitation Data'!D118))="","",OFFSET('Sanitation Data'!$D$30,0,10*ROW('Sanitation Data'!D118)))</f>
        <v/>
      </c>
      <c r="CN124" s="369" t="str">
        <f ca="1">+IF(OFFSET('Sanitation Data'!$D$31,0,10*ROW('Sanitation Data'!D118))="","",OFFSET('Sanitation Data'!$D$31,0,10*ROW('Sanitation Data'!D118)))</f>
        <v/>
      </c>
      <c r="CO124" s="369" t="str">
        <f ca="1">+IF(OFFSET('Sanitation Data'!$D$32,0,10*ROW('Sanitation Data'!D118))="","",OFFSET('Sanitation Data'!$D$32,0,10*ROW('Sanitation Data'!D118)))</f>
        <v/>
      </c>
      <c r="CP124" s="369" t="str">
        <f ca="1">+IF(OFFSET('Sanitation Data'!$E$28,0,10*ROW('Sanitation Data'!E118))="","",OFFSET('Sanitation Data'!$E$28,0,10*ROW('Sanitation Data'!E118)))</f>
        <v/>
      </c>
      <c r="CQ124" s="369" t="str">
        <f ca="1">+IF(OFFSET('Sanitation Data'!$E$29,0,10*ROW('Sanitation Data'!E118))="","",OFFSET('Sanitation Data'!$E$29,0,10*ROW('Sanitation Data'!E118)))</f>
        <v/>
      </c>
      <c r="CR124" s="369" t="str">
        <f ca="1">+IF(OFFSET('Sanitation Data'!$E$30,0,10*ROW('Sanitation Data'!E118))="","",OFFSET('Sanitation Data'!$E$30,0,10*ROW('Sanitation Data'!E118)))</f>
        <v/>
      </c>
      <c r="CS124" s="369" t="str">
        <f ca="1">+IF(OFFSET('Sanitation Data'!$E$31,0,10*ROW('Sanitation Data'!E118))="","",OFFSET('Sanitation Data'!$E$31,0,10*ROW('Sanitation Data'!E118)))</f>
        <v/>
      </c>
      <c r="CT124" s="369" t="str">
        <f ca="1">+IF(OFFSET('Sanitation Data'!$E$32,0,10*ROW('Sanitation Data'!E118))="","",OFFSET('Sanitation Data'!$E$32,0,10*ROW('Sanitation Data'!E118)))</f>
        <v/>
      </c>
      <c r="CU124" s="369" t="str">
        <f ca="1">+IF(OFFSET('Sanitation Data'!$F$28,0,10*ROW('Sanitation Data'!F118))="","",OFFSET('Sanitation Data'!$F$28,0,10*ROW('Sanitation Data'!F118)))</f>
        <v/>
      </c>
      <c r="CV124" s="369" t="str">
        <f ca="1">+IF(OFFSET('Sanitation Data'!$F$29,0,10*ROW('Sanitation Data'!F118))="","",OFFSET('Sanitation Data'!$F$29,0,10*ROW('Sanitation Data'!F118)))</f>
        <v/>
      </c>
      <c r="CW124" s="369" t="str">
        <f ca="1">+IF(OFFSET('Sanitation Data'!$F$30,0,10*ROW('Sanitation Data'!F118))="","",OFFSET('Sanitation Data'!$F$30,0,10*ROW('Sanitation Data'!F118)))</f>
        <v/>
      </c>
      <c r="CX124" s="369" t="str">
        <f ca="1">+IF(OFFSET('Sanitation Data'!$F$31,0,10*ROW('Sanitation Data'!F118))="","",OFFSET('Sanitation Data'!$F$31,0,10*ROW('Sanitation Data'!F118)))</f>
        <v/>
      </c>
      <c r="CY124" s="369" t="str">
        <f ca="1">+IF(OFFSET('Sanitation Data'!$F$32,0,10*ROW('Sanitation Data'!F118))="","",OFFSET('Sanitation Data'!$F$32,0,10*ROW('Sanitation Data'!F118)))</f>
        <v/>
      </c>
      <c r="CZ124" s="369" t="str">
        <f ca="1">+IF(OFFSET('Sanitation Data'!$G$28,0,10*ROW('Sanitation Data'!G118))="","",OFFSET('Sanitation Data'!$G$28,0,10*ROW('Sanitation Data'!G118)))</f>
        <v/>
      </c>
      <c r="DA124" s="369" t="str">
        <f ca="1">+IF(OFFSET('Sanitation Data'!$G$29,0,10*ROW('Sanitation Data'!G118))="","",OFFSET('Sanitation Data'!$G$29,0,10*ROW('Sanitation Data'!G118)))</f>
        <v/>
      </c>
      <c r="DB124" s="369" t="str">
        <f ca="1">+IF(OFFSET('Sanitation Data'!$G$30,0,10*ROW('Sanitation Data'!G118))="","",OFFSET('Sanitation Data'!$G$30,0,10*ROW('Sanitation Data'!G118)))</f>
        <v/>
      </c>
      <c r="DC124" s="369" t="str">
        <f ca="1">+IF(OFFSET('Sanitation Data'!$G$31,0,10*ROW('Sanitation Data'!G118))="","",OFFSET('Sanitation Data'!$G$31,0,10*ROW('Sanitation Data'!G118)))</f>
        <v/>
      </c>
      <c r="DD124" s="369" t="str">
        <f ca="1">+IF(OFFSET('Sanitation Data'!$G$32,0,10*ROW('Sanitation Data'!G118))="","",OFFSET('Sanitation Data'!$G$32,0,10*ROW('Sanitation Data'!G118)))</f>
        <v/>
      </c>
      <c r="DE124" s="369" t="str">
        <f ca="1">+IF(OFFSET('Sanitation Data'!$H$28,0,10*ROW('Sanitation Data'!H118))="","",OFFSET('Sanitation Data'!$H$28,0,10*ROW('Sanitation Data'!H118)))</f>
        <v/>
      </c>
      <c r="DF124" s="369" t="str">
        <f ca="1">+IF(OFFSET('Sanitation Data'!$H$29,0,10*ROW('Sanitation Data'!H118))="","",OFFSET('Sanitation Data'!$H$29,0,10*ROW('Sanitation Data'!H118)))</f>
        <v/>
      </c>
      <c r="DG124" s="369" t="str">
        <f ca="1">+IF(OFFSET('Sanitation Data'!$H$30,0,10*ROW('Sanitation Data'!H118))="","",OFFSET('Sanitation Data'!$H$30,0,10*ROW('Sanitation Data'!H118)))</f>
        <v/>
      </c>
      <c r="DH124" s="369" t="str">
        <f ca="1">+IF(OFFSET('Sanitation Data'!$H$31,0,10*ROW('Sanitation Data'!H118))="","",OFFSET('Sanitation Data'!$H$31,0,10*ROW('Sanitation Data'!H118)))</f>
        <v/>
      </c>
      <c r="DI124" s="369" t="str">
        <f ca="1">+IF(OFFSET('Sanitation Data'!$H$32,0,10*ROW('Sanitation Data'!H118))="","",OFFSET('Sanitation Data'!$H$32,0,10*ROW('Sanitation Data'!H118)))</f>
        <v/>
      </c>
      <c r="DJ124" s="369" t="str">
        <f ca="1">+IF(OFFSET('Sanitation Data'!$I$28,0,10*ROW('Sanitation Data'!I118))="","",OFFSET('Sanitation Data'!$I$28,0,10*ROW('Sanitation Data'!I118)))</f>
        <v/>
      </c>
      <c r="DK124" s="369" t="str">
        <f ca="1">+IF(OFFSET('Sanitation Data'!$I$29,0,10*ROW('Sanitation Data'!I118))="","",OFFSET('Sanitation Data'!$I$29,0,10*ROW('Sanitation Data'!I118)))</f>
        <v/>
      </c>
      <c r="DL124" s="369" t="str">
        <f ca="1">+IF(OFFSET('Sanitation Data'!$I$30,0,10*ROW('Sanitation Data'!I118))="","",OFFSET('Sanitation Data'!$I$30,0,10*ROW('Sanitation Data'!I118)))</f>
        <v/>
      </c>
      <c r="DM124" s="369" t="str">
        <f ca="1">+IF(OFFSET('Sanitation Data'!$I$31,0,10*ROW('Sanitation Data'!I118))="","",OFFSET('Sanitation Data'!$I$31,0,10*ROW('Sanitation Data'!I118)))</f>
        <v/>
      </c>
      <c r="DN124" s="369" t="str">
        <f ca="1">+IF(OFFSET('Sanitation Data'!$I$32,0,10*ROW('Sanitation Data'!I118))="","",OFFSET('Sanitation Data'!$I$32,0,10*ROW('Sanitation Data'!I118)))</f>
        <v/>
      </c>
      <c r="DO124" s="369" t="str">
        <f ca="1">+IF(OFFSET('Hygiene Data'!$D$11,0,10*ROW('Hygiene Data'!D118))="","",OFFSET('Hygiene Data'!$D$11,0,10*ROW('Hygiene Data'!D118)))</f>
        <v/>
      </c>
      <c r="DP124" s="369" t="str">
        <f ca="1">+IF(OFFSET('Hygiene Data'!$D$12,0,10*ROW('Hygiene Data'!D118))="","",OFFSET('Hygiene Data'!$D$12,0,10*ROW('Hygiene Data'!D118)))</f>
        <v/>
      </c>
      <c r="DQ124" s="369" t="str">
        <f ca="1">+IF(OFFSET('Hygiene Data'!$D$13,0,10*ROW('Hygiene Data'!D118))="","",OFFSET('Hygiene Data'!$D$13,0,10*ROW('Hygiene Data'!D118)))</f>
        <v/>
      </c>
      <c r="DR124" s="369" t="str">
        <f ca="1">+IF(OFFSET('Hygiene Data'!$E$11,0,10*ROW('Hygiene Data'!E118))="","",OFFSET('Hygiene Data'!$E$11,0,10*ROW('Hygiene Data'!E118)))</f>
        <v/>
      </c>
      <c r="DS124" s="369" t="str">
        <f ca="1">+IF(OFFSET('Hygiene Data'!$E$12,0,10*ROW('Hygiene Data'!E118))="","",OFFSET('Hygiene Data'!$E$12,0,10*ROW('Hygiene Data'!E118)))</f>
        <v/>
      </c>
      <c r="DT124" s="369" t="str">
        <f ca="1">+IF(OFFSET('Hygiene Data'!$E$13,0,10*ROW('Hygiene Data'!E118))="","",OFFSET('Hygiene Data'!$E$13,0,10*ROW('Hygiene Data'!E118)))</f>
        <v/>
      </c>
      <c r="DU124" s="369" t="str">
        <f ca="1">+IF(OFFSET('Hygiene Data'!$F$11,0,10*ROW('Hygiene Data'!F118))="","",OFFSET('Hygiene Data'!$F$11,0,10*ROW('Hygiene Data'!F118)))</f>
        <v/>
      </c>
      <c r="DV124" s="369" t="str">
        <f ca="1">+IF(OFFSET('Hygiene Data'!$F$12,0,10*ROW('Hygiene Data'!F118))="","",OFFSET('Hygiene Data'!$F$12,0,10*ROW('Hygiene Data'!F118)))</f>
        <v/>
      </c>
      <c r="DW124" s="369" t="str">
        <f ca="1">+IF(OFFSET('Hygiene Data'!$F$13,0,10*ROW('Hygiene Data'!F118))="","",OFFSET('Hygiene Data'!$F$13,0,10*ROW('Hygiene Data'!F118)))</f>
        <v/>
      </c>
      <c r="DX124" s="369" t="str">
        <f ca="1">+IF(OFFSET('Hygiene Data'!$G$11,0,10*ROW('Hygiene Data'!G118))="","",OFFSET('Hygiene Data'!$G$11,0,10*ROW('Hygiene Data'!G118)))</f>
        <v/>
      </c>
      <c r="DY124" s="369" t="str">
        <f ca="1">+IF(OFFSET('Hygiene Data'!$G$12,0,10*ROW('Hygiene Data'!G118))="","",OFFSET('Hygiene Data'!$G$12,0,10*ROW('Hygiene Data'!G118)))</f>
        <v/>
      </c>
      <c r="DZ124" s="369" t="str">
        <f ca="1">+IF(OFFSET('Hygiene Data'!$G$13,0,10*ROW('Hygiene Data'!G118))="","",OFFSET('Hygiene Data'!$G$13,0,10*ROW('Hygiene Data'!G118)))</f>
        <v/>
      </c>
      <c r="EA124" s="369" t="str">
        <f ca="1">+IF(OFFSET('Hygiene Data'!$H$11,0,10*ROW('Hygiene Data'!H118))="","",OFFSET('Hygiene Data'!$H$11,0,10*ROW('Hygiene Data'!H118)))</f>
        <v/>
      </c>
      <c r="EB124" s="369" t="str">
        <f ca="1">+IF(OFFSET('Hygiene Data'!$H$12,0,10*ROW('Hygiene Data'!H118))="","",OFFSET('Hygiene Data'!$H$12,0,10*ROW('Hygiene Data'!H118)))</f>
        <v/>
      </c>
      <c r="EC124" s="369" t="str">
        <f ca="1">+IF(OFFSET('Hygiene Data'!$H$13,0,10*ROW('Hygiene Data'!H118))="","",OFFSET('Hygiene Data'!$H$13,0,10*ROW('Hygiene Data'!H118)))</f>
        <v/>
      </c>
      <c r="ED124" s="369" t="str">
        <f ca="1">+IF(OFFSET('Hygiene Data'!$I$11,0,10*ROW('Hygiene Data'!I118))="","",OFFSET('Hygiene Data'!$I$11,0,10*ROW('Hygiene Data'!I118)))</f>
        <v/>
      </c>
      <c r="EE124" s="369" t="str">
        <f ca="1">+IF(OFFSET('Hygiene Data'!$I$12,0,10*ROW('Hygiene Data'!I118))="","",OFFSET('Hygiene Data'!$I$12,0,10*ROW('Hygiene Data'!I118)))</f>
        <v/>
      </c>
      <c r="EF124" s="369" t="str">
        <f ca="1">+IF(OFFSET('Hygiene Data'!$I$13,0,10*ROW('Hygiene Data'!I118))="","",OFFSET('Hygiene Data'!$I$13,0,10*ROW('Hygiene Data'!I118)))</f>
        <v/>
      </c>
    </row>
    <row r="125" spans="1:136" x14ac:dyDescent="0.25">
      <c r="A125" s="478" t="str">
        <f ca="1">+IF(OFFSET('Water Data'!$B$2,0,10*ROW('Water Data'!E119))="","",OFFSET('Water Data'!$B$2,0,10*ROW('Water Data'!E119)))</f>
        <v/>
      </c>
      <c r="B125" s="478"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05" t="str">
        <f t="shared" ca="1" si="1"/>
        <v/>
      </c>
      <c r="D125" s="506"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06"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06"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06"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06"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06"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06"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06"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06"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06"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06"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06"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06"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06"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06"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06"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06"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06"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07"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07"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07"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07"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07"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07"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07"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07"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07"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07"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07"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07"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07"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07"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07"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07"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07"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07"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07"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07"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07"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07"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07"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07"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07"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07"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07"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07"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07"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07"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08"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84"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08"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08"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08"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08"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08"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08"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08"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08"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08"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08"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08"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08"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08"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08"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08"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08"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69" t="str">
        <f ca="1">+IF(OFFSET('Water Data'!$D$27,0,10*ROW('Water Data'!D119))="","",OFFSET('Water Data'!$D$27,0,10*ROW('Water Data'!D119)))</f>
        <v/>
      </c>
      <c r="BT125" s="369" t="str">
        <f ca="1">+IF(OFFSET('Water Data'!$D$28,0,10*ROW('Water Data'!D119))="","",OFFSET('Water Data'!$D$28,0,10*ROW('Water Data'!D119)))</f>
        <v/>
      </c>
      <c r="BU125" s="369" t="str">
        <f ca="1">+IF(OFFSET('Water Data'!$D$29,0,10*ROW('Water Data'!D119))="","",OFFSET('Water Data'!$D$29,0,10*ROW('Water Data'!D119)))</f>
        <v/>
      </c>
      <c r="BV125" s="369" t="str">
        <f ca="1">+IF(OFFSET('Water Data'!$E$27,0,10*ROW('Water Data'!E119))="","",OFFSET('Water Data'!$E$27,0,10*ROW('Water Data'!E119)))</f>
        <v/>
      </c>
      <c r="BW125" s="369" t="str">
        <f ca="1">+IF(OFFSET('Water Data'!$E$28,0,10*ROW('Water Data'!E119))="","",OFFSET('Water Data'!$E$28,0,10*ROW('Water Data'!E119)))</f>
        <v/>
      </c>
      <c r="BX125" s="369" t="str">
        <f ca="1">+IF(OFFSET('Water Data'!$E$29,0,10*ROW('Water Data'!E119))="","",OFFSET('Water Data'!$E$29,0,10*ROW('Water Data'!E119)))</f>
        <v/>
      </c>
      <c r="BY125" s="369" t="str">
        <f ca="1">+IF(OFFSET('Water Data'!$F$27,0,10*ROW('Water Data'!F119))="","",OFFSET('Water Data'!$F$27,0,10*ROW('Water Data'!F119)))</f>
        <v/>
      </c>
      <c r="BZ125" s="369" t="str">
        <f ca="1">+IF(OFFSET('Water Data'!$F$28,0,10*ROW('Water Data'!F119))="","",OFFSET('Water Data'!$F$28,0,10*ROW('Water Data'!F119)))</f>
        <v/>
      </c>
      <c r="CA125" s="369" t="str">
        <f ca="1">+IF(OFFSET('Water Data'!$F$29,0,10*ROW('Water Data'!F119))="","",OFFSET('Water Data'!$F$29,0,10*ROW('Water Data'!F119)))</f>
        <v/>
      </c>
      <c r="CB125" s="369" t="str">
        <f ca="1">+IF(OFFSET('Water Data'!$G$27,0,10*ROW('Water Data'!G119))="","",OFFSET('Water Data'!$G$27,0,10*ROW('Water Data'!G119)))</f>
        <v/>
      </c>
      <c r="CC125" s="369" t="str">
        <f ca="1">+IF(OFFSET('Water Data'!$G$28,0,10*ROW('Water Data'!G119))="","",OFFSET('Water Data'!$G$28,0,10*ROW('Water Data'!G119)))</f>
        <v/>
      </c>
      <c r="CD125" s="369" t="str">
        <f ca="1">+IF(OFFSET('Water Data'!$G$29,0,10*ROW('Water Data'!G119))="","",OFFSET('Water Data'!$G$29,0,10*ROW('Water Data'!G119)))</f>
        <v/>
      </c>
      <c r="CE125" s="369" t="str">
        <f ca="1">+IF(OFFSET('Water Data'!$H$27,0,10*ROW('Water Data'!H119))="","",OFFSET('Water Data'!$H$27,0,10*ROW('Water Data'!H119)))</f>
        <v/>
      </c>
      <c r="CF125" s="369" t="str">
        <f ca="1">+IF(OFFSET('Water Data'!$H$28,0,10*ROW('Water Data'!H119))="","",OFFSET('Water Data'!$H$28,0,10*ROW('Water Data'!H119)))</f>
        <v/>
      </c>
      <c r="CG125" s="369" t="str">
        <f ca="1">+IF(OFFSET('Water Data'!$H$29,0,10*ROW('Water Data'!H119))="","",OFFSET('Water Data'!$H$29,0,10*ROW('Water Data'!H119)))</f>
        <v/>
      </c>
      <c r="CH125" s="369" t="str">
        <f ca="1">+IF(OFFSET('Water Data'!$I$27,0,10*ROW('Water Data'!I119))="","",OFFSET('Water Data'!$I$27,0,10*ROW('Water Data'!I119)))</f>
        <v/>
      </c>
      <c r="CI125" s="369" t="str">
        <f ca="1">+IF(OFFSET('Water Data'!$I$28,0,10*ROW('Water Data'!I119))="","",OFFSET('Water Data'!$I$28,0,10*ROW('Water Data'!I119)))</f>
        <v/>
      </c>
      <c r="CJ125" s="369" t="str">
        <f ca="1">+IF(OFFSET('Water Data'!$I$29,0,10*ROW('Water Data'!I119))="","",OFFSET('Water Data'!$I$29,0,10*ROW('Water Data'!I119)))</f>
        <v/>
      </c>
      <c r="CK125" s="369" t="str">
        <f ca="1">+IF(OFFSET('Sanitation Data'!$D$28,0,10*ROW('Sanitation Data'!D119))="","",OFFSET('Sanitation Data'!$D$28,0,10*ROW('Sanitation Data'!D119)))</f>
        <v/>
      </c>
      <c r="CL125" s="369" t="str">
        <f ca="1">+IF(OFFSET('Sanitation Data'!$D$29,0,10*ROW('Sanitation Data'!D119))="","",OFFSET('Sanitation Data'!$D$29,0,10*ROW('Sanitation Data'!D119)))</f>
        <v/>
      </c>
      <c r="CM125" s="369" t="str">
        <f ca="1">+IF(OFFSET('Sanitation Data'!$D$30,0,10*ROW('Sanitation Data'!D119))="","",OFFSET('Sanitation Data'!$D$30,0,10*ROW('Sanitation Data'!D119)))</f>
        <v/>
      </c>
      <c r="CN125" s="369" t="str">
        <f ca="1">+IF(OFFSET('Sanitation Data'!$D$31,0,10*ROW('Sanitation Data'!D119))="","",OFFSET('Sanitation Data'!$D$31,0,10*ROW('Sanitation Data'!D119)))</f>
        <v/>
      </c>
      <c r="CO125" s="369" t="str">
        <f ca="1">+IF(OFFSET('Sanitation Data'!$D$32,0,10*ROW('Sanitation Data'!D119))="","",OFFSET('Sanitation Data'!$D$32,0,10*ROW('Sanitation Data'!D119)))</f>
        <v/>
      </c>
      <c r="CP125" s="369" t="str">
        <f ca="1">+IF(OFFSET('Sanitation Data'!$E$28,0,10*ROW('Sanitation Data'!E119))="","",OFFSET('Sanitation Data'!$E$28,0,10*ROW('Sanitation Data'!E119)))</f>
        <v/>
      </c>
      <c r="CQ125" s="369" t="str">
        <f ca="1">+IF(OFFSET('Sanitation Data'!$E$29,0,10*ROW('Sanitation Data'!E119))="","",OFFSET('Sanitation Data'!$E$29,0,10*ROW('Sanitation Data'!E119)))</f>
        <v/>
      </c>
      <c r="CR125" s="369" t="str">
        <f ca="1">+IF(OFFSET('Sanitation Data'!$E$30,0,10*ROW('Sanitation Data'!E119))="","",OFFSET('Sanitation Data'!$E$30,0,10*ROW('Sanitation Data'!E119)))</f>
        <v/>
      </c>
      <c r="CS125" s="369" t="str">
        <f ca="1">+IF(OFFSET('Sanitation Data'!$E$31,0,10*ROW('Sanitation Data'!E119))="","",OFFSET('Sanitation Data'!$E$31,0,10*ROW('Sanitation Data'!E119)))</f>
        <v/>
      </c>
      <c r="CT125" s="369" t="str">
        <f ca="1">+IF(OFFSET('Sanitation Data'!$E$32,0,10*ROW('Sanitation Data'!E119))="","",OFFSET('Sanitation Data'!$E$32,0,10*ROW('Sanitation Data'!E119)))</f>
        <v/>
      </c>
      <c r="CU125" s="369" t="str">
        <f ca="1">+IF(OFFSET('Sanitation Data'!$F$28,0,10*ROW('Sanitation Data'!F119))="","",OFFSET('Sanitation Data'!$F$28,0,10*ROW('Sanitation Data'!F119)))</f>
        <v/>
      </c>
      <c r="CV125" s="369" t="str">
        <f ca="1">+IF(OFFSET('Sanitation Data'!$F$29,0,10*ROW('Sanitation Data'!F119))="","",OFFSET('Sanitation Data'!$F$29,0,10*ROW('Sanitation Data'!F119)))</f>
        <v/>
      </c>
      <c r="CW125" s="369" t="str">
        <f ca="1">+IF(OFFSET('Sanitation Data'!$F$30,0,10*ROW('Sanitation Data'!F119))="","",OFFSET('Sanitation Data'!$F$30,0,10*ROW('Sanitation Data'!F119)))</f>
        <v/>
      </c>
      <c r="CX125" s="369" t="str">
        <f ca="1">+IF(OFFSET('Sanitation Data'!$F$31,0,10*ROW('Sanitation Data'!F119))="","",OFFSET('Sanitation Data'!$F$31,0,10*ROW('Sanitation Data'!F119)))</f>
        <v/>
      </c>
      <c r="CY125" s="369" t="str">
        <f ca="1">+IF(OFFSET('Sanitation Data'!$F$32,0,10*ROW('Sanitation Data'!F119))="","",OFFSET('Sanitation Data'!$F$32,0,10*ROW('Sanitation Data'!F119)))</f>
        <v/>
      </c>
      <c r="CZ125" s="369" t="str">
        <f ca="1">+IF(OFFSET('Sanitation Data'!$G$28,0,10*ROW('Sanitation Data'!G119))="","",OFFSET('Sanitation Data'!$G$28,0,10*ROW('Sanitation Data'!G119)))</f>
        <v/>
      </c>
      <c r="DA125" s="369" t="str">
        <f ca="1">+IF(OFFSET('Sanitation Data'!$G$29,0,10*ROW('Sanitation Data'!G119))="","",OFFSET('Sanitation Data'!$G$29,0,10*ROW('Sanitation Data'!G119)))</f>
        <v/>
      </c>
      <c r="DB125" s="369" t="str">
        <f ca="1">+IF(OFFSET('Sanitation Data'!$G$30,0,10*ROW('Sanitation Data'!G119))="","",OFFSET('Sanitation Data'!$G$30,0,10*ROW('Sanitation Data'!G119)))</f>
        <v/>
      </c>
      <c r="DC125" s="369" t="str">
        <f ca="1">+IF(OFFSET('Sanitation Data'!$G$31,0,10*ROW('Sanitation Data'!G119))="","",OFFSET('Sanitation Data'!$G$31,0,10*ROW('Sanitation Data'!G119)))</f>
        <v/>
      </c>
      <c r="DD125" s="369" t="str">
        <f ca="1">+IF(OFFSET('Sanitation Data'!$G$32,0,10*ROW('Sanitation Data'!G119))="","",OFFSET('Sanitation Data'!$G$32,0,10*ROW('Sanitation Data'!G119)))</f>
        <v/>
      </c>
      <c r="DE125" s="369" t="str">
        <f ca="1">+IF(OFFSET('Sanitation Data'!$H$28,0,10*ROW('Sanitation Data'!H119))="","",OFFSET('Sanitation Data'!$H$28,0,10*ROW('Sanitation Data'!H119)))</f>
        <v/>
      </c>
      <c r="DF125" s="369" t="str">
        <f ca="1">+IF(OFFSET('Sanitation Data'!$H$29,0,10*ROW('Sanitation Data'!H119))="","",OFFSET('Sanitation Data'!$H$29,0,10*ROW('Sanitation Data'!H119)))</f>
        <v/>
      </c>
      <c r="DG125" s="369" t="str">
        <f ca="1">+IF(OFFSET('Sanitation Data'!$H$30,0,10*ROW('Sanitation Data'!H119))="","",OFFSET('Sanitation Data'!$H$30,0,10*ROW('Sanitation Data'!H119)))</f>
        <v/>
      </c>
      <c r="DH125" s="369" t="str">
        <f ca="1">+IF(OFFSET('Sanitation Data'!$H$31,0,10*ROW('Sanitation Data'!H119))="","",OFFSET('Sanitation Data'!$H$31,0,10*ROW('Sanitation Data'!H119)))</f>
        <v/>
      </c>
      <c r="DI125" s="369" t="str">
        <f ca="1">+IF(OFFSET('Sanitation Data'!$H$32,0,10*ROW('Sanitation Data'!H119))="","",OFFSET('Sanitation Data'!$H$32,0,10*ROW('Sanitation Data'!H119)))</f>
        <v/>
      </c>
      <c r="DJ125" s="369" t="str">
        <f ca="1">+IF(OFFSET('Sanitation Data'!$I$28,0,10*ROW('Sanitation Data'!I119))="","",OFFSET('Sanitation Data'!$I$28,0,10*ROW('Sanitation Data'!I119)))</f>
        <v/>
      </c>
      <c r="DK125" s="369" t="str">
        <f ca="1">+IF(OFFSET('Sanitation Data'!$I$29,0,10*ROW('Sanitation Data'!I119))="","",OFFSET('Sanitation Data'!$I$29,0,10*ROW('Sanitation Data'!I119)))</f>
        <v/>
      </c>
      <c r="DL125" s="369" t="str">
        <f ca="1">+IF(OFFSET('Sanitation Data'!$I$30,0,10*ROW('Sanitation Data'!I119))="","",OFFSET('Sanitation Data'!$I$30,0,10*ROW('Sanitation Data'!I119)))</f>
        <v/>
      </c>
      <c r="DM125" s="369" t="str">
        <f ca="1">+IF(OFFSET('Sanitation Data'!$I$31,0,10*ROW('Sanitation Data'!I119))="","",OFFSET('Sanitation Data'!$I$31,0,10*ROW('Sanitation Data'!I119)))</f>
        <v/>
      </c>
      <c r="DN125" s="369" t="str">
        <f ca="1">+IF(OFFSET('Sanitation Data'!$I$32,0,10*ROW('Sanitation Data'!I119))="","",OFFSET('Sanitation Data'!$I$32,0,10*ROW('Sanitation Data'!I119)))</f>
        <v/>
      </c>
      <c r="DO125" s="369" t="str">
        <f ca="1">+IF(OFFSET('Hygiene Data'!$D$11,0,10*ROW('Hygiene Data'!D119))="","",OFFSET('Hygiene Data'!$D$11,0,10*ROW('Hygiene Data'!D119)))</f>
        <v/>
      </c>
      <c r="DP125" s="369" t="str">
        <f ca="1">+IF(OFFSET('Hygiene Data'!$D$12,0,10*ROW('Hygiene Data'!D119))="","",OFFSET('Hygiene Data'!$D$12,0,10*ROW('Hygiene Data'!D119)))</f>
        <v/>
      </c>
      <c r="DQ125" s="369" t="str">
        <f ca="1">+IF(OFFSET('Hygiene Data'!$D$13,0,10*ROW('Hygiene Data'!D119))="","",OFFSET('Hygiene Data'!$D$13,0,10*ROW('Hygiene Data'!D119)))</f>
        <v/>
      </c>
      <c r="DR125" s="369" t="str">
        <f ca="1">+IF(OFFSET('Hygiene Data'!$E$11,0,10*ROW('Hygiene Data'!E119))="","",OFFSET('Hygiene Data'!$E$11,0,10*ROW('Hygiene Data'!E119)))</f>
        <v/>
      </c>
      <c r="DS125" s="369" t="str">
        <f ca="1">+IF(OFFSET('Hygiene Data'!$E$12,0,10*ROW('Hygiene Data'!E119))="","",OFFSET('Hygiene Data'!$E$12,0,10*ROW('Hygiene Data'!E119)))</f>
        <v/>
      </c>
      <c r="DT125" s="369" t="str">
        <f ca="1">+IF(OFFSET('Hygiene Data'!$E$13,0,10*ROW('Hygiene Data'!E119))="","",OFFSET('Hygiene Data'!$E$13,0,10*ROW('Hygiene Data'!E119)))</f>
        <v/>
      </c>
      <c r="DU125" s="369" t="str">
        <f ca="1">+IF(OFFSET('Hygiene Data'!$F$11,0,10*ROW('Hygiene Data'!F119))="","",OFFSET('Hygiene Data'!$F$11,0,10*ROW('Hygiene Data'!F119)))</f>
        <v/>
      </c>
      <c r="DV125" s="369" t="str">
        <f ca="1">+IF(OFFSET('Hygiene Data'!$F$12,0,10*ROW('Hygiene Data'!F119))="","",OFFSET('Hygiene Data'!$F$12,0,10*ROW('Hygiene Data'!F119)))</f>
        <v/>
      </c>
      <c r="DW125" s="369" t="str">
        <f ca="1">+IF(OFFSET('Hygiene Data'!$F$13,0,10*ROW('Hygiene Data'!F119))="","",OFFSET('Hygiene Data'!$F$13,0,10*ROW('Hygiene Data'!F119)))</f>
        <v/>
      </c>
      <c r="DX125" s="369" t="str">
        <f ca="1">+IF(OFFSET('Hygiene Data'!$G$11,0,10*ROW('Hygiene Data'!G119))="","",OFFSET('Hygiene Data'!$G$11,0,10*ROW('Hygiene Data'!G119)))</f>
        <v/>
      </c>
      <c r="DY125" s="369" t="str">
        <f ca="1">+IF(OFFSET('Hygiene Data'!$G$12,0,10*ROW('Hygiene Data'!G119))="","",OFFSET('Hygiene Data'!$G$12,0,10*ROW('Hygiene Data'!G119)))</f>
        <v/>
      </c>
      <c r="DZ125" s="369" t="str">
        <f ca="1">+IF(OFFSET('Hygiene Data'!$G$13,0,10*ROW('Hygiene Data'!G119))="","",OFFSET('Hygiene Data'!$G$13,0,10*ROW('Hygiene Data'!G119)))</f>
        <v/>
      </c>
      <c r="EA125" s="369" t="str">
        <f ca="1">+IF(OFFSET('Hygiene Data'!$H$11,0,10*ROW('Hygiene Data'!H119))="","",OFFSET('Hygiene Data'!$H$11,0,10*ROW('Hygiene Data'!H119)))</f>
        <v/>
      </c>
      <c r="EB125" s="369" t="str">
        <f ca="1">+IF(OFFSET('Hygiene Data'!$H$12,0,10*ROW('Hygiene Data'!H119))="","",OFFSET('Hygiene Data'!$H$12,0,10*ROW('Hygiene Data'!H119)))</f>
        <v/>
      </c>
      <c r="EC125" s="369" t="str">
        <f ca="1">+IF(OFFSET('Hygiene Data'!$H$13,0,10*ROW('Hygiene Data'!H119))="","",OFFSET('Hygiene Data'!$H$13,0,10*ROW('Hygiene Data'!H119)))</f>
        <v/>
      </c>
      <c r="ED125" s="369" t="str">
        <f ca="1">+IF(OFFSET('Hygiene Data'!$I$11,0,10*ROW('Hygiene Data'!I119))="","",OFFSET('Hygiene Data'!$I$11,0,10*ROW('Hygiene Data'!I119)))</f>
        <v/>
      </c>
      <c r="EE125" s="369" t="str">
        <f ca="1">+IF(OFFSET('Hygiene Data'!$I$12,0,10*ROW('Hygiene Data'!I119))="","",OFFSET('Hygiene Data'!$I$12,0,10*ROW('Hygiene Data'!I119)))</f>
        <v/>
      </c>
      <c r="EF125" s="369" t="str">
        <f ca="1">+IF(OFFSET('Hygiene Data'!$I$13,0,10*ROW('Hygiene Data'!I119))="","",OFFSET('Hygiene Data'!$I$13,0,10*ROW('Hygiene Data'!I119)))</f>
        <v/>
      </c>
    </row>
    <row r="126" spans="1:136" x14ac:dyDescent="0.25">
      <c r="A126" s="478" t="str">
        <f ca="1">+IF(OFFSET('Water Data'!$B$2,0,10*ROW('Water Data'!E120))="","",OFFSET('Water Data'!$B$2,0,10*ROW('Water Data'!E120)))</f>
        <v/>
      </c>
      <c r="B126" s="478"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05" t="str">
        <f t="shared" ca="1" si="1"/>
        <v/>
      </c>
      <c r="D126" s="506"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06"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06"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06"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06"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06"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06"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06"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06"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06"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06"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06"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06"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06"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06"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06"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06"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06"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07"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07"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07"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07"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07"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07"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07"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07"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07"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07"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07"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07"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07"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07"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07"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07"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07"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07"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07"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07"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07"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07"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07"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07"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07"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07"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07"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07"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07"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07"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08"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84"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08"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08"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08"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08"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08"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08"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08"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08"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08"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08"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08"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08"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08"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08"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08"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08"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69" t="str">
        <f ca="1">+IF(OFFSET('Water Data'!$D$27,0,10*ROW('Water Data'!D120))="","",OFFSET('Water Data'!$D$27,0,10*ROW('Water Data'!D120)))</f>
        <v/>
      </c>
      <c r="BT126" s="369" t="str">
        <f ca="1">+IF(OFFSET('Water Data'!$D$28,0,10*ROW('Water Data'!D120))="","",OFFSET('Water Data'!$D$28,0,10*ROW('Water Data'!D120)))</f>
        <v/>
      </c>
      <c r="BU126" s="369" t="str">
        <f ca="1">+IF(OFFSET('Water Data'!$D$29,0,10*ROW('Water Data'!D120))="","",OFFSET('Water Data'!$D$29,0,10*ROW('Water Data'!D120)))</f>
        <v/>
      </c>
      <c r="BV126" s="369" t="str">
        <f ca="1">+IF(OFFSET('Water Data'!$E$27,0,10*ROW('Water Data'!E120))="","",OFFSET('Water Data'!$E$27,0,10*ROW('Water Data'!E120)))</f>
        <v/>
      </c>
      <c r="BW126" s="369" t="str">
        <f ca="1">+IF(OFFSET('Water Data'!$E$28,0,10*ROW('Water Data'!E120))="","",OFFSET('Water Data'!$E$28,0,10*ROW('Water Data'!E120)))</f>
        <v/>
      </c>
      <c r="BX126" s="369" t="str">
        <f ca="1">+IF(OFFSET('Water Data'!$E$29,0,10*ROW('Water Data'!E120))="","",OFFSET('Water Data'!$E$29,0,10*ROW('Water Data'!E120)))</f>
        <v/>
      </c>
      <c r="BY126" s="369" t="str">
        <f ca="1">+IF(OFFSET('Water Data'!$F$27,0,10*ROW('Water Data'!F120))="","",OFFSET('Water Data'!$F$27,0,10*ROW('Water Data'!F120)))</f>
        <v/>
      </c>
      <c r="BZ126" s="369" t="str">
        <f ca="1">+IF(OFFSET('Water Data'!$F$28,0,10*ROW('Water Data'!F120))="","",OFFSET('Water Data'!$F$28,0,10*ROW('Water Data'!F120)))</f>
        <v/>
      </c>
      <c r="CA126" s="369" t="str">
        <f ca="1">+IF(OFFSET('Water Data'!$F$29,0,10*ROW('Water Data'!F120))="","",OFFSET('Water Data'!$F$29,0,10*ROW('Water Data'!F120)))</f>
        <v/>
      </c>
      <c r="CB126" s="369" t="str">
        <f ca="1">+IF(OFFSET('Water Data'!$G$27,0,10*ROW('Water Data'!G120))="","",OFFSET('Water Data'!$G$27,0,10*ROW('Water Data'!G120)))</f>
        <v/>
      </c>
      <c r="CC126" s="369" t="str">
        <f ca="1">+IF(OFFSET('Water Data'!$G$28,0,10*ROW('Water Data'!G120))="","",OFFSET('Water Data'!$G$28,0,10*ROW('Water Data'!G120)))</f>
        <v/>
      </c>
      <c r="CD126" s="369" t="str">
        <f ca="1">+IF(OFFSET('Water Data'!$G$29,0,10*ROW('Water Data'!G120))="","",OFFSET('Water Data'!$G$29,0,10*ROW('Water Data'!G120)))</f>
        <v/>
      </c>
      <c r="CE126" s="369" t="str">
        <f ca="1">+IF(OFFSET('Water Data'!$H$27,0,10*ROW('Water Data'!H120))="","",OFFSET('Water Data'!$H$27,0,10*ROW('Water Data'!H120)))</f>
        <v/>
      </c>
      <c r="CF126" s="369" t="str">
        <f ca="1">+IF(OFFSET('Water Data'!$H$28,0,10*ROW('Water Data'!H120))="","",OFFSET('Water Data'!$H$28,0,10*ROW('Water Data'!H120)))</f>
        <v/>
      </c>
      <c r="CG126" s="369" t="str">
        <f ca="1">+IF(OFFSET('Water Data'!$H$29,0,10*ROW('Water Data'!H120))="","",OFFSET('Water Data'!$H$29,0,10*ROW('Water Data'!H120)))</f>
        <v/>
      </c>
      <c r="CH126" s="369" t="str">
        <f ca="1">+IF(OFFSET('Water Data'!$I$27,0,10*ROW('Water Data'!I120))="","",OFFSET('Water Data'!$I$27,0,10*ROW('Water Data'!I120)))</f>
        <v/>
      </c>
      <c r="CI126" s="369" t="str">
        <f ca="1">+IF(OFFSET('Water Data'!$I$28,0,10*ROW('Water Data'!I120))="","",OFFSET('Water Data'!$I$28,0,10*ROW('Water Data'!I120)))</f>
        <v/>
      </c>
      <c r="CJ126" s="369" t="str">
        <f ca="1">+IF(OFFSET('Water Data'!$I$29,0,10*ROW('Water Data'!I120))="","",OFFSET('Water Data'!$I$29,0,10*ROW('Water Data'!I120)))</f>
        <v/>
      </c>
      <c r="CK126" s="369" t="str">
        <f ca="1">+IF(OFFSET('Sanitation Data'!$D$28,0,10*ROW('Sanitation Data'!D120))="","",OFFSET('Sanitation Data'!$D$28,0,10*ROW('Sanitation Data'!D120)))</f>
        <v/>
      </c>
      <c r="CL126" s="369" t="str">
        <f ca="1">+IF(OFFSET('Sanitation Data'!$D$29,0,10*ROW('Sanitation Data'!D120))="","",OFFSET('Sanitation Data'!$D$29,0,10*ROW('Sanitation Data'!D120)))</f>
        <v/>
      </c>
      <c r="CM126" s="369" t="str">
        <f ca="1">+IF(OFFSET('Sanitation Data'!$D$30,0,10*ROW('Sanitation Data'!D120))="","",OFFSET('Sanitation Data'!$D$30,0,10*ROW('Sanitation Data'!D120)))</f>
        <v/>
      </c>
      <c r="CN126" s="369" t="str">
        <f ca="1">+IF(OFFSET('Sanitation Data'!$D$31,0,10*ROW('Sanitation Data'!D120))="","",OFFSET('Sanitation Data'!$D$31,0,10*ROW('Sanitation Data'!D120)))</f>
        <v/>
      </c>
      <c r="CO126" s="369" t="str">
        <f ca="1">+IF(OFFSET('Sanitation Data'!$D$32,0,10*ROW('Sanitation Data'!D120))="","",OFFSET('Sanitation Data'!$D$32,0,10*ROW('Sanitation Data'!D120)))</f>
        <v/>
      </c>
      <c r="CP126" s="369" t="str">
        <f ca="1">+IF(OFFSET('Sanitation Data'!$E$28,0,10*ROW('Sanitation Data'!E120))="","",OFFSET('Sanitation Data'!$E$28,0,10*ROW('Sanitation Data'!E120)))</f>
        <v/>
      </c>
      <c r="CQ126" s="369" t="str">
        <f ca="1">+IF(OFFSET('Sanitation Data'!$E$29,0,10*ROW('Sanitation Data'!E120))="","",OFFSET('Sanitation Data'!$E$29,0,10*ROW('Sanitation Data'!E120)))</f>
        <v/>
      </c>
      <c r="CR126" s="369" t="str">
        <f ca="1">+IF(OFFSET('Sanitation Data'!$E$30,0,10*ROW('Sanitation Data'!E120))="","",OFFSET('Sanitation Data'!$E$30,0,10*ROW('Sanitation Data'!E120)))</f>
        <v/>
      </c>
      <c r="CS126" s="369" t="str">
        <f ca="1">+IF(OFFSET('Sanitation Data'!$E$31,0,10*ROW('Sanitation Data'!E120))="","",OFFSET('Sanitation Data'!$E$31,0,10*ROW('Sanitation Data'!E120)))</f>
        <v/>
      </c>
      <c r="CT126" s="369" t="str">
        <f ca="1">+IF(OFFSET('Sanitation Data'!$E$32,0,10*ROW('Sanitation Data'!E120))="","",OFFSET('Sanitation Data'!$E$32,0,10*ROW('Sanitation Data'!E120)))</f>
        <v/>
      </c>
      <c r="CU126" s="369" t="str">
        <f ca="1">+IF(OFFSET('Sanitation Data'!$F$28,0,10*ROW('Sanitation Data'!F120))="","",OFFSET('Sanitation Data'!$F$28,0,10*ROW('Sanitation Data'!F120)))</f>
        <v/>
      </c>
      <c r="CV126" s="369" t="str">
        <f ca="1">+IF(OFFSET('Sanitation Data'!$F$29,0,10*ROW('Sanitation Data'!F120))="","",OFFSET('Sanitation Data'!$F$29,0,10*ROW('Sanitation Data'!F120)))</f>
        <v/>
      </c>
      <c r="CW126" s="369" t="str">
        <f ca="1">+IF(OFFSET('Sanitation Data'!$F$30,0,10*ROW('Sanitation Data'!F120))="","",OFFSET('Sanitation Data'!$F$30,0,10*ROW('Sanitation Data'!F120)))</f>
        <v/>
      </c>
      <c r="CX126" s="369" t="str">
        <f ca="1">+IF(OFFSET('Sanitation Data'!$F$31,0,10*ROW('Sanitation Data'!F120))="","",OFFSET('Sanitation Data'!$F$31,0,10*ROW('Sanitation Data'!F120)))</f>
        <v/>
      </c>
      <c r="CY126" s="369" t="str">
        <f ca="1">+IF(OFFSET('Sanitation Data'!$F$32,0,10*ROW('Sanitation Data'!F120))="","",OFFSET('Sanitation Data'!$F$32,0,10*ROW('Sanitation Data'!F120)))</f>
        <v/>
      </c>
      <c r="CZ126" s="369" t="str">
        <f ca="1">+IF(OFFSET('Sanitation Data'!$G$28,0,10*ROW('Sanitation Data'!G120))="","",OFFSET('Sanitation Data'!$G$28,0,10*ROW('Sanitation Data'!G120)))</f>
        <v/>
      </c>
      <c r="DA126" s="369" t="str">
        <f ca="1">+IF(OFFSET('Sanitation Data'!$G$29,0,10*ROW('Sanitation Data'!G120))="","",OFFSET('Sanitation Data'!$G$29,0,10*ROW('Sanitation Data'!G120)))</f>
        <v/>
      </c>
      <c r="DB126" s="369" t="str">
        <f ca="1">+IF(OFFSET('Sanitation Data'!$G$30,0,10*ROW('Sanitation Data'!G120))="","",OFFSET('Sanitation Data'!$G$30,0,10*ROW('Sanitation Data'!G120)))</f>
        <v/>
      </c>
      <c r="DC126" s="369" t="str">
        <f ca="1">+IF(OFFSET('Sanitation Data'!$G$31,0,10*ROW('Sanitation Data'!G120))="","",OFFSET('Sanitation Data'!$G$31,0,10*ROW('Sanitation Data'!G120)))</f>
        <v/>
      </c>
      <c r="DD126" s="369" t="str">
        <f ca="1">+IF(OFFSET('Sanitation Data'!$G$32,0,10*ROW('Sanitation Data'!G120))="","",OFFSET('Sanitation Data'!$G$32,0,10*ROW('Sanitation Data'!G120)))</f>
        <v/>
      </c>
      <c r="DE126" s="369" t="str">
        <f ca="1">+IF(OFFSET('Sanitation Data'!$H$28,0,10*ROW('Sanitation Data'!H120))="","",OFFSET('Sanitation Data'!$H$28,0,10*ROW('Sanitation Data'!H120)))</f>
        <v/>
      </c>
      <c r="DF126" s="369" t="str">
        <f ca="1">+IF(OFFSET('Sanitation Data'!$H$29,0,10*ROW('Sanitation Data'!H120))="","",OFFSET('Sanitation Data'!$H$29,0,10*ROW('Sanitation Data'!H120)))</f>
        <v/>
      </c>
      <c r="DG126" s="369" t="str">
        <f ca="1">+IF(OFFSET('Sanitation Data'!$H$30,0,10*ROW('Sanitation Data'!H120))="","",OFFSET('Sanitation Data'!$H$30,0,10*ROW('Sanitation Data'!H120)))</f>
        <v/>
      </c>
      <c r="DH126" s="369" t="str">
        <f ca="1">+IF(OFFSET('Sanitation Data'!$H$31,0,10*ROW('Sanitation Data'!H120))="","",OFFSET('Sanitation Data'!$H$31,0,10*ROW('Sanitation Data'!H120)))</f>
        <v/>
      </c>
      <c r="DI126" s="369" t="str">
        <f ca="1">+IF(OFFSET('Sanitation Data'!$H$32,0,10*ROW('Sanitation Data'!H120))="","",OFFSET('Sanitation Data'!$H$32,0,10*ROW('Sanitation Data'!H120)))</f>
        <v/>
      </c>
      <c r="DJ126" s="369" t="str">
        <f ca="1">+IF(OFFSET('Sanitation Data'!$I$28,0,10*ROW('Sanitation Data'!I120))="","",OFFSET('Sanitation Data'!$I$28,0,10*ROW('Sanitation Data'!I120)))</f>
        <v/>
      </c>
      <c r="DK126" s="369" t="str">
        <f ca="1">+IF(OFFSET('Sanitation Data'!$I$29,0,10*ROW('Sanitation Data'!I120))="","",OFFSET('Sanitation Data'!$I$29,0,10*ROW('Sanitation Data'!I120)))</f>
        <v/>
      </c>
      <c r="DL126" s="369" t="str">
        <f ca="1">+IF(OFFSET('Sanitation Data'!$I$30,0,10*ROW('Sanitation Data'!I120))="","",OFFSET('Sanitation Data'!$I$30,0,10*ROW('Sanitation Data'!I120)))</f>
        <v/>
      </c>
      <c r="DM126" s="369" t="str">
        <f ca="1">+IF(OFFSET('Sanitation Data'!$I$31,0,10*ROW('Sanitation Data'!I120))="","",OFFSET('Sanitation Data'!$I$31,0,10*ROW('Sanitation Data'!I120)))</f>
        <v/>
      </c>
      <c r="DN126" s="369" t="str">
        <f ca="1">+IF(OFFSET('Sanitation Data'!$I$32,0,10*ROW('Sanitation Data'!I120))="","",OFFSET('Sanitation Data'!$I$32,0,10*ROW('Sanitation Data'!I120)))</f>
        <v/>
      </c>
      <c r="DO126" s="369" t="str">
        <f ca="1">+IF(OFFSET('Hygiene Data'!$D$11,0,10*ROW('Hygiene Data'!D120))="","",OFFSET('Hygiene Data'!$D$11,0,10*ROW('Hygiene Data'!D120)))</f>
        <v/>
      </c>
      <c r="DP126" s="369" t="str">
        <f ca="1">+IF(OFFSET('Hygiene Data'!$D$12,0,10*ROW('Hygiene Data'!D120))="","",OFFSET('Hygiene Data'!$D$12,0,10*ROW('Hygiene Data'!D120)))</f>
        <v/>
      </c>
      <c r="DQ126" s="369" t="str">
        <f ca="1">+IF(OFFSET('Hygiene Data'!$D$13,0,10*ROW('Hygiene Data'!D120))="","",OFFSET('Hygiene Data'!$D$13,0,10*ROW('Hygiene Data'!D120)))</f>
        <v/>
      </c>
      <c r="DR126" s="369" t="str">
        <f ca="1">+IF(OFFSET('Hygiene Data'!$E$11,0,10*ROW('Hygiene Data'!E120))="","",OFFSET('Hygiene Data'!$E$11,0,10*ROW('Hygiene Data'!E120)))</f>
        <v/>
      </c>
      <c r="DS126" s="369" t="str">
        <f ca="1">+IF(OFFSET('Hygiene Data'!$E$12,0,10*ROW('Hygiene Data'!E120))="","",OFFSET('Hygiene Data'!$E$12,0,10*ROW('Hygiene Data'!E120)))</f>
        <v/>
      </c>
      <c r="DT126" s="369" t="str">
        <f ca="1">+IF(OFFSET('Hygiene Data'!$E$13,0,10*ROW('Hygiene Data'!E120))="","",OFFSET('Hygiene Data'!$E$13,0,10*ROW('Hygiene Data'!E120)))</f>
        <v/>
      </c>
      <c r="DU126" s="369" t="str">
        <f ca="1">+IF(OFFSET('Hygiene Data'!$F$11,0,10*ROW('Hygiene Data'!F120))="","",OFFSET('Hygiene Data'!$F$11,0,10*ROW('Hygiene Data'!F120)))</f>
        <v/>
      </c>
      <c r="DV126" s="369" t="str">
        <f ca="1">+IF(OFFSET('Hygiene Data'!$F$12,0,10*ROW('Hygiene Data'!F120))="","",OFFSET('Hygiene Data'!$F$12,0,10*ROW('Hygiene Data'!F120)))</f>
        <v/>
      </c>
      <c r="DW126" s="369" t="str">
        <f ca="1">+IF(OFFSET('Hygiene Data'!$F$13,0,10*ROW('Hygiene Data'!F120))="","",OFFSET('Hygiene Data'!$F$13,0,10*ROW('Hygiene Data'!F120)))</f>
        <v/>
      </c>
      <c r="DX126" s="369" t="str">
        <f ca="1">+IF(OFFSET('Hygiene Data'!$G$11,0,10*ROW('Hygiene Data'!G120))="","",OFFSET('Hygiene Data'!$G$11,0,10*ROW('Hygiene Data'!G120)))</f>
        <v/>
      </c>
      <c r="DY126" s="369" t="str">
        <f ca="1">+IF(OFFSET('Hygiene Data'!$G$12,0,10*ROW('Hygiene Data'!G120))="","",OFFSET('Hygiene Data'!$G$12,0,10*ROW('Hygiene Data'!G120)))</f>
        <v/>
      </c>
      <c r="DZ126" s="369" t="str">
        <f ca="1">+IF(OFFSET('Hygiene Data'!$G$13,0,10*ROW('Hygiene Data'!G120))="","",OFFSET('Hygiene Data'!$G$13,0,10*ROW('Hygiene Data'!G120)))</f>
        <v/>
      </c>
      <c r="EA126" s="369" t="str">
        <f ca="1">+IF(OFFSET('Hygiene Data'!$H$11,0,10*ROW('Hygiene Data'!H120))="","",OFFSET('Hygiene Data'!$H$11,0,10*ROW('Hygiene Data'!H120)))</f>
        <v/>
      </c>
      <c r="EB126" s="369" t="str">
        <f ca="1">+IF(OFFSET('Hygiene Data'!$H$12,0,10*ROW('Hygiene Data'!H120))="","",OFFSET('Hygiene Data'!$H$12,0,10*ROW('Hygiene Data'!H120)))</f>
        <v/>
      </c>
      <c r="EC126" s="369" t="str">
        <f ca="1">+IF(OFFSET('Hygiene Data'!$H$13,0,10*ROW('Hygiene Data'!H120))="","",OFFSET('Hygiene Data'!$H$13,0,10*ROW('Hygiene Data'!H120)))</f>
        <v/>
      </c>
      <c r="ED126" s="369" t="str">
        <f ca="1">+IF(OFFSET('Hygiene Data'!$I$11,0,10*ROW('Hygiene Data'!I120))="","",OFFSET('Hygiene Data'!$I$11,0,10*ROW('Hygiene Data'!I120)))</f>
        <v/>
      </c>
      <c r="EE126" s="369" t="str">
        <f ca="1">+IF(OFFSET('Hygiene Data'!$I$12,0,10*ROW('Hygiene Data'!I120))="","",OFFSET('Hygiene Data'!$I$12,0,10*ROW('Hygiene Data'!I120)))</f>
        <v/>
      </c>
      <c r="EF126" s="369" t="str">
        <f ca="1">+IF(OFFSET('Hygiene Data'!$I$13,0,10*ROW('Hygiene Data'!I120))="","",OFFSET('Hygiene Data'!$I$13,0,10*ROW('Hygiene Data'!I120)))</f>
        <v/>
      </c>
    </row>
    <row r="127" spans="1:136" x14ac:dyDescent="0.25">
      <c r="A127" s="478" t="str">
        <f ca="1">+IF(OFFSET('Water Data'!$B$2,0,10*ROW('Water Data'!E121))="","",OFFSET('Water Data'!$B$2,0,10*ROW('Water Data'!E121)))</f>
        <v/>
      </c>
      <c r="B127" s="478"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05" t="str">
        <f t="shared" ca="1" si="1"/>
        <v/>
      </c>
      <c r="D127" s="506"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06"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06"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06"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06"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06"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06"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06"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06"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06"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06"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06"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06"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06"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06"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06"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06"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06"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07"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07"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07"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07"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07"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07"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07"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07"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07"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07"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07"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07"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07"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07"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07"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07"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07"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07"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07"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07"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07"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07"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07"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07"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07"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07"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07"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07"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07"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07"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08"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84"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08"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08"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08"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08"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08"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08"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08"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08"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08"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08"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08"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08"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08"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08"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08"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08"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69" t="str">
        <f ca="1">+IF(OFFSET('Water Data'!$D$27,0,10*ROW('Water Data'!D121))="","",OFFSET('Water Data'!$D$27,0,10*ROW('Water Data'!D121)))</f>
        <v/>
      </c>
      <c r="BT127" s="369" t="str">
        <f ca="1">+IF(OFFSET('Water Data'!$D$28,0,10*ROW('Water Data'!D121))="","",OFFSET('Water Data'!$D$28,0,10*ROW('Water Data'!D121)))</f>
        <v/>
      </c>
      <c r="BU127" s="369" t="str">
        <f ca="1">+IF(OFFSET('Water Data'!$D$29,0,10*ROW('Water Data'!D121))="","",OFFSET('Water Data'!$D$29,0,10*ROW('Water Data'!D121)))</f>
        <v/>
      </c>
      <c r="BV127" s="369" t="str">
        <f ca="1">+IF(OFFSET('Water Data'!$E$27,0,10*ROW('Water Data'!E121))="","",OFFSET('Water Data'!$E$27,0,10*ROW('Water Data'!E121)))</f>
        <v/>
      </c>
      <c r="BW127" s="369" t="str">
        <f ca="1">+IF(OFFSET('Water Data'!$E$28,0,10*ROW('Water Data'!E121))="","",OFFSET('Water Data'!$E$28,0,10*ROW('Water Data'!E121)))</f>
        <v/>
      </c>
      <c r="BX127" s="369" t="str">
        <f ca="1">+IF(OFFSET('Water Data'!$E$29,0,10*ROW('Water Data'!E121))="","",OFFSET('Water Data'!$E$29,0,10*ROW('Water Data'!E121)))</f>
        <v/>
      </c>
      <c r="BY127" s="369" t="str">
        <f ca="1">+IF(OFFSET('Water Data'!$F$27,0,10*ROW('Water Data'!F121))="","",OFFSET('Water Data'!$F$27,0,10*ROW('Water Data'!F121)))</f>
        <v/>
      </c>
      <c r="BZ127" s="369" t="str">
        <f ca="1">+IF(OFFSET('Water Data'!$F$28,0,10*ROW('Water Data'!F121))="","",OFFSET('Water Data'!$F$28,0,10*ROW('Water Data'!F121)))</f>
        <v/>
      </c>
      <c r="CA127" s="369" t="str">
        <f ca="1">+IF(OFFSET('Water Data'!$F$29,0,10*ROW('Water Data'!F121))="","",OFFSET('Water Data'!$F$29,0,10*ROW('Water Data'!F121)))</f>
        <v/>
      </c>
      <c r="CB127" s="369" t="str">
        <f ca="1">+IF(OFFSET('Water Data'!$G$27,0,10*ROW('Water Data'!G121))="","",OFFSET('Water Data'!$G$27,0,10*ROW('Water Data'!G121)))</f>
        <v/>
      </c>
      <c r="CC127" s="369" t="str">
        <f ca="1">+IF(OFFSET('Water Data'!$G$28,0,10*ROW('Water Data'!G121))="","",OFFSET('Water Data'!$G$28,0,10*ROW('Water Data'!G121)))</f>
        <v/>
      </c>
      <c r="CD127" s="369" t="str">
        <f ca="1">+IF(OFFSET('Water Data'!$G$29,0,10*ROW('Water Data'!G121))="","",OFFSET('Water Data'!$G$29,0,10*ROW('Water Data'!G121)))</f>
        <v/>
      </c>
      <c r="CE127" s="369" t="str">
        <f ca="1">+IF(OFFSET('Water Data'!$H$27,0,10*ROW('Water Data'!H121))="","",OFFSET('Water Data'!$H$27,0,10*ROW('Water Data'!H121)))</f>
        <v/>
      </c>
      <c r="CF127" s="369" t="str">
        <f ca="1">+IF(OFFSET('Water Data'!$H$28,0,10*ROW('Water Data'!H121))="","",OFFSET('Water Data'!$H$28,0,10*ROW('Water Data'!H121)))</f>
        <v/>
      </c>
      <c r="CG127" s="369" t="str">
        <f ca="1">+IF(OFFSET('Water Data'!$H$29,0,10*ROW('Water Data'!H121))="","",OFFSET('Water Data'!$H$29,0,10*ROW('Water Data'!H121)))</f>
        <v/>
      </c>
      <c r="CH127" s="369" t="str">
        <f ca="1">+IF(OFFSET('Water Data'!$I$27,0,10*ROW('Water Data'!I121))="","",OFFSET('Water Data'!$I$27,0,10*ROW('Water Data'!I121)))</f>
        <v/>
      </c>
      <c r="CI127" s="369" t="str">
        <f ca="1">+IF(OFFSET('Water Data'!$I$28,0,10*ROW('Water Data'!I121))="","",OFFSET('Water Data'!$I$28,0,10*ROW('Water Data'!I121)))</f>
        <v/>
      </c>
      <c r="CJ127" s="369" t="str">
        <f ca="1">+IF(OFFSET('Water Data'!$I$29,0,10*ROW('Water Data'!I121))="","",OFFSET('Water Data'!$I$29,0,10*ROW('Water Data'!I121)))</f>
        <v/>
      </c>
      <c r="CK127" s="369" t="str">
        <f ca="1">+IF(OFFSET('Sanitation Data'!$D$28,0,10*ROW('Sanitation Data'!D121))="","",OFFSET('Sanitation Data'!$D$28,0,10*ROW('Sanitation Data'!D121)))</f>
        <v/>
      </c>
      <c r="CL127" s="369" t="str">
        <f ca="1">+IF(OFFSET('Sanitation Data'!$D$29,0,10*ROW('Sanitation Data'!D121))="","",OFFSET('Sanitation Data'!$D$29,0,10*ROW('Sanitation Data'!D121)))</f>
        <v/>
      </c>
      <c r="CM127" s="369" t="str">
        <f ca="1">+IF(OFFSET('Sanitation Data'!$D$30,0,10*ROW('Sanitation Data'!D121))="","",OFFSET('Sanitation Data'!$D$30,0,10*ROW('Sanitation Data'!D121)))</f>
        <v/>
      </c>
      <c r="CN127" s="369" t="str">
        <f ca="1">+IF(OFFSET('Sanitation Data'!$D$31,0,10*ROW('Sanitation Data'!D121))="","",OFFSET('Sanitation Data'!$D$31,0,10*ROW('Sanitation Data'!D121)))</f>
        <v/>
      </c>
      <c r="CO127" s="369" t="str">
        <f ca="1">+IF(OFFSET('Sanitation Data'!$D$32,0,10*ROW('Sanitation Data'!D121))="","",OFFSET('Sanitation Data'!$D$32,0,10*ROW('Sanitation Data'!D121)))</f>
        <v/>
      </c>
      <c r="CP127" s="369" t="str">
        <f ca="1">+IF(OFFSET('Sanitation Data'!$E$28,0,10*ROW('Sanitation Data'!E121))="","",OFFSET('Sanitation Data'!$E$28,0,10*ROW('Sanitation Data'!E121)))</f>
        <v/>
      </c>
      <c r="CQ127" s="369" t="str">
        <f ca="1">+IF(OFFSET('Sanitation Data'!$E$29,0,10*ROW('Sanitation Data'!E121))="","",OFFSET('Sanitation Data'!$E$29,0,10*ROW('Sanitation Data'!E121)))</f>
        <v/>
      </c>
      <c r="CR127" s="369" t="str">
        <f ca="1">+IF(OFFSET('Sanitation Data'!$E$30,0,10*ROW('Sanitation Data'!E121))="","",OFFSET('Sanitation Data'!$E$30,0,10*ROW('Sanitation Data'!E121)))</f>
        <v/>
      </c>
      <c r="CS127" s="369" t="str">
        <f ca="1">+IF(OFFSET('Sanitation Data'!$E$31,0,10*ROW('Sanitation Data'!E121))="","",OFFSET('Sanitation Data'!$E$31,0,10*ROW('Sanitation Data'!E121)))</f>
        <v/>
      </c>
      <c r="CT127" s="369" t="str">
        <f ca="1">+IF(OFFSET('Sanitation Data'!$E$32,0,10*ROW('Sanitation Data'!E121))="","",OFFSET('Sanitation Data'!$E$32,0,10*ROW('Sanitation Data'!E121)))</f>
        <v/>
      </c>
      <c r="CU127" s="369" t="str">
        <f ca="1">+IF(OFFSET('Sanitation Data'!$F$28,0,10*ROW('Sanitation Data'!F121))="","",OFFSET('Sanitation Data'!$F$28,0,10*ROW('Sanitation Data'!F121)))</f>
        <v/>
      </c>
      <c r="CV127" s="369" t="str">
        <f ca="1">+IF(OFFSET('Sanitation Data'!$F$29,0,10*ROW('Sanitation Data'!F121))="","",OFFSET('Sanitation Data'!$F$29,0,10*ROW('Sanitation Data'!F121)))</f>
        <v/>
      </c>
      <c r="CW127" s="369" t="str">
        <f ca="1">+IF(OFFSET('Sanitation Data'!$F$30,0,10*ROW('Sanitation Data'!F121))="","",OFFSET('Sanitation Data'!$F$30,0,10*ROW('Sanitation Data'!F121)))</f>
        <v/>
      </c>
      <c r="CX127" s="369" t="str">
        <f ca="1">+IF(OFFSET('Sanitation Data'!$F$31,0,10*ROW('Sanitation Data'!F121))="","",OFFSET('Sanitation Data'!$F$31,0,10*ROW('Sanitation Data'!F121)))</f>
        <v/>
      </c>
      <c r="CY127" s="369" t="str">
        <f ca="1">+IF(OFFSET('Sanitation Data'!$F$32,0,10*ROW('Sanitation Data'!F121))="","",OFFSET('Sanitation Data'!$F$32,0,10*ROW('Sanitation Data'!F121)))</f>
        <v/>
      </c>
      <c r="CZ127" s="369" t="str">
        <f ca="1">+IF(OFFSET('Sanitation Data'!$G$28,0,10*ROW('Sanitation Data'!G121))="","",OFFSET('Sanitation Data'!$G$28,0,10*ROW('Sanitation Data'!G121)))</f>
        <v/>
      </c>
      <c r="DA127" s="369" t="str">
        <f ca="1">+IF(OFFSET('Sanitation Data'!$G$29,0,10*ROW('Sanitation Data'!G121))="","",OFFSET('Sanitation Data'!$G$29,0,10*ROW('Sanitation Data'!G121)))</f>
        <v/>
      </c>
      <c r="DB127" s="369" t="str">
        <f ca="1">+IF(OFFSET('Sanitation Data'!$G$30,0,10*ROW('Sanitation Data'!G121))="","",OFFSET('Sanitation Data'!$G$30,0,10*ROW('Sanitation Data'!G121)))</f>
        <v/>
      </c>
      <c r="DC127" s="369" t="str">
        <f ca="1">+IF(OFFSET('Sanitation Data'!$G$31,0,10*ROW('Sanitation Data'!G121))="","",OFFSET('Sanitation Data'!$G$31,0,10*ROW('Sanitation Data'!G121)))</f>
        <v/>
      </c>
      <c r="DD127" s="369" t="str">
        <f ca="1">+IF(OFFSET('Sanitation Data'!$G$32,0,10*ROW('Sanitation Data'!G121))="","",OFFSET('Sanitation Data'!$G$32,0,10*ROW('Sanitation Data'!G121)))</f>
        <v/>
      </c>
      <c r="DE127" s="369" t="str">
        <f ca="1">+IF(OFFSET('Sanitation Data'!$H$28,0,10*ROW('Sanitation Data'!H121))="","",OFFSET('Sanitation Data'!$H$28,0,10*ROW('Sanitation Data'!H121)))</f>
        <v/>
      </c>
      <c r="DF127" s="369" t="str">
        <f ca="1">+IF(OFFSET('Sanitation Data'!$H$29,0,10*ROW('Sanitation Data'!H121))="","",OFFSET('Sanitation Data'!$H$29,0,10*ROW('Sanitation Data'!H121)))</f>
        <v/>
      </c>
      <c r="DG127" s="369" t="str">
        <f ca="1">+IF(OFFSET('Sanitation Data'!$H$30,0,10*ROW('Sanitation Data'!H121))="","",OFFSET('Sanitation Data'!$H$30,0,10*ROW('Sanitation Data'!H121)))</f>
        <v/>
      </c>
      <c r="DH127" s="369" t="str">
        <f ca="1">+IF(OFFSET('Sanitation Data'!$H$31,0,10*ROW('Sanitation Data'!H121))="","",OFFSET('Sanitation Data'!$H$31,0,10*ROW('Sanitation Data'!H121)))</f>
        <v/>
      </c>
      <c r="DI127" s="369" t="str">
        <f ca="1">+IF(OFFSET('Sanitation Data'!$H$32,0,10*ROW('Sanitation Data'!H121))="","",OFFSET('Sanitation Data'!$H$32,0,10*ROW('Sanitation Data'!H121)))</f>
        <v/>
      </c>
      <c r="DJ127" s="369" t="str">
        <f ca="1">+IF(OFFSET('Sanitation Data'!$I$28,0,10*ROW('Sanitation Data'!I121))="","",OFFSET('Sanitation Data'!$I$28,0,10*ROW('Sanitation Data'!I121)))</f>
        <v/>
      </c>
      <c r="DK127" s="369" t="str">
        <f ca="1">+IF(OFFSET('Sanitation Data'!$I$29,0,10*ROW('Sanitation Data'!I121))="","",OFFSET('Sanitation Data'!$I$29,0,10*ROW('Sanitation Data'!I121)))</f>
        <v/>
      </c>
      <c r="DL127" s="369" t="str">
        <f ca="1">+IF(OFFSET('Sanitation Data'!$I$30,0,10*ROW('Sanitation Data'!I121))="","",OFFSET('Sanitation Data'!$I$30,0,10*ROW('Sanitation Data'!I121)))</f>
        <v/>
      </c>
      <c r="DM127" s="369" t="str">
        <f ca="1">+IF(OFFSET('Sanitation Data'!$I$31,0,10*ROW('Sanitation Data'!I121))="","",OFFSET('Sanitation Data'!$I$31,0,10*ROW('Sanitation Data'!I121)))</f>
        <v/>
      </c>
      <c r="DN127" s="369" t="str">
        <f ca="1">+IF(OFFSET('Sanitation Data'!$I$32,0,10*ROW('Sanitation Data'!I121))="","",OFFSET('Sanitation Data'!$I$32,0,10*ROW('Sanitation Data'!I121)))</f>
        <v/>
      </c>
      <c r="DO127" s="369" t="str">
        <f ca="1">+IF(OFFSET('Hygiene Data'!$D$11,0,10*ROW('Hygiene Data'!D121))="","",OFFSET('Hygiene Data'!$D$11,0,10*ROW('Hygiene Data'!D121)))</f>
        <v/>
      </c>
      <c r="DP127" s="369" t="str">
        <f ca="1">+IF(OFFSET('Hygiene Data'!$D$12,0,10*ROW('Hygiene Data'!D121))="","",OFFSET('Hygiene Data'!$D$12,0,10*ROW('Hygiene Data'!D121)))</f>
        <v/>
      </c>
      <c r="DQ127" s="369" t="str">
        <f ca="1">+IF(OFFSET('Hygiene Data'!$D$13,0,10*ROW('Hygiene Data'!D121))="","",OFFSET('Hygiene Data'!$D$13,0,10*ROW('Hygiene Data'!D121)))</f>
        <v/>
      </c>
      <c r="DR127" s="369" t="str">
        <f ca="1">+IF(OFFSET('Hygiene Data'!$E$11,0,10*ROW('Hygiene Data'!E121))="","",OFFSET('Hygiene Data'!$E$11,0,10*ROW('Hygiene Data'!E121)))</f>
        <v/>
      </c>
      <c r="DS127" s="369" t="str">
        <f ca="1">+IF(OFFSET('Hygiene Data'!$E$12,0,10*ROW('Hygiene Data'!E121))="","",OFFSET('Hygiene Data'!$E$12,0,10*ROW('Hygiene Data'!E121)))</f>
        <v/>
      </c>
      <c r="DT127" s="369" t="str">
        <f ca="1">+IF(OFFSET('Hygiene Data'!$E$13,0,10*ROW('Hygiene Data'!E121))="","",OFFSET('Hygiene Data'!$E$13,0,10*ROW('Hygiene Data'!E121)))</f>
        <v/>
      </c>
      <c r="DU127" s="369" t="str">
        <f ca="1">+IF(OFFSET('Hygiene Data'!$F$11,0,10*ROW('Hygiene Data'!F121))="","",OFFSET('Hygiene Data'!$F$11,0,10*ROW('Hygiene Data'!F121)))</f>
        <v/>
      </c>
      <c r="DV127" s="369" t="str">
        <f ca="1">+IF(OFFSET('Hygiene Data'!$F$12,0,10*ROW('Hygiene Data'!F121))="","",OFFSET('Hygiene Data'!$F$12,0,10*ROW('Hygiene Data'!F121)))</f>
        <v/>
      </c>
      <c r="DW127" s="369" t="str">
        <f ca="1">+IF(OFFSET('Hygiene Data'!$F$13,0,10*ROW('Hygiene Data'!F121))="","",OFFSET('Hygiene Data'!$F$13,0,10*ROW('Hygiene Data'!F121)))</f>
        <v/>
      </c>
      <c r="DX127" s="369" t="str">
        <f ca="1">+IF(OFFSET('Hygiene Data'!$G$11,0,10*ROW('Hygiene Data'!G121))="","",OFFSET('Hygiene Data'!$G$11,0,10*ROW('Hygiene Data'!G121)))</f>
        <v/>
      </c>
      <c r="DY127" s="369" t="str">
        <f ca="1">+IF(OFFSET('Hygiene Data'!$G$12,0,10*ROW('Hygiene Data'!G121))="","",OFFSET('Hygiene Data'!$G$12,0,10*ROW('Hygiene Data'!G121)))</f>
        <v/>
      </c>
      <c r="DZ127" s="369" t="str">
        <f ca="1">+IF(OFFSET('Hygiene Data'!$G$13,0,10*ROW('Hygiene Data'!G121))="","",OFFSET('Hygiene Data'!$G$13,0,10*ROW('Hygiene Data'!G121)))</f>
        <v/>
      </c>
      <c r="EA127" s="369" t="str">
        <f ca="1">+IF(OFFSET('Hygiene Data'!$H$11,0,10*ROW('Hygiene Data'!H121))="","",OFFSET('Hygiene Data'!$H$11,0,10*ROW('Hygiene Data'!H121)))</f>
        <v/>
      </c>
      <c r="EB127" s="369" t="str">
        <f ca="1">+IF(OFFSET('Hygiene Data'!$H$12,0,10*ROW('Hygiene Data'!H121))="","",OFFSET('Hygiene Data'!$H$12,0,10*ROW('Hygiene Data'!H121)))</f>
        <v/>
      </c>
      <c r="EC127" s="369" t="str">
        <f ca="1">+IF(OFFSET('Hygiene Data'!$H$13,0,10*ROW('Hygiene Data'!H121))="","",OFFSET('Hygiene Data'!$H$13,0,10*ROW('Hygiene Data'!H121)))</f>
        <v/>
      </c>
      <c r="ED127" s="369" t="str">
        <f ca="1">+IF(OFFSET('Hygiene Data'!$I$11,0,10*ROW('Hygiene Data'!I121))="","",OFFSET('Hygiene Data'!$I$11,0,10*ROW('Hygiene Data'!I121)))</f>
        <v/>
      </c>
      <c r="EE127" s="369" t="str">
        <f ca="1">+IF(OFFSET('Hygiene Data'!$I$12,0,10*ROW('Hygiene Data'!I121))="","",OFFSET('Hygiene Data'!$I$12,0,10*ROW('Hygiene Data'!I121)))</f>
        <v/>
      </c>
      <c r="EF127" s="369" t="str">
        <f ca="1">+IF(OFFSET('Hygiene Data'!$I$13,0,10*ROW('Hygiene Data'!I121))="","",OFFSET('Hygiene Data'!$I$13,0,10*ROW('Hygiene Data'!I121)))</f>
        <v/>
      </c>
    </row>
    <row r="128" spans="1:136" x14ac:dyDescent="0.25">
      <c r="A128" s="478" t="str">
        <f ca="1">+IF(OFFSET('Water Data'!$B$2,0,10*ROW('Water Data'!E122))="","",OFFSET('Water Data'!$B$2,0,10*ROW('Water Data'!E122)))</f>
        <v/>
      </c>
      <c r="B128" s="478"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05" t="str">
        <f t="shared" ca="1" si="1"/>
        <v/>
      </c>
      <c r="D128" s="506"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06"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06"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06"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06"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06"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06"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06"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06"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06"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06"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06"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06"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06"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06"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06"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06"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06"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07"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07"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07"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07"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07"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07"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07"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07"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07"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07"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07"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07"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07"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07"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07"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07"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07"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07"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07"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07"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07"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07"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07"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07"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07"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07"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07"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07"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07"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07"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08"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84"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08"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08"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08"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08"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08"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08"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08"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08"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08"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08"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08"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08"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08"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08"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08"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08"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69" t="str">
        <f ca="1">+IF(OFFSET('Water Data'!$D$27,0,10*ROW('Water Data'!D122))="","",OFFSET('Water Data'!$D$27,0,10*ROW('Water Data'!D122)))</f>
        <v/>
      </c>
      <c r="BT128" s="369" t="str">
        <f ca="1">+IF(OFFSET('Water Data'!$D$28,0,10*ROW('Water Data'!D122))="","",OFFSET('Water Data'!$D$28,0,10*ROW('Water Data'!D122)))</f>
        <v/>
      </c>
      <c r="BU128" s="369" t="str">
        <f ca="1">+IF(OFFSET('Water Data'!$D$29,0,10*ROW('Water Data'!D122))="","",OFFSET('Water Data'!$D$29,0,10*ROW('Water Data'!D122)))</f>
        <v/>
      </c>
      <c r="BV128" s="369" t="str">
        <f ca="1">+IF(OFFSET('Water Data'!$E$27,0,10*ROW('Water Data'!E122))="","",OFFSET('Water Data'!$E$27,0,10*ROW('Water Data'!E122)))</f>
        <v/>
      </c>
      <c r="BW128" s="369" t="str">
        <f ca="1">+IF(OFFSET('Water Data'!$E$28,0,10*ROW('Water Data'!E122))="","",OFFSET('Water Data'!$E$28,0,10*ROW('Water Data'!E122)))</f>
        <v/>
      </c>
      <c r="BX128" s="369" t="str">
        <f ca="1">+IF(OFFSET('Water Data'!$E$29,0,10*ROW('Water Data'!E122))="","",OFFSET('Water Data'!$E$29,0,10*ROW('Water Data'!E122)))</f>
        <v/>
      </c>
      <c r="BY128" s="369" t="str">
        <f ca="1">+IF(OFFSET('Water Data'!$F$27,0,10*ROW('Water Data'!F122))="","",OFFSET('Water Data'!$F$27,0,10*ROW('Water Data'!F122)))</f>
        <v/>
      </c>
      <c r="BZ128" s="369" t="str">
        <f ca="1">+IF(OFFSET('Water Data'!$F$28,0,10*ROW('Water Data'!F122))="","",OFFSET('Water Data'!$F$28,0,10*ROW('Water Data'!F122)))</f>
        <v/>
      </c>
      <c r="CA128" s="369" t="str">
        <f ca="1">+IF(OFFSET('Water Data'!$F$29,0,10*ROW('Water Data'!F122))="","",OFFSET('Water Data'!$F$29,0,10*ROW('Water Data'!F122)))</f>
        <v/>
      </c>
      <c r="CB128" s="369" t="str">
        <f ca="1">+IF(OFFSET('Water Data'!$G$27,0,10*ROW('Water Data'!G122))="","",OFFSET('Water Data'!$G$27,0,10*ROW('Water Data'!G122)))</f>
        <v/>
      </c>
      <c r="CC128" s="369" t="str">
        <f ca="1">+IF(OFFSET('Water Data'!$G$28,0,10*ROW('Water Data'!G122))="","",OFFSET('Water Data'!$G$28,0,10*ROW('Water Data'!G122)))</f>
        <v/>
      </c>
      <c r="CD128" s="369" t="str">
        <f ca="1">+IF(OFFSET('Water Data'!$G$29,0,10*ROW('Water Data'!G122))="","",OFFSET('Water Data'!$G$29,0,10*ROW('Water Data'!G122)))</f>
        <v/>
      </c>
      <c r="CE128" s="369" t="str">
        <f ca="1">+IF(OFFSET('Water Data'!$H$27,0,10*ROW('Water Data'!H122))="","",OFFSET('Water Data'!$H$27,0,10*ROW('Water Data'!H122)))</f>
        <v/>
      </c>
      <c r="CF128" s="369" t="str">
        <f ca="1">+IF(OFFSET('Water Data'!$H$28,0,10*ROW('Water Data'!H122))="","",OFFSET('Water Data'!$H$28,0,10*ROW('Water Data'!H122)))</f>
        <v/>
      </c>
      <c r="CG128" s="369" t="str">
        <f ca="1">+IF(OFFSET('Water Data'!$H$29,0,10*ROW('Water Data'!H122))="","",OFFSET('Water Data'!$H$29,0,10*ROW('Water Data'!H122)))</f>
        <v/>
      </c>
      <c r="CH128" s="369" t="str">
        <f ca="1">+IF(OFFSET('Water Data'!$I$27,0,10*ROW('Water Data'!I122))="","",OFFSET('Water Data'!$I$27,0,10*ROW('Water Data'!I122)))</f>
        <v/>
      </c>
      <c r="CI128" s="369" t="str">
        <f ca="1">+IF(OFFSET('Water Data'!$I$28,0,10*ROW('Water Data'!I122))="","",OFFSET('Water Data'!$I$28,0,10*ROW('Water Data'!I122)))</f>
        <v/>
      </c>
      <c r="CJ128" s="369" t="str">
        <f ca="1">+IF(OFFSET('Water Data'!$I$29,0,10*ROW('Water Data'!I122))="","",OFFSET('Water Data'!$I$29,0,10*ROW('Water Data'!I122)))</f>
        <v/>
      </c>
      <c r="CK128" s="369" t="str">
        <f ca="1">+IF(OFFSET('Sanitation Data'!$D$28,0,10*ROW('Sanitation Data'!D122))="","",OFFSET('Sanitation Data'!$D$28,0,10*ROW('Sanitation Data'!D122)))</f>
        <v/>
      </c>
      <c r="CL128" s="369" t="str">
        <f ca="1">+IF(OFFSET('Sanitation Data'!$D$29,0,10*ROW('Sanitation Data'!D122))="","",OFFSET('Sanitation Data'!$D$29,0,10*ROW('Sanitation Data'!D122)))</f>
        <v/>
      </c>
      <c r="CM128" s="369" t="str">
        <f ca="1">+IF(OFFSET('Sanitation Data'!$D$30,0,10*ROW('Sanitation Data'!D122))="","",OFFSET('Sanitation Data'!$D$30,0,10*ROW('Sanitation Data'!D122)))</f>
        <v/>
      </c>
      <c r="CN128" s="369" t="str">
        <f ca="1">+IF(OFFSET('Sanitation Data'!$D$31,0,10*ROW('Sanitation Data'!D122))="","",OFFSET('Sanitation Data'!$D$31,0,10*ROW('Sanitation Data'!D122)))</f>
        <v/>
      </c>
      <c r="CO128" s="369" t="str">
        <f ca="1">+IF(OFFSET('Sanitation Data'!$D$32,0,10*ROW('Sanitation Data'!D122))="","",OFFSET('Sanitation Data'!$D$32,0,10*ROW('Sanitation Data'!D122)))</f>
        <v/>
      </c>
      <c r="CP128" s="369" t="str">
        <f ca="1">+IF(OFFSET('Sanitation Data'!$E$28,0,10*ROW('Sanitation Data'!E122))="","",OFFSET('Sanitation Data'!$E$28,0,10*ROW('Sanitation Data'!E122)))</f>
        <v/>
      </c>
      <c r="CQ128" s="369" t="str">
        <f ca="1">+IF(OFFSET('Sanitation Data'!$E$29,0,10*ROW('Sanitation Data'!E122))="","",OFFSET('Sanitation Data'!$E$29,0,10*ROW('Sanitation Data'!E122)))</f>
        <v/>
      </c>
      <c r="CR128" s="369" t="str">
        <f ca="1">+IF(OFFSET('Sanitation Data'!$E$30,0,10*ROW('Sanitation Data'!E122))="","",OFFSET('Sanitation Data'!$E$30,0,10*ROW('Sanitation Data'!E122)))</f>
        <v/>
      </c>
      <c r="CS128" s="369" t="str">
        <f ca="1">+IF(OFFSET('Sanitation Data'!$E$31,0,10*ROW('Sanitation Data'!E122))="","",OFFSET('Sanitation Data'!$E$31,0,10*ROW('Sanitation Data'!E122)))</f>
        <v/>
      </c>
      <c r="CT128" s="369" t="str">
        <f ca="1">+IF(OFFSET('Sanitation Data'!$E$32,0,10*ROW('Sanitation Data'!E122))="","",OFFSET('Sanitation Data'!$E$32,0,10*ROW('Sanitation Data'!E122)))</f>
        <v/>
      </c>
      <c r="CU128" s="369" t="str">
        <f ca="1">+IF(OFFSET('Sanitation Data'!$F$28,0,10*ROW('Sanitation Data'!F122))="","",OFFSET('Sanitation Data'!$F$28,0,10*ROW('Sanitation Data'!F122)))</f>
        <v/>
      </c>
      <c r="CV128" s="369" t="str">
        <f ca="1">+IF(OFFSET('Sanitation Data'!$F$29,0,10*ROW('Sanitation Data'!F122))="","",OFFSET('Sanitation Data'!$F$29,0,10*ROW('Sanitation Data'!F122)))</f>
        <v/>
      </c>
      <c r="CW128" s="369" t="str">
        <f ca="1">+IF(OFFSET('Sanitation Data'!$F$30,0,10*ROW('Sanitation Data'!F122))="","",OFFSET('Sanitation Data'!$F$30,0,10*ROW('Sanitation Data'!F122)))</f>
        <v/>
      </c>
      <c r="CX128" s="369" t="str">
        <f ca="1">+IF(OFFSET('Sanitation Data'!$F$31,0,10*ROW('Sanitation Data'!F122))="","",OFFSET('Sanitation Data'!$F$31,0,10*ROW('Sanitation Data'!F122)))</f>
        <v/>
      </c>
      <c r="CY128" s="369" t="str">
        <f ca="1">+IF(OFFSET('Sanitation Data'!$F$32,0,10*ROW('Sanitation Data'!F122))="","",OFFSET('Sanitation Data'!$F$32,0,10*ROW('Sanitation Data'!F122)))</f>
        <v/>
      </c>
      <c r="CZ128" s="369" t="str">
        <f ca="1">+IF(OFFSET('Sanitation Data'!$G$28,0,10*ROW('Sanitation Data'!G122))="","",OFFSET('Sanitation Data'!$G$28,0,10*ROW('Sanitation Data'!G122)))</f>
        <v/>
      </c>
      <c r="DA128" s="369" t="str">
        <f ca="1">+IF(OFFSET('Sanitation Data'!$G$29,0,10*ROW('Sanitation Data'!G122))="","",OFFSET('Sanitation Data'!$G$29,0,10*ROW('Sanitation Data'!G122)))</f>
        <v/>
      </c>
      <c r="DB128" s="369" t="str">
        <f ca="1">+IF(OFFSET('Sanitation Data'!$G$30,0,10*ROW('Sanitation Data'!G122))="","",OFFSET('Sanitation Data'!$G$30,0,10*ROW('Sanitation Data'!G122)))</f>
        <v/>
      </c>
      <c r="DC128" s="369" t="str">
        <f ca="1">+IF(OFFSET('Sanitation Data'!$G$31,0,10*ROW('Sanitation Data'!G122))="","",OFFSET('Sanitation Data'!$G$31,0,10*ROW('Sanitation Data'!G122)))</f>
        <v/>
      </c>
      <c r="DD128" s="369" t="str">
        <f ca="1">+IF(OFFSET('Sanitation Data'!$G$32,0,10*ROW('Sanitation Data'!G122))="","",OFFSET('Sanitation Data'!$G$32,0,10*ROW('Sanitation Data'!G122)))</f>
        <v/>
      </c>
      <c r="DE128" s="369" t="str">
        <f ca="1">+IF(OFFSET('Sanitation Data'!$H$28,0,10*ROW('Sanitation Data'!H122))="","",OFFSET('Sanitation Data'!$H$28,0,10*ROW('Sanitation Data'!H122)))</f>
        <v/>
      </c>
      <c r="DF128" s="369" t="str">
        <f ca="1">+IF(OFFSET('Sanitation Data'!$H$29,0,10*ROW('Sanitation Data'!H122))="","",OFFSET('Sanitation Data'!$H$29,0,10*ROW('Sanitation Data'!H122)))</f>
        <v/>
      </c>
      <c r="DG128" s="369" t="str">
        <f ca="1">+IF(OFFSET('Sanitation Data'!$H$30,0,10*ROW('Sanitation Data'!H122))="","",OFFSET('Sanitation Data'!$H$30,0,10*ROW('Sanitation Data'!H122)))</f>
        <v/>
      </c>
      <c r="DH128" s="369" t="str">
        <f ca="1">+IF(OFFSET('Sanitation Data'!$H$31,0,10*ROW('Sanitation Data'!H122))="","",OFFSET('Sanitation Data'!$H$31,0,10*ROW('Sanitation Data'!H122)))</f>
        <v/>
      </c>
      <c r="DI128" s="369" t="str">
        <f ca="1">+IF(OFFSET('Sanitation Data'!$H$32,0,10*ROW('Sanitation Data'!H122))="","",OFFSET('Sanitation Data'!$H$32,0,10*ROW('Sanitation Data'!H122)))</f>
        <v/>
      </c>
      <c r="DJ128" s="369" t="str">
        <f ca="1">+IF(OFFSET('Sanitation Data'!$I$28,0,10*ROW('Sanitation Data'!I122))="","",OFFSET('Sanitation Data'!$I$28,0,10*ROW('Sanitation Data'!I122)))</f>
        <v/>
      </c>
      <c r="DK128" s="369" t="str">
        <f ca="1">+IF(OFFSET('Sanitation Data'!$I$29,0,10*ROW('Sanitation Data'!I122))="","",OFFSET('Sanitation Data'!$I$29,0,10*ROW('Sanitation Data'!I122)))</f>
        <v/>
      </c>
      <c r="DL128" s="369" t="str">
        <f ca="1">+IF(OFFSET('Sanitation Data'!$I$30,0,10*ROW('Sanitation Data'!I122))="","",OFFSET('Sanitation Data'!$I$30,0,10*ROW('Sanitation Data'!I122)))</f>
        <v/>
      </c>
      <c r="DM128" s="369" t="str">
        <f ca="1">+IF(OFFSET('Sanitation Data'!$I$31,0,10*ROW('Sanitation Data'!I122))="","",OFFSET('Sanitation Data'!$I$31,0,10*ROW('Sanitation Data'!I122)))</f>
        <v/>
      </c>
      <c r="DN128" s="369" t="str">
        <f ca="1">+IF(OFFSET('Sanitation Data'!$I$32,0,10*ROW('Sanitation Data'!I122))="","",OFFSET('Sanitation Data'!$I$32,0,10*ROW('Sanitation Data'!I122)))</f>
        <v/>
      </c>
      <c r="DO128" s="369" t="str">
        <f ca="1">+IF(OFFSET('Hygiene Data'!$D$11,0,10*ROW('Hygiene Data'!D122))="","",OFFSET('Hygiene Data'!$D$11,0,10*ROW('Hygiene Data'!D122)))</f>
        <v/>
      </c>
      <c r="DP128" s="369" t="str">
        <f ca="1">+IF(OFFSET('Hygiene Data'!$D$12,0,10*ROW('Hygiene Data'!D122))="","",OFFSET('Hygiene Data'!$D$12,0,10*ROW('Hygiene Data'!D122)))</f>
        <v/>
      </c>
      <c r="DQ128" s="369" t="str">
        <f ca="1">+IF(OFFSET('Hygiene Data'!$D$13,0,10*ROW('Hygiene Data'!D122))="","",OFFSET('Hygiene Data'!$D$13,0,10*ROW('Hygiene Data'!D122)))</f>
        <v/>
      </c>
      <c r="DR128" s="369" t="str">
        <f ca="1">+IF(OFFSET('Hygiene Data'!$E$11,0,10*ROW('Hygiene Data'!E122))="","",OFFSET('Hygiene Data'!$E$11,0,10*ROW('Hygiene Data'!E122)))</f>
        <v/>
      </c>
      <c r="DS128" s="369" t="str">
        <f ca="1">+IF(OFFSET('Hygiene Data'!$E$12,0,10*ROW('Hygiene Data'!E122))="","",OFFSET('Hygiene Data'!$E$12,0,10*ROW('Hygiene Data'!E122)))</f>
        <v/>
      </c>
      <c r="DT128" s="369" t="str">
        <f ca="1">+IF(OFFSET('Hygiene Data'!$E$13,0,10*ROW('Hygiene Data'!E122))="","",OFFSET('Hygiene Data'!$E$13,0,10*ROW('Hygiene Data'!E122)))</f>
        <v/>
      </c>
      <c r="DU128" s="369" t="str">
        <f ca="1">+IF(OFFSET('Hygiene Data'!$F$11,0,10*ROW('Hygiene Data'!F122))="","",OFFSET('Hygiene Data'!$F$11,0,10*ROW('Hygiene Data'!F122)))</f>
        <v/>
      </c>
      <c r="DV128" s="369" t="str">
        <f ca="1">+IF(OFFSET('Hygiene Data'!$F$12,0,10*ROW('Hygiene Data'!F122))="","",OFFSET('Hygiene Data'!$F$12,0,10*ROW('Hygiene Data'!F122)))</f>
        <v/>
      </c>
      <c r="DW128" s="369" t="str">
        <f ca="1">+IF(OFFSET('Hygiene Data'!$F$13,0,10*ROW('Hygiene Data'!F122))="","",OFFSET('Hygiene Data'!$F$13,0,10*ROW('Hygiene Data'!F122)))</f>
        <v/>
      </c>
      <c r="DX128" s="369" t="str">
        <f ca="1">+IF(OFFSET('Hygiene Data'!$G$11,0,10*ROW('Hygiene Data'!G122))="","",OFFSET('Hygiene Data'!$G$11,0,10*ROW('Hygiene Data'!G122)))</f>
        <v/>
      </c>
      <c r="DY128" s="369" t="str">
        <f ca="1">+IF(OFFSET('Hygiene Data'!$G$12,0,10*ROW('Hygiene Data'!G122))="","",OFFSET('Hygiene Data'!$G$12,0,10*ROW('Hygiene Data'!G122)))</f>
        <v/>
      </c>
      <c r="DZ128" s="369" t="str">
        <f ca="1">+IF(OFFSET('Hygiene Data'!$G$13,0,10*ROW('Hygiene Data'!G122))="","",OFFSET('Hygiene Data'!$G$13,0,10*ROW('Hygiene Data'!G122)))</f>
        <v/>
      </c>
      <c r="EA128" s="369" t="str">
        <f ca="1">+IF(OFFSET('Hygiene Data'!$H$11,0,10*ROW('Hygiene Data'!H122))="","",OFFSET('Hygiene Data'!$H$11,0,10*ROW('Hygiene Data'!H122)))</f>
        <v/>
      </c>
      <c r="EB128" s="369" t="str">
        <f ca="1">+IF(OFFSET('Hygiene Data'!$H$12,0,10*ROW('Hygiene Data'!H122))="","",OFFSET('Hygiene Data'!$H$12,0,10*ROW('Hygiene Data'!H122)))</f>
        <v/>
      </c>
      <c r="EC128" s="369" t="str">
        <f ca="1">+IF(OFFSET('Hygiene Data'!$H$13,0,10*ROW('Hygiene Data'!H122))="","",OFFSET('Hygiene Data'!$H$13,0,10*ROW('Hygiene Data'!H122)))</f>
        <v/>
      </c>
      <c r="ED128" s="369" t="str">
        <f ca="1">+IF(OFFSET('Hygiene Data'!$I$11,0,10*ROW('Hygiene Data'!I122))="","",OFFSET('Hygiene Data'!$I$11,0,10*ROW('Hygiene Data'!I122)))</f>
        <v/>
      </c>
      <c r="EE128" s="369" t="str">
        <f ca="1">+IF(OFFSET('Hygiene Data'!$I$12,0,10*ROW('Hygiene Data'!I122))="","",OFFSET('Hygiene Data'!$I$12,0,10*ROW('Hygiene Data'!I122)))</f>
        <v/>
      </c>
      <c r="EF128" s="369" t="str">
        <f ca="1">+IF(OFFSET('Hygiene Data'!$I$13,0,10*ROW('Hygiene Data'!I122))="","",OFFSET('Hygiene Data'!$I$13,0,10*ROW('Hygiene Data'!I122)))</f>
        <v/>
      </c>
    </row>
    <row r="129" spans="1:136" x14ac:dyDescent="0.25">
      <c r="A129" s="478" t="str">
        <f ca="1">+IF(OFFSET('Water Data'!$B$2,0,10*ROW('Water Data'!E123))="","",OFFSET('Water Data'!$B$2,0,10*ROW('Water Data'!E123)))</f>
        <v/>
      </c>
      <c r="B129" s="478"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05" t="str">
        <f t="shared" ca="1" si="1"/>
        <v/>
      </c>
      <c r="D129" s="506"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06"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06"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06"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06"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06"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06"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06"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06"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06"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06"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06"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06"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06"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06"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06"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06"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06"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07"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07"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07"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07"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07"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07"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07"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07"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07"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07"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07"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07"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07"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07"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07"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07"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07"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07"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07"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07"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07"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07"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07"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07"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07"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07"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07"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07"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07"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07"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08"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84"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08"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08"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08"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08"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08"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08"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08"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08"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08"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08"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08"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08"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08"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08"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08"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08"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69" t="str">
        <f ca="1">+IF(OFFSET('Water Data'!$D$27,0,10*ROW('Water Data'!D123))="","",OFFSET('Water Data'!$D$27,0,10*ROW('Water Data'!D123)))</f>
        <v/>
      </c>
      <c r="BT129" s="369" t="str">
        <f ca="1">+IF(OFFSET('Water Data'!$D$28,0,10*ROW('Water Data'!D123))="","",OFFSET('Water Data'!$D$28,0,10*ROW('Water Data'!D123)))</f>
        <v/>
      </c>
      <c r="BU129" s="369" t="str">
        <f ca="1">+IF(OFFSET('Water Data'!$D$29,0,10*ROW('Water Data'!D123))="","",OFFSET('Water Data'!$D$29,0,10*ROW('Water Data'!D123)))</f>
        <v/>
      </c>
      <c r="BV129" s="369" t="str">
        <f ca="1">+IF(OFFSET('Water Data'!$E$27,0,10*ROW('Water Data'!E123))="","",OFFSET('Water Data'!$E$27,0,10*ROW('Water Data'!E123)))</f>
        <v/>
      </c>
      <c r="BW129" s="369" t="str">
        <f ca="1">+IF(OFFSET('Water Data'!$E$28,0,10*ROW('Water Data'!E123))="","",OFFSET('Water Data'!$E$28,0,10*ROW('Water Data'!E123)))</f>
        <v/>
      </c>
      <c r="BX129" s="369" t="str">
        <f ca="1">+IF(OFFSET('Water Data'!$E$29,0,10*ROW('Water Data'!E123))="","",OFFSET('Water Data'!$E$29,0,10*ROW('Water Data'!E123)))</f>
        <v/>
      </c>
      <c r="BY129" s="369" t="str">
        <f ca="1">+IF(OFFSET('Water Data'!$F$27,0,10*ROW('Water Data'!F123))="","",OFFSET('Water Data'!$F$27,0,10*ROW('Water Data'!F123)))</f>
        <v/>
      </c>
      <c r="BZ129" s="369" t="str">
        <f ca="1">+IF(OFFSET('Water Data'!$F$28,0,10*ROW('Water Data'!F123))="","",OFFSET('Water Data'!$F$28,0,10*ROW('Water Data'!F123)))</f>
        <v/>
      </c>
      <c r="CA129" s="369" t="str">
        <f ca="1">+IF(OFFSET('Water Data'!$F$29,0,10*ROW('Water Data'!F123))="","",OFFSET('Water Data'!$F$29,0,10*ROW('Water Data'!F123)))</f>
        <v/>
      </c>
      <c r="CB129" s="369" t="str">
        <f ca="1">+IF(OFFSET('Water Data'!$G$27,0,10*ROW('Water Data'!G123))="","",OFFSET('Water Data'!$G$27,0,10*ROW('Water Data'!G123)))</f>
        <v/>
      </c>
      <c r="CC129" s="369" t="str">
        <f ca="1">+IF(OFFSET('Water Data'!$G$28,0,10*ROW('Water Data'!G123))="","",OFFSET('Water Data'!$G$28,0,10*ROW('Water Data'!G123)))</f>
        <v/>
      </c>
      <c r="CD129" s="369" t="str">
        <f ca="1">+IF(OFFSET('Water Data'!$G$29,0,10*ROW('Water Data'!G123))="","",OFFSET('Water Data'!$G$29,0,10*ROW('Water Data'!G123)))</f>
        <v/>
      </c>
      <c r="CE129" s="369" t="str">
        <f ca="1">+IF(OFFSET('Water Data'!$H$27,0,10*ROW('Water Data'!H123))="","",OFFSET('Water Data'!$H$27,0,10*ROW('Water Data'!H123)))</f>
        <v/>
      </c>
      <c r="CF129" s="369" t="str">
        <f ca="1">+IF(OFFSET('Water Data'!$H$28,0,10*ROW('Water Data'!H123))="","",OFFSET('Water Data'!$H$28,0,10*ROW('Water Data'!H123)))</f>
        <v/>
      </c>
      <c r="CG129" s="369" t="str">
        <f ca="1">+IF(OFFSET('Water Data'!$H$29,0,10*ROW('Water Data'!H123))="","",OFFSET('Water Data'!$H$29,0,10*ROW('Water Data'!H123)))</f>
        <v/>
      </c>
      <c r="CH129" s="369" t="str">
        <f ca="1">+IF(OFFSET('Water Data'!$I$27,0,10*ROW('Water Data'!I123))="","",OFFSET('Water Data'!$I$27,0,10*ROW('Water Data'!I123)))</f>
        <v/>
      </c>
      <c r="CI129" s="369" t="str">
        <f ca="1">+IF(OFFSET('Water Data'!$I$28,0,10*ROW('Water Data'!I123))="","",OFFSET('Water Data'!$I$28,0,10*ROW('Water Data'!I123)))</f>
        <v/>
      </c>
      <c r="CJ129" s="369" t="str">
        <f ca="1">+IF(OFFSET('Water Data'!$I$29,0,10*ROW('Water Data'!I123))="","",OFFSET('Water Data'!$I$29,0,10*ROW('Water Data'!I123)))</f>
        <v/>
      </c>
      <c r="CK129" s="369" t="str">
        <f ca="1">+IF(OFFSET('Sanitation Data'!$D$28,0,10*ROW('Sanitation Data'!D123))="","",OFFSET('Sanitation Data'!$D$28,0,10*ROW('Sanitation Data'!D123)))</f>
        <v/>
      </c>
      <c r="CL129" s="369" t="str">
        <f ca="1">+IF(OFFSET('Sanitation Data'!$D$29,0,10*ROW('Sanitation Data'!D123))="","",OFFSET('Sanitation Data'!$D$29,0,10*ROW('Sanitation Data'!D123)))</f>
        <v/>
      </c>
      <c r="CM129" s="369" t="str">
        <f ca="1">+IF(OFFSET('Sanitation Data'!$D$30,0,10*ROW('Sanitation Data'!D123))="","",OFFSET('Sanitation Data'!$D$30,0,10*ROW('Sanitation Data'!D123)))</f>
        <v/>
      </c>
      <c r="CN129" s="369" t="str">
        <f ca="1">+IF(OFFSET('Sanitation Data'!$D$31,0,10*ROW('Sanitation Data'!D123))="","",OFFSET('Sanitation Data'!$D$31,0,10*ROW('Sanitation Data'!D123)))</f>
        <v/>
      </c>
      <c r="CO129" s="369" t="str">
        <f ca="1">+IF(OFFSET('Sanitation Data'!$D$32,0,10*ROW('Sanitation Data'!D123))="","",OFFSET('Sanitation Data'!$D$32,0,10*ROW('Sanitation Data'!D123)))</f>
        <v/>
      </c>
      <c r="CP129" s="369" t="str">
        <f ca="1">+IF(OFFSET('Sanitation Data'!$E$28,0,10*ROW('Sanitation Data'!E123))="","",OFFSET('Sanitation Data'!$E$28,0,10*ROW('Sanitation Data'!E123)))</f>
        <v/>
      </c>
      <c r="CQ129" s="369" t="str">
        <f ca="1">+IF(OFFSET('Sanitation Data'!$E$29,0,10*ROW('Sanitation Data'!E123))="","",OFFSET('Sanitation Data'!$E$29,0,10*ROW('Sanitation Data'!E123)))</f>
        <v/>
      </c>
      <c r="CR129" s="369" t="str">
        <f ca="1">+IF(OFFSET('Sanitation Data'!$E$30,0,10*ROW('Sanitation Data'!E123))="","",OFFSET('Sanitation Data'!$E$30,0,10*ROW('Sanitation Data'!E123)))</f>
        <v/>
      </c>
      <c r="CS129" s="369" t="str">
        <f ca="1">+IF(OFFSET('Sanitation Data'!$E$31,0,10*ROW('Sanitation Data'!E123))="","",OFFSET('Sanitation Data'!$E$31,0,10*ROW('Sanitation Data'!E123)))</f>
        <v/>
      </c>
      <c r="CT129" s="369" t="str">
        <f ca="1">+IF(OFFSET('Sanitation Data'!$E$32,0,10*ROW('Sanitation Data'!E123))="","",OFFSET('Sanitation Data'!$E$32,0,10*ROW('Sanitation Data'!E123)))</f>
        <v/>
      </c>
      <c r="CU129" s="369" t="str">
        <f ca="1">+IF(OFFSET('Sanitation Data'!$F$28,0,10*ROW('Sanitation Data'!F123))="","",OFFSET('Sanitation Data'!$F$28,0,10*ROW('Sanitation Data'!F123)))</f>
        <v/>
      </c>
      <c r="CV129" s="369" t="str">
        <f ca="1">+IF(OFFSET('Sanitation Data'!$F$29,0,10*ROW('Sanitation Data'!F123))="","",OFFSET('Sanitation Data'!$F$29,0,10*ROW('Sanitation Data'!F123)))</f>
        <v/>
      </c>
      <c r="CW129" s="369" t="str">
        <f ca="1">+IF(OFFSET('Sanitation Data'!$F$30,0,10*ROW('Sanitation Data'!F123))="","",OFFSET('Sanitation Data'!$F$30,0,10*ROW('Sanitation Data'!F123)))</f>
        <v/>
      </c>
      <c r="CX129" s="369" t="str">
        <f ca="1">+IF(OFFSET('Sanitation Data'!$F$31,0,10*ROW('Sanitation Data'!F123))="","",OFFSET('Sanitation Data'!$F$31,0,10*ROW('Sanitation Data'!F123)))</f>
        <v/>
      </c>
      <c r="CY129" s="369" t="str">
        <f ca="1">+IF(OFFSET('Sanitation Data'!$F$32,0,10*ROW('Sanitation Data'!F123))="","",OFFSET('Sanitation Data'!$F$32,0,10*ROW('Sanitation Data'!F123)))</f>
        <v/>
      </c>
      <c r="CZ129" s="369" t="str">
        <f ca="1">+IF(OFFSET('Sanitation Data'!$G$28,0,10*ROW('Sanitation Data'!G123))="","",OFFSET('Sanitation Data'!$G$28,0,10*ROW('Sanitation Data'!G123)))</f>
        <v/>
      </c>
      <c r="DA129" s="369" t="str">
        <f ca="1">+IF(OFFSET('Sanitation Data'!$G$29,0,10*ROW('Sanitation Data'!G123))="","",OFFSET('Sanitation Data'!$G$29,0,10*ROW('Sanitation Data'!G123)))</f>
        <v/>
      </c>
      <c r="DB129" s="369" t="str">
        <f ca="1">+IF(OFFSET('Sanitation Data'!$G$30,0,10*ROW('Sanitation Data'!G123))="","",OFFSET('Sanitation Data'!$G$30,0,10*ROW('Sanitation Data'!G123)))</f>
        <v/>
      </c>
      <c r="DC129" s="369" t="str">
        <f ca="1">+IF(OFFSET('Sanitation Data'!$G$31,0,10*ROW('Sanitation Data'!G123))="","",OFFSET('Sanitation Data'!$G$31,0,10*ROW('Sanitation Data'!G123)))</f>
        <v/>
      </c>
      <c r="DD129" s="369" t="str">
        <f ca="1">+IF(OFFSET('Sanitation Data'!$G$32,0,10*ROW('Sanitation Data'!G123))="","",OFFSET('Sanitation Data'!$G$32,0,10*ROW('Sanitation Data'!G123)))</f>
        <v/>
      </c>
      <c r="DE129" s="369" t="str">
        <f ca="1">+IF(OFFSET('Sanitation Data'!$H$28,0,10*ROW('Sanitation Data'!H123))="","",OFFSET('Sanitation Data'!$H$28,0,10*ROW('Sanitation Data'!H123)))</f>
        <v/>
      </c>
      <c r="DF129" s="369" t="str">
        <f ca="1">+IF(OFFSET('Sanitation Data'!$H$29,0,10*ROW('Sanitation Data'!H123))="","",OFFSET('Sanitation Data'!$H$29,0,10*ROW('Sanitation Data'!H123)))</f>
        <v/>
      </c>
      <c r="DG129" s="369" t="str">
        <f ca="1">+IF(OFFSET('Sanitation Data'!$H$30,0,10*ROW('Sanitation Data'!H123))="","",OFFSET('Sanitation Data'!$H$30,0,10*ROW('Sanitation Data'!H123)))</f>
        <v/>
      </c>
      <c r="DH129" s="369" t="str">
        <f ca="1">+IF(OFFSET('Sanitation Data'!$H$31,0,10*ROW('Sanitation Data'!H123))="","",OFFSET('Sanitation Data'!$H$31,0,10*ROW('Sanitation Data'!H123)))</f>
        <v/>
      </c>
      <c r="DI129" s="369" t="str">
        <f ca="1">+IF(OFFSET('Sanitation Data'!$H$32,0,10*ROW('Sanitation Data'!H123))="","",OFFSET('Sanitation Data'!$H$32,0,10*ROW('Sanitation Data'!H123)))</f>
        <v/>
      </c>
      <c r="DJ129" s="369" t="str">
        <f ca="1">+IF(OFFSET('Sanitation Data'!$I$28,0,10*ROW('Sanitation Data'!I123))="","",OFFSET('Sanitation Data'!$I$28,0,10*ROW('Sanitation Data'!I123)))</f>
        <v/>
      </c>
      <c r="DK129" s="369" t="str">
        <f ca="1">+IF(OFFSET('Sanitation Data'!$I$29,0,10*ROW('Sanitation Data'!I123))="","",OFFSET('Sanitation Data'!$I$29,0,10*ROW('Sanitation Data'!I123)))</f>
        <v/>
      </c>
      <c r="DL129" s="369" t="str">
        <f ca="1">+IF(OFFSET('Sanitation Data'!$I$30,0,10*ROW('Sanitation Data'!I123))="","",OFFSET('Sanitation Data'!$I$30,0,10*ROW('Sanitation Data'!I123)))</f>
        <v/>
      </c>
      <c r="DM129" s="369" t="str">
        <f ca="1">+IF(OFFSET('Sanitation Data'!$I$31,0,10*ROW('Sanitation Data'!I123))="","",OFFSET('Sanitation Data'!$I$31,0,10*ROW('Sanitation Data'!I123)))</f>
        <v/>
      </c>
      <c r="DN129" s="369" t="str">
        <f ca="1">+IF(OFFSET('Sanitation Data'!$I$32,0,10*ROW('Sanitation Data'!I123))="","",OFFSET('Sanitation Data'!$I$32,0,10*ROW('Sanitation Data'!I123)))</f>
        <v/>
      </c>
      <c r="DO129" s="369" t="str">
        <f ca="1">+IF(OFFSET('Hygiene Data'!$D$11,0,10*ROW('Hygiene Data'!D123))="","",OFFSET('Hygiene Data'!$D$11,0,10*ROW('Hygiene Data'!D123)))</f>
        <v/>
      </c>
      <c r="DP129" s="369" t="str">
        <f ca="1">+IF(OFFSET('Hygiene Data'!$D$12,0,10*ROW('Hygiene Data'!D123))="","",OFFSET('Hygiene Data'!$D$12,0,10*ROW('Hygiene Data'!D123)))</f>
        <v/>
      </c>
      <c r="DQ129" s="369" t="str">
        <f ca="1">+IF(OFFSET('Hygiene Data'!$D$13,0,10*ROW('Hygiene Data'!D123))="","",OFFSET('Hygiene Data'!$D$13,0,10*ROW('Hygiene Data'!D123)))</f>
        <v/>
      </c>
      <c r="DR129" s="369" t="str">
        <f ca="1">+IF(OFFSET('Hygiene Data'!$E$11,0,10*ROW('Hygiene Data'!E123))="","",OFFSET('Hygiene Data'!$E$11,0,10*ROW('Hygiene Data'!E123)))</f>
        <v/>
      </c>
      <c r="DS129" s="369" t="str">
        <f ca="1">+IF(OFFSET('Hygiene Data'!$E$12,0,10*ROW('Hygiene Data'!E123))="","",OFFSET('Hygiene Data'!$E$12,0,10*ROW('Hygiene Data'!E123)))</f>
        <v/>
      </c>
      <c r="DT129" s="369" t="str">
        <f ca="1">+IF(OFFSET('Hygiene Data'!$E$13,0,10*ROW('Hygiene Data'!E123))="","",OFFSET('Hygiene Data'!$E$13,0,10*ROW('Hygiene Data'!E123)))</f>
        <v/>
      </c>
      <c r="DU129" s="369" t="str">
        <f ca="1">+IF(OFFSET('Hygiene Data'!$F$11,0,10*ROW('Hygiene Data'!F123))="","",OFFSET('Hygiene Data'!$F$11,0,10*ROW('Hygiene Data'!F123)))</f>
        <v/>
      </c>
      <c r="DV129" s="369" t="str">
        <f ca="1">+IF(OFFSET('Hygiene Data'!$F$12,0,10*ROW('Hygiene Data'!F123))="","",OFFSET('Hygiene Data'!$F$12,0,10*ROW('Hygiene Data'!F123)))</f>
        <v/>
      </c>
      <c r="DW129" s="369" t="str">
        <f ca="1">+IF(OFFSET('Hygiene Data'!$F$13,0,10*ROW('Hygiene Data'!F123))="","",OFFSET('Hygiene Data'!$F$13,0,10*ROW('Hygiene Data'!F123)))</f>
        <v/>
      </c>
      <c r="DX129" s="369" t="str">
        <f ca="1">+IF(OFFSET('Hygiene Data'!$G$11,0,10*ROW('Hygiene Data'!G123))="","",OFFSET('Hygiene Data'!$G$11,0,10*ROW('Hygiene Data'!G123)))</f>
        <v/>
      </c>
      <c r="DY129" s="369" t="str">
        <f ca="1">+IF(OFFSET('Hygiene Data'!$G$12,0,10*ROW('Hygiene Data'!G123))="","",OFFSET('Hygiene Data'!$G$12,0,10*ROW('Hygiene Data'!G123)))</f>
        <v/>
      </c>
      <c r="DZ129" s="369" t="str">
        <f ca="1">+IF(OFFSET('Hygiene Data'!$G$13,0,10*ROW('Hygiene Data'!G123))="","",OFFSET('Hygiene Data'!$G$13,0,10*ROW('Hygiene Data'!G123)))</f>
        <v/>
      </c>
      <c r="EA129" s="369" t="str">
        <f ca="1">+IF(OFFSET('Hygiene Data'!$H$11,0,10*ROW('Hygiene Data'!H123))="","",OFFSET('Hygiene Data'!$H$11,0,10*ROW('Hygiene Data'!H123)))</f>
        <v/>
      </c>
      <c r="EB129" s="369" t="str">
        <f ca="1">+IF(OFFSET('Hygiene Data'!$H$12,0,10*ROW('Hygiene Data'!H123))="","",OFFSET('Hygiene Data'!$H$12,0,10*ROW('Hygiene Data'!H123)))</f>
        <v/>
      </c>
      <c r="EC129" s="369" t="str">
        <f ca="1">+IF(OFFSET('Hygiene Data'!$H$13,0,10*ROW('Hygiene Data'!H123))="","",OFFSET('Hygiene Data'!$H$13,0,10*ROW('Hygiene Data'!H123)))</f>
        <v/>
      </c>
      <c r="ED129" s="369" t="str">
        <f ca="1">+IF(OFFSET('Hygiene Data'!$I$11,0,10*ROW('Hygiene Data'!I123))="","",OFFSET('Hygiene Data'!$I$11,0,10*ROW('Hygiene Data'!I123)))</f>
        <v/>
      </c>
      <c r="EE129" s="369" t="str">
        <f ca="1">+IF(OFFSET('Hygiene Data'!$I$12,0,10*ROW('Hygiene Data'!I123))="","",OFFSET('Hygiene Data'!$I$12,0,10*ROW('Hygiene Data'!I123)))</f>
        <v/>
      </c>
      <c r="EF129" s="369" t="str">
        <f ca="1">+IF(OFFSET('Hygiene Data'!$I$13,0,10*ROW('Hygiene Data'!I123))="","",OFFSET('Hygiene Data'!$I$13,0,10*ROW('Hygiene Data'!I123)))</f>
        <v/>
      </c>
    </row>
    <row r="130" spans="1:136" x14ac:dyDescent="0.25">
      <c r="A130" s="478" t="str">
        <f ca="1">+IF(OFFSET('Water Data'!$B$2,0,10*ROW('Water Data'!E124))="","",OFFSET('Water Data'!$B$2,0,10*ROW('Water Data'!E124)))</f>
        <v/>
      </c>
      <c r="B130" s="478"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05" t="str">
        <f t="shared" ca="1" si="1"/>
        <v/>
      </c>
      <c r="D130" s="506"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06"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06"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06"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06"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06"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06"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06"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06"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06"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06"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06"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06"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06"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06"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06"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06"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06"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07"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07"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07"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07"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07"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07"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07"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07"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07"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07"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07"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07"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07"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07"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07"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07"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07"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07"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07"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07"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07"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07"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07"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07"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07"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07"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07"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07"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07"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07"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08"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84"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08"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08"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08"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08"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08"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08"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08"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08"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08"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08"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08"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08"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08"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08"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08"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08"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69" t="str">
        <f ca="1">+IF(OFFSET('Water Data'!$D$27,0,10*ROW('Water Data'!D124))="","",OFFSET('Water Data'!$D$27,0,10*ROW('Water Data'!D124)))</f>
        <v/>
      </c>
      <c r="BT130" s="369" t="str">
        <f ca="1">+IF(OFFSET('Water Data'!$D$28,0,10*ROW('Water Data'!D124))="","",OFFSET('Water Data'!$D$28,0,10*ROW('Water Data'!D124)))</f>
        <v/>
      </c>
      <c r="BU130" s="369" t="str">
        <f ca="1">+IF(OFFSET('Water Data'!$D$29,0,10*ROW('Water Data'!D124))="","",OFFSET('Water Data'!$D$29,0,10*ROW('Water Data'!D124)))</f>
        <v/>
      </c>
      <c r="BV130" s="369" t="str">
        <f ca="1">+IF(OFFSET('Water Data'!$E$27,0,10*ROW('Water Data'!E124))="","",OFFSET('Water Data'!$E$27,0,10*ROW('Water Data'!E124)))</f>
        <v/>
      </c>
      <c r="BW130" s="369" t="str">
        <f ca="1">+IF(OFFSET('Water Data'!$E$28,0,10*ROW('Water Data'!E124))="","",OFFSET('Water Data'!$E$28,0,10*ROW('Water Data'!E124)))</f>
        <v/>
      </c>
      <c r="BX130" s="369" t="str">
        <f ca="1">+IF(OFFSET('Water Data'!$E$29,0,10*ROW('Water Data'!E124))="","",OFFSET('Water Data'!$E$29,0,10*ROW('Water Data'!E124)))</f>
        <v/>
      </c>
      <c r="BY130" s="369" t="str">
        <f ca="1">+IF(OFFSET('Water Data'!$F$27,0,10*ROW('Water Data'!F124))="","",OFFSET('Water Data'!$F$27,0,10*ROW('Water Data'!F124)))</f>
        <v/>
      </c>
      <c r="BZ130" s="369" t="str">
        <f ca="1">+IF(OFFSET('Water Data'!$F$28,0,10*ROW('Water Data'!F124))="","",OFFSET('Water Data'!$F$28,0,10*ROW('Water Data'!F124)))</f>
        <v/>
      </c>
      <c r="CA130" s="369" t="str">
        <f ca="1">+IF(OFFSET('Water Data'!$F$29,0,10*ROW('Water Data'!F124))="","",OFFSET('Water Data'!$F$29,0,10*ROW('Water Data'!F124)))</f>
        <v/>
      </c>
      <c r="CB130" s="369" t="str">
        <f ca="1">+IF(OFFSET('Water Data'!$G$27,0,10*ROW('Water Data'!G124))="","",OFFSET('Water Data'!$G$27,0,10*ROW('Water Data'!G124)))</f>
        <v/>
      </c>
      <c r="CC130" s="369" t="str">
        <f ca="1">+IF(OFFSET('Water Data'!$G$28,0,10*ROW('Water Data'!G124))="","",OFFSET('Water Data'!$G$28,0,10*ROW('Water Data'!G124)))</f>
        <v/>
      </c>
      <c r="CD130" s="369" t="str">
        <f ca="1">+IF(OFFSET('Water Data'!$G$29,0,10*ROW('Water Data'!G124))="","",OFFSET('Water Data'!$G$29,0,10*ROW('Water Data'!G124)))</f>
        <v/>
      </c>
      <c r="CE130" s="369" t="str">
        <f ca="1">+IF(OFFSET('Water Data'!$H$27,0,10*ROW('Water Data'!H124))="","",OFFSET('Water Data'!$H$27,0,10*ROW('Water Data'!H124)))</f>
        <v/>
      </c>
      <c r="CF130" s="369" t="str">
        <f ca="1">+IF(OFFSET('Water Data'!$H$28,0,10*ROW('Water Data'!H124))="","",OFFSET('Water Data'!$H$28,0,10*ROW('Water Data'!H124)))</f>
        <v/>
      </c>
      <c r="CG130" s="369" t="str">
        <f ca="1">+IF(OFFSET('Water Data'!$H$29,0,10*ROW('Water Data'!H124))="","",OFFSET('Water Data'!$H$29,0,10*ROW('Water Data'!H124)))</f>
        <v/>
      </c>
      <c r="CH130" s="369" t="str">
        <f ca="1">+IF(OFFSET('Water Data'!$I$27,0,10*ROW('Water Data'!I124))="","",OFFSET('Water Data'!$I$27,0,10*ROW('Water Data'!I124)))</f>
        <v/>
      </c>
      <c r="CI130" s="369" t="str">
        <f ca="1">+IF(OFFSET('Water Data'!$I$28,0,10*ROW('Water Data'!I124))="","",OFFSET('Water Data'!$I$28,0,10*ROW('Water Data'!I124)))</f>
        <v/>
      </c>
      <c r="CJ130" s="369" t="str">
        <f ca="1">+IF(OFFSET('Water Data'!$I$29,0,10*ROW('Water Data'!I124))="","",OFFSET('Water Data'!$I$29,0,10*ROW('Water Data'!I124)))</f>
        <v/>
      </c>
      <c r="CK130" s="369" t="str">
        <f ca="1">+IF(OFFSET('Sanitation Data'!$D$28,0,10*ROW('Sanitation Data'!D124))="","",OFFSET('Sanitation Data'!$D$28,0,10*ROW('Sanitation Data'!D124)))</f>
        <v/>
      </c>
      <c r="CL130" s="369" t="str">
        <f ca="1">+IF(OFFSET('Sanitation Data'!$D$29,0,10*ROW('Sanitation Data'!D124))="","",OFFSET('Sanitation Data'!$D$29,0,10*ROW('Sanitation Data'!D124)))</f>
        <v/>
      </c>
      <c r="CM130" s="369" t="str">
        <f ca="1">+IF(OFFSET('Sanitation Data'!$D$30,0,10*ROW('Sanitation Data'!D124))="","",OFFSET('Sanitation Data'!$D$30,0,10*ROW('Sanitation Data'!D124)))</f>
        <v/>
      </c>
      <c r="CN130" s="369" t="str">
        <f ca="1">+IF(OFFSET('Sanitation Data'!$D$31,0,10*ROW('Sanitation Data'!D124))="","",OFFSET('Sanitation Data'!$D$31,0,10*ROW('Sanitation Data'!D124)))</f>
        <v/>
      </c>
      <c r="CO130" s="369" t="str">
        <f ca="1">+IF(OFFSET('Sanitation Data'!$D$32,0,10*ROW('Sanitation Data'!D124))="","",OFFSET('Sanitation Data'!$D$32,0,10*ROW('Sanitation Data'!D124)))</f>
        <v/>
      </c>
      <c r="CP130" s="369" t="str">
        <f ca="1">+IF(OFFSET('Sanitation Data'!$E$28,0,10*ROW('Sanitation Data'!E124))="","",OFFSET('Sanitation Data'!$E$28,0,10*ROW('Sanitation Data'!E124)))</f>
        <v/>
      </c>
      <c r="CQ130" s="369" t="str">
        <f ca="1">+IF(OFFSET('Sanitation Data'!$E$29,0,10*ROW('Sanitation Data'!E124))="","",OFFSET('Sanitation Data'!$E$29,0,10*ROW('Sanitation Data'!E124)))</f>
        <v/>
      </c>
      <c r="CR130" s="369" t="str">
        <f ca="1">+IF(OFFSET('Sanitation Data'!$E$30,0,10*ROW('Sanitation Data'!E124))="","",OFFSET('Sanitation Data'!$E$30,0,10*ROW('Sanitation Data'!E124)))</f>
        <v/>
      </c>
      <c r="CS130" s="369" t="str">
        <f ca="1">+IF(OFFSET('Sanitation Data'!$E$31,0,10*ROW('Sanitation Data'!E124))="","",OFFSET('Sanitation Data'!$E$31,0,10*ROW('Sanitation Data'!E124)))</f>
        <v/>
      </c>
      <c r="CT130" s="369" t="str">
        <f ca="1">+IF(OFFSET('Sanitation Data'!$E$32,0,10*ROW('Sanitation Data'!E124))="","",OFFSET('Sanitation Data'!$E$32,0,10*ROW('Sanitation Data'!E124)))</f>
        <v/>
      </c>
      <c r="CU130" s="369" t="str">
        <f ca="1">+IF(OFFSET('Sanitation Data'!$F$28,0,10*ROW('Sanitation Data'!F124))="","",OFFSET('Sanitation Data'!$F$28,0,10*ROW('Sanitation Data'!F124)))</f>
        <v/>
      </c>
      <c r="CV130" s="369" t="str">
        <f ca="1">+IF(OFFSET('Sanitation Data'!$F$29,0,10*ROW('Sanitation Data'!F124))="","",OFFSET('Sanitation Data'!$F$29,0,10*ROW('Sanitation Data'!F124)))</f>
        <v/>
      </c>
      <c r="CW130" s="369" t="str">
        <f ca="1">+IF(OFFSET('Sanitation Data'!$F$30,0,10*ROW('Sanitation Data'!F124))="","",OFFSET('Sanitation Data'!$F$30,0,10*ROW('Sanitation Data'!F124)))</f>
        <v/>
      </c>
      <c r="CX130" s="369" t="str">
        <f ca="1">+IF(OFFSET('Sanitation Data'!$F$31,0,10*ROW('Sanitation Data'!F124))="","",OFFSET('Sanitation Data'!$F$31,0,10*ROW('Sanitation Data'!F124)))</f>
        <v/>
      </c>
      <c r="CY130" s="369" t="str">
        <f ca="1">+IF(OFFSET('Sanitation Data'!$F$32,0,10*ROW('Sanitation Data'!F124))="","",OFFSET('Sanitation Data'!$F$32,0,10*ROW('Sanitation Data'!F124)))</f>
        <v/>
      </c>
      <c r="CZ130" s="369" t="str">
        <f ca="1">+IF(OFFSET('Sanitation Data'!$G$28,0,10*ROW('Sanitation Data'!G124))="","",OFFSET('Sanitation Data'!$G$28,0,10*ROW('Sanitation Data'!G124)))</f>
        <v/>
      </c>
      <c r="DA130" s="369" t="str">
        <f ca="1">+IF(OFFSET('Sanitation Data'!$G$29,0,10*ROW('Sanitation Data'!G124))="","",OFFSET('Sanitation Data'!$G$29,0,10*ROW('Sanitation Data'!G124)))</f>
        <v/>
      </c>
      <c r="DB130" s="369" t="str">
        <f ca="1">+IF(OFFSET('Sanitation Data'!$G$30,0,10*ROW('Sanitation Data'!G124))="","",OFFSET('Sanitation Data'!$G$30,0,10*ROW('Sanitation Data'!G124)))</f>
        <v/>
      </c>
      <c r="DC130" s="369" t="str">
        <f ca="1">+IF(OFFSET('Sanitation Data'!$G$31,0,10*ROW('Sanitation Data'!G124))="","",OFFSET('Sanitation Data'!$G$31,0,10*ROW('Sanitation Data'!G124)))</f>
        <v/>
      </c>
      <c r="DD130" s="369" t="str">
        <f ca="1">+IF(OFFSET('Sanitation Data'!$G$32,0,10*ROW('Sanitation Data'!G124))="","",OFFSET('Sanitation Data'!$G$32,0,10*ROW('Sanitation Data'!G124)))</f>
        <v/>
      </c>
      <c r="DE130" s="369" t="str">
        <f ca="1">+IF(OFFSET('Sanitation Data'!$H$28,0,10*ROW('Sanitation Data'!H124))="","",OFFSET('Sanitation Data'!$H$28,0,10*ROW('Sanitation Data'!H124)))</f>
        <v/>
      </c>
      <c r="DF130" s="369" t="str">
        <f ca="1">+IF(OFFSET('Sanitation Data'!$H$29,0,10*ROW('Sanitation Data'!H124))="","",OFFSET('Sanitation Data'!$H$29,0,10*ROW('Sanitation Data'!H124)))</f>
        <v/>
      </c>
      <c r="DG130" s="369" t="str">
        <f ca="1">+IF(OFFSET('Sanitation Data'!$H$30,0,10*ROW('Sanitation Data'!H124))="","",OFFSET('Sanitation Data'!$H$30,0,10*ROW('Sanitation Data'!H124)))</f>
        <v/>
      </c>
      <c r="DH130" s="369" t="str">
        <f ca="1">+IF(OFFSET('Sanitation Data'!$H$31,0,10*ROW('Sanitation Data'!H124))="","",OFFSET('Sanitation Data'!$H$31,0,10*ROW('Sanitation Data'!H124)))</f>
        <v/>
      </c>
      <c r="DI130" s="369" t="str">
        <f ca="1">+IF(OFFSET('Sanitation Data'!$H$32,0,10*ROW('Sanitation Data'!H124))="","",OFFSET('Sanitation Data'!$H$32,0,10*ROW('Sanitation Data'!H124)))</f>
        <v/>
      </c>
      <c r="DJ130" s="369" t="str">
        <f ca="1">+IF(OFFSET('Sanitation Data'!$I$28,0,10*ROW('Sanitation Data'!I124))="","",OFFSET('Sanitation Data'!$I$28,0,10*ROW('Sanitation Data'!I124)))</f>
        <v/>
      </c>
      <c r="DK130" s="369" t="str">
        <f ca="1">+IF(OFFSET('Sanitation Data'!$I$29,0,10*ROW('Sanitation Data'!I124))="","",OFFSET('Sanitation Data'!$I$29,0,10*ROW('Sanitation Data'!I124)))</f>
        <v/>
      </c>
      <c r="DL130" s="369" t="str">
        <f ca="1">+IF(OFFSET('Sanitation Data'!$I$30,0,10*ROW('Sanitation Data'!I124))="","",OFFSET('Sanitation Data'!$I$30,0,10*ROW('Sanitation Data'!I124)))</f>
        <v/>
      </c>
      <c r="DM130" s="369" t="str">
        <f ca="1">+IF(OFFSET('Sanitation Data'!$I$31,0,10*ROW('Sanitation Data'!I124))="","",OFFSET('Sanitation Data'!$I$31,0,10*ROW('Sanitation Data'!I124)))</f>
        <v/>
      </c>
      <c r="DN130" s="369" t="str">
        <f ca="1">+IF(OFFSET('Sanitation Data'!$I$32,0,10*ROW('Sanitation Data'!I124))="","",OFFSET('Sanitation Data'!$I$32,0,10*ROW('Sanitation Data'!I124)))</f>
        <v/>
      </c>
      <c r="DO130" s="369" t="str">
        <f ca="1">+IF(OFFSET('Hygiene Data'!$D$11,0,10*ROW('Hygiene Data'!D124))="","",OFFSET('Hygiene Data'!$D$11,0,10*ROW('Hygiene Data'!D124)))</f>
        <v/>
      </c>
      <c r="DP130" s="369" t="str">
        <f ca="1">+IF(OFFSET('Hygiene Data'!$D$12,0,10*ROW('Hygiene Data'!D124))="","",OFFSET('Hygiene Data'!$D$12,0,10*ROW('Hygiene Data'!D124)))</f>
        <v/>
      </c>
      <c r="DQ130" s="369" t="str">
        <f ca="1">+IF(OFFSET('Hygiene Data'!$D$13,0,10*ROW('Hygiene Data'!D124))="","",OFFSET('Hygiene Data'!$D$13,0,10*ROW('Hygiene Data'!D124)))</f>
        <v/>
      </c>
      <c r="DR130" s="369" t="str">
        <f ca="1">+IF(OFFSET('Hygiene Data'!$E$11,0,10*ROW('Hygiene Data'!E124))="","",OFFSET('Hygiene Data'!$E$11,0,10*ROW('Hygiene Data'!E124)))</f>
        <v/>
      </c>
      <c r="DS130" s="369" t="str">
        <f ca="1">+IF(OFFSET('Hygiene Data'!$E$12,0,10*ROW('Hygiene Data'!E124))="","",OFFSET('Hygiene Data'!$E$12,0,10*ROW('Hygiene Data'!E124)))</f>
        <v/>
      </c>
      <c r="DT130" s="369" t="str">
        <f ca="1">+IF(OFFSET('Hygiene Data'!$E$13,0,10*ROW('Hygiene Data'!E124))="","",OFFSET('Hygiene Data'!$E$13,0,10*ROW('Hygiene Data'!E124)))</f>
        <v/>
      </c>
      <c r="DU130" s="369" t="str">
        <f ca="1">+IF(OFFSET('Hygiene Data'!$F$11,0,10*ROW('Hygiene Data'!F124))="","",OFFSET('Hygiene Data'!$F$11,0,10*ROW('Hygiene Data'!F124)))</f>
        <v/>
      </c>
      <c r="DV130" s="369" t="str">
        <f ca="1">+IF(OFFSET('Hygiene Data'!$F$12,0,10*ROW('Hygiene Data'!F124))="","",OFFSET('Hygiene Data'!$F$12,0,10*ROW('Hygiene Data'!F124)))</f>
        <v/>
      </c>
      <c r="DW130" s="369" t="str">
        <f ca="1">+IF(OFFSET('Hygiene Data'!$F$13,0,10*ROW('Hygiene Data'!F124))="","",OFFSET('Hygiene Data'!$F$13,0,10*ROW('Hygiene Data'!F124)))</f>
        <v/>
      </c>
      <c r="DX130" s="369" t="str">
        <f ca="1">+IF(OFFSET('Hygiene Data'!$G$11,0,10*ROW('Hygiene Data'!G124))="","",OFFSET('Hygiene Data'!$G$11,0,10*ROW('Hygiene Data'!G124)))</f>
        <v/>
      </c>
      <c r="DY130" s="369" t="str">
        <f ca="1">+IF(OFFSET('Hygiene Data'!$G$12,0,10*ROW('Hygiene Data'!G124))="","",OFFSET('Hygiene Data'!$G$12,0,10*ROW('Hygiene Data'!G124)))</f>
        <v/>
      </c>
      <c r="DZ130" s="369" t="str">
        <f ca="1">+IF(OFFSET('Hygiene Data'!$G$13,0,10*ROW('Hygiene Data'!G124))="","",OFFSET('Hygiene Data'!$G$13,0,10*ROW('Hygiene Data'!G124)))</f>
        <v/>
      </c>
      <c r="EA130" s="369" t="str">
        <f ca="1">+IF(OFFSET('Hygiene Data'!$H$11,0,10*ROW('Hygiene Data'!H124))="","",OFFSET('Hygiene Data'!$H$11,0,10*ROW('Hygiene Data'!H124)))</f>
        <v/>
      </c>
      <c r="EB130" s="369" t="str">
        <f ca="1">+IF(OFFSET('Hygiene Data'!$H$12,0,10*ROW('Hygiene Data'!H124))="","",OFFSET('Hygiene Data'!$H$12,0,10*ROW('Hygiene Data'!H124)))</f>
        <v/>
      </c>
      <c r="EC130" s="369" t="str">
        <f ca="1">+IF(OFFSET('Hygiene Data'!$H$13,0,10*ROW('Hygiene Data'!H124))="","",OFFSET('Hygiene Data'!$H$13,0,10*ROW('Hygiene Data'!H124)))</f>
        <v/>
      </c>
      <c r="ED130" s="369" t="str">
        <f ca="1">+IF(OFFSET('Hygiene Data'!$I$11,0,10*ROW('Hygiene Data'!I124))="","",OFFSET('Hygiene Data'!$I$11,0,10*ROW('Hygiene Data'!I124)))</f>
        <v/>
      </c>
      <c r="EE130" s="369" t="str">
        <f ca="1">+IF(OFFSET('Hygiene Data'!$I$12,0,10*ROW('Hygiene Data'!I124))="","",OFFSET('Hygiene Data'!$I$12,0,10*ROW('Hygiene Data'!I124)))</f>
        <v/>
      </c>
      <c r="EF130" s="369" t="str">
        <f ca="1">+IF(OFFSET('Hygiene Data'!$I$13,0,10*ROW('Hygiene Data'!I124))="","",OFFSET('Hygiene Data'!$I$13,0,10*ROW('Hygiene Data'!I124)))</f>
        <v/>
      </c>
    </row>
    <row r="131" spans="1:136" x14ac:dyDescent="0.25">
      <c r="A131" s="478" t="str">
        <f ca="1">+IF(OFFSET('Water Data'!$B$2,0,10*ROW('Water Data'!E125))="","",OFFSET('Water Data'!$B$2,0,10*ROW('Water Data'!E125)))</f>
        <v/>
      </c>
      <c r="B131" s="478"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05" t="str">
        <f t="shared" ca="1" si="1"/>
        <v/>
      </c>
      <c r="D131" s="506"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06"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06"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06"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06"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06"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06"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06"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06"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06"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06"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06"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06"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06"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06"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06"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06"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06"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07"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07"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07"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07"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07"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07"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07"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07"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07"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07"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07"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07"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07"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07"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07"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07"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07"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07"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07"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07"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07"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07"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07"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07"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07"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07"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07"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07"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07"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07"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08"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84"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08"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08"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08"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08"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08"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08"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08"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08"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08"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08"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08"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08"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08"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08"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08"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08"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69" t="str">
        <f ca="1">+IF(OFFSET('Water Data'!$D$27,0,10*ROW('Water Data'!D125))="","",OFFSET('Water Data'!$D$27,0,10*ROW('Water Data'!D125)))</f>
        <v/>
      </c>
      <c r="BT131" s="369" t="str">
        <f ca="1">+IF(OFFSET('Water Data'!$D$28,0,10*ROW('Water Data'!D125))="","",OFFSET('Water Data'!$D$28,0,10*ROW('Water Data'!D125)))</f>
        <v/>
      </c>
      <c r="BU131" s="369" t="str">
        <f ca="1">+IF(OFFSET('Water Data'!$D$29,0,10*ROW('Water Data'!D125))="","",OFFSET('Water Data'!$D$29,0,10*ROW('Water Data'!D125)))</f>
        <v/>
      </c>
      <c r="BV131" s="369" t="str">
        <f ca="1">+IF(OFFSET('Water Data'!$E$27,0,10*ROW('Water Data'!E125))="","",OFFSET('Water Data'!$E$27,0,10*ROW('Water Data'!E125)))</f>
        <v/>
      </c>
      <c r="BW131" s="369" t="str">
        <f ca="1">+IF(OFFSET('Water Data'!$E$28,0,10*ROW('Water Data'!E125))="","",OFFSET('Water Data'!$E$28,0,10*ROW('Water Data'!E125)))</f>
        <v/>
      </c>
      <c r="BX131" s="369" t="str">
        <f ca="1">+IF(OFFSET('Water Data'!$E$29,0,10*ROW('Water Data'!E125))="","",OFFSET('Water Data'!$E$29,0,10*ROW('Water Data'!E125)))</f>
        <v/>
      </c>
      <c r="BY131" s="369" t="str">
        <f ca="1">+IF(OFFSET('Water Data'!$F$27,0,10*ROW('Water Data'!F125))="","",OFFSET('Water Data'!$F$27,0,10*ROW('Water Data'!F125)))</f>
        <v/>
      </c>
      <c r="BZ131" s="369" t="str">
        <f ca="1">+IF(OFFSET('Water Data'!$F$28,0,10*ROW('Water Data'!F125))="","",OFFSET('Water Data'!$F$28,0,10*ROW('Water Data'!F125)))</f>
        <v/>
      </c>
      <c r="CA131" s="369" t="str">
        <f ca="1">+IF(OFFSET('Water Data'!$F$29,0,10*ROW('Water Data'!F125))="","",OFFSET('Water Data'!$F$29,0,10*ROW('Water Data'!F125)))</f>
        <v/>
      </c>
      <c r="CB131" s="369" t="str">
        <f ca="1">+IF(OFFSET('Water Data'!$G$27,0,10*ROW('Water Data'!G125))="","",OFFSET('Water Data'!$G$27,0,10*ROW('Water Data'!G125)))</f>
        <v/>
      </c>
      <c r="CC131" s="369" t="str">
        <f ca="1">+IF(OFFSET('Water Data'!$G$28,0,10*ROW('Water Data'!G125))="","",OFFSET('Water Data'!$G$28,0,10*ROW('Water Data'!G125)))</f>
        <v/>
      </c>
      <c r="CD131" s="369" t="str">
        <f ca="1">+IF(OFFSET('Water Data'!$G$29,0,10*ROW('Water Data'!G125))="","",OFFSET('Water Data'!$G$29,0,10*ROW('Water Data'!G125)))</f>
        <v/>
      </c>
      <c r="CE131" s="369" t="str">
        <f ca="1">+IF(OFFSET('Water Data'!$H$27,0,10*ROW('Water Data'!H125))="","",OFFSET('Water Data'!$H$27,0,10*ROW('Water Data'!H125)))</f>
        <v/>
      </c>
      <c r="CF131" s="369" t="str">
        <f ca="1">+IF(OFFSET('Water Data'!$H$28,0,10*ROW('Water Data'!H125))="","",OFFSET('Water Data'!$H$28,0,10*ROW('Water Data'!H125)))</f>
        <v/>
      </c>
      <c r="CG131" s="369" t="str">
        <f ca="1">+IF(OFFSET('Water Data'!$H$29,0,10*ROW('Water Data'!H125))="","",OFFSET('Water Data'!$H$29,0,10*ROW('Water Data'!H125)))</f>
        <v/>
      </c>
      <c r="CH131" s="369" t="str">
        <f ca="1">+IF(OFFSET('Water Data'!$I$27,0,10*ROW('Water Data'!I125))="","",OFFSET('Water Data'!$I$27,0,10*ROW('Water Data'!I125)))</f>
        <v/>
      </c>
      <c r="CI131" s="369" t="str">
        <f ca="1">+IF(OFFSET('Water Data'!$I$28,0,10*ROW('Water Data'!I125))="","",OFFSET('Water Data'!$I$28,0,10*ROW('Water Data'!I125)))</f>
        <v/>
      </c>
      <c r="CJ131" s="369" t="str">
        <f ca="1">+IF(OFFSET('Water Data'!$I$29,0,10*ROW('Water Data'!I125))="","",OFFSET('Water Data'!$I$29,0,10*ROW('Water Data'!I125)))</f>
        <v/>
      </c>
      <c r="CK131" s="369" t="str">
        <f ca="1">+IF(OFFSET('Sanitation Data'!$D$28,0,10*ROW('Sanitation Data'!D125))="","",OFFSET('Sanitation Data'!$D$28,0,10*ROW('Sanitation Data'!D125)))</f>
        <v/>
      </c>
      <c r="CL131" s="369" t="str">
        <f ca="1">+IF(OFFSET('Sanitation Data'!$D$29,0,10*ROW('Sanitation Data'!D125))="","",OFFSET('Sanitation Data'!$D$29,0,10*ROW('Sanitation Data'!D125)))</f>
        <v/>
      </c>
      <c r="CM131" s="369" t="str">
        <f ca="1">+IF(OFFSET('Sanitation Data'!$D$30,0,10*ROW('Sanitation Data'!D125))="","",OFFSET('Sanitation Data'!$D$30,0,10*ROW('Sanitation Data'!D125)))</f>
        <v/>
      </c>
      <c r="CN131" s="369" t="str">
        <f ca="1">+IF(OFFSET('Sanitation Data'!$D$31,0,10*ROW('Sanitation Data'!D125))="","",OFFSET('Sanitation Data'!$D$31,0,10*ROW('Sanitation Data'!D125)))</f>
        <v/>
      </c>
      <c r="CO131" s="369" t="str">
        <f ca="1">+IF(OFFSET('Sanitation Data'!$D$32,0,10*ROW('Sanitation Data'!D125))="","",OFFSET('Sanitation Data'!$D$32,0,10*ROW('Sanitation Data'!D125)))</f>
        <v/>
      </c>
      <c r="CP131" s="369" t="str">
        <f ca="1">+IF(OFFSET('Sanitation Data'!$E$28,0,10*ROW('Sanitation Data'!E125))="","",OFFSET('Sanitation Data'!$E$28,0,10*ROW('Sanitation Data'!E125)))</f>
        <v/>
      </c>
      <c r="CQ131" s="369" t="str">
        <f ca="1">+IF(OFFSET('Sanitation Data'!$E$29,0,10*ROW('Sanitation Data'!E125))="","",OFFSET('Sanitation Data'!$E$29,0,10*ROW('Sanitation Data'!E125)))</f>
        <v/>
      </c>
      <c r="CR131" s="369" t="str">
        <f ca="1">+IF(OFFSET('Sanitation Data'!$E$30,0,10*ROW('Sanitation Data'!E125))="","",OFFSET('Sanitation Data'!$E$30,0,10*ROW('Sanitation Data'!E125)))</f>
        <v/>
      </c>
      <c r="CS131" s="369" t="str">
        <f ca="1">+IF(OFFSET('Sanitation Data'!$E$31,0,10*ROW('Sanitation Data'!E125))="","",OFFSET('Sanitation Data'!$E$31,0,10*ROW('Sanitation Data'!E125)))</f>
        <v/>
      </c>
      <c r="CT131" s="369" t="str">
        <f ca="1">+IF(OFFSET('Sanitation Data'!$E$32,0,10*ROW('Sanitation Data'!E125))="","",OFFSET('Sanitation Data'!$E$32,0,10*ROW('Sanitation Data'!E125)))</f>
        <v/>
      </c>
      <c r="CU131" s="369" t="str">
        <f ca="1">+IF(OFFSET('Sanitation Data'!$F$28,0,10*ROW('Sanitation Data'!F125))="","",OFFSET('Sanitation Data'!$F$28,0,10*ROW('Sanitation Data'!F125)))</f>
        <v/>
      </c>
      <c r="CV131" s="369" t="str">
        <f ca="1">+IF(OFFSET('Sanitation Data'!$F$29,0,10*ROW('Sanitation Data'!F125))="","",OFFSET('Sanitation Data'!$F$29,0,10*ROW('Sanitation Data'!F125)))</f>
        <v/>
      </c>
      <c r="CW131" s="369" t="str">
        <f ca="1">+IF(OFFSET('Sanitation Data'!$F$30,0,10*ROW('Sanitation Data'!F125))="","",OFFSET('Sanitation Data'!$F$30,0,10*ROW('Sanitation Data'!F125)))</f>
        <v/>
      </c>
      <c r="CX131" s="369" t="str">
        <f ca="1">+IF(OFFSET('Sanitation Data'!$F$31,0,10*ROW('Sanitation Data'!F125))="","",OFFSET('Sanitation Data'!$F$31,0,10*ROW('Sanitation Data'!F125)))</f>
        <v/>
      </c>
      <c r="CY131" s="369" t="str">
        <f ca="1">+IF(OFFSET('Sanitation Data'!$F$32,0,10*ROW('Sanitation Data'!F125))="","",OFFSET('Sanitation Data'!$F$32,0,10*ROW('Sanitation Data'!F125)))</f>
        <v/>
      </c>
      <c r="CZ131" s="369" t="str">
        <f ca="1">+IF(OFFSET('Sanitation Data'!$G$28,0,10*ROW('Sanitation Data'!G125))="","",OFFSET('Sanitation Data'!$G$28,0,10*ROW('Sanitation Data'!G125)))</f>
        <v/>
      </c>
      <c r="DA131" s="369" t="str">
        <f ca="1">+IF(OFFSET('Sanitation Data'!$G$29,0,10*ROW('Sanitation Data'!G125))="","",OFFSET('Sanitation Data'!$G$29,0,10*ROW('Sanitation Data'!G125)))</f>
        <v/>
      </c>
      <c r="DB131" s="369" t="str">
        <f ca="1">+IF(OFFSET('Sanitation Data'!$G$30,0,10*ROW('Sanitation Data'!G125))="","",OFFSET('Sanitation Data'!$G$30,0,10*ROW('Sanitation Data'!G125)))</f>
        <v/>
      </c>
      <c r="DC131" s="369" t="str">
        <f ca="1">+IF(OFFSET('Sanitation Data'!$G$31,0,10*ROW('Sanitation Data'!G125))="","",OFFSET('Sanitation Data'!$G$31,0,10*ROW('Sanitation Data'!G125)))</f>
        <v/>
      </c>
      <c r="DD131" s="369" t="str">
        <f ca="1">+IF(OFFSET('Sanitation Data'!$G$32,0,10*ROW('Sanitation Data'!G125))="","",OFFSET('Sanitation Data'!$G$32,0,10*ROW('Sanitation Data'!G125)))</f>
        <v/>
      </c>
      <c r="DE131" s="369" t="str">
        <f ca="1">+IF(OFFSET('Sanitation Data'!$H$28,0,10*ROW('Sanitation Data'!H125))="","",OFFSET('Sanitation Data'!$H$28,0,10*ROW('Sanitation Data'!H125)))</f>
        <v/>
      </c>
      <c r="DF131" s="369" t="str">
        <f ca="1">+IF(OFFSET('Sanitation Data'!$H$29,0,10*ROW('Sanitation Data'!H125))="","",OFFSET('Sanitation Data'!$H$29,0,10*ROW('Sanitation Data'!H125)))</f>
        <v/>
      </c>
      <c r="DG131" s="369" t="str">
        <f ca="1">+IF(OFFSET('Sanitation Data'!$H$30,0,10*ROW('Sanitation Data'!H125))="","",OFFSET('Sanitation Data'!$H$30,0,10*ROW('Sanitation Data'!H125)))</f>
        <v/>
      </c>
      <c r="DH131" s="369" t="str">
        <f ca="1">+IF(OFFSET('Sanitation Data'!$H$31,0,10*ROW('Sanitation Data'!H125))="","",OFFSET('Sanitation Data'!$H$31,0,10*ROW('Sanitation Data'!H125)))</f>
        <v/>
      </c>
      <c r="DI131" s="369" t="str">
        <f ca="1">+IF(OFFSET('Sanitation Data'!$H$32,0,10*ROW('Sanitation Data'!H125))="","",OFFSET('Sanitation Data'!$H$32,0,10*ROW('Sanitation Data'!H125)))</f>
        <v/>
      </c>
      <c r="DJ131" s="369" t="str">
        <f ca="1">+IF(OFFSET('Sanitation Data'!$I$28,0,10*ROW('Sanitation Data'!I125))="","",OFFSET('Sanitation Data'!$I$28,0,10*ROW('Sanitation Data'!I125)))</f>
        <v/>
      </c>
      <c r="DK131" s="369" t="str">
        <f ca="1">+IF(OFFSET('Sanitation Data'!$I$29,0,10*ROW('Sanitation Data'!I125))="","",OFFSET('Sanitation Data'!$I$29,0,10*ROW('Sanitation Data'!I125)))</f>
        <v/>
      </c>
      <c r="DL131" s="369" t="str">
        <f ca="1">+IF(OFFSET('Sanitation Data'!$I$30,0,10*ROW('Sanitation Data'!I125))="","",OFFSET('Sanitation Data'!$I$30,0,10*ROW('Sanitation Data'!I125)))</f>
        <v/>
      </c>
      <c r="DM131" s="369" t="str">
        <f ca="1">+IF(OFFSET('Sanitation Data'!$I$31,0,10*ROW('Sanitation Data'!I125))="","",OFFSET('Sanitation Data'!$I$31,0,10*ROW('Sanitation Data'!I125)))</f>
        <v/>
      </c>
      <c r="DN131" s="369" t="str">
        <f ca="1">+IF(OFFSET('Sanitation Data'!$I$32,0,10*ROW('Sanitation Data'!I125))="","",OFFSET('Sanitation Data'!$I$32,0,10*ROW('Sanitation Data'!I125)))</f>
        <v/>
      </c>
      <c r="DO131" s="369" t="str">
        <f ca="1">+IF(OFFSET('Hygiene Data'!$D$11,0,10*ROW('Hygiene Data'!D125))="","",OFFSET('Hygiene Data'!$D$11,0,10*ROW('Hygiene Data'!D125)))</f>
        <v/>
      </c>
      <c r="DP131" s="369" t="str">
        <f ca="1">+IF(OFFSET('Hygiene Data'!$D$12,0,10*ROW('Hygiene Data'!D125))="","",OFFSET('Hygiene Data'!$D$12,0,10*ROW('Hygiene Data'!D125)))</f>
        <v/>
      </c>
      <c r="DQ131" s="369" t="str">
        <f ca="1">+IF(OFFSET('Hygiene Data'!$D$13,0,10*ROW('Hygiene Data'!D125))="","",OFFSET('Hygiene Data'!$D$13,0,10*ROW('Hygiene Data'!D125)))</f>
        <v/>
      </c>
      <c r="DR131" s="369" t="str">
        <f ca="1">+IF(OFFSET('Hygiene Data'!$E$11,0,10*ROW('Hygiene Data'!E125))="","",OFFSET('Hygiene Data'!$E$11,0,10*ROW('Hygiene Data'!E125)))</f>
        <v/>
      </c>
      <c r="DS131" s="369" t="str">
        <f ca="1">+IF(OFFSET('Hygiene Data'!$E$12,0,10*ROW('Hygiene Data'!E125))="","",OFFSET('Hygiene Data'!$E$12,0,10*ROW('Hygiene Data'!E125)))</f>
        <v/>
      </c>
      <c r="DT131" s="369" t="str">
        <f ca="1">+IF(OFFSET('Hygiene Data'!$E$13,0,10*ROW('Hygiene Data'!E125))="","",OFFSET('Hygiene Data'!$E$13,0,10*ROW('Hygiene Data'!E125)))</f>
        <v/>
      </c>
      <c r="DU131" s="369" t="str">
        <f ca="1">+IF(OFFSET('Hygiene Data'!$F$11,0,10*ROW('Hygiene Data'!F125))="","",OFFSET('Hygiene Data'!$F$11,0,10*ROW('Hygiene Data'!F125)))</f>
        <v/>
      </c>
      <c r="DV131" s="369" t="str">
        <f ca="1">+IF(OFFSET('Hygiene Data'!$F$12,0,10*ROW('Hygiene Data'!F125))="","",OFFSET('Hygiene Data'!$F$12,0,10*ROW('Hygiene Data'!F125)))</f>
        <v/>
      </c>
      <c r="DW131" s="369" t="str">
        <f ca="1">+IF(OFFSET('Hygiene Data'!$F$13,0,10*ROW('Hygiene Data'!F125))="","",OFFSET('Hygiene Data'!$F$13,0,10*ROW('Hygiene Data'!F125)))</f>
        <v/>
      </c>
      <c r="DX131" s="369" t="str">
        <f ca="1">+IF(OFFSET('Hygiene Data'!$G$11,0,10*ROW('Hygiene Data'!G125))="","",OFFSET('Hygiene Data'!$G$11,0,10*ROW('Hygiene Data'!G125)))</f>
        <v/>
      </c>
      <c r="DY131" s="369" t="str">
        <f ca="1">+IF(OFFSET('Hygiene Data'!$G$12,0,10*ROW('Hygiene Data'!G125))="","",OFFSET('Hygiene Data'!$G$12,0,10*ROW('Hygiene Data'!G125)))</f>
        <v/>
      </c>
      <c r="DZ131" s="369" t="str">
        <f ca="1">+IF(OFFSET('Hygiene Data'!$G$13,0,10*ROW('Hygiene Data'!G125))="","",OFFSET('Hygiene Data'!$G$13,0,10*ROW('Hygiene Data'!G125)))</f>
        <v/>
      </c>
      <c r="EA131" s="369" t="str">
        <f ca="1">+IF(OFFSET('Hygiene Data'!$H$11,0,10*ROW('Hygiene Data'!H125))="","",OFFSET('Hygiene Data'!$H$11,0,10*ROW('Hygiene Data'!H125)))</f>
        <v/>
      </c>
      <c r="EB131" s="369" t="str">
        <f ca="1">+IF(OFFSET('Hygiene Data'!$H$12,0,10*ROW('Hygiene Data'!H125))="","",OFFSET('Hygiene Data'!$H$12,0,10*ROW('Hygiene Data'!H125)))</f>
        <v/>
      </c>
      <c r="EC131" s="369" t="str">
        <f ca="1">+IF(OFFSET('Hygiene Data'!$H$13,0,10*ROW('Hygiene Data'!H125))="","",OFFSET('Hygiene Data'!$H$13,0,10*ROW('Hygiene Data'!H125)))</f>
        <v/>
      </c>
      <c r="ED131" s="369" t="str">
        <f ca="1">+IF(OFFSET('Hygiene Data'!$I$11,0,10*ROW('Hygiene Data'!I125))="","",OFFSET('Hygiene Data'!$I$11,0,10*ROW('Hygiene Data'!I125)))</f>
        <v/>
      </c>
      <c r="EE131" s="369" t="str">
        <f ca="1">+IF(OFFSET('Hygiene Data'!$I$12,0,10*ROW('Hygiene Data'!I125))="","",OFFSET('Hygiene Data'!$I$12,0,10*ROW('Hygiene Data'!I125)))</f>
        <v/>
      </c>
      <c r="EF131" s="369" t="str">
        <f ca="1">+IF(OFFSET('Hygiene Data'!$I$13,0,10*ROW('Hygiene Data'!I125))="","",OFFSET('Hygiene Data'!$I$13,0,10*ROW('Hygiene Data'!I125)))</f>
        <v/>
      </c>
    </row>
    <row r="132" spans="1:136" x14ac:dyDescent="0.25">
      <c r="A132" s="478" t="str">
        <f ca="1">+IF(OFFSET('Water Data'!$B$2,0,10*ROW('Water Data'!E126))="","",OFFSET('Water Data'!$B$2,0,10*ROW('Water Data'!E126)))</f>
        <v/>
      </c>
      <c r="B132" s="478"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05" t="str">
        <f t="shared" ca="1" si="1"/>
        <v/>
      </c>
      <c r="D132" s="506"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06"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06"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06"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06"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06"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06"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06"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06"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06"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06"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06"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06"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06"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06"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06"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06"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06"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07"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07"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07"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07"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07"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07"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07"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07"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07"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07"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07"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07"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07"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07"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07"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07"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07"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07"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07"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07"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07"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07"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07"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07"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07"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07"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07"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07"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07"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07"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08"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84"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08"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08"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08"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08"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08"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08"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08"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08"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08"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08"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08"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08"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08"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08"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08"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08"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69" t="str">
        <f ca="1">+IF(OFFSET('Water Data'!$D$27,0,10*ROW('Water Data'!D126))="","",OFFSET('Water Data'!$D$27,0,10*ROW('Water Data'!D126)))</f>
        <v/>
      </c>
      <c r="BT132" s="369" t="str">
        <f ca="1">+IF(OFFSET('Water Data'!$D$28,0,10*ROW('Water Data'!D126))="","",OFFSET('Water Data'!$D$28,0,10*ROW('Water Data'!D126)))</f>
        <v/>
      </c>
      <c r="BU132" s="369" t="str">
        <f ca="1">+IF(OFFSET('Water Data'!$D$29,0,10*ROW('Water Data'!D126))="","",OFFSET('Water Data'!$D$29,0,10*ROW('Water Data'!D126)))</f>
        <v/>
      </c>
      <c r="BV132" s="369" t="str">
        <f ca="1">+IF(OFFSET('Water Data'!$E$27,0,10*ROW('Water Data'!E126))="","",OFFSET('Water Data'!$E$27,0,10*ROW('Water Data'!E126)))</f>
        <v/>
      </c>
      <c r="BW132" s="369" t="str">
        <f ca="1">+IF(OFFSET('Water Data'!$E$28,0,10*ROW('Water Data'!E126))="","",OFFSET('Water Data'!$E$28,0,10*ROW('Water Data'!E126)))</f>
        <v/>
      </c>
      <c r="BX132" s="369" t="str">
        <f ca="1">+IF(OFFSET('Water Data'!$E$29,0,10*ROW('Water Data'!E126))="","",OFFSET('Water Data'!$E$29,0,10*ROW('Water Data'!E126)))</f>
        <v/>
      </c>
      <c r="BY132" s="369" t="str">
        <f ca="1">+IF(OFFSET('Water Data'!$F$27,0,10*ROW('Water Data'!F126))="","",OFFSET('Water Data'!$F$27,0,10*ROW('Water Data'!F126)))</f>
        <v/>
      </c>
      <c r="BZ132" s="369" t="str">
        <f ca="1">+IF(OFFSET('Water Data'!$F$28,0,10*ROW('Water Data'!F126))="","",OFFSET('Water Data'!$F$28,0,10*ROW('Water Data'!F126)))</f>
        <v/>
      </c>
      <c r="CA132" s="369" t="str">
        <f ca="1">+IF(OFFSET('Water Data'!$F$29,0,10*ROW('Water Data'!F126))="","",OFFSET('Water Data'!$F$29,0,10*ROW('Water Data'!F126)))</f>
        <v/>
      </c>
      <c r="CB132" s="369" t="str">
        <f ca="1">+IF(OFFSET('Water Data'!$G$27,0,10*ROW('Water Data'!G126))="","",OFFSET('Water Data'!$G$27,0,10*ROW('Water Data'!G126)))</f>
        <v/>
      </c>
      <c r="CC132" s="369" t="str">
        <f ca="1">+IF(OFFSET('Water Data'!$G$28,0,10*ROW('Water Data'!G126))="","",OFFSET('Water Data'!$G$28,0,10*ROW('Water Data'!G126)))</f>
        <v/>
      </c>
      <c r="CD132" s="369" t="str">
        <f ca="1">+IF(OFFSET('Water Data'!$G$29,0,10*ROW('Water Data'!G126))="","",OFFSET('Water Data'!$G$29,0,10*ROW('Water Data'!G126)))</f>
        <v/>
      </c>
      <c r="CE132" s="369" t="str">
        <f ca="1">+IF(OFFSET('Water Data'!$H$27,0,10*ROW('Water Data'!H126))="","",OFFSET('Water Data'!$H$27,0,10*ROW('Water Data'!H126)))</f>
        <v/>
      </c>
      <c r="CF132" s="369" t="str">
        <f ca="1">+IF(OFFSET('Water Data'!$H$28,0,10*ROW('Water Data'!H126))="","",OFFSET('Water Data'!$H$28,0,10*ROW('Water Data'!H126)))</f>
        <v/>
      </c>
      <c r="CG132" s="369" t="str">
        <f ca="1">+IF(OFFSET('Water Data'!$H$29,0,10*ROW('Water Data'!H126))="","",OFFSET('Water Data'!$H$29,0,10*ROW('Water Data'!H126)))</f>
        <v/>
      </c>
      <c r="CH132" s="369" t="str">
        <f ca="1">+IF(OFFSET('Water Data'!$I$27,0,10*ROW('Water Data'!I126))="","",OFFSET('Water Data'!$I$27,0,10*ROW('Water Data'!I126)))</f>
        <v/>
      </c>
      <c r="CI132" s="369" t="str">
        <f ca="1">+IF(OFFSET('Water Data'!$I$28,0,10*ROW('Water Data'!I126))="","",OFFSET('Water Data'!$I$28,0,10*ROW('Water Data'!I126)))</f>
        <v/>
      </c>
      <c r="CJ132" s="369" t="str">
        <f ca="1">+IF(OFFSET('Water Data'!$I$29,0,10*ROW('Water Data'!I126))="","",OFFSET('Water Data'!$I$29,0,10*ROW('Water Data'!I126)))</f>
        <v/>
      </c>
      <c r="CK132" s="369" t="str">
        <f ca="1">+IF(OFFSET('Sanitation Data'!$D$28,0,10*ROW('Sanitation Data'!D126))="","",OFFSET('Sanitation Data'!$D$28,0,10*ROW('Sanitation Data'!D126)))</f>
        <v/>
      </c>
      <c r="CL132" s="369" t="str">
        <f ca="1">+IF(OFFSET('Sanitation Data'!$D$29,0,10*ROW('Sanitation Data'!D126))="","",OFFSET('Sanitation Data'!$D$29,0,10*ROW('Sanitation Data'!D126)))</f>
        <v/>
      </c>
      <c r="CM132" s="369" t="str">
        <f ca="1">+IF(OFFSET('Sanitation Data'!$D$30,0,10*ROW('Sanitation Data'!D126))="","",OFFSET('Sanitation Data'!$D$30,0,10*ROW('Sanitation Data'!D126)))</f>
        <v/>
      </c>
      <c r="CN132" s="369" t="str">
        <f ca="1">+IF(OFFSET('Sanitation Data'!$D$31,0,10*ROW('Sanitation Data'!D126))="","",OFFSET('Sanitation Data'!$D$31,0,10*ROW('Sanitation Data'!D126)))</f>
        <v/>
      </c>
      <c r="CO132" s="369" t="str">
        <f ca="1">+IF(OFFSET('Sanitation Data'!$D$32,0,10*ROW('Sanitation Data'!D126))="","",OFFSET('Sanitation Data'!$D$32,0,10*ROW('Sanitation Data'!D126)))</f>
        <v/>
      </c>
      <c r="CP132" s="369" t="str">
        <f ca="1">+IF(OFFSET('Sanitation Data'!$E$28,0,10*ROW('Sanitation Data'!E126))="","",OFFSET('Sanitation Data'!$E$28,0,10*ROW('Sanitation Data'!E126)))</f>
        <v/>
      </c>
      <c r="CQ132" s="369" t="str">
        <f ca="1">+IF(OFFSET('Sanitation Data'!$E$29,0,10*ROW('Sanitation Data'!E126))="","",OFFSET('Sanitation Data'!$E$29,0,10*ROW('Sanitation Data'!E126)))</f>
        <v/>
      </c>
      <c r="CR132" s="369" t="str">
        <f ca="1">+IF(OFFSET('Sanitation Data'!$E$30,0,10*ROW('Sanitation Data'!E126))="","",OFFSET('Sanitation Data'!$E$30,0,10*ROW('Sanitation Data'!E126)))</f>
        <v/>
      </c>
      <c r="CS132" s="369" t="str">
        <f ca="1">+IF(OFFSET('Sanitation Data'!$E$31,0,10*ROW('Sanitation Data'!E126))="","",OFFSET('Sanitation Data'!$E$31,0,10*ROW('Sanitation Data'!E126)))</f>
        <v/>
      </c>
      <c r="CT132" s="369" t="str">
        <f ca="1">+IF(OFFSET('Sanitation Data'!$E$32,0,10*ROW('Sanitation Data'!E126))="","",OFFSET('Sanitation Data'!$E$32,0,10*ROW('Sanitation Data'!E126)))</f>
        <v/>
      </c>
      <c r="CU132" s="369" t="str">
        <f ca="1">+IF(OFFSET('Sanitation Data'!$F$28,0,10*ROW('Sanitation Data'!F126))="","",OFFSET('Sanitation Data'!$F$28,0,10*ROW('Sanitation Data'!F126)))</f>
        <v/>
      </c>
      <c r="CV132" s="369" t="str">
        <f ca="1">+IF(OFFSET('Sanitation Data'!$F$29,0,10*ROW('Sanitation Data'!F126))="","",OFFSET('Sanitation Data'!$F$29,0,10*ROW('Sanitation Data'!F126)))</f>
        <v/>
      </c>
      <c r="CW132" s="369" t="str">
        <f ca="1">+IF(OFFSET('Sanitation Data'!$F$30,0,10*ROW('Sanitation Data'!F126))="","",OFFSET('Sanitation Data'!$F$30,0,10*ROW('Sanitation Data'!F126)))</f>
        <v/>
      </c>
      <c r="CX132" s="369" t="str">
        <f ca="1">+IF(OFFSET('Sanitation Data'!$F$31,0,10*ROW('Sanitation Data'!F126))="","",OFFSET('Sanitation Data'!$F$31,0,10*ROW('Sanitation Data'!F126)))</f>
        <v/>
      </c>
      <c r="CY132" s="369" t="str">
        <f ca="1">+IF(OFFSET('Sanitation Data'!$F$32,0,10*ROW('Sanitation Data'!F126))="","",OFFSET('Sanitation Data'!$F$32,0,10*ROW('Sanitation Data'!F126)))</f>
        <v/>
      </c>
      <c r="CZ132" s="369" t="str">
        <f ca="1">+IF(OFFSET('Sanitation Data'!$G$28,0,10*ROW('Sanitation Data'!G126))="","",OFFSET('Sanitation Data'!$G$28,0,10*ROW('Sanitation Data'!G126)))</f>
        <v/>
      </c>
      <c r="DA132" s="369" t="str">
        <f ca="1">+IF(OFFSET('Sanitation Data'!$G$29,0,10*ROW('Sanitation Data'!G126))="","",OFFSET('Sanitation Data'!$G$29,0,10*ROW('Sanitation Data'!G126)))</f>
        <v/>
      </c>
      <c r="DB132" s="369" t="str">
        <f ca="1">+IF(OFFSET('Sanitation Data'!$G$30,0,10*ROW('Sanitation Data'!G126))="","",OFFSET('Sanitation Data'!$G$30,0,10*ROW('Sanitation Data'!G126)))</f>
        <v/>
      </c>
      <c r="DC132" s="369" t="str">
        <f ca="1">+IF(OFFSET('Sanitation Data'!$G$31,0,10*ROW('Sanitation Data'!G126))="","",OFFSET('Sanitation Data'!$G$31,0,10*ROW('Sanitation Data'!G126)))</f>
        <v/>
      </c>
      <c r="DD132" s="369" t="str">
        <f ca="1">+IF(OFFSET('Sanitation Data'!$G$32,0,10*ROW('Sanitation Data'!G126))="","",OFFSET('Sanitation Data'!$G$32,0,10*ROW('Sanitation Data'!G126)))</f>
        <v/>
      </c>
      <c r="DE132" s="369" t="str">
        <f ca="1">+IF(OFFSET('Sanitation Data'!$H$28,0,10*ROW('Sanitation Data'!H126))="","",OFFSET('Sanitation Data'!$H$28,0,10*ROW('Sanitation Data'!H126)))</f>
        <v/>
      </c>
      <c r="DF132" s="369" t="str">
        <f ca="1">+IF(OFFSET('Sanitation Data'!$H$29,0,10*ROW('Sanitation Data'!H126))="","",OFFSET('Sanitation Data'!$H$29,0,10*ROW('Sanitation Data'!H126)))</f>
        <v/>
      </c>
      <c r="DG132" s="369" t="str">
        <f ca="1">+IF(OFFSET('Sanitation Data'!$H$30,0,10*ROW('Sanitation Data'!H126))="","",OFFSET('Sanitation Data'!$H$30,0,10*ROW('Sanitation Data'!H126)))</f>
        <v/>
      </c>
      <c r="DH132" s="369" t="str">
        <f ca="1">+IF(OFFSET('Sanitation Data'!$H$31,0,10*ROW('Sanitation Data'!H126))="","",OFFSET('Sanitation Data'!$H$31,0,10*ROW('Sanitation Data'!H126)))</f>
        <v/>
      </c>
      <c r="DI132" s="369" t="str">
        <f ca="1">+IF(OFFSET('Sanitation Data'!$H$32,0,10*ROW('Sanitation Data'!H126))="","",OFFSET('Sanitation Data'!$H$32,0,10*ROW('Sanitation Data'!H126)))</f>
        <v/>
      </c>
      <c r="DJ132" s="369" t="str">
        <f ca="1">+IF(OFFSET('Sanitation Data'!$I$28,0,10*ROW('Sanitation Data'!I126))="","",OFFSET('Sanitation Data'!$I$28,0,10*ROW('Sanitation Data'!I126)))</f>
        <v/>
      </c>
      <c r="DK132" s="369" t="str">
        <f ca="1">+IF(OFFSET('Sanitation Data'!$I$29,0,10*ROW('Sanitation Data'!I126))="","",OFFSET('Sanitation Data'!$I$29,0,10*ROW('Sanitation Data'!I126)))</f>
        <v/>
      </c>
      <c r="DL132" s="369" t="str">
        <f ca="1">+IF(OFFSET('Sanitation Data'!$I$30,0,10*ROW('Sanitation Data'!I126))="","",OFFSET('Sanitation Data'!$I$30,0,10*ROW('Sanitation Data'!I126)))</f>
        <v/>
      </c>
      <c r="DM132" s="369" t="str">
        <f ca="1">+IF(OFFSET('Sanitation Data'!$I$31,0,10*ROW('Sanitation Data'!I126))="","",OFFSET('Sanitation Data'!$I$31,0,10*ROW('Sanitation Data'!I126)))</f>
        <v/>
      </c>
      <c r="DN132" s="369" t="str">
        <f ca="1">+IF(OFFSET('Sanitation Data'!$I$32,0,10*ROW('Sanitation Data'!I126))="","",OFFSET('Sanitation Data'!$I$32,0,10*ROW('Sanitation Data'!I126)))</f>
        <v/>
      </c>
      <c r="DO132" s="369" t="str">
        <f ca="1">+IF(OFFSET('Hygiene Data'!$D$11,0,10*ROW('Hygiene Data'!D126))="","",OFFSET('Hygiene Data'!$D$11,0,10*ROW('Hygiene Data'!D126)))</f>
        <v/>
      </c>
      <c r="DP132" s="369" t="str">
        <f ca="1">+IF(OFFSET('Hygiene Data'!$D$12,0,10*ROW('Hygiene Data'!D126))="","",OFFSET('Hygiene Data'!$D$12,0,10*ROW('Hygiene Data'!D126)))</f>
        <v/>
      </c>
      <c r="DQ132" s="369" t="str">
        <f ca="1">+IF(OFFSET('Hygiene Data'!$D$13,0,10*ROW('Hygiene Data'!D126))="","",OFFSET('Hygiene Data'!$D$13,0,10*ROW('Hygiene Data'!D126)))</f>
        <v/>
      </c>
      <c r="DR132" s="369" t="str">
        <f ca="1">+IF(OFFSET('Hygiene Data'!$E$11,0,10*ROW('Hygiene Data'!E126))="","",OFFSET('Hygiene Data'!$E$11,0,10*ROW('Hygiene Data'!E126)))</f>
        <v/>
      </c>
      <c r="DS132" s="369" t="str">
        <f ca="1">+IF(OFFSET('Hygiene Data'!$E$12,0,10*ROW('Hygiene Data'!E126))="","",OFFSET('Hygiene Data'!$E$12,0,10*ROW('Hygiene Data'!E126)))</f>
        <v/>
      </c>
      <c r="DT132" s="369" t="str">
        <f ca="1">+IF(OFFSET('Hygiene Data'!$E$13,0,10*ROW('Hygiene Data'!E126))="","",OFFSET('Hygiene Data'!$E$13,0,10*ROW('Hygiene Data'!E126)))</f>
        <v/>
      </c>
      <c r="DU132" s="369" t="str">
        <f ca="1">+IF(OFFSET('Hygiene Data'!$F$11,0,10*ROW('Hygiene Data'!F126))="","",OFFSET('Hygiene Data'!$F$11,0,10*ROW('Hygiene Data'!F126)))</f>
        <v/>
      </c>
      <c r="DV132" s="369" t="str">
        <f ca="1">+IF(OFFSET('Hygiene Data'!$F$12,0,10*ROW('Hygiene Data'!F126))="","",OFFSET('Hygiene Data'!$F$12,0,10*ROW('Hygiene Data'!F126)))</f>
        <v/>
      </c>
      <c r="DW132" s="369" t="str">
        <f ca="1">+IF(OFFSET('Hygiene Data'!$F$13,0,10*ROW('Hygiene Data'!F126))="","",OFFSET('Hygiene Data'!$F$13,0,10*ROW('Hygiene Data'!F126)))</f>
        <v/>
      </c>
      <c r="DX132" s="369" t="str">
        <f ca="1">+IF(OFFSET('Hygiene Data'!$G$11,0,10*ROW('Hygiene Data'!G126))="","",OFFSET('Hygiene Data'!$G$11,0,10*ROW('Hygiene Data'!G126)))</f>
        <v/>
      </c>
      <c r="DY132" s="369" t="str">
        <f ca="1">+IF(OFFSET('Hygiene Data'!$G$12,0,10*ROW('Hygiene Data'!G126))="","",OFFSET('Hygiene Data'!$G$12,0,10*ROW('Hygiene Data'!G126)))</f>
        <v/>
      </c>
      <c r="DZ132" s="369" t="str">
        <f ca="1">+IF(OFFSET('Hygiene Data'!$G$13,0,10*ROW('Hygiene Data'!G126))="","",OFFSET('Hygiene Data'!$G$13,0,10*ROW('Hygiene Data'!G126)))</f>
        <v/>
      </c>
      <c r="EA132" s="369" t="str">
        <f ca="1">+IF(OFFSET('Hygiene Data'!$H$11,0,10*ROW('Hygiene Data'!H126))="","",OFFSET('Hygiene Data'!$H$11,0,10*ROW('Hygiene Data'!H126)))</f>
        <v/>
      </c>
      <c r="EB132" s="369" t="str">
        <f ca="1">+IF(OFFSET('Hygiene Data'!$H$12,0,10*ROW('Hygiene Data'!H126))="","",OFFSET('Hygiene Data'!$H$12,0,10*ROW('Hygiene Data'!H126)))</f>
        <v/>
      </c>
      <c r="EC132" s="369" t="str">
        <f ca="1">+IF(OFFSET('Hygiene Data'!$H$13,0,10*ROW('Hygiene Data'!H126))="","",OFFSET('Hygiene Data'!$H$13,0,10*ROW('Hygiene Data'!H126)))</f>
        <v/>
      </c>
      <c r="ED132" s="369" t="str">
        <f ca="1">+IF(OFFSET('Hygiene Data'!$I$11,0,10*ROW('Hygiene Data'!I126))="","",OFFSET('Hygiene Data'!$I$11,0,10*ROW('Hygiene Data'!I126)))</f>
        <v/>
      </c>
      <c r="EE132" s="369" t="str">
        <f ca="1">+IF(OFFSET('Hygiene Data'!$I$12,0,10*ROW('Hygiene Data'!I126))="","",OFFSET('Hygiene Data'!$I$12,0,10*ROW('Hygiene Data'!I126)))</f>
        <v/>
      </c>
      <c r="EF132" s="369" t="str">
        <f ca="1">+IF(OFFSET('Hygiene Data'!$I$13,0,10*ROW('Hygiene Data'!I126))="","",OFFSET('Hygiene Data'!$I$13,0,10*ROW('Hygiene Data'!I126)))</f>
        <v/>
      </c>
    </row>
    <row r="133" spans="1:136" x14ac:dyDescent="0.25">
      <c r="A133" s="478" t="str">
        <f ca="1">+IF(OFFSET('Water Data'!$B$2,0,10*ROW('Water Data'!E127))="","",OFFSET('Water Data'!$B$2,0,10*ROW('Water Data'!E127)))</f>
        <v/>
      </c>
      <c r="B133" s="478"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05" t="str">
        <f t="shared" ca="1" si="1"/>
        <v/>
      </c>
      <c r="D133" s="506"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06"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06"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06"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06"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06"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06"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06"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06"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06"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06"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06"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06"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06"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06"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06"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06"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06"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07"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07"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07"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07"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07"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07"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07"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07"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07"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07"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07"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07"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07"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07"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07"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07"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07"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07"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07"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07"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07"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07"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07"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07"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07"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07"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07"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07"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07"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07"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08"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84"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08"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08"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08"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08"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08"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08"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08"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08"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08"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08"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08"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08"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08"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08"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08"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08"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69" t="str">
        <f ca="1">+IF(OFFSET('Water Data'!$D$27,0,10*ROW('Water Data'!D127))="","",OFFSET('Water Data'!$D$27,0,10*ROW('Water Data'!D127)))</f>
        <v/>
      </c>
      <c r="BT133" s="369" t="str">
        <f ca="1">+IF(OFFSET('Water Data'!$D$28,0,10*ROW('Water Data'!D127))="","",OFFSET('Water Data'!$D$28,0,10*ROW('Water Data'!D127)))</f>
        <v/>
      </c>
      <c r="BU133" s="369" t="str">
        <f ca="1">+IF(OFFSET('Water Data'!$D$29,0,10*ROW('Water Data'!D127))="","",OFFSET('Water Data'!$D$29,0,10*ROW('Water Data'!D127)))</f>
        <v/>
      </c>
      <c r="BV133" s="369" t="str">
        <f ca="1">+IF(OFFSET('Water Data'!$E$27,0,10*ROW('Water Data'!E127))="","",OFFSET('Water Data'!$E$27,0,10*ROW('Water Data'!E127)))</f>
        <v/>
      </c>
      <c r="BW133" s="369" t="str">
        <f ca="1">+IF(OFFSET('Water Data'!$E$28,0,10*ROW('Water Data'!E127))="","",OFFSET('Water Data'!$E$28,0,10*ROW('Water Data'!E127)))</f>
        <v/>
      </c>
      <c r="BX133" s="369" t="str">
        <f ca="1">+IF(OFFSET('Water Data'!$E$29,0,10*ROW('Water Data'!E127))="","",OFFSET('Water Data'!$E$29,0,10*ROW('Water Data'!E127)))</f>
        <v/>
      </c>
      <c r="BY133" s="369" t="str">
        <f ca="1">+IF(OFFSET('Water Data'!$F$27,0,10*ROW('Water Data'!F127))="","",OFFSET('Water Data'!$F$27,0,10*ROW('Water Data'!F127)))</f>
        <v/>
      </c>
      <c r="BZ133" s="369" t="str">
        <f ca="1">+IF(OFFSET('Water Data'!$F$28,0,10*ROW('Water Data'!F127))="","",OFFSET('Water Data'!$F$28,0,10*ROW('Water Data'!F127)))</f>
        <v/>
      </c>
      <c r="CA133" s="369" t="str">
        <f ca="1">+IF(OFFSET('Water Data'!$F$29,0,10*ROW('Water Data'!F127))="","",OFFSET('Water Data'!$F$29,0,10*ROW('Water Data'!F127)))</f>
        <v/>
      </c>
      <c r="CB133" s="369" t="str">
        <f ca="1">+IF(OFFSET('Water Data'!$G$27,0,10*ROW('Water Data'!G127))="","",OFFSET('Water Data'!$G$27,0,10*ROW('Water Data'!G127)))</f>
        <v/>
      </c>
      <c r="CC133" s="369" t="str">
        <f ca="1">+IF(OFFSET('Water Data'!$G$28,0,10*ROW('Water Data'!G127))="","",OFFSET('Water Data'!$G$28,0,10*ROW('Water Data'!G127)))</f>
        <v/>
      </c>
      <c r="CD133" s="369" t="str">
        <f ca="1">+IF(OFFSET('Water Data'!$G$29,0,10*ROW('Water Data'!G127))="","",OFFSET('Water Data'!$G$29,0,10*ROW('Water Data'!G127)))</f>
        <v/>
      </c>
      <c r="CE133" s="369" t="str">
        <f ca="1">+IF(OFFSET('Water Data'!$H$27,0,10*ROW('Water Data'!H127))="","",OFFSET('Water Data'!$H$27,0,10*ROW('Water Data'!H127)))</f>
        <v/>
      </c>
      <c r="CF133" s="369" t="str">
        <f ca="1">+IF(OFFSET('Water Data'!$H$28,0,10*ROW('Water Data'!H127))="","",OFFSET('Water Data'!$H$28,0,10*ROW('Water Data'!H127)))</f>
        <v/>
      </c>
      <c r="CG133" s="369" t="str">
        <f ca="1">+IF(OFFSET('Water Data'!$H$29,0,10*ROW('Water Data'!H127))="","",OFFSET('Water Data'!$H$29,0,10*ROW('Water Data'!H127)))</f>
        <v/>
      </c>
      <c r="CH133" s="369" t="str">
        <f ca="1">+IF(OFFSET('Water Data'!$I$27,0,10*ROW('Water Data'!I127))="","",OFFSET('Water Data'!$I$27,0,10*ROW('Water Data'!I127)))</f>
        <v/>
      </c>
      <c r="CI133" s="369" t="str">
        <f ca="1">+IF(OFFSET('Water Data'!$I$28,0,10*ROW('Water Data'!I127))="","",OFFSET('Water Data'!$I$28,0,10*ROW('Water Data'!I127)))</f>
        <v/>
      </c>
      <c r="CJ133" s="369" t="str">
        <f ca="1">+IF(OFFSET('Water Data'!$I$29,0,10*ROW('Water Data'!I127))="","",OFFSET('Water Data'!$I$29,0,10*ROW('Water Data'!I127)))</f>
        <v/>
      </c>
      <c r="CK133" s="369" t="str">
        <f ca="1">+IF(OFFSET('Sanitation Data'!$D$28,0,10*ROW('Sanitation Data'!D127))="","",OFFSET('Sanitation Data'!$D$28,0,10*ROW('Sanitation Data'!D127)))</f>
        <v/>
      </c>
      <c r="CL133" s="369" t="str">
        <f ca="1">+IF(OFFSET('Sanitation Data'!$D$29,0,10*ROW('Sanitation Data'!D127))="","",OFFSET('Sanitation Data'!$D$29,0,10*ROW('Sanitation Data'!D127)))</f>
        <v/>
      </c>
      <c r="CM133" s="369" t="str">
        <f ca="1">+IF(OFFSET('Sanitation Data'!$D$30,0,10*ROW('Sanitation Data'!D127))="","",OFFSET('Sanitation Data'!$D$30,0,10*ROW('Sanitation Data'!D127)))</f>
        <v/>
      </c>
      <c r="CN133" s="369" t="str">
        <f ca="1">+IF(OFFSET('Sanitation Data'!$D$31,0,10*ROW('Sanitation Data'!D127))="","",OFFSET('Sanitation Data'!$D$31,0,10*ROW('Sanitation Data'!D127)))</f>
        <v/>
      </c>
      <c r="CO133" s="369" t="str">
        <f ca="1">+IF(OFFSET('Sanitation Data'!$D$32,0,10*ROW('Sanitation Data'!D127))="","",OFFSET('Sanitation Data'!$D$32,0,10*ROW('Sanitation Data'!D127)))</f>
        <v/>
      </c>
      <c r="CP133" s="369" t="str">
        <f ca="1">+IF(OFFSET('Sanitation Data'!$E$28,0,10*ROW('Sanitation Data'!E127))="","",OFFSET('Sanitation Data'!$E$28,0,10*ROW('Sanitation Data'!E127)))</f>
        <v/>
      </c>
      <c r="CQ133" s="369" t="str">
        <f ca="1">+IF(OFFSET('Sanitation Data'!$E$29,0,10*ROW('Sanitation Data'!E127))="","",OFFSET('Sanitation Data'!$E$29,0,10*ROW('Sanitation Data'!E127)))</f>
        <v/>
      </c>
      <c r="CR133" s="369" t="str">
        <f ca="1">+IF(OFFSET('Sanitation Data'!$E$30,0,10*ROW('Sanitation Data'!E127))="","",OFFSET('Sanitation Data'!$E$30,0,10*ROW('Sanitation Data'!E127)))</f>
        <v/>
      </c>
      <c r="CS133" s="369" t="str">
        <f ca="1">+IF(OFFSET('Sanitation Data'!$E$31,0,10*ROW('Sanitation Data'!E127))="","",OFFSET('Sanitation Data'!$E$31,0,10*ROW('Sanitation Data'!E127)))</f>
        <v/>
      </c>
      <c r="CT133" s="369" t="str">
        <f ca="1">+IF(OFFSET('Sanitation Data'!$E$32,0,10*ROW('Sanitation Data'!E127))="","",OFFSET('Sanitation Data'!$E$32,0,10*ROW('Sanitation Data'!E127)))</f>
        <v/>
      </c>
      <c r="CU133" s="369" t="str">
        <f ca="1">+IF(OFFSET('Sanitation Data'!$F$28,0,10*ROW('Sanitation Data'!F127))="","",OFFSET('Sanitation Data'!$F$28,0,10*ROW('Sanitation Data'!F127)))</f>
        <v/>
      </c>
      <c r="CV133" s="369" t="str">
        <f ca="1">+IF(OFFSET('Sanitation Data'!$F$29,0,10*ROW('Sanitation Data'!F127))="","",OFFSET('Sanitation Data'!$F$29,0,10*ROW('Sanitation Data'!F127)))</f>
        <v/>
      </c>
      <c r="CW133" s="369" t="str">
        <f ca="1">+IF(OFFSET('Sanitation Data'!$F$30,0,10*ROW('Sanitation Data'!F127))="","",OFFSET('Sanitation Data'!$F$30,0,10*ROW('Sanitation Data'!F127)))</f>
        <v/>
      </c>
      <c r="CX133" s="369" t="str">
        <f ca="1">+IF(OFFSET('Sanitation Data'!$F$31,0,10*ROW('Sanitation Data'!F127))="","",OFFSET('Sanitation Data'!$F$31,0,10*ROW('Sanitation Data'!F127)))</f>
        <v/>
      </c>
      <c r="CY133" s="369" t="str">
        <f ca="1">+IF(OFFSET('Sanitation Data'!$F$32,0,10*ROW('Sanitation Data'!F127))="","",OFFSET('Sanitation Data'!$F$32,0,10*ROW('Sanitation Data'!F127)))</f>
        <v/>
      </c>
      <c r="CZ133" s="369" t="str">
        <f ca="1">+IF(OFFSET('Sanitation Data'!$G$28,0,10*ROW('Sanitation Data'!G127))="","",OFFSET('Sanitation Data'!$G$28,0,10*ROW('Sanitation Data'!G127)))</f>
        <v/>
      </c>
      <c r="DA133" s="369" t="str">
        <f ca="1">+IF(OFFSET('Sanitation Data'!$G$29,0,10*ROW('Sanitation Data'!G127))="","",OFFSET('Sanitation Data'!$G$29,0,10*ROW('Sanitation Data'!G127)))</f>
        <v/>
      </c>
      <c r="DB133" s="369" t="str">
        <f ca="1">+IF(OFFSET('Sanitation Data'!$G$30,0,10*ROW('Sanitation Data'!G127))="","",OFFSET('Sanitation Data'!$G$30,0,10*ROW('Sanitation Data'!G127)))</f>
        <v/>
      </c>
      <c r="DC133" s="369" t="str">
        <f ca="1">+IF(OFFSET('Sanitation Data'!$G$31,0,10*ROW('Sanitation Data'!G127))="","",OFFSET('Sanitation Data'!$G$31,0,10*ROW('Sanitation Data'!G127)))</f>
        <v/>
      </c>
      <c r="DD133" s="369" t="str">
        <f ca="1">+IF(OFFSET('Sanitation Data'!$G$32,0,10*ROW('Sanitation Data'!G127))="","",OFFSET('Sanitation Data'!$G$32,0,10*ROW('Sanitation Data'!G127)))</f>
        <v/>
      </c>
      <c r="DE133" s="369" t="str">
        <f ca="1">+IF(OFFSET('Sanitation Data'!$H$28,0,10*ROW('Sanitation Data'!H127))="","",OFFSET('Sanitation Data'!$H$28,0,10*ROW('Sanitation Data'!H127)))</f>
        <v/>
      </c>
      <c r="DF133" s="369" t="str">
        <f ca="1">+IF(OFFSET('Sanitation Data'!$H$29,0,10*ROW('Sanitation Data'!H127))="","",OFFSET('Sanitation Data'!$H$29,0,10*ROW('Sanitation Data'!H127)))</f>
        <v/>
      </c>
      <c r="DG133" s="369" t="str">
        <f ca="1">+IF(OFFSET('Sanitation Data'!$H$30,0,10*ROW('Sanitation Data'!H127))="","",OFFSET('Sanitation Data'!$H$30,0,10*ROW('Sanitation Data'!H127)))</f>
        <v/>
      </c>
      <c r="DH133" s="369" t="str">
        <f ca="1">+IF(OFFSET('Sanitation Data'!$H$31,0,10*ROW('Sanitation Data'!H127))="","",OFFSET('Sanitation Data'!$H$31,0,10*ROW('Sanitation Data'!H127)))</f>
        <v/>
      </c>
      <c r="DI133" s="369" t="str">
        <f ca="1">+IF(OFFSET('Sanitation Data'!$H$32,0,10*ROW('Sanitation Data'!H127))="","",OFFSET('Sanitation Data'!$H$32,0,10*ROW('Sanitation Data'!H127)))</f>
        <v/>
      </c>
      <c r="DJ133" s="369" t="str">
        <f ca="1">+IF(OFFSET('Sanitation Data'!$I$28,0,10*ROW('Sanitation Data'!I127))="","",OFFSET('Sanitation Data'!$I$28,0,10*ROW('Sanitation Data'!I127)))</f>
        <v/>
      </c>
      <c r="DK133" s="369" t="str">
        <f ca="1">+IF(OFFSET('Sanitation Data'!$I$29,0,10*ROW('Sanitation Data'!I127))="","",OFFSET('Sanitation Data'!$I$29,0,10*ROW('Sanitation Data'!I127)))</f>
        <v/>
      </c>
      <c r="DL133" s="369" t="str">
        <f ca="1">+IF(OFFSET('Sanitation Data'!$I$30,0,10*ROW('Sanitation Data'!I127))="","",OFFSET('Sanitation Data'!$I$30,0,10*ROW('Sanitation Data'!I127)))</f>
        <v/>
      </c>
      <c r="DM133" s="369" t="str">
        <f ca="1">+IF(OFFSET('Sanitation Data'!$I$31,0,10*ROW('Sanitation Data'!I127))="","",OFFSET('Sanitation Data'!$I$31,0,10*ROW('Sanitation Data'!I127)))</f>
        <v/>
      </c>
      <c r="DN133" s="369" t="str">
        <f ca="1">+IF(OFFSET('Sanitation Data'!$I$32,0,10*ROW('Sanitation Data'!I127))="","",OFFSET('Sanitation Data'!$I$32,0,10*ROW('Sanitation Data'!I127)))</f>
        <v/>
      </c>
      <c r="DO133" s="369" t="str">
        <f ca="1">+IF(OFFSET('Hygiene Data'!$D$11,0,10*ROW('Hygiene Data'!D127))="","",OFFSET('Hygiene Data'!$D$11,0,10*ROW('Hygiene Data'!D127)))</f>
        <v/>
      </c>
      <c r="DP133" s="369" t="str">
        <f ca="1">+IF(OFFSET('Hygiene Data'!$D$12,0,10*ROW('Hygiene Data'!D127))="","",OFFSET('Hygiene Data'!$D$12,0,10*ROW('Hygiene Data'!D127)))</f>
        <v/>
      </c>
      <c r="DQ133" s="369" t="str">
        <f ca="1">+IF(OFFSET('Hygiene Data'!$D$13,0,10*ROW('Hygiene Data'!D127))="","",OFFSET('Hygiene Data'!$D$13,0,10*ROW('Hygiene Data'!D127)))</f>
        <v/>
      </c>
      <c r="DR133" s="369" t="str">
        <f ca="1">+IF(OFFSET('Hygiene Data'!$E$11,0,10*ROW('Hygiene Data'!E127))="","",OFFSET('Hygiene Data'!$E$11,0,10*ROW('Hygiene Data'!E127)))</f>
        <v/>
      </c>
      <c r="DS133" s="369" t="str">
        <f ca="1">+IF(OFFSET('Hygiene Data'!$E$12,0,10*ROW('Hygiene Data'!E127))="","",OFFSET('Hygiene Data'!$E$12,0,10*ROW('Hygiene Data'!E127)))</f>
        <v/>
      </c>
      <c r="DT133" s="369" t="str">
        <f ca="1">+IF(OFFSET('Hygiene Data'!$E$13,0,10*ROW('Hygiene Data'!E127))="","",OFFSET('Hygiene Data'!$E$13,0,10*ROW('Hygiene Data'!E127)))</f>
        <v/>
      </c>
      <c r="DU133" s="369" t="str">
        <f ca="1">+IF(OFFSET('Hygiene Data'!$F$11,0,10*ROW('Hygiene Data'!F127))="","",OFFSET('Hygiene Data'!$F$11,0,10*ROW('Hygiene Data'!F127)))</f>
        <v/>
      </c>
      <c r="DV133" s="369" t="str">
        <f ca="1">+IF(OFFSET('Hygiene Data'!$F$12,0,10*ROW('Hygiene Data'!F127))="","",OFFSET('Hygiene Data'!$F$12,0,10*ROW('Hygiene Data'!F127)))</f>
        <v/>
      </c>
      <c r="DW133" s="369" t="str">
        <f ca="1">+IF(OFFSET('Hygiene Data'!$F$13,0,10*ROW('Hygiene Data'!F127))="","",OFFSET('Hygiene Data'!$F$13,0,10*ROW('Hygiene Data'!F127)))</f>
        <v/>
      </c>
      <c r="DX133" s="369" t="str">
        <f ca="1">+IF(OFFSET('Hygiene Data'!$G$11,0,10*ROW('Hygiene Data'!G127))="","",OFFSET('Hygiene Data'!$G$11,0,10*ROW('Hygiene Data'!G127)))</f>
        <v/>
      </c>
      <c r="DY133" s="369" t="str">
        <f ca="1">+IF(OFFSET('Hygiene Data'!$G$12,0,10*ROW('Hygiene Data'!G127))="","",OFFSET('Hygiene Data'!$G$12,0,10*ROW('Hygiene Data'!G127)))</f>
        <v/>
      </c>
      <c r="DZ133" s="369" t="str">
        <f ca="1">+IF(OFFSET('Hygiene Data'!$G$13,0,10*ROW('Hygiene Data'!G127))="","",OFFSET('Hygiene Data'!$G$13,0,10*ROW('Hygiene Data'!G127)))</f>
        <v/>
      </c>
      <c r="EA133" s="369" t="str">
        <f ca="1">+IF(OFFSET('Hygiene Data'!$H$11,0,10*ROW('Hygiene Data'!H127))="","",OFFSET('Hygiene Data'!$H$11,0,10*ROW('Hygiene Data'!H127)))</f>
        <v/>
      </c>
      <c r="EB133" s="369" t="str">
        <f ca="1">+IF(OFFSET('Hygiene Data'!$H$12,0,10*ROW('Hygiene Data'!H127))="","",OFFSET('Hygiene Data'!$H$12,0,10*ROW('Hygiene Data'!H127)))</f>
        <v/>
      </c>
      <c r="EC133" s="369" t="str">
        <f ca="1">+IF(OFFSET('Hygiene Data'!$H$13,0,10*ROW('Hygiene Data'!H127))="","",OFFSET('Hygiene Data'!$H$13,0,10*ROW('Hygiene Data'!H127)))</f>
        <v/>
      </c>
      <c r="ED133" s="369" t="str">
        <f ca="1">+IF(OFFSET('Hygiene Data'!$I$11,0,10*ROW('Hygiene Data'!I127))="","",OFFSET('Hygiene Data'!$I$11,0,10*ROW('Hygiene Data'!I127)))</f>
        <v/>
      </c>
      <c r="EE133" s="369" t="str">
        <f ca="1">+IF(OFFSET('Hygiene Data'!$I$12,0,10*ROW('Hygiene Data'!I127))="","",OFFSET('Hygiene Data'!$I$12,0,10*ROW('Hygiene Data'!I127)))</f>
        <v/>
      </c>
      <c r="EF133" s="369" t="str">
        <f ca="1">+IF(OFFSET('Hygiene Data'!$I$13,0,10*ROW('Hygiene Data'!I127))="","",OFFSET('Hygiene Data'!$I$13,0,10*ROW('Hygiene Data'!I127)))</f>
        <v/>
      </c>
    </row>
    <row r="134" spans="1:136" x14ac:dyDescent="0.25">
      <c r="A134" s="478" t="str">
        <f ca="1">+IF(OFFSET('Water Data'!$B$2,0,10*ROW('Water Data'!E128))="","",OFFSET('Water Data'!$B$2,0,10*ROW('Water Data'!E128)))</f>
        <v/>
      </c>
      <c r="B134" s="478"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05" t="str">
        <f t="shared" ca="1" si="1"/>
        <v/>
      </c>
      <c r="D134" s="506"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06"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06"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06"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06"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06"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06"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06"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06"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06"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06"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06"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06"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06"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06"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06"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06"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06"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07"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07"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07"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07"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07"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07"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07"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07"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07"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07"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07"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07"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07"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07"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07"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07"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07"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07"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07"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07"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07"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07"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07"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07"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07"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07"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07"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07"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07"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07"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08"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84"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08"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08"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08"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08"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08"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08"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08"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08"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08"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08"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08"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08"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08"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08"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08"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08"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69" t="str">
        <f ca="1">+IF(OFFSET('Water Data'!$D$27,0,10*ROW('Water Data'!D128))="","",OFFSET('Water Data'!$D$27,0,10*ROW('Water Data'!D128)))</f>
        <v/>
      </c>
      <c r="BT134" s="369" t="str">
        <f ca="1">+IF(OFFSET('Water Data'!$D$28,0,10*ROW('Water Data'!D128))="","",OFFSET('Water Data'!$D$28,0,10*ROW('Water Data'!D128)))</f>
        <v/>
      </c>
      <c r="BU134" s="369" t="str">
        <f ca="1">+IF(OFFSET('Water Data'!$D$29,0,10*ROW('Water Data'!D128))="","",OFFSET('Water Data'!$D$29,0,10*ROW('Water Data'!D128)))</f>
        <v/>
      </c>
      <c r="BV134" s="369" t="str">
        <f ca="1">+IF(OFFSET('Water Data'!$E$27,0,10*ROW('Water Data'!E128))="","",OFFSET('Water Data'!$E$27,0,10*ROW('Water Data'!E128)))</f>
        <v/>
      </c>
      <c r="BW134" s="369" t="str">
        <f ca="1">+IF(OFFSET('Water Data'!$E$28,0,10*ROW('Water Data'!E128))="","",OFFSET('Water Data'!$E$28,0,10*ROW('Water Data'!E128)))</f>
        <v/>
      </c>
      <c r="BX134" s="369" t="str">
        <f ca="1">+IF(OFFSET('Water Data'!$E$29,0,10*ROW('Water Data'!E128))="","",OFFSET('Water Data'!$E$29,0,10*ROW('Water Data'!E128)))</f>
        <v/>
      </c>
      <c r="BY134" s="369" t="str">
        <f ca="1">+IF(OFFSET('Water Data'!$F$27,0,10*ROW('Water Data'!F128))="","",OFFSET('Water Data'!$F$27,0,10*ROW('Water Data'!F128)))</f>
        <v/>
      </c>
      <c r="BZ134" s="369" t="str">
        <f ca="1">+IF(OFFSET('Water Data'!$F$28,0,10*ROW('Water Data'!F128))="","",OFFSET('Water Data'!$F$28,0,10*ROW('Water Data'!F128)))</f>
        <v/>
      </c>
      <c r="CA134" s="369" t="str">
        <f ca="1">+IF(OFFSET('Water Data'!$F$29,0,10*ROW('Water Data'!F128))="","",OFFSET('Water Data'!$F$29,0,10*ROW('Water Data'!F128)))</f>
        <v/>
      </c>
      <c r="CB134" s="369" t="str">
        <f ca="1">+IF(OFFSET('Water Data'!$G$27,0,10*ROW('Water Data'!G128))="","",OFFSET('Water Data'!$G$27,0,10*ROW('Water Data'!G128)))</f>
        <v/>
      </c>
      <c r="CC134" s="369" t="str">
        <f ca="1">+IF(OFFSET('Water Data'!$G$28,0,10*ROW('Water Data'!G128))="","",OFFSET('Water Data'!$G$28,0,10*ROW('Water Data'!G128)))</f>
        <v/>
      </c>
      <c r="CD134" s="369" t="str">
        <f ca="1">+IF(OFFSET('Water Data'!$G$29,0,10*ROW('Water Data'!G128))="","",OFFSET('Water Data'!$G$29,0,10*ROW('Water Data'!G128)))</f>
        <v/>
      </c>
      <c r="CE134" s="369" t="str">
        <f ca="1">+IF(OFFSET('Water Data'!$H$27,0,10*ROW('Water Data'!H128))="","",OFFSET('Water Data'!$H$27,0,10*ROW('Water Data'!H128)))</f>
        <v/>
      </c>
      <c r="CF134" s="369" t="str">
        <f ca="1">+IF(OFFSET('Water Data'!$H$28,0,10*ROW('Water Data'!H128))="","",OFFSET('Water Data'!$H$28,0,10*ROW('Water Data'!H128)))</f>
        <v/>
      </c>
      <c r="CG134" s="369" t="str">
        <f ca="1">+IF(OFFSET('Water Data'!$H$29,0,10*ROW('Water Data'!H128))="","",OFFSET('Water Data'!$H$29,0,10*ROW('Water Data'!H128)))</f>
        <v/>
      </c>
      <c r="CH134" s="369" t="str">
        <f ca="1">+IF(OFFSET('Water Data'!$I$27,0,10*ROW('Water Data'!I128))="","",OFFSET('Water Data'!$I$27,0,10*ROW('Water Data'!I128)))</f>
        <v/>
      </c>
      <c r="CI134" s="369" t="str">
        <f ca="1">+IF(OFFSET('Water Data'!$I$28,0,10*ROW('Water Data'!I128))="","",OFFSET('Water Data'!$I$28,0,10*ROW('Water Data'!I128)))</f>
        <v/>
      </c>
      <c r="CJ134" s="369" t="str">
        <f ca="1">+IF(OFFSET('Water Data'!$I$29,0,10*ROW('Water Data'!I128))="","",OFFSET('Water Data'!$I$29,0,10*ROW('Water Data'!I128)))</f>
        <v/>
      </c>
      <c r="CK134" s="369" t="str">
        <f ca="1">+IF(OFFSET('Sanitation Data'!$D$28,0,10*ROW('Sanitation Data'!D128))="","",OFFSET('Sanitation Data'!$D$28,0,10*ROW('Sanitation Data'!D128)))</f>
        <v/>
      </c>
      <c r="CL134" s="369" t="str">
        <f ca="1">+IF(OFFSET('Sanitation Data'!$D$29,0,10*ROW('Sanitation Data'!D128))="","",OFFSET('Sanitation Data'!$D$29,0,10*ROW('Sanitation Data'!D128)))</f>
        <v/>
      </c>
      <c r="CM134" s="369" t="str">
        <f ca="1">+IF(OFFSET('Sanitation Data'!$D$30,0,10*ROW('Sanitation Data'!D128))="","",OFFSET('Sanitation Data'!$D$30,0,10*ROW('Sanitation Data'!D128)))</f>
        <v/>
      </c>
      <c r="CN134" s="369" t="str">
        <f ca="1">+IF(OFFSET('Sanitation Data'!$D$31,0,10*ROW('Sanitation Data'!D128))="","",OFFSET('Sanitation Data'!$D$31,0,10*ROW('Sanitation Data'!D128)))</f>
        <v/>
      </c>
      <c r="CO134" s="369" t="str">
        <f ca="1">+IF(OFFSET('Sanitation Data'!$D$32,0,10*ROW('Sanitation Data'!D128))="","",OFFSET('Sanitation Data'!$D$32,0,10*ROW('Sanitation Data'!D128)))</f>
        <v/>
      </c>
      <c r="CP134" s="369" t="str">
        <f ca="1">+IF(OFFSET('Sanitation Data'!$E$28,0,10*ROW('Sanitation Data'!E128))="","",OFFSET('Sanitation Data'!$E$28,0,10*ROW('Sanitation Data'!E128)))</f>
        <v/>
      </c>
      <c r="CQ134" s="369" t="str">
        <f ca="1">+IF(OFFSET('Sanitation Data'!$E$29,0,10*ROW('Sanitation Data'!E128))="","",OFFSET('Sanitation Data'!$E$29,0,10*ROW('Sanitation Data'!E128)))</f>
        <v/>
      </c>
      <c r="CR134" s="369" t="str">
        <f ca="1">+IF(OFFSET('Sanitation Data'!$E$30,0,10*ROW('Sanitation Data'!E128))="","",OFFSET('Sanitation Data'!$E$30,0,10*ROW('Sanitation Data'!E128)))</f>
        <v/>
      </c>
      <c r="CS134" s="369" t="str">
        <f ca="1">+IF(OFFSET('Sanitation Data'!$E$31,0,10*ROW('Sanitation Data'!E128))="","",OFFSET('Sanitation Data'!$E$31,0,10*ROW('Sanitation Data'!E128)))</f>
        <v/>
      </c>
      <c r="CT134" s="369" t="str">
        <f ca="1">+IF(OFFSET('Sanitation Data'!$E$32,0,10*ROW('Sanitation Data'!E128))="","",OFFSET('Sanitation Data'!$E$32,0,10*ROW('Sanitation Data'!E128)))</f>
        <v/>
      </c>
      <c r="CU134" s="369" t="str">
        <f ca="1">+IF(OFFSET('Sanitation Data'!$F$28,0,10*ROW('Sanitation Data'!F128))="","",OFFSET('Sanitation Data'!$F$28,0,10*ROW('Sanitation Data'!F128)))</f>
        <v/>
      </c>
      <c r="CV134" s="369" t="str">
        <f ca="1">+IF(OFFSET('Sanitation Data'!$F$29,0,10*ROW('Sanitation Data'!F128))="","",OFFSET('Sanitation Data'!$F$29,0,10*ROW('Sanitation Data'!F128)))</f>
        <v/>
      </c>
      <c r="CW134" s="369" t="str">
        <f ca="1">+IF(OFFSET('Sanitation Data'!$F$30,0,10*ROW('Sanitation Data'!F128))="","",OFFSET('Sanitation Data'!$F$30,0,10*ROW('Sanitation Data'!F128)))</f>
        <v/>
      </c>
      <c r="CX134" s="369" t="str">
        <f ca="1">+IF(OFFSET('Sanitation Data'!$F$31,0,10*ROW('Sanitation Data'!F128))="","",OFFSET('Sanitation Data'!$F$31,0,10*ROW('Sanitation Data'!F128)))</f>
        <v/>
      </c>
      <c r="CY134" s="369" t="str">
        <f ca="1">+IF(OFFSET('Sanitation Data'!$F$32,0,10*ROW('Sanitation Data'!F128))="","",OFFSET('Sanitation Data'!$F$32,0,10*ROW('Sanitation Data'!F128)))</f>
        <v/>
      </c>
      <c r="CZ134" s="369" t="str">
        <f ca="1">+IF(OFFSET('Sanitation Data'!$G$28,0,10*ROW('Sanitation Data'!G128))="","",OFFSET('Sanitation Data'!$G$28,0,10*ROW('Sanitation Data'!G128)))</f>
        <v/>
      </c>
      <c r="DA134" s="369" t="str">
        <f ca="1">+IF(OFFSET('Sanitation Data'!$G$29,0,10*ROW('Sanitation Data'!G128))="","",OFFSET('Sanitation Data'!$G$29,0,10*ROW('Sanitation Data'!G128)))</f>
        <v/>
      </c>
      <c r="DB134" s="369" t="str">
        <f ca="1">+IF(OFFSET('Sanitation Data'!$G$30,0,10*ROW('Sanitation Data'!G128))="","",OFFSET('Sanitation Data'!$G$30,0,10*ROW('Sanitation Data'!G128)))</f>
        <v/>
      </c>
      <c r="DC134" s="369" t="str">
        <f ca="1">+IF(OFFSET('Sanitation Data'!$G$31,0,10*ROW('Sanitation Data'!G128))="","",OFFSET('Sanitation Data'!$G$31,0,10*ROW('Sanitation Data'!G128)))</f>
        <v/>
      </c>
      <c r="DD134" s="369" t="str">
        <f ca="1">+IF(OFFSET('Sanitation Data'!$G$32,0,10*ROW('Sanitation Data'!G128))="","",OFFSET('Sanitation Data'!$G$32,0,10*ROW('Sanitation Data'!G128)))</f>
        <v/>
      </c>
      <c r="DE134" s="369" t="str">
        <f ca="1">+IF(OFFSET('Sanitation Data'!$H$28,0,10*ROW('Sanitation Data'!H128))="","",OFFSET('Sanitation Data'!$H$28,0,10*ROW('Sanitation Data'!H128)))</f>
        <v/>
      </c>
      <c r="DF134" s="369" t="str">
        <f ca="1">+IF(OFFSET('Sanitation Data'!$H$29,0,10*ROW('Sanitation Data'!H128))="","",OFFSET('Sanitation Data'!$H$29,0,10*ROW('Sanitation Data'!H128)))</f>
        <v/>
      </c>
      <c r="DG134" s="369" t="str">
        <f ca="1">+IF(OFFSET('Sanitation Data'!$H$30,0,10*ROW('Sanitation Data'!H128))="","",OFFSET('Sanitation Data'!$H$30,0,10*ROW('Sanitation Data'!H128)))</f>
        <v/>
      </c>
      <c r="DH134" s="369" t="str">
        <f ca="1">+IF(OFFSET('Sanitation Data'!$H$31,0,10*ROW('Sanitation Data'!H128))="","",OFFSET('Sanitation Data'!$H$31,0,10*ROW('Sanitation Data'!H128)))</f>
        <v/>
      </c>
      <c r="DI134" s="369" t="str">
        <f ca="1">+IF(OFFSET('Sanitation Data'!$H$32,0,10*ROW('Sanitation Data'!H128))="","",OFFSET('Sanitation Data'!$H$32,0,10*ROW('Sanitation Data'!H128)))</f>
        <v/>
      </c>
      <c r="DJ134" s="369" t="str">
        <f ca="1">+IF(OFFSET('Sanitation Data'!$I$28,0,10*ROW('Sanitation Data'!I128))="","",OFFSET('Sanitation Data'!$I$28,0,10*ROW('Sanitation Data'!I128)))</f>
        <v/>
      </c>
      <c r="DK134" s="369" t="str">
        <f ca="1">+IF(OFFSET('Sanitation Data'!$I$29,0,10*ROW('Sanitation Data'!I128))="","",OFFSET('Sanitation Data'!$I$29,0,10*ROW('Sanitation Data'!I128)))</f>
        <v/>
      </c>
      <c r="DL134" s="369" t="str">
        <f ca="1">+IF(OFFSET('Sanitation Data'!$I$30,0,10*ROW('Sanitation Data'!I128))="","",OFFSET('Sanitation Data'!$I$30,0,10*ROW('Sanitation Data'!I128)))</f>
        <v/>
      </c>
      <c r="DM134" s="369" t="str">
        <f ca="1">+IF(OFFSET('Sanitation Data'!$I$31,0,10*ROW('Sanitation Data'!I128))="","",OFFSET('Sanitation Data'!$I$31,0,10*ROW('Sanitation Data'!I128)))</f>
        <v/>
      </c>
      <c r="DN134" s="369" t="str">
        <f ca="1">+IF(OFFSET('Sanitation Data'!$I$32,0,10*ROW('Sanitation Data'!I128))="","",OFFSET('Sanitation Data'!$I$32,0,10*ROW('Sanitation Data'!I128)))</f>
        <v/>
      </c>
      <c r="DO134" s="369" t="str">
        <f ca="1">+IF(OFFSET('Hygiene Data'!$D$11,0,10*ROW('Hygiene Data'!D128))="","",OFFSET('Hygiene Data'!$D$11,0,10*ROW('Hygiene Data'!D128)))</f>
        <v/>
      </c>
      <c r="DP134" s="369" t="str">
        <f ca="1">+IF(OFFSET('Hygiene Data'!$D$12,0,10*ROW('Hygiene Data'!D128))="","",OFFSET('Hygiene Data'!$D$12,0,10*ROW('Hygiene Data'!D128)))</f>
        <v/>
      </c>
      <c r="DQ134" s="369" t="str">
        <f ca="1">+IF(OFFSET('Hygiene Data'!$D$13,0,10*ROW('Hygiene Data'!D128))="","",OFFSET('Hygiene Data'!$D$13,0,10*ROW('Hygiene Data'!D128)))</f>
        <v/>
      </c>
      <c r="DR134" s="369" t="str">
        <f ca="1">+IF(OFFSET('Hygiene Data'!$E$11,0,10*ROW('Hygiene Data'!E128))="","",OFFSET('Hygiene Data'!$E$11,0,10*ROW('Hygiene Data'!E128)))</f>
        <v/>
      </c>
      <c r="DS134" s="369" t="str">
        <f ca="1">+IF(OFFSET('Hygiene Data'!$E$12,0,10*ROW('Hygiene Data'!E128))="","",OFFSET('Hygiene Data'!$E$12,0,10*ROW('Hygiene Data'!E128)))</f>
        <v/>
      </c>
      <c r="DT134" s="369" t="str">
        <f ca="1">+IF(OFFSET('Hygiene Data'!$E$13,0,10*ROW('Hygiene Data'!E128))="","",OFFSET('Hygiene Data'!$E$13,0,10*ROW('Hygiene Data'!E128)))</f>
        <v/>
      </c>
      <c r="DU134" s="369" t="str">
        <f ca="1">+IF(OFFSET('Hygiene Data'!$F$11,0,10*ROW('Hygiene Data'!F128))="","",OFFSET('Hygiene Data'!$F$11,0,10*ROW('Hygiene Data'!F128)))</f>
        <v/>
      </c>
      <c r="DV134" s="369" t="str">
        <f ca="1">+IF(OFFSET('Hygiene Data'!$F$12,0,10*ROW('Hygiene Data'!F128))="","",OFFSET('Hygiene Data'!$F$12,0,10*ROW('Hygiene Data'!F128)))</f>
        <v/>
      </c>
      <c r="DW134" s="369" t="str">
        <f ca="1">+IF(OFFSET('Hygiene Data'!$F$13,0,10*ROW('Hygiene Data'!F128))="","",OFFSET('Hygiene Data'!$F$13,0,10*ROW('Hygiene Data'!F128)))</f>
        <v/>
      </c>
      <c r="DX134" s="369" t="str">
        <f ca="1">+IF(OFFSET('Hygiene Data'!$G$11,0,10*ROW('Hygiene Data'!G128))="","",OFFSET('Hygiene Data'!$G$11,0,10*ROW('Hygiene Data'!G128)))</f>
        <v/>
      </c>
      <c r="DY134" s="369" t="str">
        <f ca="1">+IF(OFFSET('Hygiene Data'!$G$12,0,10*ROW('Hygiene Data'!G128))="","",OFFSET('Hygiene Data'!$G$12,0,10*ROW('Hygiene Data'!G128)))</f>
        <v/>
      </c>
      <c r="DZ134" s="369" t="str">
        <f ca="1">+IF(OFFSET('Hygiene Data'!$G$13,0,10*ROW('Hygiene Data'!G128))="","",OFFSET('Hygiene Data'!$G$13,0,10*ROW('Hygiene Data'!G128)))</f>
        <v/>
      </c>
      <c r="EA134" s="369" t="str">
        <f ca="1">+IF(OFFSET('Hygiene Data'!$H$11,0,10*ROW('Hygiene Data'!H128))="","",OFFSET('Hygiene Data'!$H$11,0,10*ROW('Hygiene Data'!H128)))</f>
        <v/>
      </c>
      <c r="EB134" s="369" t="str">
        <f ca="1">+IF(OFFSET('Hygiene Data'!$H$12,0,10*ROW('Hygiene Data'!H128))="","",OFFSET('Hygiene Data'!$H$12,0,10*ROW('Hygiene Data'!H128)))</f>
        <v/>
      </c>
      <c r="EC134" s="369" t="str">
        <f ca="1">+IF(OFFSET('Hygiene Data'!$H$13,0,10*ROW('Hygiene Data'!H128))="","",OFFSET('Hygiene Data'!$H$13,0,10*ROW('Hygiene Data'!H128)))</f>
        <v/>
      </c>
      <c r="ED134" s="369" t="str">
        <f ca="1">+IF(OFFSET('Hygiene Data'!$I$11,0,10*ROW('Hygiene Data'!I128))="","",OFFSET('Hygiene Data'!$I$11,0,10*ROW('Hygiene Data'!I128)))</f>
        <v/>
      </c>
      <c r="EE134" s="369" t="str">
        <f ca="1">+IF(OFFSET('Hygiene Data'!$I$12,0,10*ROW('Hygiene Data'!I128))="","",OFFSET('Hygiene Data'!$I$12,0,10*ROW('Hygiene Data'!I128)))</f>
        <v/>
      </c>
      <c r="EF134" s="369" t="str">
        <f ca="1">+IF(OFFSET('Hygiene Data'!$I$13,0,10*ROW('Hygiene Data'!I128))="","",OFFSET('Hygiene Data'!$I$13,0,10*ROW('Hygiene Data'!I128)))</f>
        <v/>
      </c>
    </row>
    <row r="135" spans="1:136" x14ac:dyDescent="0.25">
      <c r="A135" s="478" t="str">
        <f ca="1">+IF(OFFSET('Water Data'!$B$2,0,10*ROW('Water Data'!E129))="","",OFFSET('Water Data'!$B$2,0,10*ROW('Water Data'!E129)))</f>
        <v/>
      </c>
      <c r="B135" s="478"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05" t="str">
        <f t="shared" ref="C135:C198" ca="1" si="2">+IF(ISNUMBER(VALUE(MID(A135,5,4))), VALUE(MID(A135, 5,4)),"")</f>
        <v/>
      </c>
      <c r="D135" s="506"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06"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06"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06"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06"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06"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06"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06"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06"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06"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06"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06"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06"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06"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06"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06"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06"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06"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07"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07"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07"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07"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07"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07"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07"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07"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07"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07"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07"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07"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07"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07"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07"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07"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07"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07"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07"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07"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07"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07"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07"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07"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07"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07"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07"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07"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07"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07"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08"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84"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08"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08"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08"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08"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08"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08"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08"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08"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08"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08"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08"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08"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08"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08"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08"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08"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69" t="str">
        <f ca="1">+IF(OFFSET('Water Data'!$D$27,0,10*ROW('Water Data'!D129))="","",OFFSET('Water Data'!$D$27,0,10*ROW('Water Data'!D129)))</f>
        <v/>
      </c>
      <c r="BT135" s="369" t="str">
        <f ca="1">+IF(OFFSET('Water Data'!$D$28,0,10*ROW('Water Data'!D129))="","",OFFSET('Water Data'!$D$28,0,10*ROW('Water Data'!D129)))</f>
        <v/>
      </c>
      <c r="BU135" s="369" t="str">
        <f ca="1">+IF(OFFSET('Water Data'!$D$29,0,10*ROW('Water Data'!D129))="","",OFFSET('Water Data'!$D$29,0,10*ROW('Water Data'!D129)))</f>
        <v/>
      </c>
      <c r="BV135" s="369" t="str">
        <f ca="1">+IF(OFFSET('Water Data'!$E$27,0,10*ROW('Water Data'!E129))="","",OFFSET('Water Data'!$E$27,0,10*ROW('Water Data'!E129)))</f>
        <v/>
      </c>
      <c r="BW135" s="369" t="str">
        <f ca="1">+IF(OFFSET('Water Data'!$E$28,0,10*ROW('Water Data'!E129))="","",OFFSET('Water Data'!$E$28,0,10*ROW('Water Data'!E129)))</f>
        <v/>
      </c>
      <c r="BX135" s="369" t="str">
        <f ca="1">+IF(OFFSET('Water Data'!$E$29,0,10*ROW('Water Data'!E129))="","",OFFSET('Water Data'!$E$29,0,10*ROW('Water Data'!E129)))</f>
        <v/>
      </c>
      <c r="BY135" s="369" t="str">
        <f ca="1">+IF(OFFSET('Water Data'!$F$27,0,10*ROW('Water Data'!F129))="","",OFFSET('Water Data'!$F$27,0,10*ROW('Water Data'!F129)))</f>
        <v/>
      </c>
      <c r="BZ135" s="369" t="str">
        <f ca="1">+IF(OFFSET('Water Data'!$F$28,0,10*ROW('Water Data'!F129))="","",OFFSET('Water Data'!$F$28,0,10*ROW('Water Data'!F129)))</f>
        <v/>
      </c>
      <c r="CA135" s="369" t="str">
        <f ca="1">+IF(OFFSET('Water Data'!$F$29,0,10*ROW('Water Data'!F129))="","",OFFSET('Water Data'!$F$29,0,10*ROW('Water Data'!F129)))</f>
        <v/>
      </c>
      <c r="CB135" s="369" t="str">
        <f ca="1">+IF(OFFSET('Water Data'!$G$27,0,10*ROW('Water Data'!G129))="","",OFFSET('Water Data'!$G$27,0,10*ROW('Water Data'!G129)))</f>
        <v/>
      </c>
      <c r="CC135" s="369" t="str">
        <f ca="1">+IF(OFFSET('Water Data'!$G$28,0,10*ROW('Water Data'!G129))="","",OFFSET('Water Data'!$G$28,0,10*ROW('Water Data'!G129)))</f>
        <v/>
      </c>
      <c r="CD135" s="369" t="str">
        <f ca="1">+IF(OFFSET('Water Data'!$G$29,0,10*ROW('Water Data'!G129))="","",OFFSET('Water Data'!$G$29,0,10*ROW('Water Data'!G129)))</f>
        <v/>
      </c>
      <c r="CE135" s="369" t="str">
        <f ca="1">+IF(OFFSET('Water Data'!$H$27,0,10*ROW('Water Data'!H129))="","",OFFSET('Water Data'!$H$27,0,10*ROW('Water Data'!H129)))</f>
        <v/>
      </c>
      <c r="CF135" s="369" t="str">
        <f ca="1">+IF(OFFSET('Water Data'!$H$28,0,10*ROW('Water Data'!H129))="","",OFFSET('Water Data'!$H$28,0,10*ROW('Water Data'!H129)))</f>
        <v/>
      </c>
      <c r="CG135" s="369" t="str">
        <f ca="1">+IF(OFFSET('Water Data'!$H$29,0,10*ROW('Water Data'!H129))="","",OFFSET('Water Data'!$H$29,0,10*ROW('Water Data'!H129)))</f>
        <v/>
      </c>
      <c r="CH135" s="369" t="str">
        <f ca="1">+IF(OFFSET('Water Data'!$I$27,0,10*ROW('Water Data'!I129))="","",OFFSET('Water Data'!$I$27,0,10*ROW('Water Data'!I129)))</f>
        <v/>
      </c>
      <c r="CI135" s="369" t="str">
        <f ca="1">+IF(OFFSET('Water Data'!$I$28,0,10*ROW('Water Data'!I129))="","",OFFSET('Water Data'!$I$28,0,10*ROW('Water Data'!I129)))</f>
        <v/>
      </c>
      <c r="CJ135" s="369" t="str">
        <f ca="1">+IF(OFFSET('Water Data'!$I$29,0,10*ROW('Water Data'!I129))="","",OFFSET('Water Data'!$I$29,0,10*ROW('Water Data'!I129)))</f>
        <v/>
      </c>
      <c r="CK135" s="369" t="str">
        <f ca="1">+IF(OFFSET('Sanitation Data'!$D$28,0,10*ROW('Sanitation Data'!D129))="","",OFFSET('Sanitation Data'!$D$28,0,10*ROW('Sanitation Data'!D129)))</f>
        <v/>
      </c>
      <c r="CL135" s="369" t="str">
        <f ca="1">+IF(OFFSET('Sanitation Data'!$D$29,0,10*ROW('Sanitation Data'!D129))="","",OFFSET('Sanitation Data'!$D$29,0,10*ROW('Sanitation Data'!D129)))</f>
        <v/>
      </c>
      <c r="CM135" s="369" t="str">
        <f ca="1">+IF(OFFSET('Sanitation Data'!$D$30,0,10*ROW('Sanitation Data'!D129))="","",OFFSET('Sanitation Data'!$D$30,0,10*ROW('Sanitation Data'!D129)))</f>
        <v/>
      </c>
      <c r="CN135" s="369" t="str">
        <f ca="1">+IF(OFFSET('Sanitation Data'!$D$31,0,10*ROW('Sanitation Data'!D129))="","",OFFSET('Sanitation Data'!$D$31,0,10*ROW('Sanitation Data'!D129)))</f>
        <v/>
      </c>
      <c r="CO135" s="369" t="str">
        <f ca="1">+IF(OFFSET('Sanitation Data'!$D$32,0,10*ROW('Sanitation Data'!D129))="","",OFFSET('Sanitation Data'!$D$32,0,10*ROW('Sanitation Data'!D129)))</f>
        <v/>
      </c>
      <c r="CP135" s="369" t="str">
        <f ca="1">+IF(OFFSET('Sanitation Data'!$E$28,0,10*ROW('Sanitation Data'!E129))="","",OFFSET('Sanitation Data'!$E$28,0,10*ROW('Sanitation Data'!E129)))</f>
        <v/>
      </c>
      <c r="CQ135" s="369" t="str">
        <f ca="1">+IF(OFFSET('Sanitation Data'!$E$29,0,10*ROW('Sanitation Data'!E129))="","",OFFSET('Sanitation Data'!$E$29,0,10*ROW('Sanitation Data'!E129)))</f>
        <v/>
      </c>
      <c r="CR135" s="369" t="str">
        <f ca="1">+IF(OFFSET('Sanitation Data'!$E$30,0,10*ROW('Sanitation Data'!E129))="","",OFFSET('Sanitation Data'!$E$30,0,10*ROW('Sanitation Data'!E129)))</f>
        <v/>
      </c>
      <c r="CS135" s="369" t="str">
        <f ca="1">+IF(OFFSET('Sanitation Data'!$E$31,0,10*ROW('Sanitation Data'!E129))="","",OFFSET('Sanitation Data'!$E$31,0,10*ROW('Sanitation Data'!E129)))</f>
        <v/>
      </c>
      <c r="CT135" s="369" t="str">
        <f ca="1">+IF(OFFSET('Sanitation Data'!$E$32,0,10*ROW('Sanitation Data'!E129))="","",OFFSET('Sanitation Data'!$E$32,0,10*ROW('Sanitation Data'!E129)))</f>
        <v/>
      </c>
      <c r="CU135" s="369" t="str">
        <f ca="1">+IF(OFFSET('Sanitation Data'!$F$28,0,10*ROW('Sanitation Data'!F129))="","",OFFSET('Sanitation Data'!$F$28,0,10*ROW('Sanitation Data'!F129)))</f>
        <v/>
      </c>
      <c r="CV135" s="369" t="str">
        <f ca="1">+IF(OFFSET('Sanitation Data'!$F$29,0,10*ROW('Sanitation Data'!F129))="","",OFFSET('Sanitation Data'!$F$29,0,10*ROW('Sanitation Data'!F129)))</f>
        <v/>
      </c>
      <c r="CW135" s="369" t="str">
        <f ca="1">+IF(OFFSET('Sanitation Data'!$F$30,0,10*ROW('Sanitation Data'!F129))="","",OFFSET('Sanitation Data'!$F$30,0,10*ROW('Sanitation Data'!F129)))</f>
        <v/>
      </c>
      <c r="CX135" s="369" t="str">
        <f ca="1">+IF(OFFSET('Sanitation Data'!$F$31,0,10*ROW('Sanitation Data'!F129))="","",OFFSET('Sanitation Data'!$F$31,0,10*ROW('Sanitation Data'!F129)))</f>
        <v/>
      </c>
      <c r="CY135" s="369" t="str">
        <f ca="1">+IF(OFFSET('Sanitation Data'!$F$32,0,10*ROW('Sanitation Data'!F129))="","",OFFSET('Sanitation Data'!$F$32,0,10*ROW('Sanitation Data'!F129)))</f>
        <v/>
      </c>
      <c r="CZ135" s="369" t="str">
        <f ca="1">+IF(OFFSET('Sanitation Data'!$G$28,0,10*ROW('Sanitation Data'!G129))="","",OFFSET('Sanitation Data'!$G$28,0,10*ROW('Sanitation Data'!G129)))</f>
        <v/>
      </c>
      <c r="DA135" s="369" t="str">
        <f ca="1">+IF(OFFSET('Sanitation Data'!$G$29,0,10*ROW('Sanitation Data'!G129))="","",OFFSET('Sanitation Data'!$G$29,0,10*ROW('Sanitation Data'!G129)))</f>
        <v/>
      </c>
      <c r="DB135" s="369" t="str">
        <f ca="1">+IF(OFFSET('Sanitation Data'!$G$30,0,10*ROW('Sanitation Data'!G129))="","",OFFSET('Sanitation Data'!$G$30,0,10*ROW('Sanitation Data'!G129)))</f>
        <v/>
      </c>
      <c r="DC135" s="369" t="str">
        <f ca="1">+IF(OFFSET('Sanitation Data'!$G$31,0,10*ROW('Sanitation Data'!G129))="","",OFFSET('Sanitation Data'!$G$31,0,10*ROW('Sanitation Data'!G129)))</f>
        <v/>
      </c>
      <c r="DD135" s="369" t="str">
        <f ca="1">+IF(OFFSET('Sanitation Data'!$G$32,0,10*ROW('Sanitation Data'!G129))="","",OFFSET('Sanitation Data'!$G$32,0,10*ROW('Sanitation Data'!G129)))</f>
        <v/>
      </c>
      <c r="DE135" s="369" t="str">
        <f ca="1">+IF(OFFSET('Sanitation Data'!$H$28,0,10*ROW('Sanitation Data'!H129))="","",OFFSET('Sanitation Data'!$H$28,0,10*ROW('Sanitation Data'!H129)))</f>
        <v/>
      </c>
      <c r="DF135" s="369" t="str">
        <f ca="1">+IF(OFFSET('Sanitation Data'!$H$29,0,10*ROW('Sanitation Data'!H129))="","",OFFSET('Sanitation Data'!$H$29,0,10*ROW('Sanitation Data'!H129)))</f>
        <v/>
      </c>
      <c r="DG135" s="369" t="str">
        <f ca="1">+IF(OFFSET('Sanitation Data'!$H$30,0,10*ROW('Sanitation Data'!H129))="","",OFFSET('Sanitation Data'!$H$30,0,10*ROW('Sanitation Data'!H129)))</f>
        <v/>
      </c>
      <c r="DH135" s="369" t="str">
        <f ca="1">+IF(OFFSET('Sanitation Data'!$H$31,0,10*ROW('Sanitation Data'!H129))="","",OFFSET('Sanitation Data'!$H$31,0,10*ROW('Sanitation Data'!H129)))</f>
        <v/>
      </c>
      <c r="DI135" s="369" t="str">
        <f ca="1">+IF(OFFSET('Sanitation Data'!$H$32,0,10*ROW('Sanitation Data'!H129))="","",OFFSET('Sanitation Data'!$H$32,0,10*ROW('Sanitation Data'!H129)))</f>
        <v/>
      </c>
      <c r="DJ135" s="369" t="str">
        <f ca="1">+IF(OFFSET('Sanitation Data'!$I$28,0,10*ROW('Sanitation Data'!I129))="","",OFFSET('Sanitation Data'!$I$28,0,10*ROW('Sanitation Data'!I129)))</f>
        <v/>
      </c>
      <c r="DK135" s="369" t="str">
        <f ca="1">+IF(OFFSET('Sanitation Data'!$I$29,0,10*ROW('Sanitation Data'!I129))="","",OFFSET('Sanitation Data'!$I$29,0,10*ROW('Sanitation Data'!I129)))</f>
        <v/>
      </c>
      <c r="DL135" s="369" t="str">
        <f ca="1">+IF(OFFSET('Sanitation Data'!$I$30,0,10*ROW('Sanitation Data'!I129))="","",OFFSET('Sanitation Data'!$I$30,0,10*ROW('Sanitation Data'!I129)))</f>
        <v/>
      </c>
      <c r="DM135" s="369" t="str">
        <f ca="1">+IF(OFFSET('Sanitation Data'!$I$31,0,10*ROW('Sanitation Data'!I129))="","",OFFSET('Sanitation Data'!$I$31,0,10*ROW('Sanitation Data'!I129)))</f>
        <v/>
      </c>
      <c r="DN135" s="369" t="str">
        <f ca="1">+IF(OFFSET('Sanitation Data'!$I$32,0,10*ROW('Sanitation Data'!I129))="","",OFFSET('Sanitation Data'!$I$32,0,10*ROW('Sanitation Data'!I129)))</f>
        <v/>
      </c>
      <c r="DO135" s="369" t="str">
        <f ca="1">+IF(OFFSET('Hygiene Data'!$D$11,0,10*ROW('Hygiene Data'!D129))="","",OFFSET('Hygiene Data'!$D$11,0,10*ROW('Hygiene Data'!D129)))</f>
        <v/>
      </c>
      <c r="DP135" s="369" t="str">
        <f ca="1">+IF(OFFSET('Hygiene Data'!$D$12,0,10*ROW('Hygiene Data'!D129))="","",OFFSET('Hygiene Data'!$D$12,0,10*ROW('Hygiene Data'!D129)))</f>
        <v/>
      </c>
      <c r="DQ135" s="369" t="str">
        <f ca="1">+IF(OFFSET('Hygiene Data'!$D$13,0,10*ROW('Hygiene Data'!D129))="","",OFFSET('Hygiene Data'!$D$13,0,10*ROW('Hygiene Data'!D129)))</f>
        <v/>
      </c>
      <c r="DR135" s="369" t="str">
        <f ca="1">+IF(OFFSET('Hygiene Data'!$E$11,0,10*ROW('Hygiene Data'!E129))="","",OFFSET('Hygiene Data'!$E$11,0,10*ROW('Hygiene Data'!E129)))</f>
        <v/>
      </c>
      <c r="DS135" s="369" t="str">
        <f ca="1">+IF(OFFSET('Hygiene Data'!$E$12,0,10*ROW('Hygiene Data'!E129))="","",OFFSET('Hygiene Data'!$E$12,0,10*ROW('Hygiene Data'!E129)))</f>
        <v/>
      </c>
      <c r="DT135" s="369" t="str">
        <f ca="1">+IF(OFFSET('Hygiene Data'!$E$13,0,10*ROW('Hygiene Data'!E129))="","",OFFSET('Hygiene Data'!$E$13,0,10*ROW('Hygiene Data'!E129)))</f>
        <v/>
      </c>
      <c r="DU135" s="369" t="str">
        <f ca="1">+IF(OFFSET('Hygiene Data'!$F$11,0,10*ROW('Hygiene Data'!F129))="","",OFFSET('Hygiene Data'!$F$11,0,10*ROW('Hygiene Data'!F129)))</f>
        <v/>
      </c>
      <c r="DV135" s="369" t="str">
        <f ca="1">+IF(OFFSET('Hygiene Data'!$F$12,0,10*ROW('Hygiene Data'!F129))="","",OFFSET('Hygiene Data'!$F$12,0,10*ROW('Hygiene Data'!F129)))</f>
        <v/>
      </c>
      <c r="DW135" s="369" t="str">
        <f ca="1">+IF(OFFSET('Hygiene Data'!$F$13,0,10*ROW('Hygiene Data'!F129))="","",OFFSET('Hygiene Data'!$F$13,0,10*ROW('Hygiene Data'!F129)))</f>
        <v/>
      </c>
      <c r="DX135" s="369" t="str">
        <f ca="1">+IF(OFFSET('Hygiene Data'!$G$11,0,10*ROW('Hygiene Data'!G129))="","",OFFSET('Hygiene Data'!$G$11,0,10*ROW('Hygiene Data'!G129)))</f>
        <v/>
      </c>
      <c r="DY135" s="369" t="str">
        <f ca="1">+IF(OFFSET('Hygiene Data'!$G$12,0,10*ROW('Hygiene Data'!G129))="","",OFFSET('Hygiene Data'!$G$12,0,10*ROW('Hygiene Data'!G129)))</f>
        <v/>
      </c>
      <c r="DZ135" s="369" t="str">
        <f ca="1">+IF(OFFSET('Hygiene Data'!$G$13,0,10*ROW('Hygiene Data'!G129))="","",OFFSET('Hygiene Data'!$G$13,0,10*ROW('Hygiene Data'!G129)))</f>
        <v/>
      </c>
      <c r="EA135" s="369" t="str">
        <f ca="1">+IF(OFFSET('Hygiene Data'!$H$11,0,10*ROW('Hygiene Data'!H129))="","",OFFSET('Hygiene Data'!$H$11,0,10*ROW('Hygiene Data'!H129)))</f>
        <v/>
      </c>
      <c r="EB135" s="369" t="str">
        <f ca="1">+IF(OFFSET('Hygiene Data'!$H$12,0,10*ROW('Hygiene Data'!H129))="","",OFFSET('Hygiene Data'!$H$12,0,10*ROW('Hygiene Data'!H129)))</f>
        <v/>
      </c>
      <c r="EC135" s="369" t="str">
        <f ca="1">+IF(OFFSET('Hygiene Data'!$H$13,0,10*ROW('Hygiene Data'!H129))="","",OFFSET('Hygiene Data'!$H$13,0,10*ROW('Hygiene Data'!H129)))</f>
        <v/>
      </c>
      <c r="ED135" s="369" t="str">
        <f ca="1">+IF(OFFSET('Hygiene Data'!$I$11,0,10*ROW('Hygiene Data'!I129))="","",OFFSET('Hygiene Data'!$I$11,0,10*ROW('Hygiene Data'!I129)))</f>
        <v/>
      </c>
      <c r="EE135" s="369" t="str">
        <f ca="1">+IF(OFFSET('Hygiene Data'!$I$12,0,10*ROW('Hygiene Data'!I129))="","",OFFSET('Hygiene Data'!$I$12,0,10*ROW('Hygiene Data'!I129)))</f>
        <v/>
      </c>
      <c r="EF135" s="369" t="str">
        <f ca="1">+IF(OFFSET('Hygiene Data'!$I$13,0,10*ROW('Hygiene Data'!I129))="","",OFFSET('Hygiene Data'!$I$13,0,10*ROW('Hygiene Data'!I129)))</f>
        <v/>
      </c>
    </row>
    <row r="136" spans="1:136" x14ac:dyDescent="0.25">
      <c r="A136" s="478" t="str">
        <f ca="1">+IF(OFFSET('Water Data'!$B$2,0,10*ROW('Water Data'!E130))="","",OFFSET('Water Data'!$B$2,0,10*ROW('Water Data'!E130)))</f>
        <v/>
      </c>
      <c r="B136" s="478"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05" t="str">
        <f t="shared" ca="1" si="2"/>
        <v/>
      </c>
      <c r="D136" s="506"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06"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06"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06"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06"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06"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06"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06"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06"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06"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06"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06"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06"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06"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06"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06"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06"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06"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07"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07"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07"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07"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07"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07"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07"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07"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07"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07"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07"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07"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07"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07"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07"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07"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07"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07"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07"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07"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07"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07"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07"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07"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07"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07"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07"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07"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07"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07"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08"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84"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08"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08"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08"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08"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08"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08"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08"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08"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08"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08"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08"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08"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08"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08"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08"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08"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69" t="str">
        <f ca="1">+IF(OFFSET('Water Data'!$D$27,0,10*ROW('Water Data'!D130))="","",OFFSET('Water Data'!$D$27,0,10*ROW('Water Data'!D130)))</f>
        <v/>
      </c>
      <c r="BT136" s="369" t="str">
        <f ca="1">+IF(OFFSET('Water Data'!$D$28,0,10*ROW('Water Data'!D130))="","",OFFSET('Water Data'!$D$28,0,10*ROW('Water Data'!D130)))</f>
        <v/>
      </c>
      <c r="BU136" s="369" t="str">
        <f ca="1">+IF(OFFSET('Water Data'!$D$29,0,10*ROW('Water Data'!D130))="","",OFFSET('Water Data'!$D$29,0,10*ROW('Water Data'!D130)))</f>
        <v/>
      </c>
      <c r="BV136" s="369" t="str">
        <f ca="1">+IF(OFFSET('Water Data'!$E$27,0,10*ROW('Water Data'!E130))="","",OFFSET('Water Data'!$E$27,0,10*ROW('Water Data'!E130)))</f>
        <v/>
      </c>
      <c r="BW136" s="369" t="str">
        <f ca="1">+IF(OFFSET('Water Data'!$E$28,0,10*ROW('Water Data'!E130))="","",OFFSET('Water Data'!$E$28,0,10*ROW('Water Data'!E130)))</f>
        <v/>
      </c>
      <c r="BX136" s="369" t="str">
        <f ca="1">+IF(OFFSET('Water Data'!$E$29,0,10*ROW('Water Data'!E130))="","",OFFSET('Water Data'!$E$29,0,10*ROW('Water Data'!E130)))</f>
        <v/>
      </c>
      <c r="BY136" s="369" t="str">
        <f ca="1">+IF(OFFSET('Water Data'!$F$27,0,10*ROW('Water Data'!F130))="","",OFFSET('Water Data'!$F$27,0,10*ROW('Water Data'!F130)))</f>
        <v/>
      </c>
      <c r="BZ136" s="369" t="str">
        <f ca="1">+IF(OFFSET('Water Data'!$F$28,0,10*ROW('Water Data'!F130))="","",OFFSET('Water Data'!$F$28,0,10*ROW('Water Data'!F130)))</f>
        <v/>
      </c>
      <c r="CA136" s="369" t="str">
        <f ca="1">+IF(OFFSET('Water Data'!$F$29,0,10*ROW('Water Data'!F130))="","",OFFSET('Water Data'!$F$29,0,10*ROW('Water Data'!F130)))</f>
        <v/>
      </c>
      <c r="CB136" s="369" t="str">
        <f ca="1">+IF(OFFSET('Water Data'!$G$27,0,10*ROW('Water Data'!G130))="","",OFFSET('Water Data'!$G$27,0,10*ROW('Water Data'!G130)))</f>
        <v/>
      </c>
      <c r="CC136" s="369" t="str">
        <f ca="1">+IF(OFFSET('Water Data'!$G$28,0,10*ROW('Water Data'!G130))="","",OFFSET('Water Data'!$G$28,0,10*ROW('Water Data'!G130)))</f>
        <v/>
      </c>
      <c r="CD136" s="369" t="str">
        <f ca="1">+IF(OFFSET('Water Data'!$G$29,0,10*ROW('Water Data'!G130))="","",OFFSET('Water Data'!$G$29,0,10*ROW('Water Data'!G130)))</f>
        <v/>
      </c>
      <c r="CE136" s="369" t="str">
        <f ca="1">+IF(OFFSET('Water Data'!$H$27,0,10*ROW('Water Data'!H130))="","",OFFSET('Water Data'!$H$27,0,10*ROW('Water Data'!H130)))</f>
        <v/>
      </c>
      <c r="CF136" s="369" t="str">
        <f ca="1">+IF(OFFSET('Water Data'!$H$28,0,10*ROW('Water Data'!H130))="","",OFFSET('Water Data'!$H$28,0,10*ROW('Water Data'!H130)))</f>
        <v/>
      </c>
      <c r="CG136" s="369" t="str">
        <f ca="1">+IF(OFFSET('Water Data'!$H$29,0,10*ROW('Water Data'!H130))="","",OFFSET('Water Data'!$H$29,0,10*ROW('Water Data'!H130)))</f>
        <v/>
      </c>
      <c r="CH136" s="369" t="str">
        <f ca="1">+IF(OFFSET('Water Data'!$I$27,0,10*ROW('Water Data'!I130))="","",OFFSET('Water Data'!$I$27,0,10*ROW('Water Data'!I130)))</f>
        <v/>
      </c>
      <c r="CI136" s="369" t="str">
        <f ca="1">+IF(OFFSET('Water Data'!$I$28,0,10*ROW('Water Data'!I130))="","",OFFSET('Water Data'!$I$28,0,10*ROW('Water Data'!I130)))</f>
        <v/>
      </c>
      <c r="CJ136" s="369" t="str">
        <f ca="1">+IF(OFFSET('Water Data'!$I$29,0,10*ROW('Water Data'!I130))="","",OFFSET('Water Data'!$I$29,0,10*ROW('Water Data'!I130)))</f>
        <v/>
      </c>
      <c r="CK136" s="369" t="str">
        <f ca="1">+IF(OFFSET('Sanitation Data'!$D$28,0,10*ROW('Sanitation Data'!D130))="","",OFFSET('Sanitation Data'!$D$28,0,10*ROW('Sanitation Data'!D130)))</f>
        <v/>
      </c>
      <c r="CL136" s="369" t="str">
        <f ca="1">+IF(OFFSET('Sanitation Data'!$D$29,0,10*ROW('Sanitation Data'!D130))="","",OFFSET('Sanitation Data'!$D$29,0,10*ROW('Sanitation Data'!D130)))</f>
        <v/>
      </c>
      <c r="CM136" s="369" t="str">
        <f ca="1">+IF(OFFSET('Sanitation Data'!$D$30,0,10*ROW('Sanitation Data'!D130))="","",OFFSET('Sanitation Data'!$D$30,0,10*ROW('Sanitation Data'!D130)))</f>
        <v/>
      </c>
      <c r="CN136" s="369" t="str">
        <f ca="1">+IF(OFFSET('Sanitation Data'!$D$31,0,10*ROW('Sanitation Data'!D130))="","",OFFSET('Sanitation Data'!$D$31,0,10*ROW('Sanitation Data'!D130)))</f>
        <v/>
      </c>
      <c r="CO136" s="369" t="str">
        <f ca="1">+IF(OFFSET('Sanitation Data'!$D$32,0,10*ROW('Sanitation Data'!D130))="","",OFFSET('Sanitation Data'!$D$32,0,10*ROW('Sanitation Data'!D130)))</f>
        <v/>
      </c>
      <c r="CP136" s="369" t="str">
        <f ca="1">+IF(OFFSET('Sanitation Data'!$E$28,0,10*ROW('Sanitation Data'!E130))="","",OFFSET('Sanitation Data'!$E$28,0,10*ROW('Sanitation Data'!E130)))</f>
        <v/>
      </c>
      <c r="CQ136" s="369" t="str">
        <f ca="1">+IF(OFFSET('Sanitation Data'!$E$29,0,10*ROW('Sanitation Data'!E130))="","",OFFSET('Sanitation Data'!$E$29,0,10*ROW('Sanitation Data'!E130)))</f>
        <v/>
      </c>
      <c r="CR136" s="369" t="str">
        <f ca="1">+IF(OFFSET('Sanitation Data'!$E$30,0,10*ROW('Sanitation Data'!E130))="","",OFFSET('Sanitation Data'!$E$30,0,10*ROW('Sanitation Data'!E130)))</f>
        <v/>
      </c>
      <c r="CS136" s="369" t="str">
        <f ca="1">+IF(OFFSET('Sanitation Data'!$E$31,0,10*ROW('Sanitation Data'!E130))="","",OFFSET('Sanitation Data'!$E$31,0,10*ROW('Sanitation Data'!E130)))</f>
        <v/>
      </c>
      <c r="CT136" s="369" t="str">
        <f ca="1">+IF(OFFSET('Sanitation Data'!$E$32,0,10*ROW('Sanitation Data'!E130))="","",OFFSET('Sanitation Data'!$E$32,0,10*ROW('Sanitation Data'!E130)))</f>
        <v/>
      </c>
      <c r="CU136" s="369" t="str">
        <f ca="1">+IF(OFFSET('Sanitation Data'!$F$28,0,10*ROW('Sanitation Data'!F130))="","",OFFSET('Sanitation Data'!$F$28,0,10*ROW('Sanitation Data'!F130)))</f>
        <v/>
      </c>
      <c r="CV136" s="369" t="str">
        <f ca="1">+IF(OFFSET('Sanitation Data'!$F$29,0,10*ROW('Sanitation Data'!F130))="","",OFFSET('Sanitation Data'!$F$29,0,10*ROW('Sanitation Data'!F130)))</f>
        <v/>
      </c>
      <c r="CW136" s="369" t="str">
        <f ca="1">+IF(OFFSET('Sanitation Data'!$F$30,0,10*ROW('Sanitation Data'!F130))="","",OFFSET('Sanitation Data'!$F$30,0,10*ROW('Sanitation Data'!F130)))</f>
        <v/>
      </c>
      <c r="CX136" s="369" t="str">
        <f ca="1">+IF(OFFSET('Sanitation Data'!$F$31,0,10*ROW('Sanitation Data'!F130))="","",OFFSET('Sanitation Data'!$F$31,0,10*ROW('Sanitation Data'!F130)))</f>
        <v/>
      </c>
      <c r="CY136" s="369" t="str">
        <f ca="1">+IF(OFFSET('Sanitation Data'!$F$32,0,10*ROW('Sanitation Data'!F130))="","",OFFSET('Sanitation Data'!$F$32,0,10*ROW('Sanitation Data'!F130)))</f>
        <v/>
      </c>
      <c r="CZ136" s="369" t="str">
        <f ca="1">+IF(OFFSET('Sanitation Data'!$G$28,0,10*ROW('Sanitation Data'!G130))="","",OFFSET('Sanitation Data'!$G$28,0,10*ROW('Sanitation Data'!G130)))</f>
        <v/>
      </c>
      <c r="DA136" s="369" t="str">
        <f ca="1">+IF(OFFSET('Sanitation Data'!$G$29,0,10*ROW('Sanitation Data'!G130))="","",OFFSET('Sanitation Data'!$G$29,0,10*ROW('Sanitation Data'!G130)))</f>
        <v/>
      </c>
      <c r="DB136" s="369" t="str">
        <f ca="1">+IF(OFFSET('Sanitation Data'!$G$30,0,10*ROW('Sanitation Data'!G130))="","",OFFSET('Sanitation Data'!$G$30,0,10*ROW('Sanitation Data'!G130)))</f>
        <v/>
      </c>
      <c r="DC136" s="369" t="str">
        <f ca="1">+IF(OFFSET('Sanitation Data'!$G$31,0,10*ROW('Sanitation Data'!G130))="","",OFFSET('Sanitation Data'!$G$31,0,10*ROW('Sanitation Data'!G130)))</f>
        <v/>
      </c>
      <c r="DD136" s="369" t="str">
        <f ca="1">+IF(OFFSET('Sanitation Data'!$G$32,0,10*ROW('Sanitation Data'!G130))="","",OFFSET('Sanitation Data'!$G$32,0,10*ROW('Sanitation Data'!G130)))</f>
        <v/>
      </c>
      <c r="DE136" s="369" t="str">
        <f ca="1">+IF(OFFSET('Sanitation Data'!$H$28,0,10*ROW('Sanitation Data'!H130))="","",OFFSET('Sanitation Data'!$H$28,0,10*ROW('Sanitation Data'!H130)))</f>
        <v/>
      </c>
      <c r="DF136" s="369" t="str">
        <f ca="1">+IF(OFFSET('Sanitation Data'!$H$29,0,10*ROW('Sanitation Data'!H130))="","",OFFSET('Sanitation Data'!$H$29,0,10*ROW('Sanitation Data'!H130)))</f>
        <v/>
      </c>
      <c r="DG136" s="369" t="str">
        <f ca="1">+IF(OFFSET('Sanitation Data'!$H$30,0,10*ROW('Sanitation Data'!H130))="","",OFFSET('Sanitation Data'!$H$30,0,10*ROW('Sanitation Data'!H130)))</f>
        <v/>
      </c>
      <c r="DH136" s="369" t="str">
        <f ca="1">+IF(OFFSET('Sanitation Data'!$H$31,0,10*ROW('Sanitation Data'!H130))="","",OFFSET('Sanitation Data'!$H$31,0,10*ROW('Sanitation Data'!H130)))</f>
        <v/>
      </c>
      <c r="DI136" s="369" t="str">
        <f ca="1">+IF(OFFSET('Sanitation Data'!$H$32,0,10*ROW('Sanitation Data'!H130))="","",OFFSET('Sanitation Data'!$H$32,0,10*ROW('Sanitation Data'!H130)))</f>
        <v/>
      </c>
      <c r="DJ136" s="369" t="str">
        <f ca="1">+IF(OFFSET('Sanitation Data'!$I$28,0,10*ROW('Sanitation Data'!I130))="","",OFFSET('Sanitation Data'!$I$28,0,10*ROW('Sanitation Data'!I130)))</f>
        <v/>
      </c>
      <c r="DK136" s="369" t="str">
        <f ca="1">+IF(OFFSET('Sanitation Data'!$I$29,0,10*ROW('Sanitation Data'!I130))="","",OFFSET('Sanitation Data'!$I$29,0,10*ROW('Sanitation Data'!I130)))</f>
        <v/>
      </c>
      <c r="DL136" s="369" t="str">
        <f ca="1">+IF(OFFSET('Sanitation Data'!$I$30,0,10*ROW('Sanitation Data'!I130))="","",OFFSET('Sanitation Data'!$I$30,0,10*ROW('Sanitation Data'!I130)))</f>
        <v/>
      </c>
      <c r="DM136" s="369" t="str">
        <f ca="1">+IF(OFFSET('Sanitation Data'!$I$31,0,10*ROW('Sanitation Data'!I130))="","",OFFSET('Sanitation Data'!$I$31,0,10*ROW('Sanitation Data'!I130)))</f>
        <v/>
      </c>
      <c r="DN136" s="369" t="str">
        <f ca="1">+IF(OFFSET('Sanitation Data'!$I$32,0,10*ROW('Sanitation Data'!I130))="","",OFFSET('Sanitation Data'!$I$32,0,10*ROW('Sanitation Data'!I130)))</f>
        <v/>
      </c>
      <c r="DO136" s="369" t="str">
        <f ca="1">+IF(OFFSET('Hygiene Data'!$D$11,0,10*ROW('Hygiene Data'!D130))="","",OFFSET('Hygiene Data'!$D$11,0,10*ROW('Hygiene Data'!D130)))</f>
        <v/>
      </c>
      <c r="DP136" s="369" t="str">
        <f ca="1">+IF(OFFSET('Hygiene Data'!$D$12,0,10*ROW('Hygiene Data'!D130))="","",OFFSET('Hygiene Data'!$D$12,0,10*ROW('Hygiene Data'!D130)))</f>
        <v/>
      </c>
      <c r="DQ136" s="369" t="str">
        <f ca="1">+IF(OFFSET('Hygiene Data'!$D$13,0,10*ROW('Hygiene Data'!D130))="","",OFFSET('Hygiene Data'!$D$13,0,10*ROW('Hygiene Data'!D130)))</f>
        <v/>
      </c>
      <c r="DR136" s="369" t="str">
        <f ca="1">+IF(OFFSET('Hygiene Data'!$E$11,0,10*ROW('Hygiene Data'!E130))="","",OFFSET('Hygiene Data'!$E$11,0,10*ROW('Hygiene Data'!E130)))</f>
        <v/>
      </c>
      <c r="DS136" s="369" t="str">
        <f ca="1">+IF(OFFSET('Hygiene Data'!$E$12,0,10*ROW('Hygiene Data'!E130))="","",OFFSET('Hygiene Data'!$E$12,0,10*ROW('Hygiene Data'!E130)))</f>
        <v/>
      </c>
      <c r="DT136" s="369" t="str">
        <f ca="1">+IF(OFFSET('Hygiene Data'!$E$13,0,10*ROW('Hygiene Data'!E130))="","",OFFSET('Hygiene Data'!$E$13,0,10*ROW('Hygiene Data'!E130)))</f>
        <v/>
      </c>
      <c r="DU136" s="369" t="str">
        <f ca="1">+IF(OFFSET('Hygiene Data'!$F$11,0,10*ROW('Hygiene Data'!F130))="","",OFFSET('Hygiene Data'!$F$11,0,10*ROW('Hygiene Data'!F130)))</f>
        <v/>
      </c>
      <c r="DV136" s="369" t="str">
        <f ca="1">+IF(OFFSET('Hygiene Data'!$F$12,0,10*ROW('Hygiene Data'!F130))="","",OFFSET('Hygiene Data'!$F$12,0,10*ROW('Hygiene Data'!F130)))</f>
        <v/>
      </c>
      <c r="DW136" s="369" t="str">
        <f ca="1">+IF(OFFSET('Hygiene Data'!$F$13,0,10*ROW('Hygiene Data'!F130))="","",OFFSET('Hygiene Data'!$F$13,0,10*ROW('Hygiene Data'!F130)))</f>
        <v/>
      </c>
      <c r="DX136" s="369" t="str">
        <f ca="1">+IF(OFFSET('Hygiene Data'!$G$11,0,10*ROW('Hygiene Data'!G130))="","",OFFSET('Hygiene Data'!$G$11,0,10*ROW('Hygiene Data'!G130)))</f>
        <v/>
      </c>
      <c r="DY136" s="369" t="str">
        <f ca="1">+IF(OFFSET('Hygiene Data'!$G$12,0,10*ROW('Hygiene Data'!G130))="","",OFFSET('Hygiene Data'!$G$12,0,10*ROW('Hygiene Data'!G130)))</f>
        <v/>
      </c>
      <c r="DZ136" s="369" t="str">
        <f ca="1">+IF(OFFSET('Hygiene Data'!$G$13,0,10*ROW('Hygiene Data'!G130))="","",OFFSET('Hygiene Data'!$G$13,0,10*ROW('Hygiene Data'!G130)))</f>
        <v/>
      </c>
      <c r="EA136" s="369" t="str">
        <f ca="1">+IF(OFFSET('Hygiene Data'!$H$11,0,10*ROW('Hygiene Data'!H130))="","",OFFSET('Hygiene Data'!$H$11,0,10*ROW('Hygiene Data'!H130)))</f>
        <v/>
      </c>
      <c r="EB136" s="369" t="str">
        <f ca="1">+IF(OFFSET('Hygiene Data'!$H$12,0,10*ROW('Hygiene Data'!H130))="","",OFFSET('Hygiene Data'!$H$12,0,10*ROW('Hygiene Data'!H130)))</f>
        <v/>
      </c>
      <c r="EC136" s="369" t="str">
        <f ca="1">+IF(OFFSET('Hygiene Data'!$H$13,0,10*ROW('Hygiene Data'!H130))="","",OFFSET('Hygiene Data'!$H$13,0,10*ROW('Hygiene Data'!H130)))</f>
        <v/>
      </c>
      <c r="ED136" s="369" t="str">
        <f ca="1">+IF(OFFSET('Hygiene Data'!$I$11,0,10*ROW('Hygiene Data'!I130))="","",OFFSET('Hygiene Data'!$I$11,0,10*ROW('Hygiene Data'!I130)))</f>
        <v/>
      </c>
      <c r="EE136" s="369" t="str">
        <f ca="1">+IF(OFFSET('Hygiene Data'!$I$12,0,10*ROW('Hygiene Data'!I130))="","",OFFSET('Hygiene Data'!$I$12,0,10*ROW('Hygiene Data'!I130)))</f>
        <v/>
      </c>
      <c r="EF136" s="369" t="str">
        <f ca="1">+IF(OFFSET('Hygiene Data'!$I$13,0,10*ROW('Hygiene Data'!I130))="","",OFFSET('Hygiene Data'!$I$13,0,10*ROW('Hygiene Data'!I130)))</f>
        <v/>
      </c>
    </row>
    <row r="137" spans="1:136" x14ac:dyDescent="0.25">
      <c r="A137" s="478" t="str">
        <f ca="1">+IF(OFFSET('Water Data'!$B$2,0,10*ROW('Water Data'!E131))="","",OFFSET('Water Data'!$B$2,0,10*ROW('Water Data'!E131)))</f>
        <v/>
      </c>
      <c r="B137" s="478"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05" t="str">
        <f t="shared" ca="1" si="2"/>
        <v/>
      </c>
      <c r="D137" s="506"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06"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06"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06"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06"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06"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06"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06"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06"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06"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06"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06"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06"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06"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06"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06"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06"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06"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07"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07"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07"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07"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07"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07"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07"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07"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07"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07"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07"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07"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07"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07"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07"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07"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07"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07"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07"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07"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07"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07"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07"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07"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07"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07"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07"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07"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07"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07"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08"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84"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08"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08"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08"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08"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08"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08"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08"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08"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08"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08"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08"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08"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08"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08"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08"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08"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69" t="str">
        <f ca="1">+IF(OFFSET('Water Data'!$D$27,0,10*ROW('Water Data'!D131))="","",OFFSET('Water Data'!$D$27,0,10*ROW('Water Data'!D131)))</f>
        <v/>
      </c>
      <c r="BT137" s="369" t="str">
        <f ca="1">+IF(OFFSET('Water Data'!$D$28,0,10*ROW('Water Data'!D131))="","",OFFSET('Water Data'!$D$28,0,10*ROW('Water Data'!D131)))</f>
        <v/>
      </c>
      <c r="BU137" s="369" t="str">
        <f ca="1">+IF(OFFSET('Water Data'!$D$29,0,10*ROW('Water Data'!D131))="","",OFFSET('Water Data'!$D$29,0,10*ROW('Water Data'!D131)))</f>
        <v/>
      </c>
      <c r="BV137" s="369" t="str">
        <f ca="1">+IF(OFFSET('Water Data'!$E$27,0,10*ROW('Water Data'!E131))="","",OFFSET('Water Data'!$E$27,0,10*ROW('Water Data'!E131)))</f>
        <v/>
      </c>
      <c r="BW137" s="369" t="str">
        <f ca="1">+IF(OFFSET('Water Data'!$E$28,0,10*ROW('Water Data'!E131))="","",OFFSET('Water Data'!$E$28,0,10*ROW('Water Data'!E131)))</f>
        <v/>
      </c>
      <c r="BX137" s="369" t="str">
        <f ca="1">+IF(OFFSET('Water Data'!$E$29,0,10*ROW('Water Data'!E131))="","",OFFSET('Water Data'!$E$29,0,10*ROW('Water Data'!E131)))</f>
        <v/>
      </c>
      <c r="BY137" s="369" t="str">
        <f ca="1">+IF(OFFSET('Water Data'!$F$27,0,10*ROW('Water Data'!F131))="","",OFFSET('Water Data'!$F$27,0,10*ROW('Water Data'!F131)))</f>
        <v/>
      </c>
      <c r="BZ137" s="369" t="str">
        <f ca="1">+IF(OFFSET('Water Data'!$F$28,0,10*ROW('Water Data'!F131))="","",OFFSET('Water Data'!$F$28,0,10*ROW('Water Data'!F131)))</f>
        <v/>
      </c>
      <c r="CA137" s="369" t="str">
        <f ca="1">+IF(OFFSET('Water Data'!$F$29,0,10*ROW('Water Data'!F131))="","",OFFSET('Water Data'!$F$29,0,10*ROW('Water Data'!F131)))</f>
        <v/>
      </c>
      <c r="CB137" s="369" t="str">
        <f ca="1">+IF(OFFSET('Water Data'!$G$27,0,10*ROW('Water Data'!G131))="","",OFFSET('Water Data'!$G$27,0,10*ROW('Water Data'!G131)))</f>
        <v/>
      </c>
      <c r="CC137" s="369" t="str">
        <f ca="1">+IF(OFFSET('Water Data'!$G$28,0,10*ROW('Water Data'!G131))="","",OFFSET('Water Data'!$G$28,0,10*ROW('Water Data'!G131)))</f>
        <v/>
      </c>
      <c r="CD137" s="369" t="str">
        <f ca="1">+IF(OFFSET('Water Data'!$G$29,0,10*ROW('Water Data'!G131))="","",OFFSET('Water Data'!$G$29,0,10*ROW('Water Data'!G131)))</f>
        <v/>
      </c>
      <c r="CE137" s="369" t="str">
        <f ca="1">+IF(OFFSET('Water Data'!$H$27,0,10*ROW('Water Data'!H131))="","",OFFSET('Water Data'!$H$27,0,10*ROW('Water Data'!H131)))</f>
        <v/>
      </c>
      <c r="CF137" s="369" t="str">
        <f ca="1">+IF(OFFSET('Water Data'!$H$28,0,10*ROW('Water Data'!H131))="","",OFFSET('Water Data'!$H$28,0,10*ROW('Water Data'!H131)))</f>
        <v/>
      </c>
      <c r="CG137" s="369" t="str">
        <f ca="1">+IF(OFFSET('Water Data'!$H$29,0,10*ROW('Water Data'!H131))="","",OFFSET('Water Data'!$H$29,0,10*ROW('Water Data'!H131)))</f>
        <v/>
      </c>
      <c r="CH137" s="369" t="str">
        <f ca="1">+IF(OFFSET('Water Data'!$I$27,0,10*ROW('Water Data'!I131))="","",OFFSET('Water Data'!$I$27,0,10*ROW('Water Data'!I131)))</f>
        <v/>
      </c>
      <c r="CI137" s="369" t="str">
        <f ca="1">+IF(OFFSET('Water Data'!$I$28,0,10*ROW('Water Data'!I131))="","",OFFSET('Water Data'!$I$28,0,10*ROW('Water Data'!I131)))</f>
        <v/>
      </c>
      <c r="CJ137" s="369" t="str">
        <f ca="1">+IF(OFFSET('Water Data'!$I$29,0,10*ROW('Water Data'!I131))="","",OFFSET('Water Data'!$I$29,0,10*ROW('Water Data'!I131)))</f>
        <v/>
      </c>
      <c r="CK137" s="369" t="str">
        <f ca="1">+IF(OFFSET('Sanitation Data'!$D$28,0,10*ROW('Sanitation Data'!D131))="","",OFFSET('Sanitation Data'!$D$28,0,10*ROW('Sanitation Data'!D131)))</f>
        <v/>
      </c>
      <c r="CL137" s="369" t="str">
        <f ca="1">+IF(OFFSET('Sanitation Data'!$D$29,0,10*ROW('Sanitation Data'!D131))="","",OFFSET('Sanitation Data'!$D$29,0,10*ROW('Sanitation Data'!D131)))</f>
        <v/>
      </c>
      <c r="CM137" s="369" t="str">
        <f ca="1">+IF(OFFSET('Sanitation Data'!$D$30,0,10*ROW('Sanitation Data'!D131))="","",OFFSET('Sanitation Data'!$D$30,0,10*ROW('Sanitation Data'!D131)))</f>
        <v/>
      </c>
      <c r="CN137" s="369" t="str">
        <f ca="1">+IF(OFFSET('Sanitation Data'!$D$31,0,10*ROW('Sanitation Data'!D131))="","",OFFSET('Sanitation Data'!$D$31,0,10*ROW('Sanitation Data'!D131)))</f>
        <v/>
      </c>
      <c r="CO137" s="369" t="str">
        <f ca="1">+IF(OFFSET('Sanitation Data'!$D$32,0,10*ROW('Sanitation Data'!D131))="","",OFFSET('Sanitation Data'!$D$32,0,10*ROW('Sanitation Data'!D131)))</f>
        <v/>
      </c>
      <c r="CP137" s="369" t="str">
        <f ca="1">+IF(OFFSET('Sanitation Data'!$E$28,0,10*ROW('Sanitation Data'!E131))="","",OFFSET('Sanitation Data'!$E$28,0,10*ROW('Sanitation Data'!E131)))</f>
        <v/>
      </c>
      <c r="CQ137" s="369" t="str">
        <f ca="1">+IF(OFFSET('Sanitation Data'!$E$29,0,10*ROW('Sanitation Data'!E131))="","",OFFSET('Sanitation Data'!$E$29,0,10*ROW('Sanitation Data'!E131)))</f>
        <v/>
      </c>
      <c r="CR137" s="369" t="str">
        <f ca="1">+IF(OFFSET('Sanitation Data'!$E$30,0,10*ROW('Sanitation Data'!E131))="","",OFFSET('Sanitation Data'!$E$30,0,10*ROW('Sanitation Data'!E131)))</f>
        <v/>
      </c>
      <c r="CS137" s="369" t="str">
        <f ca="1">+IF(OFFSET('Sanitation Data'!$E$31,0,10*ROW('Sanitation Data'!E131))="","",OFFSET('Sanitation Data'!$E$31,0,10*ROW('Sanitation Data'!E131)))</f>
        <v/>
      </c>
      <c r="CT137" s="369" t="str">
        <f ca="1">+IF(OFFSET('Sanitation Data'!$E$32,0,10*ROW('Sanitation Data'!E131))="","",OFFSET('Sanitation Data'!$E$32,0,10*ROW('Sanitation Data'!E131)))</f>
        <v/>
      </c>
      <c r="CU137" s="369" t="str">
        <f ca="1">+IF(OFFSET('Sanitation Data'!$F$28,0,10*ROW('Sanitation Data'!F131))="","",OFFSET('Sanitation Data'!$F$28,0,10*ROW('Sanitation Data'!F131)))</f>
        <v/>
      </c>
      <c r="CV137" s="369" t="str">
        <f ca="1">+IF(OFFSET('Sanitation Data'!$F$29,0,10*ROW('Sanitation Data'!F131))="","",OFFSET('Sanitation Data'!$F$29,0,10*ROW('Sanitation Data'!F131)))</f>
        <v/>
      </c>
      <c r="CW137" s="369" t="str">
        <f ca="1">+IF(OFFSET('Sanitation Data'!$F$30,0,10*ROW('Sanitation Data'!F131))="","",OFFSET('Sanitation Data'!$F$30,0,10*ROW('Sanitation Data'!F131)))</f>
        <v/>
      </c>
      <c r="CX137" s="369" t="str">
        <f ca="1">+IF(OFFSET('Sanitation Data'!$F$31,0,10*ROW('Sanitation Data'!F131))="","",OFFSET('Sanitation Data'!$F$31,0,10*ROW('Sanitation Data'!F131)))</f>
        <v/>
      </c>
      <c r="CY137" s="369" t="str">
        <f ca="1">+IF(OFFSET('Sanitation Data'!$F$32,0,10*ROW('Sanitation Data'!F131))="","",OFFSET('Sanitation Data'!$F$32,0,10*ROW('Sanitation Data'!F131)))</f>
        <v/>
      </c>
      <c r="CZ137" s="369" t="str">
        <f ca="1">+IF(OFFSET('Sanitation Data'!$G$28,0,10*ROW('Sanitation Data'!G131))="","",OFFSET('Sanitation Data'!$G$28,0,10*ROW('Sanitation Data'!G131)))</f>
        <v/>
      </c>
      <c r="DA137" s="369" t="str">
        <f ca="1">+IF(OFFSET('Sanitation Data'!$G$29,0,10*ROW('Sanitation Data'!G131))="","",OFFSET('Sanitation Data'!$G$29,0,10*ROW('Sanitation Data'!G131)))</f>
        <v/>
      </c>
      <c r="DB137" s="369" t="str">
        <f ca="1">+IF(OFFSET('Sanitation Data'!$G$30,0,10*ROW('Sanitation Data'!G131))="","",OFFSET('Sanitation Data'!$G$30,0,10*ROW('Sanitation Data'!G131)))</f>
        <v/>
      </c>
      <c r="DC137" s="369" t="str">
        <f ca="1">+IF(OFFSET('Sanitation Data'!$G$31,0,10*ROW('Sanitation Data'!G131))="","",OFFSET('Sanitation Data'!$G$31,0,10*ROW('Sanitation Data'!G131)))</f>
        <v/>
      </c>
      <c r="DD137" s="369" t="str">
        <f ca="1">+IF(OFFSET('Sanitation Data'!$G$32,0,10*ROW('Sanitation Data'!G131))="","",OFFSET('Sanitation Data'!$G$32,0,10*ROW('Sanitation Data'!G131)))</f>
        <v/>
      </c>
      <c r="DE137" s="369" t="str">
        <f ca="1">+IF(OFFSET('Sanitation Data'!$H$28,0,10*ROW('Sanitation Data'!H131))="","",OFFSET('Sanitation Data'!$H$28,0,10*ROW('Sanitation Data'!H131)))</f>
        <v/>
      </c>
      <c r="DF137" s="369" t="str">
        <f ca="1">+IF(OFFSET('Sanitation Data'!$H$29,0,10*ROW('Sanitation Data'!H131))="","",OFFSET('Sanitation Data'!$H$29,0,10*ROW('Sanitation Data'!H131)))</f>
        <v/>
      </c>
      <c r="DG137" s="369" t="str">
        <f ca="1">+IF(OFFSET('Sanitation Data'!$H$30,0,10*ROW('Sanitation Data'!H131))="","",OFFSET('Sanitation Data'!$H$30,0,10*ROW('Sanitation Data'!H131)))</f>
        <v/>
      </c>
      <c r="DH137" s="369" t="str">
        <f ca="1">+IF(OFFSET('Sanitation Data'!$H$31,0,10*ROW('Sanitation Data'!H131))="","",OFFSET('Sanitation Data'!$H$31,0,10*ROW('Sanitation Data'!H131)))</f>
        <v/>
      </c>
      <c r="DI137" s="369" t="str">
        <f ca="1">+IF(OFFSET('Sanitation Data'!$H$32,0,10*ROW('Sanitation Data'!H131))="","",OFFSET('Sanitation Data'!$H$32,0,10*ROW('Sanitation Data'!H131)))</f>
        <v/>
      </c>
      <c r="DJ137" s="369" t="str">
        <f ca="1">+IF(OFFSET('Sanitation Data'!$I$28,0,10*ROW('Sanitation Data'!I131))="","",OFFSET('Sanitation Data'!$I$28,0,10*ROW('Sanitation Data'!I131)))</f>
        <v/>
      </c>
      <c r="DK137" s="369" t="str">
        <f ca="1">+IF(OFFSET('Sanitation Data'!$I$29,0,10*ROW('Sanitation Data'!I131))="","",OFFSET('Sanitation Data'!$I$29,0,10*ROW('Sanitation Data'!I131)))</f>
        <v/>
      </c>
      <c r="DL137" s="369" t="str">
        <f ca="1">+IF(OFFSET('Sanitation Data'!$I$30,0,10*ROW('Sanitation Data'!I131))="","",OFFSET('Sanitation Data'!$I$30,0,10*ROW('Sanitation Data'!I131)))</f>
        <v/>
      </c>
      <c r="DM137" s="369" t="str">
        <f ca="1">+IF(OFFSET('Sanitation Data'!$I$31,0,10*ROW('Sanitation Data'!I131))="","",OFFSET('Sanitation Data'!$I$31,0,10*ROW('Sanitation Data'!I131)))</f>
        <v/>
      </c>
      <c r="DN137" s="369" t="str">
        <f ca="1">+IF(OFFSET('Sanitation Data'!$I$32,0,10*ROW('Sanitation Data'!I131))="","",OFFSET('Sanitation Data'!$I$32,0,10*ROW('Sanitation Data'!I131)))</f>
        <v/>
      </c>
      <c r="DO137" s="369" t="str">
        <f ca="1">+IF(OFFSET('Hygiene Data'!$D$11,0,10*ROW('Hygiene Data'!D131))="","",OFFSET('Hygiene Data'!$D$11,0,10*ROW('Hygiene Data'!D131)))</f>
        <v/>
      </c>
      <c r="DP137" s="369" t="str">
        <f ca="1">+IF(OFFSET('Hygiene Data'!$D$12,0,10*ROW('Hygiene Data'!D131))="","",OFFSET('Hygiene Data'!$D$12,0,10*ROW('Hygiene Data'!D131)))</f>
        <v/>
      </c>
      <c r="DQ137" s="369" t="str">
        <f ca="1">+IF(OFFSET('Hygiene Data'!$D$13,0,10*ROW('Hygiene Data'!D131))="","",OFFSET('Hygiene Data'!$D$13,0,10*ROW('Hygiene Data'!D131)))</f>
        <v/>
      </c>
      <c r="DR137" s="369" t="str">
        <f ca="1">+IF(OFFSET('Hygiene Data'!$E$11,0,10*ROW('Hygiene Data'!E131))="","",OFFSET('Hygiene Data'!$E$11,0,10*ROW('Hygiene Data'!E131)))</f>
        <v/>
      </c>
      <c r="DS137" s="369" t="str">
        <f ca="1">+IF(OFFSET('Hygiene Data'!$E$12,0,10*ROW('Hygiene Data'!E131))="","",OFFSET('Hygiene Data'!$E$12,0,10*ROW('Hygiene Data'!E131)))</f>
        <v/>
      </c>
      <c r="DT137" s="369" t="str">
        <f ca="1">+IF(OFFSET('Hygiene Data'!$E$13,0,10*ROW('Hygiene Data'!E131))="","",OFFSET('Hygiene Data'!$E$13,0,10*ROW('Hygiene Data'!E131)))</f>
        <v/>
      </c>
      <c r="DU137" s="369" t="str">
        <f ca="1">+IF(OFFSET('Hygiene Data'!$F$11,0,10*ROW('Hygiene Data'!F131))="","",OFFSET('Hygiene Data'!$F$11,0,10*ROW('Hygiene Data'!F131)))</f>
        <v/>
      </c>
      <c r="DV137" s="369" t="str">
        <f ca="1">+IF(OFFSET('Hygiene Data'!$F$12,0,10*ROW('Hygiene Data'!F131))="","",OFFSET('Hygiene Data'!$F$12,0,10*ROW('Hygiene Data'!F131)))</f>
        <v/>
      </c>
      <c r="DW137" s="369" t="str">
        <f ca="1">+IF(OFFSET('Hygiene Data'!$F$13,0,10*ROW('Hygiene Data'!F131))="","",OFFSET('Hygiene Data'!$F$13,0,10*ROW('Hygiene Data'!F131)))</f>
        <v/>
      </c>
      <c r="DX137" s="369" t="str">
        <f ca="1">+IF(OFFSET('Hygiene Data'!$G$11,0,10*ROW('Hygiene Data'!G131))="","",OFFSET('Hygiene Data'!$G$11,0,10*ROW('Hygiene Data'!G131)))</f>
        <v/>
      </c>
      <c r="DY137" s="369" t="str">
        <f ca="1">+IF(OFFSET('Hygiene Data'!$G$12,0,10*ROW('Hygiene Data'!G131))="","",OFFSET('Hygiene Data'!$G$12,0,10*ROW('Hygiene Data'!G131)))</f>
        <v/>
      </c>
      <c r="DZ137" s="369" t="str">
        <f ca="1">+IF(OFFSET('Hygiene Data'!$G$13,0,10*ROW('Hygiene Data'!G131))="","",OFFSET('Hygiene Data'!$G$13,0,10*ROW('Hygiene Data'!G131)))</f>
        <v/>
      </c>
      <c r="EA137" s="369" t="str">
        <f ca="1">+IF(OFFSET('Hygiene Data'!$H$11,0,10*ROW('Hygiene Data'!H131))="","",OFFSET('Hygiene Data'!$H$11,0,10*ROW('Hygiene Data'!H131)))</f>
        <v/>
      </c>
      <c r="EB137" s="369" t="str">
        <f ca="1">+IF(OFFSET('Hygiene Data'!$H$12,0,10*ROW('Hygiene Data'!H131))="","",OFFSET('Hygiene Data'!$H$12,0,10*ROW('Hygiene Data'!H131)))</f>
        <v/>
      </c>
      <c r="EC137" s="369" t="str">
        <f ca="1">+IF(OFFSET('Hygiene Data'!$H$13,0,10*ROW('Hygiene Data'!H131))="","",OFFSET('Hygiene Data'!$H$13,0,10*ROW('Hygiene Data'!H131)))</f>
        <v/>
      </c>
      <c r="ED137" s="369" t="str">
        <f ca="1">+IF(OFFSET('Hygiene Data'!$I$11,0,10*ROW('Hygiene Data'!I131))="","",OFFSET('Hygiene Data'!$I$11,0,10*ROW('Hygiene Data'!I131)))</f>
        <v/>
      </c>
      <c r="EE137" s="369" t="str">
        <f ca="1">+IF(OFFSET('Hygiene Data'!$I$12,0,10*ROW('Hygiene Data'!I131))="","",OFFSET('Hygiene Data'!$I$12,0,10*ROW('Hygiene Data'!I131)))</f>
        <v/>
      </c>
      <c r="EF137" s="369" t="str">
        <f ca="1">+IF(OFFSET('Hygiene Data'!$I$13,0,10*ROW('Hygiene Data'!I131))="","",OFFSET('Hygiene Data'!$I$13,0,10*ROW('Hygiene Data'!I131)))</f>
        <v/>
      </c>
    </row>
    <row r="138" spans="1:136" x14ac:dyDescent="0.25">
      <c r="A138" s="478" t="str">
        <f ca="1">+IF(OFFSET('Water Data'!$B$2,0,10*ROW('Water Data'!E132))="","",OFFSET('Water Data'!$B$2,0,10*ROW('Water Data'!E132)))</f>
        <v/>
      </c>
      <c r="B138" s="478"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05" t="str">
        <f t="shared" ca="1" si="2"/>
        <v/>
      </c>
      <c r="D138" s="506"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06"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06"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06"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06"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06"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06"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06"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06"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06"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06"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06"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06"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06"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06"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06"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06"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06"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07"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07"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07"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07"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07"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07"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07"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07"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07"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07"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07"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07"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07"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07"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07"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07"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07"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07"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07"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07"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07"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07"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07"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07"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07"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07"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07"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07"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07"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07"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08"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84"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08"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08"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08"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08"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08"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08"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08"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08"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08"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08"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08"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08"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08"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08"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08"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08"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69" t="str">
        <f ca="1">+IF(OFFSET('Water Data'!$D$27,0,10*ROW('Water Data'!D132))="","",OFFSET('Water Data'!$D$27,0,10*ROW('Water Data'!D132)))</f>
        <v/>
      </c>
      <c r="BT138" s="369" t="str">
        <f ca="1">+IF(OFFSET('Water Data'!$D$28,0,10*ROW('Water Data'!D132))="","",OFFSET('Water Data'!$D$28,0,10*ROW('Water Data'!D132)))</f>
        <v/>
      </c>
      <c r="BU138" s="369" t="str">
        <f ca="1">+IF(OFFSET('Water Data'!$D$29,0,10*ROW('Water Data'!D132))="","",OFFSET('Water Data'!$D$29,0,10*ROW('Water Data'!D132)))</f>
        <v/>
      </c>
      <c r="BV138" s="369" t="str">
        <f ca="1">+IF(OFFSET('Water Data'!$E$27,0,10*ROW('Water Data'!E132))="","",OFFSET('Water Data'!$E$27,0,10*ROW('Water Data'!E132)))</f>
        <v/>
      </c>
      <c r="BW138" s="369" t="str">
        <f ca="1">+IF(OFFSET('Water Data'!$E$28,0,10*ROW('Water Data'!E132))="","",OFFSET('Water Data'!$E$28,0,10*ROW('Water Data'!E132)))</f>
        <v/>
      </c>
      <c r="BX138" s="369" t="str">
        <f ca="1">+IF(OFFSET('Water Data'!$E$29,0,10*ROW('Water Data'!E132))="","",OFFSET('Water Data'!$E$29,0,10*ROW('Water Data'!E132)))</f>
        <v/>
      </c>
      <c r="BY138" s="369" t="str">
        <f ca="1">+IF(OFFSET('Water Data'!$F$27,0,10*ROW('Water Data'!F132))="","",OFFSET('Water Data'!$F$27,0,10*ROW('Water Data'!F132)))</f>
        <v/>
      </c>
      <c r="BZ138" s="369" t="str">
        <f ca="1">+IF(OFFSET('Water Data'!$F$28,0,10*ROW('Water Data'!F132))="","",OFFSET('Water Data'!$F$28,0,10*ROW('Water Data'!F132)))</f>
        <v/>
      </c>
      <c r="CA138" s="369" t="str">
        <f ca="1">+IF(OFFSET('Water Data'!$F$29,0,10*ROW('Water Data'!F132))="","",OFFSET('Water Data'!$F$29,0,10*ROW('Water Data'!F132)))</f>
        <v/>
      </c>
      <c r="CB138" s="369" t="str">
        <f ca="1">+IF(OFFSET('Water Data'!$G$27,0,10*ROW('Water Data'!G132))="","",OFFSET('Water Data'!$G$27,0,10*ROW('Water Data'!G132)))</f>
        <v/>
      </c>
      <c r="CC138" s="369" t="str">
        <f ca="1">+IF(OFFSET('Water Data'!$G$28,0,10*ROW('Water Data'!G132))="","",OFFSET('Water Data'!$G$28,0,10*ROW('Water Data'!G132)))</f>
        <v/>
      </c>
      <c r="CD138" s="369" t="str">
        <f ca="1">+IF(OFFSET('Water Data'!$G$29,0,10*ROW('Water Data'!G132))="","",OFFSET('Water Data'!$G$29,0,10*ROW('Water Data'!G132)))</f>
        <v/>
      </c>
      <c r="CE138" s="369" t="str">
        <f ca="1">+IF(OFFSET('Water Data'!$H$27,0,10*ROW('Water Data'!H132))="","",OFFSET('Water Data'!$H$27,0,10*ROW('Water Data'!H132)))</f>
        <v/>
      </c>
      <c r="CF138" s="369" t="str">
        <f ca="1">+IF(OFFSET('Water Data'!$H$28,0,10*ROW('Water Data'!H132))="","",OFFSET('Water Data'!$H$28,0,10*ROW('Water Data'!H132)))</f>
        <v/>
      </c>
      <c r="CG138" s="369" t="str">
        <f ca="1">+IF(OFFSET('Water Data'!$H$29,0,10*ROW('Water Data'!H132))="","",OFFSET('Water Data'!$H$29,0,10*ROW('Water Data'!H132)))</f>
        <v/>
      </c>
      <c r="CH138" s="369" t="str">
        <f ca="1">+IF(OFFSET('Water Data'!$I$27,0,10*ROW('Water Data'!I132))="","",OFFSET('Water Data'!$I$27,0,10*ROW('Water Data'!I132)))</f>
        <v/>
      </c>
      <c r="CI138" s="369" t="str">
        <f ca="1">+IF(OFFSET('Water Data'!$I$28,0,10*ROW('Water Data'!I132))="","",OFFSET('Water Data'!$I$28,0,10*ROW('Water Data'!I132)))</f>
        <v/>
      </c>
      <c r="CJ138" s="369" t="str">
        <f ca="1">+IF(OFFSET('Water Data'!$I$29,0,10*ROW('Water Data'!I132))="","",OFFSET('Water Data'!$I$29,0,10*ROW('Water Data'!I132)))</f>
        <v/>
      </c>
      <c r="CK138" s="369" t="str">
        <f ca="1">+IF(OFFSET('Sanitation Data'!$D$28,0,10*ROW('Sanitation Data'!D132))="","",OFFSET('Sanitation Data'!$D$28,0,10*ROW('Sanitation Data'!D132)))</f>
        <v/>
      </c>
      <c r="CL138" s="369" t="str">
        <f ca="1">+IF(OFFSET('Sanitation Data'!$D$29,0,10*ROW('Sanitation Data'!D132))="","",OFFSET('Sanitation Data'!$D$29,0,10*ROW('Sanitation Data'!D132)))</f>
        <v/>
      </c>
      <c r="CM138" s="369" t="str">
        <f ca="1">+IF(OFFSET('Sanitation Data'!$D$30,0,10*ROW('Sanitation Data'!D132))="","",OFFSET('Sanitation Data'!$D$30,0,10*ROW('Sanitation Data'!D132)))</f>
        <v/>
      </c>
      <c r="CN138" s="369" t="str">
        <f ca="1">+IF(OFFSET('Sanitation Data'!$D$31,0,10*ROW('Sanitation Data'!D132))="","",OFFSET('Sanitation Data'!$D$31,0,10*ROW('Sanitation Data'!D132)))</f>
        <v/>
      </c>
      <c r="CO138" s="369" t="str">
        <f ca="1">+IF(OFFSET('Sanitation Data'!$D$32,0,10*ROW('Sanitation Data'!D132))="","",OFFSET('Sanitation Data'!$D$32,0,10*ROW('Sanitation Data'!D132)))</f>
        <v/>
      </c>
      <c r="CP138" s="369" t="str">
        <f ca="1">+IF(OFFSET('Sanitation Data'!$E$28,0,10*ROW('Sanitation Data'!E132))="","",OFFSET('Sanitation Data'!$E$28,0,10*ROW('Sanitation Data'!E132)))</f>
        <v/>
      </c>
      <c r="CQ138" s="369" t="str">
        <f ca="1">+IF(OFFSET('Sanitation Data'!$E$29,0,10*ROW('Sanitation Data'!E132))="","",OFFSET('Sanitation Data'!$E$29,0,10*ROW('Sanitation Data'!E132)))</f>
        <v/>
      </c>
      <c r="CR138" s="369" t="str">
        <f ca="1">+IF(OFFSET('Sanitation Data'!$E$30,0,10*ROW('Sanitation Data'!E132))="","",OFFSET('Sanitation Data'!$E$30,0,10*ROW('Sanitation Data'!E132)))</f>
        <v/>
      </c>
      <c r="CS138" s="369" t="str">
        <f ca="1">+IF(OFFSET('Sanitation Data'!$E$31,0,10*ROW('Sanitation Data'!E132))="","",OFFSET('Sanitation Data'!$E$31,0,10*ROW('Sanitation Data'!E132)))</f>
        <v/>
      </c>
      <c r="CT138" s="369" t="str">
        <f ca="1">+IF(OFFSET('Sanitation Data'!$E$32,0,10*ROW('Sanitation Data'!E132))="","",OFFSET('Sanitation Data'!$E$32,0,10*ROW('Sanitation Data'!E132)))</f>
        <v/>
      </c>
      <c r="CU138" s="369" t="str">
        <f ca="1">+IF(OFFSET('Sanitation Data'!$F$28,0,10*ROW('Sanitation Data'!F132))="","",OFFSET('Sanitation Data'!$F$28,0,10*ROW('Sanitation Data'!F132)))</f>
        <v/>
      </c>
      <c r="CV138" s="369" t="str">
        <f ca="1">+IF(OFFSET('Sanitation Data'!$F$29,0,10*ROW('Sanitation Data'!F132))="","",OFFSET('Sanitation Data'!$F$29,0,10*ROW('Sanitation Data'!F132)))</f>
        <v/>
      </c>
      <c r="CW138" s="369" t="str">
        <f ca="1">+IF(OFFSET('Sanitation Data'!$F$30,0,10*ROW('Sanitation Data'!F132))="","",OFFSET('Sanitation Data'!$F$30,0,10*ROW('Sanitation Data'!F132)))</f>
        <v/>
      </c>
      <c r="CX138" s="369" t="str">
        <f ca="1">+IF(OFFSET('Sanitation Data'!$F$31,0,10*ROW('Sanitation Data'!F132))="","",OFFSET('Sanitation Data'!$F$31,0,10*ROW('Sanitation Data'!F132)))</f>
        <v/>
      </c>
      <c r="CY138" s="369" t="str">
        <f ca="1">+IF(OFFSET('Sanitation Data'!$F$32,0,10*ROW('Sanitation Data'!F132))="","",OFFSET('Sanitation Data'!$F$32,0,10*ROW('Sanitation Data'!F132)))</f>
        <v/>
      </c>
      <c r="CZ138" s="369" t="str">
        <f ca="1">+IF(OFFSET('Sanitation Data'!$G$28,0,10*ROW('Sanitation Data'!G132))="","",OFFSET('Sanitation Data'!$G$28,0,10*ROW('Sanitation Data'!G132)))</f>
        <v/>
      </c>
      <c r="DA138" s="369" t="str">
        <f ca="1">+IF(OFFSET('Sanitation Data'!$G$29,0,10*ROW('Sanitation Data'!G132))="","",OFFSET('Sanitation Data'!$G$29,0,10*ROW('Sanitation Data'!G132)))</f>
        <v/>
      </c>
      <c r="DB138" s="369" t="str">
        <f ca="1">+IF(OFFSET('Sanitation Data'!$G$30,0,10*ROW('Sanitation Data'!G132))="","",OFFSET('Sanitation Data'!$G$30,0,10*ROW('Sanitation Data'!G132)))</f>
        <v/>
      </c>
      <c r="DC138" s="369" t="str">
        <f ca="1">+IF(OFFSET('Sanitation Data'!$G$31,0,10*ROW('Sanitation Data'!G132))="","",OFFSET('Sanitation Data'!$G$31,0,10*ROW('Sanitation Data'!G132)))</f>
        <v/>
      </c>
      <c r="DD138" s="369" t="str">
        <f ca="1">+IF(OFFSET('Sanitation Data'!$G$32,0,10*ROW('Sanitation Data'!G132))="","",OFFSET('Sanitation Data'!$G$32,0,10*ROW('Sanitation Data'!G132)))</f>
        <v/>
      </c>
      <c r="DE138" s="369" t="str">
        <f ca="1">+IF(OFFSET('Sanitation Data'!$H$28,0,10*ROW('Sanitation Data'!H132))="","",OFFSET('Sanitation Data'!$H$28,0,10*ROW('Sanitation Data'!H132)))</f>
        <v/>
      </c>
      <c r="DF138" s="369" t="str">
        <f ca="1">+IF(OFFSET('Sanitation Data'!$H$29,0,10*ROW('Sanitation Data'!H132))="","",OFFSET('Sanitation Data'!$H$29,0,10*ROW('Sanitation Data'!H132)))</f>
        <v/>
      </c>
      <c r="DG138" s="369" t="str">
        <f ca="1">+IF(OFFSET('Sanitation Data'!$H$30,0,10*ROW('Sanitation Data'!H132))="","",OFFSET('Sanitation Data'!$H$30,0,10*ROW('Sanitation Data'!H132)))</f>
        <v/>
      </c>
      <c r="DH138" s="369" t="str">
        <f ca="1">+IF(OFFSET('Sanitation Data'!$H$31,0,10*ROW('Sanitation Data'!H132))="","",OFFSET('Sanitation Data'!$H$31,0,10*ROW('Sanitation Data'!H132)))</f>
        <v/>
      </c>
      <c r="DI138" s="369" t="str">
        <f ca="1">+IF(OFFSET('Sanitation Data'!$H$32,0,10*ROW('Sanitation Data'!H132))="","",OFFSET('Sanitation Data'!$H$32,0,10*ROW('Sanitation Data'!H132)))</f>
        <v/>
      </c>
      <c r="DJ138" s="369" t="str">
        <f ca="1">+IF(OFFSET('Sanitation Data'!$I$28,0,10*ROW('Sanitation Data'!I132))="","",OFFSET('Sanitation Data'!$I$28,0,10*ROW('Sanitation Data'!I132)))</f>
        <v/>
      </c>
      <c r="DK138" s="369" t="str">
        <f ca="1">+IF(OFFSET('Sanitation Data'!$I$29,0,10*ROW('Sanitation Data'!I132))="","",OFFSET('Sanitation Data'!$I$29,0,10*ROW('Sanitation Data'!I132)))</f>
        <v/>
      </c>
      <c r="DL138" s="369" t="str">
        <f ca="1">+IF(OFFSET('Sanitation Data'!$I$30,0,10*ROW('Sanitation Data'!I132))="","",OFFSET('Sanitation Data'!$I$30,0,10*ROW('Sanitation Data'!I132)))</f>
        <v/>
      </c>
      <c r="DM138" s="369" t="str">
        <f ca="1">+IF(OFFSET('Sanitation Data'!$I$31,0,10*ROW('Sanitation Data'!I132))="","",OFFSET('Sanitation Data'!$I$31,0,10*ROW('Sanitation Data'!I132)))</f>
        <v/>
      </c>
      <c r="DN138" s="369" t="str">
        <f ca="1">+IF(OFFSET('Sanitation Data'!$I$32,0,10*ROW('Sanitation Data'!I132))="","",OFFSET('Sanitation Data'!$I$32,0,10*ROW('Sanitation Data'!I132)))</f>
        <v/>
      </c>
      <c r="DO138" s="369" t="str">
        <f ca="1">+IF(OFFSET('Hygiene Data'!$D$11,0,10*ROW('Hygiene Data'!D132))="","",OFFSET('Hygiene Data'!$D$11,0,10*ROW('Hygiene Data'!D132)))</f>
        <v/>
      </c>
      <c r="DP138" s="369" t="str">
        <f ca="1">+IF(OFFSET('Hygiene Data'!$D$12,0,10*ROW('Hygiene Data'!D132))="","",OFFSET('Hygiene Data'!$D$12,0,10*ROW('Hygiene Data'!D132)))</f>
        <v/>
      </c>
      <c r="DQ138" s="369" t="str">
        <f ca="1">+IF(OFFSET('Hygiene Data'!$D$13,0,10*ROW('Hygiene Data'!D132))="","",OFFSET('Hygiene Data'!$D$13,0,10*ROW('Hygiene Data'!D132)))</f>
        <v/>
      </c>
      <c r="DR138" s="369" t="str">
        <f ca="1">+IF(OFFSET('Hygiene Data'!$E$11,0,10*ROW('Hygiene Data'!E132))="","",OFFSET('Hygiene Data'!$E$11,0,10*ROW('Hygiene Data'!E132)))</f>
        <v/>
      </c>
      <c r="DS138" s="369" t="str">
        <f ca="1">+IF(OFFSET('Hygiene Data'!$E$12,0,10*ROW('Hygiene Data'!E132))="","",OFFSET('Hygiene Data'!$E$12,0,10*ROW('Hygiene Data'!E132)))</f>
        <v/>
      </c>
      <c r="DT138" s="369" t="str">
        <f ca="1">+IF(OFFSET('Hygiene Data'!$E$13,0,10*ROW('Hygiene Data'!E132))="","",OFFSET('Hygiene Data'!$E$13,0,10*ROW('Hygiene Data'!E132)))</f>
        <v/>
      </c>
      <c r="DU138" s="369" t="str">
        <f ca="1">+IF(OFFSET('Hygiene Data'!$F$11,0,10*ROW('Hygiene Data'!F132))="","",OFFSET('Hygiene Data'!$F$11,0,10*ROW('Hygiene Data'!F132)))</f>
        <v/>
      </c>
      <c r="DV138" s="369" t="str">
        <f ca="1">+IF(OFFSET('Hygiene Data'!$F$12,0,10*ROW('Hygiene Data'!F132))="","",OFFSET('Hygiene Data'!$F$12,0,10*ROW('Hygiene Data'!F132)))</f>
        <v/>
      </c>
      <c r="DW138" s="369" t="str">
        <f ca="1">+IF(OFFSET('Hygiene Data'!$F$13,0,10*ROW('Hygiene Data'!F132))="","",OFFSET('Hygiene Data'!$F$13,0,10*ROW('Hygiene Data'!F132)))</f>
        <v/>
      </c>
      <c r="DX138" s="369" t="str">
        <f ca="1">+IF(OFFSET('Hygiene Data'!$G$11,0,10*ROW('Hygiene Data'!G132))="","",OFFSET('Hygiene Data'!$G$11,0,10*ROW('Hygiene Data'!G132)))</f>
        <v/>
      </c>
      <c r="DY138" s="369" t="str">
        <f ca="1">+IF(OFFSET('Hygiene Data'!$G$12,0,10*ROW('Hygiene Data'!G132))="","",OFFSET('Hygiene Data'!$G$12,0,10*ROW('Hygiene Data'!G132)))</f>
        <v/>
      </c>
      <c r="DZ138" s="369" t="str">
        <f ca="1">+IF(OFFSET('Hygiene Data'!$G$13,0,10*ROW('Hygiene Data'!G132))="","",OFFSET('Hygiene Data'!$G$13,0,10*ROW('Hygiene Data'!G132)))</f>
        <v/>
      </c>
      <c r="EA138" s="369" t="str">
        <f ca="1">+IF(OFFSET('Hygiene Data'!$H$11,0,10*ROW('Hygiene Data'!H132))="","",OFFSET('Hygiene Data'!$H$11,0,10*ROW('Hygiene Data'!H132)))</f>
        <v/>
      </c>
      <c r="EB138" s="369" t="str">
        <f ca="1">+IF(OFFSET('Hygiene Data'!$H$12,0,10*ROW('Hygiene Data'!H132))="","",OFFSET('Hygiene Data'!$H$12,0,10*ROW('Hygiene Data'!H132)))</f>
        <v/>
      </c>
      <c r="EC138" s="369" t="str">
        <f ca="1">+IF(OFFSET('Hygiene Data'!$H$13,0,10*ROW('Hygiene Data'!H132))="","",OFFSET('Hygiene Data'!$H$13,0,10*ROW('Hygiene Data'!H132)))</f>
        <v/>
      </c>
      <c r="ED138" s="369" t="str">
        <f ca="1">+IF(OFFSET('Hygiene Data'!$I$11,0,10*ROW('Hygiene Data'!I132))="","",OFFSET('Hygiene Data'!$I$11,0,10*ROW('Hygiene Data'!I132)))</f>
        <v/>
      </c>
      <c r="EE138" s="369" t="str">
        <f ca="1">+IF(OFFSET('Hygiene Data'!$I$12,0,10*ROW('Hygiene Data'!I132))="","",OFFSET('Hygiene Data'!$I$12,0,10*ROW('Hygiene Data'!I132)))</f>
        <v/>
      </c>
      <c r="EF138" s="369" t="str">
        <f ca="1">+IF(OFFSET('Hygiene Data'!$I$13,0,10*ROW('Hygiene Data'!I132))="","",OFFSET('Hygiene Data'!$I$13,0,10*ROW('Hygiene Data'!I132)))</f>
        <v/>
      </c>
    </row>
    <row r="139" spans="1:136" x14ac:dyDescent="0.25">
      <c r="A139" s="478" t="str">
        <f ca="1">+IF(OFFSET('Water Data'!$B$2,0,10*ROW('Water Data'!E133))="","",OFFSET('Water Data'!$B$2,0,10*ROW('Water Data'!E133)))</f>
        <v/>
      </c>
      <c r="B139" s="478"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05" t="str">
        <f t="shared" ca="1" si="2"/>
        <v/>
      </c>
      <c r="D139" s="506"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06"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06"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06"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06"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06"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06"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06"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06"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06"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06"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06"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06"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06"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06"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06"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06"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06"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07"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07"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07"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07"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07"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07"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07"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07"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07"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07"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07"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07"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07"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07"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07"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07"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07"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07"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07"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07"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07"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07"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07"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07"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07"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07"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07"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07"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07"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07"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08"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84"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08"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08"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08"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08"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08"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08"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08"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08"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08"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08"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08"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08"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08"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08"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08"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08"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69" t="str">
        <f ca="1">+IF(OFFSET('Water Data'!$D$27,0,10*ROW('Water Data'!D133))="","",OFFSET('Water Data'!$D$27,0,10*ROW('Water Data'!D133)))</f>
        <v/>
      </c>
      <c r="BT139" s="369" t="str">
        <f ca="1">+IF(OFFSET('Water Data'!$D$28,0,10*ROW('Water Data'!D133))="","",OFFSET('Water Data'!$D$28,0,10*ROW('Water Data'!D133)))</f>
        <v/>
      </c>
      <c r="BU139" s="369" t="str">
        <f ca="1">+IF(OFFSET('Water Data'!$D$29,0,10*ROW('Water Data'!D133))="","",OFFSET('Water Data'!$D$29,0,10*ROW('Water Data'!D133)))</f>
        <v/>
      </c>
      <c r="BV139" s="369" t="str">
        <f ca="1">+IF(OFFSET('Water Data'!$E$27,0,10*ROW('Water Data'!E133))="","",OFFSET('Water Data'!$E$27,0,10*ROW('Water Data'!E133)))</f>
        <v/>
      </c>
      <c r="BW139" s="369" t="str">
        <f ca="1">+IF(OFFSET('Water Data'!$E$28,0,10*ROW('Water Data'!E133))="","",OFFSET('Water Data'!$E$28,0,10*ROW('Water Data'!E133)))</f>
        <v/>
      </c>
      <c r="BX139" s="369" t="str">
        <f ca="1">+IF(OFFSET('Water Data'!$E$29,0,10*ROW('Water Data'!E133))="","",OFFSET('Water Data'!$E$29,0,10*ROW('Water Data'!E133)))</f>
        <v/>
      </c>
      <c r="BY139" s="369" t="str">
        <f ca="1">+IF(OFFSET('Water Data'!$F$27,0,10*ROW('Water Data'!F133))="","",OFFSET('Water Data'!$F$27,0,10*ROW('Water Data'!F133)))</f>
        <v/>
      </c>
      <c r="BZ139" s="369" t="str">
        <f ca="1">+IF(OFFSET('Water Data'!$F$28,0,10*ROW('Water Data'!F133))="","",OFFSET('Water Data'!$F$28,0,10*ROW('Water Data'!F133)))</f>
        <v/>
      </c>
      <c r="CA139" s="369" t="str">
        <f ca="1">+IF(OFFSET('Water Data'!$F$29,0,10*ROW('Water Data'!F133))="","",OFFSET('Water Data'!$F$29,0,10*ROW('Water Data'!F133)))</f>
        <v/>
      </c>
      <c r="CB139" s="369" t="str">
        <f ca="1">+IF(OFFSET('Water Data'!$G$27,0,10*ROW('Water Data'!G133))="","",OFFSET('Water Data'!$G$27,0,10*ROW('Water Data'!G133)))</f>
        <v/>
      </c>
      <c r="CC139" s="369" t="str">
        <f ca="1">+IF(OFFSET('Water Data'!$G$28,0,10*ROW('Water Data'!G133))="","",OFFSET('Water Data'!$G$28,0,10*ROW('Water Data'!G133)))</f>
        <v/>
      </c>
      <c r="CD139" s="369" t="str">
        <f ca="1">+IF(OFFSET('Water Data'!$G$29,0,10*ROW('Water Data'!G133))="","",OFFSET('Water Data'!$G$29,0,10*ROW('Water Data'!G133)))</f>
        <v/>
      </c>
      <c r="CE139" s="369" t="str">
        <f ca="1">+IF(OFFSET('Water Data'!$H$27,0,10*ROW('Water Data'!H133))="","",OFFSET('Water Data'!$H$27,0,10*ROW('Water Data'!H133)))</f>
        <v/>
      </c>
      <c r="CF139" s="369" t="str">
        <f ca="1">+IF(OFFSET('Water Data'!$H$28,0,10*ROW('Water Data'!H133))="","",OFFSET('Water Data'!$H$28,0,10*ROW('Water Data'!H133)))</f>
        <v/>
      </c>
      <c r="CG139" s="369" t="str">
        <f ca="1">+IF(OFFSET('Water Data'!$H$29,0,10*ROW('Water Data'!H133))="","",OFFSET('Water Data'!$H$29,0,10*ROW('Water Data'!H133)))</f>
        <v/>
      </c>
      <c r="CH139" s="369" t="str">
        <f ca="1">+IF(OFFSET('Water Data'!$I$27,0,10*ROW('Water Data'!I133))="","",OFFSET('Water Data'!$I$27,0,10*ROW('Water Data'!I133)))</f>
        <v/>
      </c>
      <c r="CI139" s="369" t="str">
        <f ca="1">+IF(OFFSET('Water Data'!$I$28,0,10*ROW('Water Data'!I133))="","",OFFSET('Water Data'!$I$28,0,10*ROW('Water Data'!I133)))</f>
        <v/>
      </c>
      <c r="CJ139" s="369" t="str">
        <f ca="1">+IF(OFFSET('Water Data'!$I$29,0,10*ROW('Water Data'!I133))="","",OFFSET('Water Data'!$I$29,0,10*ROW('Water Data'!I133)))</f>
        <v/>
      </c>
      <c r="CK139" s="369" t="str">
        <f ca="1">+IF(OFFSET('Sanitation Data'!$D$28,0,10*ROW('Sanitation Data'!D133))="","",OFFSET('Sanitation Data'!$D$28,0,10*ROW('Sanitation Data'!D133)))</f>
        <v/>
      </c>
      <c r="CL139" s="369" t="str">
        <f ca="1">+IF(OFFSET('Sanitation Data'!$D$29,0,10*ROW('Sanitation Data'!D133))="","",OFFSET('Sanitation Data'!$D$29,0,10*ROW('Sanitation Data'!D133)))</f>
        <v/>
      </c>
      <c r="CM139" s="369" t="str">
        <f ca="1">+IF(OFFSET('Sanitation Data'!$D$30,0,10*ROW('Sanitation Data'!D133))="","",OFFSET('Sanitation Data'!$D$30,0,10*ROW('Sanitation Data'!D133)))</f>
        <v/>
      </c>
      <c r="CN139" s="369" t="str">
        <f ca="1">+IF(OFFSET('Sanitation Data'!$D$31,0,10*ROW('Sanitation Data'!D133))="","",OFFSET('Sanitation Data'!$D$31,0,10*ROW('Sanitation Data'!D133)))</f>
        <v/>
      </c>
      <c r="CO139" s="369" t="str">
        <f ca="1">+IF(OFFSET('Sanitation Data'!$D$32,0,10*ROW('Sanitation Data'!D133))="","",OFFSET('Sanitation Data'!$D$32,0,10*ROW('Sanitation Data'!D133)))</f>
        <v/>
      </c>
      <c r="CP139" s="369" t="str">
        <f ca="1">+IF(OFFSET('Sanitation Data'!$E$28,0,10*ROW('Sanitation Data'!E133))="","",OFFSET('Sanitation Data'!$E$28,0,10*ROW('Sanitation Data'!E133)))</f>
        <v/>
      </c>
      <c r="CQ139" s="369" t="str">
        <f ca="1">+IF(OFFSET('Sanitation Data'!$E$29,0,10*ROW('Sanitation Data'!E133))="","",OFFSET('Sanitation Data'!$E$29,0,10*ROW('Sanitation Data'!E133)))</f>
        <v/>
      </c>
      <c r="CR139" s="369" t="str">
        <f ca="1">+IF(OFFSET('Sanitation Data'!$E$30,0,10*ROW('Sanitation Data'!E133))="","",OFFSET('Sanitation Data'!$E$30,0,10*ROW('Sanitation Data'!E133)))</f>
        <v/>
      </c>
      <c r="CS139" s="369" t="str">
        <f ca="1">+IF(OFFSET('Sanitation Data'!$E$31,0,10*ROW('Sanitation Data'!E133))="","",OFFSET('Sanitation Data'!$E$31,0,10*ROW('Sanitation Data'!E133)))</f>
        <v/>
      </c>
      <c r="CT139" s="369" t="str">
        <f ca="1">+IF(OFFSET('Sanitation Data'!$E$32,0,10*ROW('Sanitation Data'!E133))="","",OFFSET('Sanitation Data'!$E$32,0,10*ROW('Sanitation Data'!E133)))</f>
        <v/>
      </c>
      <c r="CU139" s="369" t="str">
        <f ca="1">+IF(OFFSET('Sanitation Data'!$F$28,0,10*ROW('Sanitation Data'!F133))="","",OFFSET('Sanitation Data'!$F$28,0,10*ROW('Sanitation Data'!F133)))</f>
        <v/>
      </c>
      <c r="CV139" s="369" t="str">
        <f ca="1">+IF(OFFSET('Sanitation Data'!$F$29,0,10*ROW('Sanitation Data'!F133))="","",OFFSET('Sanitation Data'!$F$29,0,10*ROW('Sanitation Data'!F133)))</f>
        <v/>
      </c>
      <c r="CW139" s="369" t="str">
        <f ca="1">+IF(OFFSET('Sanitation Data'!$F$30,0,10*ROW('Sanitation Data'!F133))="","",OFFSET('Sanitation Data'!$F$30,0,10*ROW('Sanitation Data'!F133)))</f>
        <v/>
      </c>
      <c r="CX139" s="369" t="str">
        <f ca="1">+IF(OFFSET('Sanitation Data'!$F$31,0,10*ROW('Sanitation Data'!F133))="","",OFFSET('Sanitation Data'!$F$31,0,10*ROW('Sanitation Data'!F133)))</f>
        <v/>
      </c>
      <c r="CY139" s="369" t="str">
        <f ca="1">+IF(OFFSET('Sanitation Data'!$F$32,0,10*ROW('Sanitation Data'!F133))="","",OFFSET('Sanitation Data'!$F$32,0,10*ROW('Sanitation Data'!F133)))</f>
        <v/>
      </c>
      <c r="CZ139" s="369" t="str">
        <f ca="1">+IF(OFFSET('Sanitation Data'!$G$28,0,10*ROW('Sanitation Data'!G133))="","",OFFSET('Sanitation Data'!$G$28,0,10*ROW('Sanitation Data'!G133)))</f>
        <v/>
      </c>
      <c r="DA139" s="369" t="str">
        <f ca="1">+IF(OFFSET('Sanitation Data'!$G$29,0,10*ROW('Sanitation Data'!G133))="","",OFFSET('Sanitation Data'!$G$29,0,10*ROW('Sanitation Data'!G133)))</f>
        <v/>
      </c>
      <c r="DB139" s="369" t="str">
        <f ca="1">+IF(OFFSET('Sanitation Data'!$G$30,0,10*ROW('Sanitation Data'!G133))="","",OFFSET('Sanitation Data'!$G$30,0,10*ROW('Sanitation Data'!G133)))</f>
        <v/>
      </c>
      <c r="DC139" s="369" t="str">
        <f ca="1">+IF(OFFSET('Sanitation Data'!$G$31,0,10*ROW('Sanitation Data'!G133))="","",OFFSET('Sanitation Data'!$G$31,0,10*ROW('Sanitation Data'!G133)))</f>
        <v/>
      </c>
      <c r="DD139" s="369" t="str">
        <f ca="1">+IF(OFFSET('Sanitation Data'!$G$32,0,10*ROW('Sanitation Data'!G133))="","",OFFSET('Sanitation Data'!$G$32,0,10*ROW('Sanitation Data'!G133)))</f>
        <v/>
      </c>
      <c r="DE139" s="369" t="str">
        <f ca="1">+IF(OFFSET('Sanitation Data'!$H$28,0,10*ROW('Sanitation Data'!H133))="","",OFFSET('Sanitation Data'!$H$28,0,10*ROW('Sanitation Data'!H133)))</f>
        <v/>
      </c>
      <c r="DF139" s="369" t="str">
        <f ca="1">+IF(OFFSET('Sanitation Data'!$H$29,0,10*ROW('Sanitation Data'!H133))="","",OFFSET('Sanitation Data'!$H$29,0,10*ROW('Sanitation Data'!H133)))</f>
        <v/>
      </c>
      <c r="DG139" s="369" t="str">
        <f ca="1">+IF(OFFSET('Sanitation Data'!$H$30,0,10*ROW('Sanitation Data'!H133))="","",OFFSET('Sanitation Data'!$H$30,0,10*ROW('Sanitation Data'!H133)))</f>
        <v/>
      </c>
      <c r="DH139" s="369" t="str">
        <f ca="1">+IF(OFFSET('Sanitation Data'!$H$31,0,10*ROW('Sanitation Data'!H133))="","",OFFSET('Sanitation Data'!$H$31,0,10*ROW('Sanitation Data'!H133)))</f>
        <v/>
      </c>
      <c r="DI139" s="369" t="str">
        <f ca="1">+IF(OFFSET('Sanitation Data'!$H$32,0,10*ROW('Sanitation Data'!H133))="","",OFFSET('Sanitation Data'!$H$32,0,10*ROW('Sanitation Data'!H133)))</f>
        <v/>
      </c>
      <c r="DJ139" s="369" t="str">
        <f ca="1">+IF(OFFSET('Sanitation Data'!$I$28,0,10*ROW('Sanitation Data'!I133))="","",OFFSET('Sanitation Data'!$I$28,0,10*ROW('Sanitation Data'!I133)))</f>
        <v/>
      </c>
      <c r="DK139" s="369" t="str">
        <f ca="1">+IF(OFFSET('Sanitation Data'!$I$29,0,10*ROW('Sanitation Data'!I133))="","",OFFSET('Sanitation Data'!$I$29,0,10*ROW('Sanitation Data'!I133)))</f>
        <v/>
      </c>
      <c r="DL139" s="369" t="str">
        <f ca="1">+IF(OFFSET('Sanitation Data'!$I$30,0,10*ROW('Sanitation Data'!I133))="","",OFFSET('Sanitation Data'!$I$30,0,10*ROW('Sanitation Data'!I133)))</f>
        <v/>
      </c>
      <c r="DM139" s="369" t="str">
        <f ca="1">+IF(OFFSET('Sanitation Data'!$I$31,0,10*ROW('Sanitation Data'!I133))="","",OFFSET('Sanitation Data'!$I$31,0,10*ROW('Sanitation Data'!I133)))</f>
        <v/>
      </c>
      <c r="DN139" s="369" t="str">
        <f ca="1">+IF(OFFSET('Sanitation Data'!$I$32,0,10*ROW('Sanitation Data'!I133))="","",OFFSET('Sanitation Data'!$I$32,0,10*ROW('Sanitation Data'!I133)))</f>
        <v/>
      </c>
      <c r="DO139" s="369" t="str">
        <f ca="1">+IF(OFFSET('Hygiene Data'!$D$11,0,10*ROW('Hygiene Data'!D133))="","",OFFSET('Hygiene Data'!$D$11,0,10*ROW('Hygiene Data'!D133)))</f>
        <v/>
      </c>
      <c r="DP139" s="369" t="str">
        <f ca="1">+IF(OFFSET('Hygiene Data'!$D$12,0,10*ROW('Hygiene Data'!D133))="","",OFFSET('Hygiene Data'!$D$12,0,10*ROW('Hygiene Data'!D133)))</f>
        <v/>
      </c>
      <c r="DQ139" s="369" t="str">
        <f ca="1">+IF(OFFSET('Hygiene Data'!$D$13,0,10*ROW('Hygiene Data'!D133))="","",OFFSET('Hygiene Data'!$D$13,0,10*ROW('Hygiene Data'!D133)))</f>
        <v/>
      </c>
      <c r="DR139" s="369" t="str">
        <f ca="1">+IF(OFFSET('Hygiene Data'!$E$11,0,10*ROW('Hygiene Data'!E133))="","",OFFSET('Hygiene Data'!$E$11,0,10*ROW('Hygiene Data'!E133)))</f>
        <v/>
      </c>
      <c r="DS139" s="369" t="str">
        <f ca="1">+IF(OFFSET('Hygiene Data'!$E$12,0,10*ROW('Hygiene Data'!E133))="","",OFFSET('Hygiene Data'!$E$12,0,10*ROW('Hygiene Data'!E133)))</f>
        <v/>
      </c>
      <c r="DT139" s="369" t="str">
        <f ca="1">+IF(OFFSET('Hygiene Data'!$E$13,0,10*ROW('Hygiene Data'!E133))="","",OFFSET('Hygiene Data'!$E$13,0,10*ROW('Hygiene Data'!E133)))</f>
        <v/>
      </c>
      <c r="DU139" s="369" t="str">
        <f ca="1">+IF(OFFSET('Hygiene Data'!$F$11,0,10*ROW('Hygiene Data'!F133))="","",OFFSET('Hygiene Data'!$F$11,0,10*ROW('Hygiene Data'!F133)))</f>
        <v/>
      </c>
      <c r="DV139" s="369" t="str">
        <f ca="1">+IF(OFFSET('Hygiene Data'!$F$12,0,10*ROW('Hygiene Data'!F133))="","",OFFSET('Hygiene Data'!$F$12,0,10*ROW('Hygiene Data'!F133)))</f>
        <v/>
      </c>
      <c r="DW139" s="369" t="str">
        <f ca="1">+IF(OFFSET('Hygiene Data'!$F$13,0,10*ROW('Hygiene Data'!F133))="","",OFFSET('Hygiene Data'!$F$13,0,10*ROW('Hygiene Data'!F133)))</f>
        <v/>
      </c>
      <c r="DX139" s="369" t="str">
        <f ca="1">+IF(OFFSET('Hygiene Data'!$G$11,0,10*ROW('Hygiene Data'!G133))="","",OFFSET('Hygiene Data'!$G$11,0,10*ROW('Hygiene Data'!G133)))</f>
        <v/>
      </c>
      <c r="DY139" s="369" t="str">
        <f ca="1">+IF(OFFSET('Hygiene Data'!$G$12,0,10*ROW('Hygiene Data'!G133))="","",OFFSET('Hygiene Data'!$G$12,0,10*ROW('Hygiene Data'!G133)))</f>
        <v/>
      </c>
      <c r="DZ139" s="369" t="str">
        <f ca="1">+IF(OFFSET('Hygiene Data'!$G$13,0,10*ROW('Hygiene Data'!G133))="","",OFFSET('Hygiene Data'!$G$13,0,10*ROW('Hygiene Data'!G133)))</f>
        <v/>
      </c>
      <c r="EA139" s="369" t="str">
        <f ca="1">+IF(OFFSET('Hygiene Data'!$H$11,0,10*ROW('Hygiene Data'!H133))="","",OFFSET('Hygiene Data'!$H$11,0,10*ROW('Hygiene Data'!H133)))</f>
        <v/>
      </c>
      <c r="EB139" s="369" t="str">
        <f ca="1">+IF(OFFSET('Hygiene Data'!$H$12,0,10*ROW('Hygiene Data'!H133))="","",OFFSET('Hygiene Data'!$H$12,0,10*ROW('Hygiene Data'!H133)))</f>
        <v/>
      </c>
      <c r="EC139" s="369" t="str">
        <f ca="1">+IF(OFFSET('Hygiene Data'!$H$13,0,10*ROW('Hygiene Data'!H133))="","",OFFSET('Hygiene Data'!$H$13,0,10*ROW('Hygiene Data'!H133)))</f>
        <v/>
      </c>
      <c r="ED139" s="369" t="str">
        <f ca="1">+IF(OFFSET('Hygiene Data'!$I$11,0,10*ROW('Hygiene Data'!I133))="","",OFFSET('Hygiene Data'!$I$11,0,10*ROW('Hygiene Data'!I133)))</f>
        <v/>
      </c>
      <c r="EE139" s="369" t="str">
        <f ca="1">+IF(OFFSET('Hygiene Data'!$I$12,0,10*ROW('Hygiene Data'!I133))="","",OFFSET('Hygiene Data'!$I$12,0,10*ROW('Hygiene Data'!I133)))</f>
        <v/>
      </c>
      <c r="EF139" s="369" t="str">
        <f ca="1">+IF(OFFSET('Hygiene Data'!$I$13,0,10*ROW('Hygiene Data'!I133))="","",OFFSET('Hygiene Data'!$I$13,0,10*ROW('Hygiene Data'!I133)))</f>
        <v/>
      </c>
    </row>
    <row r="140" spans="1:136" x14ac:dyDescent="0.25">
      <c r="A140" s="478" t="str">
        <f ca="1">+IF(OFFSET('Water Data'!$B$2,0,10*ROW('Water Data'!E134))="","",OFFSET('Water Data'!$B$2,0,10*ROW('Water Data'!E134)))</f>
        <v/>
      </c>
      <c r="B140" s="478"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05" t="str">
        <f t="shared" ca="1" si="2"/>
        <v/>
      </c>
      <c r="D140" s="506"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06"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06"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06"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06"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06"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06"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06"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06"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06"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06"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06"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06"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06"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06"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06"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06"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06"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07"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07"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07"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07"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07"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07"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07"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07"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07"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07"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07"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07"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07"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07"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07"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07"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07"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07"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07"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07"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07"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07"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07"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07"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07"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07"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07"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07"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07"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07"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08"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84"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08"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08"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08"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08"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08"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08"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08"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08"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08"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08"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08"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08"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08"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08"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08"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08"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69" t="str">
        <f ca="1">+IF(OFFSET('Water Data'!$D$27,0,10*ROW('Water Data'!D134))="","",OFFSET('Water Data'!$D$27,0,10*ROW('Water Data'!D134)))</f>
        <v/>
      </c>
      <c r="BT140" s="369" t="str">
        <f ca="1">+IF(OFFSET('Water Data'!$D$28,0,10*ROW('Water Data'!D134))="","",OFFSET('Water Data'!$D$28,0,10*ROW('Water Data'!D134)))</f>
        <v/>
      </c>
      <c r="BU140" s="369" t="str">
        <f ca="1">+IF(OFFSET('Water Data'!$D$29,0,10*ROW('Water Data'!D134))="","",OFFSET('Water Data'!$D$29,0,10*ROW('Water Data'!D134)))</f>
        <v/>
      </c>
      <c r="BV140" s="369" t="str">
        <f ca="1">+IF(OFFSET('Water Data'!$E$27,0,10*ROW('Water Data'!E134))="","",OFFSET('Water Data'!$E$27,0,10*ROW('Water Data'!E134)))</f>
        <v/>
      </c>
      <c r="BW140" s="369" t="str">
        <f ca="1">+IF(OFFSET('Water Data'!$E$28,0,10*ROW('Water Data'!E134))="","",OFFSET('Water Data'!$E$28,0,10*ROW('Water Data'!E134)))</f>
        <v/>
      </c>
      <c r="BX140" s="369" t="str">
        <f ca="1">+IF(OFFSET('Water Data'!$E$29,0,10*ROW('Water Data'!E134))="","",OFFSET('Water Data'!$E$29,0,10*ROW('Water Data'!E134)))</f>
        <v/>
      </c>
      <c r="BY140" s="369" t="str">
        <f ca="1">+IF(OFFSET('Water Data'!$F$27,0,10*ROW('Water Data'!F134))="","",OFFSET('Water Data'!$F$27,0,10*ROW('Water Data'!F134)))</f>
        <v/>
      </c>
      <c r="BZ140" s="369" t="str">
        <f ca="1">+IF(OFFSET('Water Data'!$F$28,0,10*ROW('Water Data'!F134))="","",OFFSET('Water Data'!$F$28,0,10*ROW('Water Data'!F134)))</f>
        <v/>
      </c>
      <c r="CA140" s="369" t="str">
        <f ca="1">+IF(OFFSET('Water Data'!$F$29,0,10*ROW('Water Data'!F134))="","",OFFSET('Water Data'!$F$29,0,10*ROW('Water Data'!F134)))</f>
        <v/>
      </c>
      <c r="CB140" s="369" t="str">
        <f ca="1">+IF(OFFSET('Water Data'!$G$27,0,10*ROW('Water Data'!G134))="","",OFFSET('Water Data'!$G$27,0,10*ROW('Water Data'!G134)))</f>
        <v/>
      </c>
      <c r="CC140" s="369" t="str">
        <f ca="1">+IF(OFFSET('Water Data'!$G$28,0,10*ROW('Water Data'!G134))="","",OFFSET('Water Data'!$G$28,0,10*ROW('Water Data'!G134)))</f>
        <v/>
      </c>
      <c r="CD140" s="369" t="str">
        <f ca="1">+IF(OFFSET('Water Data'!$G$29,0,10*ROW('Water Data'!G134))="","",OFFSET('Water Data'!$G$29,0,10*ROW('Water Data'!G134)))</f>
        <v/>
      </c>
      <c r="CE140" s="369" t="str">
        <f ca="1">+IF(OFFSET('Water Data'!$H$27,0,10*ROW('Water Data'!H134))="","",OFFSET('Water Data'!$H$27,0,10*ROW('Water Data'!H134)))</f>
        <v/>
      </c>
      <c r="CF140" s="369" t="str">
        <f ca="1">+IF(OFFSET('Water Data'!$H$28,0,10*ROW('Water Data'!H134))="","",OFFSET('Water Data'!$H$28,0,10*ROW('Water Data'!H134)))</f>
        <v/>
      </c>
      <c r="CG140" s="369" t="str">
        <f ca="1">+IF(OFFSET('Water Data'!$H$29,0,10*ROW('Water Data'!H134))="","",OFFSET('Water Data'!$H$29,0,10*ROW('Water Data'!H134)))</f>
        <v/>
      </c>
      <c r="CH140" s="369" t="str">
        <f ca="1">+IF(OFFSET('Water Data'!$I$27,0,10*ROW('Water Data'!I134))="","",OFFSET('Water Data'!$I$27,0,10*ROW('Water Data'!I134)))</f>
        <v/>
      </c>
      <c r="CI140" s="369" t="str">
        <f ca="1">+IF(OFFSET('Water Data'!$I$28,0,10*ROW('Water Data'!I134))="","",OFFSET('Water Data'!$I$28,0,10*ROW('Water Data'!I134)))</f>
        <v/>
      </c>
      <c r="CJ140" s="369" t="str">
        <f ca="1">+IF(OFFSET('Water Data'!$I$29,0,10*ROW('Water Data'!I134))="","",OFFSET('Water Data'!$I$29,0,10*ROW('Water Data'!I134)))</f>
        <v/>
      </c>
      <c r="CK140" s="369" t="str">
        <f ca="1">+IF(OFFSET('Sanitation Data'!$D$28,0,10*ROW('Sanitation Data'!D134))="","",OFFSET('Sanitation Data'!$D$28,0,10*ROW('Sanitation Data'!D134)))</f>
        <v/>
      </c>
      <c r="CL140" s="369" t="str">
        <f ca="1">+IF(OFFSET('Sanitation Data'!$D$29,0,10*ROW('Sanitation Data'!D134))="","",OFFSET('Sanitation Data'!$D$29,0,10*ROW('Sanitation Data'!D134)))</f>
        <v/>
      </c>
      <c r="CM140" s="369" t="str">
        <f ca="1">+IF(OFFSET('Sanitation Data'!$D$30,0,10*ROW('Sanitation Data'!D134))="","",OFFSET('Sanitation Data'!$D$30,0,10*ROW('Sanitation Data'!D134)))</f>
        <v/>
      </c>
      <c r="CN140" s="369" t="str">
        <f ca="1">+IF(OFFSET('Sanitation Data'!$D$31,0,10*ROW('Sanitation Data'!D134))="","",OFFSET('Sanitation Data'!$D$31,0,10*ROW('Sanitation Data'!D134)))</f>
        <v/>
      </c>
      <c r="CO140" s="369" t="str">
        <f ca="1">+IF(OFFSET('Sanitation Data'!$D$32,0,10*ROW('Sanitation Data'!D134))="","",OFFSET('Sanitation Data'!$D$32,0,10*ROW('Sanitation Data'!D134)))</f>
        <v/>
      </c>
      <c r="CP140" s="369" t="str">
        <f ca="1">+IF(OFFSET('Sanitation Data'!$E$28,0,10*ROW('Sanitation Data'!E134))="","",OFFSET('Sanitation Data'!$E$28,0,10*ROW('Sanitation Data'!E134)))</f>
        <v/>
      </c>
      <c r="CQ140" s="369" t="str">
        <f ca="1">+IF(OFFSET('Sanitation Data'!$E$29,0,10*ROW('Sanitation Data'!E134))="","",OFFSET('Sanitation Data'!$E$29,0,10*ROW('Sanitation Data'!E134)))</f>
        <v/>
      </c>
      <c r="CR140" s="369" t="str">
        <f ca="1">+IF(OFFSET('Sanitation Data'!$E$30,0,10*ROW('Sanitation Data'!E134))="","",OFFSET('Sanitation Data'!$E$30,0,10*ROW('Sanitation Data'!E134)))</f>
        <v/>
      </c>
      <c r="CS140" s="369" t="str">
        <f ca="1">+IF(OFFSET('Sanitation Data'!$E$31,0,10*ROW('Sanitation Data'!E134))="","",OFFSET('Sanitation Data'!$E$31,0,10*ROW('Sanitation Data'!E134)))</f>
        <v/>
      </c>
      <c r="CT140" s="369" t="str">
        <f ca="1">+IF(OFFSET('Sanitation Data'!$E$32,0,10*ROW('Sanitation Data'!E134))="","",OFFSET('Sanitation Data'!$E$32,0,10*ROW('Sanitation Data'!E134)))</f>
        <v/>
      </c>
      <c r="CU140" s="369" t="str">
        <f ca="1">+IF(OFFSET('Sanitation Data'!$F$28,0,10*ROW('Sanitation Data'!F134))="","",OFFSET('Sanitation Data'!$F$28,0,10*ROW('Sanitation Data'!F134)))</f>
        <v/>
      </c>
      <c r="CV140" s="369" t="str">
        <f ca="1">+IF(OFFSET('Sanitation Data'!$F$29,0,10*ROW('Sanitation Data'!F134))="","",OFFSET('Sanitation Data'!$F$29,0,10*ROW('Sanitation Data'!F134)))</f>
        <v/>
      </c>
      <c r="CW140" s="369" t="str">
        <f ca="1">+IF(OFFSET('Sanitation Data'!$F$30,0,10*ROW('Sanitation Data'!F134))="","",OFFSET('Sanitation Data'!$F$30,0,10*ROW('Sanitation Data'!F134)))</f>
        <v/>
      </c>
      <c r="CX140" s="369" t="str">
        <f ca="1">+IF(OFFSET('Sanitation Data'!$F$31,0,10*ROW('Sanitation Data'!F134))="","",OFFSET('Sanitation Data'!$F$31,0,10*ROW('Sanitation Data'!F134)))</f>
        <v/>
      </c>
      <c r="CY140" s="369" t="str">
        <f ca="1">+IF(OFFSET('Sanitation Data'!$F$32,0,10*ROW('Sanitation Data'!F134))="","",OFFSET('Sanitation Data'!$F$32,0,10*ROW('Sanitation Data'!F134)))</f>
        <v/>
      </c>
      <c r="CZ140" s="369" t="str">
        <f ca="1">+IF(OFFSET('Sanitation Data'!$G$28,0,10*ROW('Sanitation Data'!G134))="","",OFFSET('Sanitation Data'!$G$28,0,10*ROW('Sanitation Data'!G134)))</f>
        <v/>
      </c>
      <c r="DA140" s="369" t="str">
        <f ca="1">+IF(OFFSET('Sanitation Data'!$G$29,0,10*ROW('Sanitation Data'!G134))="","",OFFSET('Sanitation Data'!$G$29,0,10*ROW('Sanitation Data'!G134)))</f>
        <v/>
      </c>
      <c r="DB140" s="369" t="str">
        <f ca="1">+IF(OFFSET('Sanitation Data'!$G$30,0,10*ROW('Sanitation Data'!G134))="","",OFFSET('Sanitation Data'!$G$30,0,10*ROW('Sanitation Data'!G134)))</f>
        <v/>
      </c>
      <c r="DC140" s="369" t="str">
        <f ca="1">+IF(OFFSET('Sanitation Data'!$G$31,0,10*ROW('Sanitation Data'!G134))="","",OFFSET('Sanitation Data'!$G$31,0,10*ROW('Sanitation Data'!G134)))</f>
        <v/>
      </c>
      <c r="DD140" s="369" t="str">
        <f ca="1">+IF(OFFSET('Sanitation Data'!$G$32,0,10*ROW('Sanitation Data'!G134))="","",OFFSET('Sanitation Data'!$G$32,0,10*ROW('Sanitation Data'!G134)))</f>
        <v/>
      </c>
      <c r="DE140" s="369" t="str">
        <f ca="1">+IF(OFFSET('Sanitation Data'!$H$28,0,10*ROW('Sanitation Data'!H134))="","",OFFSET('Sanitation Data'!$H$28,0,10*ROW('Sanitation Data'!H134)))</f>
        <v/>
      </c>
      <c r="DF140" s="369" t="str">
        <f ca="1">+IF(OFFSET('Sanitation Data'!$H$29,0,10*ROW('Sanitation Data'!H134))="","",OFFSET('Sanitation Data'!$H$29,0,10*ROW('Sanitation Data'!H134)))</f>
        <v/>
      </c>
      <c r="DG140" s="369" t="str">
        <f ca="1">+IF(OFFSET('Sanitation Data'!$H$30,0,10*ROW('Sanitation Data'!H134))="","",OFFSET('Sanitation Data'!$H$30,0,10*ROW('Sanitation Data'!H134)))</f>
        <v/>
      </c>
      <c r="DH140" s="369" t="str">
        <f ca="1">+IF(OFFSET('Sanitation Data'!$H$31,0,10*ROW('Sanitation Data'!H134))="","",OFFSET('Sanitation Data'!$H$31,0,10*ROW('Sanitation Data'!H134)))</f>
        <v/>
      </c>
      <c r="DI140" s="369" t="str">
        <f ca="1">+IF(OFFSET('Sanitation Data'!$H$32,0,10*ROW('Sanitation Data'!H134))="","",OFFSET('Sanitation Data'!$H$32,0,10*ROW('Sanitation Data'!H134)))</f>
        <v/>
      </c>
      <c r="DJ140" s="369" t="str">
        <f ca="1">+IF(OFFSET('Sanitation Data'!$I$28,0,10*ROW('Sanitation Data'!I134))="","",OFFSET('Sanitation Data'!$I$28,0,10*ROW('Sanitation Data'!I134)))</f>
        <v/>
      </c>
      <c r="DK140" s="369" t="str">
        <f ca="1">+IF(OFFSET('Sanitation Data'!$I$29,0,10*ROW('Sanitation Data'!I134))="","",OFFSET('Sanitation Data'!$I$29,0,10*ROW('Sanitation Data'!I134)))</f>
        <v/>
      </c>
      <c r="DL140" s="369" t="str">
        <f ca="1">+IF(OFFSET('Sanitation Data'!$I$30,0,10*ROW('Sanitation Data'!I134))="","",OFFSET('Sanitation Data'!$I$30,0,10*ROW('Sanitation Data'!I134)))</f>
        <v/>
      </c>
      <c r="DM140" s="369" t="str">
        <f ca="1">+IF(OFFSET('Sanitation Data'!$I$31,0,10*ROW('Sanitation Data'!I134))="","",OFFSET('Sanitation Data'!$I$31,0,10*ROW('Sanitation Data'!I134)))</f>
        <v/>
      </c>
      <c r="DN140" s="369" t="str">
        <f ca="1">+IF(OFFSET('Sanitation Data'!$I$32,0,10*ROW('Sanitation Data'!I134))="","",OFFSET('Sanitation Data'!$I$32,0,10*ROW('Sanitation Data'!I134)))</f>
        <v/>
      </c>
      <c r="DO140" s="369" t="str">
        <f ca="1">+IF(OFFSET('Hygiene Data'!$D$11,0,10*ROW('Hygiene Data'!D134))="","",OFFSET('Hygiene Data'!$D$11,0,10*ROW('Hygiene Data'!D134)))</f>
        <v/>
      </c>
      <c r="DP140" s="369" t="str">
        <f ca="1">+IF(OFFSET('Hygiene Data'!$D$12,0,10*ROW('Hygiene Data'!D134))="","",OFFSET('Hygiene Data'!$D$12,0,10*ROW('Hygiene Data'!D134)))</f>
        <v/>
      </c>
      <c r="DQ140" s="369" t="str">
        <f ca="1">+IF(OFFSET('Hygiene Data'!$D$13,0,10*ROW('Hygiene Data'!D134))="","",OFFSET('Hygiene Data'!$D$13,0,10*ROW('Hygiene Data'!D134)))</f>
        <v/>
      </c>
      <c r="DR140" s="369" t="str">
        <f ca="1">+IF(OFFSET('Hygiene Data'!$E$11,0,10*ROW('Hygiene Data'!E134))="","",OFFSET('Hygiene Data'!$E$11,0,10*ROW('Hygiene Data'!E134)))</f>
        <v/>
      </c>
      <c r="DS140" s="369" t="str">
        <f ca="1">+IF(OFFSET('Hygiene Data'!$E$12,0,10*ROW('Hygiene Data'!E134))="","",OFFSET('Hygiene Data'!$E$12,0,10*ROW('Hygiene Data'!E134)))</f>
        <v/>
      </c>
      <c r="DT140" s="369" t="str">
        <f ca="1">+IF(OFFSET('Hygiene Data'!$E$13,0,10*ROW('Hygiene Data'!E134))="","",OFFSET('Hygiene Data'!$E$13,0,10*ROW('Hygiene Data'!E134)))</f>
        <v/>
      </c>
      <c r="DU140" s="369" t="str">
        <f ca="1">+IF(OFFSET('Hygiene Data'!$F$11,0,10*ROW('Hygiene Data'!F134))="","",OFFSET('Hygiene Data'!$F$11,0,10*ROW('Hygiene Data'!F134)))</f>
        <v/>
      </c>
      <c r="DV140" s="369" t="str">
        <f ca="1">+IF(OFFSET('Hygiene Data'!$F$12,0,10*ROW('Hygiene Data'!F134))="","",OFFSET('Hygiene Data'!$F$12,0,10*ROW('Hygiene Data'!F134)))</f>
        <v/>
      </c>
      <c r="DW140" s="369" t="str">
        <f ca="1">+IF(OFFSET('Hygiene Data'!$F$13,0,10*ROW('Hygiene Data'!F134))="","",OFFSET('Hygiene Data'!$F$13,0,10*ROW('Hygiene Data'!F134)))</f>
        <v/>
      </c>
      <c r="DX140" s="369" t="str">
        <f ca="1">+IF(OFFSET('Hygiene Data'!$G$11,0,10*ROW('Hygiene Data'!G134))="","",OFFSET('Hygiene Data'!$G$11,0,10*ROW('Hygiene Data'!G134)))</f>
        <v/>
      </c>
      <c r="DY140" s="369" t="str">
        <f ca="1">+IF(OFFSET('Hygiene Data'!$G$12,0,10*ROW('Hygiene Data'!G134))="","",OFFSET('Hygiene Data'!$G$12,0,10*ROW('Hygiene Data'!G134)))</f>
        <v/>
      </c>
      <c r="DZ140" s="369" t="str">
        <f ca="1">+IF(OFFSET('Hygiene Data'!$G$13,0,10*ROW('Hygiene Data'!G134))="","",OFFSET('Hygiene Data'!$G$13,0,10*ROW('Hygiene Data'!G134)))</f>
        <v/>
      </c>
      <c r="EA140" s="369" t="str">
        <f ca="1">+IF(OFFSET('Hygiene Data'!$H$11,0,10*ROW('Hygiene Data'!H134))="","",OFFSET('Hygiene Data'!$H$11,0,10*ROW('Hygiene Data'!H134)))</f>
        <v/>
      </c>
      <c r="EB140" s="369" t="str">
        <f ca="1">+IF(OFFSET('Hygiene Data'!$H$12,0,10*ROW('Hygiene Data'!H134))="","",OFFSET('Hygiene Data'!$H$12,0,10*ROW('Hygiene Data'!H134)))</f>
        <v/>
      </c>
      <c r="EC140" s="369" t="str">
        <f ca="1">+IF(OFFSET('Hygiene Data'!$H$13,0,10*ROW('Hygiene Data'!H134))="","",OFFSET('Hygiene Data'!$H$13,0,10*ROW('Hygiene Data'!H134)))</f>
        <v/>
      </c>
      <c r="ED140" s="369" t="str">
        <f ca="1">+IF(OFFSET('Hygiene Data'!$I$11,0,10*ROW('Hygiene Data'!I134))="","",OFFSET('Hygiene Data'!$I$11,0,10*ROW('Hygiene Data'!I134)))</f>
        <v/>
      </c>
      <c r="EE140" s="369" t="str">
        <f ca="1">+IF(OFFSET('Hygiene Data'!$I$12,0,10*ROW('Hygiene Data'!I134))="","",OFFSET('Hygiene Data'!$I$12,0,10*ROW('Hygiene Data'!I134)))</f>
        <v/>
      </c>
      <c r="EF140" s="369" t="str">
        <f ca="1">+IF(OFFSET('Hygiene Data'!$I$13,0,10*ROW('Hygiene Data'!I134))="","",OFFSET('Hygiene Data'!$I$13,0,10*ROW('Hygiene Data'!I134)))</f>
        <v/>
      </c>
    </row>
    <row r="141" spans="1:136" x14ac:dyDescent="0.25">
      <c r="A141" s="478" t="str">
        <f ca="1">+IF(OFFSET('Water Data'!$B$2,0,10*ROW('Water Data'!E135))="","",OFFSET('Water Data'!$B$2,0,10*ROW('Water Data'!E135)))</f>
        <v/>
      </c>
      <c r="B141" s="478"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05" t="str">
        <f t="shared" ca="1" si="2"/>
        <v/>
      </c>
      <c r="D141" s="506"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06"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06"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06"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06"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06"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06"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06"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06"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06"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06"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06"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06"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06"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06"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06"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06"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06"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07"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07"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07"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07"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07"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07"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07"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07"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07"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07"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07"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07"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07"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07"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07"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07"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07"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07"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07"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07"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07"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07"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07"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07"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07"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07"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07"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07"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07"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07"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08"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84"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08"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08"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08"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08"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08"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08"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08"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08"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08"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08"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08"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08"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08"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08"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08"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08"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69" t="str">
        <f ca="1">+IF(OFFSET('Water Data'!$D$27,0,10*ROW('Water Data'!D135))="","",OFFSET('Water Data'!$D$27,0,10*ROW('Water Data'!D135)))</f>
        <v/>
      </c>
      <c r="BT141" s="369" t="str">
        <f ca="1">+IF(OFFSET('Water Data'!$D$28,0,10*ROW('Water Data'!D135))="","",OFFSET('Water Data'!$D$28,0,10*ROW('Water Data'!D135)))</f>
        <v/>
      </c>
      <c r="BU141" s="369" t="str">
        <f ca="1">+IF(OFFSET('Water Data'!$D$29,0,10*ROW('Water Data'!D135))="","",OFFSET('Water Data'!$D$29,0,10*ROW('Water Data'!D135)))</f>
        <v/>
      </c>
      <c r="BV141" s="369" t="str">
        <f ca="1">+IF(OFFSET('Water Data'!$E$27,0,10*ROW('Water Data'!E135))="","",OFFSET('Water Data'!$E$27,0,10*ROW('Water Data'!E135)))</f>
        <v/>
      </c>
      <c r="BW141" s="369" t="str">
        <f ca="1">+IF(OFFSET('Water Data'!$E$28,0,10*ROW('Water Data'!E135))="","",OFFSET('Water Data'!$E$28,0,10*ROW('Water Data'!E135)))</f>
        <v/>
      </c>
      <c r="BX141" s="369" t="str">
        <f ca="1">+IF(OFFSET('Water Data'!$E$29,0,10*ROW('Water Data'!E135))="","",OFFSET('Water Data'!$E$29,0,10*ROW('Water Data'!E135)))</f>
        <v/>
      </c>
      <c r="BY141" s="369" t="str">
        <f ca="1">+IF(OFFSET('Water Data'!$F$27,0,10*ROW('Water Data'!F135))="","",OFFSET('Water Data'!$F$27,0,10*ROW('Water Data'!F135)))</f>
        <v/>
      </c>
      <c r="BZ141" s="369" t="str">
        <f ca="1">+IF(OFFSET('Water Data'!$F$28,0,10*ROW('Water Data'!F135))="","",OFFSET('Water Data'!$F$28,0,10*ROW('Water Data'!F135)))</f>
        <v/>
      </c>
      <c r="CA141" s="369" t="str">
        <f ca="1">+IF(OFFSET('Water Data'!$F$29,0,10*ROW('Water Data'!F135))="","",OFFSET('Water Data'!$F$29,0,10*ROW('Water Data'!F135)))</f>
        <v/>
      </c>
      <c r="CB141" s="369" t="str">
        <f ca="1">+IF(OFFSET('Water Data'!$G$27,0,10*ROW('Water Data'!G135))="","",OFFSET('Water Data'!$G$27,0,10*ROW('Water Data'!G135)))</f>
        <v/>
      </c>
      <c r="CC141" s="369" t="str">
        <f ca="1">+IF(OFFSET('Water Data'!$G$28,0,10*ROW('Water Data'!G135))="","",OFFSET('Water Data'!$G$28,0,10*ROW('Water Data'!G135)))</f>
        <v/>
      </c>
      <c r="CD141" s="369" t="str">
        <f ca="1">+IF(OFFSET('Water Data'!$G$29,0,10*ROW('Water Data'!G135))="","",OFFSET('Water Data'!$G$29,0,10*ROW('Water Data'!G135)))</f>
        <v/>
      </c>
      <c r="CE141" s="369" t="str">
        <f ca="1">+IF(OFFSET('Water Data'!$H$27,0,10*ROW('Water Data'!H135))="","",OFFSET('Water Data'!$H$27,0,10*ROW('Water Data'!H135)))</f>
        <v/>
      </c>
      <c r="CF141" s="369" t="str">
        <f ca="1">+IF(OFFSET('Water Data'!$H$28,0,10*ROW('Water Data'!H135))="","",OFFSET('Water Data'!$H$28,0,10*ROW('Water Data'!H135)))</f>
        <v/>
      </c>
      <c r="CG141" s="369" t="str">
        <f ca="1">+IF(OFFSET('Water Data'!$H$29,0,10*ROW('Water Data'!H135))="","",OFFSET('Water Data'!$H$29,0,10*ROW('Water Data'!H135)))</f>
        <v/>
      </c>
      <c r="CH141" s="369" t="str">
        <f ca="1">+IF(OFFSET('Water Data'!$I$27,0,10*ROW('Water Data'!I135))="","",OFFSET('Water Data'!$I$27,0,10*ROW('Water Data'!I135)))</f>
        <v/>
      </c>
      <c r="CI141" s="369" t="str">
        <f ca="1">+IF(OFFSET('Water Data'!$I$28,0,10*ROW('Water Data'!I135))="","",OFFSET('Water Data'!$I$28,0,10*ROW('Water Data'!I135)))</f>
        <v/>
      </c>
      <c r="CJ141" s="369" t="str">
        <f ca="1">+IF(OFFSET('Water Data'!$I$29,0,10*ROW('Water Data'!I135))="","",OFFSET('Water Data'!$I$29,0,10*ROW('Water Data'!I135)))</f>
        <v/>
      </c>
      <c r="CK141" s="369" t="str">
        <f ca="1">+IF(OFFSET('Sanitation Data'!$D$28,0,10*ROW('Sanitation Data'!D135))="","",OFFSET('Sanitation Data'!$D$28,0,10*ROW('Sanitation Data'!D135)))</f>
        <v/>
      </c>
      <c r="CL141" s="369" t="str">
        <f ca="1">+IF(OFFSET('Sanitation Data'!$D$29,0,10*ROW('Sanitation Data'!D135))="","",OFFSET('Sanitation Data'!$D$29,0,10*ROW('Sanitation Data'!D135)))</f>
        <v/>
      </c>
      <c r="CM141" s="369" t="str">
        <f ca="1">+IF(OFFSET('Sanitation Data'!$D$30,0,10*ROW('Sanitation Data'!D135))="","",OFFSET('Sanitation Data'!$D$30,0,10*ROW('Sanitation Data'!D135)))</f>
        <v/>
      </c>
      <c r="CN141" s="369" t="str">
        <f ca="1">+IF(OFFSET('Sanitation Data'!$D$31,0,10*ROW('Sanitation Data'!D135))="","",OFFSET('Sanitation Data'!$D$31,0,10*ROW('Sanitation Data'!D135)))</f>
        <v/>
      </c>
      <c r="CO141" s="369" t="str">
        <f ca="1">+IF(OFFSET('Sanitation Data'!$D$32,0,10*ROW('Sanitation Data'!D135))="","",OFFSET('Sanitation Data'!$D$32,0,10*ROW('Sanitation Data'!D135)))</f>
        <v/>
      </c>
      <c r="CP141" s="369" t="str">
        <f ca="1">+IF(OFFSET('Sanitation Data'!$E$28,0,10*ROW('Sanitation Data'!E135))="","",OFFSET('Sanitation Data'!$E$28,0,10*ROW('Sanitation Data'!E135)))</f>
        <v/>
      </c>
      <c r="CQ141" s="369" t="str">
        <f ca="1">+IF(OFFSET('Sanitation Data'!$E$29,0,10*ROW('Sanitation Data'!E135))="","",OFFSET('Sanitation Data'!$E$29,0,10*ROW('Sanitation Data'!E135)))</f>
        <v/>
      </c>
      <c r="CR141" s="369" t="str">
        <f ca="1">+IF(OFFSET('Sanitation Data'!$E$30,0,10*ROW('Sanitation Data'!E135))="","",OFFSET('Sanitation Data'!$E$30,0,10*ROW('Sanitation Data'!E135)))</f>
        <v/>
      </c>
      <c r="CS141" s="369" t="str">
        <f ca="1">+IF(OFFSET('Sanitation Data'!$E$31,0,10*ROW('Sanitation Data'!E135))="","",OFFSET('Sanitation Data'!$E$31,0,10*ROW('Sanitation Data'!E135)))</f>
        <v/>
      </c>
      <c r="CT141" s="369" t="str">
        <f ca="1">+IF(OFFSET('Sanitation Data'!$E$32,0,10*ROW('Sanitation Data'!E135))="","",OFFSET('Sanitation Data'!$E$32,0,10*ROW('Sanitation Data'!E135)))</f>
        <v/>
      </c>
      <c r="CU141" s="369" t="str">
        <f ca="1">+IF(OFFSET('Sanitation Data'!$F$28,0,10*ROW('Sanitation Data'!F135))="","",OFFSET('Sanitation Data'!$F$28,0,10*ROW('Sanitation Data'!F135)))</f>
        <v/>
      </c>
      <c r="CV141" s="369" t="str">
        <f ca="1">+IF(OFFSET('Sanitation Data'!$F$29,0,10*ROW('Sanitation Data'!F135))="","",OFFSET('Sanitation Data'!$F$29,0,10*ROW('Sanitation Data'!F135)))</f>
        <v/>
      </c>
      <c r="CW141" s="369" t="str">
        <f ca="1">+IF(OFFSET('Sanitation Data'!$F$30,0,10*ROW('Sanitation Data'!F135))="","",OFFSET('Sanitation Data'!$F$30,0,10*ROW('Sanitation Data'!F135)))</f>
        <v/>
      </c>
      <c r="CX141" s="369" t="str">
        <f ca="1">+IF(OFFSET('Sanitation Data'!$F$31,0,10*ROW('Sanitation Data'!F135))="","",OFFSET('Sanitation Data'!$F$31,0,10*ROW('Sanitation Data'!F135)))</f>
        <v/>
      </c>
      <c r="CY141" s="369" t="str">
        <f ca="1">+IF(OFFSET('Sanitation Data'!$F$32,0,10*ROW('Sanitation Data'!F135))="","",OFFSET('Sanitation Data'!$F$32,0,10*ROW('Sanitation Data'!F135)))</f>
        <v/>
      </c>
      <c r="CZ141" s="369" t="str">
        <f ca="1">+IF(OFFSET('Sanitation Data'!$G$28,0,10*ROW('Sanitation Data'!G135))="","",OFFSET('Sanitation Data'!$G$28,0,10*ROW('Sanitation Data'!G135)))</f>
        <v/>
      </c>
      <c r="DA141" s="369" t="str">
        <f ca="1">+IF(OFFSET('Sanitation Data'!$G$29,0,10*ROW('Sanitation Data'!G135))="","",OFFSET('Sanitation Data'!$G$29,0,10*ROW('Sanitation Data'!G135)))</f>
        <v/>
      </c>
      <c r="DB141" s="369" t="str">
        <f ca="1">+IF(OFFSET('Sanitation Data'!$G$30,0,10*ROW('Sanitation Data'!G135))="","",OFFSET('Sanitation Data'!$G$30,0,10*ROW('Sanitation Data'!G135)))</f>
        <v/>
      </c>
      <c r="DC141" s="369" t="str">
        <f ca="1">+IF(OFFSET('Sanitation Data'!$G$31,0,10*ROW('Sanitation Data'!G135))="","",OFFSET('Sanitation Data'!$G$31,0,10*ROW('Sanitation Data'!G135)))</f>
        <v/>
      </c>
      <c r="DD141" s="369" t="str">
        <f ca="1">+IF(OFFSET('Sanitation Data'!$G$32,0,10*ROW('Sanitation Data'!G135))="","",OFFSET('Sanitation Data'!$G$32,0,10*ROW('Sanitation Data'!G135)))</f>
        <v/>
      </c>
      <c r="DE141" s="369" t="str">
        <f ca="1">+IF(OFFSET('Sanitation Data'!$H$28,0,10*ROW('Sanitation Data'!H135))="","",OFFSET('Sanitation Data'!$H$28,0,10*ROW('Sanitation Data'!H135)))</f>
        <v/>
      </c>
      <c r="DF141" s="369" t="str">
        <f ca="1">+IF(OFFSET('Sanitation Data'!$H$29,0,10*ROW('Sanitation Data'!H135))="","",OFFSET('Sanitation Data'!$H$29,0,10*ROW('Sanitation Data'!H135)))</f>
        <v/>
      </c>
      <c r="DG141" s="369" t="str">
        <f ca="1">+IF(OFFSET('Sanitation Data'!$H$30,0,10*ROW('Sanitation Data'!H135))="","",OFFSET('Sanitation Data'!$H$30,0,10*ROW('Sanitation Data'!H135)))</f>
        <v/>
      </c>
      <c r="DH141" s="369" t="str">
        <f ca="1">+IF(OFFSET('Sanitation Data'!$H$31,0,10*ROW('Sanitation Data'!H135))="","",OFFSET('Sanitation Data'!$H$31,0,10*ROW('Sanitation Data'!H135)))</f>
        <v/>
      </c>
      <c r="DI141" s="369" t="str">
        <f ca="1">+IF(OFFSET('Sanitation Data'!$H$32,0,10*ROW('Sanitation Data'!H135))="","",OFFSET('Sanitation Data'!$H$32,0,10*ROW('Sanitation Data'!H135)))</f>
        <v/>
      </c>
      <c r="DJ141" s="369" t="str">
        <f ca="1">+IF(OFFSET('Sanitation Data'!$I$28,0,10*ROW('Sanitation Data'!I135))="","",OFFSET('Sanitation Data'!$I$28,0,10*ROW('Sanitation Data'!I135)))</f>
        <v/>
      </c>
      <c r="DK141" s="369" t="str">
        <f ca="1">+IF(OFFSET('Sanitation Data'!$I$29,0,10*ROW('Sanitation Data'!I135))="","",OFFSET('Sanitation Data'!$I$29,0,10*ROW('Sanitation Data'!I135)))</f>
        <v/>
      </c>
      <c r="DL141" s="369" t="str">
        <f ca="1">+IF(OFFSET('Sanitation Data'!$I$30,0,10*ROW('Sanitation Data'!I135))="","",OFFSET('Sanitation Data'!$I$30,0,10*ROW('Sanitation Data'!I135)))</f>
        <v/>
      </c>
      <c r="DM141" s="369" t="str">
        <f ca="1">+IF(OFFSET('Sanitation Data'!$I$31,0,10*ROW('Sanitation Data'!I135))="","",OFFSET('Sanitation Data'!$I$31,0,10*ROW('Sanitation Data'!I135)))</f>
        <v/>
      </c>
      <c r="DN141" s="369" t="str">
        <f ca="1">+IF(OFFSET('Sanitation Data'!$I$32,0,10*ROW('Sanitation Data'!I135))="","",OFFSET('Sanitation Data'!$I$32,0,10*ROW('Sanitation Data'!I135)))</f>
        <v/>
      </c>
      <c r="DO141" s="369" t="str">
        <f ca="1">+IF(OFFSET('Hygiene Data'!$D$11,0,10*ROW('Hygiene Data'!D135))="","",OFFSET('Hygiene Data'!$D$11,0,10*ROW('Hygiene Data'!D135)))</f>
        <v/>
      </c>
      <c r="DP141" s="369" t="str">
        <f ca="1">+IF(OFFSET('Hygiene Data'!$D$12,0,10*ROW('Hygiene Data'!D135))="","",OFFSET('Hygiene Data'!$D$12,0,10*ROW('Hygiene Data'!D135)))</f>
        <v/>
      </c>
      <c r="DQ141" s="369" t="str">
        <f ca="1">+IF(OFFSET('Hygiene Data'!$D$13,0,10*ROW('Hygiene Data'!D135))="","",OFFSET('Hygiene Data'!$D$13,0,10*ROW('Hygiene Data'!D135)))</f>
        <v/>
      </c>
      <c r="DR141" s="369" t="str">
        <f ca="1">+IF(OFFSET('Hygiene Data'!$E$11,0,10*ROW('Hygiene Data'!E135))="","",OFFSET('Hygiene Data'!$E$11,0,10*ROW('Hygiene Data'!E135)))</f>
        <v/>
      </c>
      <c r="DS141" s="369" t="str">
        <f ca="1">+IF(OFFSET('Hygiene Data'!$E$12,0,10*ROW('Hygiene Data'!E135))="","",OFFSET('Hygiene Data'!$E$12,0,10*ROW('Hygiene Data'!E135)))</f>
        <v/>
      </c>
      <c r="DT141" s="369" t="str">
        <f ca="1">+IF(OFFSET('Hygiene Data'!$E$13,0,10*ROW('Hygiene Data'!E135))="","",OFFSET('Hygiene Data'!$E$13,0,10*ROW('Hygiene Data'!E135)))</f>
        <v/>
      </c>
      <c r="DU141" s="369" t="str">
        <f ca="1">+IF(OFFSET('Hygiene Data'!$F$11,0,10*ROW('Hygiene Data'!F135))="","",OFFSET('Hygiene Data'!$F$11,0,10*ROW('Hygiene Data'!F135)))</f>
        <v/>
      </c>
      <c r="DV141" s="369" t="str">
        <f ca="1">+IF(OFFSET('Hygiene Data'!$F$12,0,10*ROW('Hygiene Data'!F135))="","",OFFSET('Hygiene Data'!$F$12,0,10*ROW('Hygiene Data'!F135)))</f>
        <v/>
      </c>
      <c r="DW141" s="369" t="str">
        <f ca="1">+IF(OFFSET('Hygiene Data'!$F$13,0,10*ROW('Hygiene Data'!F135))="","",OFFSET('Hygiene Data'!$F$13,0,10*ROW('Hygiene Data'!F135)))</f>
        <v/>
      </c>
      <c r="DX141" s="369" t="str">
        <f ca="1">+IF(OFFSET('Hygiene Data'!$G$11,0,10*ROW('Hygiene Data'!G135))="","",OFFSET('Hygiene Data'!$G$11,0,10*ROW('Hygiene Data'!G135)))</f>
        <v/>
      </c>
      <c r="DY141" s="369" t="str">
        <f ca="1">+IF(OFFSET('Hygiene Data'!$G$12,0,10*ROW('Hygiene Data'!G135))="","",OFFSET('Hygiene Data'!$G$12,0,10*ROW('Hygiene Data'!G135)))</f>
        <v/>
      </c>
      <c r="DZ141" s="369" t="str">
        <f ca="1">+IF(OFFSET('Hygiene Data'!$G$13,0,10*ROW('Hygiene Data'!G135))="","",OFFSET('Hygiene Data'!$G$13,0,10*ROW('Hygiene Data'!G135)))</f>
        <v/>
      </c>
      <c r="EA141" s="369" t="str">
        <f ca="1">+IF(OFFSET('Hygiene Data'!$H$11,0,10*ROW('Hygiene Data'!H135))="","",OFFSET('Hygiene Data'!$H$11,0,10*ROW('Hygiene Data'!H135)))</f>
        <v/>
      </c>
      <c r="EB141" s="369" t="str">
        <f ca="1">+IF(OFFSET('Hygiene Data'!$H$12,0,10*ROW('Hygiene Data'!H135))="","",OFFSET('Hygiene Data'!$H$12,0,10*ROW('Hygiene Data'!H135)))</f>
        <v/>
      </c>
      <c r="EC141" s="369" t="str">
        <f ca="1">+IF(OFFSET('Hygiene Data'!$H$13,0,10*ROW('Hygiene Data'!H135))="","",OFFSET('Hygiene Data'!$H$13,0,10*ROW('Hygiene Data'!H135)))</f>
        <v/>
      </c>
      <c r="ED141" s="369" t="str">
        <f ca="1">+IF(OFFSET('Hygiene Data'!$I$11,0,10*ROW('Hygiene Data'!I135))="","",OFFSET('Hygiene Data'!$I$11,0,10*ROW('Hygiene Data'!I135)))</f>
        <v/>
      </c>
      <c r="EE141" s="369" t="str">
        <f ca="1">+IF(OFFSET('Hygiene Data'!$I$12,0,10*ROW('Hygiene Data'!I135))="","",OFFSET('Hygiene Data'!$I$12,0,10*ROW('Hygiene Data'!I135)))</f>
        <v/>
      </c>
      <c r="EF141" s="369" t="str">
        <f ca="1">+IF(OFFSET('Hygiene Data'!$I$13,0,10*ROW('Hygiene Data'!I135))="","",OFFSET('Hygiene Data'!$I$13,0,10*ROW('Hygiene Data'!I135)))</f>
        <v/>
      </c>
    </row>
    <row r="142" spans="1:136" x14ac:dyDescent="0.25">
      <c r="A142" s="478" t="str">
        <f ca="1">+IF(OFFSET('Water Data'!$B$2,0,10*ROW('Water Data'!E136))="","",OFFSET('Water Data'!$B$2,0,10*ROW('Water Data'!E136)))</f>
        <v/>
      </c>
      <c r="B142" s="478"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05" t="str">
        <f t="shared" ca="1" si="2"/>
        <v/>
      </c>
      <c r="D142" s="506"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06"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06"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06"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06"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06"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06"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06"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06"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06"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06"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06"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06"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06"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06"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06"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06"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06"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07"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07"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07"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07"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07"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07"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07"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07"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07"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07"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07"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07"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07"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07"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07"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07"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07"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07"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07"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07"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07"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07"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07"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07"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07"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07"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07"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07"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07"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07"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08"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84"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08"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08"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08"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08"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08"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08"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08"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08"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08"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08"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08"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08"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08"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08"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08"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08"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69" t="str">
        <f ca="1">+IF(OFFSET('Water Data'!$D$27,0,10*ROW('Water Data'!D136))="","",OFFSET('Water Data'!$D$27,0,10*ROW('Water Data'!D136)))</f>
        <v/>
      </c>
      <c r="BT142" s="369" t="str">
        <f ca="1">+IF(OFFSET('Water Data'!$D$28,0,10*ROW('Water Data'!D136))="","",OFFSET('Water Data'!$D$28,0,10*ROW('Water Data'!D136)))</f>
        <v/>
      </c>
      <c r="BU142" s="369" t="str">
        <f ca="1">+IF(OFFSET('Water Data'!$D$29,0,10*ROW('Water Data'!D136))="","",OFFSET('Water Data'!$D$29,0,10*ROW('Water Data'!D136)))</f>
        <v/>
      </c>
      <c r="BV142" s="369" t="str">
        <f ca="1">+IF(OFFSET('Water Data'!$E$27,0,10*ROW('Water Data'!E136))="","",OFFSET('Water Data'!$E$27,0,10*ROW('Water Data'!E136)))</f>
        <v/>
      </c>
      <c r="BW142" s="369" t="str">
        <f ca="1">+IF(OFFSET('Water Data'!$E$28,0,10*ROW('Water Data'!E136))="","",OFFSET('Water Data'!$E$28,0,10*ROW('Water Data'!E136)))</f>
        <v/>
      </c>
      <c r="BX142" s="369" t="str">
        <f ca="1">+IF(OFFSET('Water Data'!$E$29,0,10*ROW('Water Data'!E136))="","",OFFSET('Water Data'!$E$29,0,10*ROW('Water Data'!E136)))</f>
        <v/>
      </c>
      <c r="BY142" s="369" t="str">
        <f ca="1">+IF(OFFSET('Water Data'!$F$27,0,10*ROW('Water Data'!F136))="","",OFFSET('Water Data'!$F$27,0,10*ROW('Water Data'!F136)))</f>
        <v/>
      </c>
      <c r="BZ142" s="369" t="str">
        <f ca="1">+IF(OFFSET('Water Data'!$F$28,0,10*ROW('Water Data'!F136))="","",OFFSET('Water Data'!$F$28,0,10*ROW('Water Data'!F136)))</f>
        <v/>
      </c>
      <c r="CA142" s="369" t="str">
        <f ca="1">+IF(OFFSET('Water Data'!$F$29,0,10*ROW('Water Data'!F136))="","",OFFSET('Water Data'!$F$29,0,10*ROW('Water Data'!F136)))</f>
        <v/>
      </c>
      <c r="CB142" s="369" t="str">
        <f ca="1">+IF(OFFSET('Water Data'!$G$27,0,10*ROW('Water Data'!G136))="","",OFFSET('Water Data'!$G$27,0,10*ROW('Water Data'!G136)))</f>
        <v/>
      </c>
      <c r="CC142" s="369" t="str">
        <f ca="1">+IF(OFFSET('Water Data'!$G$28,0,10*ROW('Water Data'!G136))="","",OFFSET('Water Data'!$G$28,0,10*ROW('Water Data'!G136)))</f>
        <v/>
      </c>
      <c r="CD142" s="369" t="str">
        <f ca="1">+IF(OFFSET('Water Data'!$G$29,0,10*ROW('Water Data'!G136))="","",OFFSET('Water Data'!$G$29,0,10*ROW('Water Data'!G136)))</f>
        <v/>
      </c>
      <c r="CE142" s="369" t="str">
        <f ca="1">+IF(OFFSET('Water Data'!$H$27,0,10*ROW('Water Data'!H136))="","",OFFSET('Water Data'!$H$27,0,10*ROW('Water Data'!H136)))</f>
        <v/>
      </c>
      <c r="CF142" s="369" t="str">
        <f ca="1">+IF(OFFSET('Water Data'!$H$28,0,10*ROW('Water Data'!H136))="","",OFFSET('Water Data'!$H$28,0,10*ROW('Water Data'!H136)))</f>
        <v/>
      </c>
      <c r="CG142" s="369" t="str">
        <f ca="1">+IF(OFFSET('Water Data'!$H$29,0,10*ROW('Water Data'!H136))="","",OFFSET('Water Data'!$H$29,0,10*ROW('Water Data'!H136)))</f>
        <v/>
      </c>
      <c r="CH142" s="369" t="str">
        <f ca="1">+IF(OFFSET('Water Data'!$I$27,0,10*ROW('Water Data'!I136))="","",OFFSET('Water Data'!$I$27,0,10*ROW('Water Data'!I136)))</f>
        <v/>
      </c>
      <c r="CI142" s="369" t="str">
        <f ca="1">+IF(OFFSET('Water Data'!$I$28,0,10*ROW('Water Data'!I136))="","",OFFSET('Water Data'!$I$28,0,10*ROW('Water Data'!I136)))</f>
        <v/>
      </c>
      <c r="CJ142" s="369" t="str">
        <f ca="1">+IF(OFFSET('Water Data'!$I$29,0,10*ROW('Water Data'!I136))="","",OFFSET('Water Data'!$I$29,0,10*ROW('Water Data'!I136)))</f>
        <v/>
      </c>
      <c r="CK142" s="369" t="str">
        <f ca="1">+IF(OFFSET('Sanitation Data'!$D$28,0,10*ROW('Sanitation Data'!D136))="","",OFFSET('Sanitation Data'!$D$28,0,10*ROW('Sanitation Data'!D136)))</f>
        <v/>
      </c>
      <c r="CL142" s="369" t="str">
        <f ca="1">+IF(OFFSET('Sanitation Data'!$D$29,0,10*ROW('Sanitation Data'!D136))="","",OFFSET('Sanitation Data'!$D$29,0,10*ROW('Sanitation Data'!D136)))</f>
        <v/>
      </c>
      <c r="CM142" s="369" t="str">
        <f ca="1">+IF(OFFSET('Sanitation Data'!$D$30,0,10*ROW('Sanitation Data'!D136))="","",OFFSET('Sanitation Data'!$D$30,0,10*ROW('Sanitation Data'!D136)))</f>
        <v/>
      </c>
      <c r="CN142" s="369" t="str">
        <f ca="1">+IF(OFFSET('Sanitation Data'!$D$31,0,10*ROW('Sanitation Data'!D136))="","",OFFSET('Sanitation Data'!$D$31,0,10*ROW('Sanitation Data'!D136)))</f>
        <v/>
      </c>
      <c r="CO142" s="369" t="str">
        <f ca="1">+IF(OFFSET('Sanitation Data'!$D$32,0,10*ROW('Sanitation Data'!D136))="","",OFFSET('Sanitation Data'!$D$32,0,10*ROW('Sanitation Data'!D136)))</f>
        <v/>
      </c>
      <c r="CP142" s="369" t="str">
        <f ca="1">+IF(OFFSET('Sanitation Data'!$E$28,0,10*ROW('Sanitation Data'!E136))="","",OFFSET('Sanitation Data'!$E$28,0,10*ROW('Sanitation Data'!E136)))</f>
        <v/>
      </c>
      <c r="CQ142" s="369" t="str">
        <f ca="1">+IF(OFFSET('Sanitation Data'!$E$29,0,10*ROW('Sanitation Data'!E136))="","",OFFSET('Sanitation Data'!$E$29,0,10*ROW('Sanitation Data'!E136)))</f>
        <v/>
      </c>
      <c r="CR142" s="369" t="str">
        <f ca="1">+IF(OFFSET('Sanitation Data'!$E$30,0,10*ROW('Sanitation Data'!E136))="","",OFFSET('Sanitation Data'!$E$30,0,10*ROW('Sanitation Data'!E136)))</f>
        <v/>
      </c>
      <c r="CS142" s="369" t="str">
        <f ca="1">+IF(OFFSET('Sanitation Data'!$E$31,0,10*ROW('Sanitation Data'!E136))="","",OFFSET('Sanitation Data'!$E$31,0,10*ROW('Sanitation Data'!E136)))</f>
        <v/>
      </c>
      <c r="CT142" s="369" t="str">
        <f ca="1">+IF(OFFSET('Sanitation Data'!$E$32,0,10*ROW('Sanitation Data'!E136))="","",OFFSET('Sanitation Data'!$E$32,0,10*ROW('Sanitation Data'!E136)))</f>
        <v/>
      </c>
      <c r="CU142" s="369" t="str">
        <f ca="1">+IF(OFFSET('Sanitation Data'!$F$28,0,10*ROW('Sanitation Data'!F136))="","",OFFSET('Sanitation Data'!$F$28,0,10*ROW('Sanitation Data'!F136)))</f>
        <v/>
      </c>
      <c r="CV142" s="369" t="str">
        <f ca="1">+IF(OFFSET('Sanitation Data'!$F$29,0,10*ROW('Sanitation Data'!F136))="","",OFFSET('Sanitation Data'!$F$29,0,10*ROW('Sanitation Data'!F136)))</f>
        <v/>
      </c>
      <c r="CW142" s="369" t="str">
        <f ca="1">+IF(OFFSET('Sanitation Data'!$F$30,0,10*ROW('Sanitation Data'!F136))="","",OFFSET('Sanitation Data'!$F$30,0,10*ROW('Sanitation Data'!F136)))</f>
        <v/>
      </c>
      <c r="CX142" s="369" t="str">
        <f ca="1">+IF(OFFSET('Sanitation Data'!$F$31,0,10*ROW('Sanitation Data'!F136))="","",OFFSET('Sanitation Data'!$F$31,0,10*ROW('Sanitation Data'!F136)))</f>
        <v/>
      </c>
      <c r="CY142" s="369" t="str">
        <f ca="1">+IF(OFFSET('Sanitation Data'!$F$32,0,10*ROW('Sanitation Data'!F136))="","",OFFSET('Sanitation Data'!$F$32,0,10*ROW('Sanitation Data'!F136)))</f>
        <v/>
      </c>
      <c r="CZ142" s="369" t="str">
        <f ca="1">+IF(OFFSET('Sanitation Data'!$G$28,0,10*ROW('Sanitation Data'!G136))="","",OFFSET('Sanitation Data'!$G$28,0,10*ROW('Sanitation Data'!G136)))</f>
        <v/>
      </c>
      <c r="DA142" s="369" t="str">
        <f ca="1">+IF(OFFSET('Sanitation Data'!$G$29,0,10*ROW('Sanitation Data'!G136))="","",OFFSET('Sanitation Data'!$G$29,0,10*ROW('Sanitation Data'!G136)))</f>
        <v/>
      </c>
      <c r="DB142" s="369" t="str">
        <f ca="1">+IF(OFFSET('Sanitation Data'!$G$30,0,10*ROW('Sanitation Data'!G136))="","",OFFSET('Sanitation Data'!$G$30,0,10*ROW('Sanitation Data'!G136)))</f>
        <v/>
      </c>
      <c r="DC142" s="369" t="str">
        <f ca="1">+IF(OFFSET('Sanitation Data'!$G$31,0,10*ROW('Sanitation Data'!G136))="","",OFFSET('Sanitation Data'!$G$31,0,10*ROW('Sanitation Data'!G136)))</f>
        <v/>
      </c>
      <c r="DD142" s="369" t="str">
        <f ca="1">+IF(OFFSET('Sanitation Data'!$G$32,0,10*ROW('Sanitation Data'!G136))="","",OFFSET('Sanitation Data'!$G$32,0,10*ROW('Sanitation Data'!G136)))</f>
        <v/>
      </c>
      <c r="DE142" s="369" t="str">
        <f ca="1">+IF(OFFSET('Sanitation Data'!$H$28,0,10*ROW('Sanitation Data'!H136))="","",OFFSET('Sanitation Data'!$H$28,0,10*ROW('Sanitation Data'!H136)))</f>
        <v/>
      </c>
      <c r="DF142" s="369" t="str">
        <f ca="1">+IF(OFFSET('Sanitation Data'!$H$29,0,10*ROW('Sanitation Data'!H136))="","",OFFSET('Sanitation Data'!$H$29,0,10*ROW('Sanitation Data'!H136)))</f>
        <v/>
      </c>
      <c r="DG142" s="369" t="str">
        <f ca="1">+IF(OFFSET('Sanitation Data'!$H$30,0,10*ROW('Sanitation Data'!H136))="","",OFFSET('Sanitation Data'!$H$30,0,10*ROW('Sanitation Data'!H136)))</f>
        <v/>
      </c>
      <c r="DH142" s="369" t="str">
        <f ca="1">+IF(OFFSET('Sanitation Data'!$H$31,0,10*ROW('Sanitation Data'!H136))="","",OFFSET('Sanitation Data'!$H$31,0,10*ROW('Sanitation Data'!H136)))</f>
        <v/>
      </c>
      <c r="DI142" s="369" t="str">
        <f ca="1">+IF(OFFSET('Sanitation Data'!$H$32,0,10*ROW('Sanitation Data'!H136))="","",OFFSET('Sanitation Data'!$H$32,0,10*ROW('Sanitation Data'!H136)))</f>
        <v/>
      </c>
      <c r="DJ142" s="369" t="str">
        <f ca="1">+IF(OFFSET('Sanitation Data'!$I$28,0,10*ROW('Sanitation Data'!I136))="","",OFFSET('Sanitation Data'!$I$28,0,10*ROW('Sanitation Data'!I136)))</f>
        <v/>
      </c>
      <c r="DK142" s="369" t="str">
        <f ca="1">+IF(OFFSET('Sanitation Data'!$I$29,0,10*ROW('Sanitation Data'!I136))="","",OFFSET('Sanitation Data'!$I$29,0,10*ROW('Sanitation Data'!I136)))</f>
        <v/>
      </c>
      <c r="DL142" s="369" t="str">
        <f ca="1">+IF(OFFSET('Sanitation Data'!$I$30,0,10*ROW('Sanitation Data'!I136))="","",OFFSET('Sanitation Data'!$I$30,0,10*ROW('Sanitation Data'!I136)))</f>
        <v/>
      </c>
      <c r="DM142" s="369" t="str">
        <f ca="1">+IF(OFFSET('Sanitation Data'!$I$31,0,10*ROW('Sanitation Data'!I136))="","",OFFSET('Sanitation Data'!$I$31,0,10*ROW('Sanitation Data'!I136)))</f>
        <v/>
      </c>
      <c r="DN142" s="369" t="str">
        <f ca="1">+IF(OFFSET('Sanitation Data'!$I$32,0,10*ROW('Sanitation Data'!I136))="","",OFFSET('Sanitation Data'!$I$32,0,10*ROW('Sanitation Data'!I136)))</f>
        <v/>
      </c>
      <c r="DO142" s="369" t="str">
        <f ca="1">+IF(OFFSET('Hygiene Data'!$D$11,0,10*ROW('Hygiene Data'!D136))="","",OFFSET('Hygiene Data'!$D$11,0,10*ROW('Hygiene Data'!D136)))</f>
        <v/>
      </c>
      <c r="DP142" s="369" t="str">
        <f ca="1">+IF(OFFSET('Hygiene Data'!$D$12,0,10*ROW('Hygiene Data'!D136))="","",OFFSET('Hygiene Data'!$D$12,0,10*ROW('Hygiene Data'!D136)))</f>
        <v/>
      </c>
      <c r="DQ142" s="369" t="str">
        <f ca="1">+IF(OFFSET('Hygiene Data'!$D$13,0,10*ROW('Hygiene Data'!D136))="","",OFFSET('Hygiene Data'!$D$13,0,10*ROW('Hygiene Data'!D136)))</f>
        <v/>
      </c>
      <c r="DR142" s="369" t="str">
        <f ca="1">+IF(OFFSET('Hygiene Data'!$E$11,0,10*ROW('Hygiene Data'!E136))="","",OFFSET('Hygiene Data'!$E$11,0,10*ROW('Hygiene Data'!E136)))</f>
        <v/>
      </c>
      <c r="DS142" s="369" t="str">
        <f ca="1">+IF(OFFSET('Hygiene Data'!$E$12,0,10*ROW('Hygiene Data'!E136))="","",OFFSET('Hygiene Data'!$E$12,0,10*ROW('Hygiene Data'!E136)))</f>
        <v/>
      </c>
      <c r="DT142" s="369" t="str">
        <f ca="1">+IF(OFFSET('Hygiene Data'!$E$13,0,10*ROW('Hygiene Data'!E136))="","",OFFSET('Hygiene Data'!$E$13,0,10*ROW('Hygiene Data'!E136)))</f>
        <v/>
      </c>
      <c r="DU142" s="369" t="str">
        <f ca="1">+IF(OFFSET('Hygiene Data'!$F$11,0,10*ROW('Hygiene Data'!F136))="","",OFFSET('Hygiene Data'!$F$11,0,10*ROW('Hygiene Data'!F136)))</f>
        <v/>
      </c>
      <c r="DV142" s="369" t="str">
        <f ca="1">+IF(OFFSET('Hygiene Data'!$F$12,0,10*ROW('Hygiene Data'!F136))="","",OFFSET('Hygiene Data'!$F$12,0,10*ROW('Hygiene Data'!F136)))</f>
        <v/>
      </c>
      <c r="DW142" s="369" t="str">
        <f ca="1">+IF(OFFSET('Hygiene Data'!$F$13,0,10*ROW('Hygiene Data'!F136))="","",OFFSET('Hygiene Data'!$F$13,0,10*ROW('Hygiene Data'!F136)))</f>
        <v/>
      </c>
      <c r="DX142" s="369" t="str">
        <f ca="1">+IF(OFFSET('Hygiene Data'!$G$11,0,10*ROW('Hygiene Data'!G136))="","",OFFSET('Hygiene Data'!$G$11,0,10*ROW('Hygiene Data'!G136)))</f>
        <v/>
      </c>
      <c r="DY142" s="369" t="str">
        <f ca="1">+IF(OFFSET('Hygiene Data'!$G$12,0,10*ROW('Hygiene Data'!G136))="","",OFFSET('Hygiene Data'!$G$12,0,10*ROW('Hygiene Data'!G136)))</f>
        <v/>
      </c>
      <c r="DZ142" s="369" t="str">
        <f ca="1">+IF(OFFSET('Hygiene Data'!$G$13,0,10*ROW('Hygiene Data'!G136))="","",OFFSET('Hygiene Data'!$G$13,0,10*ROW('Hygiene Data'!G136)))</f>
        <v/>
      </c>
      <c r="EA142" s="369" t="str">
        <f ca="1">+IF(OFFSET('Hygiene Data'!$H$11,0,10*ROW('Hygiene Data'!H136))="","",OFFSET('Hygiene Data'!$H$11,0,10*ROW('Hygiene Data'!H136)))</f>
        <v/>
      </c>
      <c r="EB142" s="369" t="str">
        <f ca="1">+IF(OFFSET('Hygiene Data'!$H$12,0,10*ROW('Hygiene Data'!H136))="","",OFFSET('Hygiene Data'!$H$12,0,10*ROW('Hygiene Data'!H136)))</f>
        <v/>
      </c>
      <c r="EC142" s="369" t="str">
        <f ca="1">+IF(OFFSET('Hygiene Data'!$H$13,0,10*ROW('Hygiene Data'!H136))="","",OFFSET('Hygiene Data'!$H$13,0,10*ROW('Hygiene Data'!H136)))</f>
        <v/>
      </c>
      <c r="ED142" s="369" t="str">
        <f ca="1">+IF(OFFSET('Hygiene Data'!$I$11,0,10*ROW('Hygiene Data'!I136))="","",OFFSET('Hygiene Data'!$I$11,0,10*ROW('Hygiene Data'!I136)))</f>
        <v/>
      </c>
      <c r="EE142" s="369" t="str">
        <f ca="1">+IF(OFFSET('Hygiene Data'!$I$12,0,10*ROW('Hygiene Data'!I136))="","",OFFSET('Hygiene Data'!$I$12,0,10*ROW('Hygiene Data'!I136)))</f>
        <v/>
      </c>
      <c r="EF142" s="369" t="str">
        <f ca="1">+IF(OFFSET('Hygiene Data'!$I$13,0,10*ROW('Hygiene Data'!I136))="","",OFFSET('Hygiene Data'!$I$13,0,10*ROW('Hygiene Data'!I136)))</f>
        <v/>
      </c>
    </row>
    <row r="143" spans="1:136" x14ac:dyDescent="0.25">
      <c r="A143" s="478" t="str">
        <f ca="1">+IF(OFFSET('Water Data'!$B$2,0,10*ROW('Water Data'!E137))="","",OFFSET('Water Data'!$B$2,0,10*ROW('Water Data'!E137)))</f>
        <v/>
      </c>
      <c r="B143" s="478"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05" t="str">
        <f t="shared" ca="1" si="2"/>
        <v/>
      </c>
      <c r="D143" s="506"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06"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06"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06"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06"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06"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06"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06"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06"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06"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06"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06"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06"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06"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06"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06"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06"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06"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07"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07"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07"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07"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07"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07"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07"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07"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07"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07"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07"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07"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07"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07"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07"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07"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07"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07"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07"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07"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07"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07"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07"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07"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07"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07"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07"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07"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07"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07"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08"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84"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08"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08"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08"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08"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08"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08"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08"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08"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08"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08"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08"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08"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08"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08"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08"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08"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69" t="str">
        <f ca="1">+IF(OFFSET('Water Data'!$D$27,0,10*ROW('Water Data'!D137))="","",OFFSET('Water Data'!$D$27,0,10*ROW('Water Data'!D137)))</f>
        <v/>
      </c>
      <c r="BT143" s="369" t="str">
        <f ca="1">+IF(OFFSET('Water Data'!$D$28,0,10*ROW('Water Data'!D137))="","",OFFSET('Water Data'!$D$28,0,10*ROW('Water Data'!D137)))</f>
        <v/>
      </c>
      <c r="BU143" s="369" t="str">
        <f ca="1">+IF(OFFSET('Water Data'!$D$29,0,10*ROW('Water Data'!D137))="","",OFFSET('Water Data'!$D$29,0,10*ROW('Water Data'!D137)))</f>
        <v/>
      </c>
      <c r="BV143" s="369" t="str">
        <f ca="1">+IF(OFFSET('Water Data'!$E$27,0,10*ROW('Water Data'!E137))="","",OFFSET('Water Data'!$E$27,0,10*ROW('Water Data'!E137)))</f>
        <v/>
      </c>
      <c r="BW143" s="369" t="str">
        <f ca="1">+IF(OFFSET('Water Data'!$E$28,0,10*ROW('Water Data'!E137))="","",OFFSET('Water Data'!$E$28,0,10*ROW('Water Data'!E137)))</f>
        <v/>
      </c>
      <c r="BX143" s="369" t="str">
        <f ca="1">+IF(OFFSET('Water Data'!$E$29,0,10*ROW('Water Data'!E137))="","",OFFSET('Water Data'!$E$29,0,10*ROW('Water Data'!E137)))</f>
        <v/>
      </c>
      <c r="BY143" s="369" t="str">
        <f ca="1">+IF(OFFSET('Water Data'!$F$27,0,10*ROW('Water Data'!F137))="","",OFFSET('Water Data'!$F$27,0,10*ROW('Water Data'!F137)))</f>
        <v/>
      </c>
      <c r="BZ143" s="369" t="str">
        <f ca="1">+IF(OFFSET('Water Data'!$F$28,0,10*ROW('Water Data'!F137))="","",OFFSET('Water Data'!$F$28,0,10*ROW('Water Data'!F137)))</f>
        <v/>
      </c>
      <c r="CA143" s="369" t="str">
        <f ca="1">+IF(OFFSET('Water Data'!$F$29,0,10*ROW('Water Data'!F137))="","",OFFSET('Water Data'!$F$29,0,10*ROW('Water Data'!F137)))</f>
        <v/>
      </c>
      <c r="CB143" s="369" t="str">
        <f ca="1">+IF(OFFSET('Water Data'!$G$27,0,10*ROW('Water Data'!G137))="","",OFFSET('Water Data'!$G$27,0,10*ROW('Water Data'!G137)))</f>
        <v/>
      </c>
      <c r="CC143" s="369" t="str">
        <f ca="1">+IF(OFFSET('Water Data'!$G$28,0,10*ROW('Water Data'!G137))="","",OFFSET('Water Data'!$G$28,0,10*ROW('Water Data'!G137)))</f>
        <v/>
      </c>
      <c r="CD143" s="369" t="str">
        <f ca="1">+IF(OFFSET('Water Data'!$G$29,0,10*ROW('Water Data'!G137))="","",OFFSET('Water Data'!$G$29,0,10*ROW('Water Data'!G137)))</f>
        <v/>
      </c>
      <c r="CE143" s="369" t="str">
        <f ca="1">+IF(OFFSET('Water Data'!$H$27,0,10*ROW('Water Data'!H137))="","",OFFSET('Water Data'!$H$27,0,10*ROW('Water Data'!H137)))</f>
        <v/>
      </c>
      <c r="CF143" s="369" t="str">
        <f ca="1">+IF(OFFSET('Water Data'!$H$28,0,10*ROW('Water Data'!H137))="","",OFFSET('Water Data'!$H$28,0,10*ROW('Water Data'!H137)))</f>
        <v/>
      </c>
      <c r="CG143" s="369" t="str">
        <f ca="1">+IF(OFFSET('Water Data'!$H$29,0,10*ROW('Water Data'!H137))="","",OFFSET('Water Data'!$H$29,0,10*ROW('Water Data'!H137)))</f>
        <v/>
      </c>
      <c r="CH143" s="369" t="str">
        <f ca="1">+IF(OFFSET('Water Data'!$I$27,0,10*ROW('Water Data'!I137))="","",OFFSET('Water Data'!$I$27,0,10*ROW('Water Data'!I137)))</f>
        <v/>
      </c>
      <c r="CI143" s="369" t="str">
        <f ca="1">+IF(OFFSET('Water Data'!$I$28,0,10*ROW('Water Data'!I137))="","",OFFSET('Water Data'!$I$28,0,10*ROW('Water Data'!I137)))</f>
        <v/>
      </c>
      <c r="CJ143" s="369" t="str">
        <f ca="1">+IF(OFFSET('Water Data'!$I$29,0,10*ROW('Water Data'!I137))="","",OFFSET('Water Data'!$I$29,0,10*ROW('Water Data'!I137)))</f>
        <v/>
      </c>
      <c r="CK143" s="369" t="str">
        <f ca="1">+IF(OFFSET('Sanitation Data'!$D$28,0,10*ROW('Sanitation Data'!D137))="","",OFFSET('Sanitation Data'!$D$28,0,10*ROW('Sanitation Data'!D137)))</f>
        <v/>
      </c>
      <c r="CL143" s="369" t="str">
        <f ca="1">+IF(OFFSET('Sanitation Data'!$D$29,0,10*ROW('Sanitation Data'!D137))="","",OFFSET('Sanitation Data'!$D$29,0,10*ROW('Sanitation Data'!D137)))</f>
        <v/>
      </c>
      <c r="CM143" s="369" t="str">
        <f ca="1">+IF(OFFSET('Sanitation Data'!$D$30,0,10*ROW('Sanitation Data'!D137))="","",OFFSET('Sanitation Data'!$D$30,0,10*ROW('Sanitation Data'!D137)))</f>
        <v/>
      </c>
      <c r="CN143" s="369" t="str">
        <f ca="1">+IF(OFFSET('Sanitation Data'!$D$31,0,10*ROW('Sanitation Data'!D137))="","",OFFSET('Sanitation Data'!$D$31,0,10*ROW('Sanitation Data'!D137)))</f>
        <v/>
      </c>
      <c r="CO143" s="369" t="str">
        <f ca="1">+IF(OFFSET('Sanitation Data'!$D$32,0,10*ROW('Sanitation Data'!D137))="","",OFFSET('Sanitation Data'!$D$32,0,10*ROW('Sanitation Data'!D137)))</f>
        <v/>
      </c>
      <c r="CP143" s="369" t="str">
        <f ca="1">+IF(OFFSET('Sanitation Data'!$E$28,0,10*ROW('Sanitation Data'!E137))="","",OFFSET('Sanitation Data'!$E$28,0,10*ROW('Sanitation Data'!E137)))</f>
        <v/>
      </c>
      <c r="CQ143" s="369" t="str">
        <f ca="1">+IF(OFFSET('Sanitation Data'!$E$29,0,10*ROW('Sanitation Data'!E137))="","",OFFSET('Sanitation Data'!$E$29,0,10*ROW('Sanitation Data'!E137)))</f>
        <v/>
      </c>
      <c r="CR143" s="369" t="str">
        <f ca="1">+IF(OFFSET('Sanitation Data'!$E$30,0,10*ROW('Sanitation Data'!E137))="","",OFFSET('Sanitation Data'!$E$30,0,10*ROW('Sanitation Data'!E137)))</f>
        <v/>
      </c>
      <c r="CS143" s="369" t="str">
        <f ca="1">+IF(OFFSET('Sanitation Data'!$E$31,0,10*ROW('Sanitation Data'!E137))="","",OFFSET('Sanitation Data'!$E$31,0,10*ROW('Sanitation Data'!E137)))</f>
        <v/>
      </c>
      <c r="CT143" s="369" t="str">
        <f ca="1">+IF(OFFSET('Sanitation Data'!$E$32,0,10*ROW('Sanitation Data'!E137))="","",OFFSET('Sanitation Data'!$E$32,0,10*ROW('Sanitation Data'!E137)))</f>
        <v/>
      </c>
      <c r="CU143" s="369" t="str">
        <f ca="1">+IF(OFFSET('Sanitation Data'!$F$28,0,10*ROW('Sanitation Data'!F137))="","",OFFSET('Sanitation Data'!$F$28,0,10*ROW('Sanitation Data'!F137)))</f>
        <v/>
      </c>
      <c r="CV143" s="369" t="str">
        <f ca="1">+IF(OFFSET('Sanitation Data'!$F$29,0,10*ROW('Sanitation Data'!F137))="","",OFFSET('Sanitation Data'!$F$29,0,10*ROW('Sanitation Data'!F137)))</f>
        <v/>
      </c>
      <c r="CW143" s="369" t="str">
        <f ca="1">+IF(OFFSET('Sanitation Data'!$F$30,0,10*ROW('Sanitation Data'!F137))="","",OFFSET('Sanitation Data'!$F$30,0,10*ROW('Sanitation Data'!F137)))</f>
        <v/>
      </c>
      <c r="CX143" s="369" t="str">
        <f ca="1">+IF(OFFSET('Sanitation Data'!$F$31,0,10*ROW('Sanitation Data'!F137))="","",OFFSET('Sanitation Data'!$F$31,0,10*ROW('Sanitation Data'!F137)))</f>
        <v/>
      </c>
      <c r="CY143" s="369" t="str">
        <f ca="1">+IF(OFFSET('Sanitation Data'!$F$32,0,10*ROW('Sanitation Data'!F137))="","",OFFSET('Sanitation Data'!$F$32,0,10*ROW('Sanitation Data'!F137)))</f>
        <v/>
      </c>
      <c r="CZ143" s="369" t="str">
        <f ca="1">+IF(OFFSET('Sanitation Data'!$G$28,0,10*ROW('Sanitation Data'!G137))="","",OFFSET('Sanitation Data'!$G$28,0,10*ROW('Sanitation Data'!G137)))</f>
        <v/>
      </c>
      <c r="DA143" s="369" t="str">
        <f ca="1">+IF(OFFSET('Sanitation Data'!$G$29,0,10*ROW('Sanitation Data'!G137))="","",OFFSET('Sanitation Data'!$G$29,0,10*ROW('Sanitation Data'!G137)))</f>
        <v/>
      </c>
      <c r="DB143" s="369" t="str">
        <f ca="1">+IF(OFFSET('Sanitation Data'!$G$30,0,10*ROW('Sanitation Data'!G137))="","",OFFSET('Sanitation Data'!$G$30,0,10*ROW('Sanitation Data'!G137)))</f>
        <v/>
      </c>
      <c r="DC143" s="369" t="str">
        <f ca="1">+IF(OFFSET('Sanitation Data'!$G$31,0,10*ROW('Sanitation Data'!G137))="","",OFFSET('Sanitation Data'!$G$31,0,10*ROW('Sanitation Data'!G137)))</f>
        <v/>
      </c>
      <c r="DD143" s="369" t="str">
        <f ca="1">+IF(OFFSET('Sanitation Data'!$G$32,0,10*ROW('Sanitation Data'!G137))="","",OFFSET('Sanitation Data'!$G$32,0,10*ROW('Sanitation Data'!G137)))</f>
        <v/>
      </c>
      <c r="DE143" s="369" t="str">
        <f ca="1">+IF(OFFSET('Sanitation Data'!$H$28,0,10*ROW('Sanitation Data'!H137))="","",OFFSET('Sanitation Data'!$H$28,0,10*ROW('Sanitation Data'!H137)))</f>
        <v/>
      </c>
      <c r="DF143" s="369" t="str">
        <f ca="1">+IF(OFFSET('Sanitation Data'!$H$29,0,10*ROW('Sanitation Data'!H137))="","",OFFSET('Sanitation Data'!$H$29,0,10*ROW('Sanitation Data'!H137)))</f>
        <v/>
      </c>
      <c r="DG143" s="369" t="str">
        <f ca="1">+IF(OFFSET('Sanitation Data'!$H$30,0,10*ROW('Sanitation Data'!H137))="","",OFFSET('Sanitation Data'!$H$30,0,10*ROW('Sanitation Data'!H137)))</f>
        <v/>
      </c>
      <c r="DH143" s="369" t="str">
        <f ca="1">+IF(OFFSET('Sanitation Data'!$H$31,0,10*ROW('Sanitation Data'!H137))="","",OFFSET('Sanitation Data'!$H$31,0,10*ROW('Sanitation Data'!H137)))</f>
        <v/>
      </c>
      <c r="DI143" s="369" t="str">
        <f ca="1">+IF(OFFSET('Sanitation Data'!$H$32,0,10*ROW('Sanitation Data'!H137))="","",OFFSET('Sanitation Data'!$H$32,0,10*ROW('Sanitation Data'!H137)))</f>
        <v/>
      </c>
      <c r="DJ143" s="369" t="str">
        <f ca="1">+IF(OFFSET('Sanitation Data'!$I$28,0,10*ROW('Sanitation Data'!I137))="","",OFFSET('Sanitation Data'!$I$28,0,10*ROW('Sanitation Data'!I137)))</f>
        <v/>
      </c>
      <c r="DK143" s="369" t="str">
        <f ca="1">+IF(OFFSET('Sanitation Data'!$I$29,0,10*ROW('Sanitation Data'!I137))="","",OFFSET('Sanitation Data'!$I$29,0,10*ROW('Sanitation Data'!I137)))</f>
        <v/>
      </c>
      <c r="DL143" s="369" t="str">
        <f ca="1">+IF(OFFSET('Sanitation Data'!$I$30,0,10*ROW('Sanitation Data'!I137))="","",OFFSET('Sanitation Data'!$I$30,0,10*ROW('Sanitation Data'!I137)))</f>
        <v/>
      </c>
      <c r="DM143" s="369" t="str">
        <f ca="1">+IF(OFFSET('Sanitation Data'!$I$31,0,10*ROW('Sanitation Data'!I137))="","",OFFSET('Sanitation Data'!$I$31,0,10*ROW('Sanitation Data'!I137)))</f>
        <v/>
      </c>
      <c r="DN143" s="369" t="str">
        <f ca="1">+IF(OFFSET('Sanitation Data'!$I$32,0,10*ROW('Sanitation Data'!I137))="","",OFFSET('Sanitation Data'!$I$32,0,10*ROW('Sanitation Data'!I137)))</f>
        <v/>
      </c>
      <c r="DO143" s="369" t="str">
        <f ca="1">+IF(OFFSET('Hygiene Data'!$D$11,0,10*ROW('Hygiene Data'!D137))="","",OFFSET('Hygiene Data'!$D$11,0,10*ROW('Hygiene Data'!D137)))</f>
        <v/>
      </c>
      <c r="DP143" s="369" t="str">
        <f ca="1">+IF(OFFSET('Hygiene Data'!$D$12,0,10*ROW('Hygiene Data'!D137))="","",OFFSET('Hygiene Data'!$D$12,0,10*ROW('Hygiene Data'!D137)))</f>
        <v/>
      </c>
      <c r="DQ143" s="369" t="str">
        <f ca="1">+IF(OFFSET('Hygiene Data'!$D$13,0,10*ROW('Hygiene Data'!D137))="","",OFFSET('Hygiene Data'!$D$13,0,10*ROW('Hygiene Data'!D137)))</f>
        <v/>
      </c>
      <c r="DR143" s="369" t="str">
        <f ca="1">+IF(OFFSET('Hygiene Data'!$E$11,0,10*ROW('Hygiene Data'!E137))="","",OFFSET('Hygiene Data'!$E$11,0,10*ROW('Hygiene Data'!E137)))</f>
        <v/>
      </c>
      <c r="DS143" s="369" t="str">
        <f ca="1">+IF(OFFSET('Hygiene Data'!$E$12,0,10*ROW('Hygiene Data'!E137))="","",OFFSET('Hygiene Data'!$E$12,0,10*ROW('Hygiene Data'!E137)))</f>
        <v/>
      </c>
      <c r="DT143" s="369" t="str">
        <f ca="1">+IF(OFFSET('Hygiene Data'!$E$13,0,10*ROW('Hygiene Data'!E137))="","",OFFSET('Hygiene Data'!$E$13,0,10*ROW('Hygiene Data'!E137)))</f>
        <v/>
      </c>
      <c r="DU143" s="369" t="str">
        <f ca="1">+IF(OFFSET('Hygiene Data'!$F$11,0,10*ROW('Hygiene Data'!F137))="","",OFFSET('Hygiene Data'!$F$11,0,10*ROW('Hygiene Data'!F137)))</f>
        <v/>
      </c>
      <c r="DV143" s="369" t="str">
        <f ca="1">+IF(OFFSET('Hygiene Data'!$F$12,0,10*ROW('Hygiene Data'!F137))="","",OFFSET('Hygiene Data'!$F$12,0,10*ROW('Hygiene Data'!F137)))</f>
        <v/>
      </c>
      <c r="DW143" s="369" t="str">
        <f ca="1">+IF(OFFSET('Hygiene Data'!$F$13,0,10*ROW('Hygiene Data'!F137))="","",OFFSET('Hygiene Data'!$F$13,0,10*ROW('Hygiene Data'!F137)))</f>
        <v/>
      </c>
      <c r="DX143" s="369" t="str">
        <f ca="1">+IF(OFFSET('Hygiene Data'!$G$11,0,10*ROW('Hygiene Data'!G137))="","",OFFSET('Hygiene Data'!$G$11,0,10*ROW('Hygiene Data'!G137)))</f>
        <v/>
      </c>
      <c r="DY143" s="369" t="str">
        <f ca="1">+IF(OFFSET('Hygiene Data'!$G$12,0,10*ROW('Hygiene Data'!G137))="","",OFFSET('Hygiene Data'!$G$12,0,10*ROW('Hygiene Data'!G137)))</f>
        <v/>
      </c>
      <c r="DZ143" s="369" t="str">
        <f ca="1">+IF(OFFSET('Hygiene Data'!$G$13,0,10*ROW('Hygiene Data'!G137))="","",OFFSET('Hygiene Data'!$G$13,0,10*ROW('Hygiene Data'!G137)))</f>
        <v/>
      </c>
      <c r="EA143" s="369" t="str">
        <f ca="1">+IF(OFFSET('Hygiene Data'!$H$11,0,10*ROW('Hygiene Data'!H137))="","",OFFSET('Hygiene Data'!$H$11,0,10*ROW('Hygiene Data'!H137)))</f>
        <v/>
      </c>
      <c r="EB143" s="369" t="str">
        <f ca="1">+IF(OFFSET('Hygiene Data'!$H$12,0,10*ROW('Hygiene Data'!H137))="","",OFFSET('Hygiene Data'!$H$12,0,10*ROW('Hygiene Data'!H137)))</f>
        <v/>
      </c>
      <c r="EC143" s="369" t="str">
        <f ca="1">+IF(OFFSET('Hygiene Data'!$H$13,0,10*ROW('Hygiene Data'!H137))="","",OFFSET('Hygiene Data'!$H$13,0,10*ROW('Hygiene Data'!H137)))</f>
        <v/>
      </c>
      <c r="ED143" s="369" t="str">
        <f ca="1">+IF(OFFSET('Hygiene Data'!$I$11,0,10*ROW('Hygiene Data'!I137))="","",OFFSET('Hygiene Data'!$I$11,0,10*ROW('Hygiene Data'!I137)))</f>
        <v/>
      </c>
      <c r="EE143" s="369" t="str">
        <f ca="1">+IF(OFFSET('Hygiene Data'!$I$12,0,10*ROW('Hygiene Data'!I137))="","",OFFSET('Hygiene Data'!$I$12,0,10*ROW('Hygiene Data'!I137)))</f>
        <v/>
      </c>
      <c r="EF143" s="369" t="str">
        <f ca="1">+IF(OFFSET('Hygiene Data'!$I$13,0,10*ROW('Hygiene Data'!I137))="","",OFFSET('Hygiene Data'!$I$13,0,10*ROW('Hygiene Data'!I137)))</f>
        <v/>
      </c>
    </row>
    <row r="144" spans="1:136" x14ac:dyDescent="0.25">
      <c r="A144" s="478" t="str">
        <f ca="1">+IF(OFFSET('Water Data'!$B$2,0,10*ROW('Water Data'!E138))="","",OFFSET('Water Data'!$B$2,0,10*ROW('Water Data'!E138)))</f>
        <v/>
      </c>
      <c r="B144" s="478"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05" t="str">
        <f t="shared" ca="1" si="2"/>
        <v/>
      </c>
      <c r="D144" s="506"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06"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06"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06"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06"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06"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06"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06"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06"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06"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06"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06"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06"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06"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06"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06"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06"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06"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07"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07"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07"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07"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07"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07"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07"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07"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07"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07"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07"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07"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07"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07"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07"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07"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07"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07"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07"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07"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07"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07"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07"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07"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07"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07"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07"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07"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07"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07"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08"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84"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08"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08"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08"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08"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08"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08"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08"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08"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08"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08"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08"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08"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08"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08"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08"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08"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69" t="str">
        <f ca="1">+IF(OFFSET('Water Data'!$D$27,0,10*ROW('Water Data'!D138))="","",OFFSET('Water Data'!$D$27,0,10*ROW('Water Data'!D138)))</f>
        <v/>
      </c>
      <c r="BT144" s="369" t="str">
        <f ca="1">+IF(OFFSET('Water Data'!$D$28,0,10*ROW('Water Data'!D138))="","",OFFSET('Water Data'!$D$28,0,10*ROW('Water Data'!D138)))</f>
        <v/>
      </c>
      <c r="BU144" s="369" t="str">
        <f ca="1">+IF(OFFSET('Water Data'!$D$29,0,10*ROW('Water Data'!D138))="","",OFFSET('Water Data'!$D$29,0,10*ROW('Water Data'!D138)))</f>
        <v/>
      </c>
      <c r="BV144" s="369" t="str">
        <f ca="1">+IF(OFFSET('Water Data'!$E$27,0,10*ROW('Water Data'!E138))="","",OFFSET('Water Data'!$E$27,0,10*ROW('Water Data'!E138)))</f>
        <v/>
      </c>
      <c r="BW144" s="369" t="str">
        <f ca="1">+IF(OFFSET('Water Data'!$E$28,0,10*ROW('Water Data'!E138))="","",OFFSET('Water Data'!$E$28,0,10*ROW('Water Data'!E138)))</f>
        <v/>
      </c>
      <c r="BX144" s="369" t="str">
        <f ca="1">+IF(OFFSET('Water Data'!$E$29,0,10*ROW('Water Data'!E138))="","",OFFSET('Water Data'!$E$29,0,10*ROW('Water Data'!E138)))</f>
        <v/>
      </c>
      <c r="BY144" s="369" t="str">
        <f ca="1">+IF(OFFSET('Water Data'!$F$27,0,10*ROW('Water Data'!F138))="","",OFFSET('Water Data'!$F$27,0,10*ROW('Water Data'!F138)))</f>
        <v/>
      </c>
      <c r="BZ144" s="369" t="str">
        <f ca="1">+IF(OFFSET('Water Data'!$F$28,0,10*ROW('Water Data'!F138))="","",OFFSET('Water Data'!$F$28,0,10*ROW('Water Data'!F138)))</f>
        <v/>
      </c>
      <c r="CA144" s="369" t="str">
        <f ca="1">+IF(OFFSET('Water Data'!$F$29,0,10*ROW('Water Data'!F138))="","",OFFSET('Water Data'!$F$29,0,10*ROW('Water Data'!F138)))</f>
        <v/>
      </c>
      <c r="CB144" s="369" t="str">
        <f ca="1">+IF(OFFSET('Water Data'!$G$27,0,10*ROW('Water Data'!G138))="","",OFFSET('Water Data'!$G$27,0,10*ROW('Water Data'!G138)))</f>
        <v/>
      </c>
      <c r="CC144" s="369" t="str">
        <f ca="1">+IF(OFFSET('Water Data'!$G$28,0,10*ROW('Water Data'!G138))="","",OFFSET('Water Data'!$G$28,0,10*ROW('Water Data'!G138)))</f>
        <v/>
      </c>
      <c r="CD144" s="369" t="str">
        <f ca="1">+IF(OFFSET('Water Data'!$G$29,0,10*ROW('Water Data'!G138))="","",OFFSET('Water Data'!$G$29,0,10*ROW('Water Data'!G138)))</f>
        <v/>
      </c>
      <c r="CE144" s="369" t="str">
        <f ca="1">+IF(OFFSET('Water Data'!$H$27,0,10*ROW('Water Data'!H138))="","",OFFSET('Water Data'!$H$27,0,10*ROW('Water Data'!H138)))</f>
        <v/>
      </c>
      <c r="CF144" s="369" t="str">
        <f ca="1">+IF(OFFSET('Water Data'!$H$28,0,10*ROW('Water Data'!H138))="","",OFFSET('Water Data'!$H$28,0,10*ROW('Water Data'!H138)))</f>
        <v/>
      </c>
      <c r="CG144" s="369" t="str">
        <f ca="1">+IF(OFFSET('Water Data'!$H$29,0,10*ROW('Water Data'!H138))="","",OFFSET('Water Data'!$H$29,0,10*ROW('Water Data'!H138)))</f>
        <v/>
      </c>
      <c r="CH144" s="369" t="str">
        <f ca="1">+IF(OFFSET('Water Data'!$I$27,0,10*ROW('Water Data'!I138))="","",OFFSET('Water Data'!$I$27,0,10*ROW('Water Data'!I138)))</f>
        <v/>
      </c>
      <c r="CI144" s="369" t="str">
        <f ca="1">+IF(OFFSET('Water Data'!$I$28,0,10*ROW('Water Data'!I138))="","",OFFSET('Water Data'!$I$28,0,10*ROW('Water Data'!I138)))</f>
        <v/>
      </c>
      <c r="CJ144" s="369" t="str">
        <f ca="1">+IF(OFFSET('Water Data'!$I$29,0,10*ROW('Water Data'!I138))="","",OFFSET('Water Data'!$I$29,0,10*ROW('Water Data'!I138)))</f>
        <v/>
      </c>
      <c r="CK144" s="369" t="str">
        <f ca="1">+IF(OFFSET('Sanitation Data'!$D$28,0,10*ROW('Sanitation Data'!D138))="","",OFFSET('Sanitation Data'!$D$28,0,10*ROW('Sanitation Data'!D138)))</f>
        <v/>
      </c>
      <c r="CL144" s="369" t="str">
        <f ca="1">+IF(OFFSET('Sanitation Data'!$D$29,0,10*ROW('Sanitation Data'!D138))="","",OFFSET('Sanitation Data'!$D$29,0,10*ROW('Sanitation Data'!D138)))</f>
        <v/>
      </c>
      <c r="CM144" s="369" t="str">
        <f ca="1">+IF(OFFSET('Sanitation Data'!$D$30,0,10*ROW('Sanitation Data'!D138))="","",OFFSET('Sanitation Data'!$D$30,0,10*ROW('Sanitation Data'!D138)))</f>
        <v/>
      </c>
      <c r="CN144" s="369" t="str">
        <f ca="1">+IF(OFFSET('Sanitation Data'!$D$31,0,10*ROW('Sanitation Data'!D138))="","",OFFSET('Sanitation Data'!$D$31,0,10*ROW('Sanitation Data'!D138)))</f>
        <v/>
      </c>
      <c r="CO144" s="369" t="str">
        <f ca="1">+IF(OFFSET('Sanitation Data'!$D$32,0,10*ROW('Sanitation Data'!D138))="","",OFFSET('Sanitation Data'!$D$32,0,10*ROW('Sanitation Data'!D138)))</f>
        <v/>
      </c>
      <c r="CP144" s="369" t="str">
        <f ca="1">+IF(OFFSET('Sanitation Data'!$E$28,0,10*ROW('Sanitation Data'!E138))="","",OFFSET('Sanitation Data'!$E$28,0,10*ROW('Sanitation Data'!E138)))</f>
        <v/>
      </c>
      <c r="CQ144" s="369" t="str">
        <f ca="1">+IF(OFFSET('Sanitation Data'!$E$29,0,10*ROW('Sanitation Data'!E138))="","",OFFSET('Sanitation Data'!$E$29,0,10*ROW('Sanitation Data'!E138)))</f>
        <v/>
      </c>
      <c r="CR144" s="369" t="str">
        <f ca="1">+IF(OFFSET('Sanitation Data'!$E$30,0,10*ROW('Sanitation Data'!E138))="","",OFFSET('Sanitation Data'!$E$30,0,10*ROW('Sanitation Data'!E138)))</f>
        <v/>
      </c>
      <c r="CS144" s="369" t="str">
        <f ca="1">+IF(OFFSET('Sanitation Data'!$E$31,0,10*ROW('Sanitation Data'!E138))="","",OFFSET('Sanitation Data'!$E$31,0,10*ROW('Sanitation Data'!E138)))</f>
        <v/>
      </c>
      <c r="CT144" s="369" t="str">
        <f ca="1">+IF(OFFSET('Sanitation Data'!$E$32,0,10*ROW('Sanitation Data'!E138))="","",OFFSET('Sanitation Data'!$E$32,0,10*ROW('Sanitation Data'!E138)))</f>
        <v/>
      </c>
      <c r="CU144" s="369" t="str">
        <f ca="1">+IF(OFFSET('Sanitation Data'!$F$28,0,10*ROW('Sanitation Data'!F138))="","",OFFSET('Sanitation Data'!$F$28,0,10*ROW('Sanitation Data'!F138)))</f>
        <v/>
      </c>
      <c r="CV144" s="369" t="str">
        <f ca="1">+IF(OFFSET('Sanitation Data'!$F$29,0,10*ROW('Sanitation Data'!F138))="","",OFFSET('Sanitation Data'!$F$29,0,10*ROW('Sanitation Data'!F138)))</f>
        <v/>
      </c>
      <c r="CW144" s="369" t="str">
        <f ca="1">+IF(OFFSET('Sanitation Data'!$F$30,0,10*ROW('Sanitation Data'!F138))="","",OFFSET('Sanitation Data'!$F$30,0,10*ROW('Sanitation Data'!F138)))</f>
        <v/>
      </c>
      <c r="CX144" s="369" t="str">
        <f ca="1">+IF(OFFSET('Sanitation Data'!$F$31,0,10*ROW('Sanitation Data'!F138))="","",OFFSET('Sanitation Data'!$F$31,0,10*ROW('Sanitation Data'!F138)))</f>
        <v/>
      </c>
      <c r="CY144" s="369" t="str">
        <f ca="1">+IF(OFFSET('Sanitation Data'!$F$32,0,10*ROW('Sanitation Data'!F138))="","",OFFSET('Sanitation Data'!$F$32,0,10*ROW('Sanitation Data'!F138)))</f>
        <v/>
      </c>
      <c r="CZ144" s="369" t="str">
        <f ca="1">+IF(OFFSET('Sanitation Data'!$G$28,0,10*ROW('Sanitation Data'!G138))="","",OFFSET('Sanitation Data'!$G$28,0,10*ROW('Sanitation Data'!G138)))</f>
        <v/>
      </c>
      <c r="DA144" s="369" t="str">
        <f ca="1">+IF(OFFSET('Sanitation Data'!$G$29,0,10*ROW('Sanitation Data'!G138))="","",OFFSET('Sanitation Data'!$G$29,0,10*ROW('Sanitation Data'!G138)))</f>
        <v/>
      </c>
      <c r="DB144" s="369" t="str">
        <f ca="1">+IF(OFFSET('Sanitation Data'!$G$30,0,10*ROW('Sanitation Data'!G138))="","",OFFSET('Sanitation Data'!$G$30,0,10*ROW('Sanitation Data'!G138)))</f>
        <v/>
      </c>
      <c r="DC144" s="369" t="str">
        <f ca="1">+IF(OFFSET('Sanitation Data'!$G$31,0,10*ROW('Sanitation Data'!G138))="","",OFFSET('Sanitation Data'!$G$31,0,10*ROW('Sanitation Data'!G138)))</f>
        <v/>
      </c>
      <c r="DD144" s="369" t="str">
        <f ca="1">+IF(OFFSET('Sanitation Data'!$G$32,0,10*ROW('Sanitation Data'!G138))="","",OFFSET('Sanitation Data'!$G$32,0,10*ROW('Sanitation Data'!G138)))</f>
        <v/>
      </c>
      <c r="DE144" s="369" t="str">
        <f ca="1">+IF(OFFSET('Sanitation Data'!$H$28,0,10*ROW('Sanitation Data'!H138))="","",OFFSET('Sanitation Data'!$H$28,0,10*ROW('Sanitation Data'!H138)))</f>
        <v/>
      </c>
      <c r="DF144" s="369" t="str">
        <f ca="1">+IF(OFFSET('Sanitation Data'!$H$29,0,10*ROW('Sanitation Data'!H138))="","",OFFSET('Sanitation Data'!$H$29,0,10*ROW('Sanitation Data'!H138)))</f>
        <v/>
      </c>
      <c r="DG144" s="369" t="str">
        <f ca="1">+IF(OFFSET('Sanitation Data'!$H$30,0,10*ROW('Sanitation Data'!H138))="","",OFFSET('Sanitation Data'!$H$30,0,10*ROW('Sanitation Data'!H138)))</f>
        <v/>
      </c>
      <c r="DH144" s="369" t="str">
        <f ca="1">+IF(OFFSET('Sanitation Data'!$H$31,0,10*ROW('Sanitation Data'!H138))="","",OFFSET('Sanitation Data'!$H$31,0,10*ROW('Sanitation Data'!H138)))</f>
        <v/>
      </c>
      <c r="DI144" s="369" t="str">
        <f ca="1">+IF(OFFSET('Sanitation Data'!$H$32,0,10*ROW('Sanitation Data'!H138))="","",OFFSET('Sanitation Data'!$H$32,0,10*ROW('Sanitation Data'!H138)))</f>
        <v/>
      </c>
      <c r="DJ144" s="369" t="str">
        <f ca="1">+IF(OFFSET('Sanitation Data'!$I$28,0,10*ROW('Sanitation Data'!I138))="","",OFFSET('Sanitation Data'!$I$28,0,10*ROW('Sanitation Data'!I138)))</f>
        <v/>
      </c>
      <c r="DK144" s="369" t="str">
        <f ca="1">+IF(OFFSET('Sanitation Data'!$I$29,0,10*ROW('Sanitation Data'!I138))="","",OFFSET('Sanitation Data'!$I$29,0,10*ROW('Sanitation Data'!I138)))</f>
        <v/>
      </c>
      <c r="DL144" s="369" t="str">
        <f ca="1">+IF(OFFSET('Sanitation Data'!$I$30,0,10*ROW('Sanitation Data'!I138))="","",OFFSET('Sanitation Data'!$I$30,0,10*ROW('Sanitation Data'!I138)))</f>
        <v/>
      </c>
      <c r="DM144" s="369" t="str">
        <f ca="1">+IF(OFFSET('Sanitation Data'!$I$31,0,10*ROW('Sanitation Data'!I138))="","",OFFSET('Sanitation Data'!$I$31,0,10*ROW('Sanitation Data'!I138)))</f>
        <v/>
      </c>
      <c r="DN144" s="369" t="str">
        <f ca="1">+IF(OFFSET('Sanitation Data'!$I$32,0,10*ROW('Sanitation Data'!I138))="","",OFFSET('Sanitation Data'!$I$32,0,10*ROW('Sanitation Data'!I138)))</f>
        <v/>
      </c>
      <c r="DO144" s="369" t="str">
        <f ca="1">+IF(OFFSET('Hygiene Data'!$D$11,0,10*ROW('Hygiene Data'!D138))="","",OFFSET('Hygiene Data'!$D$11,0,10*ROW('Hygiene Data'!D138)))</f>
        <v/>
      </c>
      <c r="DP144" s="369" t="str">
        <f ca="1">+IF(OFFSET('Hygiene Data'!$D$12,0,10*ROW('Hygiene Data'!D138))="","",OFFSET('Hygiene Data'!$D$12,0,10*ROW('Hygiene Data'!D138)))</f>
        <v/>
      </c>
      <c r="DQ144" s="369" t="str">
        <f ca="1">+IF(OFFSET('Hygiene Data'!$D$13,0,10*ROW('Hygiene Data'!D138))="","",OFFSET('Hygiene Data'!$D$13,0,10*ROW('Hygiene Data'!D138)))</f>
        <v/>
      </c>
      <c r="DR144" s="369" t="str">
        <f ca="1">+IF(OFFSET('Hygiene Data'!$E$11,0,10*ROW('Hygiene Data'!E138))="","",OFFSET('Hygiene Data'!$E$11,0,10*ROW('Hygiene Data'!E138)))</f>
        <v/>
      </c>
      <c r="DS144" s="369" t="str">
        <f ca="1">+IF(OFFSET('Hygiene Data'!$E$12,0,10*ROW('Hygiene Data'!E138))="","",OFFSET('Hygiene Data'!$E$12,0,10*ROW('Hygiene Data'!E138)))</f>
        <v/>
      </c>
      <c r="DT144" s="369" t="str">
        <f ca="1">+IF(OFFSET('Hygiene Data'!$E$13,0,10*ROW('Hygiene Data'!E138))="","",OFFSET('Hygiene Data'!$E$13,0,10*ROW('Hygiene Data'!E138)))</f>
        <v/>
      </c>
      <c r="DU144" s="369" t="str">
        <f ca="1">+IF(OFFSET('Hygiene Data'!$F$11,0,10*ROW('Hygiene Data'!F138))="","",OFFSET('Hygiene Data'!$F$11,0,10*ROW('Hygiene Data'!F138)))</f>
        <v/>
      </c>
      <c r="DV144" s="369" t="str">
        <f ca="1">+IF(OFFSET('Hygiene Data'!$F$12,0,10*ROW('Hygiene Data'!F138))="","",OFFSET('Hygiene Data'!$F$12,0,10*ROW('Hygiene Data'!F138)))</f>
        <v/>
      </c>
      <c r="DW144" s="369" t="str">
        <f ca="1">+IF(OFFSET('Hygiene Data'!$F$13,0,10*ROW('Hygiene Data'!F138))="","",OFFSET('Hygiene Data'!$F$13,0,10*ROW('Hygiene Data'!F138)))</f>
        <v/>
      </c>
      <c r="DX144" s="369" t="str">
        <f ca="1">+IF(OFFSET('Hygiene Data'!$G$11,0,10*ROW('Hygiene Data'!G138))="","",OFFSET('Hygiene Data'!$G$11,0,10*ROW('Hygiene Data'!G138)))</f>
        <v/>
      </c>
      <c r="DY144" s="369" t="str">
        <f ca="1">+IF(OFFSET('Hygiene Data'!$G$12,0,10*ROW('Hygiene Data'!G138))="","",OFFSET('Hygiene Data'!$G$12,0,10*ROW('Hygiene Data'!G138)))</f>
        <v/>
      </c>
      <c r="DZ144" s="369" t="str">
        <f ca="1">+IF(OFFSET('Hygiene Data'!$G$13,0,10*ROW('Hygiene Data'!G138))="","",OFFSET('Hygiene Data'!$G$13,0,10*ROW('Hygiene Data'!G138)))</f>
        <v/>
      </c>
      <c r="EA144" s="369" t="str">
        <f ca="1">+IF(OFFSET('Hygiene Data'!$H$11,0,10*ROW('Hygiene Data'!H138))="","",OFFSET('Hygiene Data'!$H$11,0,10*ROW('Hygiene Data'!H138)))</f>
        <v/>
      </c>
      <c r="EB144" s="369" t="str">
        <f ca="1">+IF(OFFSET('Hygiene Data'!$H$12,0,10*ROW('Hygiene Data'!H138))="","",OFFSET('Hygiene Data'!$H$12,0,10*ROW('Hygiene Data'!H138)))</f>
        <v/>
      </c>
      <c r="EC144" s="369" t="str">
        <f ca="1">+IF(OFFSET('Hygiene Data'!$H$13,0,10*ROW('Hygiene Data'!H138))="","",OFFSET('Hygiene Data'!$H$13,0,10*ROW('Hygiene Data'!H138)))</f>
        <v/>
      </c>
      <c r="ED144" s="369" t="str">
        <f ca="1">+IF(OFFSET('Hygiene Data'!$I$11,0,10*ROW('Hygiene Data'!I138))="","",OFFSET('Hygiene Data'!$I$11,0,10*ROW('Hygiene Data'!I138)))</f>
        <v/>
      </c>
      <c r="EE144" s="369" t="str">
        <f ca="1">+IF(OFFSET('Hygiene Data'!$I$12,0,10*ROW('Hygiene Data'!I138))="","",OFFSET('Hygiene Data'!$I$12,0,10*ROW('Hygiene Data'!I138)))</f>
        <v/>
      </c>
      <c r="EF144" s="369" t="str">
        <f ca="1">+IF(OFFSET('Hygiene Data'!$I$13,0,10*ROW('Hygiene Data'!I138))="","",OFFSET('Hygiene Data'!$I$13,0,10*ROW('Hygiene Data'!I138)))</f>
        <v/>
      </c>
    </row>
    <row r="145" spans="1:136" x14ac:dyDescent="0.25">
      <c r="A145" s="478" t="str">
        <f ca="1">+IF(OFFSET('Water Data'!$B$2,0,10*ROW('Water Data'!E139))="","",OFFSET('Water Data'!$B$2,0,10*ROW('Water Data'!E139)))</f>
        <v/>
      </c>
      <c r="B145" s="478"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05" t="str">
        <f t="shared" ca="1" si="2"/>
        <v/>
      </c>
      <c r="D145" s="506"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06"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06"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06"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06"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06"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06"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06"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06"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06"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06"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06"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06"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06"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06"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06"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06"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06"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07"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07"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07"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07"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07"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07"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07"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07"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07"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07"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07"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07"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07"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07"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07"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07"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07"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07"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07"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07"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07"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07"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07"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07"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07"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07"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07"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07"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07"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07"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08"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84"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08"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08"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08"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08"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08"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08"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08"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08"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08"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08"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08"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08"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08"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08"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08"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08"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69" t="str">
        <f ca="1">+IF(OFFSET('Water Data'!$D$27,0,10*ROW('Water Data'!D139))="","",OFFSET('Water Data'!$D$27,0,10*ROW('Water Data'!D139)))</f>
        <v/>
      </c>
      <c r="BT145" s="369" t="str">
        <f ca="1">+IF(OFFSET('Water Data'!$D$28,0,10*ROW('Water Data'!D139))="","",OFFSET('Water Data'!$D$28,0,10*ROW('Water Data'!D139)))</f>
        <v/>
      </c>
      <c r="BU145" s="369" t="str">
        <f ca="1">+IF(OFFSET('Water Data'!$D$29,0,10*ROW('Water Data'!D139))="","",OFFSET('Water Data'!$D$29,0,10*ROW('Water Data'!D139)))</f>
        <v/>
      </c>
      <c r="BV145" s="369" t="str">
        <f ca="1">+IF(OFFSET('Water Data'!$E$27,0,10*ROW('Water Data'!E139))="","",OFFSET('Water Data'!$E$27,0,10*ROW('Water Data'!E139)))</f>
        <v/>
      </c>
      <c r="BW145" s="369" t="str">
        <f ca="1">+IF(OFFSET('Water Data'!$E$28,0,10*ROW('Water Data'!E139))="","",OFFSET('Water Data'!$E$28,0,10*ROW('Water Data'!E139)))</f>
        <v/>
      </c>
      <c r="BX145" s="369" t="str">
        <f ca="1">+IF(OFFSET('Water Data'!$E$29,0,10*ROW('Water Data'!E139))="","",OFFSET('Water Data'!$E$29,0,10*ROW('Water Data'!E139)))</f>
        <v/>
      </c>
      <c r="BY145" s="369" t="str">
        <f ca="1">+IF(OFFSET('Water Data'!$F$27,0,10*ROW('Water Data'!F139))="","",OFFSET('Water Data'!$F$27,0,10*ROW('Water Data'!F139)))</f>
        <v/>
      </c>
      <c r="BZ145" s="369" t="str">
        <f ca="1">+IF(OFFSET('Water Data'!$F$28,0,10*ROW('Water Data'!F139))="","",OFFSET('Water Data'!$F$28,0,10*ROW('Water Data'!F139)))</f>
        <v/>
      </c>
      <c r="CA145" s="369" t="str">
        <f ca="1">+IF(OFFSET('Water Data'!$F$29,0,10*ROW('Water Data'!F139))="","",OFFSET('Water Data'!$F$29,0,10*ROW('Water Data'!F139)))</f>
        <v/>
      </c>
      <c r="CB145" s="369" t="str">
        <f ca="1">+IF(OFFSET('Water Data'!$G$27,0,10*ROW('Water Data'!G139))="","",OFFSET('Water Data'!$G$27,0,10*ROW('Water Data'!G139)))</f>
        <v/>
      </c>
      <c r="CC145" s="369" t="str">
        <f ca="1">+IF(OFFSET('Water Data'!$G$28,0,10*ROW('Water Data'!G139))="","",OFFSET('Water Data'!$G$28,0,10*ROW('Water Data'!G139)))</f>
        <v/>
      </c>
      <c r="CD145" s="369" t="str">
        <f ca="1">+IF(OFFSET('Water Data'!$G$29,0,10*ROW('Water Data'!G139))="","",OFFSET('Water Data'!$G$29,0,10*ROW('Water Data'!G139)))</f>
        <v/>
      </c>
      <c r="CE145" s="369" t="str">
        <f ca="1">+IF(OFFSET('Water Data'!$H$27,0,10*ROW('Water Data'!H139))="","",OFFSET('Water Data'!$H$27,0,10*ROW('Water Data'!H139)))</f>
        <v/>
      </c>
      <c r="CF145" s="369" t="str">
        <f ca="1">+IF(OFFSET('Water Data'!$H$28,0,10*ROW('Water Data'!H139))="","",OFFSET('Water Data'!$H$28,0,10*ROW('Water Data'!H139)))</f>
        <v/>
      </c>
      <c r="CG145" s="369" t="str">
        <f ca="1">+IF(OFFSET('Water Data'!$H$29,0,10*ROW('Water Data'!H139))="","",OFFSET('Water Data'!$H$29,0,10*ROW('Water Data'!H139)))</f>
        <v/>
      </c>
      <c r="CH145" s="369" t="str">
        <f ca="1">+IF(OFFSET('Water Data'!$I$27,0,10*ROW('Water Data'!I139))="","",OFFSET('Water Data'!$I$27,0,10*ROW('Water Data'!I139)))</f>
        <v/>
      </c>
      <c r="CI145" s="369" t="str">
        <f ca="1">+IF(OFFSET('Water Data'!$I$28,0,10*ROW('Water Data'!I139))="","",OFFSET('Water Data'!$I$28,0,10*ROW('Water Data'!I139)))</f>
        <v/>
      </c>
      <c r="CJ145" s="369" t="str">
        <f ca="1">+IF(OFFSET('Water Data'!$I$29,0,10*ROW('Water Data'!I139))="","",OFFSET('Water Data'!$I$29,0,10*ROW('Water Data'!I139)))</f>
        <v/>
      </c>
      <c r="CK145" s="369" t="str">
        <f ca="1">+IF(OFFSET('Sanitation Data'!$D$28,0,10*ROW('Sanitation Data'!D139))="","",OFFSET('Sanitation Data'!$D$28,0,10*ROW('Sanitation Data'!D139)))</f>
        <v/>
      </c>
      <c r="CL145" s="369" t="str">
        <f ca="1">+IF(OFFSET('Sanitation Data'!$D$29,0,10*ROW('Sanitation Data'!D139))="","",OFFSET('Sanitation Data'!$D$29,0,10*ROW('Sanitation Data'!D139)))</f>
        <v/>
      </c>
      <c r="CM145" s="369" t="str">
        <f ca="1">+IF(OFFSET('Sanitation Data'!$D$30,0,10*ROW('Sanitation Data'!D139))="","",OFFSET('Sanitation Data'!$D$30,0,10*ROW('Sanitation Data'!D139)))</f>
        <v/>
      </c>
      <c r="CN145" s="369" t="str">
        <f ca="1">+IF(OFFSET('Sanitation Data'!$D$31,0,10*ROW('Sanitation Data'!D139))="","",OFFSET('Sanitation Data'!$D$31,0,10*ROW('Sanitation Data'!D139)))</f>
        <v/>
      </c>
      <c r="CO145" s="369" t="str">
        <f ca="1">+IF(OFFSET('Sanitation Data'!$D$32,0,10*ROW('Sanitation Data'!D139))="","",OFFSET('Sanitation Data'!$D$32,0,10*ROW('Sanitation Data'!D139)))</f>
        <v/>
      </c>
      <c r="CP145" s="369" t="str">
        <f ca="1">+IF(OFFSET('Sanitation Data'!$E$28,0,10*ROW('Sanitation Data'!E139))="","",OFFSET('Sanitation Data'!$E$28,0,10*ROW('Sanitation Data'!E139)))</f>
        <v/>
      </c>
      <c r="CQ145" s="369" t="str">
        <f ca="1">+IF(OFFSET('Sanitation Data'!$E$29,0,10*ROW('Sanitation Data'!E139))="","",OFFSET('Sanitation Data'!$E$29,0,10*ROW('Sanitation Data'!E139)))</f>
        <v/>
      </c>
      <c r="CR145" s="369" t="str">
        <f ca="1">+IF(OFFSET('Sanitation Data'!$E$30,0,10*ROW('Sanitation Data'!E139))="","",OFFSET('Sanitation Data'!$E$30,0,10*ROW('Sanitation Data'!E139)))</f>
        <v/>
      </c>
      <c r="CS145" s="369" t="str">
        <f ca="1">+IF(OFFSET('Sanitation Data'!$E$31,0,10*ROW('Sanitation Data'!E139))="","",OFFSET('Sanitation Data'!$E$31,0,10*ROW('Sanitation Data'!E139)))</f>
        <v/>
      </c>
      <c r="CT145" s="369" t="str">
        <f ca="1">+IF(OFFSET('Sanitation Data'!$E$32,0,10*ROW('Sanitation Data'!E139))="","",OFFSET('Sanitation Data'!$E$32,0,10*ROW('Sanitation Data'!E139)))</f>
        <v/>
      </c>
      <c r="CU145" s="369" t="str">
        <f ca="1">+IF(OFFSET('Sanitation Data'!$F$28,0,10*ROW('Sanitation Data'!F139))="","",OFFSET('Sanitation Data'!$F$28,0,10*ROW('Sanitation Data'!F139)))</f>
        <v/>
      </c>
      <c r="CV145" s="369" t="str">
        <f ca="1">+IF(OFFSET('Sanitation Data'!$F$29,0,10*ROW('Sanitation Data'!F139))="","",OFFSET('Sanitation Data'!$F$29,0,10*ROW('Sanitation Data'!F139)))</f>
        <v/>
      </c>
      <c r="CW145" s="369" t="str">
        <f ca="1">+IF(OFFSET('Sanitation Data'!$F$30,0,10*ROW('Sanitation Data'!F139))="","",OFFSET('Sanitation Data'!$F$30,0,10*ROW('Sanitation Data'!F139)))</f>
        <v/>
      </c>
      <c r="CX145" s="369" t="str">
        <f ca="1">+IF(OFFSET('Sanitation Data'!$F$31,0,10*ROW('Sanitation Data'!F139))="","",OFFSET('Sanitation Data'!$F$31,0,10*ROW('Sanitation Data'!F139)))</f>
        <v/>
      </c>
      <c r="CY145" s="369" t="str">
        <f ca="1">+IF(OFFSET('Sanitation Data'!$F$32,0,10*ROW('Sanitation Data'!F139))="","",OFFSET('Sanitation Data'!$F$32,0,10*ROW('Sanitation Data'!F139)))</f>
        <v/>
      </c>
      <c r="CZ145" s="369" t="str">
        <f ca="1">+IF(OFFSET('Sanitation Data'!$G$28,0,10*ROW('Sanitation Data'!G139))="","",OFFSET('Sanitation Data'!$G$28,0,10*ROW('Sanitation Data'!G139)))</f>
        <v/>
      </c>
      <c r="DA145" s="369" t="str">
        <f ca="1">+IF(OFFSET('Sanitation Data'!$G$29,0,10*ROW('Sanitation Data'!G139))="","",OFFSET('Sanitation Data'!$G$29,0,10*ROW('Sanitation Data'!G139)))</f>
        <v/>
      </c>
      <c r="DB145" s="369" t="str">
        <f ca="1">+IF(OFFSET('Sanitation Data'!$G$30,0,10*ROW('Sanitation Data'!G139))="","",OFFSET('Sanitation Data'!$G$30,0,10*ROW('Sanitation Data'!G139)))</f>
        <v/>
      </c>
      <c r="DC145" s="369" t="str">
        <f ca="1">+IF(OFFSET('Sanitation Data'!$G$31,0,10*ROW('Sanitation Data'!G139))="","",OFFSET('Sanitation Data'!$G$31,0,10*ROW('Sanitation Data'!G139)))</f>
        <v/>
      </c>
      <c r="DD145" s="369" t="str">
        <f ca="1">+IF(OFFSET('Sanitation Data'!$G$32,0,10*ROW('Sanitation Data'!G139))="","",OFFSET('Sanitation Data'!$G$32,0,10*ROW('Sanitation Data'!G139)))</f>
        <v/>
      </c>
      <c r="DE145" s="369" t="str">
        <f ca="1">+IF(OFFSET('Sanitation Data'!$H$28,0,10*ROW('Sanitation Data'!H139))="","",OFFSET('Sanitation Data'!$H$28,0,10*ROW('Sanitation Data'!H139)))</f>
        <v/>
      </c>
      <c r="DF145" s="369" t="str">
        <f ca="1">+IF(OFFSET('Sanitation Data'!$H$29,0,10*ROW('Sanitation Data'!H139))="","",OFFSET('Sanitation Data'!$H$29,0,10*ROW('Sanitation Data'!H139)))</f>
        <v/>
      </c>
      <c r="DG145" s="369" t="str">
        <f ca="1">+IF(OFFSET('Sanitation Data'!$H$30,0,10*ROW('Sanitation Data'!H139))="","",OFFSET('Sanitation Data'!$H$30,0,10*ROW('Sanitation Data'!H139)))</f>
        <v/>
      </c>
      <c r="DH145" s="369" t="str">
        <f ca="1">+IF(OFFSET('Sanitation Data'!$H$31,0,10*ROW('Sanitation Data'!H139))="","",OFFSET('Sanitation Data'!$H$31,0,10*ROW('Sanitation Data'!H139)))</f>
        <v/>
      </c>
      <c r="DI145" s="369" t="str">
        <f ca="1">+IF(OFFSET('Sanitation Data'!$H$32,0,10*ROW('Sanitation Data'!H139))="","",OFFSET('Sanitation Data'!$H$32,0,10*ROW('Sanitation Data'!H139)))</f>
        <v/>
      </c>
      <c r="DJ145" s="369" t="str">
        <f ca="1">+IF(OFFSET('Sanitation Data'!$I$28,0,10*ROW('Sanitation Data'!I139))="","",OFFSET('Sanitation Data'!$I$28,0,10*ROW('Sanitation Data'!I139)))</f>
        <v/>
      </c>
      <c r="DK145" s="369" t="str">
        <f ca="1">+IF(OFFSET('Sanitation Data'!$I$29,0,10*ROW('Sanitation Data'!I139))="","",OFFSET('Sanitation Data'!$I$29,0,10*ROW('Sanitation Data'!I139)))</f>
        <v/>
      </c>
      <c r="DL145" s="369" t="str">
        <f ca="1">+IF(OFFSET('Sanitation Data'!$I$30,0,10*ROW('Sanitation Data'!I139))="","",OFFSET('Sanitation Data'!$I$30,0,10*ROW('Sanitation Data'!I139)))</f>
        <v/>
      </c>
      <c r="DM145" s="369" t="str">
        <f ca="1">+IF(OFFSET('Sanitation Data'!$I$31,0,10*ROW('Sanitation Data'!I139))="","",OFFSET('Sanitation Data'!$I$31,0,10*ROW('Sanitation Data'!I139)))</f>
        <v/>
      </c>
      <c r="DN145" s="369" t="str">
        <f ca="1">+IF(OFFSET('Sanitation Data'!$I$32,0,10*ROW('Sanitation Data'!I139))="","",OFFSET('Sanitation Data'!$I$32,0,10*ROW('Sanitation Data'!I139)))</f>
        <v/>
      </c>
      <c r="DO145" s="369" t="str">
        <f ca="1">+IF(OFFSET('Hygiene Data'!$D$11,0,10*ROW('Hygiene Data'!D139))="","",OFFSET('Hygiene Data'!$D$11,0,10*ROW('Hygiene Data'!D139)))</f>
        <v/>
      </c>
      <c r="DP145" s="369" t="str">
        <f ca="1">+IF(OFFSET('Hygiene Data'!$D$12,0,10*ROW('Hygiene Data'!D139))="","",OFFSET('Hygiene Data'!$D$12,0,10*ROW('Hygiene Data'!D139)))</f>
        <v/>
      </c>
      <c r="DQ145" s="369" t="str">
        <f ca="1">+IF(OFFSET('Hygiene Data'!$D$13,0,10*ROW('Hygiene Data'!D139))="","",OFFSET('Hygiene Data'!$D$13,0,10*ROW('Hygiene Data'!D139)))</f>
        <v/>
      </c>
      <c r="DR145" s="369" t="str">
        <f ca="1">+IF(OFFSET('Hygiene Data'!$E$11,0,10*ROW('Hygiene Data'!E139))="","",OFFSET('Hygiene Data'!$E$11,0,10*ROW('Hygiene Data'!E139)))</f>
        <v/>
      </c>
      <c r="DS145" s="369" t="str">
        <f ca="1">+IF(OFFSET('Hygiene Data'!$E$12,0,10*ROW('Hygiene Data'!E139))="","",OFFSET('Hygiene Data'!$E$12,0,10*ROW('Hygiene Data'!E139)))</f>
        <v/>
      </c>
      <c r="DT145" s="369" t="str">
        <f ca="1">+IF(OFFSET('Hygiene Data'!$E$13,0,10*ROW('Hygiene Data'!E139))="","",OFFSET('Hygiene Data'!$E$13,0,10*ROW('Hygiene Data'!E139)))</f>
        <v/>
      </c>
      <c r="DU145" s="369" t="str">
        <f ca="1">+IF(OFFSET('Hygiene Data'!$F$11,0,10*ROW('Hygiene Data'!F139))="","",OFFSET('Hygiene Data'!$F$11,0,10*ROW('Hygiene Data'!F139)))</f>
        <v/>
      </c>
      <c r="DV145" s="369" t="str">
        <f ca="1">+IF(OFFSET('Hygiene Data'!$F$12,0,10*ROW('Hygiene Data'!F139))="","",OFFSET('Hygiene Data'!$F$12,0,10*ROW('Hygiene Data'!F139)))</f>
        <v/>
      </c>
      <c r="DW145" s="369" t="str">
        <f ca="1">+IF(OFFSET('Hygiene Data'!$F$13,0,10*ROW('Hygiene Data'!F139))="","",OFFSET('Hygiene Data'!$F$13,0,10*ROW('Hygiene Data'!F139)))</f>
        <v/>
      </c>
      <c r="DX145" s="369" t="str">
        <f ca="1">+IF(OFFSET('Hygiene Data'!$G$11,0,10*ROW('Hygiene Data'!G139))="","",OFFSET('Hygiene Data'!$G$11,0,10*ROW('Hygiene Data'!G139)))</f>
        <v/>
      </c>
      <c r="DY145" s="369" t="str">
        <f ca="1">+IF(OFFSET('Hygiene Data'!$G$12,0,10*ROW('Hygiene Data'!G139))="","",OFFSET('Hygiene Data'!$G$12,0,10*ROW('Hygiene Data'!G139)))</f>
        <v/>
      </c>
      <c r="DZ145" s="369" t="str">
        <f ca="1">+IF(OFFSET('Hygiene Data'!$G$13,0,10*ROW('Hygiene Data'!G139))="","",OFFSET('Hygiene Data'!$G$13,0,10*ROW('Hygiene Data'!G139)))</f>
        <v/>
      </c>
      <c r="EA145" s="369" t="str">
        <f ca="1">+IF(OFFSET('Hygiene Data'!$H$11,0,10*ROW('Hygiene Data'!H139))="","",OFFSET('Hygiene Data'!$H$11,0,10*ROW('Hygiene Data'!H139)))</f>
        <v/>
      </c>
      <c r="EB145" s="369" t="str">
        <f ca="1">+IF(OFFSET('Hygiene Data'!$H$12,0,10*ROW('Hygiene Data'!H139))="","",OFFSET('Hygiene Data'!$H$12,0,10*ROW('Hygiene Data'!H139)))</f>
        <v/>
      </c>
      <c r="EC145" s="369" t="str">
        <f ca="1">+IF(OFFSET('Hygiene Data'!$H$13,0,10*ROW('Hygiene Data'!H139))="","",OFFSET('Hygiene Data'!$H$13,0,10*ROW('Hygiene Data'!H139)))</f>
        <v/>
      </c>
      <c r="ED145" s="369" t="str">
        <f ca="1">+IF(OFFSET('Hygiene Data'!$I$11,0,10*ROW('Hygiene Data'!I139))="","",OFFSET('Hygiene Data'!$I$11,0,10*ROW('Hygiene Data'!I139)))</f>
        <v/>
      </c>
      <c r="EE145" s="369" t="str">
        <f ca="1">+IF(OFFSET('Hygiene Data'!$I$12,0,10*ROW('Hygiene Data'!I139))="","",OFFSET('Hygiene Data'!$I$12,0,10*ROW('Hygiene Data'!I139)))</f>
        <v/>
      </c>
      <c r="EF145" s="369" t="str">
        <f ca="1">+IF(OFFSET('Hygiene Data'!$I$13,0,10*ROW('Hygiene Data'!I139))="","",OFFSET('Hygiene Data'!$I$13,0,10*ROW('Hygiene Data'!I139)))</f>
        <v/>
      </c>
    </row>
    <row r="146" spans="1:136" x14ac:dyDescent="0.25">
      <c r="A146" s="478" t="str">
        <f ca="1">+IF(OFFSET('Water Data'!$B$2,0,10*ROW('Water Data'!E140))="","",OFFSET('Water Data'!$B$2,0,10*ROW('Water Data'!E140)))</f>
        <v/>
      </c>
      <c r="B146" s="478"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05" t="str">
        <f t="shared" ca="1" si="2"/>
        <v/>
      </c>
      <c r="D146" s="506"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06"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06"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06"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06"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06"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06"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06"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06"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06"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06"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06"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06"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06"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06"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06"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06"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06"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07"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07"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07"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07"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07"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07"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07"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07"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07"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07"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07"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07"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07"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07"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07"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07"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07"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07"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07"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07"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07"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07"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07"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07"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07"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07"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07"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07"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07"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07"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08"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84"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08"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08"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08"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08"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08"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08"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08"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08"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08"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08"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08"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08"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08"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08"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08"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08"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69" t="str">
        <f ca="1">+IF(OFFSET('Water Data'!$D$27,0,10*ROW('Water Data'!D140))="","",OFFSET('Water Data'!$D$27,0,10*ROW('Water Data'!D140)))</f>
        <v/>
      </c>
      <c r="BT146" s="369" t="str">
        <f ca="1">+IF(OFFSET('Water Data'!$D$28,0,10*ROW('Water Data'!D140))="","",OFFSET('Water Data'!$D$28,0,10*ROW('Water Data'!D140)))</f>
        <v/>
      </c>
      <c r="BU146" s="369" t="str">
        <f ca="1">+IF(OFFSET('Water Data'!$D$29,0,10*ROW('Water Data'!D140))="","",OFFSET('Water Data'!$D$29,0,10*ROW('Water Data'!D140)))</f>
        <v/>
      </c>
      <c r="BV146" s="369" t="str">
        <f ca="1">+IF(OFFSET('Water Data'!$E$27,0,10*ROW('Water Data'!E140))="","",OFFSET('Water Data'!$E$27,0,10*ROW('Water Data'!E140)))</f>
        <v/>
      </c>
      <c r="BW146" s="369" t="str">
        <f ca="1">+IF(OFFSET('Water Data'!$E$28,0,10*ROW('Water Data'!E140))="","",OFFSET('Water Data'!$E$28,0,10*ROW('Water Data'!E140)))</f>
        <v/>
      </c>
      <c r="BX146" s="369" t="str">
        <f ca="1">+IF(OFFSET('Water Data'!$E$29,0,10*ROW('Water Data'!E140))="","",OFFSET('Water Data'!$E$29,0,10*ROW('Water Data'!E140)))</f>
        <v/>
      </c>
      <c r="BY146" s="369" t="str">
        <f ca="1">+IF(OFFSET('Water Data'!$F$27,0,10*ROW('Water Data'!F140))="","",OFFSET('Water Data'!$F$27,0,10*ROW('Water Data'!F140)))</f>
        <v/>
      </c>
      <c r="BZ146" s="369" t="str">
        <f ca="1">+IF(OFFSET('Water Data'!$F$28,0,10*ROW('Water Data'!F140))="","",OFFSET('Water Data'!$F$28,0,10*ROW('Water Data'!F140)))</f>
        <v/>
      </c>
      <c r="CA146" s="369" t="str">
        <f ca="1">+IF(OFFSET('Water Data'!$F$29,0,10*ROW('Water Data'!F140))="","",OFFSET('Water Data'!$F$29,0,10*ROW('Water Data'!F140)))</f>
        <v/>
      </c>
      <c r="CB146" s="369" t="str">
        <f ca="1">+IF(OFFSET('Water Data'!$G$27,0,10*ROW('Water Data'!G140))="","",OFFSET('Water Data'!$G$27,0,10*ROW('Water Data'!G140)))</f>
        <v/>
      </c>
      <c r="CC146" s="369" t="str">
        <f ca="1">+IF(OFFSET('Water Data'!$G$28,0,10*ROW('Water Data'!G140))="","",OFFSET('Water Data'!$G$28,0,10*ROW('Water Data'!G140)))</f>
        <v/>
      </c>
      <c r="CD146" s="369" t="str">
        <f ca="1">+IF(OFFSET('Water Data'!$G$29,0,10*ROW('Water Data'!G140))="","",OFFSET('Water Data'!$G$29,0,10*ROW('Water Data'!G140)))</f>
        <v/>
      </c>
      <c r="CE146" s="369" t="str">
        <f ca="1">+IF(OFFSET('Water Data'!$H$27,0,10*ROW('Water Data'!H140))="","",OFFSET('Water Data'!$H$27,0,10*ROW('Water Data'!H140)))</f>
        <v/>
      </c>
      <c r="CF146" s="369" t="str">
        <f ca="1">+IF(OFFSET('Water Data'!$H$28,0,10*ROW('Water Data'!H140))="","",OFFSET('Water Data'!$H$28,0,10*ROW('Water Data'!H140)))</f>
        <v/>
      </c>
      <c r="CG146" s="369" t="str">
        <f ca="1">+IF(OFFSET('Water Data'!$H$29,0,10*ROW('Water Data'!H140))="","",OFFSET('Water Data'!$H$29,0,10*ROW('Water Data'!H140)))</f>
        <v/>
      </c>
      <c r="CH146" s="369" t="str">
        <f ca="1">+IF(OFFSET('Water Data'!$I$27,0,10*ROW('Water Data'!I140))="","",OFFSET('Water Data'!$I$27,0,10*ROW('Water Data'!I140)))</f>
        <v/>
      </c>
      <c r="CI146" s="369" t="str">
        <f ca="1">+IF(OFFSET('Water Data'!$I$28,0,10*ROW('Water Data'!I140))="","",OFFSET('Water Data'!$I$28,0,10*ROW('Water Data'!I140)))</f>
        <v/>
      </c>
      <c r="CJ146" s="369" t="str">
        <f ca="1">+IF(OFFSET('Water Data'!$I$29,0,10*ROW('Water Data'!I140))="","",OFFSET('Water Data'!$I$29,0,10*ROW('Water Data'!I140)))</f>
        <v/>
      </c>
      <c r="CK146" s="369" t="str">
        <f ca="1">+IF(OFFSET('Sanitation Data'!$D$28,0,10*ROW('Sanitation Data'!D140))="","",OFFSET('Sanitation Data'!$D$28,0,10*ROW('Sanitation Data'!D140)))</f>
        <v/>
      </c>
      <c r="CL146" s="369" t="str">
        <f ca="1">+IF(OFFSET('Sanitation Data'!$D$29,0,10*ROW('Sanitation Data'!D140))="","",OFFSET('Sanitation Data'!$D$29,0,10*ROW('Sanitation Data'!D140)))</f>
        <v/>
      </c>
      <c r="CM146" s="369" t="str">
        <f ca="1">+IF(OFFSET('Sanitation Data'!$D$30,0,10*ROW('Sanitation Data'!D140))="","",OFFSET('Sanitation Data'!$D$30,0,10*ROW('Sanitation Data'!D140)))</f>
        <v/>
      </c>
      <c r="CN146" s="369" t="str">
        <f ca="1">+IF(OFFSET('Sanitation Data'!$D$31,0,10*ROW('Sanitation Data'!D140))="","",OFFSET('Sanitation Data'!$D$31,0,10*ROW('Sanitation Data'!D140)))</f>
        <v/>
      </c>
      <c r="CO146" s="369" t="str">
        <f ca="1">+IF(OFFSET('Sanitation Data'!$D$32,0,10*ROW('Sanitation Data'!D140))="","",OFFSET('Sanitation Data'!$D$32,0,10*ROW('Sanitation Data'!D140)))</f>
        <v/>
      </c>
      <c r="CP146" s="369" t="str">
        <f ca="1">+IF(OFFSET('Sanitation Data'!$E$28,0,10*ROW('Sanitation Data'!E140))="","",OFFSET('Sanitation Data'!$E$28,0,10*ROW('Sanitation Data'!E140)))</f>
        <v/>
      </c>
      <c r="CQ146" s="369" t="str">
        <f ca="1">+IF(OFFSET('Sanitation Data'!$E$29,0,10*ROW('Sanitation Data'!E140))="","",OFFSET('Sanitation Data'!$E$29,0,10*ROW('Sanitation Data'!E140)))</f>
        <v/>
      </c>
      <c r="CR146" s="369" t="str">
        <f ca="1">+IF(OFFSET('Sanitation Data'!$E$30,0,10*ROW('Sanitation Data'!E140))="","",OFFSET('Sanitation Data'!$E$30,0,10*ROW('Sanitation Data'!E140)))</f>
        <v/>
      </c>
      <c r="CS146" s="369" t="str">
        <f ca="1">+IF(OFFSET('Sanitation Data'!$E$31,0,10*ROW('Sanitation Data'!E140))="","",OFFSET('Sanitation Data'!$E$31,0,10*ROW('Sanitation Data'!E140)))</f>
        <v/>
      </c>
      <c r="CT146" s="369" t="str">
        <f ca="1">+IF(OFFSET('Sanitation Data'!$E$32,0,10*ROW('Sanitation Data'!E140))="","",OFFSET('Sanitation Data'!$E$32,0,10*ROW('Sanitation Data'!E140)))</f>
        <v/>
      </c>
      <c r="CU146" s="369" t="str">
        <f ca="1">+IF(OFFSET('Sanitation Data'!$F$28,0,10*ROW('Sanitation Data'!F140))="","",OFFSET('Sanitation Data'!$F$28,0,10*ROW('Sanitation Data'!F140)))</f>
        <v/>
      </c>
      <c r="CV146" s="369" t="str">
        <f ca="1">+IF(OFFSET('Sanitation Data'!$F$29,0,10*ROW('Sanitation Data'!F140))="","",OFFSET('Sanitation Data'!$F$29,0,10*ROW('Sanitation Data'!F140)))</f>
        <v/>
      </c>
      <c r="CW146" s="369" t="str">
        <f ca="1">+IF(OFFSET('Sanitation Data'!$F$30,0,10*ROW('Sanitation Data'!F140))="","",OFFSET('Sanitation Data'!$F$30,0,10*ROW('Sanitation Data'!F140)))</f>
        <v/>
      </c>
      <c r="CX146" s="369" t="str">
        <f ca="1">+IF(OFFSET('Sanitation Data'!$F$31,0,10*ROW('Sanitation Data'!F140))="","",OFFSET('Sanitation Data'!$F$31,0,10*ROW('Sanitation Data'!F140)))</f>
        <v/>
      </c>
      <c r="CY146" s="369" t="str">
        <f ca="1">+IF(OFFSET('Sanitation Data'!$F$32,0,10*ROW('Sanitation Data'!F140))="","",OFFSET('Sanitation Data'!$F$32,0,10*ROW('Sanitation Data'!F140)))</f>
        <v/>
      </c>
      <c r="CZ146" s="369" t="str">
        <f ca="1">+IF(OFFSET('Sanitation Data'!$G$28,0,10*ROW('Sanitation Data'!G140))="","",OFFSET('Sanitation Data'!$G$28,0,10*ROW('Sanitation Data'!G140)))</f>
        <v/>
      </c>
      <c r="DA146" s="369" t="str">
        <f ca="1">+IF(OFFSET('Sanitation Data'!$G$29,0,10*ROW('Sanitation Data'!G140))="","",OFFSET('Sanitation Data'!$G$29,0,10*ROW('Sanitation Data'!G140)))</f>
        <v/>
      </c>
      <c r="DB146" s="369" t="str">
        <f ca="1">+IF(OFFSET('Sanitation Data'!$G$30,0,10*ROW('Sanitation Data'!G140))="","",OFFSET('Sanitation Data'!$G$30,0,10*ROW('Sanitation Data'!G140)))</f>
        <v/>
      </c>
      <c r="DC146" s="369" t="str">
        <f ca="1">+IF(OFFSET('Sanitation Data'!$G$31,0,10*ROW('Sanitation Data'!G140))="","",OFFSET('Sanitation Data'!$G$31,0,10*ROW('Sanitation Data'!G140)))</f>
        <v/>
      </c>
      <c r="DD146" s="369" t="str">
        <f ca="1">+IF(OFFSET('Sanitation Data'!$G$32,0,10*ROW('Sanitation Data'!G140))="","",OFFSET('Sanitation Data'!$G$32,0,10*ROW('Sanitation Data'!G140)))</f>
        <v/>
      </c>
      <c r="DE146" s="369" t="str">
        <f ca="1">+IF(OFFSET('Sanitation Data'!$H$28,0,10*ROW('Sanitation Data'!H140))="","",OFFSET('Sanitation Data'!$H$28,0,10*ROW('Sanitation Data'!H140)))</f>
        <v/>
      </c>
      <c r="DF146" s="369" t="str">
        <f ca="1">+IF(OFFSET('Sanitation Data'!$H$29,0,10*ROW('Sanitation Data'!H140))="","",OFFSET('Sanitation Data'!$H$29,0,10*ROW('Sanitation Data'!H140)))</f>
        <v/>
      </c>
      <c r="DG146" s="369" t="str">
        <f ca="1">+IF(OFFSET('Sanitation Data'!$H$30,0,10*ROW('Sanitation Data'!H140))="","",OFFSET('Sanitation Data'!$H$30,0,10*ROW('Sanitation Data'!H140)))</f>
        <v/>
      </c>
      <c r="DH146" s="369" t="str">
        <f ca="1">+IF(OFFSET('Sanitation Data'!$H$31,0,10*ROW('Sanitation Data'!H140))="","",OFFSET('Sanitation Data'!$H$31,0,10*ROW('Sanitation Data'!H140)))</f>
        <v/>
      </c>
      <c r="DI146" s="369" t="str">
        <f ca="1">+IF(OFFSET('Sanitation Data'!$H$32,0,10*ROW('Sanitation Data'!H140))="","",OFFSET('Sanitation Data'!$H$32,0,10*ROW('Sanitation Data'!H140)))</f>
        <v/>
      </c>
      <c r="DJ146" s="369" t="str">
        <f ca="1">+IF(OFFSET('Sanitation Data'!$I$28,0,10*ROW('Sanitation Data'!I140))="","",OFFSET('Sanitation Data'!$I$28,0,10*ROW('Sanitation Data'!I140)))</f>
        <v/>
      </c>
      <c r="DK146" s="369" t="str">
        <f ca="1">+IF(OFFSET('Sanitation Data'!$I$29,0,10*ROW('Sanitation Data'!I140))="","",OFFSET('Sanitation Data'!$I$29,0,10*ROW('Sanitation Data'!I140)))</f>
        <v/>
      </c>
      <c r="DL146" s="369" t="str">
        <f ca="1">+IF(OFFSET('Sanitation Data'!$I$30,0,10*ROW('Sanitation Data'!I140))="","",OFFSET('Sanitation Data'!$I$30,0,10*ROW('Sanitation Data'!I140)))</f>
        <v/>
      </c>
      <c r="DM146" s="369" t="str">
        <f ca="1">+IF(OFFSET('Sanitation Data'!$I$31,0,10*ROW('Sanitation Data'!I140))="","",OFFSET('Sanitation Data'!$I$31,0,10*ROW('Sanitation Data'!I140)))</f>
        <v/>
      </c>
      <c r="DN146" s="369" t="str">
        <f ca="1">+IF(OFFSET('Sanitation Data'!$I$32,0,10*ROW('Sanitation Data'!I140))="","",OFFSET('Sanitation Data'!$I$32,0,10*ROW('Sanitation Data'!I140)))</f>
        <v/>
      </c>
      <c r="DO146" s="369" t="str">
        <f ca="1">+IF(OFFSET('Hygiene Data'!$D$11,0,10*ROW('Hygiene Data'!D140))="","",OFFSET('Hygiene Data'!$D$11,0,10*ROW('Hygiene Data'!D140)))</f>
        <v/>
      </c>
      <c r="DP146" s="369" t="str">
        <f ca="1">+IF(OFFSET('Hygiene Data'!$D$12,0,10*ROW('Hygiene Data'!D140))="","",OFFSET('Hygiene Data'!$D$12,0,10*ROW('Hygiene Data'!D140)))</f>
        <v/>
      </c>
      <c r="DQ146" s="369" t="str">
        <f ca="1">+IF(OFFSET('Hygiene Data'!$D$13,0,10*ROW('Hygiene Data'!D140))="","",OFFSET('Hygiene Data'!$D$13,0,10*ROW('Hygiene Data'!D140)))</f>
        <v/>
      </c>
      <c r="DR146" s="369" t="str">
        <f ca="1">+IF(OFFSET('Hygiene Data'!$E$11,0,10*ROW('Hygiene Data'!E140))="","",OFFSET('Hygiene Data'!$E$11,0,10*ROW('Hygiene Data'!E140)))</f>
        <v/>
      </c>
      <c r="DS146" s="369" t="str">
        <f ca="1">+IF(OFFSET('Hygiene Data'!$E$12,0,10*ROW('Hygiene Data'!E140))="","",OFFSET('Hygiene Data'!$E$12,0,10*ROW('Hygiene Data'!E140)))</f>
        <v/>
      </c>
      <c r="DT146" s="369" t="str">
        <f ca="1">+IF(OFFSET('Hygiene Data'!$E$13,0,10*ROW('Hygiene Data'!E140))="","",OFFSET('Hygiene Data'!$E$13,0,10*ROW('Hygiene Data'!E140)))</f>
        <v/>
      </c>
      <c r="DU146" s="369" t="str">
        <f ca="1">+IF(OFFSET('Hygiene Data'!$F$11,0,10*ROW('Hygiene Data'!F140))="","",OFFSET('Hygiene Data'!$F$11,0,10*ROW('Hygiene Data'!F140)))</f>
        <v/>
      </c>
      <c r="DV146" s="369" t="str">
        <f ca="1">+IF(OFFSET('Hygiene Data'!$F$12,0,10*ROW('Hygiene Data'!F140))="","",OFFSET('Hygiene Data'!$F$12,0,10*ROW('Hygiene Data'!F140)))</f>
        <v/>
      </c>
      <c r="DW146" s="369" t="str">
        <f ca="1">+IF(OFFSET('Hygiene Data'!$F$13,0,10*ROW('Hygiene Data'!F140))="","",OFFSET('Hygiene Data'!$F$13,0,10*ROW('Hygiene Data'!F140)))</f>
        <v/>
      </c>
      <c r="DX146" s="369" t="str">
        <f ca="1">+IF(OFFSET('Hygiene Data'!$G$11,0,10*ROW('Hygiene Data'!G140))="","",OFFSET('Hygiene Data'!$G$11,0,10*ROW('Hygiene Data'!G140)))</f>
        <v/>
      </c>
      <c r="DY146" s="369" t="str">
        <f ca="1">+IF(OFFSET('Hygiene Data'!$G$12,0,10*ROW('Hygiene Data'!G140))="","",OFFSET('Hygiene Data'!$G$12,0,10*ROW('Hygiene Data'!G140)))</f>
        <v/>
      </c>
      <c r="DZ146" s="369" t="str">
        <f ca="1">+IF(OFFSET('Hygiene Data'!$G$13,0,10*ROW('Hygiene Data'!G140))="","",OFFSET('Hygiene Data'!$G$13,0,10*ROW('Hygiene Data'!G140)))</f>
        <v/>
      </c>
      <c r="EA146" s="369" t="str">
        <f ca="1">+IF(OFFSET('Hygiene Data'!$H$11,0,10*ROW('Hygiene Data'!H140))="","",OFFSET('Hygiene Data'!$H$11,0,10*ROW('Hygiene Data'!H140)))</f>
        <v/>
      </c>
      <c r="EB146" s="369" t="str">
        <f ca="1">+IF(OFFSET('Hygiene Data'!$H$12,0,10*ROW('Hygiene Data'!H140))="","",OFFSET('Hygiene Data'!$H$12,0,10*ROW('Hygiene Data'!H140)))</f>
        <v/>
      </c>
      <c r="EC146" s="369" t="str">
        <f ca="1">+IF(OFFSET('Hygiene Data'!$H$13,0,10*ROW('Hygiene Data'!H140))="","",OFFSET('Hygiene Data'!$H$13,0,10*ROW('Hygiene Data'!H140)))</f>
        <v/>
      </c>
      <c r="ED146" s="369" t="str">
        <f ca="1">+IF(OFFSET('Hygiene Data'!$I$11,0,10*ROW('Hygiene Data'!I140))="","",OFFSET('Hygiene Data'!$I$11,0,10*ROW('Hygiene Data'!I140)))</f>
        <v/>
      </c>
      <c r="EE146" s="369" t="str">
        <f ca="1">+IF(OFFSET('Hygiene Data'!$I$12,0,10*ROW('Hygiene Data'!I140))="","",OFFSET('Hygiene Data'!$I$12,0,10*ROW('Hygiene Data'!I140)))</f>
        <v/>
      </c>
      <c r="EF146" s="369" t="str">
        <f ca="1">+IF(OFFSET('Hygiene Data'!$I$13,0,10*ROW('Hygiene Data'!I140))="","",OFFSET('Hygiene Data'!$I$13,0,10*ROW('Hygiene Data'!I140)))</f>
        <v/>
      </c>
    </row>
    <row r="147" spans="1:136" x14ac:dyDescent="0.25">
      <c r="A147" s="478" t="str">
        <f ca="1">+IF(OFFSET('Water Data'!$B$2,0,10*ROW('Water Data'!E141))="","",OFFSET('Water Data'!$B$2,0,10*ROW('Water Data'!E141)))</f>
        <v/>
      </c>
      <c r="B147" s="478"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05" t="str">
        <f t="shared" ca="1" si="2"/>
        <v/>
      </c>
      <c r="D147" s="506"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06"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06"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06"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06"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06"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06"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06"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06"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06"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06"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06"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06"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06"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06"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06"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06"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06"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07"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07"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07"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07"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07"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07"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07"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07"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07"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07"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07"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07"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07"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07"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07"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07"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07"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07"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07"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07"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07"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07"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07"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07"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07"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07"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07"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07"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07"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07"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08"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84"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08"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08"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08"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08"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08"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08"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08"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08"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08"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08"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08"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08"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08"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08"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08"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08"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69" t="str">
        <f ca="1">+IF(OFFSET('Water Data'!$D$27,0,10*ROW('Water Data'!D141))="","",OFFSET('Water Data'!$D$27,0,10*ROW('Water Data'!D141)))</f>
        <v/>
      </c>
      <c r="BT147" s="369" t="str">
        <f ca="1">+IF(OFFSET('Water Data'!$D$28,0,10*ROW('Water Data'!D141))="","",OFFSET('Water Data'!$D$28,0,10*ROW('Water Data'!D141)))</f>
        <v/>
      </c>
      <c r="BU147" s="369" t="str">
        <f ca="1">+IF(OFFSET('Water Data'!$D$29,0,10*ROW('Water Data'!D141))="","",OFFSET('Water Data'!$D$29,0,10*ROW('Water Data'!D141)))</f>
        <v/>
      </c>
      <c r="BV147" s="369" t="str">
        <f ca="1">+IF(OFFSET('Water Data'!$E$27,0,10*ROW('Water Data'!E141))="","",OFFSET('Water Data'!$E$27,0,10*ROW('Water Data'!E141)))</f>
        <v/>
      </c>
      <c r="BW147" s="369" t="str">
        <f ca="1">+IF(OFFSET('Water Data'!$E$28,0,10*ROW('Water Data'!E141))="","",OFFSET('Water Data'!$E$28,0,10*ROW('Water Data'!E141)))</f>
        <v/>
      </c>
      <c r="BX147" s="369" t="str">
        <f ca="1">+IF(OFFSET('Water Data'!$E$29,0,10*ROW('Water Data'!E141))="","",OFFSET('Water Data'!$E$29,0,10*ROW('Water Data'!E141)))</f>
        <v/>
      </c>
      <c r="BY147" s="369" t="str">
        <f ca="1">+IF(OFFSET('Water Data'!$F$27,0,10*ROW('Water Data'!F141))="","",OFFSET('Water Data'!$F$27,0,10*ROW('Water Data'!F141)))</f>
        <v/>
      </c>
      <c r="BZ147" s="369" t="str">
        <f ca="1">+IF(OFFSET('Water Data'!$F$28,0,10*ROW('Water Data'!F141))="","",OFFSET('Water Data'!$F$28,0,10*ROW('Water Data'!F141)))</f>
        <v/>
      </c>
      <c r="CA147" s="369" t="str">
        <f ca="1">+IF(OFFSET('Water Data'!$F$29,0,10*ROW('Water Data'!F141))="","",OFFSET('Water Data'!$F$29,0,10*ROW('Water Data'!F141)))</f>
        <v/>
      </c>
      <c r="CB147" s="369" t="str">
        <f ca="1">+IF(OFFSET('Water Data'!$G$27,0,10*ROW('Water Data'!G141))="","",OFFSET('Water Data'!$G$27,0,10*ROW('Water Data'!G141)))</f>
        <v/>
      </c>
      <c r="CC147" s="369" t="str">
        <f ca="1">+IF(OFFSET('Water Data'!$G$28,0,10*ROW('Water Data'!G141))="","",OFFSET('Water Data'!$G$28,0,10*ROW('Water Data'!G141)))</f>
        <v/>
      </c>
      <c r="CD147" s="369" t="str">
        <f ca="1">+IF(OFFSET('Water Data'!$G$29,0,10*ROW('Water Data'!G141))="","",OFFSET('Water Data'!$G$29,0,10*ROW('Water Data'!G141)))</f>
        <v/>
      </c>
      <c r="CE147" s="369" t="str">
        <f ca="1">+IF(OFFSET('Water Data'!$H$27,0,10*ROW('Water Data'!H141))="","",OFFSET('Water Data'!$H$27,0,10*ROW('Water Data'!H141)))</f>
        <v/>
      </c>
      <c r="CF147" s="369" t="str">
        <f ca="1">+IF(OFFSET('Water Data'!$H$28,0,10*ROW('Water Data'!H141))="","",OFFSET('Water Data'!$H$28,0,10*ROW('Water Data'!H141)))</f>
        <v/>
      </c>
      <c r="CG147" s="369" t="str">
        <f ca="1">+IF(OFFSET('Water Data'!$H$29,0,10*ROW('Water Data'!H141))="","",OFFSET('Water Data'!$H$29,0,10*ROW('Water Data'!H141)))</f>
        <v/>
      </c>
      <c r="CH147" s="369" t="str">
        <f ca="1">+IF(OFFSET('Water Data'!$I$27,0,10*ROW('Water Data'!I141))="","",OFFSET('Water Data'!$I$27,0,10*ROW('Water Data'!I141)))</f>
        <v/>
      </c>
      <c r="CI147" s="369" t="str">
        <f ca="1">+IF(OFFSET('Water Data'!$I$28,0,10*ROW('Water Data'!I141))="","",OFFSET('Water Data'!$I$28,0,10*ROW('Water Data'!I141)))</f>
        <v/>
      </c>
      <c r="CJ147" s="369" t="str">
        <f ca="1">+IF(OFFSET('Water Data'!$I$29,0,10*ROW('Water Data'!I141))="","",OFFSET('Water Data'!$I$29,0,10*ROW('Water Data'!I141)))</f>
        <v/>
      </c>
      <c r="CK147" s="369" t="str">
        <f ca="1">+IF(OFFSET('Sanitation Data'!$D$28,0,10*ROW('Sanitation Data'!D141))="","",OFFSET('Sanitation Data'!$D$28,0,10*ROW('Sanitation Data'!D141)))</f>
        <v/>
      </c>
      <c r="CL147" s="369" t="str">
        <f ca="1">+IF(OFFSET('Sanitation Data'!$D$29,0,10*ROW('Sanitation Data'!D141))="","",OFFSET('Sanitation Data'!$D$29,0,10*ROW('Sanitation Data'!D141)))</f>
        <v/>
      </c>
      <c r="CM147" s="369" t="str">
        <f ca="1">+IF(OFFSET('Sanitation Data'!$D$30,0,10*ROW('Sanitation Data'!D141))="","",OFFSET('Sanitation Data'!$D$30,0,10*ROW('Sanitation Data'!D141)))</f>
        <v/>
      </c>
      <c r="CN147" s="369" t="str">
        <f ca="1">+IF(OFFSET('Sanitation Data'!$D$31,0,10*ROW('Sanitation Data'!D141))="","",OFFSET('Sanitation Data'!$D$31,0,10*ROW('Sanitation Data'!D141)))</f>
        <v/>
      </c>
      <c r="CO147" s="369" t="str">
        <f ca="1">+IF(OFFSET('Sanitation Data'!$D$32,0,10*ROW('Sanitation Data'!D141))="","",OFFSET('Sanitation Data'!$D$32,0,10*ROW('Sanitation Data'!D141)))</f>
        <v/>
      </c>
      <c r="CP147" s="369" t="str">
        <f ca="1">+IF(OFFSET('Sanitation Data'!$E$28,0,10*ROW('Sanitation Data'!E141))="","",OFFSET('Sanitation Data'!$E$28,0,10*ROW('Sanitation Data'!E141)))</f>
        <v/>
      </c>
      <c r="CQ147" s="369" t="str">
        <f ca="1">+IF(OFFSET('Sanitation Data'!$E$29,0,10*ROW('Sanitation Data'!E141))="","",OFFSET('Sanitation Data'!$E$29,0,10*ROW('Sanitation Data'!E141)))</f>
        <v/>
      </c>
      <c r="CR147" s="369" t="str">
        <f ca="1">+IF(OFFSET('Sanitation Data'!$E$30,0,10*ROW('Sanitation Data'!E141))="","",OFFSET('Sanitation Data'!$E$30,0,10*ROW('Sanitation Data'!E141)))</f>
        <v/>
      </c>
      <c r="CS147" s="369" t="str">
        <f ca="1">+IF(OFFSET('Sanitation Data'!$E$31,0,10*ROW('Sanitation Data'!E141))="","",OFFSET('Sanitation Data'!$E$31,0,10*ROW('Sanitation Data'!E141)))</f>
        <v/>
      </c>
      <c r="CT147" s="369" t="str">
        <f ca="1">+IF(OFFSET('Sanitation Data'!$E$32,0,10*ROW('Sanitation Data'!E141))="","",OFFSET('Sanitation Data'!$E$32,0,10*ROW('Sanitation Data'!E141)))</f>
        <v/>
      </c>
      <c r="CU147" s="369" t="str">
        <f ca="1">+IF(OFFSET('Sanitation Data'!$F$28,0,10*ROW('Sanitation Data'!F141))="","",OFFSET('Sanitation Data'!$F$28,0,10*ROW('Sanitation Data'!F141)))</f>
        <v/>
      </c>
      <c r="CV147" s="369" t="str">
        <f ca="1">+IF(OFFSET('Sanitation Data'!$F$29,0,10*ROW('Sanitation Data'!F141))="","",OFFSET('Sanitation Data'!$F$29,0,10*ROW('Sanitation Data'!F141)))</f>
        <v/>
      </c>
      <c r="CW147" s="369" t="str">
        <f ca="1">+IF(OFFSET('Sanitation Data'!$F$30,0,10*ROW('Sanitation Data'!F141))="","",OFFSET('Sanitation Data'!$F$30,0,10*ROW('Sanitation Data'!F141)))</f>
        <v/>
      </c>
      <c r="CX147" s="369" t="str">
        <f ca="1">+IF(OFFSET('Sanitation Data'!$F$31,0,10*ROW('Sanitation Data'!F141))="","",OFFSET('Sanitation Data'!$F$31,0,10*ROW('Sanitation Data'!F141)))</f>
        <v/>
      </c>
      <c r="CY147" s="369" t="str">
        <f ca="1">+IF(OFFSET('Sanitation Data'!$F$32,0,10*ROW('Sanitation Data'!F141))="","",OFFSET('Sanitation Data'!$F$32,0,10*ROW('Sanitation Data'!F141)))</f>
        <v/>
      </c>
      <c r="CZ147" s="369" t="str">
        <f ca="1">+IF(OFFSET('Sanitation Data'!$G$28,0,10*ROW('Sanitation Data'!G141))="","",OFFSET('Sanitation Data'!$G$28,0,10*ROW('Sanitation Data'!G141)))</f>
        <v/>
      </c>
      <c r="DA147" s="369" t="str">
        <f ca="1">+IF(OFFSET('Sanitation Data'!$G$29,0,10*ROW('Sanitation Data'!G141))="","",OFFSET('Sanitation Data'!$G$29,0,10*ROW('Sanitation Data'!G141)))</f>
        <v/>
      </c>
      <c r="DB147" s="369" t="str">
        <f ca="1">+IF(OFFSET('Sanitation Data'!$G$30,0,10*ROW('Sanitation Data'!G141))="","",OFFSET('Sanitation Data'!$G$30,0,10*ROW('Sanitation Data'!G141)))</f>
        <v/>
      </c>
      <c r="DC147" s="369" t="str">
        <f ca="1">+IF(OFFSET('Sanitation Data'!$G$31,0,10*ROW('Sanitation Data'!G141))="","",OFFSET('Sanitation Data'!$G$31,0,10*ROW('Sanitation Data'!G141)))</f>
        <v/>
      </c>
      <c r="DD147" s="369" t="str">
        <f ca="1">+IF(OFFSET('Sanitation Data'!$G$32,0,10*ROW('Sanitation Data'!G141))="","",OFFSET('Sanitation Data'!$G$32,0,10*ROW('Sanitation Data'!G141)))</f>
        <v/>
      </c>
      <c r="DE147" s="369" t="str">
        <f ca="1">+IF(OFFSET('Sanitation Data'!$H$28,0,10*ROW('Sanitation Data'!H141))="","",OFFSET('Sanitation Data'!$H$28,0,10*ROW('Sanitation Data'!H141)))</f>
        <v/>
      </c>
      <c r="DF147" s="369" t="str">
        <f ca="1">+IF(OFFSET('Sanitation Data'!$H$29,0,10*ROW('Sanitation Data'!H141))="","",OFFSET('Sanitation Data'!$H$29,0,10*ROW('Sanitation Data'!H141)))</f>
        <v/>
      </c>
      <c r="DG147" s="369" t="str">
        <f ca="1">+IF(OFFSET('Sanitation Data'!$H$30,0,10*ROW('Sanitation Data'!H141))="","",OFFSET('Sanitation Data'!$H$30,0,10*ROW('Sanitation Data'!H141)))</f>
        <v/>
      </c>
      <c r="DH147" s="369" t="str">
        <f ca="1">+IF(OFFSET('Sanitation Data'!$H$31,0,10*ROW('Sanitation Data'!H141))="","",OFFSET('Sanitation Data'!$H$31,0,10*ROW('Sanitation Data'!H141)))</f>
        <v/>
      </c>
      <c r="DI147" s="369" t="str">
        <f ca="1">+IF(OFFSET('Sanitation Data'!$H$32,0,10*ROW('Sanitation Data'!H141))="","",OFFSET('Sanitation Data'!$H$32,0,10*ROW('Sanitation Data'!H141)))</f>
        <v/>
      </c>
      <c r="DJ147" s="369" t="str">
        <f ca="1">+IF(OFFSET('Sanitation Data'!$I$28,0,10*ROW('Sanitation Data'!I141))="","",OFFSET('Sanitation Data'!$I$28,0,10*ROW('Sanitation Data'!I141)))</f>
        <v/>
      </c>
      <c r="DK147" s="369" t="str">
        <f ca="1">+IF(OFFSET('Sanitation Data'!$I$29,0,10*ROW('Sanitation Data'!I141))="","",OFFSET('Sanitation Data'!$I$29,0,10*ROW('Sanitation Data'!I141)))</f>
        <v/>
      </c>
      <c r="DL147" s="369" t="str">
        <f ca="1">+IF(OFFSET('Sanitation Data'!$I$30,0,10*ROW('Sanitation Data'!I141))="","",OFFSET('Sanitation Data'!$I$30,0,10*ROW('Sanitation Data'!I141)))</f>
        <v/>
      </c>
      <c r="DM147" s="369" t="str">
        <f ca="1">+IF(OFFSET('Sanitation Data'!$I$31,0,10*ROW('Sanitation Data'!I141))="","",OFFSET('Sanitation Data'!$I$31,0,10*ROW('Sanitation Data'!I141)))</f>
        <v/>
      </c>
      <c r="DN147" s="369" t="str">
        <f ca="1">+IF(OFFSET('Sanitation Data'!$I$32,0,10*ROW('Sanitation Data'!I141))="","",OFFSET('Sanitation Data'!$I$32,0,10*ROW('Sanitation Data'!I141)))</f>
        <v/>
      </c>
      <c r="DO147" s="369" t="str">
        <f ca="1">+IF(OFFSET('Hygiene Data'!$D$11,0,10*ROW('Hygiene Data'!D141))="","",OFFSET('Hygiene Data'!$D$11,0,10*ROW('Hygiene Data'!D141)))</f>
        <v/>
      </c>
      <c r="DP147" s="369" t="str">
        <f ca="1">+IF(OFFSET('Hygiene Data'!$D$12,0,10*ROW('Hygiene Data'!D141))="","",OFFSET('Hygiene Data'!$D$12,0,10*ROW('Hygiene Data'!D141)))</f>
        <v/>
      </c>
      <c r="DQ147" s="369" t="str">
        <f ca="1">+IF(OFFSET('Hygiene Data'!$D$13,0,10*ROW('Hygiene Data'!D141))="","",OFFSET('Hygiene Data'!$D$13,0,10*ROW('Hygiene Data'!D141)))</f>
        <v/>
      </c>
      <c r="DR147" s="369" t="str">
        <f ca="1">+IF(OFFSET('Hygiene Data'!$E$11,0,10*ROW('Hygiene Data'!E141))="","",OFFSET('Hygiene Data'!$E$11,0,10*ROW('Hygiene Data'!E141)))</f>
        <v/>
      </c>
      <c r="DS147" s="369" t="str">
        <f ca="1">+IF(OFFSET('Hygiene Data'!$E$12,0,10*ROW('Hygiene Data'!E141))="","",OFFSET('Hygiene Data'!$E$12,0,10*ROW('Hygiene Data'!E141)))</f>
        <v/>
      </c>
      <c r="DT147" s="369" t="str">
        <f ca="1">+IF(OFFSET('Hygiene Data'!$E$13,0,10*ROW('Hygiene Data'!E141))="","",OFFSET('Hygiene Data'!$E$13,0,10*ROW('Hygiene Data'!E141)))</f>
        <v/>
      </c>
      <c r="DU147" s="369" t="str">
        <f ca="1">+IF(OFFSET('Hygiene Data'!$F$11,0,10*ROW('Hygiene Data'!F141))="","",OFFSET('Hygiene Data'!$F$11,0,10*ROW('Hygiene Data'!F141)))</f>
        <v/>
      </c>
      <c r="DV147" s="369" t="str">
        <f ca="1">+IF(OFFSET('Hygiene Data'!$F$12,0,10*ROW('Hygiene Data'!F141))="","",OFFSET('Hygiene Data'!$F$12,0,10*ROW('Hygiene Data'!F141)))</f>
        <v/>
      </c>
      <c r="DW147" s="369" t="str">
        <f ca="1">+IF(OFFSET('Hygiene Data'!$F$13,0,10*ROW('Hygiene Data'!F141))="","",OFFSET('Hygiene Data'!$F$13,0,10*ROW('Hygiene Data'!F141)))</f>
        <v/>
      </c>
      <c r="DX147" s="369" t="str">
        <f ca="1">+IF(OFFSET('Hygiene Data'!$G$11,0,10*ROW('Hygiene Data'!G141))="","",OFFSET('Hygiene Data'!$G$11,0,10*ROW('Hygiene Data'!G141)))</f>
        <v/>
      </c>
      <c r="DY147" s="369" t="str">
        <f ca="1">+IF(OFFSET('Hygiene Data'!$G$12,0,10*ROW('Hygiene Data'!G141))="","",OFFSET('Hygiene Data'!$G$12,0,10*ROW('Hygiene Data'!G141)))</f>
        <v/>
      </c>
      <c r="DZ147" s="369" t="str">
        <f ca="1">+IF(OFFSET('Hygiene Data'!$G$13,0,10*ROW('Hygiene Data'!G141))="","",OFFSET('Hygiene Data'!$G$13,0,10*ROW('Hygiene Data'!G141)))</f>
        <v/>
      </c>
      <c r="EA147" s="369" t="str">
        <f ca="1">+IF(OFFSET('Hygiene Data'!$H$11,0,10*ROW('Hygiene Data'!H141))="","",OFFSET('Hygiene Data'!$H$11,0,10*ROW('Hygiene Data'!H141)))</f>
        <v/>
      </c>
      <c r="EB147" s="369" t="str">
        <f ca="1">+IF(OFFSET('Hygiene Data'!$H$12,0,10*ROW('Hygiene Data'!H141))="","",OFFSET('Hygiene Data'!$H$12,0,10*ROW('Hygiene Data'!H141)))</f>
        <v/>
      </c>
      <c r="EC147" s="369" t="str">
        <f ca="1">+IF(OFFSET('Hygiene Data'!$H$13,0,10*ROW('Hygiene Data'!H141))="","",OFFSET('Hygiene Data'!$H$13,0,10*ROW('Hygiene Data'!H141)))</f>
        <v/>
      </c>
      <c r="ED147" s="369" t="str">
        <f ca="1">+IF(OFFSET('Hygiene Data'!$I$11,0,10*ROW('Hygiene Data'!I141))="","",OFFSET('Hygiene Data'!$I$11,0,10*ROW('Hygiene Data'!I141)))</f>
        <v/>
      </c>
      <c r="EE147" s="369" t="str">
        <f ca="1">+IF(OFFSET('Hygiene Data'!$I$12,0,10*ROW('Hygiene Data'!I141))="","",OFFSET('Hygiene Data'!$I$12,0,10*ROW('Hygiene Data'!I141)))</f>
        <v/>
      </c>
      <c r="EF147" s="369" t="str">
        <f ca="1">+IF(OFFSET('Hygiene Data'!$I$13,0,10*ROW('Hygiene Data'!I141))="","",OFFSET('Hygiene Data'!$I$13,0,10*ROW('Hygiene Data'!I141)))</f>
        <v/>
      </c>
    </row>
    <row r="148" spans="1:136" x14ac:dyDescent="0.25">
      <c r="A148" s="478" t="str">
        <f ca="1">+IF(OFFSET('Water Data'!$B$2,0,10*ROW('Water Data'!E142))="","",OFFSET('Water Data'!$B$2,0,10*ROW('Water Data'!E142)))</f>
        <v/>
      </c>
      <c r="B148" s="478"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05" t="str">
        <f t="shared" ca="1" si="2"/>
        <v/>
      </c>
      <c r="D148" s="506"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06"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06"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06"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06"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06"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06"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06"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06"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06"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06"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06"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06"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06"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06"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06"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06"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06"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07"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07"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07"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07"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07"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07"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07"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07"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07"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07"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07"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07"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07"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07"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07"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07"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07"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07"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07"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07"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07"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07"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07"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07"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07"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07"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07"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07"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07"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07"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08"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84"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08"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08"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08"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08"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08"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08"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08"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08"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08"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08"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08"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08"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08"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08"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08"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08"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69" t="str">
        <f ca="1">+IF(OFFSET('Water Data'!$D$27,0,10*ROW('Water Data'!D142))="","",OFFSET('Water Data'!$D$27,0,10*ROW('Water Data'!D142)))</f>
        <v/>
      </c>
      <c r="BT148" s="369" t="str">
        <f ca="1">+IF(OFFSET('Water Data'!$D$28,0,10*ROW('Water Data'!D142))="","",OFFSET('Water Data'!$D$28,0,10*ROW('Water Data'!D142)))</f>
        <v/>
      </c>
      <c r="BU148" s="369" t="str">
        <f ca="1">+IF(OFFSET('Water Data'!$D$29,0,10*ROW('Water Data'!D142))="","",OFFSET('Water Data'!$D$29,0,10*ROW('Water Data'!D142)))</f>
        <v/>
      </c>
      <c r="BV148" s="369" t="str">
        <f ca="1">+IF(OFFSET('Water Data'!$E$27,0,10*ROW('Water Data'!E142))="","",OFFSET('Water Data'!$E$27,0,10*ROW('Water Data'!E142)))</f>
        <v/>
      </c>
      <c r="BW148" s="369" t="str">
        <f ca="1">+IF(OFFSET('Water Data'!$E$28,0,10*ROW('Water Data'!E142))="","",OFFSET('Water Data'!$E$28,0,10*ROW('Water Data'!E142)))</f>
        <v/>
      </c>
      <c r="BX148" s="369" t="str">
        <f ca="1">+IF(OFFSET('Water Data'!$E$29,0,10*ROW('Water Data'!E142))="","",OFFSET('Water Data'!$E$29,0,10*ROW('Water Data'!E142)))</f>
        <v/>
      </c>
      <c r="BY148" s="369" t="str">
        <f ca="1">+IF(OFFSET('Water Data'!$F$27,0,10*ROW('Water Data'!F142))="","",OFFSET('Water Data'!$F$27,0,10*ROW('Water Data'!F142)))</f>
        <v/>
      </c>
      <c r="BZ148" s="369" t="str">
        <f ca="1">+IF(OFFSET('Water Data'!$F$28,0,10*ROW('Water Data'!F142))="","",OFFSET('Water Data'!$F$28,0,10*ROW('Water Data'!F142)))</f>
        <v/>
      </c>
      <c r="CA148" s="369" t="str">
        <f ca="1">+IF(OFFSET('Water Data'!$F$29,0,10*ROW('Water Data'!F142))="","",OFFSET('Water Data'!$F$29,0,10*ROW('Water Data'!F142)))</f>
        <v/>
      </c>
      <c r="CB148" s="369" t="str">
        <f ca="1">+IF(OFFSET('Water Data'!$G$27,0,10*ROW('Water Data'!G142))="","",OFFSET('Water Data'!$G$27,0,10*ROW('Water Data'!G142)))</f>
        <v/>
      </c>
      <c r="CC148" s="369" t="str">
        <f ca="1">+IF(OFFSET('Water Data'!$G$28,0,10*ROW('Water Data'!G142))="","",OFFSET('Water Data'!$G$28,0,10*ROW('Water Data'!G142)))</f>
        <v/>
      </c>
      <c r="CD148" s="369" t="str">
        <f ca="1">+IF(OFFSET('Water Data'!$G$29,0,10*ROW('Water Data'!G142))="","",OFFSET('Water Data'!$G$29,0,10*ROW('Water Data'!G142)))</f>
        <v/>
      </c>
      <c r="CE148" s="369" t="str">
        <f ca="1">+IF(OFFSET('Water Data'!$H$27,0,10*ROW('Water Data'!H142))="","",OFFSET('Water Data'!$H$27,0,10*ROW('Water Data'!H142)))</f>
        <v/>
      </c>
      <c r="CF148" s="369" t="str">
        <f ca="1">+IF(OFFSET('Water Data'!$H$28,0,10*ROW('Water Data'!H142))="","",OFFSET('Water Data'!$H$28,0,10*ROW('Water Data'!H142)))</f>
        <v/>
      </c>
      <c r="CG148" s="369" t="str">
        <f ca="1">+IF(OFFSET('Water Data'!$H$29,0,10*ROW('Water Data'!H142))="","",OFFSET('Water Data'!$H$29,0,10*ROW('Water Data'!H142)))</f>
        <v/>
      </c>
      <c r="CH148" s="369" t="str">
        <f ca="1">+IF(OFFSET('Water Data'!$I$27,0,10*ROW('Water Data'!I142))="","",OFFSET('Water Data'!$I$27,0,10*ROW('Water Data'!I142)))</f>
        <v/>
      </c>
      <c r="CI148" s="369" t="str">
        <f ca="1">+IF(OFFSET('Water Data'!$I$28,0,10*ROW('Water Data'!I142))="","",OFFSET('Water Data'!$I$28,0,10*ROW('Water Data'!I142)))</f>
        <v/>
      </c>
      <c r="CJ148" s="369" t="str">
        <f ca="1">+IF(OFFSET('Water Data'!$I$29,0,10*ROW('Water Data'!I142))="","",OFFSET('Water Data'!$I$29,0,10*ROW('Water Data'!I142)))</f>
        <v/>
      </c>
      <c r="CK148" s="369" t="str">
        <f ca="1">+IF(OFFSET('Sanitation Data'!$D$28,0,10*ROW('Sanitation Data'!D142))="","",OFFSET('Sanitation Data'!$D$28,0,10*ROW('Sanitation Data'!D142)))</f>
        <v/>
      </c>
      <c r="CL148" s="369" t="str">
        <f ca="1">+IF(OFFSET('Sanitation Data'!$D$29,0,10*ROW('Sanitation Data'!D142))="","",OFFSET('Sanitation Data'!$D$29,0,10*ROW('Sanitation Data'!D142)))</f>
        <v/>
      </c>
      <c r="CM148" s="369" t="str">
        <f ca="1">+IF(OFFSET('Sanitation Data'!$D$30,0,10*ROW('Sanitation Data'!D142))="","",OFFSET('Sanitation Data'!$D$30,0,10*ROW('Sanitation Data'!D142)))</f>
        <v/>
      </c>
      <c r="CN148" s="369" t="str">
        <f ca="1">+IF(OFFSET('Sanitation Data'!$D$31,0,10*ROW('Sanitation Data'!D142))="","",OFFSET('Sanitation Data'!$D$31,0,10*ROW('Sanitation Data'!D142)))</f>
        <v/>
      </c>
      <c r="CO148" s="369" t="str">
        <f ca="1">+IF(OFFSET('Sanitation Data'!$D$32,0,10*ROW('Sanitation Data'!D142))="","",OFFSET('Sanitation Data'!$D$32,0,10*ROW('Sanitation Data'!D142)))</f>
        <v/>
      </c>
      <c r="CP148" s="369" t="str">
        <f ca="1">+IF(OFFSET('Sanitation Data'!$E$28,0,10*ROW('Sanitation Data'!E142))="","",OFFSET('Sanitation Data'!$E$28,0,10*ROW('Sanitation Data'!E142)))</f>
        <v/>
      </c>
      <c r="CQ148" s="369" t="str">
        <f ca="1">+IF(OFFSET('Sanitation Data'!$E$29,0,10*ROW('Sanitation Data'!E142))="","",OFFSET('Sanitation Data'!$E$29,0,10*ROW('Sanitation Data'!E142)))</f>
        <v/>
      </c>
      <c r="CR148" s="369" t="str">
        <f ca="1">+IF(OFFSET('Sanitation Data'!$E$30,0,10*ROW('Sanitation Data'!E142))="","",OFFSET('Sanitation Data'!$E$30,0,10*ROW('Sanitation Data'!E142)))</f>
        <v/>
      </c>
      <c r="CS148" s="369" t="str">
        <f ca="1">+IF(OFFSET('Sanitation Data'!$E$31,0,10*ROW('Sanitation Data'!E142))="","",OFFSET('Sanitation Data'!$E$31,0,10*ROW('Sanitation Data'!E142)))</f>
        <v/>
      </c>
      <c r="CT148" s="369" t="str">
        <f ca="1">+IF(OFFSET('Sanitation Data'!$E$32,0,10*ROW('Sanitation Data'!E142))="","",OFFSET('Sanitation Data'!$E$32,0,10*ROW('Sanitation Data'!E142)))</f>
        <v/>
      </c>
      <c r="CU148" s="369" t="str">
        <f ca="1">+IF(OFFSET('Sanitation Data'!$F$28,0,10*ROW('Sanitation Data'!F142))="","",OFFSET('Sanitation Data'!$F$28,0,10*ROW('Sanitation Data'!F142)))</f>
        <v/>
      </c>
      <c r="CV148" s="369" t="str">
        <f ca="1">+IF(OFFSET('Sanitation Data'!$F$29,0,10*ROW('Sanitation Data'!F142))="","",OFFSET('Sanitation Data'!$F$29,0,10*ROW('Sanitation Data'!F142)))</f>
        <v/>
      </c>
      <c r="CW148" s="369" t="str">
        <f ca="1">+IF(OFFSET('Sanitation Data'!$F$30,0,10*ROW('Sanitation Data'!F142))="","",OFFSET('Sanitation Data'!$F$30,0,10*ROW('Sanitation Data'!F142)))</f>
        <v/>
      </c>
      <c r="CX148" s="369" t="str">
        <f ca="1">+IF(OFFSET('Sanitation Data'!$F$31,0,10*ROW('Sanitation Data'!F142))="","",OFFSET('Sanitation Data'!$F$31,0,10*ROW('Sanitation Data'!F142)))</f>
        <v/>
      </c>
      <c r="CY148" s="369" t="str">
        <f ca="1">+IF(OFFSET('Sanitation Data'!$F$32,0,10*ROW('Sanitation Data'!F142))="","",OFFSET('Sanitation Data'!$F$32,0,10*ROW('Sanitation Data'!F142)))</f>
        <v/>
      </c>
      <c r="CZ148" s="369" t="str">
        <f ca="1">+IF(OFFSET('Sanitation Data'!$G$28,0,10*ROW('Sanitation Data'!G142))="","",OFFSET('Sanitation Data'!$G$28,0,10*ROW('Sanitation Data'!G142)))</f>
        <v/>
      </c>
      <c r="DA148" s="369" t="str">
        <f ca="1">+IF(OFFSET('Sanitation Data'!$G$29,0,10*ROW('Sanitation Data'!G142))="","",OFFSET('Sanitation Data'!$G$29,0,10*ROW('Sanitation Data'!G142)))</f>
        <v/>
      </c>
      <c r="DB148" s="369" t="str">
        <f ca="1">+IF(OFFSET('Sanitation Data'!$G$30,0,10*ROW('Sanitation Data'!G142))="","",OFFSET('Sanitation Data'!$G$30,0,10*ROW('Sanitation Data'!G142)))</f>
        <v/>
      </c>
      <c r="DC148" s="369" t="str">
        <f ca="1">+IF(OFFSET('Sanitation Data'!$G$31,0,10*ROW('Sanitation Data'!G142))="","",OFFSET('Sanitation Data'!$G$31,0,10*ROW('Sanitation Data'!G142)))</f>
        <v/>
      </c>
      <c r="DD148" s="369" t="str">
        <f ca="1">+IF(OFFSET('Sanitation Data'!$G$32,0,10*ROW('Sanitation Data'!G142))="","",OFFSET('Sanitation Data'!$G$32,0,10*ROW('Sanitation Data'!G142)))</f>
        <v/>
      </c>
      <c r="DE148" s="369" t="str">
        <f ca="1">+IF(OFFSET('Sanitation Data'!$H$28,0,10*ROW('Sanitation Data'!H142))="","",OFFSET('Sanitation Data'!$H$28,0,10*ROW('Sanitation Data'!H142)))</f>
        <v/>
      </c>
      <c r="DF148" s="369" t="str">
        <f ca="1">+IF(OFFSET('Sanitation Data'!$H$29,0,10*ROW('Sanitation Data'!H142))="","",OFFSET('Sanitation Data'!$H$29,0,10*ROW('Sanitation Data'!H142)))</f>
        <v/>
      </c>
      <c r="DG148" s="369" t="str">
        <f ca="1">+IF(OFFSET('Sanitation Data'!$H$30,0,10*ROW('Sanitation Data'!H142))="","",OFFSET('Sanitation Data'!$H$30,0,10*ROW('Sanitation Data'!H142)))</f>
        <v/>
      </c>
      <c r="DH148" s="369" t="str">
        <f ca="1">+IF(OFFSET('Sanitation Data'!$H$31,0,10*ROW('Sanitation Data'!H142))="","",OFFSET('Sanitation Data'!$H$31,0,10*ROW('Sanitation Data'!H142)))</f>
        <v/>
      </c>
      <c r="DI148" s="369" t="str">
        <f ca="1">+IF(OFFSET('Sanitation Data'!$H$32,0,10*ROW('Sanitation Data'!H142))="","",OFFSET('Sanitation Data'!$H$32,0,10*ROW('Sanitation Data'!H142)))</f>
        <v/>
      </c>
      <c r="DJ148" s="369" t="str">
        <f ca="1">+IF(OFFSET('Sanitation Data'!$I$28,0,10*ROW('Sanitation Data'!I142))="","",OFFSET('Sanitation Data'!$I$28,0,10*ROW('Sanitation Data'!I142)))</f>
        <v/>
      </c>
      <c r="DK148" s="369" t="str">
        <f ca="1">+IF(OFFSET('Sanitation Data'!$I$29,0,10*ROW('Sanitation Data'!I142))="","",OFFSET('Sanitation Data'!$I$29,0,10*ROW('Sanitation Data'!I142)))</f>
        <v/>
      </c>
      <c r="DL148" s="369" t="str">
        <f ca="1">+IF(OFFSET('Sanitation Data'!$I$30,0,10*ROW('Sanitation Data'!I142))="","",OFFSET('Sanitation Data'!$I$30,0,10*ROW('Sanitation Data'!I142)))</f>
        <v/>
      </c>
      <c r="DM148" s="369" t="str">
        <f ca="1">+IF(OFFSET('Sanitation Data'!$I$31,0,10*ROW('Sanitation Data'!I142))="","",OFFSET('Sanitation Data'!$I$31,0,10*ROW('Sanitation Data'!I142)))</f>
        <v/>
      </c>
      <c r="DN148" s="369" t="str">
        <f ca="1">+IF(OFFSET('Sanitation Data'!$I$32,0,10*ROW('Sanitation Data'!I142))="","",OFFSET('Sanitation Data'!$I$32,0,10*ROW('Sanitation Data'!I142)))</f>
        <v/>
      </c>
      <c r="DO148" s="369" t="str">
        <f ca="1">+IF(OFFSET('Hygiene Data'!$D$11,0,10*ROW('Hygiene Data'!D142))="","",OFFSET('Hygiene Data'!$D$11,0,10*ROW('Hygiene Data'!D142)))</f>
        <v/>
      </c>
      <c r="DP148" s="369" t="str">
        <f ca="1">+IF(OFFSET('Hygiene Data'!$D$12,0,10*ROW('Hygiene Data'!D142))="","",OFFSET('Hygiene Data'!$D$12,0,10*ROW('Hygiene Data'!D142)))</f>
        <v/>
      </c>
      <c r="DQ148" s="369" t="str">
        <f ca="1">+IF(OFFSET('Hygiene Data'!$D$13,0,10*ROW('Hygiene Data'!D142))="","",OFFSET('Hygiene Data'!$D$13,0,10*ROW('Hygiene Data'!D142)))</f>
        <v/>
      </c>
      <c r="DR148" s="369" t="str">
        <f ca="1">+IF(OFFSET('Hygiene Data'!$E$11,0,10*ROW('Hygiene Data'!E142))="","",OFFSET('Hygiene Data'!$E$11,0,10*ROW('Hygiene Data'!E142)))</f>
        <v/>
      </c>
      <c r="DS148" s="369" t="str">
        <f ca="1">+IF(OFFSET('Hygiene Data'!$E$12,0,10*ROW('Hygiene Data'!E142))="","",OFFSET('Hygiene Data'!$E$12,0,10*ROW('Hygiene Data'!E142)))</f>
        <v/>
      </c>
      <c r="DT148" s="369" t="str">
        <f ca="1">+IF(OFFSET('Hygiene Data'!$E$13,0,10*ROW('Hygiene Data'!E142))="","",OFFSET('Hygiene Data'!$E$13,0,10*ROW('Hygiene Data'!E142)))</f>
        <v/>
      </c>
      <c r="DU148" s="369" t="str">
        <f ca="1">+IF(OFFSET('Hygiene Data'!$F$11,0,10*ROW('Hygiene Data'!F142))="","",OFFSET('Hygiene Data'!$F$11,0,10*ROW('Hygiene Data'!F142)))</f>
        <v/>
      </c>
      <c r="DV148" s="369" t="str">
        <f ca="1">+IF(OFFSET('Hygiene Data'!$F$12,0,10*ROW('Hygiene Data'!F142))="","",OFFSET('Hygiene Data'!$F$12,0,10*ROW('Hygiene Data'!F142)))</f>
        <v/>
      </c>
      <c r="DW148" s="369" t="str">
        <f ca="1">+IF(OFFSET('Hygiene Data'!$F$13,0,10*ROW('Hygiene Data'!F142))="","",OFFSET('Hygiene Data'!$F$13,0,10*ROW('Hygiene Data'!F142)))</f>
        <v/>
      </c>
      <c r="DX148" s="369" t="str">
        <f ca="1">+IF(OFFSET('Hygiene Data'!$G$11,0,10*ROW('Hygiene Data'!G142))="","",OFFSET('Hygiene Data'!$G$11,0,10*ROW('Hygiene Data'!G142)))</f>
        <v/>
      </c>
      <c r="DY148" s="369" t="str">
        <f ca="1">+IF(OFFSET('Hygiene Data'!$G$12,0,10*ROW('Hygiene Data'!G142))="","",OFFSET('Hygiene Data'!$G$12,0,10*ROW('Hygiene Data'!G142)))</f>
        <v/>
      </c>
      <c r="DZ148" s="369" t="str">
        <f ca="1">+IF(OFFSET('Hygiene Data'!$G$13,0,10*ROW('Hygiene Data'!G142))="","",OFFSET('Hygiene Data'!$G$13,0,10*ROW('Hygiene Data'!G142)))</f>
        <v/>
      </c>
      <c r="EA148" s="369" t="str">
        <f ca="1">+IF(OFFSET('Hygiene Data'!$H$11,0,10*ROW('Hygiene Data'!H142))="","",OFFSET('Hygiene Data'!$H$11,0,10*ROW('Hygiene Data'!H142)))</f>
        <v/>
      </c>
      <c r="EB148" s="369" t="str">
        <f ca="1">+IF(OFFSET('Hygiene Data'!$H$12,0,10*ROW('Hygiene Data'!H142))="","",OFFSET('Hygiene Data'!$H$12,0,10*ROW('Hygiene Data'!H142)))</f>
        <v/>
      </c>
      <c r="EC148" s="369" t="str">
        <f ca="1">+IF(OFFSET('Hygiene Data'!$H$13,0,10*ROW('Hygiene Data'!H142))="","",OFFSET('Hygiene Data'!$H$13,0,10*ROW('Hygiene Data'!H142)))</f>
        <v/>
      </c>
      <c r="ED148" s="369" t="str">
        <f ca="1">+IF(OFFSET('Hygiene Data'!$I$11,0,10*ROW('Hygiene Data'!I142))="","",OFFSET('Hygiene Data'!$I$11,0,10*ROW('Hygiene Data'!I142)))</f>
        <v/>
      </c>
      <c r="EE148" s="369" t="str">
        <f ca="1">+IF(OFFSET('Hygiene Data'!$I$12,0,10*ROW('Hygiene Data'!I142))="","",OFFSET('Hygiene Data'!$I$12,0,10*ROW('Hygiene Data'!I142)))</f>
        <v/>
      </c>
      <c r="EF148" s="369" t="str">
        <f ca="1">+IF(OFFSET('Hygiene Data'!$I$13,0,10*ROW('Hygiene Data'!I142))="","",OFFSET('Hygiene Data'!$I$13,0,10*ROW('Hygiene Data'!I142)))</f>
        <v/>
      </c>
    </row>
    <row r="149" spans="1:136" x14ac:dyDescent="0.25">
      <c r="A149" s="478" t="str">
        <f ca="1">+IF(OFFSET('Water Data'!$B$2,0,10*ROW('Water Data'!E143))="","",OFFSET('Water Data'!$B$2,0,10*ROW('Water Data'!E143)))</f>
        <v/>
      </c>
      <c r="B149" s="478"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05" t="str">
        <f t="shared" ca="1" si="2"/>
        <v/>
      </c>
      <c r="D149" s="506"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06"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06"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06"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06"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06"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06"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06"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06"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06"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06"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06"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06"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06"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06"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06"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06"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06"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07"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07"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07"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07"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07"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07"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07"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07"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07"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07"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07"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07"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07"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07"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07"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07"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07"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07"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07"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07"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07"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07"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07"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07"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07"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07"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07"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07"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07"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07"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08"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84"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08"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08"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08"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08"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08"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08"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08"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08"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08"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08"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08"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08"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08"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08"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08"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08"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69" t="str">
        <f ca="1">+IF(OFFSET('Water Data'!$D$27,0,10*ROW('Water Data'!D143))="","",OFFSET('Water Data'!$D$27,0,10*ROW('Water Data'!D143)))</f>
        <v/>
      </c>
      <c r="BT149" s="369" t="str">
        <f ca="1">+IF(OFFSET('Water Data'!$D$28,0,10*ROW('Water Data'!D143))="","",OFFSET('Water Data'!$D$28,0,10*ROW('Water Data'!D143)))</f>
        <v/>
      </c>
      <c r="BU149" s="369" t="str">
        <f ca="1">+IF(OFFSET('Water Data'!$D$29,0,10*ROW('Water Data'!D143))="","",OFFSET('Water Data'!$D$29,0,10*ROW('Water Data'!D143)))</f>
        <v/>
      </c>
      <c r="BV149" s="369" t="str">
        <f ca="1">+IF(OFFSET('Water Data'!$E$27,0,10*ROW('Water Data'!E143))="","",OFFSET('Water Data'!$E$27,0,10*ROW('Water Data'!E143)))</f>
        <v/>
      </c>
      <c r="BW149" s="369" t="str">
        <f ca="1">+IF(OFFSET('Water Data'!$E$28,0,10*ROW('Water Data'!E143))="","",OFFSET('Water Data'!$E$28,0,10*ROW('Water Data'!E143)))</f>
        <v/>
      </c>
      <c r="BX149" s="369" t="str">
        <f ca="1">+IF(OFFSET('Water Data'!$E$29,0,10*ROW('Water Data'!E143))="","",OFFSET('Water Data'!$E$29,0,10*ROW('Water Data'!E143)))</f>
        <v/>
      </c>
      <c r="BY149" s="369" t="str">
        <f ca="1">+IF(OFFSET('Water Data'!$F$27,0,10*ROW('Water Data'!F143))="","",OFFSET('Water Data'!$F$27,0,10*ROW('Water Data'!F143)))</f>
        <v/>
      </c>
      <c r="BZ149" s="369" t="str">
        <f ca="1">+IF(OFFSET('Water Data'!$F$28,0,10*ROW('Water Data'!F143))="","",OFFSET('Water Data'!$F$28,0,10*ROW('Water Data'!F143)))</f>
        <v/>
      </c>
      <c r="CA149" s="369" t="str">
        <f ca="1">+IF(OFFSET('Water Data'!$F$29,0,10*ROW('Water Data'!F143))="","",OFFSET('Water Data'!$F$29,0,10*ROW('Water Data'!F143)))</f>
        <v/>
      </c>
      <c r="CB149" s="369" t="str">
        <f ca="1">+IF(OFFSET('Water Data'!$G$27,0,10*ROW('Water Data'!G143))="","",OFFSET('Water Data'!$G$27,0,10*ROW('Water Data'!G143)))</f>
        <v/>
      </c>
      <c r="CC149" s="369" t="str">
        <f ca="1">+IF(OFFSET('Water Data'!$G$28,0,10*ROW('Water Data'!G143))="","",OFFSET('Water Data'!$G$28,0,10*ROW('Water Data'!G143)))</f>
        <v/>
      </c>
      <c r="CD149" s="369" t="str">
        <f ca="1">+IF(OFFSET('Water Data'!$G$29,0,10*ROW('Water Data'!G143))="","",OFFSET('Water Data'!$G$29,0,10*ROW('Water Data'!G143)))</f>
        <v/>
      </c>
      <c r="CE149" s="369" t="str">
        <f ca="1">+IF(OFFSET('Water Data'!$H$27,0,10*ROW('Water Data'!H143))="","",OFFSET('Water Data'!$H$27,0,10*ROW('Water Data'!H143)))</f>
        <v/>
      </c>
      <c r="CF149" s="369" t="str">
        <f ca="1">+IF(OFFSET('Water Data'!$H$28,0,10*ROW('Water Data'!H143))="","",OFFSET('Water Data'!$H$28,0,10*ROW('Water Data'!H143)))</f>
        <v/>
      </c>
      <c r="CG149" s="369" t="str">
        <f ca="1">+IF(OFFSET('Water Data'!$H$29,0,10*ROW('Water Data'!H143))="","",OFFSET('Water Data'!$H$29,0,10*ROW('Water Data'!H143)))</f>
        <v/>
      </c>
      <c r="CH149" s="369" t="str">
        <f ca="1">+IF(OFFSET('Water Data'!$I$27,0,10*ROW('Water Data'!I143))="","",OFFSET('Water Data'!$I$27,0,10*ROW('Water Data'!I143)))</f>
        <v/>
      </c>
      <c r="CI149" s="369" t="str">
        <f ca="1">+IF(OFFSET('Water Data'!$I$28,0,10*ROW('Water Data'!I143))="","",OFFSET('Water Data'!$I$28,0,10*ROW('Water Data'!I143)))</f>
        <v/>
      </c>
      <c r="CJ149" s="369" t="str">
        <f ca="1">+IF(OFFSET('Water Data'!$I$29,0,10*ROW('Water Data'!I143))="","",OFFSET('Water Data'!$I$29,0,10*ROW('Water Data'!I143)))</f>
        <v/>
      </c>
      <c r="CK149" s="369" t="str">
        <f ca="1">+IF(OFFSET('Sanitation Data'!$D$28,0,10*ROW('Sanitation Data'!D143))="","",OFFSET('Sanitation Data'!$D$28,0,10*ROW('Sanitation Data'!D143)))</f>
        <v/>
      </c>
      <c r="CL149" s="369" t="str">
        <f ca="1">+IF(OFFSET('Sanitation Data'!$D$29,0,10*ROW('Sanitation Data'!D143))="","",OFFSET('Sanitation Data'!$D$29,0,10*ROW('Sanitation Data'!D143)))</f>
        <v/>
      </c>
      <c r="CM149" s="369" t="str">
        <f ca="1">+IF(OFFSET('Sanitation Data'!$D$30,0,10*ROW('Sanitation Data'!D143))="","",OFFSET('Sanitation Data'!$D$30,0,10*ROW('Sanitation Data'!D143)))</f>
        <v/>
      </c>
      <c r="CN149" s="369" t="str">
        <f ca="1">+IF(OFFSET('Sanitation Data'!$D$31,0,10*ROW('Sanitation Data'!D143))="","",OFFSET('Sanitation Data'!$D$31,0,10*ROW('Sanitation Data'!D143)))</f>
        <v/>
      </c>
      <c r="CO149" s="369" t="str">
        <f ca="1">+IF(OFFSET('Sanitation Data'!$D$32,0,10*ROW('Sanitation Data'!D143))="","",OFFSET('Sanitation Data'!$D$32,0,10*ROW('Sanitation Data'!D143)))</f>
        <v/>
      </c>
      <c r="CP149" s="369" t="str">
        <f ca="1">+IF(OFFSET('Sanitation Data'!$E$28,0,10*ROW('Sanitation Data'!E143))="","",OFFSET('Sanitation Data'!$E$28,0,10*ROW('Sanitation Data'!E143)))</f>
        <v/>
      </c>
      <c r="CQ149" s="369" t="str">
        <f ca="1">+IF(OFFSET('Sanitation Data'!$E$29,0,10*ROW('Sanitation Data'!E143))="","",OFFSET('Sanitation Data'!$E$29,0,10*ROW('Sanitation Data'!E143)))</f>
        <v/>
      </c>
      <c r="CR149" s="369" t="str">
        <f ca="1">+IF(OFFSET('Sanitation Data'!$E$30,0,10*ROW('Sanitation Data'!E143))="","",OFFSET('Sanitation Data'!$E$30,0,10*ROW('Sanitation Data'!E143)))</f>
        <v/>
      </c>
      <c r="CS149" s="369" t="str">
        <f ca="1">+IF(OFFSET('Sanitation Data'!$E$31,0,10*ROW('Sanitation Data'!E143))="","",OFFSET('Sanitation Data'!$E$31,0,10*ROW('Sanitation Data'!E143)))</f>
        <v/>
      </c>
      <c r="CT149" s="369" t="str">
        <f ca="1">+IF(OFFSET('Sanitation Data'!$E$32,0,10*ROW('Sanitation Data'!E143))="","",OFFSET('Sanitation Data'!$E$32,0,10*ROW('Sanitation Data'!E143)))</f>
        <v/>
      </c>
      <c r="CU149" s="369" t="str">
        <f ca="1">+IF(OFFSET('Sanitation Data'!$F$28,0,10*ROW('Sanitation Data'!F143))="","",OFFSET('Sanitation Data'!$F$28,0,10*ROW('Sanitation Data'!F143)))</f>
        <v/>
      </c>
      <c r="CV149" s="369" t="str">
        <f ca="1">+IF(OFFSET('Sanitation Data'!$F$29,0,10*ROW('Sanitation Data'!F143))="","",OFFSET('Sanitation Data'!$F$29,0,10*ROW('Sanitation Data'!F143)))</f>
        <v/>
      </c>
      <c r="CW149" s="369" t="str">
        <f ca="1">+IF(OFFSET('Sanitation Data'!$F$30,0,10*ROW('Sanitation Data'!F143))="","",OFFSET('Sanitation Data'!$F$30,0,10*ROW('Sanitation Data'!F143)))</f>
        <v/>
      </c>
      <c r="CX149" s="369" t="str">
        <f ca="1">+IF(OFFSET('Sanitation Data'!$F$31,0,10*ROW('Sanitation Data'!F143))="","",OFFSET('Sanitation Data'!$F$31,0,10*ROW('Sanitation Data'!F143)))</f>
        <v/>
      </c>
      <c r="CY149" s="369" t="str">
        <f ca="1">+IF(OFFSET('Sanitation Data'!$F$32,0,10*ROW('Sanitation Data'!F143))="","",OFFSET('Sanitation Data'!$F$32,0,10*ROW('Sanitation Data'!F143)))</f>
        <v/>
      </c>
      <c r="CZ149" s="369" t="str">
        <f ca="1">+IF(OFFSET('Sanitation Data'!$G$28,0,10*ROW('Sanitation Data'!G143))="","",OFFSET('Sanitation Data'!$G$28,0,10*ROW('Sanitation Data'!G143)))</f>
        <v/>
      </c>
      <c r="DA149" s="369" t="str">
        <f ca="1">+IF(OFFSET('Sanitation Data'!$G$29,0,10*ROW('Sanitation Data'!G143))="","",OFFSET('Sanitation Data'!$G$29,0,10*ROW('Sanitation Data'!G143)))</f>
        <v/>
      </c>
      <c r="DB149" s="369" t="str">
        <f ca="1">+IF(OFFSET('Sanitation Data'!$G$30,0,10*ROW('Sanitation Data'!G143))="","",OFFSET('Sanitation Data'!$G$30,0,10*ROW('Sanitation Data'!G143)))</f>
        <v/>
      </c>
      <c r="DC149" s="369" t="str">
        <f ca="1">+IF(OFFSET('Sanitation Data'!$G$31,0,10*ROW('Sanitation Data'!G143))="","",OFFSET('Sanitation Data'!$G$31,0,10*ROW('Sanitation Data'!G143)))</f>
        <v/>
      </c>
      <c r="DD149" s="369" t="str">
        <f ca="1">+IF(OFFSET('Sanitation Data'!$G$32,0,10*ROW('Sanitation Data'!G143))="","",OFFSET('Sanitation Data'!$G$32,0,10*ROW('Sanitation Data'!G143)))</f>
        <v/>
      </c>
      <c r="DE149" s="369" t="str">
        <f ca="1">+IF(OFFSET('Sanitation Data'!$H$28,0,10*ROW('Sanitation Data'!H143))="","",OFFSET('Sanitation Data'!$H$28,0,10*ROW('Sanitation Data'!H143)))</f>
        <v/>
      </c>
      <c r="DF149" s="369" t="str">
        <f ca="1">+IF(OFFSET('Sanitation Data'!$H$29,0,10*ROW('Sanitation Data'!H143))="","",OFFSET('Sanitation Data'!$H$29,0,10*ROW('Sanitation Data'!H143)))</f>
        <v/>
      </c>
      <c r="DG149" s="369" t="str">
        <f ca="1">+IF(OFFSET('Sanitation Data'!$H$30,0,10*ROW('Sanitation Data'!H143))="","",OFFSET('Sanitation Data'!$H$30,0,10*ROW('Sanitation Data'!H143)))</f>
        <v/>
      </c>
      <c r="DH149" s="369" t="str">
        <f ca="1">+IF(OFFSET('Sanitation Data'!$H$31,0,10*ROW('Sanitation Data'!H143))="","",OFFSET('Sanitation Data'!$H$31,0,10*ROW('Sanitation Data'!H143)))</f>
        <v/>
      </c>
      <c r="DI149" s="369" t="str">
        <f ca="1">+IF(OFFSET('Sanitation Data'!$H$32,0,10*ROW('Sanitation Data'!H143))="","",OFFSET('Sanitation Data'!$H$32,0,10*ROW('Sanitation Data'!H143)))</f>
        <v/>
      </c>
      <c r="DJ149" s="369" t="str">
        <f ca="1">+IF(OFFSET('Sanitation Data'!$I$28,0,10*ROW('Sanitation Data'!I143))="","",OFFSET('Sanitation Data'!$I$28,0,10*ROW('Sanitation Data'!I143)))</f>
        <v/>
      </c>
      <c r="DK149" s="369" t="str">
        <f ca="1">+IF(OFFSET('Sanitation Data'!$I$29,0,10*ROW('Sanitation Data'!I143))="","",OFFSET('Sanitation Data'!$I$29,0,10*ROW('Sanitation Data'!I143)))</f>
        <v/>
      </c>
      <c r="DL149" s="369" t="str">
        <f ca="1">+IF(OFFSET('Sanitation Data'!$I$30,0,10*ROW('Sanitation Data'!I143))="","",OFFSET('Sanitation Data'!$I$30,0,10*ROW('Sanitation Data'!I143)))</f>
        <v/>
      </c>
      <c r="DM149" s="369" t="str">
        <f ca="1">+IF(OFFSET('Sanitation Data'!$I$31,0,10*ROW('Sanitation Data'!I143))="","",OFFSET('Sanitation Data'!$I$31,0,10*ROW('Sanitation Data'!I143)))</f>
        <v/>
      </c>
      <c r="DN149" s="369" t="str">
        <f ca="1">+IF(OFFSET('Sanitation Data'!$I$32,0,10*ROW('Sanitation Data'!I143))="","",OFFSET('Sanitation Data'!$I$32,0,10*ROW('Sanitation Data'!I143)))</f>
        <v/>
      </c>
      <c r="DO149" s="369" t="str">
        <f ca="1">+IF(OFFSET('Hygiene Data'!$D$11,0,10*ROW('Hygiene Data'!D143))="","",OFFSET('Hygiene Data'!$D$11,0,10*ROW('Hygiene Data'!D143)))</f>
        <v/>
      </c>
      <c r="DP149" s="369" t="str">
        <f ca="1">+IF(OFFSET('Hygiene Data'!$D$12,0,10*ROW('Hygiene Data'!D143))="","",OFFSET('Hygiene Data'!$D$12,0,10*ROW('Hygiene Data'!D143)))</f>
        <v/>
      </c>
      <c r="DQ149" s="369" t="str">
        <f ca="1">+IF(OFFSET('Hygiene Data'!$D$13,0,10*ROW('Hygiene Data'!D143))="","",OFFSET('Hygiene Data'!$D$13,0,10*ROW('Hygiene Data'!D143)))</f>
        <v/>
      </c>
      <c r="DR149" s="369" t="str">
        <f ca="1">+IF(OFFSET('Hygiene Data'!$E$11,0,10*ROW('Hygiene Data'!E143))="","",OFFSET('Hygiene Data'!$E$11,0,10*ROW('Hygiene Data'!E143)))</f>
        <v/>
      </c>
      <c r="DS149" s="369" t="str">
        <f ca="1">+IF(OFFSET('Hygiene Data'!$E$12,0,10*ROW('Hygiene Data'!E143))="","",OFFSET('Hygiene Data'!$E$12,0,10*ROW('Hygiene Data'!E143)))</f>
        <v/>
      </c>
      <c r="DT149" s="369" t="str">
        <f ca="1">+IF(OFFSET('Hygiene Data'!$E$13,0,10*ROW('Hygiene Data'!E143))="","",OFFSET('Hygiene Data'!$E$13,0,10*ROW('Hygiene Data'!E143)))</f>
        <v/>
      </c>
      <c r="DU149" s="369" t="str">
        <f ca="1">+IF(OFFSET('Hygiene Data'!$F$11,0,10*ROW('Hygiene Data'!F143))="","",OFFSET('Hygiene Data'!$F$11,0,10*ROW('Hygiene Data'!F143)))</f>
        <v/>
      </c>
      <c r="DV149" s="369" t="str">
        <f ca="1">+IF(OFFSET('Hygiene Data'!$F$12,0,10*ROW('Hygiene Data'!F143))="","",OFFSET('Hygiene Data'!$F$12,0,10*ROW('Hygiene Data'!F143)))</f>
        <v/>
      </c>
      <c r="DW149" s="369" t="str">
        <f ca="1">+IF(OFFSET('Hygiene Data'!$F$13,0,10*ROW('Hygiene Data'!F143))="","",OFFSET('Hygiene Data'!$F$13,0,10*ROW('Hygiene Data'!F143)))</f>
        <v/>
      </c>
      <c r="DX149" s="369" t="str">
        <f ca="1">+IF(OFFSET('Hygiene Data'!$G$11,0,10*ROW('Hygiene Data'!G143))="","",OFFSET('Hygiene Data'!$G$11,0,10*ROW('Hygiene Data'!G143)))</f>
        <v/>
      </c>
      <c r="DY149" s="369" t="str">
        <f ca="1">+IF(OFFSET('Hygiene Data'!$G$12,0,10*ROW('Hygiene Data'!G143))="","",OFFSET('Hygiene Data'!$G$12,0,10*ROW('Hygiene Data'!G143)))</f>
        <v/>
      </c>
      <c r="DZ149" s="369" t="str">
        <f ca="1">+IF(OFFSET('Hygiene Data'!$G$13,0,10*ROW('Hygiene Data'!G143))="","",OFFSET('Hygiene Data'!$G$13,0,10*ROW('Hygiene Data'!G143)))</f>
        <v/>
      </c>
      <c r="EA149" s="369" t="str">
        <f ca="1">+IF(OFFSET('Hygiene Data'!$H$11,0,10*ROW('Hygiene Data'!H143))="","",OFFSET('Hygiene Data'!$H$11,0,10*ROW('Hygiene Data'!H143)))</f>
        <v/>
      </c>
      <c r="EB149" s="369" t="str">
        <f ca="1">+IF(OFFSET('Hygiene Data'!$H$12,0,10*ROW('Hygiene Data'!H143))="","",OFFSET('Hygiene Data'!$H$12,0,10*ROW('Hygiene Data'!H143)))</f>
        <v/>
      </c>
      <c r="EC149" s="369" t="str">
        <f ca="1">+IF(OFFSET('Hygiene Data'!$H$13,0,10*ROW('Hygiene Data'!H143))="","",OFFSET('Hygiene Data'!$H$13,0,10*ROW('Hygiene Data'!H143)))</f>
        <v/>
      </c>
      <c r="ED149" s="369" t="str">
        <f ca="1">+IF(OFFSET('Hygiene Data'!$I$11,0,10*ROW('Hygiene Data'!I143))="","",OFFSET('Hygiene Data'!$I$11,0,10*ROW('Hygiene Data'!I143)))</f>
        <v/>
      </c>
      <c r="EE149" s="369" t="str">
        <f ca="1">+IF(OFFSET('Hygiene Data'!$I$12,0,10*ROW('Hygiene Data'!I143))="","",OFFSET('Hygiene Data'!$I$12,0,10*ROW('Hygiene Data'!I143)))</f>
        <v/>
      </c>
      <c r="EF149" s="369" t="str">
        <f ca="1">+IF(OFFSET('Hygiene Data'!$I$13,0,10*ROW('Hygiene Data'!I143))="","",OFFSET('Hygiene Data'!$I$13,0,10*ROW('Hygiene Data'!I143)))</f>
        <v/>
      </c>
    </row>
    <row r="150" spans="1:136" x14ac:dyDescent="0.25">
      <c r="A150" s="478" t="str">
        <f ca="1">+IF(OFFSET('Water Data'!$B$2,0,10*ROW('Water Data'!E144))="","",OFFSET('Water Data'!$B$2,0,10*ROW('Water Data'!E144)))</f>
        <v/>
      </c>
      <c r="B150" s="478"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05" t="str">
        <f t="shared" ca="1" si="2"/>
        <v/>
      </c>
      <c r="D150" s="506"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06"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06"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06"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06"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06"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06"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06"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06"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06"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06"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06"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06"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06"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06"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06"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06"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06"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07"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07"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07"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07"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07"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07"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07"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07"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07"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07"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07"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07"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07"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07"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07"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07"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07"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07"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07"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07"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07"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07"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07"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07"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07"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07"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07"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07"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07"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07"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08"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84"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08"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08"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08"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08"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08"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08"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08"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08"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08"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08"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08"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08"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08"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08"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08"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08"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69" t="str">
        <f ca="1">+IF(OFFSET('Water Data'!$D$27,0,10*ROW('Water Data'!D144))="","",OFFSET('Water Data'!$D$27,0,10*ROW('Water Data'!D144)))</f>
        <v/>
      </c>
      <c r="BT150" s="369" t="str">
        <f ca="1">+IF(OFFSET('Water Data'!$D$28,0,10*ROW('Water Data'!D144))="","",OFFSET('Water Data'!$D$28,0,10*ROW('Water Data'!D144)))</f>
        <v/>
      </c>
      <c r="BU150" s="369" t="str">
        <f ca="1">+IF(OFFSET('Water Data'!$D$29,0,10*ROW('Water Data'!D144))="","",OFFSET('Water Data'!$D$29,0,10*ROW('Water Data'!D144)))</f>
        <v/>
      </c>
      <c r="BV150" s="369" t="str">
        <f ca="1">+IF(OFFSET('Water Data'!$E$27,0,10*ROW('Water Data'!E144))="","",OFFSET('Water Data'!$E$27,0,10*ROW('Water Data'!E144)))</f>
        <v/>
      </c>
      <c r="BW150" s="369" t="str">
        <f ca="1">+IF(OFFSET('Water Data'!$E$28,0,10*ROW('Water Data'!E144))="","",OFFSET('Water Data'!$E$28,0,10*ROW('Water Data'!E144)))</f>
        <v/>
      </c>
      <c r="BX150" s="369" t="str">
        <f ca="1">+IF(OFFSET('Water Data'!$E$29,0,10*ROW('Water Data'!E144))="","",OFFSET('Water Data'!$E$29,0,10*ROW('Water Data'!E144)))</f>
        <v/>
      </c>
      <c r="BY150" s="369" t="str">
        <f ca="1">+IF(OFFSET('Water Data'!$F$27,0,10*ROW('Water Data'!F144))="","",OFFSET('Water Data'!$F$27,0,10*ROW('Water Data'!F144)))</f>
        <v/>
      </c>
      <c r="BZ150" s="369" t="str">
        <f ca="1">+IF(OFFSET('Water Data'!$F$28,0,10*ROW('Water Data'!F144))="","",OFFSET('Water Data'!$F$28,0,10*ROW('Water Data'!F144)))</f>
        <v/>
      </c>
      <c r="CA150" s="369" t="str">
        <f ca="1">+IF(OFFSET('Water Data'!$F$29,0,10*ROW('Water Data'!F144))="","",OFFSET('Water Data'!$F$29,0,10*ROW('Water Data'!F144)))</f>
        <v/>
      </c>
      <c r="CB150" s="369" t="str">
        <f ca="1">+IF(OFFSET('Water Data'!$G$27,0,10*ROW('Water Data'!G144))="","",OFFSET('Water Data'!$G$27,0,10*ROW('Water Data'!G144)))</f>
        <v/>
      </c>
      <c r="CC150" s="369" t="str">
        <f ca="1">+IF(OFFSET('Water Data'!$G$28,0,10*ROW('Water Data'!G144))="","",OFFSET('Water Data'!$G$28,0,10*ROW('Water Data'!G144)))</f>
        <v/>
      </c>
      <c r="CD150" s="369" t="str">
        <f ca="1">+IF(OFFSET('Water Data'!$G$29,0,10*ROW('Water Data'!G144))="","",OFFSET('Water Data'!$G$29,0,10*ROW('Water Data'!G144)))</f>
        <v/>
      </c>
      <c r="CE150" s="369" t="str">
        <f ca="1">+IF(OFFSET('Water Data'!$H$27,0,10*ROW('Water Data'!H144))="","",OFFSET('Water Data'!$H$27,0,10*ROW('Water Data'!H144)))</f>
        <v/>
      </c>
      <c r="CF150" s="369" t="str">
        <f ca="1">+IF(OFFSET('Water Data'!$H$28,0,10*ROW('Water Data'!H144))="","",OFFSET('Water Data'!$H$28,0,10*ROW('Water Data'!H144)))</f>
        <v/>
      </c>
      <c r="CG150" s="369" t="str">
        <f ca="1">+IF(OFFSET('Water Data'!$H$29,0,10*ROW('Water Data'!H144))="","",OFFSET('Water Data'!$H$29,0,10*ROW('Water Data'!H144)))</f>
        <v/>
      </c>
      <c r="CH150" s="369" t="str">
        <f ca="1">+IF(OFFSET('Water Data'!$I$27,0,10*ROW('Water Data'!I144))="","",OFFSET('Water Data'!$I$27,0,10*ROW('Water Data'!I144)))</f>
        <v/>
      </c>
      <c r="CI150" s="369" t="str">
        <f ca="1">+IF(OFFSET('Water Data'!$I$28,0,10*ROW('Water Data'!I144))="","",OFFSET('Water Data'!$I$28,0,10*ROW('Water Data'!I144)))</f>
        <v/>
      </c>
      <c r="CJ150" s="369" t="str">
        <f ca="1">+IF(OFFSET('Water Data'!$I$29,0,10*ROW('Water Data'!I144))="","",OFFSET('Water Data'!$I$29,0,10*ROW('Water Data'!I144)))</f>
        <v/>
      </c>
      <c r="CK150" s="369" t="str">
        <f ca="1">+IF(OFFSET('Sanitation Data'!$D$28,0,10*ROW('Sanitation Data'!D144))="","",OFFSET('Sanitation Data'!$D$28,0,10*ROW('Sanitation Data'!D144)))</f>
        <v/>
      </c>
      <c r="CL150" s="369" t="str">
        <f ca="1">+IF(OFFSET('Sanitation Data'!$D$29,0,10*ROW('Sanitation Data'!D144))="","",OFFSET('Sanitation Data'!$D$29,0,10*ROW('Sanitation Data'!D144)))</f>
        <v/>
      </c>
      <c r="CM150" s="369" t="str">
        <f ca="1">+IF(OFFSET('Sanitation Data'!$D$30,0,10*ROW('Sanitation Data'!D144))="","",OFFSET('Sanitation Data'!$D$30,0,10*ROW('Sanitation Data'!D144)))</f>
        <v/>
      </c>
      <c r="CN150" s="369" t="str">
        <f ca="1">+IF(OFFSET('Sanitation Data'!$D$31,0,10*ROW('Sanitation Data'!D144))="","",OFFSET('Sanitation Data'!$D$31,0,10*ROW('Sanitation Data'!D144)))</f>
        <v/>
      </c>
      <c r="CO150" s="369" t="str">
        <f ca="1">+IF(OFFSET('Sanitation Data'!$D$32,0,10*ROW('Sanitation Data'!D144))="","",OFFSET('Sanitation Data'!$D$32,0,10*ROW('Sanitation Data'!D144)))</f>
        <v/>
      </c>
      <c r="CP150" s="369" t="str">
        <f ca="1">+IF(OFFSET('Sanitation Data'!$E$28,0,10*ROW('Sanitation Data'!E144))="","",OFFSET('Sanitation Data'!$E$28,0,10*ROW('Sanitation Data'!E144)))</f>
        <v/>
      </c>
      <c r="CQ150" s="369" t="str">
        <f ca="1">+IF(OFFSET('Sanitation Data'!$E$29,0,10*ROW('Sanitation Data'!E144))="","",OFFSET('Sanitation Data'!$E$29,0,10*ROW('Sanitation Data'!E144)))</f>
        <v/>
      </c>
      <c r="CR150" s="369" t="str">
        <f ca="1">+IF(OFFSET('Sanitation Data'!$E$30,0,10*ROW('Sanitation Data'!E144))="","",OFFSET('Sanitation Data'!$E$30,0,10*ROW('Sanitation Data'!E144)))</f>
        <v/>
      </c>
      <c r="CS150" s="369" t="str">
        <f ca="1">+IF(OFFSET('Sanitation Data'!$E$31,0,10*ROW('Sanitation Data'!E144))="","",OFFSET('Sanitation Data'!$E$31,0,10*ROW('Sanitation Data'!E144)))</f>
        <v/>
      </c>
      <c r="CT150" s="369" t="str">
        <f ca="1">+IF(OFFSET('Sanitation Data'!$E$32,0,10*ROW('Sanitation Data'!E144))="","",OFFSET('Sanitation Data'!$E$32,0,10*ROW('Sanitation Data'!E144)))</f>
        <v/>
      </c>
      <c r="CU150" s="369" t="str">
        <f ca="1">+IF(OFFSET('Sanitation Data'!$F$28,0,10*ROW('Sanitation Data'!F144))="","",OFFSET('Sanitation Data'!$F$28,0,10*ROW('Sanitation Data'!F144)))</f>
        <v/>
      </c>
      <c r="CV150" s="369" t="str">
        <f ca="1">+IF(OFFSET('Sanitation Data'!$F$29,0,10*ROW('Sanitation Data'!F144))="","",OFFSET('Sanitation Data'!$F$29,0,10*ROW('Sanitation Data'!F144)))</f>
        <v/>
      </c>
      <c r="CW150" s="369" t="str">
        <f ca="1">+IF(OFFSET('Sanitation Data'!$F$30,0,10*ROW('Sanitation Data'!F144))="","",OFFSET('Sanitation Data'!$F$30,0,10*ROW('Sanitation Data'!F144)))</f>
        <v/>
      </c>
      <c r="CX150" s="369" t="str">
        <f ca="1">+IF(OFFSET('Sanitation Data'!$F$31,0,10*ROW('Sanitation Data'!F144))="","",OFFSET('Sanitation Data'!$F$31,0,10*ROW('Sanitation Data'!F144)))</f>
        <v/>
      </c>
      <c r="CY150" s="369" t="str">
        <f ca="1">+IF(OFFSET('Sanitation Data'!$F$32,0,10*ROW('Sanitation Data'!F144))="","",OFFSET('Sanitation Data'!$F$32,0,10*ROW('Sanitation Data'!F144)))</f>
        <v/>
      </c>
      <c r="CZ150" s="369" t="str">
        <f ca="1">+IF(OFFSET('Sanitation Data'!$G$28,0,10*ROW('Sanitation Data'!G144))="","",OFFSET('Sanitation Data'!$G$28,0,10*ROW('Sanitation Data'!G144)))</f>
        <v/>
      </c>
      <c r="DA150" s="369" t="str">
        <f ca="1">+IF(OFFSET('Sanitation Data'!$G$29,0,10*ROW('Sanitation Data'!G144))="","",OFFSET('Sanitation Data'!$G$29,0,10*ROW('Sanitation Data'!G144)))</f>
        <v/>
      </c>
      <c r="DB150" s="369" t="str">
        <f ca="1">+IF(OFFSET('Sanitation Data'!$G$30,0,10*ROW('Sanitation Data'!G144))="","",OFFSET('Sanitation Data'!$G$30,0,10*ROW('Sanitation Data'!G144)))</f>
        <v/>
      </c>
      <c r="DC150" s="369" t="str">
        <f ca="1">+IF(OFFSET('Sanitation Data'!$G$31,0,10*ROW('Sanitation Data'!G144))="","",OFFSET('Sanitation Data'!$G$31,0,10*ROW('Sanitation Data'!G144)))</f>
        <v/>
      </c>
      <c r="DD150" s="369" t="str">
        <f ca="1">+IF(OFFSET('Sanitation Data'!$G$32,0,10*ROW('Sanitation Data'!G144))="","",OFFSET('Sanitation Data'!$G$32,0,10*ROW('Sanitation Data'!G144)))</f>
        <v/>
      </c>
      <c r="DE150" s="369" t="str">
        <f ca="1">+IF(OFFSET('Sanitation Data'!$H$28,0,10*ROW('Sanitation Data'!H144))="","",OFFSET('Sanitation Data'!$H$28,0,10*ROW('Sanitation Data'!H144)))</f>
        <v/>
      </c>
      <c r="DF150" s="369" t="str">
        <f ca="1">+IF(OFFSET('Sanitation Data'!$H$29,0,10*ROW('Sanitation Data'!H144))="","",OFFSET('Sanitation Data'!$H$29,0,10*ROW('Sanitation Data'!H144)))</f>
        <v/>
      </c>
      <c r="DG150" s="369" t="str">
        <f ca="1">+IF(OFFSET('Sanitation Data'!$H$30,0,10*ROW('Sanitation Data'!H144))="","",OFFSET('Sanitation Data'!$H$30,0,10*ROW('Sanitation Data'!H144)))</f>
        <v/>
      </c>
      <c r="DH150" s="369" t="str">
        <f ca="1">+IF(OFFSET('Sanitation Data'!$H$31,0,10*ROW('Sanitation Data'!H144))="","",OFFSET('Sanitation Data'!$H$31,0,10*ROW('Sanitation Data'!H144)))</f>
        <v/>
      </c>
      <c r="DI150" s="369" t="str">
        <f ca="1">+IF(OFFSET('Sanitation Data'!$H$32,0,10*ROW('Sanitation Data'!H144))="","",OFFSET('Sanitation Data'!$H$32,0,10*ROW('Sanitation Data'!H144)))</f>
        <v/>
      </c>
      <c r="DJ150" s="369" t="str">
        <f ca="1">+IF(OFFSET('Sanitation Data'!$I$28,0,10*ROW('Sanitation Data'!I144))="","",OFFSET('Sanitation Data'!$I$28,0,10*ROW('Sanitation Data'!I144)))</f>
        <v/>
      </c>
      <c r="DK150" s="369" t="str">
        <f ca="1">+IF(OFFSET('Sanitation Data'!$I$29,0,10*ROW('Sanitation Data'!I144))="","",OFFSET('Sanitation Data'!$I$29,0,10*ROW('Sanitation Data'!I144)))</f>
        <v/>
      </c>
      <c r="DL150" s="369" t="str">
        <f ca="1">+IF(OFFSET('Sanitation Data'!$I$30,0,10*ROW('Sanitation Data'!I144))="","",OFFSET('Sanitation Data'!$I$30,0,10*ROW('Sanitation Data'!I144)))</f>
        <v/>
      </c>
      <c r="DM150" s="369" t="str">
        <f ca="1">+IF(OFFSET('Sanitation Data'!$I$31,0,10*ROW('Sanitation Data'!I144))="","",OFFSET('Sanitation Data'!$I$31,0,10*ROW('Sanitation Data'!I144)))</f>
        <v/>
      </c>
      <c r="DN150" s="369" t="str">
        <f ca="1">+IF(OFFSET('Sanitation Data'!$I$32,0,10*ROW('Sanitation Data'!I144))="","",OFFSET('Sanitation Data'!$I$32,0,10*ROW('Sanitation Data'!I144)))</f>
        <v/>
      </c>
      <c r="DO150" s="369" t="str">
        <f ca="1">+IF(OFFSET('Hygiene Data'!$D$11,0,10*ROW('Hygiene Data'!D144))="","",OFFSET('Hygiene Data'!$D$11,0,10*ROW('Hygiene Data'!D144)))</f>
        <v/>
      </c>
      <c r="DP150" s="369" t="str">
        <f ca="1">+IF(OFFSET('Hygiene Data'!$D$12,0,10*ROW('Hygiene Data'!D144))="","",OFFSET('Hygiene Data'!$D$12,0,10*ROW('Hygiene Data'!D144)))</f>
        <v/>
      </c>
      <c r="DQ150" s="369" t="str">
        <f ca="1">+IF(OFFSET('Hygiene Data'!$D$13,0,10*ROW('Hygiene Data'!D144))="","",OFFSET('Hygiene Data'!$D$13,0,10*ROW('Hygiene Data'!D144)))</f>
        <v/>
      </c>
      <c r="DR150" s="369" t="str">
        <f ca="1">+IF(OFFSET('Hygiene Data'!$E$11,0,10*ROW('Hygiene Data'!E144))="","",OFFSET('Hygiene Data'!$E$11,0,10*ROW('Hygiene Data'!E144)))</f>
        <v/>
      </c>
      <c r="DS150" s="369" t="str">
        <f ca="1">+IF(OFFSET('Hygiene Data'!$E$12,0,10*ROW('Hygiene Data'!E144))="","",OFFSET('Hygiene Data'!$E$12,0,10*ROW('Hygiene Data'!E144)))</f>
        <v/>
      </c>
      <c r="DT150" s="369" t="str">
        <f ca="1">+IF(OFFSET('Hygiene Data'!$E$13,0,10*ROW('Hygiene Data'!E144))="","",OFFSET('Hygiene Data'!$E$13,0,10*ROW('Hygiene Data'!E144)))</f>
        <v/>
      </c>
      <c r="DU150" s="369" t="str">
        <f ca="1">+IF(OFFSET('Hygiene Data'!$F$11,0,10*ROW('Hygiene Data'!F144))="","",OFFSET('Hygiene Data'!$F$11,0,10*ROW('Hygiene Data'!F144)))</f>
        <v/>
      </c>
      <c r="DV150" s="369" t="str">
        <f ca="1">+IF(OFFSET('Hygiene Data'!$F$12,0,10*ROW('Hygiene Data'!F144))="","",OFFSET('Hygiene Data'!$F$12,0,10*ROW('Hygiene Data'!F144)))</f>
        <v/>
      </c>
      <c r="DW150" s="369" t="str">
        <f ca="1">+IF(OFFSET('Hygiene Data'!$F$13,0,10*ROW('Hygiene Data'!F144))="","",OFFSET('Hygiene Data'!$F$13,0,10*ROW('Hygiene Data'!F144)))</f>
        <v/>
      </c>
      <c r="DX150" s="369" t="str">
        <f ca="1">+IF(OFFSET('Hygiene Data'!$G$11,0,10*ROW('Hygiene Data'!G144))="","",OFFSET('Hygiene Data'!$G$11,0,10*ROW('Hygiene Data'!G144)))</f>
        <v/>
      </c>
      <c r="DY150" s="369" t="str">
        <f ca="1">+IF(OFFSET('Hygiene Data'!$G$12,0,10*ROW('Hygiene Data'!G144))="","",OFFSET('Hygiene Data'!$G$12,0,10*ROW('Hygiene Data'!G144)))</f>
        <v/>
      </c>
      <c r="DZ150" s="369" t="str">
        <f ca="1">+IF(OFFSET('Hygiene Data'!$G$13,0,10*ROW('Hygiene Data'!G144))="","",OFFSET('Hygiene Data'!$G$13,0,10*ROW('Hygiene Data'!G144)))</f>
        <v/>
      </c>
      <c r="EA150" s="369" t="str">
        <f ca="1">+IF(OFFSET('Hygiene Data'!$H$11,0,10*ROW('Hygiene Data'!H144))="","",OFFSET('Hygiene Data'!$H$11,0,10*ROW('Hygiene Data'!H144)))</f>
        <v/>
      </c>
      <c r="EB150" s="369" t="str">
        <f ca="1">+IF(OFFSET('Hygiene Data'!$H$12,0,10*ROW('Hygiene Data'!H144))="","",OFFSET('Hygiene Data'!$H$12,0,10*ROW('Hygiene Data'!H144)))</f>
        <v/>
      </c>
      <c r="EC150" s="369" t="str">
        <f ca="1">+IF(OFFSET('Hygiene Data'!$H$13,0,10*ROW('Hygiene Data'!H144))="","",OFFSET('Hygiene Data'!$H$13,0,10*ROW('Hygiene Data'!H144)))</f>
        <v/>
      </c>
      <c r="ED150" s="369" t="str">
        <f ca="1">+IF(OFFSET('Hygiene Data'!$I$11,0,10*ROW('Hygiene Data'!I144))="","",OFFSET('Hygiene Data'!$I$11,0,10*ROW('Hygiene Data'!I144)))</f>
        <v/>
      </c>
      <c r="EE150" s="369" t="str">
        <f ca="1">+IF(OFFSET('Hygiene Data'!$I$12,0,10*ROW('Hygiene Data'!I144))="","",OFFSET('Hygiene Data'!$I$12,0,10*ROW('Hygiene Data'!I144)))</f>
        <v/>
      </c>
      <c r="EF150" s="369" t="str">
        <f ca="1">+IF(OFFSET('Hygiene Data'!$I$13,0,10*ROW('Hygiene Data'!I144))="","",OFFSET('Hygiene Data'!$I$13,0,10*ROW('Hygiene Data'!I144)))</f>
        <v/>
      </c>
    </row>
    <row r="151" spans="1:136" x14ac:dyDescent="0.25">
      <c r="A151" s="478" t="str">
        <f ca="1">+IF(OFFSET('Water Data'!$B$2,0,10*ROW('Water Data'!E145))="","",OFFSET('Water Data'!$B$2,0,10*ROW('Water Data'!E145)))</f>
        <v/>
      </c>
      <c r="B151" s="478"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05" t="str">
        <f t="shared" ca="1" si="2"/>
        <v/>
      </c>
      <c r="D151" s="506"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06"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06"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06"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06"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06"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06"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06"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06"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06"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06"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06"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06"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06"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06"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06"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06"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06"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07"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07"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07"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07"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07"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07"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07"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07"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07"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07"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07"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07"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07"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07"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07"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07"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07"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07"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07"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07"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07"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07"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07"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07"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07"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07"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07"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07"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07"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07"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08"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84"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08"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08"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08"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08"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08"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08"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08"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08"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08"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08"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08"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08"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08"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08"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08"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08"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69" t="str">
        <f ca="1">+IF(OFFSET('Water Data'!$D$27,0,10*ROW('Water Data'!D145))="","",OFFSET('Water Data'!$D$27,0,10*ROW('Water Data'!D145)))</f>
        <v/>
      </c>
      <c r="BT151" s="369" t="str">
        <f ca="1">+IF(OFFSET('Water Data'!$D$28,0,10*ROW('Water Data'!D145))="","",OFFSET('Water Data'!$D$28,0,10*ROW('Water Data'!D145)))</f>
        <v/>
      </c>
      <c r="BU151" s="369" t="str">
        <f ca="1">+IF(OFFSET('Water Data'!$D$29,0,10*ROW('Water Data'!D145))="","",OFFSET('Water Data'!$D$29,0,10*ROW('Water Data'!D145)))</f>
        <v/>
      </c>
      <c r="BV151" s="369" t="str">
        <f ca="1">+IF(OFFSET('Water Data'!$E$27,0,10*ROW('Water Data'!E145))="","",OFFSET('Water Data'!$E$27,0,10*ROW('Water Data'!E145)))</f>
        <v/>
      </c>
      <c r="BW151" s="369" t="str">
        <f ca="1">+IF(OFFSET('Water Data'!$E$28,0,10*ROW('Water Data'!E145))="","",OFFSET('Water Data'!$E$28,0,10*ROW('Water Data'!E145)))</f>
        <v/>
      </c>
      <c r="BX151" s="369" t="str">
        <f ca="1">+IF(OFFSET('Water Data'!$E$29,0,10*ROW('Water Data'!E145))="","",OFFSET('Water Data'!$E$29,0,10*ROW('Water Data'!E145)))</f>
        <v/>
      </c>
      <c r="BY151" s="369" t="str">
        <f ca="1">+IF(OFFSET('Water Data'!$F$27,0,10*ROW('Water Data'!F145))="","",OFFSET('Water Data'!$F$27,0,10*ROW('Water Data'!F145)))</f>
        <v/>
      </c>
      <c r="BZ151" s="369" t="str">
        <f ca="1">+IF(OFFSET('Water Data'!$F$28,0,10*ROW('Water Data'!F145))="","",OFFSET('Water Data'!$F$28,0,10*ROW('Water Data'!F145)))</f>
        <v/>
      </c>
      <c r="CA151" s="369" t="str">
        <f ca="1">+IF(OFFSET('Water Data'!$F$29,0,10*ROW('Water Data'!F145))="","",OFFSET('Water Data'!$F$29,0,10*ROW('Water Data'!F145)))</f>
        <v/>
      </c>
      <c r="CB151" s="369" t="str">
        <f ca="1">+IF(OFFSET('Water Data'!$G$27,0,10*ROW('Water Data'!G145))="","",OFFSET('Water Data'!$G$27,0,10*ROW('Water Data'!G145)))</f>
        <v/>
      </c>
      <c r="CC151" s="369" t="str">
        <f ca="1">+IF(OFFSET('Water Data'!$G$28,0,10*ROW('Water Data'!G145))="","",OFFSET('Water Data'!$G$28,0,10*ROW('Water Data'!G145)))</f>
        <v/>
      </c>
      <c r="CD151" s="369" t="str">
        <f ca="1">+IF(OFFSET('Water Data'!$G$29,0,10*ROW('Water Data'!G145))="","",OFFSET('Water Data'!$G$29,0,10*ROW('Water Data'!G145)))</f>
        <v/>
      </c>
      <c r="CE151" s="369" t="str">
        <f ca="1">+IF(OFFSET('Water Data'!$H$27,0,10*ROW('Water Data'!H145))="","",OFFSET('Water Data'!$H$27,0,10*ROW('Water Data'!H145)))</f>
        <v/>
      </c>
      <c r="CF151" s="369" t="str">
        <f ca="1">+IF(OFFSET('Water Data'!$H$28,0,10*ROW('Water Data'!H145))="","",OFFSET('Water Data'!$H$28,0,10*ROW('Water Data'!H145)))</f>
        <v/>
      </c>
      <c r="CG151" s="369" t="str">
        <f ca="1">+IF(OFFSET('Water Data'!$H$29,0,10*ROW('Water Data'!H145))="","",OFFSET('Water Data'!$H$29,0,10*ROW('Water Data'!H145)))</f>
        <v/>
      </c>
      <c r="CH151" s="369" t="str">
        <f ca="1">+IF(OFFSET('Water Data'!$I$27,0,10*ROW('Water Data'!I145))="","",OFFSET('Water Data'!$I$27,0,10*ROW('Water Data'!I145)))</f>
        <v/>
      </c>
      <c r="CI151" s="369" t="str">
        <f ca="1">+IF(OFFSET('Water Data'!$I$28,0,10*ROW('Water Data'!I145))="","",OFFSET('Water Data'!$I$28,0,10*ROW('Water Data'!I145)))</f>
        <v/>
      </c>
      <c r="CJ151" s="369" t="str">
        <f ca="1">+IF(OFFSET('Water Data'!$I$29,0,10*ROW('Water Data'!I145))="","",OFFSET('Water Data'!$I$29,0,10*ROW('Water Data'!I145)))</f>
        <v/>
      </c>
      <c r="CK151" s="369" t="str">
        <f ca="1">+IF(OFFSET('Sanitation Data'!$D$28,0,10*ROW('Sanitation Data'!D145))="","",OFFSET('Sanitation Data'!$D$28,0,10*ROW('Sanitation Data'!D145)))</f>
        <v/>
      </c>
      <c r="CL151" s="369" t="str">
        <f ca="1">+IF(OFFSET('Sanitation Data'!$D$29,0,10*ROW('Sanitation Data'!D145))="","",OFFSET('Sanitation Data'!$D$29,0,10*ROW('Sanitation Data'!D145)))</f>
        <v/>
      </c>
      <c r="CM151" s="369" t="str">
        <f ca="1">+IF(OFFSET('Sanitation Data'!$D$30,0,10*ROW('Sanitation Data'!D145))="","",OFFSET('Sanitation Data'!$D$30,0,10*ROW('Sanitation Data'!D145)))</f>
        <v/>
      </c>
      <c r="CN151" s="369" t="str">
        <f ca="1">+IF(OFFSET('Sanitation Data'!$D$31,0,10*ROW('Sanitation Data'!D145))="","",OFFSET('Sanitation Data'!$D$31,0,10*ROW('Sanitation Data'!D145)))</f>
        <v/>
      </c>
      <c r="CO151" s="369" t="str">
        <f ca="1">+IF(OFFSET('Sanitation Data'!$D$32,0,10*ROW('Sanitation Data'!D145))="","",OFFSET('Sanitation Data'!$D$32,0,10*ROW('Sanitation Data'!D145)))</f>
        <v/>
      </c>
      <c r="CP151" s="369" t="str">
        <f ca="1">+IF(OFFSET('Sanitation Data'!$E$28,0,10*ROW('Sanitation Data'!E145))="","",OFFSET('Sanitation Data'!$E$28,0,10*ROW('Sanitation Data'!E145)))</f>
        <v/>
      </c>
      <c r="CQ151" s="369" t="str">
        <f ca="1">+IF(OFFSET('Sanitation Data'!$E$29,0,10*ROW('Sanitation Data'!E145))="","",OFFSET('Sanitation Data'!$E$29,0,10*ROW('Sanitation Data'!E145)))</f>
        <v/>
      </c>
      <c r="CR151" s="369" t="str">
        <f ca="1">+IF(OFFSET('Sanitation Data'!$E$30,0,10*ROW('Sanitation Data'!E145))="","",OFFSET('Sanitation Data'!$E$30,0,10*ROW('Sanitation Data'!E145)))</f>
        <v/>
      </c>
      <c r="CS151" s="369" t="str">
        <f ca="1">+IF(OFFSET('Sanitation Data'!$E$31,0,10*ROW('Sanitation Data'!E145))="","",OFFSET('Sanitation Data'!$E$31,0,10*ROW('Sanitation Data'!E145)))</f>
        <v/>
      </c>
      <c r="CT151" s="369" t="str">
        <f ca="1">+IF(OFFSET('Sanitation Data'!$E$32,0,10*ROW('Sanitation Data'!E145))="","",OFFSET('Sanitation Data'!$E$32,0,10*ROW('Sanitation Data'!E145)))</f>
        <v/>
      </c>
      <c r="CU151" s="369" t="str">
        <f ca="1">+IF(OFFSET('Sanitation Data'!$F$28,0,10*ROW('Sanitation Data'!F145))="","",OFFSET('Sanitation Data'!$F$28,0,10*ROW('Sanitation Data'!F145)))</f>
        <v/>
      </c>
      <c r="CV151" s="369" t="str">
        <f ca="1">+IF(OFFSET('Sanitation Data'!$F$29,0,10*ROW('Sanitation Data'!F145))="","",OFFSET('Sanitation Data'!$F$29,0,10*ROW('Sanitation Data'!F145)))</f>
        <v/>
      </c>
      <c r="CW151" s="369" t="str">
        <f ca="1">+IF(OFFSET('Sanitation Data'!$F$30,0,10*ROW('Sanitation Data'!F145))="","",OFFSET('Sanitation Data'!$F$30,0,10*ROW('Sanitation Data'!F145)))</f>
        <v/>
      </c>
      <c r="CX151" s="369" t="str">
        <f ca="1">+IF(OFFSET('Sanitation Data'!$F$31,0,10*ROW('Sanitation Data'!F145))="","",OFFSET('Sanitation Data'!$F$31,0,10*ROW('Sanitation Data'!F145)))</f>
        <v/>
      </c>
      <c r="CY151" s="369" t="str">
        <f ca="1">+IF(OFFSET('Sanitation Data'!$F$32,0,10*ROW('Sanitation Data'!F145))="","",OFFSET('Sanitation Data'!$F$32,0,10*ROW('Sanitation Data'!F145)))</f>
        <v/>
      </c>
      <c r="CZ151" s="369" t="str">
        <f ca="1">+IF(OFFSET('Sanitation Data'!$G$28,0,10*ROW('Sanitation Data'!G145))="","",OFFSET('Sanitation Data'!$G$28,0,10*ROW('Sanitation Data'!G145)))</f>
        <v/>
      </c>
      <c r="DA151" s="369" t="str">
        <f ca="1">+IF(OFFSET('Sanitation Data'!$G$29,0,10*ROW('Sanitation Data'!G145))="","",OFFSET('Sanitation Data'!$G$29,0,10*ROW('Sanitation Data'!G145)))</f>
        <v/>
      </c>
      <c r="DB151" s="369" t="str">
        <f ca="1">+IF(OFFSET('Sanitation Data'!$G$30,0,10*ROW('Sanitation Data'!G145))="","",OFFSET('Sanitation Data'!$G$30,0,10*ROW('Sanitation Data'!G145)))</f>
        <v/>
      </c>
      <c r="DC151" s="369" t="str">
        <f ca="1">+IF(OFFSET('Sanitation Data'!$G$31,0,10*ROW('Sanitation Data'!G145))="","",OFFSET('Sanitation Data'!$G$31,0,10*ROW('Sanitation Data'!G145)))</f>
        <v/>
      </c>
      <c r="DD151" s="369" t="str">
        <f ca="1">+IF(OFFSET('Sanitation Data'!$G$32,0,10*ROW('Sanitation Data'!G145))="","",OFFSET('Sanitation Data'!$G$32,0,10*ROW('Sanitation Data'!G145)))</f>
        <v/>
      </c>
      <c r="DE151" s="369" t="str">
        <f ca="1">+IF(OFFSET('Sanitation Data'!$H$28,0,10*ROW('Sanitation Data'!H145))="","",OFFSET('Sanitation Data'!$H$28,0,10*ROW('Sanitation Data'!H145)))</f>
        <v/>
      </c>
      <c r="DF151" s="369" t="str">
        <f ca="1">+IF(OFFSET('Sanitation Data'!$H$29,0,10*ROW('Sanitation Data'!H145))="","",OFFSET('Sanitation Data'!$H$29,0,10*ROW('Sanitation Data'!H145)))</f>
        <v/>
      </c>
      <c r="DG151" s="369" t="str">
        <f ca="1">+IF(OFFSET('Sanitation Data'!$H$30,0,10*ROW('Sanitation Data'!H145))="","",OFFSET('Sanitation Data'!$H$30,0,10*ROW('Sanitation Data'!H145)))</f>
        <v/>
      </c>
      <c r="DH151" s="369" t="str">
        <f ca="1">+IF(OFFSET('Sanitation Data'!$H$31,0,10*ROW('Sanitation Data'!H145))="","",OFFSET('Sanitation Data'!$H$31,0,10*ROW('Sanitation Data'!H145)))</f>
        <v/>
      </c>
      <c r="DI151" s="369" t="str">
        <f ca="1">+IF(OFFSET('Sanitation Data'!$H$32,0,10*ROW('Sanitation Data'!H145))="","",OFFSET('Sanitation Data'!$H$32,0,10*ROW('Sanitation Data'!H145)))</f>
        <v/>
      </c>
      <c r="DJ151" s="369" t="str">
        <f ca="1">+IF(OFFSET('Sanitation Data'!$I$28,0,10*ROW('Sanitation Data'!I145))="","",OFFSET('Sanitation Data'!$I$28,0,10*ROW('Sanitation Data'!I145)))</f>
        <v/>
      </c>
      <c r="DK151" s="369" t="str">
        <f ca="1">+IF(OFFSET('Sanitation Data'!$I$29,0,10*ROW('Sanitation Data'!I145))="","",OFFSET('Sanitation Data'!$I$29,0,10*ROW('Sanitation Data'!I145)))</f>
        <v/>
      </c>
      <c r="DL151" s="369" t="str">
        <f ca="1">+IF(OFFSET('Sanitation Data'!$I$30,0,10*ROW('Sanitation Data'!I145))="","",OFFSET('Sanitation Data'!$I$30,0,10*ROW('Sanitation Data'!I145)))</f>
        <v/>
      </c>
      <c r="DM151" s="369" t="str">
        <f ca="1">+IF(OFFSET('Sanitation Data'!$I$31,0,10*ROW('Sanitation Data'!I145))="","",OFFSET('Sanitation Data'!$I$31,0,10*ROW('Sanitation Data'!I145)))</f>
        <v/>
      </c>
      <c r="DN151" s="369" t="str">
        <f ca="1">+IF(OFFSET('Sanitation Data'!$I$32,0,10*ROW('Sanitation Data'!I145))="","",OFFSET('Sanitation Data'!$I$32,0,10*ROW('Sanitation Data'!I145)))</f>
        <v/>
      </c>
      <c r="DO151" s="369" t="str">
        <f ca="1">+IF(OFFSET('Hygiene Data'!$D$11,0,10*ROW('Hygiene Data'!D145))="","",OFFSET('Hygiene Data'!$D$11,0,10*ROW('Hygiene Data'!D145)))</f>
        <v/>
      </c>
      <c r="DP151" s="369" t="str">
        <f ca="1">+IF(OFFSET('Hygiene Data'!$D$12,0,10*ROW('Hygiene Data'!D145))="","",OFFSET('Hygiene Data'!$D$12,0,10*ROW('Hygiene Data'!D145)))</f>
        <v/>
      </c>
      <c r="DQ151" s="369" t="str">
        <f ca="1">+IF(OFFSET('Hygiene Data'!$D$13,0,10*ROW('Hygiene Data'!D145))="","",OFFSET('Hygiene Data'!$D$13,0,10*ROW('Hygiene Data'!D145)))</f>
        <v/>
      </c>
      <c r="DR151" s="369" t="str">
        <f ca="1">+IF(OFFSET('Hygiene Data'!$E$11,0,10*ROW('Hygiene Data'!E145))="","",OFFSET('Hygiene Data'!$E$11,0,10*ROW('Hygiene Data'!E145)))</f>
        <v/>
      </c>
      <c r="DS151" s="369" t="str">
        <f ca="1">+IF(OFFSET('Hygiene Data'!$E$12,0,10*ROW('Hygiene Data'!E145))="","",OFFSET('Hygiene Data'!$E$12,0,10*ROW('Hygiene Data'!E145)))</f>
        <v/>
      </c>
      <c r="DT151" s="369" t="str">
        <f ca="1">+IF(OFFSET('Hygiene Data'!$E$13,0,10*ROW('Hygiene Data'!E145))="","",OFFSET('Hygiene Data'!$E$13,0,10*ROW('Hygiene Data'!E145)))</f>
        <v/>
      </c>
      <c r="DU151" s="369" t="str">
        <f ca="1">+IF(OFFSET('Hygiene Data'!$F$11,0,10*ROW('Hygiene Data'!F145))="","",OFFSET('Hygiene Data'!$F$11,0,10*ROW('Hygiene Data'!F145)))</f>
        <v/>
      </c>
      <c r="DV151" s="369" t="str">
        <f ca="1">+IF(OFFSET('Hygiene Data'!$F$12,0,10*ROW('Hygiene Data'!F145))="","",OFFSET('Hygiene Data'!$F$12,0,10*ROW('Hygiene Data'!F145)))</f>
        <v/>
      </c>
      <c r="DW151" s="369" t="str">
        <f ca="1">+IF(OFFSET('Hygiene Data'!$F$13,0,10*ROW('Hygiene Data'!F145))="","",OFFSET('Hygiene Data'!$F$13,0,10*ROW('Hygiene Data'!F145)))</f>
        <v/>
      </c>
      <c r="DX151" s="369" t="str">
        <f ca="1">+IF(OFFSET('Hygiene Data'!$G$11,0,10*ROW('Hygiene Data'!G145))="","",OFFSET('Hygiene Data'!$G$11,0,10*ROW('Hygiene Data'!G145)))</f>
        <v/>
      </c>
      <c r="DY151" s="369" t="str">
        <f ca="1">+IF(OFFSET('Hygiene Data'!$G$12,0,10*ROW('Hygiene Data'!G145))="","",OFFSET('Hygiene Data'!$G$12,0,10*ROW('Hygiene Data'!G145)))</f>
        <v/>
      </c>
      <c r="DZ151" s="369" t="str">
        <f ca="1">+IF(OFFSET('Hygiene Data'!$G$13,0,10*ROW('Hygiene Data'!G145))="","",OFFSET('Hygiene Data'!$G$13,0,10*ROW('Hygiene Data'!G145)))</f>
        <v/>
      </c>
      <c r="EA151" s="369" t="str">
        <f ca="1">+IF(OFFSET('Hygiene Data'!$H$11,0,10*ROW('Hygiene Data'!H145))="","",OFFSET('Hygiene Data'!$H$11,0,10*ROW('Hygiene Data'!H145)))</f>
        <v/>
      </c>
      <c r="EB151" s="369" t="str">
        <f ca="1">+IF(OFFSET('Hygiene Data'!$H$12,0,10*ROW('Hygiene Data'!H145))="","",OFFSET('Hygiene Data'!$H$12,0,10*ROW('Hygiene Data'!H145)))</f>
        <v/>
      </c>
      <c r="EC151" s="369" t="str">
        <f ca="1">+IF(OFFSET('Hygiene Data'!$H$13,0,10*ROW('Hygiene Data'!H145))="","",OFFSET('Hygiene Data'!$H$13,0,10*ROW('Hygiene Data'!H145)))</f>
        <v/>
      </c>
      <c r="ED151" s="369" t="str">
        <f ca="1">+IF(OFFSET('Hygiene Data'!$I$11,0,10*ROW('Hygiene Data'!I145))="","",OFFSET('Hygiene Data'!$I$11,0,10*ROW('Hygiene Data'!I145)))</f>
        <v/>
      </c>
      <c r="EE151" s="369" t="str">
        <f ca="1">+IF(OFFSET('Hygiene Data'!$I$12,0,10*ROW('Hygiene Data'!I145))="","",OFFSET('Hygiene Data'!$I$12,0,10*ROW('Hygiene Data'!I145)))</f>
        <v/>
      </c>
      <c r="EF151" s="369" t="str">
        <f ca="1">+IF(OFFSET('Hygiene Data'!$I$13,0,10*ROW('Hygiene Data'!I145))="","",OFFSET('Hygiene Data'!$I$13,0,10*ROW('Hygiene Data'!I145)))</f>
        <v/>
      </c>
    </row>
    <row r="152" spans="1:136" x14ac:dyDescent="0.25">
      <c r="A152" s="478" t="str">
        <f ca="1">+IF(OFFSET('Water Data'!$B$2,0,10*ROW('Water Data'!E146))="","",OFFSET('Water Data'!$B$2,0,10*ROW('Water Data'!E146)))</f>
        <v/>
      </c>
      <c r="B152" s="478"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05" t="str">
        <f t="shared" ca="1" si="2"/>
        <v/>
      </c>
      <c r="D152" s="506"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06"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06"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06"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06"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06"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06"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06"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06"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06"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06"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06"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06"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06"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06"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06"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06"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06"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07"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07"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07"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07"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07"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07"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07"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07"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07"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07"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07"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07"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07"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07"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07"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07"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07"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07"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07"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07"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07"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07"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07"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07"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07"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07"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07"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07"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07"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07"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08"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84"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08"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08"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08"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08"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08"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08"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08"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08"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08"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08"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08"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08"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08"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08"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08"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08"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69" t="str">
        <f ca="1">+IF(OFFSET('Water Data'!$D$27,0,10*ROW('Water Data'!D146))="","",OFFSET('Water Data'!$D$27,0,10*ROW('Water Data'!D146)))</f>
        <v/>
      </c>
      <c r="BT152" s="369" t="str">
        <f ca="1">+IF(OFFSET('Water Data'!$D$28,0,10*ROW('Water Data'!D146))="","",OFFSET('Water Data'!$D$28,0,10*ROW('Water Data'!D146)))</f>
        <v/>
      </c>
      <c r="BU152" s="369" t="str">
        <f ca="1">+IF(OFFSET('Water Data'!$D$29,0,10*ROW('Water Data'!D146))="","",OFFSET('Water Data'!$D$29,0,10*ROW('Water Data'!D146)))</f>
        <v/>
      </c>
      <c r="BV152" s="369" t="str">
        <f ca="1">+IF(OFFSET('Water Data'!$E$27,0,10*ROW('Water Data'!E146))="","",OFFSET('Water Data'!$E$27,0,10*ROW('Water Data'!E146)))</f>
        <v/>
      </c>
      <c r="BW152" s="369" t="str">
        <f ca="1">+IF(OFFSET('Water Data'!$E$28,0,10*ROW('Water Data'!E146))="","",OFFSET('Water Data'!$E$28,0,10*ROW('Water Data'!E146)))</f>
        <v/>
      </c>
      <c r="BX152" s="369" t="str">
        <f ca="1">+IF(OFFSET('Water Data'!$E$29,0,10*ROW('Water Data'!E146))="","",OFFSET('Water Data'!$E$29,0,10*ROW('Water Data'!E146)))</f>
        <v/>
      </c>
      <c r="BY152" s="369" t="str">
        <f ca="1">+IF(OFFSET('Water Data'!$F$27,0,10*ROW('Water Data'!F146))="","",OFFSET('Water Data'!$F$27,0,10*ROW('Water Data'!F146)))</f>
        <v/>
      </c>
      <c r="BZ152" s="369" t="str">
        <f ca="1">+IF(OFFSET('Water Data'!$F$28,0,10*ROW('Water Data'!F146))="","",OFFSET('Water Data'!$F$28,0,10*ROW('Water Data'!F146)))</f>
        <v/>
      </c>
      <c r="CA152" s="369" t="str">
        <f ca="1">+IF(OFFSET('Water Data'!$F$29,0,10*ROW('Water Data'!F146))="","",OFFSET('Water Data'!$F$29,0,10*ROW('Water Data'!F146)))</f>
        <v/>
      </c>
      <c r="CB152" s="369" t="str">
        <f ca="1">+IF(OFFSET('Water Data'!$G$27,0,10*ROW('Water Data'!G146))="","",OFFSET('Water Data'!$G$27,0,10*ROW('Water Data'!G146)))</f>
        <v/>
      </c>
      <c r="CC152" s="369" t="str">
        <f ca="1">+IF(OFFSET('Water Data'!$G$28,0,10*ROW('Water Data'!G146))="","",OFFSET('Water Data'!$G$28,0,10*ROW('Water Data'!G146)))</f>
        <v/>
      </c>
      <c r="CD152" s="369" t="str">
        <f ca="1">+IF(OFFSET('Water Data'!$G$29,0,10*ROW('Water Data'!G146))="","",OFFSET('Water Data'!$G$29,0,10*ROW('Water Data'!G146)))</f>
        <v/>
      </c>
      <c r="CE152" s="369" t="str">
        <f ca="1">+IF(OFFSET('Water Data'!$H$27,0,10*ROW('Water Data'!H146))="","",OFFSET('Water Data'!$H$27,0,10*ROW('Water Data'!H146)))</f>
        <v/>
      </c>
      <c r="CF152" s="369" t="str">
        <f ca="1">+IF(OFFSET('Water Data'!$H$28,0,10*ROW('Water Data'!H146))="","",OFFSET('Water Data'!$H$28,0,10*ROW('Water Data'!H146)))</f>
        <v/>
      </c>
      <c r="CG152" s="369" t="str">
        <f ca="1">+IF(OFFSET('Water Data'!$H$29,0,10*ROW('Water Data'!H146))="","",OFFSET('Water Data'!$H$29,0,10*ROW('Water Data'!H146)))</f>
        <v/>
      </c>
      <c r="CH152" s="369" t="str">
        <f ca="1">+IF(OFFSET('Water Data'!$I$27,0,10*ROW('Water Data'!I146))="","",OFFSET('Water Data'!$I$27,0,10*ROW('Water Data'!I146)))</f>
        <v/>
      </c>
      <c r="CI152" s="369" t="str">
        <f ca="1">+IF(OFFSET('Water Data'!$I$28,0,10*ROW('Water Data'!I146))="","",OFFSET('Water Data'!$I$28,0,10*ROW('Water Data'!I146)))</f>
        <v/>
      </c>
      <c r="CJ152" s="369" t="str">
        <f ca="1">+IF(OFFSET('Water Data'!$I$29,0,10*ROW('Water Data'!I146))="","",OFFSET('Water Data'!$I$29,0,10*ROW('Water Data'!I146)))</f>
        <v/>
      </c>
      <c r="CK152" s="369" t="str">
        <f ca="1">+IF(OFFSET('Sanitation Data'!$D$28,0,10*ROW('Sanitation Data'!D146))="","",OFFSET('Sanitation Data'!$D$28,0,10*ROW('Sanitation Data'!D146)))</f>
        <v/>
      </c>
      <c r="CL152" s="369" t="str">
        <f ca="1">+IF(OFFSET('Sanitation Data'!$D$29,0,10*ROW('Sanitation Data'!D146))="","",OFFSET('Sanitation Data'!$D$29,0,10*ROW('Sanitation Data'!D146)))</f>
        <v/>
      </c>
      <c r="CM152" s="369" t="str">
        <f ca="1">+IF(OFFSET('Sanitation Data'!$D$30,0,10*ROW('Sanitation Data'!D146))="","",OFFSET('Sanitation Data'!$D$30,0,10*ROW('Sanitation Data'!D146)))</f>
        <v/>
      </c>
      <c r="CN152" s="369" t="str">
        <f ca="1">+IF(OFFSET('Sanitation Data'!$D$31,0,10*ROW('Sanitation Data'!D146))="","",OFFSET('Sanitation Data'!$D$31,0,10*ROW('Sanitation Data'!D146)))</f>
        <v/>
      </c>
      <c r="CO152" s="369" t="str">
        <f ca="1">+IF(OFFSET('Sanitation Data'!$D$32,0,10*ROW('Sanitation Data'!D146))="","",OFFSET('Sanitation Data'!$D$32,0,10*ROW('Sanitation Data'!D146)))</f>
        <v/>
      </c>
      <c r="CP152" s="369" t="str">
        <f ca="1">+IF(OFFSET('Sanitation Data'!$E$28,0,10*ROW('Sanitation Data'!E146))="","",OFFSET('Sanitation Data'!$E$28,0,10*ROW('Sanitation Data'!E146)))</f>
        <v/>
      </c>
      <c r="CQ152" s="369" t="str">
        <f ca="1">+IF(OFFSET('Sanitation Data'!$E$29,0,10*ROW('Sanitation Data'!E146))="","",OFFSET('Sanitation Data'!$E$29,0,10*ROW('Sanitation Data'!E146)))</f>
        <v/>
      </c>
      <c r="CR152" s="369" t="str">
        <f ca="1">+IF(OFFSET('Sanitation Data'!$E$30,0,10*ROW('Sanitation Data'!E146))="","",OFFSET('Sanitation Data'!$E$30,0,10*ROW('Sanitation Data'!E146)))</f>
        <v/>
      </c>
      <c r="CS152" s="369" t="str">
        <f ca="1">+IF(OFFSET('Sanitation Data'!$E$31,0,10*ROW('Sanitation Data'!E146))="","",OFFSET('Sanitation Data'!$E$31,0,10*ROW('Sanitation Data'!E146)))</f>
        <v/>
      </c>
      <c r="CT152" s="369" t="str">
        <f ca="1">+IF(OFFSET('Sanitation Data'!$E$32,0,10*ROW('Sanitation Data'!E146))="","",OFFSET('Sanitation Data'!$E$32,0,10*ROW('Sanitation Data'!E146)))</f>
        <v/>
      </c>
      <c r="CU152" s="369" t="str">
        <f ca="1">+IF(OFFSET('Sanitation Data'!$F$28,0,10*ROW('Sanitation Data'!F146))="","",OFFSET('Sanitation Data'!$F$28,0,10*ROW('Sanitation Data'!F146)))</f>
        <v/>
      </c>
      <c r="CV152" s="369" t="str">
        <f ca="1">+IF(OFFSET('Sanitation Data'!$F$29,0,10*ROW('Sanitation Data'!F146))="","",OFFSET('Sanitation Data'!$F$29,0,10*ROW('Sanitation Data'!F146)))</f>
        <v/>
      </c>
      <c r="CW152" s="369" t="str">
        <f ca="1">+IF(OFFSET('Sanitation Data'!$F$30,0,10*ROW('Sanitation Data'!F146))="","",OFFSET('Sanitation Data'!$F$30,0,10*ROW('Sanitation Data'!F146)))</f>
        <v/>
      </c>
      <c r="CX152" s="369" t="str">
        <f ca="1">+IF(OFFSET('Sanitation Data'!$F$31,0,10*ROW('Sanitation Data'!F146))="","",OFFSET('Sanitation Data'!$F$31,0,10*ROW('Sanitation Data'!F146)))</f>
        <v/>
      </c>
      <c r="CY152" s="369" t="str">
        <f ca="1">+IF(OFFSET('Sanitation Data'!$F$32,0,10*ROW('Sanitation Data'!F146))="","",OFFSET('Sanitation Data'!$F$32,0,10*ROW('Sanitation Data'!F146)))</f>
        <v/>
      </c>
      <c r="CZ152" s="369" t="str">
        <f ca="1">+IF(OFFSET('Sanitation Data'!$G$28,0,10*ROW('Sanitation Data'!G146))="","",OFFSET('Sanitation Data'!$G$28,0,10*ROW('Sanitation Data'!G146)))</f>
        <v/>
      </c>
      <c r="DA152" s="369" t="str">
        <f ca="1">+IF(OFFSET('Sanitation Data'!$G$29,0,10*ROW('Sanitation Data'!G146))="","",OFFSET('Sanitation Data'!$G$29,0,10*ROW('Sanitation Data'!G146)))</f>
        <v/>
      </c>
      <c r="DB152" s="369" t="str">
        <f ca="1">+IF(OFFSET('Sanitation Data'!$G$30,0,10*ROW('Sanitation Data'!G146))="","",OFFSET('Sanitation Data'!$G$30,0,10*ROW('Sanitation Data'!G146)))</f>
        <v/>
      </c>
      <c r="DC152" s="369" t="str">
        <f ca="1">+IF(OFFSET('Sanitation Data'!$G$31,0,10*ROW('Sanitation Data'!G146))="","",OFFSET('Sanitation Data'!$G$31,0,10*ROW('Sanitation Data'!G146)))</f>
        <v/>
      </c>
      <c r="DD152" s="369" t="str">
        <f ca="1">+IF(OFFSET('Sanitation Data'!$G$32,0,10*ROW('Sanitation Data'!G146))="","",OFFSET('Sanitation Data'!$G$32,0,10*ROW('Sanitation Data'!G146)))</f>
        <v/>
      </c>
      <c r="DE152" s="369" t="str">
        <f ca="1">+IF(OFFSET('Sanitation Data'!$H$28,0,10*ROW('Sanitation Data'!H146))="","",OFFSET('Sanitation Data'!$H$28,0,10*ROW('Sanitation Data'!H146)))</f>
        <v/>
      </c>
      <c r="DF152" s="369" t="str">
        <f ca="1">+IF(OFFSET('Sanitation Data'!$H$29,0,10*ROW('Sanitation Data'!H146))="","",OFFSET('Sanitation Data'!$H$29,0,10*ROW('Sanitation Data'!H146)))</f>
        <v/>
      </c>
      <c r="DG152" s="369" t="str">
        <f ca="1">+IF(OFFSET('Sanitation Data'!$H$30,0,10*ROW('Sanitation Data'!H146))="","",OFFSET('Sanitation Data'!$H$30,0,10*ROW('Sanitation Data'!H146)))</f>
        <v/>
      </c>
      <c r="DH152" s="369" t="str">
        <f ca="1">+IF(OFFSET('Sanitation Data'!$H$31,0,10*ROW('Sanitation Data'!H146))="","",OFFSET('Sanitation Data'!$H$31,0,10*ROW('Sanitation Data'!H146)))</f>
        <v/>
      </c>
      <c r="DI152" s="369" t="str">
        <f ca="1">+IF(OFFSET('Sanitation Data'!$H$32,0,10*ROW('Sanitation Data'!H146))="","",OFFSET('Sanitation Data'!$H$32,0,10*ROW('Sanitation Data'!H146)))</f>
        <v/>
      </c>
      <c r="DJ152" s="369" t="str">
        <f ca="1">+IF(OFFSET('Sanitation Data'!$I$28,0,10*ROW('Sanitation Data'!I146))="","",OFFSET('Sanitation Data'!$I$28,0,10*ROW('Sanitation Data'!I146)))</f>
        <v/>
      </c>
      <c r="DK152" s="369" t="str">
        <f ca="1">+IF(OFFSET('Sanitation Data'!$I$29,0,10*ROW('Sanitation Data'!I146))="","",OFFSET('Sanitation Data'!$I$29,0,10*ROW('Sanitation Data'!I146)))</f>
        <v/>
      </c>
      <c r="DL152" s="369" t="str">
        <f ca="1">+IF(OFFSET('Sanitation Data'!$I$30,0,10*ROW('Sanitation Data'!I146))="","",OFFSET('Sanitation Data'!$I$30,0,10*ROW('Sanitation Data'!I146)))</f>
        <v/>
      </c>
      <c r="DM152" s="369" t="str">
        <f ca="1">+IF(OFFSET('Sanitation Data'!$I$31,0,10*ROW('Sanitation Data'!I146))="","",OFFSET('Sanitation Data'!$I$31,0,10*ROW('Sanitation Data'!I146)))</f>
        <v/>
      </c>
      <c r="DN152" s="369" t="str">
        <f ca="1">+IF(OFFSET('Sanitation Data'!$I$32,0,10*ROW('Sanitation Data'!I146))="","",OFFSET('Sanitation Data'!$I$32,0,10*ROW('Sanitation Data'!I146)))</f>
        <v/>
      </c>
      <c r="DO152" s="369" t="str">
        <f ca="1">+IF(OFFSET('Hygiene Data'!$D$11,0,10*ROW('Hygiene Data'!D146))="","",OFFSET('Hygiene Data'!$D$11,0,10*ROW('Hygiene Data'!D146)))</f>
        <v/>
      </c>
      <c r="DP152" s="369" t="str">
        <f ca="1">+IF(OFFSET('Hygiene Data'!$D$12,0,10*ROW('Hygiene Data'!D146))="","",OFFSET('Hygiene Data'!$D$12,0,10*ROW('Hygiene Data'!D146)))</f>
        <v/>
      </c>
      <c r="DQ152" s="369" t="str">
        <f ca="1">+IF(OFFSET('Hygiene Data'!$D$13,0,10*ROW('Hygiene Data'!D146))="","",OFFSET('Hygiene Data'!$D$13,0,10*ROW('Hygiene Data'!D146)))</f>
        <v/>
      </c>
      <c r="DR152" s="369" t="str">
        <f ca="1">+IF(OFFSET('Hygiene Data'!$E$11,0,10*ROW('Hygiene Data'!E146))="","",OFFSET('Hygiene Data'!$E$11,0,10*ROW('Hygiene Data'!E146)))</f>
        <v/>
      </c>
      <c r="DS152" s="369" t="str">
        <f ca="1">+IF(OFFSET('Hygiene Data'!$E$12,0,10*ROW('Hygiene Data'!E146))="","",OFFSET('Hygiene Data'!$E$12,0,10*ROW('Hygiene Data'!E146)))</f>
        <v/>
      </c>
      <c r="DT152" s="369" t="str">
        <f ca="1">+IF(OFFSET('Hygiene Data'!$E$13,0,10*ROW('Hygiene Data'!E146))="","",OFFSET('Hygiene Data'!$E$13,0,10*ROW('Hygiene Data'!E146)))</f>
        <v/>
      </c>
      <c r="DU152" s="369" t="str">
        <f ca="1">+IF(OFFSET('Hygiene Data'!$F$11,0,10*ROW('Hygiene Data'!F146))="","",OFFSET('Hygiene Data'!$F$11,0,10*ROW('Hygiene Data'!F146)))</f>
        <v/>
      </c>
      <c r="DV152" s="369" t="str">
        <f ca="1">+IF(OFFSET('Hygiene Data'!$F$12,0,10*ROW('Hygiene Data'!F146))="","",OFFSET('Hygiene Data'!$F$12,0,10*ROW('Hygiene Data'!F146)))</f>
        <v/>
      </c>
      <c r="DW152" s="369" t="str">
        <f ca="1">+IF(OFFSET('Hygiene Data'!$F$13,0,10*ROW('Hygiene Data'!F146))="","",OFFSET('Hygiene Data'!$F$13,0,10*ROW('Hygiene Data'!F146)))</f>
        <v/>
      </c>
      <c r="DX152" s="369" t="str">
        <f ca="1">+IF(OFFSET('Hygiene Data'!$G$11,0,10*ROW('Hygiene Data'!G146))="","",OFFSET('Hygiene Data'!$G$11,0,10*ROW('Hygiene Data'!G146)))</f>
        <v/>
      </c>
      <c r="DY152" s="369" t="str">
        <f ca="1">+IF(OFFSET('Hygiene Data'!$G$12,0,10*ROW('Hygiene Data'!G146))="","",OFFSET('Hygiene Data'!$G$12,0,10*ROW('Hygiene Data'!G146)))</f>
        <v/>
      </c>
      <c r="DZ152" s="369" t="str">
        <f ca="1">+IF(OFFSET('Hygiene Data'!$G$13,0,10*ROW('Hygiene Data'!G146))="","",OFFSET('Hygiene Data'!$G$13,0,10*ROW('Hygiene Data'!G146)))</f>
        <v/>
      </c>
      <c r="EA152" s="369" t="str">
        <f ca="1">+IF(OFFSET('Hygiene Data'!$H$11,0,10*ROW('Hygiene Data'!H146))="","",OFFSET('Hygiene Data'!$H$11,0,10*ROW('Hygiene Data'!H146)))</f>
        <v/>
      </c>
      <c r="EB152" s="369" t="str">
        <f ca="1">+IF(OFFSET('Hygiene Data'!$H$12,0,10*ROW('Hygiene Data'!H146))="","",OFFSET('Hygiene Data'!$H$12,0,10*ROW('Hygiene Data'!H146)))</f>
        <v/>
      </c>
      <c r="EC152" s="369" t="str">
        <f ca="1">+IF(OFFSET('Hygiene Data'!$H$13,0,10*ROW('Hygiene Data'!H146))="","",OFFSET('Hygiene Data'!$H$13,0,10*ROW('Hygiene Data'!H146)))</f>
        <v/>
      </c>
      <c r="ED152" s="369" t="str">
        <f ca="1">+IF(OFFSET('Hygiene Data'!$I$11,0,10*ROW('Hygiene Data'!I146))="","",OFFSET('Hygiene Data'!$I$11,0,10*ROW('Hygiene Data'!I146)))</f>
        <v/>
      </c>
      <c r="EE152" s="369" t="str">
        <f ca="1">+IF(OFFSET('Hygiene Data'!$I$12,0,10*ROW('Hygiene Data'!I146))="","",OFFSET('Hygiene Data'!$I$12,0,10*ROW('Hygiene Data'!I146)))</f>
        <v/>
      </c>
      <c r="EF152" s="369" t="str">
        <f ca="1">+IF(OFFSET('Hygiene Data'!$I$13,0,10*ROW('Hygiene Data'!I146))="","",OFFSET('Hygiene Data'!$I$13,0,10*ROW('Hygiene Data'!I146)))</f>
        <v/>
      </c>
    </row>
    <row r="153" spans="1:136" x14ac:dyDescent="0.25">
      <c r="A153" s="478" t="str">
        <f ca="1">+IF(OFFSET('Water Data'!$B$2,0,10*ROW('Water Data'!E147))="","",OFFSET('Water Data'!$B$2,0,10*ROW('Water Data'!E147)))</f>
        <v/>
      </c>
      <c r="B153" s="478"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05" t="str">
        <f t="shared" ca="1" si="2"/>
        <v/>
      </c>
      <c r="D153" s="506"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06"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06"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06"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06"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06"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06"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06"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06"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06"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06"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06"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06"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06"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06"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06"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06"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06"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07"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07"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07"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07"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07"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07"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07"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07"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07"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07"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07"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07"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07"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07"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07"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07"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07"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07"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07"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07"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07"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07"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07"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07"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07"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07"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07"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07"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07"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07"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08"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84"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08"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08"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08"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08"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08"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08"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08"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08"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08"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08"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08"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08"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08"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08"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08"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08"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69" t="str">
        <f ca="1">+IF(OFFSET('Water Data'!$D$27,0,10*ROW('Water Data'!D147))="","",OFFSET('Water Data'!$D$27,0,10*ROW('Water Data'!D147)))</f>
        <v/>
      </c>
      <c r="BT153" s="369" t="str">
        <f ca="1">+IF(OFFSET('Water Data'!$D$28,0,10*ROW('Water Data'!D147))="","",OFFSET('Water Data'!$D$28,0,10*ROW('Water Data'!D147)))</f>
        <v/>
      </c>
      <c r="BU153" s="369" t="str">
        <f ca="1">+IF(OFFSET('Water Data'!$D$29,0,10*ROW('Water Data'!D147))="","",OFFSET('Water Data'!$D$29,0,10*ROW('Water Data'!D147)))</f>
        <v/>
      </c>
      <c r="BV153" s="369" t="str">
        <f ca="1">+IF(OFFSET('Water Data'!$E$27,0,10*ROW('Water Data'!E147))="","",OFFSET('Water Data'!$E$27,0,10*ROW('Water Data'!E147)))</f>
        <v/>
      </c>
      <c r="BW153" s="369" t="str">
        <f ca="1">+IF(OFFSET('Water Data'!$E$28,0,10*ROW('Water Data'!E147))="","",OFFSET('Water Data'!$E$28,0,10*ROW('Water Data'!E147)))</f>
        <v/>
      </c>
      <c r="BX153" s="369" t="str">
        <f ca="1">+IF(OFFSET('Water Data'!$E$29,0,10*ROW('Water Data'!E147))="","",OFFSET('Water Data'!$E$29,0,10*ROW('Water Data'!E147)))</f>
        <v/>
      </c>
      <c r="BY153" s="369" t="str">
        <f ca="1">+IF(OFFSET('Water Data'!$F$27,0,10*ROW('Water Data'!F147))="","",OFFSET('Water Data'!$F$27,0,10*ROW('Water Data'!F147)))</f>
        <v/>
      </c>
      <c r="BZ153" s="369" t="str">
        <f ca="1">+IF(OFFSET('Water Data'!$F$28,0,10*ROW('Water Data'!F147))="","",OFFSET('Water Data'!$F$28,0,10*ROW('Water Data'!F147)))</f>
        <v/>
      </c>
      <c r="CA153" s="369" t="str">
        <f ca="1">+IF(OFFSET('Water Data'!$F$29,0,10*ROW('Water Data'!F147))="","",OFFSET('Water Data'!$F$29,0,10*ROW('Water Data'!F147)))</f>
        <v/>
      </c>
      <c r="CB153" s="369" t="str">
        <f ca="1">+IF(OFFSET('Water Data'!$G$27,0,10*ROW('Water Data'!G147))="","",OFFSET('Water Data'!$G$27,0,10*ROW('Water Data'!G147)))</f>
        <v/>
      </c>
      <c r="CC153" s="369" t="str">
        <f ca="1">+IF(OFFSET('Water Data'!$G$28,0,10*ROW('Water Data'!G147))="","",OFFSET('Water Data'!$G$28,0,10*ROW('Water Data'!G147)))</f>
        <v/>
      </c>
      <c r="CD153" s="369" t="str">
        <f ca="1">+IF(OFFSET('Water Data'!$G$29,0,10*ROW('Water Data'!G147))="","",OFFSET('Water Data'!$G$29,0,10*ROW('Water Data'!G147)))</f>
        <v/>
      </c>
      <c r="CE153" s="369" t="str">
        <f ca="1">+IF(OFFSET('Water Data'!$H$27,0,10*ROW('Water Data'!H147))="","",OFFSET('Water Data'!$H$27,0,10*ROW('Water Data'!H147)))</f>
        <v/>
      </c>
      <c r="CF153" s="369" t="str">
        <f ca="1">+IF(OFFSET('Water Data'!$H$28,0,10*ROW('Water Data'!H147))="","",OFFSET('Water Data'!$H$28,0,10*ROW('Water Data'!H147)))</f>
        <v/>
      </c>
      <c r="CG153" s="369" t="str">
        <f ca="1">+IF(OFFSET('Water Data'!$H$29,0,10*ROW('Water Data'!H147))="","",OFFSET('Water Data'!$H$29,0,10*ROW('Water Data'!H147)))</f>
        <v/>
      </c>
      <c r="CH153" s="369" t="str">
        <f ca="1">+IF(OFFSET('Water Data'!$I$27,0,10*ROW('Water Data'!I147))="","",OFFSET('Water Data'!$I$27,0,10*ROW('Water Data'!I147)))</f>
        <v/>
      </c>
      <c r="CI153" s="369" t="str">
        <f ca="1">+IF(OFFSET('Water Data'!$I$28,0,10*ROW('Water Data'!I147))="","",OFFSET('Water Data'!$I$28,0,10*ROW('Water Data'!I147)))</f>
        <v/>
      </c>
      <c r="CJ153" s="369" t="str">
        <f ca="1">+IF(OFFSET('Water Data'!$I$29,0,10*ROW('Water Data'!I147))="","",OFFSET('Water Data'!$I$29,0,10*ROW('Water Data'!I147)))</f>
        <v/>
      </c>
      <c r="CK153" s="369" t="str">
        <f ca="1">+IF(OFFSET('Sanitation Data'!$D$28,0,10*ROW('Sanitation Data'!D147))="","",OFFSET('Sanitation Data'!$D$28,0,10*ROW('Sanitation Data'!D147)))</f>
        <v/>
      </c>
      <c r="CL153" s="369" t="str">
        <f ca="1">+IF(OFFSET('Sanitation Data'!$D$29,0,10*ROW('Sanitation Data'!D147))="","",OFFSET('Sanitation Data'!$D$29,0,10*ROW('Sanitation Data'!D147)))</f>
        <v/>
      </c>
      <c r="CM153" s="369" t="str">
        <f ca="1">+IF(OFFSET('Sanitation Data'!$D$30,0,10*ROW('Sanitation Data'!D147))="","",OFFSET('Sanitation Data'!$D$30,0,10*ROW('Sanitation Data'!D147)))</f>
        <v/>
      </c>
      <c r="CN153" s="369" t="str">
        <f ca="1">+IF(OFFSET('Sanitation Data'!$D$31,0,10*ROW('Sanitation Data'!D147))="","",OFFSET('Sanitation Data'!$D$31,0,10*ROW('Sanitation Data'!D147)))</f>
        <v/>
      </c>
      <c r="CO153" s="369" t="str">
        <f ca="1">+IF(OFFSET('Sanitation Data'!$D$32,0,10*ROW('Sanitation Data'!D147))="","",OFFSET('Sanitation Data'!$D$32,0,10*ROW('Sanitation Data'!D147)))</f>
        <v/>
      </c>
      <c r="CP153" s="369" t="str">
        <f ca="1">+IF(OFFSET('Sanitation Data'!$E$28,0,10*ROW('Sanitation Data'!E147))="","",OFFSET('Sanitation Data'!$E$28,0,10*ROW('Sanitation Data'!E147)))</f>
        <v/>
      </c>
      <c r="CQ153" s="369" t="str">
        <f ca="1">+IF(OFFSET('Sanitation Data'!$E$29,0,10*ROW('Sanitation Data'!E147))="","",OFFSET('Sanitation Data'!$E$29,0,10*ROW('Sanitation Data'!E147)))</f>
        <v/>
      </c>
      <c r="CR153" s="369" t="str">
        <f ca="1">+IF(OFFSET('Sanitation Data'!$E$30,0,10*ROW('Sanitation Data'!E147))="","",OFFSET('Sanitation Data'!$E$30,0,10*ROW('Sanitation Data'!E147)))</f>
        <v/>
      </c>
      <c r="CS153" s="369" t="str">
        <f ca="1">+IF(OFFSET('Sanitation Data'!$E$31,0,10*ROW('Sanitation Data'!E147))="","",OFFSET('Sanitation Data'!$E$31,0,10*ROW('Sanitation Data'!E147)))</f>
        <v/>
      </c>
      <c r="CT153" s="369" t="str">
        <f ca="1">+IF(OFFSET('Sanitation Data'!$E$32,0,10*ROW('Sanitation Data'!E147))="","",OFFSET('Sanitation Data'!$E$32,0,10*ROW('Sanitation Data'!E147)))</f>
        <v/>
      </c>
      <c r="CU153" s="369" t="str">
        <f ca="1">+IF(OFFSET('Sanitation Data'!$F$28,0,10*ROW('Sanitation Data'!F147))="","",OFFSET('Sanitation Data'!$F$28,0,10*ROW('Sanitation Data'!F147)))</f>
        <v/>
      </c>
      <c r="CV153" s="369" t="str">
        <f ca="1">+IF(OFFSET('Sanitation Data'!$F$29,0,10*ROW('Sanitation Data'!F147))="","",OFFSET('Sanitation Data'!$F$29,0,10*ROW('Sanitation Data'!F147)))</f>
        <v/>
      </c>
      <c r="CW153" s="369" t="str">
        <f ca="1">+IF(OFFSET('Sanitation Data'!$F$30,0,10*ROW('Sanitation Data'!F147))="","",OFFSET('Sanitation Data'!$F$30,0,10*ROW('Sanitation Data'!F147)))</f>
        <v/>
      </c>
      <c r="CX153" s="369" t="str">
        <f ca="1">+IF(OFFSET('Sanitation Data'!$F$31,0,10*ROW('Sanitation Data'!F147))="","",OFFSET('Sanitation Data'!$F$31,0,10*ROW('Sanitation Data'!F147)))</f>
        <v/>
      </c>
      <c r="CY153" s="369" t="str">
        <f ca="1">+IF(OFFSET('Sanitation Data'!$F$32,0,10*ROW('Sanitation Data'!F147))="","",OFFSET('Sanitation Data'!$F$32,0,10*ROW('Sanitation Data'!F147)))</f>
        <v/>
      </c>
      <c r="CZ153" s="369" t="str">
        <f ca="1">+IF(OFFSET('Sanitation Data'!$G$28,0,10*ROW('Sanitation Data'!G147))="","",OFFSET('Sanitation Data'!$G$28,0,10*ROW('Sanitation Data'!G147)))</f>
        <v/>
      </c>
      <c r="DA153" s="369" t="str">
        <f ca="1">+IF(OFFSET('Sanitation Data'!$G$29,0,10*ROW('Sanitation Data'!G147))="","",OFFSET('Sanitation Data'!$G$29,0,10*ROW('Sanitation Data'!G147)))</f>
        <v/>
      </c>
      <c r="DB153" s="369" t="str">
        <f ca="1">+IF(OFFSET('Sanitation Data'!$G$30,0,10*ROW('Sanitation Data'!G147))="","",OFFSET('Sanitation Data'!$G$30,0,10*ROW('Sanitation Data'!G147)))</f>
        <v/>
      </c>
      <c r="DC153" s="369" t="str">
        <f ca="1">+IF(OFFSET('Sanitation Data'!$G$31,0,10*ROW('Sanitation Data'!G147))="","",OFFSET('Sanitation Data'!$G$31,0,10*ROW('Sanitation Data'!G147)))</f>
        <v/>
      </c>
      <c r="DD153" s="369" t="str">
        <f ca="1">+IF(OFFSET('Sanitation Data'!$G$32,0,10*ROW('Sanitation Data'!G147))="","",OFFSET('Sanitation Data'!$G$32,0,10*ROW('Sanitation Data'!G147)))</f>
        <v/>
      </c>
      <c r="DE153" s="369" t="str">
        <f ca="1">+IF(OFFSET('Sanitation Data'!$H$28,0,10*ROW('Sanitation Data'!H147))="","",OFFSET('Sanitation Data'!$H$28,0,10*ROW('Sanitation Data'!H147)))</f>
        <v/>
      </c>
      <c r="DF153" s="369" t="str">
        <f ca="1">+IF(OFFSET('Sanitation Data'!$H$29,0,10*ROW('Sanitation Data'!H147))="","",OFFSET('Sanitation Data'!$H$29,0,10*ROW('Sanitation Data'!H147)))</f>
        <v/>
      </c>
      <c r="DG153" s="369" t="str">
        <f ca="1">+IF(OFFSET('Sanitation Data'!$H$30,0,10*ROW('Sanitation Data'!H147))="","",OFFSET('Sanitation Data'!$H$30,0,10*ROW('Sanitation Data'!H147)))</f>
        <v/>
      </c>
      <c r="DH153" s="369" t="str">
        <f ca="1">+IF(OFFSET('Sanitation Data'!$H$31,0,10*ROW('Sanitation Data'!H147))="","",OFFSET('Sanitation Data'!$H$31,0,10*ROW('Sanitation Data'!H147)))</f>
        <v/>
      </c>
      <c r="DI153" s="369" t="str">
        <f ca="1">+IF(OFFSET('Sanitation Data'!$H$32,0,10*ROW('Sanitation Data'!H147))="","",OFFSET('Sanitation Data'!$H$32,0,10*ROW('Sanitation Data'!H147)))</f>
        <v/>
      </c>
      <c r="DJ153" s="369" t="str">
        <f ca="1">+IF(OFFSET('Sanitation Data'!$I$28,0,10*ROW('Sanitation Data'!I147))="","",OFFSET('Sanitation Data'!$I$28,0,10*ROW('Sanitation Data'!I147)))</f>
        <v/>
      </c>
      <c r="DK153" s="369" t="str">
        <f ca="1">+IF(OFFSET('Sanitation Data'!$I$29,0,10*ROW('Sanitation Data'!I147))="","",OFFSET('Sanitation Data'!$I$29,0,10*ROW('Sanitation Data'!I147)))</f>
        <v/>
      </c>
      <c r="DL153" s="369" t="str">
        <f ca="1">+IF(OFFSET('Sanitation Data'!$I$30,0,10*ROW('Sanitation Data'!I147))="","",OFFSET('Sanitation Data'!$I$30,0,10*ROW('Sanitation Data'!I147)))</f>
        <v/>
      </c>
      <c r="DM153" s="369" t="str">
        <f ca="1">+IF(OFFSET('Sanitation Data'!$I$31,0,10*ROW('Sanitation Data'!I147))="","",OFFSET('Sanitation Data'!$I$31,0,10*ROW('Sanitation Data'!I147)))</f>
        <v/>
      </c>
      <c r="DN153" s="369" t="str">
        <f ca="1">+IF(OFFSET('Sanitation Data'!$I$32,0,10*ROW('Sanitation Data'!I147))="","",OFFSET('Sanitation Data'!$I$32,0,10*ROW('Sanitation Data'!I147)))</f>
        <v/>
      </c>
      <c r="DO153" s="369" t="str">
        <f ca="1">+IF(OFFSET('Hygiene Data'!$D$11,0,10*ROW('Hygiene Data'!D147))="","",OFFSET('Hygiene Data'!$D$11,0,10*ROW('Hygiene Data'!D147)))</f>
        <v/>
      </c>
      <c r="DP153" s="369" t="str">
        <f ca="1">+IF(OFFSET('Hygiene Data'!$D$12,0,10*ROW('Hygiene Data'!D147))="","",OFFSET('Hygiene Data'!$D$12,0,10*ROW('Hygiene Data'!D147)))</f>
        <v/>
      </c>
      <c r="DQ153" s="369" t="str">
        <f ca="1">+IF(OFFSET('Hygiene Data'!$D$13,0,10*ROW('Hygiene Data'!D147))="","",OFFSET('Hygiene Data'!$D$13,0,10*ROW('Hygiene Data'!D147)))</f>
        <v/>
      </c>
      <c r="DR153" s="369" t="str">
        <f ca="1">+IF(OFFSET('Hygiene Data'!$E$11,0,10*ROW('Hygiene Data'!E147))="","",OFFSET('Hygiene Data'!$E$11,0,10*ROW('Hygiene Data'!E147)))</f>
        <v/>
      </c>
      <c r="DS153" s="369" t="str">
        <f ca="1">+IF(OFFSET('Hygiene Data'!$E$12,0,10*ROW('Hygiene Data'!E147))="","",OFFSET('Hygiene Data'!$E$12,0,10*ROW('Hygiene Data'!E147)))</f>
        <v/>
      </c>
      <c r="DT153" s="369" t="str">
        <f ca="1">+IF(OFFSET('Hygiene Data'!$E$13,0,10*ROW('Hygiene Data'!E147))="","",OFFSET('Hygiene Data'!$E$13,0,10*ROW('Hygiene Data'!E147)))</f>
        <v/>
      </c>
      <c r="DU153" s="369" t="str">
        <f ca="1">+IF(OFFSET('Hygiene Data'!$F$11,0,10*ROW('Hygiene Data'!F147))="","",OFFSET('Hygiene Data'!$F$11,0,10*ROW('Hygiene Data'!F147)))</f>
        <v/>
      </c>
      <c r="DV153" s="369" t="str">
        <f ca="1">+IF(OFFSET('Hygiene Data'!$F$12,0,10*ROW('Hygiene Data'!F147))="","",OFFSET('Hygiene Data'!$F$12,0,10*ROW('Hygiene Data'!F147)))</f>
        <v/>
      </c>
      <c r="DW153" s="369" t="str">
        <f ca="1">+IF(OFFSET('Hygiene Data'!$F$13,0,10*ROW('Hygiene Data'!F147))="","",OFFSET('Hygiene Data'!$F$13,0,10*ROW('Hygiene Data'!F147)))</f>
        <v/>
      </c>
      <c r="DX153" s="369" t="str">
        <f ca="1">+IF(OFFSET('Hygiene Data'!$G$11,0,10*ROW('Hygiene Data'!G147))="","",OFFSET('Hygiene Data'!$G$11,0,10*ROW('Hygiene Data'!G147)))</f>
        <v/>
      </c>
      <c r="DY153" s="369" t="str">
        <f ca="1">+IF(OFFSET('Hygiene Data'!$G$12,0,10*ROW('Hygiene Data'!G147))="","",OFFSET('Hygiene Data'!$G$12,0,10*ROW('Hygiene Data'!G147)))</f>
        <v/>
      </c>
      <c r="DZ153" s="369" t="str">
        <f ca="1">+IF(OFFSET('Hygiene Data'!$G$13,0,10*ROW('Hygiene Data'!G147))="","",OFFSET('Hygiene Data'!$G$13,0,10*ROW('Hygiene Data'!G147)))</f>
        <v/>
      </c>
      <c r="EA153" s="369" t="str">
        <f ca="1">+IF(OFFSET('Hygiene Data'!$H$11,0,10*ROW('Hygiene Data'!H147))="","",OFFSET('Hygiene Data'!$H$11,0,10*ROW('Hygiene Data'!H147)))</f>
        <v/>
      </c>
      <c r="EB153" s="369" t="str">
        <f ca="1">+IF(OFFSET('Hygiene Data'!$H$12,0,10*ROW('Hygiene Data'!H147))="","",OFFSET('Hygiene Data'!$H$12,0,10*ROW('Hygiene Data'!H147)))</f>
        <v/>
      </c>
      <c r="EC153" s="369" t="str">
        <f ca="1">+IF(OFFSET('Hygiene Data'!$H$13,0,10*ROW('Hygiene Data'!H147))="","",OFFSET('Hygiene Data'!$H$13,0,10*ROW('Hygiene Data'!H147)))</f>
        <v/>
      </c>
      <c r="ED153" s="369" t="str">
        <f ca="1">+IF(OFFSET('Hygiene Data'!$I$11,0,10*ROW('Hygiene Data'!I147))="","",OFFSET('Hygiene Data'!$I$11,0,10*ROW('Hygiene Data'!I147)))</f>
        <v/>
      </c>
      <c r="EE153" s="369" t="str">
        <f ca="1">+IF(OFFSET('Hygiene Data'!$I$12,0,10*ROW('Hygiene Data'!I147))="","",OFFSET('Hygiene Data'!$I$12,0,10*ROW('Hygiene Data'!I147)))</f>
        <v/>
      </c>
      <c r="EF153" s="369" t="str">
        <f ca="1">+IF(OFFSET('Hygiene Data'!$I$13,0,10*ROW('Hygiene Data'!I147))="","",OFFSET('Hygiene Data'!$I$13,0,10*ROW('Hygiene Data'!I147)))</f>
        <v/>
      </c>
    </row>
    <row r="154" spans="1:136" x14ac:dyDescent="0.25">
      <c r="A154" s="478" t="str">
        <f ca="1">+IF(OFFSET('Water Data'!$B$2,0,10*ROW('Water Data'!E148))="","",OFFSET('Water Data'!$B$2,0,10*ROW('Water Data'!E148)))</f>
        <v/>
      </c>
      <c r="B154" s="478"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05" t="str">
        <f t="shared" ca="1" si="2"/>
        <v/>
      </c>
      <c r="D154" s="506"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06"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06"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06"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06"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06"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06"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06"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06"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06"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06"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06"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06"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06"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06"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06"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06"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06"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07"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07"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07"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07"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07"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07"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07"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07"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07"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07"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07"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07"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07"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07"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07"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07"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07"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07"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07"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07"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07"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07"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07"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07"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07"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07"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07"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07"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07"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07"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08"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84"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08"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08"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08"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08"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08"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08"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08"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08"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08"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08"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08"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08"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08"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08"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08"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08"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69" t="str">
        <f ca="1">+IF(OFFSET('Water Data'!$D$27,0,10*ROW('Water Data'!D148))="","",OFFSET('Water Data'!$D$27,0,10*ROW('Water Data'!D148)))</f>
        <v/>
      </c>
      <c r="BT154" s="369" t="str">
        <f ca="1">+IF(OFFSET('Water Data'!$D$28,0,10*ROW('Water Data'!D148))="","",OFFSET('Water Data'!$D$28,0,10*ROW('Water Data'!D148)))</f>
        <v/>
      </c>
      <c r="BU154" s="369" t="str">
        <f ca="1">+IF(OFFSET('Water Data'!$D$29,0,10*ROW('Water Data'!D148))="","",OFFSET('Water Data'!$D$29,0,10*ROW('Water Data'!D148)))</f>
        <v/>
      </c>
      <c r="BV154" s="369" t="str">
        <f ca="1">+IF(OFFSET('Water Data'!$E$27,0,10*ROW('Water Data'!E148))="","",OFFSET('Water Data'!$E$27,0,10*ROW('Water Data'!E148)))</f>
        <v/>
      </c>
      <c r="BW154" s="369" t="str">
        <f ca="1">+IF(OFFSET('Water Data'!$E$28,0,10*ROW('Water Data'!E148))="","",OFFSET('Water Data'!$E$28,0,10*ROW('Water Data'!E148)))</f>
        <v/>
      </c>
      <c r="BX154" s="369" t="str">
        <f ca="1">+IF(OFFSET('Water Data'!$E$29,0,10*ROW('Water Data'!E148))="","",OFFSET('Water Data'!$E$29,0,10*ROW('Water Data'!E148)))</f>
        <v/>
      </c>
      <c r="BY154" s="369" t="str">
        <f ca="1">+IF(OFFSET('Water Data'!$F$27,0,10*ROW('Water Data'!F148))="","",OFFSET('Water Data'!$F$27,0,10*ROW('Water Data'!F148)))</f>
        <v/>
      </c>
      <c r="BZ154" s="369" t="str">
        <f ca="1">+IF(OFFSET('Water Data'!$F$28,0,10*ROW('Water Data'!F148))="","",OFFSET('Water Data'!$F$28,0,10*ROW('Water Data'!F148)))</f>
        <v/>
      </c>
      <c r="CA154" s="369" t="str">
        <f ca="1">+IF(OFFSET('Water Data'!$F$29,0,10*ROW('Water Data'!F148))="","",OFFSET('Water Data'!$F$29,0,10*ROW('Water Data'!F148)))</f>
        <v/>
      </c>
      <c r="CB154" s="369" t="str">
        <f ca="1">+IF(OFFSET('Water Data'!$G$27,0,10*ROW('Water Data'!G148))="","",OFFSET('Water Data'!$G$27,0,10*ROW('Water Data'!G148)))</f>
        <v/>
      </c>
      <c r="CC154" s="369" t="str">
        <f ca="1">+IF(OFFSET('Water Data'!$G$28,0,10*ROW('Water Data'!G148))="","",OFFSET('Water Data'!$G$28,0,10*ROW('Water Data'!G148)))</f>
        <v/>
      </c>
      <c r="CD154" s="369" t="str">
        <f ca="1">+IF(OFFSET('Water Data'!$G$29,0,10*ROW('Water Data'!G148))="","",OFFSET('Water Data'!$G$29,0,10*ROW('Water Data'!G148)))</f>
        <v/>
      </c>
      <c r="CE154" s="369" t="str">
        <f ca="1">+IF(OFFSET('Water Data'!$H$27,0,10*ROW('Water Data'!H148))="","",OFFSET('Water Data'!$H$27,0,10*ROW('Water Data'!H148)))</f>
        <v/>
      </c>
      <c r="CF154" s="369" t="str">
        <f ca="1">+IF(OFFSET('Water Data'!$H$28,0,10*ROW('Water Data'!H148))="","",OFFSET('Water Data'!$H$28,0,10*ROW('Water Data'!H148)))</f>
        <v/>
      </c>
      <c r="CG154" s="369" t="str">
        <f ca="1">+IF(OFFSET('Water Data'!$H$29,0,10*ROW('Water Data'!H148))="","",OFFSET('Water Data'!$H$29,0,10*ROW('Water Data'!H148)))</f>
        <v/>
      </c>
      <c r="CH154" s="369" t="str">
        <f ca="1">+IF(OFFSET('Water Data'!$I$27,0,10*ROW('Water Data'!I148))="","",OFFSET('Water Data'!$I$27,0,10*ROW('Water Data'!I148)))</f>
        <v/>
      </c>
      <c r="CI154" s="369" t="str">
        <f ca="1">+IF(OFFSET('Water Data'!$I$28,0,10*ROW('Water Data'!I148))="","",OFFSET('Water Data'!$I$28,0,10*ROW('Water Data'!I148)))</f>
        <v/>
      </c>
      <c r="CJ154" s="369" t="str">
        <f ca="1">+IF(OFFSET('Water Data'!$I$29,0,10*ROW('Water Data'!I148))="","",OFFSET('Water Data'!$I$29,0,10*ROW('Water Data'!I148)))</f>
        <v/>
      </c>
      <c r="CK154" s="369" t="str">
        <f ca="1">+IF(OFFSET('Sanitation Data'!$D$28,0,10*ROW('Sanitation Data'!D148))="","",OFFSET('Sanitation Data'!$D$28,0,10*ROW('Sanitation Data'!D148)))</f>
        <v/>
      </c>
      <c r="CL154" s="369" t="str">
        <f ca="1">+IF(OFFSET('Sanitation Data'!$D$29,0,10*ROW('Sanitation Data'!D148))="","",OFFSET('Sanitation Data'!$D$29,0,10*ROW('Sanitation Data'!D148)))</f>
        <v/>
      </c>
      <c r="CM154" s="369" t="str">
        <f ca="1">+IF(OFFSET('Sanitation Data'!$D$30,0,10*ROW('Sanitation Data'!D148))="","",OFFSET('Sanitation Data'!$D$30,0,10*ROW('Sanitation Data'!D148)))</f>
        <v/>
      </c>
      <c r="CN154" s="369" t="str">
        <f ca="1">+IF(OFFSET('Sanitation Data'!$D$31,0,10*ROW('Sanitation Data'!D148))="","",OFFSET('Sanitation Data'!$D$31,0,10*ROW('Sanitation Data'!D148)))</f>
        <v/>
      </c>
      <c r="CO154" s="369" t="str">
        <f ca="1">+IF(OFFSET('Sanitation Data'!$D$32,0,10*ROW('Sanitation Data'!D148))="","",OFFSET('Sanitation Data'!$D$32,0,10*ROW('Sanitation Data'!D148)))</f>
        <v/>
      </c>
      <c r="CP154" s="369" t="str">
        <f ca="1">+IF(OFFSET('Sanitation Data'!$E$28,0,10*ROW('Sanitation Data'!E148))="","",OFFSET('Sanitation Data'!$E$28,0,10*ROW('Sanitation Data'!E148)))</f>
        <v/>
      </c>
      <c r="CQ154" s="369" t="str">
        <f ca="1">+IF(OFFSET('Sanitation Data'!$E$29,0,10*ROW('Sanitation Data'!E148))="","",OFFSET('Sanitation Data'!$E$29,0,10*ROW('Sanitation Data'!E148)))</f>
        <v/>
      </c>
      <c r="CR154" s="369" t="str">
        <f ca="1">+IF(OFFSET('Sanitation Data'!$E$30,0,10*ROW('Sanitation Data'!E148))="","",OFFSET('Sanitation Data'!$E$30,0,10*ROW('Sanitation Data'!E148)))</f>
        <v/>
      </c>
      <c r="CS154" s="369" t="str">
        <f ca="1">+IF(OFFSET('Sanitation Data'!$E$31,0,10*ROW('Sanitation Data'!E148))="","",OFFSET('Sanitation Data'!$E$31,0,10*ROW('Sanitation Data'!E148)))</f>
        <v/>
      </c>
      <c r="CT154" s="369" t="str">
        <f ca="1">+IF(OFFSET('Sanitation Data'!$E$32,0,10*ROW('Sanitation Data'!E148))="","",OFFSET('Sanitation Data'!$E$32,0,10*ROW('Sanitation Data'!E148)))</f>
        <v/>
      </c>
      <c r="CU154" s="369" t="str">
        <f ca="1">+IF(OFFSET('Sanitation Data'!$F$28,0,10*ROW('Sanitation Data'!F148))="","",OFFSET('Sanitation Data'!$F$28,0,10*ROW('Sanitation Data'!F148)))</f>
        <v/>
      </c>
      <c r="CV154" s="369" t="str">
        <f ca="1">+IF(OFFSET('Sanitation Data'!$F$29,0,10*ROW('Sanitation Data'!F148))="","",OFFSET('Sanitation Data'!$F$29,0,10*ROW('Sanitation Data'!F148)))</f>
        <v/>
      </c>
      <c r="CW154" s="369" t="str">
        <f ca="1">+IF(OFFSET('Sanitation Data'!$F$30,0,10*ROW('Sanitation Data'!F148))="","",OFFSET('Sanitation Data'!$F$30,0,10*ROW('Sanitation Data'!F148)))</f>
        <v/>
      </c>
      <c r="CX154" s="369" t="str">
        <f ca="1">+IF(OFFSET('Sanitation Data'!$F$31,0,10*ROW('Sanitation Data'!F148))="","",OFFSET('Sanitation Data'!$F$31,0,10*ROW('Sanitation Data'!F148)))</f>
        <v/>
      </c>
      <c r="CY154" s="369" t="str">
        <f ca="1">+IF(OFFSET('Sanitation Data'!$F$32,0,10*ROW('Sanitation Data'!F148))="","",OFFSET('Sanitation Data'!$F$32,0,10*ROW('Sanitation Data'!F148)))</f>
        <v/>
      </c>
      <c r="CZ154" s="369" t="str">
        <f ca="1">+IF(OFFSET('Sanitation Data'!$G$28,0,10*ROW('Sanitation Data'!G148))="","",OFFSET('Sanitation Data'!$G$28,0,10*ROW('Sanitation Data'!G148)))</f>
        <v/>
      </c>
      <c r="DA154" s="369" t="str">
        <f ca="1">+IF(OFFSET('Sanitation Data'!$G$29,0,10*ROW('Sanitation Data'!G148))="","",OFFSET('Sanitation Data'!$G$29,0,10*ROW('Sanitation Data'!G148)))</f>
        <v/>
      </c>
      <c r="DB154" s="369" t="str">
        <f ca="1">+IF(OFFSET('Sanitation Data'!$G$30,0,10*ROW('Sanitation Data'!G148))="","",OFFSET('Sanitation Data'!$G$30,0,10*ROW('Sanitation Data'!G148)))</f>
        <v/>
      </c>
      <c r="DC154" s="369" t="str">
        <f ca="1">+IF(OFFSET('Sanitation Data'!$G$31,0,10*ROW('Sanitation Data'!G148))="","",OFFSET('Sanitation Data'!$G$31,0,10*ROW('Sanitation Data'!G148)))</f>
        <v/>
      </c>
      <c r="DD154" s="369" t="str">
        <f ca="1">+IF(OFFSET('Sanitation Data'!$G$32,0,10*ROW('Sanitation Data'!G148))="","",OFFSET('Sanitation Data'!$G$32,0,10*ROW('Sanitation Data'!G148)))</f>
        <v/>
      </c>
      <c r="DE154" s="369" t="str">
        <f ca="1">+IF(OFFSET('Sanitation Data'!$H$28,0,10*ROW('Sanitation Data'!H148))="","",OFFSET('Sanitation Data'!$H$28,0,10*ROW('Sanitation Data'!H148)))</f>
        <v/>
      </c>
      <c r="DF154" s="369" t="str">
        <f ca="1">+IF(OFFSET('Sanitation Data'!$H$29,0,10*ROW('Sanitation Data'!H148))="","",OFFSET('Sanitation Data'!$H$29,0,10*ROW('Sanitation Data'!H148)))</f>
        <v/>
      </c>
      <c r="DG154" s="369" t="str">
        <f ca="1">+IF(OFFSET('Sanitation Data'!$H$30,0,10*ROW('Sanitation Data'!H148))="","",OFFSET('Sanitation Data'!$H$30,0,10*ROW('Sanitation Data'!H148)))</f>
        <v/>
      </c>
      <c r="DH154" s="369" t="str">
        <f ca="1">+IF(OFFSET('Sanitation Data'!$H$31,0,10*ROW('Sanitation Data'!H148))="","",OFFSET('Sanitation Data'!$H$31,0,10*ROW('Sanitation Data'!H148)))</f>
        <v/>
      </c>
      <c r="DI154" s="369" t="str">
        <f ca="1">+IF(OFFSET('Sanitation Data'!$H$32,0,10*ROW('Sanitation Data'!H148))="","",OFFSET('Sanitation Data'!$H$32,0,10*ROW('Sanitation Data'!H148)))</f>
        <v/>
      </c>
      <c r="DJ154" s="369" t="str">
        <f ca="1">+IF(OFFSET('Sanitation Data'!$I$28,0,10*ROW('Sanitation Data'!I148))="","",OFFSET('Sanitation Data'!$I$28,0,10*ROW('Sanitation Data'!I148)))</f>
        <v/>
      </c>
      <c r="DK154" s="369" t="str">
        <f ca="1">+IF(OFFSET('Sanitation Data'!$I$29,0,10*ROW('Sanitation Data'!I148))="","",OFFSET('Sanitation Data'!$I$29,0,10*ROW('Sanitation Data'!I148)))</f>
        <v/>
      </c>
      <c r="DL154" s="369" t="str">
        <f ca="1">+IF(OFFSET('Sanitation Data'!$I$30,0,10*ROW('Sanitation Data'!I148))="","",OFFSET('Sanitation Data'!$I$30,0,10*ROW('Sanitation Data'!I148)))</f>
        <v/>
      </c>
      <c r="DM154" s="369" t="str">
        <f ca="1">+IF(OFFSET('Sanitation Data'!$I$31,0,10*ROW('Sanitation Data'!I148))="","",OFFSET('Sanitation Data'!$I$31,0,10*ROW('Sanitation Data'!I148)))</f>
        <v/>
      </c>
      <c r="DN154" s="369" t="str">
        <f ca="1">+IF(OFFSET('Sanitation Data'!$I$32,0,10*ROW('Sanitation Data'!I148))="","",OFFSET('Sanitation Data'!$I$32,0,10*ROW('Sanitation Data'!I148)))</f>
        <v/>
      </c>
      <c r="DO154" s="369" t="str">
        <f ca="1">+IF(OFFSET('Hygiene Data'!$D$11,0,10*ROW('Hygiene Data'!D148))="","",OFFSET('Hygiene Data'!$D$11,0,10*ROW('Hygiene Data'!D148)))</f>
        <v/>
      </c>
      <c r="DP154" s="369" t="str">
        <f ca="1">+IF(OFFSET('Hygiene Data'!$D$12,0,10*ROW('Hygiene Data'!D148))="","",OFFSET('Hygiene Data'!$D$12,0,10*ROW('Hygiene Data'!D148)))</f>
        <v/>
      </c>
      <c r="DQ154" s="369" t="str">
        <f ca="1">+IF(OFFSET('Hygiene Data'!$D$13,0,10*ROW('Hygiene Data'!D148))="","",OFFSET('Hygiene Data'!$D$13,0,10*ROW('Hygiene Data'!D148)))</f>
        <v/>
      </c>
      <c r="DR154" s="369" t="str">
        <f ca="1">+IF(OFFSET('Hygiene Data'!$E$11,0,10*ROW('Hygiene Data'!E148))="","",OFFSET('Hygiene Data'!$E$11,0,10*ROW('Hygiene Data'!E148)))</f>
        <v/>
      </c>
      <c r="DS154" s="369" t="str">
        <f ca="1">+IF(OFFSET('Hygiene Data'!$E$12,0,10*ROW('Hygiene Data'!E148))="","",OFFSET('Hygiene Data'!$E$12,0,10*ROW('Hygiene Data'!E148)))</f>
        <v/>
      </c>
      <c r="DT154" s="369" t="str">
        <f ca="1">+IF(OFFSET('Hygiene Data'!$E$13,0,10*ROW('Hygiene Data'!E148))="","",OFFSET('Hygiene Data'!$E$13,0,10*ROW('Hygiene Data'!E148)))</f>
        <v/>
      </c>
      <c r="DU154" s="369" t="str">
        <f ca="1">+IF(OFFSET('Hygiene Data'!$F$11,0,10*ROW('Hygiene Data'!F148))="","",OFFSET('Hygiene Data'!$F$11,0,10*ROW('Hygiene Data'!F148)))</f>
        <v/>
      </c>
      <c r="DV154" s="369" t="str">
        <f ca="1">+IF(OFFSET('Hygiene Data'!$F$12,0,10*ROW('Hygiene Data'!F148))="","",OFFSET('Hygiene Data'!$F$12,0,10*ROW('Hygiene Data'!F148)))</f>
        <v/>
      </c>
      <c r="DW154" s="369" t="str">
        <f ca="1">+IF(OFFSET('Hygiene Data'!$F$13,0,10*ROW('Hygiene Data'!F148))="","",OFFSET('Hygiene Data'!$F$13,0,10*ROW('Hygiene Data'!F148)))</f>
        <v/>
      </c>
      <c r="DX154" s="369" t="str">
        <f ca="1">+IF(OFFSET('Hygiene Data'!$G$11,0,10*ROW('Hygiene Data'!G148))="","",OFFSET('Hygiene Data'!$G$11,0,10*ROW('Hygiene Data'!G148)))</f>
        <v/>
      </c>
      <c r="DY154" s="369" t="str">
        <f ca="1">+IF(OFFSET('Hygiene Data'!$G$12,0,10*ROW('Hygiene Data'!G148))="","",OFFSET('Hygiene Data'!$G$12,0,10*ROW('Hygiene Data'!G148)))</f>
        <v/>
      </c>
      <c r="DZ154" s="369" t="str">
        <f ca="1">+IF(OFFSET('Hygiene Data'!$G$13,0,10*ROW('Hygiene Data'!G148))="","",OFFSET('Hygiene Data'!$G$13,0,10*ROW('Hygiene Data'!G148)))</f>
        <v/>
      </c>
      <c r="EA154" s="369" t="str">
        <f ca="1">+IF(OFFSET('Hygiene Data'!$H$11,0,10*ROW('Hygiene Data'!H148))="","",OFFSET('Hygiene Data'!$H$11,0,10*ROW('Hygiene Data'!H148)))</f>
        <v/>
      </c>
      <c r="EB154" s="369" t="str">
        <f ca="1">+IF(OFFSET('Hygiene Data'!$H$12,0,10*ROW('Hygiene Data'!H148))="","",OFFSET('Hygiene Data'!$H$12,0,10*ROW('Hygiene Data'!H148)))</f>
        <v/>
      </c>
      <c r="EC154" s="369" t="str">
        <f ca="1">+IF(OFFSET('Hygiene Data'!$H$13,0,10*ROW('Hygiene Data'!H148))="","",OFFSET('Hygiene Data'!$H$13,0,10*ROW('Hygiene Data'!H148)))</f>
        <v/>
      </c>
      <c r="ED154" s="369" t="str">
        <f ca="1">+IF(OFFSET('Hygiene Data'!$I$11,0,10*ROW('Hygiene Data'!I148))="","",OFFSET('Hygiene Data'!$I$11,0,10*ROW('Hygiene Data'!I148)))</f>
        <v/>
      </c>
      <c r="EE154" s="369" t="str">
        <f ca="1">+IF(OFFSET('Hygiene Data'!$I$12,0,10*ROW('Hygiene Data'!I148))="","",OFFSET('Hygiene Data'!$I$12,0,10*ROW('Hygiene Data'!I148)))</f>
        <v/>
      </c>
      <c r="EF154" s="369" t="str">
        <f ca="1">+IF(OFFSET('Hygiene Data'!$I$13,0,10*ROW('Hygiene Data'!I148))="","",OFFSET('Hygiene Data'!$I$13,0,10*ROW('Hygiene Data'!I148)))</f>
        <v/>
      </c>
    </row>
    <row r="155" spans="1:136" x14ac:dyDescent="0.25">
      <c r="A155" s="478" t="str">
        <f ca="1">+IF(OFFSET('Water Data'!$B$2,0,10*ROW('Water Data'!E149))="","",OFFSET('Water Data'!$B$2,0,10*ROW('Water Data'!E149)))</f>
        <v/>
      </c>
      <c r="B155" s="478"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05" t="str">
        <f t="shared" ca="1" si="2"/>
        <v/>
      </c>
      <c r="D155" s="506"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06"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06"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06"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06"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06"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06"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06"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06"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06"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06"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06"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06"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06"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06"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06"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06"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06"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07"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07"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07"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07"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07"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07"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07"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07"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07"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07"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07"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07"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07"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07"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07"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07"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07"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07"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07"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07"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07"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07"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07"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07"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07"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07"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07"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07"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07"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07"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08"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84"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08"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08"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08"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08"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08"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08"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08"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08"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08"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08"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08"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08"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08"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08"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08"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08"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69" t="str">
        <f ca="1">+IF(OFFSET('Water Data'!$D$27,0,10*ROW('Water Data'!D149))="","",OFFSET('Water Data'!$D$27,0,10*ROW('Water Data'!D149)))</f>
        <v/>
      </c>
      <c r="BT155" s="369" t="str">
        <f ca="1">+IF(OFFSET('Water Data'!$D$28,0,10*ROW('Water Data'!D149))="","",OFFSET('Water Data'!$D$28,0,10*ROW('Water Data'!D149)))</f>
        <v/>
      </c>
      <c r="BU155" s="369" t="str">
        <f ca="1">+IF(OFFSET('Water Data'!$D$29,0,10*ROW('Water Data'!D149))="","",OFFSET('Water Data'!$D$29,0,10*ROW('Water Data'!D149)))</f>
        <v/>
      </c>
      <c r="BV155" s="369" t="str">
        <f ca="1">+IF(OFFSET('Water Data'!$E$27,0,10*ROW('Water Data'!E149))="","",OFFSET('Water Data'!$E$27,0,10*ROW('Water Data'!E149)))</f>
        <v/>
      </c>
      <c r="BW155" s="369" t="str">
        <f ca="1">+IF(OFFSET('Water Data'!$E$28,0,10*ROW('Water Data'!E149))="","",OFFSET('Water Data'!$E$28,0,10*ROW('Water Data'!E149)))</f>
        <v/>
      </c>
      <c r="BX155" s="369" t="str">
        <f ca="1">+IF(OFFSET('Water Data'!$E$29,0,10*ROW('Water Data'!E149))="","",OFFSET('Water Data'!$E$29,0,10*ROW('Water Data'!E149)))</f>
        <v/>
      </c>
      <c r="BY155" s="369" t="str">
        <f ca="1">+IF(OFFSET('Water Data'!$F$27,0,10*ROW('Water Data'!F149))="","",OFFSET('Water Data'!$F$27,0,10*ROW('Water Data'!F149)))</f>
        <v/>
      </c>
      <c r="BZ155" s="369" t="str">
        <f ca="1">+IF(OFFSET('Water Data'!$F$28,0,10*ROW('Water Data'!F149))="","",OFFSET('Water Data'!$F$28,0,10*ROW('Water Data'!F149)))</f>
        <v/>
      </c>
      <c r="CA155" s="369" t="str">
        <f ca="1">+IF(OFFSET('Water Data'!$F$29,0,10*ROW('Water Data'!F149))="","",OFFSET('Water Data'!$F$29,0,10*ROW('Water Data'!F149)))</f>
        <v/>
      </c>
      <c r="CB155" s="369" t="str">
        <f ca="1">+IF(OFFSET('Water Data'!$G$27,0,10*ROW('Water Data'!G149))="","",OFFSET('Water Data'!$G$27,0,10*ROW('Water Data'!G149)))</f>
        <v/>
      </c>
      <c r="CC155" s="369" t="str">
        <f ca="1">+IF(OFFSET('Water Data'!$G$28,0,10*ROW('Water Data'!G149))="","",OFFSET('Water Data'!$G$28,0,10*ROW('Water Data'!G149)))</f>
        <v/>
      </c>
      <c r="CD155" s="369" t="str">
        <f ca="1">+IF(OFFSET('Water Data'!$G$29,0,10*ROW('Water Data'!G149))="","",OFFSET('Water Data'!$G$29,0,10*ROW('Water Data'!G149)))</f>
        <v/>
      </c>
      <c r="CE155" s="369" t="str">
        <f ca="1">+IF(OFFSET('Water Data'!$H$27,0,10*ROW('Water Data'!H149))="","",OFFSET('Water Data'!$H$27,0,10*ROW('Water Data'!H149)))</f>
        <v/>
      </c>
      <c r="CF155" s="369" t="str">
        <f ca="1">+IF(OFFSET('Water Data'!$H$28,0,10*ROW('Water Data'!H149))="","",OFFSET('Water Data'!$H$28,0,10*ROW('Water Data'!H149)))</f>
        <v/>
      </c>
      <c r="CG155" s="369" t="str">
        <f ca="1">+IF(OFFSET('Water Data'!$H$29,0,10*ROW('Water Data'!H149))="","",OFFSET('Water Data'!$H$29,0,10*ROW('Water Data'!H149)))</f>
        <v/>
      </c>
      <c r="CH155" s="369" t="str">
        <f ca="1">+IF(OFFSET('Water Data'!$I$27,0,10*ROW('Water Data'!I149))="","",OFFSET('Water Data'!$I$27,0,10*ROW('Water Data'!I149)))</f>
        <v/>
      </c>
      <c r="CI155" s="369" t="str">
        <f ca="1">+IF(OFFSET('Water Data'!$I$28,0,10*ROW('Water Data'!I149))="","",OFFSET('Water Data'!$I$28,0,10*ROW('Water Data'!I149)))</f>
        <v/>
      </c>
      <c r="CJ155" s="369" t="str">
        <f ca="1">+IF(OFFSET('Water Data'!$I$29,0,10*ROW('Water Data'!I149))="","",OFFSET('Water Data'!$I$29,0,10*ROW('Water Data'!I149)))</f>
        <v/>
      </c>
      <c r="CK155" s="369" t="str">
        <f ca="1">+IF(OFFSET('Sanitation Data'!$D$28,0,10*ROW('Sanitation Data'!D149))="","",OFFSET('Sanitation Data'!$D$28,0,10*ROW('Sanitation Data'!D149)))</f>
        <v/>
      </c>
      <c r="CL155" s="369" t="str">
        <f ca="1">+IF(OFFSET('Sanitation Data'!$D$29,0,10*ROW('Sanitation Data'!D149))="","",OFFSET('Sanitation Data'!$D$29,0,10*ROW('Sanitation Data'!D149)))</f>
        <v/>
      </c>
      <c r="CM155" s="369" t="str">
        <f ca="1">+IF(OFFSET('Sanitation Data'!$D$30,0,10*ROW('Sanitation Data'!D149))="","",OFFSET('Sanitation Data'!$D$30,0,10*ROW('Sanitation Data'!D149)))</f>
        <v/>
      </c>
      <c r="CN155" s="369" t="str">
        <f ca="1">+IF(OFFSET('Sanitation Data'!$D$31,0,10*ROW('Sanitation Data'!D149))="","",OFFSET('Sanitation Data'!$D$31,0,10*ROW('Sanitation Data'!D149)))</f>
        <v/>
      </c>
      <c r="CO155" s="369" t="str">
        <f ca="1">+IF(OFFSET('Sanitation Data'!$D$32,0,10*ROW('Sanitation Data'!D149))="","",OFFSET('Sanitation Data'!$D$32,0,10*ROW('Sanitation Data'!D149)))</f>
        <v/>
      </c>
      <c r="CP155" s="369" t="str">
        <f ca="1">+IF(OFFSET('Sanitation Data'!$E$28,0,10*ROW('Sanitation Data'!E149))="","",OFFSET('Sanitation Data'!$E$28,0,10*ROW('Sanitation Data'!E149)))</f>
        <v/>
      </c>
      <c r="CQ155" s="369" t="str">
        <f ca="1">+IF(OFFSET('Sanitation Data'!$E$29,0,10*ROW('Sanitation Data'!E149))="","",OFFSET('Sanitation Data'!$E$29,0,10*ROW('Sanitation Data'!E149)))</f>
        <v/>
      </c>
      <c r="CR155" s="369" t="str">
        <f ca="1">+IF(OFFSET('Sanitation Data'!$E$30,0,10*ROW('Sanitation Data'!E149))="","",OFFSET('Sanitation Data'!$E$30,0,10*ROW('Sanitation Data'!E149)))</f>
        <v/>
      </c>
      <c r="CS155" s="369" t="str">
        <f ca="1">+IF(OFFSET('Sanitation Data'!$E$31,0,10*ROW('Sanitation Data'!E149))="","",OFFSET('Sanitation Data'!$E$31,0,10*ROW('Sanitation Data'!E149)))</f>
        <v/>
      </c>
      <c r="CT155" s="369" t="str">
        <f ca="1">+IF(OFFSET('Sanitation Data'!$E$32,0,10*ROW('Sanitation Data'!E149))="","",OFFSET('Sanitation Data'!$E$32,0,10*ROW('Sanitation Data'!E149)))</f>
        <v/>
      </c>
      <c r="CU155" s="369" t="str">
        <f ca="1">+IF(OFFSET('Sanitation Data'!$F$28,0,10*ROW('Sanitation Data'!F149))="","",OFFSET('Sanitation Data'!$F$28,0,10*ROW('Sanitation Data'!F149)))</f>
        <v/>
      </c>
      <c r="CV155" s="369" t="str">
        <f ca="1">+IF(OFFSET('Sanitation Data'!$F$29,0,10*ROW('Sanitation Data'!F149))="","",OFFSET('Sanitation Data'!$F$29,0,10*ROW('Sanitation Data'!F149)))</f>
        <v/>
      </c>
      <c r="CW155" s="369" t="str">
        <f ca="1">+IF(OFFSET('Sanitation Data'!$F$30,0,10*ROW('Sanitation Data'!F149))="","",OFFSET('Sanitation Data'!$F$30,0,10*ROW('Sanitation Data'!F149)))</f>
        <v/>
      </c>
      <c r="CX155" s="369" t="str">
        <f ca="1">+IF(OFFSET('Sanitation Data'!$F$31,0,10*ROW('Sanitation Data'!F149))="","",OFFSET('Sanitation Data'!$F$31,0,10*ROW('Sanitation Data'!F149)))</f>
        <v/>
      </c>
      <c r="CY155" s="369" t="str">
        <f ca="1">+IF(OFFSET('Sanitation Data'!$F$32,0,10*ROW('Sanitation Data'!F149))="","",OFFSET('Sanitation Data'!$F$32,0,10*ROW('Sanitation Data'!F149)))</f>
        <v/>
      </c>
      <c r="CZ155" s="369" t="str">
        <f ca="1">+IF(OFFSET('Sanitation Data'!$G$28,0,10*ROW('Sanitation Data'!G149))="","",OFFSET('Sanitation Data'!$G$28,0,10*ROW('Sanitation Data'!G149)))</f>
        <v/>
      </c>
      <c r="DA155" s="369" t="str">
        <f ca="1">+IF(OFFSET('Sanitation Data'!$G$29,0,10*ROW('Sanitation Data'!G149))="","",OFFSET('Sanitation Data'!$G$29,0,10*ROW('Sanitation Data'!G149)))</f>
        <v/>
      </c>
      <c r="DB155" s="369" t="str">
        <f ca="1">+IF(OFFSET('Sanitation Data'!$G$30,0,10*ROW('Sanitation Data'!G149))="","",OFFSET('Sanitation Data'!$G$30,0,10*ROW('Sanitation Data'!G149)))</f>
        <v/>
      </c>
      <c r="DC155" s="369" t="str">
        <f ca="1">+IF(OFFSET('Sanitation Data'!$G$31,0,10*ROW('Sanitation Data'!G149))="","",OFFSET('Sanitation Data'!$G$31,0,10*ROW('Sanitation Data'!G149)))</f>
        <v/>
      </c>
      <c r="DD155" s="369" t="str">
        <f ca="1">+IF(OFFSET('Sanitation Data'!$G$32,0,10*ROW('Sanitation Data'!G149))="","",OFFSET('Sanitation Data'!$G$32,0,10*ROW('Sanitation Data'!G149)))</f>
        <v/>
      </c>
      <c r="DE155" s="369" t="str">
        <f ca="1">+IF(OFFSET('Sanitation Data'!$H$28,0,10*ROW('Sanitation Data'!H149))="","",OFFSET('Sanitation Data'!$H$28,0,10*ROW('Sanitation Data'!H149)))</f>
        <v/>
      </c>
      <c r="DF155" s="369" t="str">
        <f ca="1">+IF(OFFSET('Sanitation Data'!$H$29,0,10*ROW('Sanitation Data'!H149))="","",OFFSET('Sanitation Data'!$H$29,0,10*ROW('Sanitation Data'!H149)))</f>
        <v/>
      </c>
      <c r="DG155" s="369" t="str">
        <f ca="1">+IF(OFFSET('Sanitation Data'!$H$30,0,10*ROW('Sanitation Data'!H149))="","",OFFSET('Sanitation Data'!$H$30,0,10*ROW('Sanitation Data'!H149)))</f>
        <v/>
      </c>
      <c r="DH155" s="369" t="str">
        <f ca="1">+IF(OFFSET('Sanitation Data'!$H$31,0,10*ROW('Sanitation Data'!H149))="","",OFFSET('Sanitation Data'!$H$31,0,10*ROW('Sanitation Data'!H149)))</f>
        <v/>
      </c>
      <c r="DI155" s="369" t="str">
        <f ca="1">+IF(OFFSET('Sanitation Data'!$H$32,0,10*ROW('Sanitation Data'!H149))="","",OFFSET('Sanitation Data'!$H$32,0,10*ROW('Sanitation Data'!H149)))</f>
        <v/>
      </c>
      <c r="DJ155" s="369" t="str">
        <f ca="1">+IF(OFFSET('Sanitation Data'!$I$28,0,10*ROW('Sanitation Data'!I149))="","",OFFSET('Sanitation Data'!$I$28,0,10*ROW('Sanitation Data'!I149)))</f>
        <v/>
      </c>
      <c r="DK155" s="369" t="str">
        <f ca="1">+IF(OFFSET('Sanitation Data'!$I$29,0,10*ROW('Sanitation Data'!I149))="","",OFFSET('Sanitation Data'!$I$29,0,10*ROW('Sanitation Data'!I149)))</f>
        <v/>
      </c>
      <c r="DL155" s="369" t="str">
        <f ca="1">+IF(OFFSET('Sanitation Data'!$I$30,0,10*ROW('Sanitation Data'!I149))="","",OFFSET('Sanitation Data'!$I$30,0,10*ROW('Sanitation Data'!I149)))</f>
        <v/>
      </c>
      <c r="DM155" s="369" t="str">
        <f ca="1">+IF(OFFSET('Sanitation Data'!$I$31,0,10*ROW('Sanitation Data'!I149))="","",OFFSET('Sanitation Data'!$I$31,0,10*ROW('Sanitation Data'!I149)))</f>
        <v/>
      </c>
      <c r="DN155" s="369" t="str">
        <f ca="1">+IF(OFFSET('Sanitation Data'!$I$32,0,10*ROW('Sanitation Data'!I149))="","",OFFSET('Sanitation Data'!$I$32,0,10*ROW('Sanitation Data'!I149)))</f>
        <v/>
      </c>
      <c r="DO155" s="369" t="str">
        <f ca="1">+IF(OFFSET('Hygiene Data'!$D$11,0,10*ROW('Hygiene Data'!D149))="","",OFFSET('Hygiene Data'!$D$11,0,10*ROW('Hygiene Data'!D149)))</f>
        <v/>
      </c>
      <c r="DP155" s="369" t="str">
        <f ca="1">+IF(OFFSET('Hygiene Data'!$D$12,0,10*ROW('Hygiene Data'!D149))="","",OFFSET('Hygiene Data'!$D$12,0,10*ROW('Hygiene Data'!D149)))</f>
        <v/>
      </c>
      <c r="DQ155" s="369" t="str">
        <f ca="1">+IF(OFFSET('Hygiene Data'!$D$13,0,10*ROW('Hygiene Data'!D149))="","",OFFSET('Hygiene Data'!$D$13,0,10*ROW('Hygiene Data'!D149)))</f>
        <v/>
      </c>
      <c r="DR155" s="369" t="str">
        <f ca="1">+IF(OFFSET('Hygiene Data'!$E$11,0,10*ROW('Hygiene Data'!E149))="","",OFFSET('Hygiene Data'!$E$11,0,10*ROW('Hygiene Data'!E149)))</f>
        <v/>
      </c>
      <c r="DS155" s="369" t="str">
        <f ca="1">+IF(OFFSET('Hygiene Data'!$E$12,0,10*ROW('Hygiene Data'!E149))="","",OFFSET('Hygiene Data'!$E$12,0,10*ROW('Hygiene Data'!E149)))</f>
        <v/>
      </c>
      <c r="DT155" s="369" t="str">
        <f ca="1">+IF(OFFSET('Hygiene Data'!$E$13,0,10*ROW('Hygiene Data'!E149))="","",OFFSET('Hygiene Data'!$E$13,0,10*ROW('Hygiene Data'!E149)))</f>
        <v/>
      </c>
      <c r="DU155" s="369" t="str">
        <f ca="1">+IF(OFFSET('Hygiene Data'!$F$11,0,10*ROW('Hygiene Data'!F149))="","",OFFSET('Hygiene Data'!$F$11,0,10*ROW('Hygiene Data'!F149)))</f>
        <v/>
      </c>
      <c r="DV155" s="369" t="str">
        <f ca="1">+IF(OFFSET('Hygiene Data'!$F$12,0,10*ROW('Hygiene Data'!F149))="","",OFFSET('Hygiene Data'!$F$12,0,10*ROW('Hygiene Data'!F149)))</f>
        <v/>
      </c>
      <c r="DW155" s="369" t="str">
        <f ca="1">+IF(OFFSET('Hygiene Data'!$F$13,0,10*ROW('Hygiene Data'!F149))="","",OFFSET('Hygiene Data'!$F$13,0,10*ROW('Hygiene Data'!F149)))</f>
        <v/>
      </c>
      <c r="DX155" s="369" t="str">
        <f ca="1">+IF(OFFSET('Hygiene Data'!$G$11,0,10*ROW('Hygiene Data'!G149))="","",OFFSET('Hygiene Data'!$G$11,0,10*ROW('Hygiene Data'!G149)))</f>
        <v/>
      </c>
      <c r="DY155" s="369" t="str">
        <f ca="1">+IF(OFFSET('Hygiene Data'!$G$12,0,10*ROW('Hygiene Data'!G149))="","",OFFSET('Hygiene Data'!$G$12,0,10*ROW('Hygiene Data'!G149)))</f>
        <v/>
      </c>
      <c r="DZ155" s="369" t="str">
        <f ca="1">+IF(OFFSET('Hygiene Data'!$G$13,0,10*ROW('Hygiene Data'!G149))="","",OFFSET('Hygiene Data'!$G$13,0,10*ROW('Hygiene Data'!G149)))</f>
        <v/>
      </c>
      <c r="EA155" s="369" t="str">
        <f ca="1">+IF(OFFSET('Hygiene Data'!$H$11,0,10*ROW('Hygiene Data'!H149))="","",OFFSET('Hygiene Data'!$H$11,0,10*ROW('Hygiene Data'!H149)))</f>
        <v/>
      </c>
      <c r="EB155" s="369" t="str">
        <f ca="1">+IF(OFFSET('Hygiene Data'!$H$12,0,10*ROW('Hygiene Data'!H149))="","",OFFSET('Hygiene Data'!$H$12,0,10*ROW('Hygiene Data'!H149)))</f>
        <v/>
      </c>
      <c r="EC155" s="369" t="str">
        <f ca="1">+IF(OFFSET('Hygiene Data'!$H$13,0,10*ROW('Hygiene Data'!H149))="","",OFFSET('Hygiene Data'!$H$13,0,10*ROW('Hygiene Data'!H149)))</f>
        <v/>
      </c>
      <c r="ED155" s="369" t="str">
        <f ca="1">+IF(OFFSET('Hygiene Data'!$I$11,0,10*ROW('Hygiene Data'!I149))="","",OFFSET('Hygiene Data'!$I$11,0,10*ROW('Hygiene Data'!I149)))</f>
        <v/>
      </c>
      <c r="EE155" s="369" t="str">
        <f ca="1">+IF(OFFSET('Hygiene Data'!$I$12,0,10*ROW('Hygiene Data'!I149))="","",OFFSET('Hygiene Data'!$I$12,0,10*ROW('Hygiene Data'!I149)))</f>
        <v/>
      </c>
      <c r="EF155" s="369" t="str">
        <f ca="1">+IF(OFFSET('Hygiene Data'!$I$13,0,10*ROW('Hygiene Data'!I149))="","",OFFSET('Hygiene Data'!$I$13,0,10*ROW('Hygiene Data'!I149)))</f>
        <v/>
      </c>
    </row>
    <row r="156" spans="1:136" x14ac:dyDescent="0.25">
      <c r="A156" s="478" t="str">
        <f ca="1">+IF(OFFSET('Water Data'!$B$2,0,10*ROW('Water Data'!E150))="","",OFFSET('Water Data'!$B$2,0,10*ROW('Water Data'!E150)))</f>
        <v/>
      </c>
      <c r="B156" s="478"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05" t="str">
        <f t="shared" ca="1" si="2"/>
        <v/>
      </c>
      <c r="D156" s="506"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06"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06"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06"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06"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06"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06"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06"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06"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06"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06"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06"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06"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06"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06"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06"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06"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06"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07"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07"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07"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07"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07"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07"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07"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07"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07"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07"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07"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07"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07"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07"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07"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07"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07"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07"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07"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07"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07"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07"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07"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07"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07"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07"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07"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07"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07"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07"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08"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84"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08"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08"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08"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08"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08"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08"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08"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08"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08"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08"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08"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08"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08"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08"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08"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08"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69" t="str">
        <f ca="1">+IF(OFFSET('Water Data'!$D$27,0,10*ROW('Water Data'!D150))="","",OFFSET('Water Data'!$D$27,0,10*ROW('Water Data'!D150)))</f>
        <v/>
      </c>
      <c r="BT156" s="369" t="str">
        <f ca="1">+IF(OFFSET('Water Data'!$D$28,0,10*ROW('Water Data'!D150))="","",OFFSET('Water Data'!$D$28,0,10*ROW('Water Data'!D150)))</f>
        <v/>
      </c>
      <c r="BU156" s="369" t="str">
        <f ca="1">+IF(OFFSET('Water Data'!$D$29,0,10*ROW('Water Data'!D150))="","",OFFSET('Water Data'!$D$29,0,10*ROW('Water Data'!D150)))</f>
        <v/>
      </c>
      <c r="BV156" s="369" t="str">
        <f ca="1">+IF(OFFSET('Water Data'!$E$27,0,10*ROW('Water Data'!E150))="","",OFFSET('Water Data'!$E$27,0,10*ROW('Water Data'!E150)))</f>
        <v/>
      </c>
      <c r="BW156" s="369" t="str">
        <f ca="1">+IF(OFFSET('Water Data'!$E$28,0,10*ROW('Water Data'!E150))="","",OFFSET('Water Data'!$E$28,0,10*ROW('Water Data'!E150)))</f>
        <v/>
      </c>
      <c r="BX156" s="369" t="str">
        <f ca="1">+IF(OFFSET('Water Data'!$E$29,0,10*ROW('Water Data'!E150))="","",OFFSET('Water Data'!$E$29,0,10*ROW('Water Data'!E150)))</f>
        <v/>
      </c>
      <c r="BY156" s="369" t="str">
        <f ca="1">+IF(OFFSET('Water Data'!$F$27,0,10*ROW('Water Data'!F150))="","",OFFSET('Water Data'!$F$27,0,10*ROW('Water Data'!F150)))</f>
        <v/>
      </c>
      <c r="BZ156" s="369" t="str">
        <f ca="1">+IF(OFFSET('Water Data'!$F$28,0,10*ROW('Water Data'!F150))="","",OFFSET('Water Data'!$F$28,0,10*ROW('Water Data'!F150)))</f>
        <v/>
      </c>
      <c r="CA156" s="369" t="str">
        <f ca="1">+IF(OFFSET('Water Data'!$F$29,0,10*ROW('Water Data'!F150))="","",OFFSET('Water Data'!$F$29,0,10*ROW('Water Data'!F150)))</f>
        <v/>
      </c>
      <c r="CB156" s="369" t="str">
        <f ca="1">+IF(OFFSET('Water Data'!$G$27,0,10*ROW('Water Data'!G150))="","",OFFSET('Water Data'!$G$27,0,10*ROW('Water Data'!G150)))</f>
        <v/>
      </c>
      <c r="CC156" s="369" t="str">
        <f ca="1">+IF(OFFSET('Water Data'!$G$28,0,10*ROW('Water Data'!G150))="","",OFFSET('Water Data'!$G$28,0,10*ROW('Water Data'!G150)))</f>
        <v/>
      </c>
      <c r="CD156" s="369" t="str">
        <f ca="1">+IF(OFFSET('Water Data'!$G$29,0,10*ROW('Water Data'!G150))="","",OFFSET('Water Data'!$G$29,0,10*ROW('Water Data'!G150)))</f>
        <v/>
      </c>
      <c r="CE156" s="369" t="str">
        <f ca="1">+IF(OFFSET('Water Data'!$H$27,0,10*ROW('Water Data'!H150))="","",OFFSET('Water Data'!$H$27,0,10*ROW('Water Data'!H150)))</f>
        <v/>
      </c>
      <c r="CF156" s="369" t="str">
        <f ca="1">+IF(OFFSET('Water Data'!$H$28,0,10*ROW('Water Data'!H150))="","",OFFSET('Water Data'!$H$28,0,10*ROW('Water Data'!H150)))</f>
        <v/>
      </c>
      <c r="CG156" s="369" t="str">
        <f ca="1">+IF(OFFSET('Water Data'!$H$29,0,10*ROW('Water Data'!H150))="","",OFFSET('Water Data'!$H$29,0,10*ROW('Water Data'!H150)))</f>
        <v/>
      </c>
      <c r="CH156" s="369" t="str">
        <f ca="1">+IF(OFFSET('Water Data'!$I$27,0,10*ROW('Water Data'!I150))="","",OFFSET('Water Data'!$I$27,0,10*ROW('Water Data'!I150)))</f>
        <v/>
      </c>
      <c r="CI156" s="369" t="str">
        <f ca="1">+IF(OFFSET('Water Data'!$I$28,0,10*ROW('Water Data'!I150))="","",OFFSET('Water Data'!$I$28,0,10*ROW('Water Data'!I150)))</f>
        <v/>
      </c>
      <c r="CJ156" s="369" t="str">
        <f ca="1">+IF(OFFSET('Water Data'!$I$29,0,10*ROW('Water Data'!I150))="","",OFFSET('Water Data'!$I$29,0,10*ROW('Water Data'!I150)))</f>
        <v/>
      </c>
      <c r="CK156" s="369" t="str">
        <f ca="1">+IF(OFFSET('Sanitation Data'!$D$28,0,10*ROW('Sanitation Data'!D150))="","",OFFSET('Sanitation Data'!$D$28,0,10*ROW('Sanitation Data'!D150)))</f>
        <v/>
      </c>
      <c r="CL156" s="369" t="str">
        <f ca="1">+IF(OFFSET('Sanitation Data'!$D$29,0,10*ROW('Sanitation Data'!D150))="","",OFFSET('Sanitation Data'!$D$29,0,10*ROW('Sanitation Data'!D150)))</f>
        <v/>
      </c>
      <c r="CM156" s="369" t="str">
        <f ca="1">+IF(OFFSET('Sanitation Data'!$D$30,0,10*ROW('Sanitation Data'!D150))="","",OFFSET('Sanitation Data'!$D$30,0,10*ROW('Sanitation Data'!D150)))</f>
        <v/>
      </c>
      <c r="CN156" s="369" t="str">
        <f ca="1">+IF(OFFSET('Sanitation Data'!$D$31,0,10*ROW('Sanitation Data'!D150))="","",OFFSET('Sanitation Data'!$D$31,0,10*ROW('Sanitation Data'!D150)))</f>
        <v/>
      </c>
      <c r="CO156" s="369" t="str">
        <f ca="1">+IF(OFFSET('Sanitation Data'!$D$32,0,10*ROW('Sanitation Data'!D150))="","",OFFSET('Sanitation Data'!$D$32,0,10*ROW('Sanitation Data'!D150)))</f>
        <v/>
      </c>
      <c r="CP156" s="369" t="str">
        <f ca="1">+IF(OFFSET('Sanitation Data'!$E$28,0,10*ROW('Sanitation Data'!E150))="","",OFFSET('Sanitation Data'!$E$28,0,10*ROW('Sanitation Data'!E150)))</f>
        <v/>
      </c>
      <c r="CQ156" s="369" t="str">
        <f ca="1">+IF(OFFSET('Sanitation Data'!$E$29,0,10*ROW('Sanitation Data'!E150))="","",OFFSET('Sanitation Data'!$E$29,0,10*ROW('Sanitation Data'!E150)))</f>
        <v/>
      </c>
      <c r="CR156" s="369" t="str">
        <f ca="1">+IF(OFFSET('Sanitation Data'!$E$30,0,10*ROW('Sanitation Data'!E150))="","",OFFSET('Sanitation Data'!$E$30,0,10*ROW('Sanitation Data'!E150)))</f>
        <v/>
      </c>
      <c r="CS156" s="369" t="str">
        <f ca="1">+IF(OFFSET('Sanitation Data'!$E$31,0,10*ROW('Sanitation Data'!E150))="","",OFFSET('Sanitation Data'!$E$31,0,10*ROW('Sanitation Data'!E150)))</f>
        <v/>
      </c>
      <c r="CT156" s="369" t="str">
        <f ca="1">+IF(OFFSET('Sanitation Data'!$E$32,0,10*ROW('Sanitation Data'!E150))="","",OFFSET('Sanitation Data'!$E$32,0,10*ROW('Sanitation Data'!E150)))</f>
        <v/>
      </c>
      <c r="CU156" s="369" t="str">
        <f ca="1">+IF(OFFSET('Sanitation Data'!$F$28,0,10*ROW('Sanitation Data'!F150))="","",OFFSET('Sanitation Data'!$F$28,0,10*ROW('Sanitation Data'!F150)))</f>
        <v/>
      </c>
      <c r="CV156" s="369" t="str">
        <f ca="1">+IF(OFFSET('Sanitation Data'!$F$29,0,10*ROW('Sanitation Data'!F150))="","",OFFSET('Sanitation Data'!$F$29,0,10*ROW('Sanitation Data'!F150)))</f>
        <v/>
      </c>
      <c r="CW156" s="369" t="str">
        <f ca="1">+IF(OFFSET('Sanitation Data'!$F$30,0,10*ROW('Sanitation Data'!F150))="","",OFFSET('Sanitation Data'!$F$30,0,10*ROW('Sanitation Data'!F150)))</f>
        <v/>
      </c>
      <c r="CX156" s="369" t="str">
        <f ca="1">+IF(OFFSET('Sanitation Data'!$F$31,0,10*ROW('Sanitation Data'!F150))="","",OFFSET('Sanitation Data'!$F$31,0,10*ROW('Sanitation Data'!F150)))</f>
        <v/>
      </c>
      <c r="CY156" s="369" t="str">
        <f ca="1">+IF(OFFSET('Sanitation Data'!$F$32,0,10*ROW('Sanitation Data'!F150))="","",OFFSET('Sanitation Data'!$F$32,0,10*ROW('Sanitation Data'!F150)))</f>
        <v/>
      </c>
      <c r="CZ156" s="369" t="str">
        <f ca="1">+IF(OFFSET('Sanitation Data'!$G$28,0,10*ROW('Sanitation Data'!G150))="","",OFFSET('Sanitation Data'!$G$28,0,10*ROW('Sanitation Data'!G150)))</f>
        <v/>
      </c>
      <c r="DA156" s="369" t="str">
        <f ca="1">+IF(OFFSET('Sanitation Data'!$G$29,0,10*ROW('Sanitation Data'!G150))="","",OFFSET('Sanitation Data'!$G$29,0,10*ROW('Sanitation Data'!G150)))</f>
        <v/>
      </c>
      <c r="DB156" s="369" t="str">
        <f ca="1">+IF(OFFSET('Sanitation Data'!$G$30,0,10*ROW('Sanitation Data'!G150))="","",OFFSET('Sanitation Data'!$G$30,0,10*ROW('Sanitation Data'!G150)))</f>
        <v/>
      </c>
      <c r="DC156" s="369" t="str">
        <f ca="1">+IF(OFFSET('Sanitation Data'!$G$31,0,10*ROW('Sanitation Data'!G150))="","",OFFSET('Sanitation Data'!$G$31,0,10*ROW('Sanitation Data'!G150)))</f>
        <v/>
      </c>
      <c r="DD156" s="369" t="str">
        <f ca="1">+IF(OFFSET('Sanitation Data'!$G$32,0,10*ROW('Sanitation Data'!G150))="","",OFFSET('Sanitation Data'!$G$32,0,10*ROW('Sanitation Data'!G150)))</f>
        <v/>
      </c>
      <c r="DE156" s="369" t="str">
        <f ca="1">+IF(OFFSET('Sanitation Data'!$H$28,0,10*ROW('Sanitation Data'!H150))="","",OFFSET('Sanitation Data'!$H$28,0,10*ROW('Sanitation Data'!H150)))</f>
        <v/>
      </c>
      <c r="DF156" s="369" t="str">
        <f ca="1">+IF(OFFSET('Sanitation Data'!$H$29,0,10*ROW('Sanitation Data'!H150))="","",OFFSET('Sanitation Data'!$H$29,0,10*ROW('Sanitation Data'!H150)))</f>
        <v/>
      </c>
      <c r="DG156" s="369" t="str">
        <f ca="1">+IF(OFFSET('Sanitation Data'!$H$30,0,10*ROW('Sanitation Data'!H150))="","",OFFSET('Sanitation Data'!$H$30,0,10*ROW('Sanitation Data'!H150)))</f>
        <v/>
      </c>
      <c r="DH156" s="369" t="str">
        <f ca="1">+IF(OFFSET('Sanitation Data'!$H$31,0,10*ROW('Sanitation Data'!H150))="","",OFFSET('Sanitation Data'!$H$31,0,10*ROW('Sanitation Data'!H150)))</f>
        <v/>
      </c>
      <c r="DI156" s="369" t="str">
        <f ca="1">+IF(OFFSET('Sanitation Data'!$H$32,0,10*ROW('Sanitation Data'!H150))="","",OFFSET('Sanitation Data'!$H$32,0,10*ROW('Sanitation Data'!H150)))</f>
        <v/>
      </c>
      <c r="DJ156" s="369" t="str">
        <f ca="1">+IF(OFFSET('Sanitation Data'!$I$28,0,10*ROW('Sanitation Data'!I150))="","",OFFSET('Sanitation Data'!$I$28,0,10*ROW('Sanitation Data'!I150)))</f>
        <v/>
      </c>
      <c r="DK156" s="369" t="str">
        <f ca="1">+IF(OFFSET('Sanitation Data'!$I$29,0,10*ROW('Sanitation Data'!I150))="","",OFFSET('Sanitation Data'!$I$29,0,10*ROW('Sanitation Data'!I150)))</f>
        <v/>
      </c>
      <c r="DL156" s="369" t="str">
        <f ca="1">+IF(OFFSET('Sanitation Data'!$I$30,0,10*ROW('Sanitation Data'!I150))="","",OFFSET('Sanitation Data'!$I$30,0,10*ROW('Sanitation Data'!I150)))</f>
        <v/>
      </c>
      <c r="DM156" s="369" t="str">
        <f ca="1">+IF(OFFSET('Sanitation Data'!$I$31,0,10*ROW('Sanitation Data'!I150))="","",OFFSET('Sanitation Data'!$I$31,0,10*ROW('Sanitation Data'!I150)))</f>
        <v/>
      </c>
      <c r="DN156" s="369" t="str">
        <f ca="1">+IF(OFFSET('Sanitation Data'!$I$32,0,10*ROW('Sanitation Data'!I150))="","",OFFSET('Sanitation Data'!$I$32,0,10*ROW('Sanitation Data'!I150)))</f>
        <v/>
      </c>
      <c r="DO156" s="369" t="str">
        <f ca="1">+IF(OFFSET('Hygiene Data'!$D$11,0,10*ROW('Hygiene Data'!D150))="","",OFFSET('Hygiene Data'!$D$11,0,10*ROW('Hygiene Data'!D150)))</f>
        <v/>
      </c>
      <c r="DP156" s="369" t="str">
        <f ca="1">+IF(OFFSET('Hygiene Data'!$D$12,0,10*ROW('Hygiene Data'!D150))="","",OFFSET('Hygiene Data'!$D$12,0,10*ROW('Hygiene Data'!D150)))</f>
        <v/>
      </c>
      <c r="DQ156" s="369" t="str">
        <f ca="1">+IF(OFFSET('Hygiene Data'!$D$13,0,10*ROW('Hygiene Data'!D150))="","",OFFSET('Hygiene Data'!$D$13,0,10*ROW('Hygiene Data'!D150)))</f>
        <v/>
      </c>
      <c r="DR156" s="369" t="str">
        <f ca="1">+IF(OFFSET('Hygiene Data'!$E$11,0,10*ROW('Hygiene Data'!E150))="","",OFFSET('Hygiene Data'!$E$11,0,10*ROW('Hygiene Data'!E150)))</f>
        <v/>
      </c>
      <c r="DS156" s="369" t="str">
        <f ca="1">+IF(OFFSET('Hygiene Data'!$E$12,0,10*ROW('Hygiene Data'!E150))="","",OFFSET('Hygiene Data'!$E$12,0,10*ROW('Hygiene Data'!E150)))</f>
        <v/>
      </c>
      <c r="DT156" s="369" t="str">
        <f ca="1">+IF(OFFSET('Hygiene Data'!$E$13,0,10*ROW('Hygiene Data'!E150))="","",OFFSET('Hygiene Data'!$E$13,0,10*ROW('Hygiene Data'!E150)))</f>
        <v/>
      </c>
      <c r="DU156" s="369" t="str">
        <f ca="1">+IF(OFFSET('Hygiene Data'!$F$11,0,10*ROW('Hygiene Data'!F150))="","",OFFSET('Hygiene Data'!$F$11,0,10*ROW('Hygiene Data'!F150)))</f>
        <v/>
      </c>
      <c r="DV156" s="369" t="str">
        <f ca="1">+IF(OFFSET('Hygiene Data'!$F$12,0,10*ROW('Hygiene Data'!F150))="","",OFFSET('Hygiene Data'!$F$12,0,10*ROW('Hygiene Data'!F150)))</f>
        <v/>
      </c>
      <c r="DW156" s="369" t="str">
        <f ca="1">+IF(OFFSET('Hygiene Data'!$F$13,0,10*ROW('Hygiene Data'!F150))="","",OFFSET('Hygiene Data'!$F$13,0,10*ROW('Hygiene Data'!F150)))</f>
        <v/>
      </c>
      <c r="DX156" s="369" t="str">
        <f ca="1">+IF(OFFSET('Hygiene Data'!$G$11,0,10*ROW('Hygiene Data'!G150))="","",OFFSET('Hygiene Data'!$G$11,0,10*ROW('Hygiene Data'!G150)))</f>
        <v/>
      </c>
      <c r="DY156" s="369" t="str">
        <f ca="1">+IF(OFFSET('Hygiene Data'!$G$12,0,10*ROW('Hygiene Data'!G150))="","",OFFSET('Hygiene Data'!$G$12,0,10*ROW('Hygiene Data'!G150)))</f>
        <v/>
      </c>
      <c r="DZ156" s="369" t="str">
        <f ca="1">+IF(OFFSET('Hygiene Data'!$G$13,0,10*ROW('Hygiene Data'!G150))="","",OFFSET('Hygiene Data'!$G$13,0,10*ROW('Hygiene Data'!G150)))</f>
        <v/>
      </c>
      <c r="EA156" s="369" t="str">
        <f ca="1">+IF(OFFSET('Hygiene Data'!$H$11,0,10*ROW('Hygiene Data'!H150))="","",OFFSET('Hygiene Data'!$H$11,0,10*ROW('Hygiene Data'!H150)))</f>
        <v/>
      </c>
      <c r="EB156" s="369" t="str">
        <f ca="1">+IF(OFFSET('Hygiene Data'!$H$12,0,10*ROW('Hygiene Data'!H150))="","",OFFSET('Hygiene Data'!$H$12,0,10*ROW('Hygiene Data'!H150)))</f>
        <v/>
      </c>
      <c r="EC156" s="369" t="str">
        <f ca="1">+IF(OFFSET('Hygiene Data'!$H$13,0,10*ROW('Hygiene Data'!H150))="","",OFFSET('Hygiene Data'!$H$13,0,10*ROW('Hygiene Data'!H150)))</f>
        <v/>
      </c>
      <c r="ED156" s="369" t="str">
        <f ca="1">+IF(OFFSET('Hygiene Data'!$I$11,0,10*ROW('Hygiene Data'!I150))="","",OFFSET('Hygiene Data'!$I$11,0,10*ROW('Hygiene Data'!I150)))</f>
        <v/>
      </c>
      <c r="EE156" s="369" t="str">
        <f ca="1">+IF(OFFSET('Hygiene Data'!$I$12,0,10*ROW('Hygiene Data'!I150))="","",OFFSET('Hygiene Data'!$I$12,0,10*ROW('Hygiene Data'!I150)))</f>
        <v/>
      </c>
      <c r="EF156" s="369" t="str">
        <f ca="1">+IF(OFFSET('Hygiene Data'!$I$13,0,10*ROW('Hygiene Data'!I150))="","",OFFSET('Hygiene Data'!$I$13,0,10*ROW('Hygiene Data'!I150)))</f>
        <v/>
      </c>
    </row>
    <row r="157" spans="1:136" x14ac:dyDescent="0.25">
      <c r="A157" s="478" t="str">
        <f ca="1">+IF(OFFSET('Water Data'!$B$2,0,10*ROW('Water Data'!E151))="","",OFFSET('Water Data'!$B$2,0,10*ROW('Water Data'!E151)))</f>
        <v/>
      </c>
      <c r="B157" s="478"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05" t="str">
        <f t="shared" ca="1" si="2"/>
        <v/>
      </c>
      <c r="D157" s="506"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06"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06"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06"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06"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06"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06"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06"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06"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06"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06"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06"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06"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06"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06"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06"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06"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06"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07"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07"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07"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07"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07"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07"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07"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07"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07"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07"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07"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07"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07"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07"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07"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07"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07"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07"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07"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07"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07"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07"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07"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07"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07"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07"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07"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07"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07"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07"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08"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84"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08"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08"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08"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08"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08"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08"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08"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08"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08"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08"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08"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08"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08"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08"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08"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08"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69" t="str">
        <f ca="1">+IF(OFFSET('Water Data'!$D$27,0,10*ROW('Water Data'!D151))="","",OFFSET('Water Data'!$D$27,0,10*ROW('Water Data'!D151)))</f>
        <v/>
      </c>
      <c r="BT157" s="369" t="str">
        <f ca="1">+IF(OFFSET('Water Data'!$D$28,0,10*ROW('Water Data'!D151))="","",OFFSET('Water Data'!$D$28,0,10*ROW('Water Data'!D151)))</f>
        <v/>
      </c>
      <c r="BU157" s="369" t="str">
        <f ca="1">+IF(OFFSET('Water Data'!$D$29,0,10*ROW('Water Data'!D151))="","",OFFSET('Water Data'!$D$29,0,10*ROW('Water Data'!D151)))</f>
        <v/>
      </c>
      <c r="BV157" s="369" t="str">
        <f ca="1">+IF(OFFSET('Water Data'!$E$27,0,10*ROW('Water Data'!E151))="","",OFFSET('Water Data'!$E$27,0,10*ROW('Water Data'!E151)))</f>
        <v/>
      </c>
      <c r="BW157" s="369" t="str">
        <f ca="1">+IF(OFFSET('Water Data'!$E$28,0,10*ROW('Water Data'!E151))="","",OFFSET('Water Data'!$E$28,0,10*ROW('Water Data'!E151)))</f>
        <v/>
      </c>
      <c r="BX157" s="369" t="str">
        <f ca="1">+IF(OFFSET('Water Data'!$E$29,0,10*ROW('Water Data'!E151))="","",OFFSET('Water Data'!$E$29,0,10*ROW('Water Data'!E151)))</f>
        <v/>
      </c>
      <c r="BY157" s="369" t="str">
        <f ca="1">+IF(OFFSET('Water Data'!$F$27,0,10*ROW('Water Data'!F151))="","",OFFSET('Water Data'!$F$27,0,10*ROW('Water Data'!F151)))</f>
        <v/>
      </c>
      <c r="BZ157" s="369" t="str">
        <f ca="1">+IF(OFFSET('Water Data'!$F$28,0,10*ROW('Water Data'!F151))="","",OFFSET('Water Data'!$F$28,0,10*ROW('Water Data'!F151)))</f>
        <v/>
      </c>
      <c r="CA157" s="369" t="str">
        <f ca="1">+IF(OFFSET('Water Data'!$F$29,0,10*ROW('Water Data'!F151))="","",OFFSET('Water Data'!$F$29,0,10*ROW('Water Data'!F151)))</f>
        <v/>
      </c>
      <c r="CB157" s="369" t="str">
        <f ca="1">+IF(OFFSET('Water Data'!$G$27,0,10*ROW('Water Data'!G151))="","",OFFSET('Water Data'!$G$27,0,10*ROW('Water Data'!G151)))</f>
        <v/>
      </c>
      <c r="CC157" s="369" t="str">
        <f ca="1">+IF(OFFSET('Water Data'!$G$28,0,10*ROW('Water Data'!G151))="","",OFFSET('Water Data'!$G$28,0,10*ROW('Water Data'!G151)))</f>
        <v/>
      </c>
      <c r="CD157" s="369" t="str">
        <f ca="1">+IF(OFFSET('Water Data'!$G$29,0,10*ROW('Water Data'!G151))="","",OFFSET('Water Data'!$G$29,0,10*ROW('Water Data'!G151)))</f>
        <v/>
      </c>
      <c r="CE157" s="369" t="str">
        <f ca="1">+IF(OFFSET('Water Data'!$H$27,0,10*ROW('Water Data'!H151))="","",OFFSET('Water Data'!$H$27,0,10*ROW('Water Data'!H151)))</f>
        <v/>
      </c>
      <c r="CF157" s="369" t="str">
        <f ca="1">+IF(OFFSET('Water Data'!$H$28,0,10*ROW('Water Data'!H151))="","",OFFSET('Water Data'!$H$28,0,10*ROW('Water Data'!H151)))</f>
        <v/>
      </c>
      <c r="CG157" s="369" t="str">
        <f ca="1">+IF(OFFSET('Water Data'!$H$29,0,10*ROW('Water Data'!H151))="","",OFFSET('Water Data'!$H$29,0,10*ROW('Water Data'!H151)))</f>
        <v/>
      </c>
      <c r="CH157" s="369" t="str">
        <f ca="1">+IF(OFFSET('Water Data'!$I$27,0,10*ROW('Water Data'!I151))="","",OFFSET('Water Data'!$I$27,0,10*ROW('Water Data'!I151)))</f>
        <v/>
      </c>
      <c r="CI157" s="369" t="str">
        <f ca="1">+IF(OFFSET('Water Data'!$I$28,0,10*ROW('Water Data'!I151))="","",OFFSET('Water Data'!$I$28,0,10*ROW('Water Data'!I151)))</f>
        <v/>
      </c>
      <c r="CJ157" s="369" t="str">
        <f ca="1">+IF(OFFSET('Water Data'!$I$29,0,10*ROW('Water Data'!I151))="","",OFFSET('Water Data'!$I$29,0,10*ROW('Water Data'!I151)))</f>
        <v/>
      </c>
      <c r="CK157" s="369" t="str">
        <f ca="1">+IF(OFFSET('Sanitation Data'!$D$28,0,10*ROW('Sanitation Data'!D151))="","",OFFSET('Sanitation Data'!$D$28,0,10*ROW('Sanitation Data'!D151)))</f>
        <v/>
      </c>
      <c r="CL157" s="369" t="str">
        <f ca="1">+IF(OFFSET('Sanitation Data'!$D$29,0,10*ROW('Sanitation Data'!D151))="","",OFFSET('Sanitation Data'!$D$29,0,10*ROW('Sanitation Data'!D151)))</f>
        <v/>
      </c>
      <c r="CM157" s="369" t="str">
        <f ca="1">+IF(OFFSET('Sanitation Data'!$D$30,0,10*ROW('Sanitation Data'!D151))="","",OFFSET('Sanitation Data'!$D$30,0,10*ROW('Sanitation Data'!D151)))</f>
        <v/>
      </c>
      <c r="CN157" s="369" t="str">
        <f ca="1">+IF(OFFSET('Sanitation Data'!$D$31,0,10*ROW('Sanitation Data'!D151))="","",OFFSET('Sanitation Data'!$D$31,0,10*ROW('Sanitation Data'!D151)))</f>
        <v/>
      </c>
      <c r="CO157" s="369" t="str">
        <f ca="1">+IF(OFFSET('Sanitation Data'!$D$32,0,10*ROW('Sanitation Data'!D151))="","",OFFSET('Sanitation Data'!$D$32,0,10*ROW('Sanitation Data'!D151)))</f>
        <v/>
      </c>
      <c r="CP157" s="369" t="str">
        <f ca="1">+IF(OFFSET('Sanitation Data'!$E$28,0,10*ROW('Sanitation Data'!E151))="","",OFFSET('Sanitation Data'!$E$28,0,10*ROW('Sanitation Data'!E151)))</f>
        <v/>
      </c>
      <c r="CQ157" s="369" t="str">
        <f ca="1">+IF(OFFSET('Sanitation Data'!$E$29,0,10*ROW('Sanitation Data'!E151))="","",OFFSET('Sanitation Data'!$E$29,0,10*ROW('Sanitation Data'!E151)))</f>
        <v/>
      </c>
      <c r="CR157" s="369" t="str">
        <f ca="1">+IF(OFFSET('Sanitation Data'!$E$30,0,10*ROW('Sanitation Data'!E151))="","",OFFSET('Sanitation Data'!$E$30,0,10*ROW('Sanitation Data'!E151)))</f>
        <v/>
      </c>
      <c r="CS157" s="369" t="str">
        <f ca="1">+IF(OFFSET('Sanitation Data'!$E$31,0,10*ROW('Sanitation Data'!E151))="","",OFFSET('Sanitation Data'!$E$31,0,10*ROW('Sanitation Data'!E151)))</f>
        <v/>
      </c>
      <c r="CT157" s="369" t="str">
        <f ca="1">+IF(OFFSET('Sanitation Data'!$E$32,0,10*ROW('Sanitation Data'!E151))="","",OFFSET('Sanitation Data'!$E$32,0,10*ROW('Sanitation Data'!E151)))</f>
        <v/>
      </c>
      <c r="CU157" s="369" t="str">
        <f ca="1">+IF(OFFSET('Sanitation Data'!$F$28,0,10*ROW('Sanitation Data'!F151))="","",OFFSET('Sanitation Data'!$F$28,0,10*ROW('Sanitation Data'!F151)))</f>
        <v/>
      </c>
      <c r="CV157" s="369" t="str">
        <f ca="1">+IF(OFFSET('Sanitation Data'!$F$29,0,10*ROW('Sanitation Data'!F151))="","",OFFSET('Sanitation Data'!$F$29,0,10*ROW('Sanitation Data'!F151)))</f>
        <v/>
      </c>
      <c r="CW157" s="369" t="str">
        <f ca="1">+IF(OFFSET('Sanitation Data'!$F$30,0,10*ROW('Sanitation Data'!F151))="","",OFFSET('Sanitation Data'!$F$30,0,10*ROW('Sanitation Data'!F151)))</f>
        <v/>
      </c>
      <c r="CX157" s="369" t="str">
        <f ca="1">+IF(OFFSET('Sanitation Data'!$F$31,0,10*ROW('Sanitation Data'!F151))="","",OFFSET('Sanitation Data'!$F$31,0,10*ROW('Sanitation Data'!F151)))</f>
        <v/>
      </c>
      <c r="CY157" s="369" t="str">
        <f ca="1">+IF(OFFSET('Sanitation Data'!$F$32,0,10*ROW('Sanitation Data'!F151))="","",OFFSET('Sanitation Data'!$F$32,0,10*ROW('Sanitation Data'!F151)))</f>
        <v/>
      </c>
      <c r="CZ157" s="369" t="str">
        <f ca="1">+IF(OFFSET('Sanitation Data'!$G$28,0,10*ROW('Sanitation Data'!G151))="","",OFFSET('Sanitation Data'!$G$28,0,10*ROW('Sanitation Data'!G151)))</f>
        <v/>
      </c>
      <c r="DA157" s="369" t="str">
        <f ca="1">+IF(OFFSET('Sanitation Data'!$G$29,0,10*ROW('Sanitation Data'!G151))="","",OFFSET('Sanitation Data'!$G$29,0,10*ROW('Sanitation Data'!G151)))</f>
        <v/>
      </c>
      <c r="DB157" s="369" t="str">
        <f ca="1">+IF(OFFSET('Sanitation Data'!$G$30,0,10*ROW('Sanitation Data'!G151))="","",OFFSET('Sanitation Data'!$G$30,0,10*ROW('Sanitation Data'!G151)))</f>
        <v/>
      </c>
      <c r="DC157" s="369" t="str">
        <f ca="1">+IF(OFFSET('Sanitation Data'!$G$31,0,10*ROW('Sanitation Data'!G151))="","",OFFSET('Sanitation Data'!$G$31,0,10*ROW('Sanitation Data'!G151)))</f>
        <v/>
      </c>
      <c r="DD157" s="369" t="str">
        <f ca="1">+IF(OFFSET('Sanitation Data'!$G$32,0,10*ROW('Sanitation Data'!G151))="","",OFFSET('Sanitation Data'!$G$32,0,10*ROW('Sanitation Data'!G151)))</f>
        <v/>
      </c>
      <c r="DE157" s="369" t="str">
        <f ca="1">+IF(OFFSET('Sanitation Data'!$H$28,0,10*ROW('Sanitation Data'!H151))="","",OFFSET('Sanitation Data'!$H$28,0,10*ROW('Sanitation Data'!H151)))</f>
        <v/>
      </c>
      <c r="DF157" s="369" t="str">
        <f ca="1">+IF(OFFSET('Sanitation Data'!$H$29,0,10*ROW('Sanitation Data'!H151))="","",OFFSET('Sanitation Data'!$H$29,0,10*ROW('Sanitation Data'!H151)))</f>
        <v/>
      </c>
      <c r="DG157" s="369" t="str">
        <f ca="1">+IF(OFFSET('Sanitation Data'!$H$30,0,10*ROW('Sanitation Data'!H151))="","",OFFSET('Sanitation Data'!$H$30,0,10*ROW('Sanitation Data'!H151)))</f>
        <v/>
      </c>
      <c r="DH157" s="369" t="str">
        <f ca="1">+IF(OFFSET('Sanitation Data'!$H$31,0,10*ROW('Sanitation Data'!H151))="","",OFFSET('Sanitation Data'!$H$31,0,10*ROW('Sanitation Data'!H151)))</f>
        <v/>
      </c>
      <c r="DI157" s="369" t="str">
        <f ca="1">+IF(OFFSET('Sanitation Data'!$H$32,0,10*ROW('Sanitation Data'!H151))="","",OFFSET('Sanitation Data'!$H$32,0,10*ROW('Sanitation Data'!H151)))</f>
        <v/>
      </c>
      <c r="DJ157" s="369" t="str">
        <f ca="1">+IF(OFFSET('Sanitation Data'!$I$28,0,10*ROW('Sanitation Data'!I151))="","",OFFSET('Sanitation Data'!$I$28,0,10*ROW('Sanitation Data'!I151)))</f>
        <v/>
      </c>
      <c r="DK157" s="369" t="str">
        <f ca="1">+IF(OFFSET('Sanitation Data'!$I$29,0,10*ROW('Sanitation Data'!I151))="","",OFFSET('Sanitation Data'!$I$29,0,10*ROW('Sanitation Data'!I151)))</f>
        <v/>
      </c>
      <c r="DL157" s="369" t="str">
        <f ca="1">+IF(OFFSET('Sanitation Data'!$I$30,0,10*ROW('Sanitation Data'!I151))="","",OFFSET('Sanitation Data'!$I$30,0,10*ROW('Sanitation Data'!I151)))</f>
        <v/>
      </c>
      <c r="DM157" s="369" t="str">
        <f ca="1">+IF(OFFSET('Sanitation Data'!$I$31,0,10*ROW('Sanitation Data'!I151))="","",OFFSET('Sanitation Data'!$I$31,0,10*ROW('Sanitation Data'!I151)))</f>
        <v/>
      </c>
      <c r="DN157" s="369" t="str">
        <f ca="1">+IF(OFFSET('Sanitation Data'!$I$32,0,10*ROW('Sanitation Data'!I151))="","",OFFSET('Sanitation Data'!$I$32,0,10*ROW('Sanitation Data'!I151)))</f>
        <v/>
      </c>
      <c r="DO157" s="369" t="str">
        <f ca="1">+IF(OFFSET('Hygiene Data'!$D$11,0,10*ROW('Hygiene Data'!D151))="","",OFFSET('Hygiene Data'!$D$11,0,10*ROW('Hygiene Data'!D151)))</f>
        <v/>
      </c>
      <c r="DP157" s="369" t="str">
        <f ca="1">+IF(OFFSET('Hygiene Data'!$D$12,0,10*ROW('Hygiene Data'!D151))="","",OFFSET('Hygiene Data'!$D$12,0,10*ROW('Hygiene Data'!D151)))</f>
        <v/>
      </c>
      <c r="DQ157" s="369" t="str">
        <f ca="1">+IF(OFFSET('Hygiene Data'!$D$13,0,10*ROW('Hygiene Data'!D151))="","",OFFSET('Hygiene Data'!$D$13,0,10*ROW('Hygiene Data'!D151)))</f>
        <v/>
      </c>
      <c r="DR157" s="369" t="str">
        <f ca="1">+IF(OFFSET('Hygiene Data'!$E$11,0,10*ROW('Hygiene Data'!E151))="","",OFFSET('Hygiene Data'!$E$11,0,10*ROW('Hygiene Data'!E151)))</f>
        <v/>
      </c>
      <c r="DS157" s="369" t="str">
        <f ca="1">+IF(OFFSET('Hygiene Data'!$E$12,0,10*ROW('Hygiene Data'!E151))="","",OFFSET('Hygiene Data'!$E$12,0,10*ROW('Hygiene Data'!E151)))</f>
        <v/>
      </c>
      <c r="DT157" s="369" t="str">
        <f ca="1">+IF(OFFSET('Hygiene Data'!$E$13,0,10*ROW('Hygiene Data'!E151))="","",OFFSET('Hygiene Data'!$E$13,0,10*ROW('Hygiene Data'!E151)))</f>
        <v/>
      </c>
      <c r="DU157" s="369" t="str">
        <f ca="1">+IF(OFFSET('Hygiene Data'!$F$11,0,10*ROW('Hygiene Data'!F151))="","",OFFSET('Hygiene Data'!$F$11,0,10*ROW('Hygiene Data'!F151)))</f>
        <v/>
      </c>
      <c r="DV157" s="369" t="str">
        <f ca="1">+IF(OFFSET('Hygiene Data'!$F$12,0,10*ROW('Hygiene Data'!F151))="","",OFFSET('Hygiene Data'!$F$12,0,10*ROW('Hygiene Data'!F151)))</f>
        <v/>
      </c>
      <c r="DW157" s="369" t="str">
        <f ca="1">+IF(OFFSET('Hygiene Data'!$F$13,0,10*ROW('Hygiene Data'!F151))="","",OFFSET('Hygiene Data'!$F$13,0,10*ROW('Hygiene Data'!F151)))</f>
        <v/>
      </c>
      <c r="DX157" s="369" t="str">
        <f ca="1">+IF(OFFSET('Hygiene Data'!$G$11,0,10*ROW('Hygiene Data'!G151))="","",OFFSET('Hygiene Data'!$G$11,0,10*ROW('Hygiene Data'!G151)))</f>
        <v/>
      </c>
      <c r="DY157" s="369" t="str">
        <f ca="1">+IF(OFFSET('Hygiene Data'!$G$12,0,10*ROW('Hygiene Data'!G151))="","",OFFSET('Hygiene Data'!$G$12,0,10*ROW('Hygiene Data'!G151)))</f>
        <v/>
      </c>
      <c r="DZ157" s="369" t="str">
        <f ca="1">+IF(OFFSET('Hygiene Data'!$G$13,0,10*ROW('Hygiene Data'!G151))="","",OFFSET('Hygiene Data'!$G$13,0,10*ROW('Hygiene Data'!G151)))</f>
        <v/>
      </c>
      <c r="EA157" s="369" t="str">
        <f ca="1">+IF(OFFSET('Hygiene Data'!$H$11,0,10*ROW('Hygiene Data'!H151))="","",OFFSET('Hygiene Data'!$H$11,0,10*ROW('Hygiene Data'!H151)))</f>
        <v/>
      </c>
      <c r="EB157" s="369" t="str">
        <f ca="1">+IF(OFFSET('Hygiene Data'!$H$12,0,10*ROW('Hygiene Data'!H151))="","",OFFSET('Hygiene Data'!$H$12,0,10*ROW('Hygiene Data'!H151)))</f>
        <v/>
      </c>
      <c r="EC157" s="369" t="str">
        <f ca="1">+IF(OFFSET('Hygiene Data'!$H$13,0,10*ROW('Hygiene Data'!H151))="","",OFFSET('Hygiene Data'!$H$13,0,10*ROW('Hygiene Data'!H151)))</f>
        <v/>
      </c>
      <c r="ED157" s="369" t="str">
        <f ca="1">+IF(OFFSET('Hygiene Data'!$I$11,0,10*ROW('Hygiene Data'!I151))="","",OFFSET('Hygiene Data'!$I$11,0,10*ROW('Hygiene Data'!I151)))</f>
        <v/>
      </c>
      <c r="EE157" s="369" t="str">
        <f ca="1">+IF(OFFSET('Hygiene Data'!$I$12,0,10*ROW('Hygiene Data'!I151))="","",OFFSET('Hygiene Data'!$I$12,0,10*ROW('Hygiene Data'!I151)))</f>
        <v/>
      </c>
      <c r="EF157" s="369" t="str">
        <f ca="1">+IF(OFFSET('Hygiene Data'!$I$13,0,10*ROW('Hygiene Data'!I151))="","",OFFSET('Hygiene Data'!$I$13,0,10*ROW('Hygiene Data'!I151)))</f>
        <v/>
      </c>
    </row>
    <row r="158" spans="1:136" x14ac:dyDescent="0.25">
      <c r="A158" s="478" t="str">
        <f ca="1">+IF(OFFSET('Water Data'!$B$2,0,10*ROW('Water Data'!E152))="","",OFFSET('Water Data'!$B$2,0,10*ROW('Water Data'!E152)))</f>
        <v/>
      </c>
      <c r="B158" s="478"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05" t="str">
        <f t="shared" ca="1" si="2"/>
        <v/>
      </c>
      <c r="D158" s="506"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06"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06"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06"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06"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06"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06"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06"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06"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06"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06"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06"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06"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06"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06"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06"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06"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06"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07"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07"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07"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07"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07"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07"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07"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07"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07"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07"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07"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07"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07"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07"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07"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07"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07"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07"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07"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07"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07"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07"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07"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07"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07"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07"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07"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07"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07"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07"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08"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84"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08"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08"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08"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08"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08"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08"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08"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08"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08"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08"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08"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08"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08"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08"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08"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08"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69" t="str">
        <f ca="1">+IF(OFFSET('Water Data'!$D$27,0,10*ROW('Water Data'!D152))="","",OFFSET('Water Data'!$D$27,0,10*ROW('Water Data'!D152)))</f>
        <v/>
      </c>
      <c r="BT158" s="369" t="str">
        <f ca="1">+IF(OFFSET('Water Data'!$D$28,0,10*ROW('Water Data'!D152))="","",OFFSET('Water Data'!$D$28,0,10*ROW('Water Data'!D152)))</f>
        <v/>
      </c>
      <c r="BU158" s="369" t="str">
        <f ca="1">+IF(OFFSET('Water Data'!$D$29,0,10*ROW('Water Data'!D152))="","",OFFSET('Water Data'!$D$29,0,10*ROW('Water Data'!D152)))</f>
        <v/>
      </c>
      <c r="BV158" s="369" t="str">
        <f ca="1">+IF(OFFSET('Water Data'!$E$27,0,10*ROW('Water Data'!E152))="","",OFFSET('Water Data'!$E$27,0,10*ROW('Water Data'!E152)))</f>
        <v/>
      </c>
      <c r="BW158" s="369" t="str">
        <f ca="1">+IF(OFFSET('Water Data'!$E$28,0,10*ROW('Water Data'!E152))="","",OFFSET('Water Data'!$E$28,0,10*ROW('Water Data'!E152)))</f>
        <v/>
      </c>
      <c r="BX158" s="369" t="str">
        <f ca="1">+IF(OFFSET('Water Data'!$E$29,0,10*ROW('Water Data'!E152))="","",OFFSET('Water Data'!$E$29,0,10*ROW('Water Data'!E152)))</f>
        <v/>
      </c>
      <c r="BY158" s="369" t="str">
        <f ca="1">+IF(OFFSET('Water Data'!$F$27,0,10*ROW('Water Data'!F152))="","",OFFSET('Water Data'!$F$27,0,10*ROW('Water Data'!F152)))</f>
        <v/>
      </c>
      <c r="BZ158" s="369" t="str">
        <f ca="1">+IF(OFFSET('Water Data'!$F$28,0,10*ROW('Water Data'!F152))="","",OFFSET('Water Data'!$F$28,0,10*ROW('Water Data'!F152)))</f>
        <v/>
      </c>
      <c r="CA158" s="369" t="str">
        <f ca="1">+IF(OFFSET('Water Data'!$F$29,0,10*ROW('Water Data'!F152))="","",OFFSET('Water Data'!$F$29,0,10*ROW('Water Data'!F152)))</f>
        <v/>
      </c>
      <c r="CB158" s="369" t="str">
        <f ca="1">+IF(OFFSET('Water Data'!$G$27,0,10*ROW('Water Data'!G152))="","",OFFSET('Water Data'!$G$27,0,10*ROW('Water Data'!G152)))</f>
        <v/>
      </c>
      <c r="CC158" s="369" t="str">
        <f ca="1">+IF(OFFSET('Water Data'!$G$28,0,10*ROW('Water Data'!G152))="","",OFFSET('Water Data'!$G$28,0,10*ROW('Water Data'!G152)))</f>
        <v/>
      </c>
      <c r="CD158" s="369" t="str">
        <f ca="1">+IF(OFFSET('Water Data'!$G$29,0,10*ROW('Water Data'!G152))="","",OFFSET('Water Data'!$G$29,0,10*ROW('Water Data'!G152)))</f>
        <v/>
      </c>
      <c r="CE158" s="369" t="str">
        <f ca="1">+IF(OFFSET('Water Data'!$H$27,0,10*ROW('Water Data'!H152))="","",OFFSET('Water Data'!$H$27,0,10*ROW('Water Data'!H152)))</f>
        <v/>
      </c>
      <c r="CF158" s="369" t="str">
        <f ca="1">+IF(OFFSET('Water Data'!$H$28,0,10*ROW('Water Data'!H152))="","",OFFSET('Water Data'!$H$28,0,10*ROW('Water Data'!H152)))</f>
        <v/>
      </c>
      <c r="CG158" s="369" t="str">
        <f ca="1">+IF(OFFSET('Water Data'!$H$29,0,10*ROW('Water Data'!H152))="","",OFFSET('Water Data'!$H$29,0,10*ROW('Water Data'!H152)))</f>
        <v/>
      </c>
      <c r="CH158" s="369" t="str">
        <f ca="1">+IF(OFFSET('Water Data'!$I$27,0,10*ROW('Water Data'!I152))="","",OFFSET('Water Data'!$I$27,0,10*ROW('Water Data'!I152)))</f>
        <v/>
      </c>
      <c r="CI158" s="369" t="str">
        <f ca="1">+IF(OFFSET('Water Data'!$I$28,0,10*ROW('Water Data'!I152))="","",OFFSET('Water Data'!$I$28,0,10*ROW('Water Data'!I152)))</f>
        <v/>
      </c>
      <c r="CJ158" s="369" t="str">
        <f ca="1">+IF(OFFSET('Water Data'!$I$29,0,10*ROW('Water Data'!I152))="","",OFFSET('Water Data'!$I$29,0,10*ROW('Water Data'!I152)))</f>
        <v/>
      </c>
      <c r="CK158" s="369" t="str">
        <f ca="1">+IF(OFFSET('Sanitation Data'!$D$28,0,10*ROW('Sanitation Data'!D152))="","",OFFSET('Sanitation Data'!$D$28,0,10*ROW('Sanitation Data'!D152)))</f>
        <v/>
      </c>
      <c r="CL158" s="369" t="str">
        <f ca="1">+IF(OFFSET('Sanitation Data'!$D$29,0,10*ROW('Sanitation Data'!D152))="","",OFFSET('Sanitation Data'!$D$29,0,10*ROW('Sanitation Data'!D152)))</f>
        <v/>
      </c>
      <c r="CM158" s="369" t="str">
        <f ca="1">+IF(OFFSET('Sanitation Data'!$D$30,0,10*ROW('Sanitation Data'!D152))="","",OFFSET('Sanitation Data'!$D$30,0,10*ROW('Sanitation Data'!D152)))</f>
        <v/>
      </c>
      <c r="CN158" s="369" t="str">
        <f ca="1">+IF(OFFSET('Sanitation Data'!$D$31,0,10*ROW('Sanitation Data'!D152))="","",OFFSET('Sanitation Data'!$D$31,0,10*ROW('Sanitation Data'!D152)))</f>
        <v/>
      </c>
      <c r="CO158" s="369" t="str">
        <f ca="1">+IF(OFFSET('Sanitation Data'!$D$32,0,10*ROW('Sanitation Data'!D152))="","",OFFSET('Sanitation Data'!$D$32,0,10*ROW('Sanitation Data'!D152)))</f>
        <v/>
      </c>
      <c r="CP158" s="369" t="str">
        <f ca="1">+IF(OFFSET('Sanitation Data'!$E$28,0,10*ROW('Sanitation Data'!E152))="","",OFFSET('Sanitation Data'!$E$28,0,10*ROW('Sanitation Data'!E152)))</f>
        <v/>
      </c>
      <c r="CQ158" s="369" t="str">
        <f ca="1">+IF(OFFSET('Sanitation Data'!$E$29,0,10*ROW('Sanitation Data'!E152))="","",OFFSET('Sanitation Data'!$E$29,0,10*ROW('Sanitation Data'!E152)))</f>
        <v/>
      </c>
      <c r="CR158" s="369" t="str">
        <f ca="1">+IF(OFFSET('Sanitation Data'!$E$30,0,10*ROW('Sanitation Data'!E152))="","",OFFSET('Sanitation Data'!$E$30,0,10*ROW('Sanitation Data'!E152)))</f>
        <v/>
      </c>
      <c r="CS158" s="369" t="str">
        <f ca="1">+IF(OFFSET('Sanitation Data'!$E$31,0,10*ROW('Sanitation Data'!E152))="","",OFFSET('Sanitation Data'!$E$31,0,10*ROW('Sanitation Data'!E152)))</f>
        <v/>
      </c>
      <c r="CT158" s="369" t="str">
        <f ca="1">+IF(OFFSET('Sanitation Data'!$E$32,0,10*ROW('Sanitation Data'!E152))="","",OFFSET('Sanitation Data'!$E$32,0,10*ROW('Sanitation Data'!E152)))</f>
        <v/>
      </c>
      <c r="CU158" s="369" t="str">
        <f ca="1">+IF(OFFSET('Sanitation Data'!$F$28,0,10*ROW('Sanitation Data'!F152))="","",OFFSET('Sanitation Data'!$F$28,0,10*ROW('Sanitation Data'!F152)))</f>
        <v/>
      </c>
      <c r="CV158" s="369" t="str">
        <f ca="1">+IF(OFFSET('Sanitation Data'!$F$29,0,10*ROW('Sanitation Data'!F152))="","",OFFSET('Sanitation Data'!$F$29,0,10*ROW('Sanitation Data'!F152)))</f>
        <v/>
      </c>
      <c r="CW158" s="369" t="str">
        <f ca="1">+IF(OFFSET('Sanitation Data'!$F$30,0,10*ROW('Sanitation Data'!F152))="","",OFFSET('Sanitation Data'!$F$30,0,10*ROW('Sanitation Data'!F152)))</f>
        <v/>
      </c>
      <c r="CX158" s="369" t="str">
        <f ca="1">+IF(OFFSET('Sanitation Data'!$F$31,0,10*ROW('Sanitation Data'!F152))="","",OFFSET('Sanitation Data'!$F$31,0,10*ROW('Sanitation Data'!F152)))</f>
        <v/>
      </c>
      <c r="CY158" s="369" t="str">
        <f ca="1">+IF(OFFSET('Sanitation Data'!$F$32,0,10*ROW('Sanitation Data'!F152))="","",OFFSET('Sanitation Data'!$F$32,0,10*ROW('Sanitation Data'!F152)))</f>
        <v/>
      </c>
      <c r="CZ158" s="369" t="str">
        <f ca="1">+IF(OFFSET('Sanitation Data'!$G$28,0,10*ROW('Sanitation Data'!G152))="","",OFFSET('Sanitation Data'!$G$28,0,10*ROW('Sanitation Data'!G152)))</f>
        <v/>
      </c>
      <c r="DA158" s="369" t="str">
        <f ca="1">+IF(OFFSET('Sanitation Data'!$G$29,0,10*ROW('Sanitation Data'!G152))="","",OFFSET('Sanitation Data'!$G$29,0,10*ROW('Sanitation Data'!G152)))</f>
        <v/>
      </c>
      <c r="DB158" s="369" t="str">
        <f ca="1">+IF(OFFSET('Sanitation Data'!$G$30,0,10*ROW('Sanitation Data'!G152))="","",OFFSET('Sanitation Data'!$G$30,0,10*ROW('Sanitation Data'!G152)))</f>
        <v/>
      </c>
      <c r="DC158" s="369" t="str">
        <f ca="1">+IF(OFFSET('Sanitation Data'!$G$31,0,10*ROW('Sanitation Data'!G152))="","",OFFSET('Sanitation Data'!$G$31,0,10*ROW('Sanitation Data'!G152)))</f>
        <v/>
      </c>
      <c r="DD158" s="369" t="str">
        <f ca="1">+IF(OFFSET('Sanitation Data'!$G$32,0,10*ROW('Sanitation Data'!G152))="","",OFFSET('Sanitation Data'!$G$32,0,10*ROW('Sanitation Data'!G152)))</f>
        <v/>
      </c>
      <c r="DE158" s="369" t="str">
        <f ca="1">+IF(OFFSET('Sanitation Data'!$H$28,0,10*ROW('Sanitation Data'!H152))="","",OFFSET('Sanitation Data'!$H$28,0,10*ROW('Sanitation Data'!H152)))</f>
        <v/>
      </c>
      <c r="DF158" s="369" t="str">
        <f ca="1">+IF(OFFSET('Sanitation Data'!$H$29,0,10*ROW('Sanitation Data'!H152))="","",OFFSET('Sanitation Data'!$H$29,0,10*ROW('Sanitation Data'!H152)))</f>
        <v/>
      </c>
      <c r="DG158" s="369" t="str">
        <f ca="1">+IF(OFFSET('Sanitation Data'!$H$30,0,10*ROW('Sanitation Data'!H152))="","",OFFSET('Sanitation Data'!$H$30,0,10*ROW('Sanitation Data'!H152)))</f>
        <v/>
      </c>
      <c r="DH158" s="369" t="str">
        <f ca="1">+IF(OFFSET('Sanitation Data'!$H$31,0,10*ROW('Sanitation Data'!H152))="","",OFFSET('Sanitation Data'!$H$31,0,10*ROW('Sanitation Data'!H152)))</f>
        <v/>
      </c>
      <c r="DI158" s="369" t="str">
        <f ca="1">+IF(OFFSET('Sanitation Data'!$H$32,0,10*ROW('Sanitation Data'!H152))="","",OFFSET('Sanitation Data'!$H$32,0,10*ROW('Sanitation Data'!H152)))</f>
        <v/>
      </c>
      <c r="DJ158" s="369" t="str">
        <f ca="1">+IF(OFFSET('Sanitation Data'!$I$28,0,10*ROW('Sanitation Data'!I152))="","",OFFSET('Sanitation Data'!$I$28,0,10*ROW('Sanitation Data'!I152)))</f>
        <v/>
      </c>
      <c r="DK158" s="369" t="str">
        <f ca="1">+IF(OFFSET('Sanitation Data'!$I$29,0,10*ROW('Sanitation Data'!I152))="","",OFFSET('Sanitation Data'!$I$29,0,10*ROW('Sanitation Data'!I152)))</f>
        <v/>
      </c>
      <c r="DL158" s="369" t="str">
        <f ca="1">+IF(OFFSET('Sanitation Data'!$I$30,0,10*ROW('Sanitation Data'!I152))="","",OFFSET('Sanitation Data'!$I$30,0,10*ROW('Sanitation Data'!I152)))</f>
        <v/>
      </c>
      <c r="DM158" s="369" t="str">
        <f ca="1">+IF(OFFSET('Sanitation Data'!$I$31,0,10*ROW('Sanitation Data'!I152))="","",OFFSET('Sanitation Data'!$I$31,0,10*ROW('Sanitation Data'!I152)))</f>
        <v/>
      </c>
      <c r="DN158" s="369" t="str">
        <f ca="1">+IF(OFFSET('Sanitation Data'!$I$32,0,10*ROW('Sanitation Data'!I152))="","",OFFSET('Sanitation Data'!$I$32,0,10*ROW('Sanitation Data'!I152)))</f>
        <v/>
      </c>
      <c r="DO158" s="369" t="str">
        <f ca="1">+IF(OFFSET('Hygiene Data'!$D$11,0,10*ROW('Hygiene Data'!D152))="","",OFFSET('Hygiene Data'!$D$11,0,10*ROW('Hygiene Data'!D152)))</f>
        <v/>
      </c>
      <c r="DP158" s="369" t="str">
        <f ca="1">+IF(OFFSET('Hygiene Data'!$D$12,0,10*ROW('Hygiene Data'!D152))="","",OFFSET('Hygiene Data'!$D$12,0,10*ROW('Hygiene Data'!D152)))</f>
        <v/>
      </c>
      <c r="DQ158" s="369" t="str">
        <f ca="1">+IF(OFFSET('Hygiene Data'!$D$13,0,10*ROW('Hygiene Data'!D152))="","",OFFSET('Hygiene Data'!$D$13,0,10*ROW('Hygiene Data'!D152)))</f>
        <v/>
      </c>
      <c r="DR158" s="369" t="str">
        <f ca="1">+IF(OFFSET('Hygiene Data'!$E$11,0,10*ROW('Hygiene Data'!E152))="","",OFFSET('Hygiene Data'!$E$11,0,10*ROW('Hygiene Data'!E152)))</f>
        <v/>
      </c>
      <c r="DS158" s="369" t="str">
        <f ca="1">+IF(OFFSET('Hygiene Data'!$E$12,0,10*ROW('Hygiene Data'!E152))="","",OFFSET('Hygiene Data'!$E$12,0,10*ROW('Hygiene Data'!E152)))</f>
        <v/>
      </c>
      <c r="DT158" s="369" t="str">
        <f ca="1">+IF(OFFSET('Hygiene Data'!$E$13,0,10*ROW('Hygiene Data'!E152))="","",OFFSET('Hygiene Data'!$E$13,0,10*ROW('Hygiene Data'!E152)))</f>
        <v/>
      </c>
      <c r="DU158" s="369" t="str">
        <f ca="1">+IF(OFFSET('Hygiene Data'!$F$11,0,10*ROW('Hygiene Data'!F152))="","",OFFSET('Hygiene Data'!$F$11,0,10*ROW('Hygiene Data'!F152)))</f>
        <v/>
      </c>
      <c r="DV158" s="369" t="str">
        <f ca="1">+IF(OFFSET('Hygiene Data'!$F$12,0,10*ROW('Hygiene Data'!F152))="","",OFFSET('Hygiene Data'!$F$12,0,10*ROW('Hygiene Data'!F152)))</f>
        <v/>
      </c>
      <c r="DW158" s="369" t="str">
        <f ca="1">+IF(OFFSET('Hygiene Data'!$F$13,0,10*ROW('Hygiene Data'!F152))="","",OFFSET('Hygiene Data'!$F$13,0,10*ROW('Hygiene Data'!F152)))</f>
        <v/>
      </c>
      <c r="DX158" s="369" t="str">
        <f ca="1">+IF(OFFSET('Hygiene Data'!$G$11,0,10*ROW('Hygiene Data'!G152))="","",OFFSET('Hygiene Data'!$G$11,0,10*ROW('Hygiene Data'!G152)))</f>
        <v/>
      </c>
      <c r="DY158" s="369" t="str">
        <f ca="1">+IF(OFFSET('Hygiene Data'!$G$12,0,10*ROW('Hygiene Data'!G152))="","",OFFSET('Hygiene Data'!$G$12,0,10*ROW('Hygiene Data'!G152)))</f>
        <v/>
      </c>
      <c r="DZ158" s="369" t="str">
        <f ca="1">+IF(OFFSET('Hygiene Data'!$G$13,0,10*ROW('Hygiene Data'!G152))="","",OFFSET('Hygiene Data'!$G$13,0,10*ROW('Hygiene Data'!G152)))</f>
        <v/>
      </c>
      <c r="EA158" s="369" t="str">
        <f ca="1">+IF(OFFSET('Hygiene Data'!$H$11,0,10*ROW('Hygiene Data'!H152))="","",OFFSET('Hygiene Data'!$H$11,0,10*ROW('Hygiene Data'!H152)))</f>
        <v/>
      </c>
      <c r="EB158" s="369" t="str">
        <f ca="1">+IF(OFFSET('Hygiene Data'!$H$12,0,10*ROW('Hygiene Data'!H152))="","",OFFSET('Hygiene Data'!$H$12,0,10*ROW('Hygiene Data'!H152)))</f>
        <v/>
      </c>
      <c r="EC158" s="369" t="str">
        <f ca="1">+IF(OFFSET('Hygiene Data'!$H$13,0,10*ROW('Hygiene Data'!H152))="","",OFFSET('Hygiene Data'!$H$13,0,10*ROW('Hygiene Data'!H152)))</f>
        <v/>
      </c>
      <c r="ED158" s="369" t="str">
        <f ca="1">+IF(OFFSET('Hygiene Data'!$I$11,0,10*ROW('Hygiene Data'!I152))="","",OFFSET('Hygiene Data'!$I$11,0,10*ROW('Hygiene Data'!I152)))</f>
        <v/>
      </c>
      <c r="EE158" s="369" t="str">
        <f ca="1">+IF(OFFSET('Hygiene Data'!$I$12,0,10*ROW('Hygiene Data'!I152))="","",OFFSET('Hygiene Data'!$I$12,0,10*ROW('Hygiene Data'!I152)))</f>
        <v/>
      </c>
      <c r="EF158" s="369" t="str">
        <f ca="1">+IF(OFFSET('Hygiene Data'!$I$13,0,10*ROW('Hygiene Data'!I152))="","",OFFSET('Hygiene Data'!$I$13,0,10*ROW('Hygiene Data'!I152)))</f>
        <v/>
      </c>
    </row>
    <row r="159" spans="1:136" x14ac:dyDescent="0.25">
      <c r="A159" s="478" t="str">
        <f ca="1">+IF(OFFSET('Water Data'!$B$2,0,10*ROW('Water Data'!E153))="","",OFFSET('Water Data'!$B$2,0,10*ROW('Water Data'!E153)))</f>
        <v/>
      </c>
      <c r="B159" s="478"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05" t="str">
        <f t="shared" ca="1" si="2"/>
        <v/>
      </c>
      <c r="D159" s="506"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06"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06"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06"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06"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06"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06"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06"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06"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06"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06"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06"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06"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06"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06"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06"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06"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06"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07"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07"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07"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07"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07"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07"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07"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07"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07"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07"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07"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07"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07"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07"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07"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07"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07"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07"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07"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07"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07"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07"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07"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07"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07"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07"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07"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07"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07"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07"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08"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84"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08"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08"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08"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08"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08"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08"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08"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08"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08"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08"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08"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08"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08"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08"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08"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08"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69" t="str">
        <f ca="1">+IF(OFFSET('Water Data'!$D$27,0,10*ROW('Water Data'!D153))="","",OFFSET('Water Data'!$D$27,0,10*ROW('Water Data'!D153)))</f>
        <v/>
      </c>
      <c r="BT159" s="369" t="str">
        <f ca="1">+IF(OFFSET('Water Data'!$D$28,0,10*ROW('Water Data'!D153))="","",OFFSET('Water Data'!$D$28,0,10*ROW('Water Data'!D153)))</f>
        <v/>
      </c>
      <c r="BU159" s="369" t="str">
        <f ca="1">+IF(OFFSET('Water Data'!$D$29,0,10*ROW('Water Data'!D153))="","",OFFSET('Water Data'!$D$29,0,10*ROW('Water Data'!D153)))</f>
        <v/>
      </c>
      <c r="BV159" s="369" t="str">
        <f ca="1">+IF(OFFSET('Water Data'!$E$27,0,10*ROW('Water Data'!E153))="","",OFFSET('Water Data'!$E$27,0,10*ROW('Water Data'!E153)))</f>
        <v/>
      </c>
      <c r="BW159" s="369" t="str">
        <f ca="1">+IF(OFFSET('Water Data'!$E$28,0,10*ROW('Water Data'!E153))="","",OFFSET('Water Data'!$E$28,0,10*ROW('Water Data'!E153)))</f>
        <v/>
      </c>
      <c r="BX159" s="369" t="str">
        <f ca="1">+IF(OFFSET('Water Data'!$E$29,0,10*ROW('Water Data'!E153))="","",OFFSET('Water Data'!$E$29,0,10*ROW('Water Data'!E153)))</f>
        <v/>
      </c>
      <c r="BY159" s="369" t="str">
        <f ca="1">+IF(OFFSET('Water Data'!$F$27,0,10*ROW('Water Data'!F153))="","",OFFSET('Water Data'!$F$27,0,10*ROW('Water Data'!F153)))</f>
        <v/>
      </c>
      <c r="BZ159" s="369" t="str">
        <f ca="1">+IF(OFFSET('Water Data'!$F$28,0,10*ROW('Water Data'!F153))="","",OFFSET('Water Data'!$F$28,0,10*ROW('Water Data'!F153)))</f>
        <v/>
      </c>
      <c r="CA159" s="369" t="str">
        <f ca="1">+IF(OFFSET('Water Data'!$F$29,0,10*ROW('Water Data'!F153))="","",OFFSET('Water Data'!$F$29,0,10*ROW('Water Data'!F153)))</f>
        <v/>
      </c>
      <c r="CB159" s="369" t="str">
        <f ca="1">+IF(OFFSET('Water Data'!$G$27,0,10*ROW('Water Data'!G153))="","",OFFSET('Water Data'!$G$27,0,10*ROW('Water Data'!G153)))</f>
        <v/>
      </c>
      <c r="CC159" s="369" t="str">
        <f ca="1">+IF(OFFSET('Water Data'!$G$28,0,10*ROW('Water Data'!G153))="","",OFFSET('Water Data'!$G$28,0,10*ROW('Water Data'!G153)))</f>
        <v/>
      </c>
      <c r="CD159" s="369" t="str">
        <f ca="1">+IF(OFFSET('Water Data'!$G$29,0,10*ROW('Water Data'!G153))="","",OFFSET('Water Data'!$G$29,0,10*ROW('Water Data'!G153)))</f>
        <v/>
      </c>
      <c r="CE159" s="369" t="str">
        <f ca="1">+IF(OFFSET('Water Data'!$H$27,0,10*ROW('Water Data'!H153))="","",OFFSET('Water Data'!$H$27,0,10*ROW('Water Data'!H153)))</f>
        <v/>
      </c>
      <c r="CF159" s="369" t="str">
        <f ca="1">+IF(OFFSET('Water Data'!$H$28,0,10*ROW('Water Data'!H153))="","",OFFSET('Water Data'!$H$28,0,10*ROW('Water Data'!H153)))</f>
        <v/>
      </c>
      <c r="CG159" s="369" t="str">
        <f ca="1">+IF(OFFSET('Water Data'!$H$29,0,10*ROW('Water Data'!H153))="","",OFFSET('Water Data'!$H$29,0,10*ROW('Water Data'!H153)))</f>
        <v/>
      </c>
      <c r="CH159" s="369" t="str">
        <f ca="1">+IF(OFFSET('Water Data'!$I$27,0,10*ROW('Water Data'!I153))="","",OFFSET('Water Data'!$I$27,0,10*ROW('Water Data'!I153)))</f>
        <v/>
      </c>
      <c r="CI159" s="369" t="str">
        <f ca="1">+IF(OFFSET('Water Data'!$I$28,0,10*ROW('Water Data'!I153))="","",OFFSET('Water Data'!$I$28,0,10*ROW('Water Data'!I153)))</f>
        <v/>
      </c>
      <c r="CJ159" s="369" t="str">
        <f ca="1">+IF(OFFSET('Water Data'!$I$29,0,10*ROW('Water Data'!I153))="","",OFFSET('Water Data'!$I$29,0,10*ROW('Water Data'!I153)))</f>
        <v/>
      </c>
      <c r="CK159" s="369" t="str">
        <f ca="1">+IF(OFFSET('Sanitation Data'!$D$28,0,10*ROW('Sanitation Data'!D153))="","",OFFSET('Sanitation Data'!$D$28,0,10*ROW('Sanitation Data'!D153)))</f>
        <v/>
      </c>
      <c r="CL159" s="369" t="str">
        <f ca="1">+IF(OFFSET('Sanitation Data'!$D$29,0,10*ROW('Sanitation Data'!D153))="","",OFFSET('Sanitation Data'!$D$29,0,10*ROW('Sanitation Data'!D153)))</f>
        <v/>
      </c>
      <c r="CM159" s="369" t="str">
        <f ca="1">+IF(OFFSET('Sanitation Data'!$D$30,0,10*ROW('Sanitation Data'!D153))="","",OFFSET('Sanitation Data'!$D$30,0,10*ROW('Sanitation Data'!D153)))</f>
        <v/>
      </c>
      <c r="CN159" s="369" t="str">
        <f ca="1">+IF(OFFSET('Sanitation Data'!$D$31,0,10*ROW('Sanitation Data'!D153))="","",OFFSET('Sanitation Data'!$D$31,0,10*ROW('Sanitation Data'!D153)))</f>
        <v/>
      </c>
      <c r="CO159" s="369" t="str">
        <f ca="1">+IF(OFFSET('Sanitation Data'!$D$32,0,10*ROW('Sanitation Data'!D153))="","",OFFSET('Sanitation Data'!$D$32,0,10*ROW('Sanitation Data'!D153)))</f>
        <v/>
      </c>
      <c r="CP159" s="369" t="str">
        <f ca="1">+IF(OFFSET('Sanitation Data'!$E$28,0,10*ROW('Sanitation Data'!E153))="","",OFFSET('Sanitation Data'!$E$28,0,10*ROW('Sanitation Data'!E153)))</f>
        <v/>
      </c>
      <c r="CQ159" s="369" t="str">
        <f ca="1">+IF(OFFSET('Sanitation Data'!$E$29,0,10*ROW('Sanitation Data'!E153))="","",OFFSET('Sanitation Data'!$E$29,0,10*ROW('Sanitation Data'!E153)))</f>
        <v/>
      </c>
      <c r="CR159" s="369" t="str">
        <f ca="1">+IF(OFFSET('Sanitation Data'!$E$30,0,10*ROW('Sanitation Data'!E153))="","",OFFSET('Sanitation Data'!$E$30,0,10*ROW('Sanitation Data'!E153)))</f>
        <v/>
      </c>
      <c r="CS159" s="369" t="str">
        <f ca="1">+IF(OFFSET('Sanitation Data'!$E$31,0,10*ROW('Sanitation Data'!E153))="","",OFFSET('Sanitation Data'!$E$31,0,10*ROW('Sanitation Data'!E153)))</f>
        <v/>
      </c>
      <c r="CT159" s="369" t="str">
        <f ca="1">+IF(OFFSET('Sanitation Data'!$E$32,0,10*ROW('Sanitation Data'!E153))="","",OFFSET('Sanitation Data'!$E$32,0,10*ROW('Sanitation Data'!E153)))</f>
        <v/>
      </c>
      <c r="CU159" s="369" t="str">
        <f ca="1">+IF(OFFSET('Sanitation Data'!$F$28,0,10*ROW('Sanitation Data'!F153))="","",OFFSET('Sanitation Data'!$F$28,0,10*ROW('Sanitation Data'!F153)))</f>
        <v/>
      </c>
      <c r="CV159" s="369" t="str">
        <f ca="1">+IF(OFFSET('Sanitation Data'!$F$29,0,10*ROW('Sanitation Data'!F153))="","",OFFSET('Sanitation Data'!$F$29,0,10*ROW('Sanitation Data'!F153)))</f>
        <v/>
      </c>
      <c r="CW159" s="369" t="str">
        <f ca="1">+IF(OFFSET('Sanitation Data'!$F$30,0,10*ROW('Sanitation Data'!F153))="","",OFFSET('Sanitation Data'!$F$30,0,10*ROW('Sanitation Data'!F153)))</f>
        <v/>
      </c>
      <c r="CX159" s="369" t="str">
        <f ca="1">+IF(OFFSET('Sanitation Data'!$F$31,0,10*ROW('Sanitation Data'!F153))="","",OFFSET('Sanitation Data'!$F$31,0,10*ROW('Sanitation Data'!F153)))</f>
        <v/>
      </c>
      <c r="CY159" s="369" t="str">
        <f ca="1">+IF(OFFSET('Sanitation Data'!$F$32,0,10*ROW('Sanitation Data'!F153))="","",OFFSET('Sanitation Data'!$F$32,0,10*ROW('Sanitation Data'!F153)))</f>
        <v/>
      </c>
      <c r="CZ159" s="369" t="str">
        <f ca="1">+IF(OFFSET('Sanitation Data'!$G$28,0,10*ROW('Sanitation Data'!G153))="","",OFFSET('Sanitation Data'!$G$28,0,10*ROW('Sanitation Data'!G153)))</f>
        <v/>
      </c>
      <c r="DA159" s="369" t="str">
        <f ca="1">+IF(OFFSET('Sanitation Data'!$G$29,0,10*ROW('Sanitation Data'!G153))="","",OFFSET('Sanitation Data'!$G$29,0,10*ROW('Sanitation Data'!G153)))</f>
        <v/>
      </c>
      <c r="DB159" s="369" t="str">
        <f ca="1">+IF(OFFSET('Sanitation Data'!$G$30,0,10*ROW('Sanitation Data'!G153))="","",OFFSET('Sanitation Data'!$G$30,0,10*ROW('Sanitation Data'!G153)))</f>
        <v/>
      </c>
      <c r="DC159" s="369" t="str">
        <f ca="1">+IF(OFFSET('Sanitation Data'!$G$31,0,10*ROW('Sanitation Data'!G153))="","",OFFSET('Sanitation Data'!$G$31,0,10*ROW('Sanitation Data'!G153)))</f>
        <v/>
      </c>
      <c r="DD159" s="369" t="str">
        <f ca="1">+IF(OFFSET('Sanitation Data'!$G$32,0,10*ROW('Sanitation Data'!G153))="","",OFFSET('Sanitation Data'!$G$32,0,10*ROW('Sanitation Data'!G153)))</f>
        <v/>
      </c>
      <c r="DE159" s="369" t="str">
        <f ca="1">+IF(OFFSET('Sanitation Data'!$H$28,0,10*ROW('Sanitation Data'!H153))="","",OFFSET('Sanitation Data'!$H$28,0,10*ROW('Sanitation Data'!H153)))</f>
        <v/>
      </c>
      <c r="DF159" s="369" t="str">
        <f ca="1">+IF(OFFSET('Sanitation Data'!$H$29,0,10*ROW('Sanitation Data'!H153))="","",OFFSET('Sanitation Data'!$H$29,0,10*ROW('Sanitation Data'!H153)))</f>
        <v/>
      </c>
      <c r="DG159" s="369" t="str">
        <f ca="1">+IF(OFFSET('Sanitation Data'!$H$30,0,10*ROW('Sanitation Data'!H153))="","",OFFSET('Sanitation Data'!$H$30,0,10*ROW('Sanitation Data'!H153)))</f>
        <v/>
      </c>
      <c r="DH159" s="369" t="str">
        <f ca="1">+IF(OFFSET('Sanitation Data'!$H$31,0,10*ROW('Sanitation Data'!H153))="","",OFFSET('Sanitation Data'!$H$31,0,10*ROW('Sanitation Data'!H153)))</f>
        <v/>
      </c>
      <c r="DI159" s="369" t="str">
        <f ca="1">+IF(OFFSET('Sanitation Data'!$H$32,0,10*ROW('Sanitation Data'!H153))="","",OFFSET('Sanitation Data'!$H$32,0,10*ROW('Sanitation Data'!H153)))</f>
        <v/>
      </c>
      <c r="DJ159" s="369" t="str">
        <f ca="1">+IF(OFFSET('Sanitation Data'!$I$28,0,10*ROW('Sanitation Data'!I153))="","",OFFSET('Sanitation Data'!$I$28,0,10*ROW('Sanitation Data'!I153)))</f>
        <v/>
      </c>
      <c r="DK159" s="369" t="str">
        <f ca="1">+IF(OFFSET('Sanitation Data'!$I$29,0,10*ROW('Sanitation Data'!I153))="","",OFFSET('Sanitation Data'!$I$29,0,10*ROW('Sanitation Data'!I153)))</f>
        <v/>
      </c>
      <c r="DL159" s="369" t="str">
        <f ca="1">+IF(OFFSET('Sanitation Data'!$I$30,0,10*ROW('Sanitation Data'!I153))="","",OFFSET('Sanitation Data'!$I$30,0,10*ROW('Sanitation Data'!I153)))</f>
        <v/>
      </c>
      <c r="DM159" s="369" t="str">
        <f ca="1">+IF(OFFSET('Sanitation Data'!$I$31,0,10*ROW('Sanitation Data'!I153))="","",OFFSET('Sanitation Data'!$I$31,0,10*ROW('Sanitation Data'!I153)))</f>
        <v/>
      </c>
      <c r="DN159" s="369" t="str">
        <f ca="1">+IF(OFFSET('Sanitation Data'!$I$32,0,10*ROW('Sanitation Data'!I153))="","",OFFSET('Sanitation Data'!$I$32,0,10*ROW('Sanitation Data'!I153)))</f>
        <v/>
      </c>
      <c r="DO159" s="369" t="str">
        <f ca="1">+IF(OFFSET('Hygiene Data'!$D$11,0,10*ROW('Hygiene Data'!D153))="","",OFFSET('Hygiene Data'!$D$11,0,10*ROW('Hygiene Data'!D153)))</f>
        <v/>
      </c>
      <c r="DP159" s="369" t="str">
        <f ca="1">+IF(OFFSET('Hygiene Data'!$D$12,0,10*ROW('Hygiene Data'!D153))="","",OFFSET('Hygiene Data'!$D$12,0,10*ROW('Hygiene Data'!D153)))</f>
        <v/>
      </c>
      <c r="DQ159" s="369" t="str">
        <f ca="1">+IF(OFFSET('Hygiene Data'!$D$13,0,10*ROW('Hygiene Data'!D153))="","",OFFSET('Hygiene Data'!$D$13,0,10*ROW('Hygiene Data'!D153)))</f>
        <v/>
      </c>
      <c r="DR159" s="369" t="str">
        <f ca="1">+IF(OFFSET('Hygiene Data'!$E$11,0,10*ROW('Hygiene Data'!E153))="","",OFFSET('Hygiene Data'!$E$11,0,10*ROW('Hygiene Data'!E153)))</f>
        <v/>
      </c>
      <c r="DS159" s="369" t="str">
        <f ca="1">+IF(OFFSET('Hygiene Data'!$E$12,0,10*ROW('Hygiene Data'!E153))="","",OFFSET('Hygiene Data'!$E$12,0,10*ROW('Hygiene Data'!E153)))</f>
        <v/>
      </c>
      <c r="DT159" s="369" t="str">
        <f ca="1">+IF(OFFSET('Hygiene Data'!$E$13,0,10*ROW('Hygiene Data'!E153))="","",OFFSET('Hygiene Data'!$E$13,0,10*ROW('Hygiene Data'!E153)))</f>
        <v/>
      </c>
      <c r="DU159" s="369" t="str">
        <f ca="1">+IF(OFFSET('Hygiene Data'!$F$11,0,10*ROW('Hygiene Data'!F153))="","",OFFSET('Hygiene Data'!$F$11,0,10*ROW('Hygiene Data'!F153)))</f>
        <v/>
      </c>
      <c r="DV159" s="369" t="str">
        <f ca="1">+IF(OFFSET('Hygiene Data'!$F$12,0,10*ROW('Hygiene Data'!F153))="","",OFFSET('Hygiene Data'!$F$12,0,10*ROW('Hygiene Data'!F153)))</f>
        <v/>
      </c>
      <c r="DW159" s="369" t="str">
        <f ca="1">+IF(OFFSET('Hygiene Data'!$F$13,0,10*ROW('Hygiene Data'!F153))="","",OFFSET('Hygiene Data'!$F$13,0,10*ROW('Hygiene Data'!F153)))</f>
        <v/>
      </c>
      <c r="DX159" s="369" t="str">
        <f ca="1">+IF(OFFSET('Hygiene Data'!$G$11,0,10*ROW('Hygiene Data'!G153))="","",OFFSET('Hygiene Data'!$G$11,0,10*ROW('Hygiene Data'!G153)))</f>
        <v/>
      </c>
      <c r="DY159" s="369" t="str">
        <f ca="1">+IF(OFFSET('Hygiene Data'!$G$12,0,10*ROW('Hygiene Data'!G153))="","",OFFSET('Hygiene Data'!$G$12,0,10*ROW('Hygiene Data'!G153)))</f>
        <v/>
      </c>
      <c r="DZ159" s="369" t="str">
        <f ca="1">+IF(OFFSET('Hygiene Data'!$G$13,0,10*ROW('Hygiene Data'!G153))="","",OFFSET('Hygiene Data'!$G$13,0,10*ROW('Hygiene Data'!G153)))</f>
        <v/>
      </c>
      <c r="EA159" s="369" t="str">
        <f ca="1">+IF(OFFSET('Hygiene Data'!$H$11,0,10*ROW('Hygiene Data'!H153))="","",OFFSET('Hygiene Data'!$H$11,0,10*ROW('Hygiene Data'!H153)))</f>
        <v/>
      </c>
      <c r="EB159" s="369" t="str">
        <f ca="1">+IF(OFFSET('Hygiene Data'!$H$12,0,10*ROW('Hygiene Data'!H153))="","",OFFSET('Hygiene Data'!$H$12,0,10*ROW('Hygiene Data'!H153)))</f>
        <v/>
      </c>
      <c r="EC159" s="369" t="str">
        <f ca="1">+IF(OFFSET('Hygiene Data'!$H$13,0,10*ROW('Hygiene Data'!H153))="","",OFFSET('Hygiene Data'!$H$13,0,10*ROW('Hygiene Data'!H153)))</f>
        <v/>
      </c>
      <c r="ED159" s="369" t="str">
        <f ca="1">+IF(OFFSET('Hygiene Data'!$I$11,0,10*ROW('Hygiene Data'!I153))="","",OFFSET('Hygiene Data'!$I$11,0,10*ROW('Hygiene Data'!I153)))</f>
        <v/>
      </c>
      <c r="EE159" s="369" t="str">
        <f ca="1">+IF(OFFSET('Hygiene Data'!$I$12,0,10*ROW('Hygiene Data'!I153))="","",OFFSET('Hygiene Data'!$I$12,0,10*ROW('Hygiene Data'!I153)))</f>
        <v/>
      </c>
      <c r="EF159" s="369" t="str">
        <f ca="1">+IF(OFFSET('Hygiene Data'!$I$13,0,10*ROW('Hygiene Data'!I153))="","",OFFSET('Hygiene Data'!$I$13,0,10*ROW('Hygiene Data'!I153)))</f>
        <v/>
      </c>
    </row>
    <row r="160" spans="1:136" x14ac:dyDescent="0.25">
      <c r="A160" s="478" t="str">
        <f ca="1">+IF(OFFSET('Water Data'!$B$2,0,10*ROW('Water Data'!E154))="","",OFFSET('Water Data'!$B$2,0,10*ROW('Water Data'!E154)))</f>
        <v/>
      </c>
      <c r="B160" s="478"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05" t="str">
        <f t="shared" ca="1" si="2"/>
        <v/>
      </c>
      <c r="D160" s="506"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06"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06"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06"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06"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06"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06"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06"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06"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06"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06"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06"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06"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06"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06"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06"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06"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06"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07"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07"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07"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07"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07"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07"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07"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07"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07"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07"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07"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07"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07"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07"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07"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07"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07"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07"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07"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07"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07"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07"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07"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07"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07"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07"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07"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07"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07"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07"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08"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84"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08"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08"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08"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08"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08"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08"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08"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08"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08"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08"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08"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08"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08"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08"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08"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08"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69" t="str">
        <f ca="1">+IF(OFFSET('Water Data'!$D$27,0,10*ROW('Water Data'!D154))="","",OFFSET('Water Data'!$D$27,0,10*ROW('Water Data'!D154)))</f>
        <v/>
      </c>
      <c r="BT160" s="369" t="str">
        <f ca="1">+IF(OFFSET('Water Data'!$D$28,0,10*ROW('Water Data'!D154))="","",OFFSET('Water Data'!$D$28,0,10*ROW('Water Data'!D154)))</f>
        <v/>
      </c>
      <c r="BU160" s="369" t="str">
        <f ca="1">+IF(OFFSET('Water Data'!$D$29,0,10*ROW('Water Data'!D154))="","",OFFSET('Water Data'!$D$29,0,10*ROW('Water Data'!D154)))</f>
        <v/>
      </c>
      <c r="BV160" s="369" t="str">
        <f ca="1">+IF(OFFSET('Water Data'!$E$27,0,10*ROW('Water Data'!E154))="","",OFFSET('Water Data'!$E$27,0,10*ROW('Water Data'!E154)))</f>
        <v/>
      </c>
      <c r="BW160" s="369" t="str">
        <f ca="1">+IF(OFFSET('Water Data'!$E$28,0,10*ROW('Water Data'!E154))="","",OFFSET('Water Data'!$E$28,0,10*ROW('Water Data'!E154)))</f>
        <v/>
      </c>
      <c r="BX160" s="369" t="str">
        <f ca="1">+IF(OFFSET('Water Data'!$E$29,0,10*ROW('Water Data'!E154))="","",OFFSET('Water Data'!$E$29,0,10*ROW('Water Data'!E154)))</f>
        <v/>
      </c>
      <c r="BY160" s="369" t="str">
        <f ca="1">+IF(OFFSET('Water Data'!$F$27,0,10*ROW('Water Data'!F154))="","",OFFSET('Water Data'!$F$27,0,10*ROW('Water Data'!F154)))</f>
        <v/>
      </c>
      <c r="BZ160" s="369" t="str">
        <f ca="1">+IF(OFFSET('Water Data'!$F$28,0,10*ROW('Water Data'!F154))="","",OFFSET('Water Data'!$F$28,0,10*ROW('Water Data'!F154)))</f>
        <v/>
      </c>
      <c r="CA160" s="369" t="str">
        <f ca="1">+IF(OFFSET('Water Data'!$F$29,0,10*ROW('Water Data'!F154))="","",OFFSET('Water Data'!$F$29,0,10*ROW('Water Data'!F154)))</f>
        <v/>
      </c>
      <c r="CB160" s="369" t="str">
        <f ca="1">+IF(OFFSET('Water Data'!$G$27,0,10*ROW('Water Data'!G154))="","",OFFSET('Water Data'!$G$27,0,10*ROW('Water Data'!G154)))</f>
        <v/>
      </c>
      <c r="CC160" s="369" t="str">
        <f ca="1">+IF(OFFSET('Water Data'!$G$28,0,10*ROW('Water Data'!G154))="","",OFFSET('Water Data'!$G$28,0,10*ROW('Water Data'!G154)))</f>
        <v/>
      </c>
      <c r="CD160" s="369" t="str">
        <f ca="1">+IF(OFFSET('Water Data'!$G$29,0,10*ROW('Water Data'!G154))="","",OFFSET('Water Data'!$G$29,0,10*ROW('Water Data'!G154)))</f>
        <v/>
      </c>
      <c r="CE160" s="369" t="str">
        <f ca="1">+IF(OFFSET('Water Data'!$H$27,0,10*ROW('Water Data'!H154))="","",OFFSET('Water Data'!$H$27,0,10*ROW('Water Data'!H154)))</f>
        <v/>
      </c>
      <c r="CF160" s="369" t="str">
        <f ca="1">+IF(OFFSET('Water Data'!$H$28,0,10*ROW('Water Data'!H154))="","",OFFSET('Water Data'!$H$28,0,10*ROW('Water Data'!H154)))</f>
        <v/>
      </c>
      <c r="CG160" s="369" t="str">
        <f ca="1">+IF(OFFSET('Water Data'!$H$29,0,10*ROW('Water Data'!H154))="","",OFFSET('Water Data'!$H$29,0,10*ROW('Water Data'!H154)))</f>
        <v/>
      </c>
      <c r="CH160" s="369" t="str">
        <f ca="1">+IF(OFFSET('Water Data'!$I$27,0,10*ROW('Water Data'!I154))="","",OFFSET('Water Data'!$I$27,0,10*ROW('Water Data'!I154)))</f>
        <v/>
      </c>
      <c r="CI160" s="369" t="str">
        <f ca="1">+IF(OFFSET('Water Data'!$I$28,0,10*ROW('Water Data'!I154))="","",OFFSET('Water Data'!$I$28,0,10*ROW('Water Data'!I154)))</f>
        <v/>
      </c>
      <c r="CJ160" s="369" t="str">
        <f ca="1">+IF(OFFSET('Water Data'!$I$29,0,10*ROW('Water Data'!I154))="","",OFFSET('Water Data'!$I$29,0,10*ROW('Water Data'!I154)))</f>
        <v/>
      </c>
      <c r="CK160" s="369" t="str">
        <f ca="1">+IF(OFFSET('Sanitation Data'!$D$28,0,10*ROW('Sanitation Data'!D154))="","",OFFSET('Sanitation Data'!$D$28,0,10*ROW('Sanitation Data'!D154)))</f>
        <v/>
      </c>
      <c r="CL160" s="369" t="str">
        <f ca="1">+IF(OFFSET('Sanitation Data'!$D$29,0,10*ROW('Sanitation Data'!D154))="","",OFFSET('Sanitation Data'!$D$29,0,10*ROW('Sanitation Data'!D154)))</f>
        <v/>
      </c>
      <c r="CM160" s="369" t="str">
        <f ca="1">+IF(OFFSET('Sanitation Data'!$D$30,0,10*ROW('Sanitation Data'!D154))="","",OFFSET('Sanitation Data'!$D$30,0,10*ROW('Sanitation Data'!D154)))</f>
        <v/>
      </c>
      <c r="CN160" s="369" t="str">
        <f ca="1">+IF(OFFSET('Sanitation Data'!$D$31,0,10*ROW('Sanitation Data'!D154))="","",OFFSET('Sanitation Data'!$D$31,0,10*ROW('Sanitation Data'!D154)))</f>
        <v/>
      </c>
      <c r="CO160" s="369" t="str">
        <f ca="1">+IF(OFFSET('Sanitation Data'!$D$32,0,10*ROW('Sanitation Data'!D154))="","",OFFSET('Sanitation Data'!$D$32,0,10*ROW('Sanitation Data'!D154)))</f>
        <v/>
      </c>
      <c r="CP160" s="369" t="str">
        <f ca="1">+IF(OFFSET('Sanitation Data'!$E$28,0,10*ROW('Sanitation Data'!E154))="","",OFFSET('Sanitation Data'!$E$28,0,10*ROW('Sanitation Data'!E154)))</f>
        <v/>
      </c>
      <c r="CQ160" s="369" t="str">
        <f ca="1">+IF(OFFSET('Sanitation Data'!$E$29,0,10*ROW('Sanitation Data'!E154))="","",OFFSET('Sanitation Data'!$E$29,0,10*ROW('Sanitation Data'!E154)))</f>
        <v/>
      </c>
      <c r="CR160" s="369" t="str">
        <f ca="1">+IF(OFFSET('Sanitation Data'!$E$30,0,10*ROW('Sanitation Data'!E154))="","",OFFSET('Sanitation Data'!$E$30,0,10*ROW('Sanitation Data'!E154)))</f>
        <v/>
      </c>
      <c r="CS160" s="369" t="str">
        <f ca="1">+IF(OFFSET('Sanitation Data'!$E$31,0,10*ROW('Sanitation Data'!E154))="","",OFFSET('Sanitation Data'!$E$31,0,10*ROW('Sanitation Data'!E154)))</f>
        <v/>
      </c>
      <c r="CT160" s="369" t="str">
        <f ca="1">+IF(OFFSET('Sanitation Data'!$E$32,0,10*ROW('Sanitation Data'!E154))="","",OFFSET('Sanitation Data'!$E$32,0,10*ROW('Sanitation Data'!E154)))</f>
        <v/>
      </c>
      <c r="CU160" s="369" t="str">
        <f ca="1">+IF(OFFSET('Sanitation Data'!$F$28,0,10*ROW('Sanitation Data'!F154))="","",OFFSET('Sanitation Data'!$F$28,0,10*ROW('Sanitation Data'!F154)))</f>
        <v/>
      </c>
      <c r="CV160" s="369" t="str">
        <f ca="1">+IF(OFFSET('Sanitation Data'!$F$29,0,10*ROW('Sanitation Data'!F154))="","",OFFSET('Sanitation Data'!$F$29,0,10*ROW('Sanitation Data'!F154)))</f>
        <v/>
      </c>
      <c r="CW160" s="369" t="str">
        <f ca="1">+IF(OFFSET('Sanitation Data'!$F$30,0,10*ROW('Sanitation Data'!F154))="","",OFFSET('Sanitation Data'!$F$30,0,10*ROW('Sanitation Data'!F154)))</f>
        <v/>
      </c>
      <c r="CX160" s="369" t="str">
        <f ca="1">+IF(OFFSET('Sanitation Data'!$F$31,0,10*ROW('Sanitation Data'!F154))="","",OFFSET('Sanitation Data'!$F$31,0,10*ROW('Sanitation Data'!F154)))</f>
        <v/>
      </c>
      <c r="CY160" s="369" t="str">
        <f ca="1">+IF(OFFSET('Sanitation Data'!$F$32,0,10*ROW('Sanitation Data'!F154))="","",OFFSET('Sanitation Data'!$F$32,0,10*ROW('Sanitation Data'!F154)))</f>
        <v/>
      </c>
      <c r="CZ160" s="369" t="str">
        <f ca="1">+IF(OFFSET('Sanitation Data'!$G$28,0,10*ROW('Sanitation Data'!G154))="","",OFFSET('Sanitation Data'!$G$28,0,10*ROW('Sanitation Data'!G154)))</f>
        <v/>
      </c>
      <c r="DA160" s="369" t="str">
        <f ca="1">+IF(OFFSET('Sanitation Data'!$G$29,0,10*ROW('Sanitation Data'!G154))="","",OFFSET('Sanitation Data'!$G$29,0,10*ROW('Sanitation Data'!G154)))</f>
        <v/>
      </c>
      <c r="DB160" s="369" t="str">
        <f ca="1">+IF(OFFSET('Sanitation Data'!$G$30,0,10*ROW('Sanitation Data'!G154))="","",OFFSET('Sanitation Data'!$G$30,0,10*ROW('Sanitation Data'!G154)))</f>
        <v/>
      </c>
      <c r="DC160" s="369" t="str">
        <f ca="1">+IF(OFFSET('Sanitation Data'!$G$31,0,10*ROW('Sanitation Data'!G154))="","",OFFSET('Sanitation Data'!$G$31,0,10*ROW('Sanitation Data'!G154)))</f>
        <v/>
      </c>
      <c r="DD160" s="369" t="str">
        <f ca="1">+IF(OFFSET('Sanitation Data'!$G$32,0,10*ROW('Sanitation Data'!G154))="","",OFFSET('Sanitation Data'!$G$32,0,10*ROW('Sanitation Data'!G154)))</f>
        <v/>
      </c>
      <c r="DE160" s="369" t="str">
        <f ca="1">+IF(OFFSET('Sanitation Data'!$H$28,0,10*ROW('Sanitation Data'!H154))="","",OFFSET('Sanitation Data'!$H$28,0,10*ROW('Sanitation Data'!H154)))</f>
        <v/>
      </c>
      <c r="DF160" s="369" t="str">
        <f ca="1">+IF(OFFSET('Sanitation Data'!$H$29,0,10*ROW('Sanitation Data'!H154))="","",OFFSET('Sanitation Data'!$H$29,0,10*ROW('Sanitation Data'!H154)))</f>
        <v/>
      </c>
      <c r="DG160" s="369" t="str">
        <f ca="1">+IF(OFFSET('Sanitation Data'!$H$30,0,10*ROW('Sanitation Data'!H154))="","",OFFSET('Sanitation Data'!$H$30,0,10*ROW('Sanitation Data'!H154)))</f>
        <v/>
      </c>
      <c r="DH160" s="369" t="str">
        <f ca="1">+IF(OFFSET('Sanitation Data'!$H$31,0,10*ROW('Sanitation Data'!H154))="","",OFFSET('Sanitation Data'!$H$31,0,10*ROW('Sanitation Data'!H154)))</f>
        <v/>
      </c>
      <c r="DI160" s="369" t="str">
        <f ca="1">+IF(OFFSET('Sanitation Data'!$H$32,0,10*ROW('Sanitation Data'!H154))="","",OFFSET('Sanitation Data'!$H$32,0,10*ROW('Sanitation Data'!H154)))</f>
        <v/>
      </c>
      <c r="DJ160" s="369" t="str">
        <f ca="1">+IF(OFFSET('Sanitation Data'!$I$28,0,10*ROW('Sanitation Data'!I154))="","",OFFSET('Sanitation Data'!$I$28,0,10*ROW('Sanitation Data'!I154)))</f>
        <v/>
      </c>
      <c r="DK160" s="369" t="str">
        <f ca="1">+IF(OFFSET('Sanitation Data'!$I$29,0,10*ROW('Sanitation Data'!I154))="","",OFFSET('Sanitation Data'!$I$29,0,10*ROW('Sanitation Data'!I154)))</f>
        <v/>
      </c>
      <c r="DL160" s="369" t="str">
        <f ca="1">+IF(OFFSET('Sanitation Data'!$I$30,0,10*ROW('Sanitation Data'!I154))="","",OFFSET('Sanitation Data'!$I$30,0,10*ROW('Sanitation Data'!I154)))</f>
        <v/>
      </c>
      <c r="DM160" s="369" t="str">
        <f ca="1">+IF(OFFSET('Sanitation Data'!$I$31,0,10*ROW('Sanitation Data'!I154))="","",OFFSET('Sanitation Data'!$I$31,0,10*ROW('Sanitation Data'!I154)))</f>
        <v/>
      </c>
      <c r="DN160" s="369" t="str">
        <f ca="1">+IF(OFFSET('Sanitation Data'!$I$32,0,10*ROW('Sanitation Data'!I154))="","",OFFSET('Sanitation Data'!$I$32,0,10*ROW('Sanitation Data'!I154)))</f>
        <v/>
      </c>
      <c r="DO160" s="369" t="str">
        <f ca="1">+IF(OFFSET('Hygiene Data'!$D$11,0,10*ROW('Hygiene Data'!D154))="","",OFFSET('Hygiene Data'!$D$11,0,10*ROW('Hygiene Data'!D154)))</f>
        <v/>
      </c>
      <c r="DP160" s="369" t="str">
        <f ca="1">+IF(OFFSET('Hygiene Data'!$D$12,0,10*ROW('Hygiene Data'!D154))="","",OFFSET('Hygiene Data'!$D$12,0,10*ROW('Hygiene Data'!D154)))</f>
        <v/>
      </c>
      <c r="DQ160" s="369" t="str">
        <f ca="1">+IF(OFFSET('Hygiene Data'!$D$13,0,10*ROW('Hygiene Data'!D154))="","",OFFSET('Hygiene Data'!$D$13,0,10*ROW('Hygiene Data'!D154)))</f>
        <v/>
      </c>
      <c r="DR160" s="369" t="str">
        <f ca="1">+IF(OFFSET('Hygiene Data'!$E$11,0,10*ROW('Hygiene Data'!E154))="","",OFFSET('Hygiene Data'!$E$11,0,10*ROW('Hygiene Data'!E154)))</f>
        <v/>
      </c>
      <c r="DS160" s="369" t="str">
        <f ca="1">+IF(OFFSET('Hygiene Data'!$E$12,0,10*ROW('Hygiene Data'!E154))="","",OFFSET('Hygiene Data'!$E$12,0,10*ROW('Hygiene Data'!E154)))</f>
        <v/>
      </c>
      <c r="DT160" s="369" t="str">
        <f ca="1">+IF(OFFSET('Hygiene Data'!$E$13,0,10*ROW('Hygiene Data'!E154))="","",OFFSET('Hygiene Data'!$E$13,0,10*ROW('Hygiene Data'!E154)))</f>
        <v/>
      </c>
      <c r="DU160" s="369" t="str">
        <f ca="1">+IF(OFFSET('Hygiene Data'!$F$11,0,10*ROW('Hygiene Data'!F154))="","",OFFSET('Hygiene Data'!$F$11,0,10*ROW('Hygiene Data'!F154)))</f>
        <v/>
      </c>
      <c r="DV160" s="369" t="str">
        <f ca="1">+IF(OFFSET('Hygiene Data'!$F$12,0,10*ROW('Hygiene Data'!F154))="","",OFFSET('Hygiene Data'!$F$12,0,10*ROW('Hygiene Data'!F154)))</f>
        <v/>
      </c>
      <c r="DW160" s="369" t="str">
        <f ca="1">+IF(OFFSET('Hygiene Data'!$F$13,0,10*ROW('Hygiene Data'!F154))="","",OFFSET('Hygiene Data'!$F$13,0,10*ROW('Hygiene Data'!F154)))</f>
        <v/>
      </c>
      <c r="DX160" s="369" t="str">
        <f ca="1">+IF(OFFSET('Hygiene Data'!$G$11,0,10*ROW('Hygiene Data'!G154))="","",OFFSET('Hygiene Data'!$G$11,0,10*ROW('Hygiene Data'!G154)))</f>
        <v/>
      </c>
      <c r="DY160" s="369" t="str">
        <f ca="1">+IF(OFFSET('Hygiene Data'!$G$12,0,10*ROW('Hygiene Data'!G154))="","",OFFSET('Hygiene Data'!$G$12,0,10*ROW('Hygiene Data'!G154)))</f>
        <v/>
      </c>
      <c r="DZ160" s="369" t="str">
        <f ca="1">+IF(OFFSET('Hygiene Data'!$G$13,0,10*ROW('Hygiene Data'!G154))="","",OFFSET('Hygiene Data'!$G$13,0,10*ROW('Hygiene Data'!G154)))</f>
        <v/>
      </c>
      <c r="EA160" s="369" t="str">
        <f ca="1">+IF(OFFSET('Hygiene Data'!$H$11,0,10*ROW('Hygiene Data'!H154))="","",OFFSET('Hygiene Data'!$H$11,0,10*ROW('Hygiene Data'!H154)))</f>
        <v/>
      </c>
      <c r="EB160" s="369" t="str">
        <f ca="1">+IF(OFFSET('Hygiene Data'!$H$12,0,10*ROW('Hygiene Data'!H154))="","",OFFSET('Hygiene Data'!$H$12,0,10*ROW('Hygiene Data'!H154)))</f>
        <v/>
      </c>
      <c r="EC160" s="369" t="str">
        <f ca="1">+IF(OFFSET('Hygiene Data'!$H$13,0,10*ROW('Hygiene Data'!H154))="","",OFFSET('Hygiene Data'!$H$13,0,10*ROW('Hygiene Data'!H154)))</f>
        <v/>
      </c>
      <c r="ED160" s="369" t="str">
        <f ca="1">+IF(OFFSET('Hygiene Data'!$I$11,0,10*ROW('Hygiene Data'!I154))="","",OFFSET('Hygiene Data'!$I$11,0,10*ROW('Hygiene Data'!I154)))</f>
        <v/>
      </c>
      <c r="EE160" s="369" t="str">
        <f ca="1">+IF(OFFSET('Hygiene Data'!$I$12,0,10*ROW('Hygiene Data'!I154))="","",OFFSET('Hygiene Data'!$I$12,0,10*ROW('Hygiene Data'!I154)))</f>
        <v/>
      </c>
      <c r="EF160" s="369" t="str">
        <f ca="1">+IF(OFFSET('Hygiene Data'!$I$13,0,10*ROW('Hygiene Data'!I154))="","",OFFSET('Hygiene Data'!$I$13,0,10*ROW('Hygiene Data'!I154)))</f>
        <v/>
      </c>
    </row>
    <row r="161" spans="1:136" x14ac:dyDescent="0.25">
      <c r="A161" s="478" t="str">
        <f ca="1">+IF(OFFSET('Water Data'!$B$2,0,10*ROW('Water Data'!E155))="","",OFFSET('Water Data'!$B$2,0,10*ROW('Water Data'!E155)))</f>
        <v/>
      </c>
      <c r="B161" s="478"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05" t="str">
        <f t="shared" ca="1" si="2"/>
        <v/>
      </c>
      <c r="D161" s="506"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06"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06"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06"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06"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06"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06"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06"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06"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06"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06"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06"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06"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06"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06"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06"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06"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06"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07"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07"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07"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07"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07"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07"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07"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07"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07"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07"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07"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07"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07"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07"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07"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07"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07"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07"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07"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07"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07"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07"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07"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07"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07"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07"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07"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07"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07"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07"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08"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84"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08"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08"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08"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08"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08"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08"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08"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08"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08"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08"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08"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08"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08"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08"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08"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08"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69" t="str">
        <f ca="1">+IF(OFFSET('Water Data'!$D$27,0,10*ROW('Water Data'!D155))="","",OFFSET('Water Data'!$D$27,0,10*ROW('Water Data'!D155)))</f>
        <v/>
      </c>
      <c r="BT161" s="369" t="str">
        <f ca="1">+IF(OFFSET('Water Data'!$D$28,0,10*ROW('Water Data'!D155))="","",OFFSET('Water Data'!$D$28,0,10*ROW('Water Data'!D155)))</f>
        <v/>
      </c>
      <c r="BU161" s="369" t="str">
        <f ca="1">+IF(OFFSET('Water Data'!$D$29,0,10*ROW('Water Data'!D155))="","",OFFSET('Water Data'!$D$29,0,10*ROW('Water Data'!D155)))</f>
        <v/>
      </c>
      <c r="BV161" s="369" t="str">
        <f ca="1">+IF(OFFSET('Water Data'!$E$27,0,10*ROW('Water Data'!E155))="","",OFFSET('Water Data'!$E$27,0,10*ROW('Water Data'!E155)))</f>
        <v/>
      </c>
      <c r="BW161" s="369" t="str">
        <f ca="1">+IF(OFFSET('Water Data'!$E$28,0,10*ROW('Water Data'!E155))="","",OFFSET('Water Data'!$E$28,0,10*ROW('Water Data'!E155)))</f>
        <v/>
      </c>
      <c r="BX161" s="369" t="str">
        <f ca="1">+IF(OFFSET('Water Data'!$E$29,0,10*ROW('Water Data'!E155))="","",OFFSET('Water Data'!$E$29,0,10*ROW('Water Data'!E155)))</f>
        <v/>
      </c>
      <c r="BY161" s="369" t="str">
        <f ca="1">+IF(OFFSET('Water Data'!$F$27,0,10*ROW('Water Data'!F155))="","",OFFSET('Water Data'!$F$27,0,10*ROW('Water Data'!F155)))</f>
        <v/>
      </c>
      <c r="BZ161" s="369" t="str">
        <f ca="1">+IF(OFFSET('Water Data'!$F$28,0,10*ROW('Water Data'!F155))="","",OFFSET('Water Data'!$F$28,0,10*ROW('Water Data'!F155)))</f>
        <v/>
      </c>
      <c r="CA161" s="369" t="str">
        <f ca="1">+IF(OFFSET('Water Data'!$F$29,0,10*ROW('Water Data'!F155))="","",OFFSET('Water Data'!$F$29,0,10*ROW('Water Data'!F155)))</f>
        <v/>
      </c>
      <c r="CB161" s="369" t="str">
        <f ca="1">+IF(OFFSET('Water Data'!$G$27,0,10*ROW('Water Data'!G155))="","",OFFSET('Water Data'!$G$27,0,10*ROW('Water Data'!G155)))</f>
        <v/>
      </c>
      <c r="CC161" s="369" t="str">
        <f ca="1">+IF(OFFSET('Water Data'!$G$28,0,10*ROW('Water Data'!G155))="","",OFFSET('Water Data'!$G$28,0,10*ROW('Water Data'!G155)))</f>
        <v/>
      </c>
      <c r="CD161" s="369" t="str">
        <f ca="1">+IF(OFFSET('Water Data'!$G$29,0,10*ROW('Water Data'!G155))="","",OFFSET('Water Data'!$G$29,0,10*ROW('Water Data'!G155)))</f>
        <v/>
      </c>
      <c r="CE161" s="369" t="str">
        <f ca="1">+IF(OFFSET('Water Data'!$H$27,0,10*ROW('Water Data'!H155))="","",OFFSET('Water Data'!$H$27,0,10*ROW('Water Data'!H155)))</f>
        <v/>
      </c>
      <c r="CF161" s="369" t="str">
        <f ca="1">+IF(OFFSET('Water Data'!$H$28,0,10*ROW('Water Data'!H155))="","",OFFSET('Water Data'!$H$28,0,10*ROW('Water Data'!H155)))</f>
        <v/>
      </c>
      <c r="CG161" s="369" t="str">
        <f ca="1">+IF(OFFSET('Water Data'!$H$29,0,10*ROW('Water Data'!H155))="","",OFFSET('Water Data'!$H$29,0,10*ROW('Water Data'!H155)))</f>
        <v/>
      </c>
      <c r="CH161" s="369" t="str">
        <f ca="1">+IF(OFFSET('Water Data'!$I$27,0,10*ROW('Water Data'!I155))="","",OFFSET('Water Data'!$I$27,0,10*ROW('Water Data'!I155)))</f>
        <v/>
      </c>
      <c r="CI161" s="369" t="str">
        <f ca="1">+IF(OFFSET('Water Data'!$I$28,0,10*ROW('Water Data'!I155))="","",OFFSET('Water Data'!$I$28,0,10*ROW('Water Data'!I155)))</f>
        <v/>
      </c>
      <c r="CJ161" s="369" t="str">
        <f ca="1">+IF(OFFSET('Water Data'!$I$29,0,10*ROW('Water Data'!I155))="","",OFFSET('Water Data'!$I$29,0,10*ROW('Water Data'!I155)))</f>
        <v/>
      </c>
      <c r="CK161" s="369" t="str">
        <f ca="1">+IF(OFFSET('Sanitation Data'!$D$28,0,10*ROW('Sanitation Data'!D155))="","",OFFSET('Sanitation Data'!$D$28,0,10*ROW('Sanitation Data'!D155)))</f>
        <v/>
      </c>
      <c r="CL161" s="369" t="str">
        <f ca="1">+IF(OFFSET('Sanitation Data'!$D$29,0,10*ROW('Sanitation Data'!D155))="","",OFFSET('Sanitation Data'!$D$29,0,10*ROW('Sanitation Data'!D155)))</f>
        <v/>
      </c>
      <c r="CM161" s="369" t="str">
        <f ca="1">+IF(OFFSET('Sanitation Data'!$D$30,0,10*ROW('Sanitation Data'!D155))="","",OFFSET('Sanitation Data'!$D$30,0,10*ROW('Sanitation Data'!D155)))</f>
        <v/>
      </c>
      <c r="CN161" s="369" t="str">
        <f ca="1">+IF(OFFSET('Sanitation Data'!$D$31,0,10*ROW('Sanitation Data'!D155))="","",OFFSET('Sanitation Data'!$D$31,0,10*ROW('Sanitation Data'!D155)))</f>
        <v/>
      </c>
      <c r="CO161" s="369" t="str">
        <f ca="1">+IF(OFFSET('Sanitation Data'!$D$32,0,10*ROW('Sanitation Data'!D155))="","",OFFSET('Sanitation Data'!$D$32,0,10*ROW('Sanitation Data'!D155)))</f>
        <v/>
      </c>
      <c r="CP161" s="369" t="str">
        <f ca="1">+IF(OFFSET('Sanitation Data'!$E$28,0,10*ROW('Sanitation Data'!E155))="","",OFFSET('Sanitation Data'!$E$28,0,10*ROW('Sanitation Data'!E155)))</f>
        <v/>
      </c>
      <c r="CQ161" s="369" t="str">
        <f ca="1">+IF(OFFSET('Sanitation Data'!$E$29,0,10*ROW('Sanitation Data'!E155))="","",OFFSET('Sanitation Data'!$E$29,0,10*ROW('Sanitation Data'!E155)))</f>
        <v/>
      </c>
      <c r="CR161" s="369" t="str">
        <f ca="1">+IF(OFFSET('Sanitation Data'!$E$30,0,10*ROW('Sanitation Data'!E155))="","",OFFSET('Sanitation Data'!$E$30,0,10*ROW('Sanitation Data'!E155)))</f>
        <v/>
      </c>
      <c r="CS161" s="369" t="str">
        <f ca="1">+IF(OFFSET('Sanitation Data'!$E$31,0,10*ROW('Sanitation Data'!E155))="","",OFFSET('Sanitation Data'!$E$31,0,10*ROW('Sanitation Data'!E155)))</f>
        <v/>
      </c>
      <c r="CT161" s="369" t="str">
        <f ca="1">+IF(OFFSET('Sanitation Data'!$E$32,0,10*ROW('Sanitation Data'!E155))="","",OFFSET('Sanitation Data'!$E$32,0,10*ROW('Sanitation Data'!E155)))</f>
        <v/>
      </c>
      <c r="CU161" s="369" t="str">
        <f ca="1">+IF(OFFSET('Sanitation Data'!$F$28,0,10*ROW('Sanitation Data'!F155))="","",OFFSET('Sanitation Data'!$F$28,0,10*ROW('Sanitation Data'!F155)))</f>
        <v/>
      </c>
      <c r="CV161" s="369" t="str">
        <f ca="1">+IF(OFFSET('Sanitation Data'!$F$29,0,10*ROW('Sanitation Data'!F155))="","",OFFSET('Sanitation Data'!$F$29,0,10*ROW('Sanitation Data'!F155)))</f>
        <v/>
      </c>
      <c r="CW161" s="369" t="str">
        <f ca="1">+IF(OFFSET('Sanitation Data'!$F$30,0,10*ROW('Sanitation Data'!F155))="","",OFFSET('Sanitation Data'!$F$30,0,10*ROW('Sanitation Data'!F155)))</f>
        <v/>
      </c>
      <c r="CX161" s="369" t="str">
        <f ca="1">+IF(OFFSET('Sanitation Data'!$F$31,0,10*ROW('Sanitation Data'!F155))="","",OFFSET('Sanitation Data'!$F$31,0,10*ROW('Sanitation Data'!F155)))</f>
        <v/>
      </c>
      <c r="CY161" s="369" t="str">
        <f ca="1">+IF(OFFSET('Sanitation Data'!$F$32,0,10*ROW('Sanitation Data'!F155))="","",OFFSET('Sanitation Data'!$F$32,0,10*ROW('Sanitation Data'!F155)))</f>
        <v/>
      </c>
      <c r="CZ161" s="369" t="str">
        <f ca="1">+IF(OFFSET('Sanitation Data'!$G$28,0,10*ROW('Sanitation Data'!G155))="","",OFFSET('Sanitation Data'!$G$28,0,10*ROW('Sanitation Data'!G155)))</f>
        <v/>
      </c>
      <c r="DA161" s="369" t="str">
        <f ca="1">+IF(OFFSET('Sanitation Data'!$G$29,0,10*ROW('Sanitation Data'!G155))="","",OFFSET('Sanitation Data'!$G$29,0,10*ROW('Sanitation Data'!G155)))</f>
        <v/>
      </c>
      <c r="DB161" s="369" t="str">
        <f ca="1">+IF(OFFSET('Sanitation Data'!$G$30,0,10*ROW('Sanitation Data'!G155))="","",OFFSET('Sanitation Data'!$G$30,0,10*ROW('Sanitation Data'!G155)))</f>
        <v/>
      </c>
      <c r="DC161" s="369" t="str">
        <f ca="1">+IF(OFFSET('Sanitation Data'!$G$31,0,10*ROW('Sanitation Data'!G155))="","",OFFSET('Sanitation Data'!$G$31,0,10*ROW('Sanitation Data'!G155)))</f>
        <v/>
      </c>
      <c r="DD161" s="369" t="str">
        <f ca="1">+IF(OFFSET('Sanitation Data'!$G$32,0,10*ROW('Sanitation Data'!G155))="","",OFFSET('Sanitation Data'!$G$32,0,10*ROW('Sanitation Data'!G155)))</f>
        <v/>
      </c>
      <c r="DE161" s="369" t="str">
        <f ca="1">+IF(OFFSET('Sanitation Data'!$H$28,0,10*ROW('Sanitation Data'!H155))="","",OFFSET('Sanitation Data'!$H$28,0,10*ROW('Sanitation Data'!H155)))</f>
        <v/>
      </c>
      <c r="DF161" s="369" t="str">
        <f ca="1">+IF(OFFSET('Sanitation Data'!$H$29,0,10*ROW('Sanitation Data'!H155))="","",OFFSET('Sanitation Data'!$H$29,0,10*ROW('Sanitation Data'!H155)))</f>
        <v/>
      </c>
      <c r="DG161" s="369" t="str">
        <f ca="1">+IF(OFFSET('Sanitation Data'!$H$30,0,10*ROW('Sanitation Data'!H155))="","",OFFSET('Sanitation Data'!$H$30,0,10*ROW('Sanitation Data'!H155)))</f>
        <v/>
      </c>
      <c r="DH161" s="369" t="str">
        <f ca="1">+IF(OFFSET('Sanitation Data'!$H$31,0,10*ROW('Sanitation Data'!H155))="","",OFFSET('Sanitation Data'!$H$31,0,10*ROW('Sanitation Data'!H155)))</f>
        <v/>
      </c>
      <c r="DI161" s="369" t="str">
        <f ca="1">+IF(OFFSET('Sanitation Data'!$H$32,0,10*ROW('Sanitation Data'!H155))="","",OFFSET('Sanitation Data'!$H$32,0,10*ROW('Sanitation Data'!H155)))</f>
        <v/>
      </c>
      <c r="DJ161" s="369" t="str">
        <f ca="1">+IF(OFFSET('Sanitation Data'!$I$28,0,10*ROW('Sanitation Data'!I155))="","",OFFSET('Sanitation Data'!$I$28,0,10*ROW('Sanitation Data'!I155)))</f>
        <v/>
      </c>
      <c r="DK161" s="369" t="str">
        <f ca="1">+IF(OFFSET('Sanitation Data'!$I$29,0,10*ROW('Sanitation Data'!I155))="","",OFFSET('Sanitation Data'!$I$29,0,10*ROW('Sanitation Data'!I155)))</f>
        <v/>
      </c>
      <c r="DL161" s="369" t="str">
        <f ca="1">+IF(OFFSET('Sanitation Data'!$I$30,0,10*ROW('Sanitation Data'!I155))="","",OFFSET('Sanitation Data'!$I$30,0,10*ROW('Sanitation Data'!I155)))</f>
        <v/>
      </c>
      <c r="DM161" s="369" t="str">
        <f ca="1">+IF(OFFSET('Sanitation Data'!$I$31,0,10*ROW('Sanitation Data'!I155))="","",OFFSET('Sanitation Data'!$I$31,0,10*ROW('Sanitation Data'!I155)))</f>
        <v/>
      </c>
      <c r="DN161" s="369" t="str">
        <f ca="1">+IF(OFFSET('Sanitation Data'!$I$32,0,10*ROW('Sanitation Data'!I155))="","",OFFSET('Sanitation Data'!$I$32,0,10*ROW('Sanitation Data'!I155)))</f>
        <v/>
      </c>
      <c r="DO161" s="369" t="str">
        <f ca="1">+IF(OFFSET('Hygiene Data'!$D$11,0,10*ROW('Hygiene Data'!D155))="","",OFFSET('Hygiene Data'!$D$11,0,10*ROW('Hygiene Data'!D155)))</f>
        <v/>
      </c>
      <c r="DP161" s="369" t="str">
        <f ca="1">+IF(OFFSET('Hygiene Data'!$D$12,0,10*ROW('Hygiene Data'!D155))="","",OFFSET('Hygiene Data'!$D$12,0,10*ROW('Hygiene Data'!D155)))</f>
        <v/>
      </c>
      <c r="DQ161" s="369" t="str">
        <f ca="1">+IF(OFFSET('Hygiene Data'!$D$13,0,10*ROW('Hygiene Data'!D155))="","",OFFSET('Hygiene Data'!$D$13,0,10*ROW('Hygiene Data'!D155)))</f>
        <v/>
      </c>
      <c r="DR161" s="369" t="str">
        <f ca="1">+IF(OFFSET('Hygiene Data'!$E$11,0,10*ROW('Hygiene Data'!E155))="","",OFFSET('Hygiene Data'!$E$11,0,10*ROW('Hygiene Data'!E155)))</f>
        <v/>
      </c>
      <c r="DS161" s="369" t="str">
        <f ca="1">+IF(OFFSET('Hygiene Data'!$E$12,0,10*ROW('Hygiene Data'!E155))="","",OFFSET('Hygiene Data'!$E$12,0,10*ROW('Hygiene Data'!E155)))</f>
        <v/>
      </c>
      <c r="DT161" s="369" t="str">
        <f ca="1">+IF(OFFSET('Hygiene Data'!$E$13,0,10*ROW('Hygiene Data'!E155))="","",OFFSET('Hygiene Data'!$E$13,0,10*ROW('Hygiene Data'!E155)))</f>
        <v/>
      </c>
      <c r="DU161" s="369" t="str">
        <f ca="1">+IF(OFFSET('Hygiene Data'!$F$11,0,10*ROW('Hygiene Data'!F155))="","",OFFSET('Hygiene Data'!$F$11,0,10*ROW('Hygiene Data'!F155)))</f>
        <v/>
      </c>
      <c r="DV161" s="369" t="str">
        <f ca="1">+IF(OFFSET('Hygiene Data'!$F$12,0,10*ROW('Hygiene Data'!F155))="","",OFFSET('Hygiene Data'!$F$12,0,10*ROW('Hygiene Data'!F155)))</f>
        <v/>
      </c>
      <c r="DW161" s="369" t="str">
        <f ca="1">+IF(OFFSET('Hygiene Data'!$F$13,0,10*ROW('Hygiene Data'!F155))="","",OFFSET('Hygiene Data'!$F$13,0,10*ROW('Hygiene Data'!F155)))</f>
        <v/>
      </c>
      <c r="DX161" s="369" t="str">
        <f ca="1">+IF(OFFSET('Hygiene Data'!$G$11,0,10*ROW('Hygiene Data'!G155))="","",OFFSET('Hygiene Data'!$G$11,0,10*ROW('Hygiene Data'!G155)))</f>
        <v/>
      </c>
      <c r="DY161" s="369" t="str">
        <f ca="1">+IF(OFFSET('Hygiene Data'!$G$12,0,10*ROW('Hygiene Data'!G155))="","",OFFSET('Hygiene Data'!$G$12,0,10*ROW('Hygiene Data'!G155)))</f>
        <v/>
      </c>
      <c r="DZ161" s="369" t="str">
        <f ca="1">+IF(OFFSET('Hygiene Data'!$G$13,0,10*ROW('Hygiene Data'!G155))="","",OFFSET('Hygiene Data'!$G$13,0,10*ROW('Hygiene Data'!G155)))</f>
        <v/>
      </c>
      <c r="EA161" s="369" t="str">
        <f ca="1">+IF(OFFSET('Hygiene Data'!$H$11,0,10*ROW('Hygiene Data'!H155))="","",OFFSET('Hygiene Data'!$H$11,0,10*ROW('Hygiene Data'!H155)))</f>
        <v/>
      </c>
      <c r="EB161" s="369" t="str">
        <f ca="1">+IF(OFFSET('Hygiene Data'!$H$12,0,10*ROW('Hygiene Data'!H155))="","",OFFSET('Hygiene Data'!$H$12,0,10*ROW('Hygiene Data'!H155)))</f>
        <v/>
      </c>
      <c r="EC161" s="369" t="str">
        <f ca="1">+IF(OFFSET('Hygiene Data'!$H$13,0,10*ROW('Hygiene Data'!H155))="","",OFFSET('Hygiene Data'!$H$13,0,10*ROW('Hygiene Data'!H155)))</f>
        <v/>
      </c>
      <c r="ED161" s="369" t="str">
        <f ca="1">+IF(OFFSET('Hygiene Data'!$I$11,0,10*ROW('Hygiene Data'!I155))="","",OFFSET('Hygiene Data'!$I$11,0,10*ROW('Hygiene Data'!I155)))</f>
        <v/>
      </c>
      <c r="EE161" s="369" t="str">
        <f ca="1">+IF(OFFSET('Hygiene Data'!$I$12,0,10*ROW('Hygiene Data'!I155))="","",OFFSET('Hygiene Data'!$I$12,0,10*ROW('Hygiene Data'!I155)))</f>
        <v/>
      </c>
      <c r="EF161" s="369" t="str">
        <f ca="1">+IF(OFFSET('Hygiene Data'!$I$13,0,10*ROW('Hygiene Data'!I155))="","",OFFSET('Hygiene Data'!$I$13,0,10*ROW('Hygiene Data'!I155)))</f>
        <v/>
      </c>
    </row>
    <row r="162" spans="1:136" x14ac:dyDescent="0.25">
      <c r="A162" s="478" t="str">
        <f ca="1">+IF(OFFSET('Water Data'!$B$2,0,10*ROW('Water Data'!E156))="","",OFFSET('Water Data'!$B$2,0,10*ROW('Water Data'!E156)))</f>
        <v/>
      </c>
      <c r="B162" s="478"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05" t="str">
        <f t="shared" ca="1" si="2"/>
        <v/>
      </c>
      <c r="D162" s="506"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06"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06"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06"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06"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06"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06"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06"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06"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06"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06"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06"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06"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06"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06"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06"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06"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06"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07"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07"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07"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07"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07"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07"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07"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07"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07"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07"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07"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07"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07"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07"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07"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07"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07"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07"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07"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07"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07"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07"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07"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07"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07"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07"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07"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07"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07"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07"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08"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84"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08"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08"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08"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08"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08"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08"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08"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08"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08"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08"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08"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08"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08"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08"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08"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08"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69" t="str">
        <f ca="1">+IF(OFFSET('Water Data'!$D$27,0,10*ROW('Water Data'!D156))="","",OFFSET('Water Data'!$D$27,0,10*ROW('Water Data'!D156)))</f>
        <v/>
      </c>
      <c r="BT162" s="369" t="str">
        <f ca="1">+IF(OFFSET('Water Data'!$D$28,0,10*ROW('Water Data'!D156))="","",OFFSET('Water Data'!$D$28,0,10*ROW('Water Data'!D156)))</f>
        <v/>
      </c>
      <c r="BU162" s="369" t="str">
        <f ca="1">+IF(OFFSET('Water Data'!$D$29,0,10*ROW('Water Data'!D156))="","",OFFSET('Water Data'!$D$29,0,10*ROW('Water Data'!D156)))</f>
        <v/>
      </c>
      <c r="BV162" s="369" t="str">
        <f ca="1">+IF(OFFSET('Water Data'!$E$27,0,10*ROW('Water Data'!E156))="","",OFFSET('Water Data'!$E$27,0,10*ROW('Water Data'!E156)))</f>
        <v/>
      </c>
      <c r="BW162" s="369" t="str">
        <f ca="1">+IF(OFFSET('Water Data'!$E$28,0,10*ROW('Water Data'!E156))="","",OFFSET('Water Data'!$E$28,0,10*ROW('Water Data'!E156)))</f>
        <v/>
      </c>
      <c r="BX162" s="369" t="str">
        <f ca="1">+IF(OFFSET('Water Data'!$E$29,0,10*ROW('Water Data'!E156))="","",OFFSET('Water Data'!$E$29,0,10*ROW('Water Data'!E156)))</f>
        <v/>
      </c>
      <c r="BY162" s="369" t="str">
        <f ca="1">+IF(OFFSET('Water Data'!$F$27,0,10*ROW('Water Data'!F156))="","",OFFSET('Water Data'!$F$27,0,10*ROW('Water Data'!F156)))</f>
        <v/>
      </c>
      <c r="BZ162" s="369" t="str">
        <f ca="1">+IF(OFFSET('Water Data'!$F$28,0,10*ROW('Water Data'!F156))="","",OFFSET('Water Data'!$F$28,0,10*ROW('Water Data'!F156)))</f>
        <v/>
      </c>
      <c r="CA162" s="369" t="str">
        <f ca="1">+IF(OFFSET('Water Data'!$F$29,0,10*ROW('Water Data'!F156))="","",OFFSET('Water Data'!$F$29,0,10*ROW('Water Data'!F156)))</f>
        <v/>
      </c>
      <c r="CB162" s="369" t="str">
        <f ca="1">+IF(OFFSET('Water Data'!$G$27,0,10*ROW('Water Data'!G156))="","",OFFSET('Water Data'!$G$27,0,10*ROW('Water Data'!G156)))</f>
        <v/>
      </c>
      <c r="CC162" s="369" t="str">
        <f ca="1">+IF(OFFSET('Water Data'!$G$28,0,10*ROW('Water Data'!G156))="","",OFFSET('Water Data'!$G$28,0,10*ROW('Water Data'!G156)))</f>
        <v/>
      </c>
      <c r="CD162" s="369" t="str">
        <f ca="1">+IF(OFFSET('Water Data'!$G$29,0,10*ROW('Water Data'!G156))="","",OFFSET('Water Data'!$G$29,0,10*ROW('Water Data'!G156)))</f>
        <v/>
      </c>
      <c r="CE162" s="369" t="str">
        <f ca="1">+IF(OFFSET('Water Data'!$H$27,0,10*ROW('Water Data'!H156))="","",OFFSET('Water Data'!$H$27,0,10*ROW('Water Data'!H156)))</f>
        <v/>
      </c>
      <c r="CF162" s="369" t="str">
        <f ca="1">+IF(OFFSET('Water Data'!$H$28,0,10*ROW('Water Data'!H156))="","",OFFSET('Water Data'!$H$28,0,10*ROW('Water Data'!H156)))</f>
        <v/>
      </c>
      <c r="CG162" s="369" t="str">
        <f ca="1">+IF(OFFSET('Water Data'!$H$29,0,10*ROW('Water Data'!H156))="","",OFFSET('Water Data'!$H$29,0,10*ROW('Water Data'!H156)))</f>
        <v/>
      </c>
      <c r="CH162" s="369" t="str">
        <f ca="1">+IF(OFFSET('Water Data'!$I$27,0,10*ROW('Water Data'!I156))="","",OFFSET('Water Data'!$I$27,0,10*ROW('Water Data'!I156)))</f>
        <v/>
      </c>
      <c r="CI162" s="369" t="str">
        <f ca="1">+IF(OFFSET('Water Data'!$I$28,0,10*ROW('Water Data'!I156))="","",OFFSET('Water Data'!$I$28,0,10*ROW('Water Data'!I156)))</f>
        <v/>
      </c>
      <c r="CJ162" s="369" t="str">
        <f ca="1">+IF(OFFSET('Water Data'!$I$29,0,10*ROW('Water Data'!I156))="","",OFFSET('Water Data'!$I$29,0,10*ROW('Water Data'!I156)))</f>
        <v/>
      </c>
      <c r="CK162" s="369" t="str">
        <f ca="1">+IF(OFFSET('Sanitation Data'!$D$28,0,10*ROW('Sanitation Data'!D156))="","",OFFSET('Sanitation Data'!$D$28,0,10*ROW('Sanitation Data'!D156)))</f>
        <v/>
      </c>
      <c r="CL162" s="369" t="str">
        <f ca="1">+IF(OFFSET('Sanitation Data'!$D$29,0,10*ROW('Sanitation Data'!D156))="","",OFFSET('Sanitation Data'!$D$29,0,10*ROW('Sanitation Data'!D156)))</f>
        <v/>
      </c>
      <c r="CM162" s="369" t="str">
        <f ca="1">+IF(OFFSET('Sanitation Data'!$D$30,0,10*ROW('Sanitation Data'!D156))="","",OFFSET('Sanitation Data'!$D$30,0,10*ROW('Sanitation Data'!D156)))</f>
        <v/>
      </c>
      <c r="CN162" s="369" t="str">
        <f ca="1">+IF(OFFSET('Sanitation Data'!$D$31,0,10*ROW('Sanitation Data'!D156))="","",OFFSET('Sanitation Data'!$D$31,0,10*ROW('Sanitation Data'!D156)))</f>
        <v/>
      </c>
      <c r="CO162" s="369" t="str">
        <f ca="1">+IF(OFFSET('Sanitation Data'!$D$32,0,10*ROW('Sanitation Data'!D156))="","",OFFSET('Sanitation Data'!$D$32,0,10*ROW('Sanitation Data'!D156)))</f>
        <v/>
      </c>
      <c r="CP162" s="369" t="str">
        <f ca="1">+IF(OFFSET('Sanitation Data'!$E$28,0,10*ROW('Sanitation Data'!E156))="","",OFFSET('Sanitation Data'!$E$28,0,10*ROW('Sanitation Data'!E156)))</f>
        <v/>
      </c>
      <c r="CQ162" s="369" t="str">
        <f ca="1">+IF(OFFSET('Sanitation Data'!$E$29,0,10*ROW('Sanitation Data'!E156))="","",OFFSET('Sanitation Data'!$E$29,0,10*ROW('Sanitation Data'!E156)))</f>
        <v/>
      </c>
      <c r="CR162" s="369" t="str">
        <f ca="1">+IF(OFFSET('Sanitation Data'!$E$30,0,10*ROW('Sanitation Data'!E156))="","",OFFSET('Sanitation Data'!$E$30,0,10*ROW('Sanitation Data'!E156)))</f>
        <v/>
      </c>
      <c r="CS162" s="369" t="str">
        <f ca="1">+IF(OFFSET('Sanitation Data'!$E$31,0,10*ROW('Sanitation Data'!E156))="","",OFFSET('Sanitation Data'!$E$31,0,10*ROW('Sanitation Data'!E156)))</f>
        <v/>
      </c>
      <c r="CT162" s="369" t="str">
        <f ca="1">+IF(OFFSET('Sanitation Data'!$E$32,0,10*ROW('Sanitation Data'!E156))="","",OFFSET('Sanitation Data'!$E$32,0,10*ROW('Sanitation Data'!E156)))</f>
        <v/>
      </c>
      <c r="CU162" s="369" t="str">
        <f ca="1">+IF(OFFSET('Sanitation Data'!$F$28,0,10*ROW('Sanitation Data'!F156))="","",OFFSET('Sanitation Data'!$F$28,0,10*ROW('Sanitation Data'!F156)))</f>
        <v/>
      </c>
      <c r="CV162" s="369" t="str">
        <f ca="1">+IF(OFFSET('Sanitation Data'!$F$29,0,10*ROW('Sanitation Data'!F156))="","",OFFSET('Sanitation Data'!$F$29,0,10*ROW('Sanitation Data'!F156)))</f>
        <v/>
      </c>
      <c r="CW162" s="369" t="str">
        <f ca="1">+IF(OFFSET('Sanitation Data'!$F$30,0,10*ROW('Sanitation Data'!F156))="","",OFFSET('Sanitation Data'!$F$30,0,10*ROW('Sanitation Data'!F156)))</f>
        <v/>
      </c>
      <c r="CX162" s="369" t="str">
        <f ca="1">+IF(OFFSET('Sanitation Data'!$F$31,0,10*ROW('Sanitation Data'!F156))="","",OFFSET('Sanitation Data'!$F$31,0,10*ROW('Sanitation Data'!F156)))</f>
        <v/>
      </c>
      <c r="CY162" s="369" t="str">
        <f ca="1">+IF(OFFSET('Sanitation Data'!$F$32,0,10*ROW('Sanitation Data'!F156))="","",OFFSET('Sanitation Data'!$F$32,0,10*ROW('Sanitation Data'!F156)))</f>
        <v/>
      </c>
      <c r="CZ162" s="369" t="str">
        <f ca="1">+IF(OFFSET('Sanitation Data'!$G$28,0,10*ROW('Sanitation Data'!G156))="","",OFFSET('Sanitation Data'!$G$28,0,10*ROW('Sanitation Data'!G156)))</f>
        <v/>
      </c>
      <c r="DA162" s="369" t="str">
        <f ca="1">+IF(OFFSET('Sanitation Data'!$G$29,0,10*ROW('Sanitation Data'!G156))="","",OFFSET('Sanitation Data'!$G$29,0,10*ROW('Sanitation Data'!G156)))</f>
        <v/>
      </c>
      <c r="DB162" s="369" t="str">
        <f ca="1">+IF(OFFSET('Sanitation Data'!$G$30,0,10*ROW('Sanitation Data'!G156))="","",OFFSET('Sanitation Data'!$G$30,0,10*ROW('Sanitation Data'!G156)))</f>
        <v/>
      </c>
      <c r="DC162" s="369" t="str">
        <f ca="1">+IF(OFFSET('Sanitation Data'!$G$31,0,10*ROW('Sanitation Data'!G156))="","",OFFSET('Sanitation Data'!$G$31,0,10*ROW('Sanitation Data'!G156)))</f>
        <v/>
      </c>
      <c r="DD162" s="369" t="str">
        <f ca="1">+IF(OFFSET('Sanitation Data'!$G$32,0,10*ROW('Sanitation Data'!G156))="","",OFFSET('Sanitation Data'!$G$32,0,10*ROW('Sanitation Data'!G156)))</f>
        <v/>
      </c>
      <c r="DE162" s="369" t="str">
        <f ca="1">+IF(OFFSET('Sanitation Data'!$H$28,0,10*ROW('Sanitation Data'!H156))="","",OFFSET('Sanitation Data'!$H$28,0,10*ROW('Sanitation Data'!H156)))</f>
        <v/>
      </c>
      <c r="DF162" s="369" t="str">
        <f ca="1">+IF(OFFSET('Sanitation Data'!$H$29,0,10*ROW('Sanitation Data'!H156))="","",OFFSET('Sanitation Data'!$H$29,0,10*ROW('Sanitation Data'!H156)))</f>
        <v/>
      </c>
      <c r="DG162" s="369" t="str">
        <f ca="1">+IF(OFFSET('Sanitation Data'!$H$30,0,10*ROW('Sanitation Data'!H156))="","",OFFSET('Sanitation Data'!$H$30,0,10*ROW('Sanitation Data'!H156)))</f>
        <v/>
      </c>
      <c r="DH162" s="369" t="str">
        <f ca="1">+IF(OFFSET('Sanitation Data'!$H$31,0,10*ROW('Sanitation Data'!H156))="","",OFFSET('Sanitation Data'!$H$31,0,10*ROW('Sanitation Data'!H156)))</f>
        <v/>
      </c>
      <c r="DI162" s="369" t="str">
        <f ca="1">+IF(OFFSET('Sanitation Data'!$H$32,0,10*ROW('Sanitation Data'!H156))="","",OFFSET('Sanitation Data'!$H$32,0,10*ROW('Sanitation Data'!H156)))</f>
        <v/>
      </c>
      <c r="DJ162" s="369" t="str">
        <f ca="1">+IF(OFFSET('Sanitation Data'!$I$28,0,10*ROW('Sanitation Data'!I156))="","",OFFSET('Sanitation Data'!$I$28,0,10*ROW('Sanitation Data'!I156)))</f>
        <v/>
      </c>
      <c r="DK162" s="369" t="str">
        <f ca="1">+IF(OFFSET('Sanitation Data'!$I$29,0,10*ROW('Sanitation Data'!I156))="","",OFFSET('Sanitation Data'!$I$29,0,10*ROW('Sanitation Data'!I156)))</f>
        <v/>
      </c>
      <c r="DL162" s="369" t="str">
        <f ca="1">+IF(OFFSET('Sanitation Data'!$I$30,0,10*ROW('Sanitation Data'!I156))="","",OFFSET('Sanitation Data'!$I$30,0,10*ROW('Sanitation Data'!I156)))</f>
        <v/>
      </c>
      <c r="DM162" s="369" t="str">
        <f ca="1">+IF(OFFSET('Sanitation Data'!$I$31,0,10*ROW('Sanitation Data'!I156))="","",OFFSET('Sanitation Data'!$I$31,0,10*ROW('Sanitation Data'!I156)))</f>
        <v/>
      </c>
      <c r="DN162" s="369" t="str">
        <f ca="1">+IF(OFFSET('Sanitation Data'!$I$32,0,10*ROW('Sanitation Data'!I156))="","",OFFSET('Sanitation Data'!$I$32,0,10*ROW('Sanitation Data'!I156)))</f>
        <v/>
      </c>
      <c r="DO162" s="369" t="str">
        <f ca="1">+IF(OFFSET('Hygiene Data'!$D$11,0,10*ROW('Hygiene Data'!D156))="","",OFFSET('Hygiene Data'!$D$11,0,10*ROW('Hygiene Data'!D156)))</f>
        <v/>
      </c>
      <c r="DP162" s="369" t="str">
        <f ca="1">+IF(OFFSET('Hygiene Data'!$D$12,0,10*ROW('Hygiene Data'!D156))="","",OFFSET('Hygiene Data'!$D$12,0,10*ROW('Hygiene Data'!D156)))</f>
        <v/>
      </c>
      <c r="DQ162" s="369" t="str">
        <f ca="1">+IF(OFFSET('Hygiene Data'!$D$13,0,10*ROW('Hygiene Data'!D156))="","",OFFSET('Hygiene Data'!$D$13,0,10*ROW('Hygiene Data'!D156)))</f>
        <v/>
      </c>
      <c r="DR162" s="369" t="str">
        <f ca="1">+IF(OFFSET('Hygiene Data'!$E$11,0,10*ROW('Hygiene Data'!E156))="","",OFFSET('Hygiene Data'!$E$11,0,10*ROW('Hygiene Data'!E156)))</f>
        <v/>
      </c>
      <c r="DS162" s="369" t="str">
        <f ca="1">+IF(OFFSET('Hygiene Data'!$E$12,0,10*ROW('Hygiene Data'!E156))="","",OFFSET('Hygiene Data'!$E$12,0,10*ROW('Hygiene Data'!E156)))</f>
        <v/>
      </c>
      <c r="DT162" s="369" t="str">
        <f ca="1">+IF(OFFSET('Hygiene Data'!$E$13,0,10*ROW('Hygiene Data'!E156))="","",OFFSET('Hygiene Data'!$E$13,0,10*ROW('Hygiene Data'!E156)))</f>
        <v/>
      </c>
      <c r="DU162" s="369" t="str">
        <f ca="1">+IF(OFFSET('Hygiene Data'!$F$11,0,10*ROW('Hygiene Data'!F156))="","",OFFSET('Hygiene Data'!$F$11,0,10*ROW('Hygiene Data'!F156)))</f>
        <v/>
      </c>
      <c r="DV162" s="369" t="str">
        <f ca="1">+IF(OFFSET('Hygiene Data'!$F$12,0,10*ROW('Hygiene Data'!F156))="","",OFFSET('Hygiene Data'!$F$12,0,10*ROW('Hygiene Data'!F156)))</f>
        <v/>
      </c>
      <c r="DW162" s="369" t="str">
        <f ca="1">+IF(OFFSET('Hygiene Data'!$F$13,0,10*ROW('Hygiene Data'!F156))="","",OFFSET('Hygiene Data'!$F$13,0,10*ROW('Hygiene Data'!F156)))</f>
        <v/>
      </c>
      <c r="DX162" s="369" t="str">
        <f ca="1">+IF(OFFSET('Hygiene Data'!$G$11,0,10*ROW('Hygiene Data'!G156))="","",OFFSET('Hygiene Data'!$G$11,0,10*ROW('Hygiene Data'!G156)))</f>
        <v/>
      </c>
      <c r="DY162" s="369" t="str">
        <f ca="1">+IF(OFFSET('Hygiene Data'!$G$12,0,10*ROW('Hygiene Data'!G156))="","",OFFSET('Hygiene Data'!$G$12,0,10*ROW('Hygiene Data'!G156)))</f>
        <v/>
      </c>
      <c r="DZ162" s="369" t="str">
        <f ca="1">+IF(OFFSET('Hygiene Data'!$G$13,0,10*ROW('Hygiene Data'!G156))="","",OFFSET('Hygiene Data'!$G$13,0,10*ROW('Hygiene Data'!G156)))</f>
        <v/>
      </c>
      <c r="EA162" s="369" t="str">
        <f ca="1">+IF(OFFSET('Hygiene Data'!$H$11,0,10*ROW('Hygiene Data'!H156))="","",OFFSET('Hygiene Data'!$H$11,0,10*ROW('Hygiene Data'!H156)))</f>
        <v/>
      </c>
      <c r="EB162" s="369" t="str">
        <f ca="1">+IF(OFFSET('Hygiene Data'!$H$12,0,10*ROW('Hygiene Data'!H156))="","",OFFSET('Hygiene Data'!$H$12,0,10*ROW('Hygiene Data'!H156)))</f>
        <v/>
      </c>
      <c r="EC162" s="369" t="str">
        <f ca="1">+IF(OFFSET('Hygiene Data'!$H$13,0,10*ROW('Hygiene Data'!H156))="","",OFFSET('Hygiene Data'!$H$13,0,10*ROW('Hygiene Data'!H156)))</f>
        <v/>
      </c>
      <c r="ED162" s="369" t="str">
        <f ca="1">+IF(OFFSET('Hygiene Data'!$I$11,0,10*ROW('Hygiene Data'!I156))="","",OFFSET('Hygiene Data'!$I$11,0,10*ROW('Hygiene Data'!I156)))</f>
        <v/>
      </c>
      <c r="EE162" s="369" t="str">
        <f ca="1">+IF(OFFSET('Hygiene Data'!$I$12,0,10*ROW('Hygiene Data'!I156))="","",OFFSET('Hygiene Data'!$I$12,0,10*ROW('Hygiene Data'!I156)))</f>
        <v/>
      </c>
      <c r="EF162" s="369" t="str">
        <f ca="1">+IF(OFFSET('Hygiene Data'!$I$13,0,10*ROW('Hygiene Data'!I156))="","",OFFSET('Hygiene Data'!$I$13,0,10*ROW('Hygiene Data'!I156)))</f>
        <v/>
      </c>
    </row>
    <row r="163" spans="1:136" x14ac:dyDescent="0.25">
      <c r="A163" s="478" t="str">
        <f ca="1">+IF(OFFSET('Water Data'!$B$2,0,10*ROW('Water Data'!E157))="","",OFFSET('Water Data'!$B$2,0,10*ROW('Water Data'!E157)))</f>
        <v/>
      </c>
      <c r="B163" s="478"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05" t="str">
        <f t="shared" ca="1" si="2"/>
        <v/>
      </c>
      <c r="D163" s="506"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06"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06"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06"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06"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06"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06"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06"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06"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06"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06"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06"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06"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06"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06"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06"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06"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06"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07"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07"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07"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07"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07"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07"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07"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07"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07"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07"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07"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07"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07"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07"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07"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07"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07"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07"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07"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07"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07"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07"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07"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07"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07"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07"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07"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07"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07"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07"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08"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84"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08"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08"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08"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08"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08"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08"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08"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08"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08"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08"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08"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08"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08"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08"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08"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08"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69" t="str">
        <f ca="1">+IF(OFFSET('Water Data'!$D$27,0,10*ROW('Water Data'!D157))="","",OFFSET('Water Data'!$D$27,0,10*ROW('Water Data'!D157)))</f>
        <v/>
      </c>
      <c r="BT163" s="369" t="str">
        <f ca="1">+IF(OFFSET('Water Data'!$D$28,0,10*ROW('Water Data'!D157))="","",OFFSET('Water Data'!$D$28,0,10*ROW('Water Data'!D157)))</f>
        <v/>
      </c>
      <c r="BU163" s="369" t="str">
        <f ca="1">+IF(OFFSET('Water Data'!$D$29,0,10*ROW('Water Data'!D157))="","",OFFSET('Water Data'!$D$29,0,10*ROW('Water Data'!D157)))</f>
        <v/>
      </c>
      <c r="BV163" s="369" t="str">
        <f ca="1">+IF(OFFSET('Water Data'!$E$27,0,10*ROW('Water Data'!E157))="","",OFFSET('Water Data'!$E$27,0,10*ROW('Water Data'!E157)))</f>
        <v/>
      </c>
      <c r="BW163" s="369" t="str">
        <f ca="1">+IF(OFFSET('Water Data'!$E$28,0,10*ROW('Water Data'!E157))="","",OFFSET('Water Data'!$E$28,0,10*ROW('Water Data'!E157)))</f>
        <v/>
      </c>
      <c r="BX163" s="369" t="str">
        <f ca="1">+IF(OFFSET('Water Data'!$E$29,0,10*ROW('Water Data'!E157))="","",OFFSET('Water Data'!$E$29,0,10*ROW('Water Data'!E157)))</f>
        <v/>
      </c>
      <c r="BY163" s="369" t="str">
        <f ca="1">+IF(OFFSET('Water Data'!$F$27,0,10*ROW('Water Data'!F157))="","",OFFSET('Water Data'!$F$27,0,10*ROW('Water Data'!F157)))</f>
        <v/>
      </c>
      <c r="BZ163" s="369" t="str">
        <f ca="1">+IF(OFFSET('Water Data'!$F$28,0,10*ROW('Water Data'!F157))="","",OFFSET('Water Data'!$F$28,0,10*ROW('Water Data'!F157)))</f>
        <v/>
      </c>
      <c r="CA163" s="369" t="str">
        <f ca="1">+IF(OFFSET('Water Data'!$F$29,0,10*ROW('Water Data'!F157))="","",OFFSET('Water Data'!$F$29,0,10*ROW('Water Data'!F157)))</f>
        <v/>
      </c>
      <c r="CB163" s="369" t="str">
        <f ca="1">+IF(OFFSET('Water Data'!$G$27,0,10*ROW('Water Data'!G157))="","",OFFSET('Water Data'!$G$27,0,10*ROW('Water Data'!G157)))</f>
        <v/>
      </c>
      <c r="CC163" s="369" t="str">
        <f ca="1">+IF(OFFSET('Water Data'!$G$28,0,10*ROW('Water Data'!G157))="","",OFFSET('Water Data'!$G$28,0,10*ROW('Water Data'!G157)))</f>
        <v/>
      </c>
      <c r="CD163" s="369" t="str">
        <f ca="1">+IF(OFFSET('Water Data'!$G$29,0,10*ROW('Water Data'!G157))="","",OFFSET('Water Data'!$G$29,0,10*ROW('Water Data'!G157)))</f>
        <v/>
      </c>
      <c r="CE163" s="369" t="str">
        <f ca="1">+IF(OFFSET('Water Data'!$H$27,0,10*ROW('Water Data'!H157))="","",OFFSET('Water Data'!$H$27,0,10*ROW('Water Data'!H157)))</f>
        <v/>
      </c>
      <c r="CF163" s="369" t="str">
        <f ca="1">+IF(OFFSET('Water Data'!$H$28,0,10*ROW('Water Data'!H157))="","",OFFSET('Water Data'!$H$28,0,10*ROW('Water Data'!H157)))</f>
        <v/>
      </c>
      <c r="CG163" s="369" t="str">
        <f ca="1">+IF(OFFSET('Water Data'!$H$29,0,10*ROW('Water Data'!H157))="","",OFFSET('Water Data'!$H$29,0,10*ROW('Water Data'!H157)))</f>
        <v/>
      </c>
      <c r="CH163" s="369" t="str">
        <f ca="1">+IF(OFFSET('Water Data'!$I$27,0,10*ROW('Water Data'!I157))="","",OFFSET('Water Data'!$I$27,0,10*ROW('Water Data'!I157)))</f>
        <v/>
      </c>
      <c r="CI163" s="369" t="str">
        <f ca="1">+IF(OFFSET('Water Data'!$I$28,0,10*ROW('Water Data'!I157))="","",OFFSET('Water Data'!$I$28,0,10*ROW('Water Data'!I157)))</f>
        <v/>
      </c>
      <c r="CJ163" s="369" t="str">
        <f ca="1">+IF(OFFSET('Water Data'!$I$29,0,10*ROW('Water Data'!I157))="","",OFFSET('Water Data'!$I$29,0,10*ROW('Water Data'!I157)))</f>
        <v/>
      </c>
      <c r="CK163" s="369" t="str">
        <f ca="1">+IF(OFFSET('Sanitation Data'!$D$28,0,10*ROW('Sanitation Data'!D157))="","",OFFSET('Sanitation Data'!$D$28,0,10*ROW('Sanitation Data'!D157)))</f>
        <v/>
      </c>
      <c r="CL163" s="369" t="str">
        <f ca="1">+IF(OFFSET('Sanitation Data'!$D$29,0,10*ROW('Sanitation Data'!D157))="","",OFFSET('Sanitation Data'!$D$29,0,10*ROW('Sanitation Data'!D157)))</f>
        <v/>
      </c>
      <c r="CM163" s="369" t="str">
        <f ca="1">+IF(OFFSET('Sanitation Data'!$D$30,0,10*ROW('Sanitation Data'!D157))="","",OFFSET('Sanitation Data'!$D$30,0,10*ROW('Sanitation Data'!D157)))</f>
        <v/>
      </c>
      <c r="CN163" s="369" t="str">
        <f ca="1">+IF(OFFSET('Sanitation Data'!$D$31,0,10*ROW('Sanitation Data'!D157))="","",OFFSET('Sanitation Data'!$D$31,0,10*ROW('Sanitation Data'!D157)))</f>
        <v/>
      </c>
      <c r="CO163" s="369" t="str">
        <f ca="1">+IF(OFFSET('Sanitation Data'!$D$32,0,10*ROW('Sanitation Data'!D157))="","",OFFSET('Sanitation Data'!$D$32,0,10*ROW('Sanitation Data'!D157)))</f>
        <v/>
      </c>
      <c r="CP163" s="369" t="str">
        <f ca="1">+IF(OFFSET('Sanitation Data'!$E$28,0,10*ROW('Sanitation Data'!E157))="","",OFFSET('Sanitation Data'!$E$28,0,10*ROW('Sanitation Data'!E157)))</f>
        <v/>
      </c>
      <c r="CQ163" s="369" t="str">
        <f ca="1">+IF(OFFSET('Sanitation Data'!$E$29,0,10*ROW('Sanitation Data'!E157))="","",OFFSET('Sanitation Data'!$E$29,0,10*ROW('Sanitation Data'!E157)))</f>
        <v/>
      </c>
      <c r="CR163" s="369" t="str">
        <f ca="1">+IF(OFFSET('Sanitation Data'!$E$30,0,10*ROW('Sanitation Data'!E157))="","",OFFSET('Sanitation Data'!$E$30,0,10*ROW('Sanitation Data'!E157)))</f>
        <v/>
      </c>
      <c r="CS163" s="369" t="str">
        <f ca="1">+IF(OFFSET('Sanitation Data'!$E$31,0,10*ROW('Sanitation Data'!E157))="","",OFFSET('Sanitation Data'!$E$31,0,10*ROW('Sanitation Data'!E157)))</f>
        <v/>
      </c>
      <c r="CT163" s="369" t="str">
        <f ca="1">+IF(OFFSET('Sanitation Data'!$E$32,0,10*ROW('Sanitation Data'!E157))="","",OFFSET('Sanitation Data'!$E$32,0,10*ROW('Sanitation Data'!E157)))</f>
        <v/>
      </c>
      <c r="CU163" s="369" t="str">
        <f ca="1">+IF(OFFSET('Sanitation Data'!$F$28,0,10*ROW('Sanitation Data'!F157))="","",OFFSET('Sanitation Data'!$F$28,0,10*ROW('Sanitation Data'!F157)))</f>
        <v/>
      </c>
      <c r="CV163" s="369" t="str">
        <f ca="1">+IF(OFFSET('Sanitation Data'!$F$29,0,10*ROW('Sanitation Data'!F157))="","",OFFSET('Sanitation Data'!$F$29,0,10*ROW('Sanitation Data'!F157)))</f>
        <v/>
      </c>
      <c r="CW163" s="369" t="str">
        <f ca="1">+IF(OFFSET('Sanitation Data'!$F$30,0,10*ROW('Sanitation Data'!F157))="","",OFFSET('Sanitation Data'!$F$30,0,10*ROW('Sanitation Data'!F157)))</f>
        <v/>
      </c>
      <c r="CX163" s="369" t="str">
        <f ca="1">+IF(OFFSET('Sanitation Data'!$F$31,0,10*ROW('Sanitation Data'!F157))="","",OFFSET('Sanitation Data'!$F$31,0,10*ROW('Sanitation Data'!F157)))</f>
        <v/>
      </c>
      <c r="CY163" s="369" t="str">
        <f ca="1">+IF(OFFSET('Sanitation Data'!$F$32,0,10*ROW('Sanitation Data'!F157))="","",OFFSET('Sanitation Data'!$F$32,0,10*ROW('Sanitation Data'!F157)))</f>
        <v/>
      </c>
      <c r="CZ163" s="369" t="str">
        <f ca="1">+IF(OFFSET('Sanitation Data'!$G$28,0,10*ROW('Sanitation Data'!G157))="","",OFFSET('Sanitation Data'!$G$28,0,10*ROW('Sanitation Data'!G157)))</f>
        <v/>
      </c>
      <c r="DA163" s="369" t="str">
        <f ca="1">+IF(OFFSET('Sanitation Data'!$G$29,0,10*ROW('Sanitation Data'!G157))="","",OFFSET('Sanitation Data'!$G$29,0,10*ROW('Sanitation Data'!G157)))</f>
        <v/>
      </c>
      <c r="DB163" s="369" t="str">
        <f ca="1">+IF(OFFSET('Sanitation Data'!$G$30,0,10*ROW('Sanitation Data'!G157))="","",OFFSET('Sanitation Data'!$G$30,0,10*ROW('Sanitation Data'!G157)))</f>
        <v/>
      </c>
      <c r="DC163" s="369" t="str">
        <f ca="1">+IF(OFFSET('Sanitation Data'!$G$31,0,10*ROW('Sanitation Data'!G157))="","",OFFSET('Sanitation Data'!$G$31,0,10*ROW('Sanitation Data'!G157)))</f>
        <v/>
      </c>
      <c r="DD163" s="369" t="str">
        <f ca="1">+IF(OFFSET('Sanitation Data'!$G$32,0,10*ROW('Sanitation Data'!G157))="","",OFFSET('Sanitation Data'!$G$32,0,10*ROW('Sanitation Data'!G157)))</f>
        <v/>
      </c>
      <c r="DE163" s="369" t="str">
        <f ca="1">+IF(OFFSET('Sanitation Data'!$H$28,0,10*ROW('Sanitation Data'!H157))="","",OFFSET('Sanitation Data'!$H$28,0,10*ROW('Sanitation Data'!H157)))</f>
        <v/>
      </c>
      <c r="DF163" s="369" t="str">
        <f ca="1">+IF(OFFSET('Sanitation Data'!$H$29,0,10*ROW('Sanitation Data'!H157))="","",OFFSET('Sanitation Data'!$H$29,0,10*ROW('Sanitation Data'!H157)))</f>
        <v/>
      </c>
      <c r="DG163" s="369" t="str">
        <f ca="1">+IF(OFFSET('Sanitation Data'!$H$30,0,10*ROW('Sanitation Data'!H157))="","",OFFSET('Sanitation Data'!$H$30,0,10*ROW('Sanitation Data'!H157)))</f>
        <v/>
      </c>
      <c r="DH163" s="369" t="str">
        <f ca="1">+IF(OFFSET('Sanitation Data'!$H$31,0,10*ROW('Sanitation Data'!H157))="","",OFFSET('Sanitation Data'!$H$31,0,10*ROW('Sanitation Data'!H157)))</f>
        <v/>
      </c>
      <c r="DI163" s="369" t="str">
        <f ca="1">+IF(OFFSET('Sanitation Data'!$H$32,0,10*ROW('Sanitation Data'!H157))="","",OFFSET('Sanitation Data'!$H$32,0,10*ROW('Sanitation Data'!H157)))</f>
        <v/>
      </c>
      <c r="DJ163" s="369" t="str">
        <f ca="1">+IF(OFFSET('Sanitation Data'!$I$28,0,10*ROW('Sanitation Data'!I157))="","",OFFSET('Sanitation Data'!$I$28,0,10*ROW('Sanitation Data'!I157)))</f>
        <v/>
      </c>
      <c r="DK163" s="369" t="str">
        <f ca="1">+IF(OFFSET('Sanitation Data'!$I$29,0,10*ROW('Sanitation Data'!I157))="","",OFFSET('Sanitation Data'!$I$29,0,10*ROW('Sanitation Data'!I157)))</f>
        <v/>
      </c>
      <c r="DL163" s="369" t="str">
        <f ca="1">+IF(OFFSET('Sanitation Data'!$I$30,0,10*ROW('Sanitation Data'!I157))="","",OFFSET('Sanitation Data'!$I$30,0,10*ROW('Sanitation Data'!I157)))</f>
        <v/>
      </c>
      <c r="DM163" s="369" t="str">
        <f ca="1">+IF(OFFSET('Sanitation Data'!$I$31,0,10*ROW('Sanitation Data'!I157))="","",OFFSET('Sanitation Data'!$I$31,0,10*ROW('Sanitation Data'!I157)))</f>
        <v/>
      </c>
      <c r="DN163" s="369" t="str">
        <f ca="1">+IF(OFFSET('Sanitation Data'!$I$32,0,10*ROW('Sanitation Data'!I157))="","",OFFSET('Sanitation Data'!$I$32,0,10*ROW('Sanitation Data'!I157)))</f>
        <v/>
      </c>
      <c r="DO163" s="369" t="str">
        <f ca="1">+IF(OFFSET('Hygiene Data'!$D$11,0,10*ROW('Hygiene Data'!D157))="","",OFFSET('Hygiene Data'!$D$11,0,10*ROW('Hygiene Data'!D157)))</f>
        <v/>
      </c>
      <c r="DP163" s="369" t="str">
        <f ca="1">+IF(OFFSET('Hygiene Data'!$D$12,0,10*ROW('Hygiene Data'!D157))="","",OFFSET('Hygiene Data'!$D$12,0,10*ROW('Hygiene Data'!D157)))</f>
        <v/>
      </c>
      <c r="DQ163" s="369" t="str">
        <f ca="1">+IF(OFFSET('Hygiene Data'!$D$13,0,10*ROW('Hygiene Data'!D157))="","",OFFSET('Hygiene Data'!$D$13,0,10*ROW('Hygiene Data'!D157)))</f>
        <v/>
      </c>
      <c r="DR163" s="369" t="str">
        <f ca="1">+IF(OFFSET('Hygiene Data'!$E$11,0,10*ROW('Hygiene Data'!E157))="","",OFFSET('Hygiene Data'!$E$11,0,10*ROW('Hygiene Data'!E157)))</f>
        <v/>
      </c>
      <c r="DS163" s="369" t="str">
        <f ca="1">+IF(OFFSET('Hygiene Data'!$E$12,0,10*ROW('Hygiene Data'!E157))="","",OFFSET('Hygiene Data'!$E$12,0,10*ROW('Hygiene Data'!E157)))</f>
        <v/>
      </c>
      <c r="DT163" s="369" t="str">
        <f ca="1">+IF(OFFSET('Hygiene Data'!$E$13,0,10*ROW('Hygiene Data'!E157))="","",OFFSET('Hygiene Data'!$E$13,0,10*ROW('Hygiene Data'!E157)))</f>
        <v/>
      </c>
      <c r="DU163" s="369" t="str">
        <f ca="1">+IF(OFFSET('Hygiene Data'!$F$11,0,10*ROW('Hygiene Data'!F157))="","",OFFSET('Hygiene Data'!$F$11,0,10*ROW('Hygiene Data'!F157)))</f>
        <v/>
      </c>
      <c r="DV163" s="369" t="str">
        <f ca="1">+IF(OFFSET('Hygiene Data'!$F$12,0,10*ROW('Hygiene Data'!F157))="","",OFFSET('Hygiene Data'!$F$12,0,10*ROW('Hygiene Data'!F157)))</f>
        <v/>
      </c>
      <c r="DW163" s="369" t="str">
        <f ca="1">+IF(OFFSET('Hygiene Data'!$F$13,0,10*ROW('Hygiene Data'!F157))="","",OFFSET('Hygiene Data'!$F$13,0,10*ROW('Hygiene Data'!F157)))</f>
        <v/>
      </c>
      <c r="DX163" s="369" t="str">
        <f ca="1">+IF(OFFSET('Hygiene Data'!$G$11,0,10*ROW('Hygiene Data'!G157))="","",OFFSET('Hygiene Data'!$G$11,0,10*ROW('Hygiene Data'!G157)))</f>
        <v/>
      </c>
      <c r="DY163" s="369" t="str">
        <f ca="1">+IF(OFFSET('Hygiene Data'!$G$12,0,10*ROW('Hygiene Data'!G157))="","",OFFSET('Hygiene Data'!$G$12,0,10*ROW('Hygiene Data'!G157)))</f>
        <v/>
      </c>
      <c r="DZ163" s="369" t="str">
        <f ca="1">+IF(OFFSET('Hygiene Data'!$G$13,0,10*ROW('Hygiene Data'!G157))="","",OFFSET('Hygiene Data'!$G$13,0,10*ROW('Hygiene Data'!G157)))</f>
        <v/>
      </c>
      <c r="EA163" s="369" t="str">
        <f ca="1">+IF(OFFSET('Hygiene Data'!$H$11,0,10*ROW('Hygiene Data'!H157))="","",OFFSET('Hygiene Data'!$H$11,0,10*ROW('Hygiene Data'!H157)))</f>
        <v/>
      </c>
      <c r="EB163" s="369" t="str">
        <f ca="1">+IF(OFFSET('Hygiene Data'!$H$12,0,10*ROW('Hygiene Data'!H157))="","",OFFSET('Hygiene Data'!$H$12,0,10*ROW('Hygiene Data'!H157)))</f>
        <v/>
      </c>
      <c r="EC163" s="369" t="str">
        <f ca="1">+IF(OFFSET('Hygiene Data'!$H$13,0,10*ROW('Hygiene Data'!H157))="","",OFFSET('Hygiene Data'!$H$13,0,10*ROW('Hygiene Data'!H157)))</f>
        <v/>
      </c>
      <c r="ED163" s="369" t="str">
        <f ca="1">+IF(OFFSET('Hygiene Data'!$I$11,0,10*ROW('Hygiene Data'!I157))="","",OFFSET('Hygiene Data'!$I$11,0,10*ROW('Hygiene Data'!I157)))</f>
        <v/>
      </c>
      <c r="EE163" s="369" t="str">
        <f ca="1">+IF(OFFSET('Hygiene Data'!$I$12,0,10*ROW('Hygiene Data'!I157))="","",OFFSET('Hygiene Data'!$I$12,0,10*ROW('Hygiene Data'!I157)))</f>
        <v/>
      </c>
      <c r="EF163" s="369" t="str">
        <f ca="1">+IF(OFFSET('Hygiene Data'!$I$13,0,10*ROW('Hygiene Data'!I157))="","",OFFSET('Hygiene Data'!$I$13,0,10*ROW('Hygiene Data'!I157)))</f>
        <v/>
      </c>
    </row>
    <row r="164" spans="1:136" x14ac:dyDescent="0.25">
      <c r="A164" s="478" t="str">
        <f ca="1">+IF(OFFSET('Water Data'!$B$2,0,10*ROW('Water Data'!E158))="","",OFFSET('Water Data'!$B$2,0,10*ROW('Water Data'!E158)))</f>
        <v/>
      </c>
      <c r="B164" s="478"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05" t="str">
        <f t="shared" ca="1" si="2"/>
        <v/>
      </c>
      <c r="D164" s="506"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06"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06"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06"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06"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06"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06"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06"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06"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06"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06"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06"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06"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06"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06"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06"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06"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06"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07"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07"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07"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07"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07"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07"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07"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07"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07"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07"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07"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07"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07"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07"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07"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07"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07"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07"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07"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07"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07"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07"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07"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07"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07"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07"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07"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07"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07"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07"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08"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84"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08"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08"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08"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08"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08"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08"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08"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08"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08"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08"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08"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08"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08"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08"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08"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08"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69" t="str">
        <f ca="1">+IF(OFFSET('Water Data'!$D$27,0,10*ROW('Water Data'!D158))="","",OFFSET('Water Data'!$D$27,0,10*ROW('Water Data'!D158)))</f>
        <v/>
      </c>
      <c r="BT164" s="369" t="str">
        <f ca="1">+IF(OFFSET('Water Data'!$D$28,0,10*ROW('Water Data'!D158))="","",OFFSET('Water Data'!$D$28,0,10*ROW('Water Data'!D158)))</f>
        <v/>
      </c>
      <c r="BU164" s="369" t="str">
        <f ca="1">+IF(OFFSET('Water Data'!$D$29,0,10*ROW('Water Data'!D158))="","",OFFSET('Water Data'!$D$29,0,10*ROW('Water Data'!D158)))</f>
        <v/>
      </c>
      <c r="BV164" s="369" t="str">
        <f ca="1">+IF(OFFSET('Water Data'!$E$27,0,10*ROW('Water Data'!E158))="","",OFFSET('Water Data'!$E$27,0,10*ROW('Water Data'!E158)))</f>
        <v/>
      </c>
      <c r="BW164" s="369" t="str">
        <f ca="1">+IF(OFFSET('Water Data'!$E$28,0,10*ROW('Water Data'!E158))="","",OFFSET('Water Data'!$E$28,0,10*ROW('Water Data'!E158)))</f>
        <v/>
      </c>
      <c r="BX164" s="369" t="str">
        <f ca="1">+IF(OFFSET('Water Data'!$E$29,0,10*ROW('Water Data'!E158))="","",OFFSET('Water Data'!$E$29,0,10*ROW('Water Data'!E158)))</f>
        <v/>
      </c>
      <c r="BY164" s="369" t="str">
        <f ca="1">+IF(OFFSET('Water Data'!$F$27,0,10*ROW('Water Data'!F158))="","",OFFSET('Water Data'!$F$27,0,10*ROW('Water Data'!F158)))</f>
        <v/>
      </c>
      <c r="BZ164" s="369" t="str">
        <f ca="1">+IF(OFFSET('Water Data'!$F$28,0,10*ROW('Water Data'!F158))="","",OFFSET('Water Data'!$F$28,0,10*ROW('Water Data'!F158)))</f>
        <v/>
      </c>
      <c r="CA164" s="369" t="str">
        <f ca="1">+IF(OFFSET('Water Data'!$F$29,0,10*ROW('Water Data'!F158))="","",OFFSET('Water Data'!$F$29,0,10*ROW('Water Data'!F158)))</f>
        <v/>
      </c>
      <c r="CB164" s="369" t="str">
        <f ca="1">+IF(OFFSET('Water Data'!$G$27,0,10*ROW('Water Data'!G158))="","",OFFSET('Water Data'!$G$27,0,10*ROW('Water Data'!G158)))</f>
        <v/>
      </c>
      <c r="CC164" s="369" t="str">
        <f ca="1">+IF(OFFSET('Water Data'!$G$28,0,10*ROW('Water Data'!G158))="","",OFFSET('Water Data'!$G$28,0,10*ROW('Water Data'!G158)))</f>
        <v/>
      </c>
      <c r="CD164" s="369" t="str">
        <f ca="1">+IF(OFFSET('Water Data'!$G$29,0,10*ROW('Water Data'!G158))="","",OFFSET('Water Data'!$G$29,0,10*ROW('Water Data'!G158)))</f>
        <v/>
      </c>
      <c r="CE164" s="369" t="str">
        <f ca="1">+IF(OFFSET('Water Data'!$H$27,0,10*ROW('Water Data'!H158))="","",OFFSET('Water Data'!$H$27,0,10*ROW('Water Data'!H158)))</f>
        <v/>
      </c>
      <c r="CF164" s="369" t="str">
        <f ca="1">+IF(OFFSET('Water Data'!$H$28,0,10*ROW('Water Data'!H158))="","",OFFSET('Water Data'!$H$28,0,10*ROW('Water Data'!H158)))</f>
        <v/>
      </c>
      <c r="CG164" s="369" t="str">
        <f ca="1">+IF(OFFSET('Water Data'!$H$29,0,10*ROW('Water Data'!H158))="","",OFFSET('Water Data'!$H$29,0,10*ROW('Water Data'!H158)))</f>
        <v/>
      </c>
      <c r="CH164" s="369" t="str">
        <f ca="1">+IF(OFFSET('Water Data'!$I$27,0,10*ROW('Water Data'!I158))="","",OFFSET('Water Data'!$I$27,0,10*ROW('Water Data'!I158)))</f>
        <v/>
      </c>
      <c r="CI164" s="369" t="str">
        <f ca="1">+IF(OFFSET('Water Data'!$I$28,0,10*ROW('Water Data'!I158))="","",OFFSET('Water Data'!$I$28,0,10*ROW('Water Data'!I158)))</f>
        <v/>
      </c>
      <c r="CJ164" s="369" t="str">
        <f ca="1">+IF(OFFSET('Water Data'!$I$29,0,10*ROW('Water Data'!I158))="","",OFFSET('Water Data'!$I$29,0,10*ROW('Water Data'!I158)))</f>
        <v/>
      </c>
      <c r="CK164" s="369" t="str">
        <f ca="1">+IF(OFFSET('Sanitation Data'!$D$28,0,10*ROW('Sanitation Data'!D158))="","",OFFSET('Sanitation Data'!$D$28,0,10*ROW('Sanitation Data'!D158)))</f>
        <v/>
      </c>
      <c r="CL164" s="369" t="str">
        <f ca="1">+IF(OFFSET('Sanitation Data'!$D$29,0,10*ROW('Sanitation Data'!D158))="","",OFFSET('Sanitation Data'!$D$29,0,10*ROW('Sanitation Data'!D158)))</f>
        <v/>
      </c>
      <c r="CM164" s="369" t="str">
        <f ca="1">+IF(OFFSET('Sanitation Data'!$D$30,0,10*ROW('Sanitation Data'!D158))="","",OFFSET('Sanitation Data'!$D$30,0,10*ROW('Sanitation Data'!D158)))</f>
        <v/>
      </c>
      <c r="CN164" s="369" t="str">
        <f ca="1">+IF(OFFSET('Sanitation Data'!$D$31,0,10*ROW('Sanitation Data'!D158))="","",OFFSET('Sanitation Data'!$D$31,0,10*ROW('Sanitation Data'!D158)))</f>
        <v/>
      </c>
      <c r="CO164" s="369" t="str">
        <f ca="1">+IF(OFFSET('Sanitation Data'!$D$32,0,10*ROW('Sanitation Data'!D158))="","",OFFSET('Sanitation Data'!$D$32,0,10*ROW('Sanitation Data'!D158)))</f>
        <v/>
      </c>
      <c r="CP164" s="369" t="str">
        <f ca="1">+IF(OFFSET('Sanitation Data'!$E$28,0,10*ROW('Sanitation Data'!E158))="","",OFFSET('Sanitation Data'!$E$28,0,10*ROW('Sanitation Data'!E158)))</f>
        <v/>
      </c>
      <c r="CQ164" s="369" t="str">
        <f ca="1">+IF(OFFSET('Sanitation Data'!$E$29,0,10*ROW('Sanitation Data'!E158))="","",OFFSET('Sanitation Data'!$E$29,0,10*ROW('Sanitation Data'!E158)))</f>
        <v/>
      </c>
      <c r="CR164" s="369" t="str">
        <f ca="1">+IF(OFFSET('Sanitation Data'!$E$30,0,10*ROW('Sanitation Data'!E158))="","",OFFSET('Sanitation Data'!$E$30,0,10*ROW('Sanitation Data'!E158)))</f>
        <v/>
      </c>
      <c r="CS164" s="369" t="str">
        <f ca="1">+IF(OFFSET('Sanitation Data'!$E$31,0,10*ROW('Sanitation Data'!E158))="","",OFFSET('Sanitation Data'!$E$31,0,10*ROW('Sanitation Data'!E158)))</f>
        <v/>
      </c>
      <c r="CT164" s="369" t="str">
        <f ca="1">+IF(OFFSET('Sanitation Data'!$E$32,0,10*ROW('Sanitation Data'!E158))="","",OFFSET('Sanitation Data'!$E$32,0,10*ROW('Sanitation Data'!E158)))</f>
        <v/>
      </c>
      <c r="CU164" s="369" t="str">
        <f ca="1">+IF(OFFSET('Sanitation Data'!$F$28,0,10*ROW('Sanitation Data'!F158))="","",OFFSET('Sanitation Data'!$F$28,0,10*ROW('Sanitation Data'!F158)))</f>
        <v/>
      </c>
      <c r="CV164" s="369" t="str">
        <f ca="1">+IF(OFFSET('Sanitation Data'!$F$29,0,10*ROW('Sanitation Data'!F158))="","",OFFSET('Sanitation Data'!$F$29,0,10*ROW('Sanitation Data'!F158)))</f>
        <v/>
      </c>
      <c r="CW164" s="369" t="str">
        <f ca="1">+IF(OFFSET('Sanitation Data'!$F$30,0,10*ROW('Sanitation Data'!F158))="","",OFFSET('Sanitation Data'!$F$30,0,10*ROW('Sanitation Data'!F158)))</f>
        <v/>
      </c>
      <c r="CX164" s="369" t="str">
        <f ca="1">+IF(OFFSET('Sanitation Data'!$F$31,0,10*ROW('Sanitation Data'!F158))="","",OFFSET('Sanitation Data'!$F$31,0,10*ROW('Sanitation Data'!F158)))</f>
        <v/>
      </c>
      <c r="CY164" s="369" t="str">
        <f ca="1">+IF(OFFSET('Sanitation Data'!$F$32,0,10*ROW('Sanitation Data'!F158))="","",OFFSET('Sanitation Data'!$F$32,0,10*ROW('Sanitation Data'!F158)))</f>
        <v/>
      </c>
      <c r="CZ164" s="369" t="str">
        <f ca="1">+IF(OFFSET('Sanitation Data'!$G$28,0,10*ROW('Sanitation Data'!G158))="","",OFFSET('Sanitation Data'!$G$28,0,10*ROW('Sanitation Data'!G158)))</f>
        <v/>
      </c>
      <c r="DA164" s="369" t="str">
        <f ca="1">+IF(OFFSET('Sanitation Data'!$G$29,0,10*ROW('Sanitation Data'!G158))="","",OFFSET('Sanitation Data'!$G$29,0,10*ROW('Sanitation Data'!G158)))</f>
        <v/>
      </c>
      <c r="DB164" s="369" t="str">
        <f ca="1">+IF(OFFSET('Sanitation Data'!$G$30,0,10*ROW('Sanitation Data'!G158))="","",OFFSET('Sanitation Data'!$G$30,0,10*ROW('Sanitation Data'!G158)))</f>
        <v/>
      </c>
      <c r="DC164" s="369" t="str">
        <f ca="1">+IF(OFFSET('Sanitation Data'!$G$31,0,10*ROW('Sanitation Data'!G158))="","",OFFSET('Sanitation Data'!$G$31,0,10*ROW('Sanitation Data'!G158)))</f>
        <v/>
      </c>
      <c r="DD164" s="369" t="str">
        <f ca="1">+IF(OFFSET('Sanitation Data'!$G$32,0,10*ROW('Sanitation Data'!G158))="","",OFFSET('Sanitation Data'!$G$32,0,10*ROW('Sanitation Data'!G158)))</f>
        <v/>
      </c>
      <c r="DE164" s="369" t="str">
        <f ca="1">+IF(OFFSET('Sanitation Data'!$H$28,0,10*ROW('Sanitation Data'!H158))="","",OFFSET('Sanitation Data'!$H$28,0,10*ROW('Sanitation Data'!H158)))</f>
        <v/>
      </c>
      <c r="DF164" s="369" t="str">
        <f ca="1">+IF(OFFSET('Sanitation Data'!$H$29,0,10*ROW('Sanitation Data'!H158))="","",OFFSET('Sanitation Data'!$H$29,0,10*ROW('Sanitation Data'!H158)))</f>
        <v/>
      </c>
      <c r="DG164" s="369" t="str">
        <f ca="1">+IF(OFFSET('Sanitation Data'!$H$30,0,10*ROW('Sanitation Data'!H158))="","",OFFSET('Sanitation Data'!$H$30,0,10*ROW('Sanitation Data'!H158)))</f>
        <v/>
      </c>
      <c r="DH164" s="369" t="str">
        <f ca="1">+IF(OFFSET('Sanitation Data'!$H$31,0,10*ROW('Sanitation Data'!H158))="","",OFFSET('Sanitation Data'!$H$31,0,10*ROW('Sanitation Data'!H158)))</f>
        <v/>
      </c>
      <c r="DI164" s="369" t="str">
        <f ca="1">+IF(OFFSET('Sanitation Data'!$H$32,0,10*ROW('Sanitation Data'!H158))="","",OFFSET('Sanitation Data'!$H$32,0,10*ROW('Sanitation Data'!H158)))</f>
        <v/>
      </c>
      <c r="DJ164" s="369" t="str">
        <f ca="1">+IF(OFFSET('Sanitation Data'!$I$28,0,10*ROW('Sanitation Data'!I158))="","",OFFSET('Sanitation Data'!$I$28,0,10*ROW('Sanitation Data'!I158)))</f>
        <v/>
      </c>
      <c r="DK164" s="369" t="str">
        <f ca="1">+IF(OFFSET('Sanitation Data'!$I$29,0,10*ROW('Sanitation Data'!I158))="","",OFFSET('Sanitation Data'!$I$29,0,10*ROW('Sanitation Data'!I158)))</f>
        <v/>
      </c>
      <c r="DL164" s="369" t="str">
        <f ca="1">+IF(OFFSET('Sanitation Data'!$I$30,0,10*ROW('Sanitation Data'!I158))="","",OFFSET('Sanitation Data'!$I$30,0,10*ROW('Sanitation Data'!I158)))</f>
        <v/>
      </c>
      <c r="DM164" s="369" t="str">
        <f ca="1">+IF(OFFSET('Sanitation Data'!$I$31,0,10*ROW('Sanitation Data'!I158))="","",OFFSET('Sanitation Data'!$I$31,0,10*ROW('Sanitation Data'!I158)))</f>
        <v/>
      </c>
      <c r="DN164" s="369" t="str">
        <f ca="1">+IF(OFFSET('Sanitation Data'!$I$32,0,10*ROW('Sanitation Data'!I158))="","",OFFSET('Sanitation Data'!$I$32,0,10*ROW('Sanitation Data'!I158)))</f>
        <v/>
      </c>
      <c r="DO164" s="369" t="str">
        <f ca="1">+IF(OFFSET('Hygiene Data'!$D$11,0,10*ROW('Hygiene Data'!D158))="","",OFFSET('Hygiene Data'!$D$11,0,10*ROW('Hygiene Data'!D158)))</f>
        <v/>
      </c>
      <c r="DP164" s="369" t="str">
        <f ca="1">+IF(OFFSET('Hygiene Data'!$D$12,0,10*ROW('Hygiene Data'!D158))="","",OFFSET('Hygiene Data'!$D$12,0,10*ROW('Hygiene Data'!D158)))</f>
        <v/>
      </c>
      <c r="DQ164" s="369" t="str">
        <f ca="1">+IF(OFFSET('Hygiene Data'!$D$13,0,10*ROW('Hygiene Data'!D158))="","",OFFSET('Hygiene Data'!$D$13,0,10*ROW('Hygiene Data'!D158)))</f>
        <v/>
      </c>
      <c r="DR164" s="369" t="str">
        <f ca="1">+IF(OFFSET('Hygiene Data'!$E$11,0,10*ROW('Hygiene Data'!E158))="","",OFFSET('Hygiene Data'!$E$11,0,10*ROW('Hygiene Data'!E158)))</f>
        <v/>
      </c>
      <c r="DS164" s="369" t="str">
        <f ca="1">+IF(OFFSET('Hygiene Data'!$E$12,0,10*ROW('Hygiene Data'!E158))="","",OFFSET('Hygiene Data'!$E$12,0,10*ROW('Hygiene Data'!E158)))</f>
        <v/>
      </c>
      <c r="DT164" s="369" t="str">
        <f ca="1">+IF(OFFSET('Hygiene Data'!$E$13,0,10*ROW('Hygiene Data'!E158))="","",OFFSET('Hygiene Data'!$E$13,0,10*ROW('Hygiene Data'!E158)))</f>
        <v/>
      </c>
      <c r="DU164" s="369" t="str">
        <f ca="1">+IF(OFFSET('Hygiene Data'!$F$11,0,10*ROW('Hygiene Data'!F158))="","",OFFSET('Hygiene Data'!$F$11,0,10*ROW('Hygiene Data'!F158)))</f>
        <v/>
      </c>
      <c r="DV164" s="369" t="str">
        <f ca="1">+IF(OFFSET('Hygiene Data'!$F$12,0,10*ROW('Hygiene Data'!F158))="","",OFFSET('Hygiene Data'!$F$12,0,10*ROW('Hygiene Data'!F158)))</f>
        <v/>
      </c>
      <c r="DW164" s="369" t="str">
        <f ca="1">+IF(OFFSET('Hygiene Data'!$F$13,0,10*ROW('Hygiene Data'!F158))="","",OFFSET('Hygiene Data'!$F$13,0,10*ROW('Hygiene Data'!F158)))</f>
        <v/>
      </c>
      <c r="DX164" s="369" t="str">
        <f ca="1">+IF(OFFSET('Hygiene Data'!$G$11,0,10*ROW('Hygiene Data'!G158))="","",OFFSET('Hygiene Data'!$G$11,0,10*ROW('Hygiene Data'!G158)))</f>
        <v/>
      </c>
      <c r="DY164" s="369" t="str">
        <f ca="1">+IF(OFFSET('Hygiene Data'!$G$12,0,10*ROW('Hygiene Data'!G158))="","",OFFSET('Hygiene Data'!$G$12,0,10*ROW('Hygiene Data'!G158)))</f>
        <v/>
      </c>
      <c r="DZ164" s="369" t="str">
        <f ca="1">+IF(OFFSET('Hygiene Data'!$G$13,0,10*ROW('Hygiene Data'!G158))="","",OFFSET('Hygiene Data'!$G$13,0,10*ROW('Hygiene Data'!G158)))</f>
        <v/>
      </c>
      <c r="EA164" s="369" t="str">
        <f ca="1">+IF(OFFSET('Hygiene Data'!$H$11,0,10*ROW('Hygiene Data'!H158))="","",OFFSET('Hygiene Data'!$H$11,0,10*ROW('Hygiene Data'!H158)))</f>
        <v/>
      </c>
      <c r="EB164" s="369" t="str">
        <f ca="1">+IF(OFFSET('Hygiene Data'!$H$12,0,10*ROW('Hygiene Data'!H158))="","",OFFSET('Hygiene Data'!$H$12,0,10*ROW('Hygiene Data'!H158)))</f>
        <v/>
      </c>
      <c r="EC164" s="369" t="str">
        <f ca="1">+IF(OFFSET('Hygiene Data'!$H$13,0,10*ROW('Hygiene Data'!H158))="","",OFFSET('Hygiene Data'!$H$13,0,10*ROW('Hygiene Data'!H158)))</f>
        <v/>
      </c>
      <c r="ED164" s="369" t="str">
        <f ca="1">+IF(OFFSET('Hygiene Data'!$I$11,0,10*ROW('Hygiene Data'!I158))="","",OFFSET('Hygiene Data'!$I$11,0,10*ROW('Hygiene Data'!I158)))</f>
        <v/>
      </c>
      <c r="EE164" s="369" t="str">
        <f ca="1">+IF(OFFSET('Hygiene Data'!$I$12,0,10*ROW('Hygiene Data'!I158))="","",OFFSET('Hygiene Data'!$I$12,0,10*ROW('Hygiene Data'!I158)))</f>
        <v/>
      </c>
      <c r="EF164" s="369" t="str">
        <f ca="1">+IF(OFFSET('Hygiene Data'!$I$13,0,10*ROW('Hygiene Data'!I158))="","",OFFSET('Hygiene Data'!$I$13,0,10*ROW('Hygiene Data'!I158)))</f>
        <v/>
      </c>
    </row>
    <row r="165" spans="1:136" x14ac:dyDescent="0.25">
      <c r="A165" s="478" t="str">
        <f ca="1">+IF(OFFSET('Water Data'!$B$2,0,10*ROW('Water Data'!E159))="","",OFFSET('Water Data'!$B$2,0,10*ROW('Water Data'!E159)))</f>
        <v/>
      </c>
      <c r="B165" s="478"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05" t="str">
        <f t="shared" ca="1" si="2"/>
        <v/>
      </c>
      <c r="D165" s="506"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06"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06"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06"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06"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06"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06"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06"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06"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06"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06"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06"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06"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06"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06"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06"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06"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06"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07"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07"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07"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07"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07"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07"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07"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07"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07"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07"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07"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07"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07"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07"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07"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07"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07"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07"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07"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07"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07"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07"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07"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07"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07"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07"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07"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07"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07"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07"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08"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84"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08"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08"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08"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08"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08"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08"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08"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08"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08"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08"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08"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08"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08"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08"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08"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08"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69" t="str">
        <f ca="1">+IF(OFFSET('Water Data'!$D$27,0,10*ROW('Water Data'!D159))="","",OFFSET('Water Data'!$D$27,0,10*ROW('Water Data'!D159)))</f>
        <v/>
      </c>
      <c r="BT165" s="369" t="str">
        <f ca="1">+IF(OFFSET('Water Data'!$D$28,0,10*ROW('Water Data'!D159))="","",OFFSET('Water Data'!$D$28,0,10*ROW('Water Data'!D159)))</f>
        <v/>
      </c>
      <c r="BU165" s="369" t="str">
        <f ca="1">+IF(OFFSET('Water Data'!$D$29,0,10*ROW('Water Data'!D159))="","",OFFSET('Water Data'!$D$29,0,10*ROW('Water Data'!D159)))</f>
        <v/>
      </c>
      <c r="BV165" s="369" t="str">
        <f ca="1">+IF(OFFSET('Water Data'!$E$27,0,10*ROW('Water Data'!E159))="","",OFFSET('Water Data'!$E$27,0,10*ROW('Water Data'!E159)))</f>
        <v/>
      </c>
      <c r="BW165" s="369" t="str">
        <f ca="1">+IF(OFFSET('Water Data'!$E$28,0,10*ROW('Water Data'!E159))="","",OFFSET('Water Data'!$E$28,0,10*ROW('Water Data'!E159)))</f>
        <v/>
      </c>
      <c r="BX165" s="369" t="str">
        <f ca="1">+IF(OFFSET('Water Data'!$E$29,0,10*ROW('Water Data'!E159))="","",OFFSET('Water Data'!$E$29,0,10*ROW('Water Data'!E159)))</f>
        <v/>
      </c>
      <c r="BY165" s="369" t="str">
        <f ca="1">+IF(OFFSET('Water Data'!$F$27,0,10*ROW('Water Data'!F159))="","",OFFSET('Water Data'!$F$27,0,10*ROW('Water Data'!F159)))</f>
        <v/>
      </c>
      <c r="BZ165" s="369" t="str">
        <f ca="1">+IF(OFFSET('Water Data'!$F$28,0,10*ROW('Water Data'!F159))="","",OFFSET('Water Data'!$F$28,0,10*ROW('Water Data'!F159)))</f>
        <v/>
      </c>
      <c r="CA165" s="369" t="str">
        <f ca="1">+IF(OFFSET('Water Data'!$F$29,0,10*ROW('Water Data'!F159))="","",OFFSET('Water Data'!$F$29,0,10*ROW('Water Data'!F159)))</f>
        <v/>
      </c>
      <c r="CB165" s="369" t="str">
        <f ca="1">+IF(OFFSET('Water Data'!$G$27,0,10*ROW('Water Data'!G159))="","",OFFSET('Water Data'!$G$27,0,10*ROW('Water Data'!G159)))</f>
        <v/>
      </c>
      <c r="CC165" s="369" t="str">
        <f ca="1">+IF(OFFSET('Water Data'!$G$28,0,10*ROW('Water Data'!G159))="","",OFFSET('Water Data'!$G$28,0,10*ROW('Water Data'!G159)))</f>
        <v/>
      </c>
      <c r="CD165" s="369" t="str">
        <f ca="1">+IF(OFFSET('Water Data'!$G$29,0,10*ROW('Water Data'!G159))="","",OFFSET('Water Data'!$G$29,0,10*ROW('Water Data'!G159)))</f>
        <v/>
      </c>
      <c r="CE165" s="369" t="str">
        <f ca="1">+IF(OFFSET('Water Data'!$H$27,0,10*ROW('Water Data'!H159))="","",OFFSET('Water Data'!$H$27,0,10*ROW('Water Data'!H159)))</f>
        <v/>
      </c>
      <c r="CF165" s="369" t="str">
        <f ca="1">+IF(OFFSET('Water Data'!$H$28,0,10*ROW('Water Data'!H159))="","",OFFSET('Water Data'!$H$28,0,10*ROW('Water Data'!H159)))</f>
        <v/>
      </c>
      <c r="CG165" s="369" t="str">
        <f ca="1">+IF(OFFSET('Water Data'!$H$29,0,10*ROW('Water Data'!H159))="","",OFFSET('Water Data'!$H$29,0,10*ROW('Water Data'!H159)))</f>
        <v/>
      </c>
      <c r="CH165" s="369" t="str">
        <f ca="1">+IF(OFFSET('Water Data'!$I$27,0,10*ROW('Water Data'!I159))="","",OFFSET('Water Data'!$I$27,0,10*ROW('Water Data'!I159)))</f>
        <v/>
      </c>
      <c r="CI165" s="369" t="str">
        <f ca="1">+IF(OFFSET('Water Data'!$I$28,0,10*ROW('Water Data'!I159))="","",OFFSET('Water Data'!$I$28,0,10*ROW('Water Data'!I159)))</f>
        <v/>
      </c>
      <c r="CJ165" s="369" t="str">
        <f ca="1">+IF(OFFSET('Water Data'!$I$29,0,10*ROW('Water Data'!I159))="","",OFFSET('Water Data'!$I$29,0,10*ROW('Water Data'!I159)))</f>
        <v/>
      </c>
      <c r="CK165" s="369" t="str">
        <f ca="1">+IF(OFFSET('Sanitation Data'!$D$28,0,10*ROW('Sanitation Data'!D159))="","",OFFSET('Sanitation Data'!$D$28,0,10*ROW('Sanitation Data'!D159)))</f>
        <v/>
      </c>
      <c r="CL165" s="369" t="str">
        <f ca="1">+IF(OFFSET('Sanitation Data'!$D$29,0,10*ROW('Sanitation Data'!D159))="","",OFFSET('Sanitation Data'!$D$29,0,10*ROW('Sanitation Data'!D159)))</f>
        <v/>
      </c>
      <c r="CM165" s="369" t="str">
        <f ca="1">+IF(OFFSET('Sanitation Data'!$D$30,0,10*ROW('Sanitation Data'!D159))="","",OFFSET('Sanitation Data'!$D$30,0,10*ROW('Sanitation Data'!D159)))</f>
        <v/>
      </c>
      <c r="CN165" s="369" t="str">
        <f ca="1">+IF(OFFSET('Sanitation Data'!$D$31,0,10*ROW('Sanitation Data'!D159))="","",OFFSET('Sanitation Data'!$D$31,0,10*ROW('Sanitation Data'!D159)))</f>
        <v/>
      </c>
      <c r="CO165" s="369" t="str">
        <f ca="1">+IF(OFFSET('Sanitation Data'!$D$32,0,10*ROW('Sanitation Data'!D159))="","",OFFSET('Sanitation Data'!$D$32,0,10*ROW('Sanitation Data'!D159)))</f>
        <v/>
      </c>
      <c r="CP165" s="369" t="str">
        <f ca="1">+IF(OFFSET('Sanitation Data'!$E$28,0,10*ROW('Sanitation Data'!E159))="","",OFFSET('Sanitation Data'!$E$28,0,10*ROW('Sanitation Data'!E159)))</f>
        <v/>
      </c>
      <c r="CQ165" s="369" t="str">
        <f ca="1">+IF(OFFSET('Sanitation Data'!$E$29,0,10*ROW('Sanitation Data'!E159))="","",OFFSET('Sanitation Data'!$E$29,0,10*ROW('Sanitation Data'!E159)))</f>
        <v/>
      </c>
      <c r="CR165" s="369" t="str">
        <f ca="1">+IF(OFFSET('Sanitation Data'!$E$30,0,10*ROW('Sanitation Data'!E159))="","",OFFSET('Sanitation Data'!$E$30,0,10*ROW('Sanitation Data'!E159)))</f>
        <v/>
      </c>
      <c r="CS165" s="369" t="str">
        <f ca="1">+IF(OFFSET('Sanitation Data'!$E$31,0,10*ROW('Sanitation Data'!E159))="","",OFFSET('Sanitation Data'!$E$31,0,10*ROW('Sanitation Data'!E159)))</f>
        <v/>
      </c>
      <c r="CT165" s="369" t="str">
        <f ca="1">+IF(OFFSET('Sanitation Data'!$E$32,0,10*ROW('Sanitation Data'!E159))="","",OFFSET('Sanitation Data'!$E$32,0,10*ROW('Sanitation Data'!E159)))</f>
        <v/>
      </c>
      <c r="CU165" s="369" t="str">
        <f ca="1">+IF(OFFSET('Sanitation Data'!$F$28,0,10*ROW('Sanitation Data'!F159))="","",OFFSET('Sanitation Data'!$F$28,0,10*ROW('Sanitation Data'!F159)))</f>
        <v/>
      </c>
      <c r="CV165" s="369" t="str">
        <f ca="1">+IF(OFFSET('Sanitation Data'!$F$29,0,10*ROW('Sanitation Data'!F159))="","",OFFSET('Sanitation Data'!$F$29,0,10*ROW('Sanitation Data'!F159)))</f>
        <v/>
      </c>
      <c r="CW165" s="369" t="str">
        <f ca="1">+IF(OFFSET('Sanitation Data'!$F$30,0,10*ROW('Sanitation Data'!F159))="","",OFFSET('Sanitation Data'!$F$30,0,10*ROW('Sanitation Data'!F159)))</f>
        <v/>
      </c>
      <c r="CX165" s="369" t="str">
        <f ca="1">+IF(OFFSET('Sanitation Data'!$F$31,0,10*ROW('Sanitation Data'!F159))="","",OFFSET('Sanitation Data'!$F$31,0,10*ROW('Sanitation Data'!F159)))</f>
        <v/>
      </c>
      <c r="CY165" s="369" t="str">
        <f ca="1">+IF(OFFSET('Sanitation Data'!$F$32,0,10*ROW('Sanitation Data'!F159))="","",OFFSET('Sanitation Data'!$F$32,0,10*ROW('Sanitation Data'!F159)))</f>
        <v/>
      </c>
      <c r="CZ165" s="369" t="str">
        <f ca="1">+IF(OFFSET('Sanitation Data'!$G$28,0,10*ROW('Sanitation Data'!G159))="","",OFFSET('Sanitation Data'!$G$28,0,10*ROW('Sanitation Data'!G159)))</f>
        <v/>
      </c>
      <c r="DA165" s="369" t="str">
        <f ca="1">+IF(OFFSET('Sanitation Data'!$G$29,0,10*ROW('Sanitation Data'!G159))="","",OFFSET('Sanitation Data'!$G$29,0,10*ROW('Sanitation Data'!G159)))</f>
        <v/>
      </c>
      <c r="DB165" s="369" t="str">
        <f ca="1">+IF(OFFSET('Sanitation Data'!$G$30,0,10*ROW('Sanitation Data'!G159))="","",OFFSET('Sanitation Data'!$G$30,0,10*ROW('Sanitation Data'!G159)))</f>
        <v/>
      </c>
      <c r="DC165" s="369" t="str">
        <f ca="1">+IF(OFFSET('Sanitation Data'!$G$31,0,10*ROW('Sanitation Data'!G159))="","",OFFSET('Sanitation Data'!$G$31,0,10*ROW('Sanitation Data'!G159)))</f>
        <v/>
      </c>
      <c r="DD165" s="369" t="str">
        <f ca="1">+IF(OFFSET('Sanitation Data'!$G$32,0,10*ROW('Sanitation Data'!G159))="","",OFFSET('Sanitation Data'!$G$32,0,10*ROW('Sanitation Data'!G159)))</f>
        <v/>
      </c>
      <c r="DE165" s="369" t="str">
        <f ca="1">+IF(OFFSET('Sanitation Data'!$H$28,0,10*ROW('Sanitation Data'!H159))="","",OFFSET('Sanitation Data'!$H$28,0,10*ROW('Sanitation Data'!H159)))</f>
        <v/>
      </c>
      <c r="DF165" s="369" t="str">
        <f ca="1">+IF(OFFSET('Sanitation Data'!$H$29,0,10*ROW('Sanitation Data'!H159))="","",OFFSET('Sanitation Data'!$H$29,0,10*ROW('Sanitation Data'!H159)))</f>
        <v/>
      </c>
      <c r="DG165" s="369" t="str">
        <f ca="1">+IF(OFFSET('Sanitation Data'!$H$30,0,10*ROW('Sanitation Data'!H159))="","",OFFSET('Sanitation Data'!$H$30,0,10*ROW('Sanitation Data'!H159)))</f>
        <v/>
      </c>
      <c r="DH165" s="369" t="str">
        <f ca="1">+IF(OFFSET('Sanitation Data'!$H$31,0,10*ROW('Sanitation Data'!H159))="","",OFFSET('Sanitation Data'!$H$31,0,10*ROW('Sanitation Data'!H159)))</f>
        <v/>
      </c>
      <c r="DI165" s="369" t="str">
        <f ca="1">+IF(OFFSET('Sanitation Data'!$H$32,0,10*ROW('Sanitation Data'!H159))="","",OFFSET('Sanitation Data'!$H$32,0,10*ROW('Sanitation Data'!H159)))</f>
        <v/>
      </c>
      <c r="DJ165" s="369" t="str">
        <f ca="1">+IF(OFFSET('Sanitation Data'!$I$28,0,10*ROW('Sanitation Data'!I159))="","",OFFSET('Sanitation Data'!$I$28,0,10*ROW('Sanitation Data'!I159)))</f>
        <v/>
      </c>
      <c r="DK165" s="369" t="str">
        <f ca="1">+IF(OFFSET('Sanitation Data'!$I$29,0,10*ROW('Sanitation Data'!I159))="","",OFFSET('Sanitation Data'!$I$29,0,10*ROW('Sanitation Data'!I159)))</f>
        <v/>
      </c>
      <c r="DL165" s="369" t="str">
        <f ca="1">+IF(OFFSET('Sanitation Data'!$I$30,0,10*ROW('Sanitation Data'!I159))="","",OFFSET('Sanitation Data'!$I$30,0,10*ROW('Sanitation Data'!I159)))</f>
        <v/>
      </c>
      <c r="DM165" s="369" t="str">
        <f ca="1">+IF(OFFSET('Sanitation Data'!$I$31,0,10*ROW('Sanitation Data'!I159))="","",OFFSET('Sanitation Data'!$I$31,0,10*ROW('Sanitation Data'!I159)))</f>
        <v/>
      </c>
      <c r="DN165" s="369" t="str">
        <f ca="1">+IF(OFFSET('Sanitation Data'!$I$32,0,10*ROW('Sanitation Data'!I159))="","",OFFSET('Sanitation Data'!$I$32,0,10*ROW('Sanitation Data'!I159)))</f>
        <v/>
      </c>
      <c r="DO165" s="369" t="str">
        <f ca="1">+IF(OFFSET('Hygiene Data'!$D$11,0,10*ROW('Hygiene Data'!D159))="","",OFFSET('Hygiene Data'!$D$11,0,10*ROW('Hygiene Data'!D159)))</f>
        <v/>
      </c>
      <c r="DP165" s="369" t="str">
        <f ca="1">+IF(OFFSET('Hygiene Data'!$D$12,0,10*ROW('Hygiene Data'!D159))="","",OFFSET('Hygiene Data'!$D$12,0,10*ROW('Hygiene Data'!D159)))</f>
        <v/>
      </c>
      <c r="DQ165" s="369" t="str">
        <f ca="1">+IF(OFFSET('Hygiene Data'!$D$13,0,10*ROW('Hygiene Data'!D159))="","",OFFSET('Hygiene Data'!$D$13,0,10*ROW('Hygiene Data'!D159)))</f>
        <v/>
      </c>
      <c r="DR165" s="369" t="str">
        <f ca="1">+IF(OFFSET('Hygiene Data'!$E$11,0,10*ROW('Hygiene Data'!E159))="","",OFFSET('Hygiene Data'!$E$11,0,10*ROW('Hygiene Data'!E159)))</f>
        <v/>
      </c>
      <c r="DS165" s="369" t="str">
        <f ca="1">+IF(OFFSET('Hygiene Data'!$E$12,0,10*ROW('Hygiene Data'!E159))="","",OFFSET('Hygiene Data'!$E$12,0,10*ROW('Hygiene Data'!E159)))</f>
        <v/>
      </c>
      <c r="DT165" s="369" t="str">
        <f ca="1">+IF(OFFSET('Hygiene Data'!$E$13,0,10*ROW('Hygiene Data'!E159))="","",OFFSET('Hygiene Data'!$E$13,0,10*ROW('Hygiene Data'!E159)))</f>
        <v/>
      </c>
      <c r="DU165" s="369" t="str">
        <f ca="1">+IF(OFFSET('Hygiene Data'!$F$11,0,10*ROW('Hygiene Data'!F159))="","",OFFSET('Hygiene Data'!$F$11,0,10*ROW('Hygiene Data'!F159)))</f>
        <v/>
      </c>
      <c r="DV165" s="369" t="str">
        <f ca="1">+IF(OFFSET('Hygiene Data'!$F$12,0,10*ROW('Hygiene Data'!F159))="","",OFFSET('Hygiene Data'!$F$12,0,10*ROW('Hygiene Data'!F159)))</f>
        <v/>
      </c>
      <c r="DW165" s="369" t="str">
        <f ca="1">+IF(OFFSET('Hygiene Data'!$F$13,0,10*ROW('Hygiene Data'!F159))="","",OFFSET('Hygiene Data'!$F$13,0,10*ROW('Hygiene Data'!F159)))</f>
        <v/>
      </c>
      <c r="DX165" s="369" t="str">
        <f ca="1">+IF(OFFSET('Hygiene Data'!$G$11,0,10*ROW('Hygiene Data'!G159))="","",OFFSET('Hygiene Data'!$G$11,0,10*ROW('Hygiene Data'!G159)))</f>
        <v/>
      </c>
      <c r="DY165" s="369" t="str">
        <f ca="1">+IF(OFFSET('Hygiene Data'!$G$12,0,10*ROW('Hygiene Data'!G159))="","",OFFSET('Hygiene Data'!$G$12,0,10*ROW('Hygiene Data'!G159)))</f>
        <v/>
      </c>
      <c r="DZ165" s="369" t="str">
        <f ca="1">+IF(OFFSET('Hygiene Data'!$G$13,0,10*ROW('Hygiene Data'!G159))="","",OFFSET('Hygiene Data'!$G$13,0,10*ROW('Hygiene Data'!G159)))</f>
        <v/>
      </c>
      <c r="EA165" s="369" t="str">
        <f ca="1">+IF(OFFSET('Hygiene Data'!$H$11,0,10*ROW('Hygiene Data'!H159))="","",OFFSET('Hygiene Data'!$H$11,0,10*ROW('Hygiene Data'!H159)))</f>
        <v/>
      </c>
      <c r="EB165" s="369" t="str">
        <f ca="1">+IF(OFFSET('Hygiene Data'!$H$12,0,10*ROW('Hygiene Data'!H159))="","",OFFSET('Hygiene Data'!$H$12,0,10*ROW('Hygiene Data'!H159)))</f>
        <v/>
      </c>
      <c r="EC165" s="369" t="str">
        <f ca="1">+IF(OFFSET('Hygiene Data'!$H$13,0,10*ROW('Hygiene Data'!H159))="","",OFFSET('Hygiene Data'!$H$13,0,10*ROW('Hygiene Data'!H159)))</f>
        <v/>
      </c>
      <c r="ED165" s="369" t="str">
        <f ca="1">+IF(OFFSET('Hygiene Data'!$I$11,0,10*ROW('Hygiene Data'!I159))="","",OFFSET('Hygiene Data'!$I$11,0,10*ROW('Hygiene Data'!I159)))</f>
        <v/>
      </c>
      <c r="EE165" s="369" t="str">
        <f ca="1">+IF(OFFSET('Hygiene Data'!$I$12,0,10*ROW('Hygiene Data'!I159))="","",OFFSET('Hygiene Data'!$I$12,0,10*ROW('Hygiene Data'!I159)))</f>
        <v/>
      </c>
      <c r="EF165" s="369" t="str">
        <f ca="1">+IF(OFFSET('Hygiene Data'!$I$13,0,10*ROW('Hygiene Data'!I159))="","",OFFSET('Hygiene Data'!$I$13,0,10*ROW('Hygiene Data'!I159)))</f>
        <v/>
      </c>
    </row>
    <row r="166" spans="1:136" x14ac:dyDescent="0.25">
      <c r="A166" s="478" t="str">
        <f ca="1">+IF(OFFSET('Water Data'!$B$2,0,10*ROW('Water Data'!E160))="","",OFFSET('Water Data'!$B$2,0,10*ROW('Water Data'!E160)))</f>
        <v/>
      </c>
      <c r="B166" s="478"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05" t="str">
        <f t="shared" ca="1" si="2"/>
        <v/>
      </c>
      <c r="D166" s="506"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06"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06"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06"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06"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06"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06"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06"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06"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06"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06"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06"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06"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06"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06"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06"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06"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06"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07"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07"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07"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07"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07"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07"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07"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07"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07"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07"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07"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07"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07"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07"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07"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07"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07"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07"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07"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07"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07"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07"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07"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07"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07"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07"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07"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07"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07"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07"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08"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84"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08"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08"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08"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08"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08"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08"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08"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08"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08"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08"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08"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08"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08"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08"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08"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08"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69" t="str">
        <f ca="1">+IF(OFFSET('Water Data'!$D$27,0,10*ROW('Water Data'!D160))="","",OFFSET('Water Data'!$D$27,0,10*ROW('Water Data'!D160)))</f>
        <v/>
      </c>
      <c r="BT166" s="369" t="str">
        <f ca="1">+IF(OFFSET('Water Data'!$D$28,0,10*ROW('Water Data'!D160))="","",OFFSET('Water Data'!$D$28,0,10*ROW('Water Data'!D160)))</f>
        <v/>
      </c>
      <c r="BU166" s="369" t="str">
        <f ca="1">+IF(OFFSET('Water Data'!$D$29,0,10*ROW('Water Data'!D160))="","",OFFSET('Water Data'!$D$29,0,10*ROW('Water Data'!D160)))</f>
        <v/>
      </c>
      <c r="BV166" s="369" t="str">
        <f ca="1">+IF(OFFSET('Water Data'!$E$27,0,10*ROW('Water Data'!E160))="","",OFFSET('Water Data'!$E$27,0,10*ROW('Water Data'!E160)))</f>
        <v/>
      </c>
      <c r="BW166" s="369" t="str">
        <f ca="1">+IF(OFFSET('Water Data'!$E$28,0,10*ROW('Water Data'!E160))="","",OFFSET('Water Data'!$E$28,0,10*ROW('Water Data'!E160)))</f>
        <v/>
      </c>
      <c r="BX166" s="369" t="str">
        <f ca="1">+IF(OFFSET('Water Data'!$E$29,0,10*ROW('Water Data'!E160))="","",OFFSET('Water Data'!$E$29,0,10*ROW('Water Data'!E160)))</f>
        <v/>
      </c>
      <c r="BY166" s="369" t="str">
        <f ca="1">+IF(OFFSET('Water Data'!$F$27,0,10*ROW('Water Data'!F160))="","",OFFSET('Water Data'!$F$27,0,10*ROW('Water Data'!F160)))</f>
        <v/>
      </c>
      <c r="BZ166" s="369" t="str">
        <f ca="1">+IF(OFFSET('Water Data'!$F$28,0,10*ROW('Water Data'!F160))="","",OFFSET('Water Data'!$F$28,0,10*ROW('Water Data'!F160)))</f>
        <v/>
      </c>
      <c r="CA166" s="369" t="str">
        <f ca="1">+IF(OFFSET('Water Data'!$F$29,0,10*ROW('Water Data'!F160))="","",OFFSET('Water Data'!$F$29,0,10*ROW('Water Data'!F160)))</f>
        <v/>
      </c>
      <c r="CB166" s="369" t="str">
        <f ca="1">+IF(OFFSET('Water Data'!$G$27,0,10*ROW('Water Data'!G160))="","",OFFSET('Water Data'!$G$27,0,10*ROW('Water Data'!G160)))</f>
        <v/>
      </c>
      <c r="CC166" s="369" t="str">
        <f ca="1">+IF(OFFSET('Water Data'!$G$28,0,10*ROW('Water Data'!G160))="","",OFFSET('Water Data'!$G$28,0,10*ROW('Water Data'!G160)))</f>
        <v/>
      </c>
      <c r="CD166" s="369" t="str">
        <f ca="1">+IF(OFFSET('Water Data'!$G$29,0,10*ROW('Water Data'!G160))="","",OFFSET('Water Data'!$G$29,0,10*ROW('Water Data'!G160)))</f>
        <v/>
      </c>
      <c r="CE166" s="369" t="str">
        <f ca="1">+IF(OFFSET('Water Data'!$H$27,0,10*ROW('Water Data'!H160))="","",OFFSET('Water Data'!$H$27,0,10*ROW('Water Data'!H160)))</f>
        <v/>
      </c>
      <c r="CF166" s="369" t="str">
        <f ca="1">+IF(OFFSET('Water Data'!$H$28,0,10*ROW('Water Data'!H160))="","",OFFSET('Water Data'!$H$28,0,10*ROW('Water Data'!H160)))</f>
        <v/>
      </c>
      <c r="CG166" s="369" t="str">
        <f ca="1">+IF(OFFSET('Water Data'!$H$29,0,10*ROW('Water Data'!H160))="","",OFFSET('Water Data'!$H$29,0,10*ROW('Water Data'!H160)))</f>
        <v/>
      </c>
      <c r="CH166" s="369" t="str">
        <f ca="1">+IF(OFFSET('Water Data'!$I$27,0,10*ROW('Water Data'!I160))="","",OFFSET('Water Data'!$I$27,0,10*ROW('Water Data'!I160)))</f>
        <v/>
      </c>
      <c r="CI166" s="369" t="str">
        <f ca="1">+IF(OFFSET('Water Data'!$I$28,0,10*ROW('Water Data'!I160))="","",OFFSET('Water Data'!$I$28,0,10*ROW('Water Data'!I160)))</f>
        <v/>
      </c>
      <c r="CJ166" s="369" t="str">
        <f ca="1">+IF(OFFSET('Water Data'!$I$29,0,10*ROW('Water Data'!I160))="","",OFFSET('Water Data'!$I$29,0,10*ROW('Water Data'!I160)))</f>
        <v/>
      </c>
      <c r="CK166" s="369" t="str">
        <f ca="1">+IF(OFFSET('Sanitation Data'!$D$28,0,10*ROW('Sanitation Data'!D160))="","",OFFSET('Sanitation Data'!$D$28,0,10*ROW('Sanitation Data'!D160)))</f>
        <v/>
      </c>
      <c r="CL166" s="369" t="str">
        <f ca="1">+IF(OFFSET('Sanitation Data'!$D$29,0,10*ROW('Sanitation Data'!D160))="","",OFFSET('Sanitation Data'!$D$29,0,10*ROW('Sanitation Data'!D160)))</f>
        <v/>
      </c>
      <c r="CM166" s="369" t="str">
        <f ca="1">+IF(OFFSET('Sanitation Data'!$D$30,0,10*ROW('Sanitation Data'!D160))="","",OFFSET('Sanitation Data'!$D$30,0,10*ROW('Sanitation Data'!D160)))</f>
        <v/>
      </c>
      <c r="CN166" s="369" t="str">
        <f ca="1">+IF(OFFSET('Sanitation Data'!$D$31,0,10*ROW('Sanitation Data'!D160))="","",OFFSET('Sanitation Data'!$D$31,0,10*ROW('Sanitation Data'!D160)))</f>
        <v/>
      </c>
      <c r="CO166" s="369" t="str">
        <f ca="1">+IF(OFFSET('Sanitation Data'!$D$32,0,10*ROW('Sanitation Data'!D160))="","",OFFSET('Sanitation Data'!$D$32,0,10*ROW('Sanitation Data'!D160)))</f>
        <v/>
      </c>
      <c r="CP166" s="369" t="str">
        <f ca="1">+IF(OFFSET('Sanitation Data'!$E$28,0,10*ROW('Sanitation Data'!E160))="","",OFFSET('Sanitation Data'!$E$28,0,10*ROW('Sanitation Data'!E160)))</f>
        <v/>
      </c>
      <c r="CQ166" s="369" t="str">
        <f ca="1">+IF(OFFSET('Sanitation Data'!$E$29,0,10*ROW('Sanitation Data'!E160))="","",OFFSET('Sanitation Data'!$E$29,0,10*ROW('Sanitation Data'!E160)))</f>
        <v/>
      </c>
      <c r="CR166" s="369" t="str">
        <f ca="1">+IF(OFFSET('Sanitation Data'!$E$30,0,10*ROW('Sanitation Data'!E160))="","",OFFSET('Sanitation Data'!$E$30,0,10*ROW('Sanitation Data'!E160)))</f>
        <v/>
      </c>
      <c r="CS166" s="369" t="str">
        <f ca="1">+IF(OFFSET('Sanitation Data'!$E$31,0,10*ROW('Sanitation Data'!E160))="","",OFFSET('Sanitation Data'!$E$31,0,10*ROW('Sanitation Data'!E160)))</f>
        <v/>
      </c>
      <c r="CT166" s="369" t="str">
        <f ca="1">+IF(OFFSET('Sanitation Data'!$E$32,0,10*ROW('Sanitation Data'!E160))="","",OFFSET('Sanitation Data'!$E$32,0,10*ROW('Sanitation Data'!E160)))</f>
        <v/>
      </c>
      <c r="CU166" s="369" t="str">
        <f ca="1">+IF(OFFSET('Sanitation Data'!$F$28,0,10*ROW('Sanitation Data'!F160))="","",OFFSET('Sanitation Data'!$F$28,0,10*ROW('Sanitation Data'!F160)))</f>
        <v/>
      </c>
      <c r="CV166" s="369" t="str">
        <f ca="1">+IF(OFFSET('Sanitation Data'!$F$29,0,10*ROW('Sanitation Data'!F160))="","",OFFSET('Sanitation Data'!$F$29,0,10*ROW('Sanitation Data'!F160)))</f>
        <v/>
      </c>
      <c r="CW166" s="369" t="str">
        <f ca="1">+IF(OFFSET('Sanitation Data'!$F$30,0,10*ROW('Sanitation Data'!F160))="","",OFFSET('Sanitation Data'!$F$30,0,10*ROW('Sanitation Data'!F160)))</f>
        <v/>
      </c>
      <c r="CX166" s="369" t="str">
        <f ca="1">+IF(OFFSET('Sanitation Data'!$F$31,0,10*ROW('Sanitation Data'!F160))="","",OFFSET('Sanitation Data'!$F$31,0,10*ROW('Sanitation Data'!F160)))</f>
        <v/>
      </c>
      <c r="CY166" s="369" t="str">
        <f ca="1">+IF(OFFSET('Sanitation Data'!$F$32,0,10*ROW('Sanitation Data'!F160))="","",OFFSET('Sanitation Data'!$F$32,0,10*ROW('Sanitation Data'!F160)))</f>
        <v/>
      </c>
      <c r="CZ166" s="369" t="str">
        <f ca="1">+IF(OFFSET('Sanitation Data'!$G$28,0,10*ROW('Sanitation Data'!G160))="","",OFFSET('Sanitation Data'!$G$28,0,10*ROW('Sanitation Data'!G160)))</f>
        <v/>
      </c>
      <c r="DA166" s="369" t="str">
        <f ca="1">+IF(OFFSET('Sanitation Data'!$G$29,0,10*ROW('Sanitation Data'!G160))="","",OFFSET('Sanitation Data'!$G$29,0,10*ROW('Sanitation Data'!G160)))</f>
        <v/>
      </c>
      <c r="DB166" s="369" t="str">
        <f ca="1">+IF(OFFSET('Sanitation Data'!$G$30,0,10*ROW('Sanitation Data'!G160))="","",OFFSET('Sanitation Data'!$G$30,0,10*ROW('Sanitation Data'!G160)))</f>
        <v/>
      </c>
      <c r="DC166" s="369" t="str">
        <f ca="1">+IF(OFFSET('Sanitation Data'!$G$31,0,10*ROW('Sanitation Data'!G160))="","",OFFSET('Sanitation Data'!$G$31,0,10*ROW('Sanitation Data'!G160)))</f>
        <v/>
      </c>
      <c r="DD166" s="369" t="str">
        <f ca="1">+IF(OFFSET('Sanitation Data'!$G$32,0,10*ROW('Sanitation Data'!G160))="","",OFFSET('Sanitation Data'!$G$32,0,10*ROW('Sanitation Data'!G160)))</f>
        <v/>
      </c>
      <c r="DE166" s="369" t="str">
        <f ca="1">+IF(OFFSET('Sanitation Data'!$H$28,0,10*ROW('Sanitation Data'!H160))="","",OFFSET('Sanitation Data'!$H$28,0,10*ROW('Sanitation Data'!H160)))</f>
        <v/>
      </c>
      <c r="DF166" s="369" t="str">
        <f ca="1">+IF(OFFSET('Sanitation Data'!$H$29,0,10*ROW('Sanitation Data'!H160))="","",OFFSET('Sanitation Data'!$H$29,0,10*ROW('Sanitation Data'!H160)))</f>
        <v/>
      </c>
      <c r="DG166" s="369" t="str">
        <f ca="1">+IF(OFFSET('Sanitation Data'!$H$30,0,10*ROW('Sanitation Data'!H160))="","",OFFSET('Sanitation Data'!$H$30,0,10*ROW('Sanitation Data'!H160)))</f>
        <v/>
      </c>
      <c r="DH166" s="369" t="str">
        <f ca="1">+IF(OFFSET('Sanitation Data'!$H$31,0,10*ROW('Sanitation Data'!H160))="","",OFFSET('Sanitation Data'!$H$31,0,10*ROW('Sanitation Data'!H160)))</f>
        <v/>
      </c>
      <c r="DI166" s="369" t="str">
        <f ca="1">+IF(OFFSET('Sanitation Data'!$H$32,0,10*ROW('Sanitation Data'!H160))="","",OFFSET('Sanitation Data'!$H$32,0,10*ROW('Sanitation Data'!H160)))</f>
        <v/>
      </c>
      <c r="DJ166" s="369" t="str">
        <f ca="1">+IF(OFFSET('Sanitation Data'!$I$28,0,10*ROW('Sanitation Data'!I160))="","",OFFSET('Sanitation Data'!$I$28,0,10*ROW('Sanitation Data'!I160)))</f>
        <v/>
      </c>
      <c r="DK166" s="369" t="str">
        <f ca="1">+IF(OFFSET('Sanitation Data'!$I$29,0,10*ROW('Sanitation Data'!I160))="","",OFFSET('Sanitation Data'!$I$29,0,10*ROW('Sanitation Data'!I160)))</f>
        <v/>
      </c>
      <c r="DL166" s="369" t="str">
        <f ca="1">+IF(OFFSET('Sanitation Data'!$I$30,0,10*ROW('Sanitation Data'!I160))="","",OFFSET('Sanitation Data'!$I$30,0,10*ROW('Sanitation Data'!I160)))</f>
        <v/>
      </c>
      <c r="DM166" s="369" t="str">
        <f ca="1">+IF(OFFSET('Sanitation Data'!$I$31,0,10*ROW('Sanitation Data'!I160))="","",OFFSET('Sanitation Data'!$I$31,0,10*ROW('Sanitation Data'!I160)))</f>
        <v/>
      </c>
      <c r="DN166" s="369" t="str">
        <f ca="1">+IF(OFFSET('Sanitation Data'!$I$32,0,10*ROW('Sanitation Data'!I160))="","",OFFSET('Sanitation Data'!$I$32,0,10*ROW('Sanitation Data'!I160)))</f>
        <v/>
      </c>
      <c r="DO166" s="369" t="str">
        <f ca="1">+IF(OFFSET('Hygiene Data'!$D$11,0,10*ROW('Hygiene Data'!D160))="","",OFFSET('Hygiene Data'!$D$11,0,10*ROW('Hygiene Data'!D160)))</f>
        <v/>
      </c>
      <c r="DP166" s="369" t="str">
        <f ca="1">+IF(OFFSET('Hygiene Data'!$D$12,0,10*ROW('Hygiene Data'!D160))="","",OFFSET('Hygiene Data'!$D$12,0,10*ROW('Hygiene Data'!D160)))</f>
        <v/>
      </c>
      <c r="DQ166" s="369" t="str">
        <f ca="1">+IF(OFFSET('Hygiene Data'!$D$13,0,10*ROW('Hygiene Data'!D160))="","",OFFSET('Hygiene Data'!$D$13,0,10*ROW('Hygiene Data'!D160)))</f>
        <v/>
      </c>
      <c r="DR166" s="369" t="str">
        <f ca="1">+IF(OFFSET('Hygiene Data'!$E$11,0,10*ROW('Hygiene Data'!E160))="","",OFFSET('Hygiene Data'!$E$11,0,10*ROW('Hygiene Data'!E160)))</f>
        <v/>
      </c>
      <c r="DS166" s="369" t="str">
        <f ca="1">+IF(OFFSET('Hygiene Data'!$E$12,0,10*ROW('Hygiene Data'!E160))="","",OFFSET('Hygiene Data'!$E$12,0,10*ROW('Hygiene Data'!E160)))</f>
        <v/>
      </c>
      <c r="DT166" s="369" t="str">
        <f ca="1">+IF(OFFSET('Hygiene Data'!$E$13,0,10*ROW('Hygiene Data'!E160))="","",OFFSET('Hygiene Data'!$E$13,0,10*ROW('Hygiene Data'!E160)))</f>
        <v/>
      </c>
      <c r="DU166" s="369" t="str">
        <f ca="1">+IF(OFFSET('Hygiene Data'!$F$11,0,10*ROW('Hygiene Data'!F160))="","",OFFSET('Hygiene Data'!$F$11,0,10*ROW('Hygiene Data'!F160)))</f>
        <v/>
      </c>
      <c r="DV166" s="369" t="str">
        <f ca="1">+IF(OFFSET('Hygiene Data'!$F$12,0,10*ROW('Hygiene Data'!F160))="","",OFFSET('Hygiene Data'!$F$12,0,10*ROW('Hygiene Data'!F160)))</f>
        <v/>
      </c>
      <c r="DW166" s="369" t="str">
        <f ca="1">+IF(OFFSET('Hygiene Data'!$F$13,0,10*ROW('Hygiene Data'!F160))="","",OFFSET('Hygiene Data'!$F$13,0,10*ROW('Hygiene Data'!F160)))</f>
        <v/>
      </c>
      <c r="DX166" s="369" t="str">
        <f ca="1">+IF(OFFSET('Hygiene Data'!$G$11,0,10*ROW('Hygiene Data'!G160))="","",OFFSET('Hygiene Data'!$G$11,0,10*ROW('Hygiene Data'!G160)))</f>
        <v/>
      </c>
      <c r="DY166" s="369" t="str">
        <f ca="1">+IF(OFFSET('Hygiene Data'!$G$12,0,10*ROW('Hygiene Data'!G160))="","",OFFSET('Hygiene Data'!$G$12,0,10*ROW('Hygiene Data'!G160)))</f>
        <v/>
      </c>
      <c r="DZ166" s="369" t="str">
        <f ca="1">+IF(OFFSET('Hygiene Data'!$G$13,0,10*ROW('Hygiene Data'!G160))="","",OFFSET('Hygiene Data'!$G$13,0,10*ROW('Hygiene Data'!G160)))</f>
        <v/>
      </c>
      <c r="EA166" s="369" t="str">
        <f ca="1">+IF(OFFSET('Hygiene Data'!$H$11,0,10*ROW('Hygiene Data'!H160))="","",OFFSET('Hygiene Data'!$H$11,0,10*ROW('Hygiene Data'!H160)))</f>
        <v/>
      </c>
      <c r="EB166" s="369" t="str">
        <f ca="1">+IF(OFFSET('Hygiene Data'!$H$12,0,10*ROW('Hygiene Data'!H160))="","",OFFSET('Hygiene Data'!$H$12,0,10*ROW('Hygiene Data'!H160)))</f>
        <v/>
      </c>
      <c r="EC166" s="369" t="str">
        <f ca="1">+IF(OFFSET('Hygiene Data'!$H$13,0,10*ROW('Hygiene Data'!H160))="","",OFFSET('Hygiene Data'!$H$13,0,10*ROW('Hygiene Data'!H160)))</f>
        <v/>
      </c>
      <c r="ED166" s="369" t="str">
        <f ca="1">+IF(OFFSET('Hygiene Data'!$I$11,0,10*ROW('Hygiene Data'!I160))="","",OFFSET('Hygiene Data'!$I$11,0,10*ROW('Hygiene Data'!I160)))</f>
        <v/>
      </c>
      <c r="EE166" s="369" t="str">
        <f ca="1">+IF(OFFSET('Hygiene Data'!$I$12,0,10*ROW('Hygiene Data'!I160))="","",OFFSET('Hygiene Data'!$I$12,0,10*ROW('Hygiene Data'!I160)))</f>
        <v/>
      </c>
      <c r="EF166" s="369" t="str">
        <f ca="1">+IF(OFFSET('Hygiene Data'!$I$13,0,10*ROW('Hygiene Data'!I160))="","",OFFSET('Hygiene Data'!$I$13,0,10*ROW('Hygiene Data'!I160)))</f>
        <v/>
      </c>
    </row>
    <row r="167" spans="1:136" x14ac:dyDescent="0.25">
      <c r="A167" s="478" t="str">
        <f ca="1">+IF(OFFSET('Water Data'!$B$2,0,10*ROW('Water Data'!E161))="","",OFFSET('Water Data'!$B$2,0,10*ROW('Water Data'!E161)))</f>
        <v/>
      </c>
      <c r="B167" s="478"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05" t="str">
        <f t="shared" ca="1" si="2"/>
        <v/>
      </c>
      <c r="D167" s="506"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06"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06"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06"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06"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06"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06"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06"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06"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06"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06"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06"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06"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06"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06"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06"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06"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06"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07"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07"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07"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07"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07"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07"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07"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07"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07"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07"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07"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07"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07"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07"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07"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07"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07"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07"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07"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07"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07"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07"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07"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07"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07"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07"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07"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07"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07"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07"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08"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84"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08"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08"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08"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08"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08"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08"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08"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08"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08"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08"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08"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08"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08"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08"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08"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08"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69" t="str">
        <f ca="1">+IF(OFFSET('Water Data'!$D$27,0,10*ROW('Water Data'!D161))="","",OFFSET('Water Data'!$D$27,0,10*ROW('Water Data'!D161)))</f>
        <v/>
      </c>
      <c r="BT167" s="369" t="str">
        <f ca="1">+IF(OFFSET('Water Data'!$D$28,0,10*ROW('Water Data'!D161))="","",OFFSET('Water Data'!$D$28,0,10*ROW('Water Data'!D161)))</f>
        <v/>
      </c>
      <c r="BU167" s="369" t="str">
        <f ca="1">+IF(OFFSET('Water Data'!$D$29,0,10*ROW('Water Data'!D161))="","",OFFSET('Water Data'!$D$29,0,10*ROW('Water Data'!D161)))</f>
        <v/>
      </c>
      <c r="BV167" s="369" t="str">
        <f ca="1">+IF(OFFSET('Water Data'!$E$27,0,10*ROW('Water Data'!E161))="","",OFFSET('Water Data'!$E$27,0,10*ROW('Water Data'!E161)))</f>
        <v/>
      </c>
      <c r="BW167" s="369" t="str">
        <f ca="1">+IF(OFFSET('Water Data'!$E$28,0,10*ROW('Water Data'!E161))="","",OFFSET('Water Data'!$E$28,0,10*ROW('Water Data'!E161)))</f>
        <v/>
      </c>
      <c r="BX167" s="369" t="str">
        <f ca="1">+IF(OFFSET('Water Data'!$E$29,0,10*ROW('Water Data'!E161))="","",OFFSET('Water Data'!$E$29,0,10*ROW('Water Data'!E161)))</f>
        <v/>
      </c>
      <c r="BY167" s="369" t="str">
        <f ca="1">+IF(OFFSET('Water Data'!$F$27,0,10*ROW('Water Data'!F161))="","",OFFSET('Water Data'!$F$27,0,10*ROW('Water Data'!F161)))</f>
        <v/>
      </c>
      <c r="BZ167" s="369" t="str">
        <f ca="1">+IF(OFFSET('Water Data'!$F$28,0,10*ROW('Water Data'!F161))="","",OFFSET('Water Data'!$F$28,0,10*ROW('Water Data'!F161)))</f>
        <v/>
      </c>
      <c r="CA167" s="369" t="str">
        <f ca="1">+IF(OFFSET('Water Data'!$F$29,0,10*ROW('Water Data'!F161))="","",OFFSET('Water Data'!$F$29,0,10*ROW('Water Data'!F161)))</f>
        <v/>
      </c>
      <c r="CB167" s="369" t="str">
        <f ca="1">+IF(OFFSET('Water Data'!$G$27,0,10*ROW('Water Data'!G161))="","",OFFSET('Water Data'!$G$27,0,10*ROW('Water Data'!G161)))</f>
        <v/>
      </c>
      <c r="CC167" s="369" t="str">
        <f ca="1">+IF(OFFSET('Water Data'!$G$28,0,10*ROW('Water Data'!G161))="","",OFFSET('Water Data'!$G$28,0,10*ROW('Water Data'!G161)))</f>
        <v/>
      </c>
      <c r="CD167" s="369" t="str">
        <f ca="1">+IF(OFFSET('Water Data'!$G$29,0,10*ROW('Water Data'!G161))="","",OFFSET('Water Data'!$G$29,0,10*ROW('Water Data'!G161)))</f>
        <v/>
      </c>
      <c r="CE167" s="369" t="str">
        <f ca="1">+IF(OFFSET('Water Data'!$H$27,0,10*ROW('Water Data'!H161))="","",OFFSET('Water Data'!$H$27,0,10*ROW('Water Data'!H161)))</f>
        <v/>
      </c>
      <c r="CF167" s="369" t="str">
        <f ca="1">+IF(OFFSET('Water Data'!$H$28,0,10*ROW('Water Data'!H161))="","",OFFSET('Water Data'!$H$28,0,10*ROW('Water Data'!H161)))</f>
        <v/>
      </c>
      <c r="CG167" s="369" t="str">
        <f ca="1">+IF(OFFSET('Water Data'!$H$29,0,10*ROW('Water Data'!H161))="","",OFFSET('Water Data'!$H$29,0,10*ROW('Water Data'!H161)))</f>
        <v/>
      </c>
      <c r="CH167" s="369" t="str">
        <f ca="1">+IF(OFFSET('Water Data'!$I$27,0,10*ROW('Water Data'!I161))="","",OFFSET('Water Data'!$I$27,0,10*ROW('Water Data'!I161)))</f>
        <v/>
      </c>
      <c r="CI167" s="369" t="str">
        <f ca="1">+IF(OFFSET('Water Data'!$I$28,0,10*ROW('Water Data'!I161))="","",OFFSET('Water Data'!$I$28,0,10*ROW('Water Data'!I161)))</f>
        <v/>
      </c>
      <c r="CJ167" s="369" t="str">
        <f ca="1">+IF(OFFSET('Water Data'!$I$29,0,10*ROW('Water Data'!I161))="","",OFFSET('Water Data'!$I$29,0,10*ROW('Water Data'!I161)))</f>
        <v/>
      </c>
      <c r="CK167" s="369" t="str">
        <f ca="1">+IF(OFFSET('Sanitation Data'!$D$28,0,10*ROW('Sanitation Data'!D161))="","",OFFSET('Sanitation Data'!$D$28,0,10*ROW('Sanitation Data'!D161)))</f>
        <v/>
      </c>
      <c r="CL167" s="369" t="str">
        <f ca="1">+IF(OFFSET('Sanitation Data'!$D$29,0,10*ROW('Sanitation Data'!D161))="","",OFFSET('Sanitation Data'!$D$29,0,10*ROW('Sanitation Data'!D161)))</f>
        <v/>
      </c>
      <c r="CM167" s="369" t="str">
        <f ca="1">+IF(OFFSET('Sanitation Data'!$D$30,0,10*ROW('Sanitation Data'!D161))="","",OFFSET('Sanitation Data'!$D$30,0,10*ROW('Sanitation Data'!D161)))</f>
        <v/>
      </c>
      <c r="CN167" s="369" t="str">
        <f ca="1">+IF(OFFSET('Sanitation Data'!$D$31,0,10*ROW('Sanitation Data'!D161))="","",OFFSET('Sanitation Data'!$D$31,0,10*ROW('Sanitation Data'!D161)))</f>
        <v/>
      </c>
      <c r="CO167" s="369" t="str">
        <f ca="1">+IF(OFFSET('Sanitation Data'!$D$32,0,10*ROW('Sanitation Data'!D161))="","",OFFSET('Sanitation Data'!$D$32,0,10*ROW('Sanitation Data'!D161)))</f>
        <v/>
      </c>
      <c r="CP167" s="369" t="str">
        <f ca="1">+IF(OFFSET('Sanitation Data'!$E$28,0,10*ROW('Sanitation Data'!E161))="","",OFFSET('Sanitation Data'!$E$28,0,10*ROW('Sanitation Data'!E161)))</f>
        <v/>
      </c>
      <c r="CQ167" s="369" t="str">
        <f ca="1">+IF(OFFSET('Sanitation Data'!$E$29,0,10*ROW('Sanitation Data'!E161))="","",OFFSET('Sanitation Data'!$E$29,0,10*ROW('Sanitation Data'!E161)))</f>
        <v/>
      </c>
      <c r="CR167" s="369" t="str">
        <f ca="1">+IF(OFFSET('Sanitation Data'!$E$30,0,10*ROW('Sanitation Data'!E161))="","",OFFSET('Sanitation Data'!$E$30,0,10*ROW('Sanitation Data'!E161)))</f>
        <v/>
      </c>
      <c r="CS167" s="369" t="str">
        <f ca="1">+IF(OFFSET('Sanitation Data'!$E$31,0,10*ROW('Sanitation Data'!E161))="","",OFFSET('Sanitation Data'!$E$31,0,10*ROW('Sanitation Data'!E161)))</f>
        <v/>
      </c>
      <c r="CT167" s="369" t="str">
        <f ca="1">+IF(OFFSET('Sanitation Data'!$E$32,0,10*ROW('Sanitation Data'!E161))="","",OFFSET('Sanitation Data'!$E$32,0,10*ROW('Sanitation Data'!E161)))</f>
        <v/>
      </c>
      <c r="CU167" s="369" t="str">
        <f ca="1">+IF(OFFSET('Sanitation Data'!$F$28,0,10*ROW('Sanitation Data'!F161))="","",OFFSET('Sanitation Data'!$F$28,0,10*ROW('Sanitation Data'!F161)))</f>
        <v/>
      </c>
      <c r="CV167" s="369" t="str">
        <f ca="1">+IF(OFFSET('Sanitation Data'!$F$29,0,10*ROW('Sanitation Data'!F161))="","",OFFSET('Sanitation Data'!$F$29,0,10*ROW('Sanitation Data'!F161)))</f>
        <v/>
      </c>
      <c r="CW167" s="369" t="str">
        <f ca="1">+IF(OFFSET('Sanitation Data'!$F$30,0,10*ROW('Sanitation Data'!F161))="","",OFFSET('Sanitation Data'!$F$30,0,10*ROW('Sanitation Data'!F161)))</f>
        <v/>
      </c>
      <c r="CX167" s="369" t="str">
        <f ca="1">+IF(OFFSET('Sanitation Data'!$F$31,0,10*ROW('Sanitation Data'!F161))="","",OFFSET('Sanitation Data'!$F$31,0,10*ROW('Sanitation Data'!F161)))</f>
        <v/>
      </c>
      <c r="CY167" s="369" t="str">
        <f ca="1">+IF(OFFSET('Sanitation Data'!$F$32,0,10*ROW('Sanitation Data'!F161))="","",OFFSET('Sanitation Data'!$F$32,0,10*ROW('Sanitation Data'!F161)))</f>
        <v/>
      </c>
      <c r="CZ167" s="369" t="str">
        <f ca="1">+IF(OFFSET('Sanitation Data'!$G$28,0,10*ROW('Sanitation Data'!G161))="","",OFFSET('Sanitation Data'!$G$28,0,10*ROW('Sanitation Data'!G161)))</f>
        <v/>
      </c>
      <c r="DA167" s="369" t="str">
        <f ca="1">+IF(OFFSET('Sanitation Data'!$G$29,0,10*ROW('Sanitation Data'!G161))="","",OFFSET('Sanitation Data'!$G$29,0,10*ROW('Sanitation Data'!G161)))</f>
        <v/>
      </c>
      <c r="DB167" s="369" t="str">
        <f ca="1">+IF(OFFSET('Sanitation Data'!$G$30,0,10*ROW('Sanitation Data'!G161))="","",OFFSET('Sanitation Data'!$G$30,0,10*ROW('Sanitation Data'!G161)))</f>
        <v/>
      </c>
      <c r="DC167" s="369" t="str">
        <f ca="1">+IF(OFFSET('Sanitation Data'!$G$31,0,10*ROW('Sanitation Data'!G161))="","",OFFSET('Sanitation Data'!$G$31,0,10*ROW('Sanitation Data'!G161)))</f>
        <v/>
      </c>
      <c r="DD167" s="369" t="str">
        <f ca="1">+IF(OFFSET('Sanitation Data'!$G$32,0,10*ROW('Sanitation Data'!G161))="","",OFFSET('Sanitation Data'!$G$32,0,10*ROW('Sanitation Data'!G161)))</f>
        <v/>
      </c>
      <c r="DE167" s="369" t="str">
        <f ca="1">+IF(OFFSET('Sanitation Data'!$H$28,0,10*ROW('Sanitation Data'!H161))="","",OFFSET('Sanitation Data'!$H$28,0,10*ROW('Sanitation Data'!H161)))</f>
        <v/>
      </c>
      <c r="DF167" s="369" t="str">
        <f ca="1">+IF(OFFSET('Sanitation Data'!$H$29,0,10*ROW('Sanitation Data'!H161))="","",OFFSET('Sanitation Data'!$H$29,0,10*ROW('Sanitation Data'!H161)))</f>
        <v/>
      </c>
      <c r="DG167" s="369" t="str">
        <f ca="1">+IF(OFFSET('Sanitation Data'!$H$30,0,10*ROW('Sanitation Data'!H161))="","",OFFSET('Sanitation Data'!$H$30,0,10*ROW('Sanitation Data'!H161)))</f>
        <v/>
      </c>
      <c r="DH167" s="369" t="str">
        <f ca="1">+IF(OFFSET('Sanitation Data'!$H$31,0,10*ROW('Sanitation Data'!H161))="","",OFFSET('Sanitation Data'!$H$31,0,10*ROW('Sanitation Data'!H161)))</f>
        <v/>
      </c>
      <c r="DI167" s="369" t="str">
        <f ca="1">+IF(OFFSET('Sanitation Data'!$H$32,0,10*ROW('Sanitation Data'!H161))="","",OFFSET('Sanitation Data'!$H$32,0,10*ROW('Sanitation Data'!H161)))</f>
        <v/>
      </c>
      <c r="DJ167" s="369" t="str">
        <f ca="1">+IF(OFFSET('Sanitation Data'!$I$28,0,10*ROW('Sanitation Data'!I161))="","",OFFSET('Sanitation Data'!$I$28,0,10*ROW('Sanitation Data'!I161)))</f>
        <v/>
      </c>
      <c r="DK167" s="369" t="str">
        <f ca="1">+IF(OFFSET('Sanitation Data'!$I$29,0,10*ROW('Sanitation Data'!I161))="","",OFFSET('Sanitation Data'!$I$29,0,10*ROW('Sanitation Data'!I161)))</f>
        <v/>
      </c>
      <c r="DL167" s="369" t="str">
        <f ca="1">+IF(OFFSET('Sanitation Data'!$I$30,0,10*ROW('Sanitation Data'!I161))="","",OFFSET('Sanitation Data'!$I$30,0,10*ROW('Sanitation Data'!I161)))</f>
        <v/>
      </c>
      <c r="DM167" s="369" t="str">
        <f ca="1">+IF(OFFSET('Sanitation Data'!$I$31,0,10*ROW('Sanitation Data'!I161))="","",OFFSET('Sanitation Data'!$I$31,0,10*ROW('Sanitation Data'!I161)))</f>
        <v/>
      </c>
      <c r="DN167" s="369" t="str">
        <f ca="1">+IF(OFFSET('Sanitation Data'!$I$32,0,10*ROW('Sanitation Data'!I161))="","",OFFSET('Sanitation Data'!$I$32,0,10*ROW('Sanitation Data'!I161)))</f>
        <v/>
      </c>
      <c r="DO167" s="369" t="str">
        <f ca="1">+IF(OFFSET('Hygiene Data'!$D$11,0,10*ROW('Hygiene Data'!D161))="","",OFFSET('Hygiene Data'!$D$11,0,10*ROW('Hygiene Data'!D161)))</f>
        <v/>
      </c>
      <c r="DP167" s="369" t="str">
        <f ca="1">+IF(OFFSET('Hygiene Data'!$D$12,0,10*ROW('Hygiene Data'!D161))="","",OFFSET('Hygiene Data'!$D$12,0,10*ROW('Hygiene Data'!D161)))</f>
        <v/>
      </c>
      <c r="DQ167" s="369" t="str">
        <f ca="1">+IF(OFFSET('Hygiene Data'!$D$13,0,10*ROW('Hygiene Data'!D161))="","",OFFSET('Hygiene Data'!$D$13,0,10*ROW('Hygiene Data'!D161)))</f>
        <v/>
      </c>
      <c r="DR167" s="369" t="str">
        <f ca="1">+IF(OFFSET('Hygiene Data'!$E$11,0,10*ROW('Hygiene Data'!E161))="","",OFFSET('Hygiene Data'!$E$11,0,10*ROW('Hygiene Data'!E161)))</f>
        <v/>
      </c>
      <c r="DS167" s="369" t="str">
        <f ca="1">+IF(OFFSET('Hygiene Data'!$E$12,0,10*ROW('Hygiene Data'!E161))="","",OFFSET('Hygiene Data'!$E$12,0,10*ROW('Hygiene Data'!E161)))</f>
        <v/>
      </c>
      <c r="DT167" s="369" t="str">
        <f ca="1">+IF(OFFSET('Hygiene Data'!$E$13,0,10*ROW('Hygiene Data'!E161))="","",OFFSET('Hygiene Data'!$E$13,0,10*ROW('Hygiene Data'!E161)))</f>
        <v/>
      </c>
      <c r="DU167" s="369" t="str">
        <f ca="1">+IF(OFFSET('Hygiene Data'!$F$11,0,10*ROW('Hygiene Data'!F161))="","",OFFSET('Hygiene Data'!$F$11,0,10*ROW('Hygiene Data'!F161)))</f>
        <v/>
      </c>
      <c r="DV167" s="369" t="str">
        <f ca="1">+IF(OFFSET('Hygiene Data'!$F$12,0,10*ROW('Hygiene Data'!F161))="","",OFFSET('Hygiene Data'!$F$12,0,10*ROW('Hygiene Data'!F161)))</f>
        <v/>
      </c>
      <c r="DW167" s="369" t="str">
        <f ca="1">+IF(OFFSET('Hygiene Data'!$F$13,0,10*ROW('Hygiene Data'!F161))="","",OFFSET('Hygiene Data'!$F$13,0,10*ROW('Hygiene Data'!F161)))</f>
        <v/>
      </c>
      <c r="DX167" s="369" t="str">
        <f ca="1">+IF(OFFSET('Hygiene Data'!$G$11,0,10*ROW('Hygiene Data'!G161))="","",OFFSET('Hygiene Data'!$G$11,0,10*ROW('Hygiene Data'!G161)))</f>
        <v/>
      </c>
      <c r="DY167" s="369" t="str">
        <f ca="1">+IF(OFFSET('Hygiene Data'!$G$12,0,10*ROW('Hygiene Data'!G161))="","",OFFSET('Hygiene Data'!$G$12,0,10*ROW('Hygiene Data'!G161)))</f>
        <v/>
      </c>
      <c r="DZ167" s="369" t="str">
        <f ca="1">+IF(OFFSET('Hygiene Data'!$G$13,0,10*ROW('Hygiene Data'!G161))="","",OFFSET('Hygiene Data'!$G$13,0,10*ROW('Hygiene Data'!G161)))</f>
        <v/>
      </c>
      <c r="EA167" s="369" t="str">
        <f ca="1">+IF(OFFSET('Hygiene Data'!$H$11,0,10*ROW('Hygiene Data'!H161))="","",OFFSET('Hygiene Data'!$H$11,0,10*ROW('Hygiene Data'!H161)))</f>
        <v/>
      </c>
      <c r="EB167" s="369" t="str">
        <f ca="1">+IF(OFFSET('Hygiene Data'!$H$12,0,10*ROW('Hygiene Data'!H161))="","",OFFSET('Hygiene Data'!$H$12,0,10*ROW('Hygiene Data'!H161)))</f>
        <v/>
      </c>
      <c r="EC167" s="369" t="str">
        <f ca="1">+IF(OFFSET('Hygiene Data'!$H$13,0,10*ROW('Hygiene Data'!H161))="","",OFFSET('Hygiene Data'!$H$13,0,10*ROW('Hygiene Data'!H161)))</f>
        <v/>
      </c>
      <c r="ED167" s="369" t="str">
        <f ca="1">+IF(OFFSET('Hygiene Data'!$I$11,0,10*ROW('Hygiene Data'!I161))="","",OFFSET('Hygiene Data'!$I$11,0,10*ROW('Hygiene Data'!I161)))</f>
        <v/>
      </c>
      <c r="EE167" s="369" t="str">
        <f ca="1">+IF(OFFSET('Hygiene Data'!$I$12,0,10*ROW('Hygiene Data'!I161))="","",OFFSET('Hygiene Data'!$I$12,0,10*ROW('Hygiene Data'!I161)))</f>
        <v/>
      </c>
      <c r="EF167" s="369" t="str">
        <f ca="1">+IF(OFFSET('Hygiene Data'!$I$13,0,10*ROW('Hygiene Data'!I161))="","",OFFSET('Hygiene Data'!$I$13,0,10*ROW('Hygiene Data'!I161)))</f>
        <v/>
      </c>
    </row>
    <row r="168" spans="1:136" x14ac:dyDescent="0.25">
      <c r="A168" s="478" t="str">
        <f ca="1">+IF(OFFSET('Water Data'!$B$2,0,10*ROW('Water Data'!E162))="","",OFFSET('Water Data'!$B$2,0,10*ROW('Water Data'!E162)))</f>
        <v/>
      </c>
      <c r="B168" s="478"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05" t="str">
        <f t="shared" ca="1" si="2"/>
        <v/>
      </c>
      <c r="D168" s="506"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06"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06"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06"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06"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06"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06"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06"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06"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06"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06"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06"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06"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06"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06"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06"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06"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06"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07"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07"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07"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07"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07"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07"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07"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07"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07"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07"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07"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07"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07"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07"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07"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07"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07"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07"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07"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07"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07"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07"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07"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07"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07"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07"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07"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07"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07"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07"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08"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84"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08"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08"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08"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08"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08"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08"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08"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08"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08"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08"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08"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08"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08"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08"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08"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08"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69" t="str">
        <f ca="1">+IF(OFFSET('Water Data'!$D$27,0,10*ROW('Water Data'!D162))="","",OFFSET('Water Data'!$D$27,0,10*ROW('Water Data'!D162)))</f>
        <v/>
      </c>
      <c r="BT168" s="369" t="str">
        <f ca="1">+IF(OFFSET('Water Data'!$D$28,0,10*ROW('Water Data'!D162))="","",OFFSET('Water Data'!$D$28,0,10*ROW('Water Data'!D162)))</f>
        <v/>
      </c>
      <c r="BU168" s="369" t="str">
        <f ca="1">+IF(OFFSET('Water Data'!$D$29,0,10*ROW('Water Data'!D162))="","",OFFSET('Water Data'!$D$29,0,10*ROW('Water Data'!D162)))</f>
        <v/>
      </c>
      <c r="BV168" s="369" t="str">
        <f ca="1">+IF(OFFSET('Water Data'!$E$27,0,10*ROW('Water Data'!E162))="","",OFFSET('Water Data'!$E$27,0,10*ROW('Water Data'!E162)))</f>
        <v/>
      </c>
      <c r="BW168" s="369" t="str">
        <f ca="1">+IF(OFFSET('Water Data'!$E$28,0,10*ROW('Water Data'!E162))="","",OFFSET('Water Data'!$E$28,0,10*ROW('Water Data'!E162)))</f>
        <v/>
      </c>
      <c r="BX168" s="369" t="str">
        <f ca="1">+IF(OFFSET('Water Data'!$E$29,0,10*ROW('Water Data'!E162))="","",OFFSET('Water Data'!$E$29,0,10*ROW('Water Data'!E162)))</f>
        <v/>
      </c>
      <c r="BY168" s="369" t="str">
        <f ca="1">+IF(OFFSET('Water Data'!$F$27,0,10*ROW('Water Data'!F162))="","",OFFSET('Water Data'!$F$27,0,10*ROW('Water Data'!F162)))</f>
        <v/>
      </c>
      <c r="BZ168" s="369" t="str">
        <f ca="1">+IF(OFFSET('Water Data'!$F$28,0,10*ROW('Water Data'!F162))="","",OFFSET('Water Data'!$F$28,0,10*ROW('Water Data'!F162)))</f>
        <v/>
      </c>
      <c r="CA168" s="369" t="str">
        <f ca="1">+IF(OFFSET('Water Data'!$F$29,0,10*ROW('Water Data'!F162))="","",OFFSET('Water Data'!$F$29,0,10*ROW('Water Data'!F162)))</f>
        <v/>
      </c>
      <c r="CB168" s="369" t="str">
        <f ca="1">+IF(OFFSET('Water Data'!$G$27,0,10*ROW('Water Data'!G162))="","",OFFSET('Water Data'!$G$27,0,10*ROW('Water Data'!G162)))</f>
        <v/>
      </c>
      <c r="CC168" s="369" t="str">
        <f ca="1">+IF(OFFSET('Water Data'!$G$28,0,10*ROW('Water Data'!G162))="","",OFFSET('Water Data'!$G$28,0,10*ROW('Water Data'!G162)))</f>
        <v/>
      </c>
      <c r="CD168" s="369" t="str">
        <f ca="1">+IF(OFFSET('Water Data'!$G$29,0,10*ROW('Water Data'!G162))="","",OFFSET('Water Data'!$G$29,0,10*ROW('Water Data'!G162)))</f>
        <v/>
      </c>
      <c r="CE168" s="369" t="str">
        <f ca="1">+IF(OFFSET('Water Data'!$H$27,0,10*ROW('Water Data'!H162))="","",OFFSET('Water Data'!$H$27,0,10*ROW('Water Data'!H162)))</f>
        <v/>
      </c>
      <c r="CF168" s="369" t="str">
        <f ca="1">+IF(OFFSET('Water Data'!$H$28,0,10*ROW('Water Data'!H162))="","",OFFSET('Water Data'!$H$28,0,10*ROW('Water Data'!H162)))</f>
        <v/>
      </c>
      <c r="CG168" s="369" t="str">
        <f ca="1">+IF(OFFSET('Water Data'!$H$29,0,10*ROW('Water Data'!H162))="","",OFFSET('Water Data'!$H$29,0,10*ROW('Water Data'!H162)))</f>
        <v/>
      </c>
      <c r="CH168" s="369" t="str">
        <f ca="1">+IF(OFFSET('Water Data'!$I$27,0,10*ROW('Water Data'!I162))="","",OFFSET('Water Data'!$I$27,0,10*ROW('Water Data'!I162)))</f>
        <v/>
      </c>
      <c r="CI168" s="369" t="str">
        <f ca="1">+IF(OFFSET('Water Data'!$I$28,0,10*ROW('Water Data'!I162))="","",OFFSET('Water Data'!$I$28,0,10*ROW('Water Data'!I162)))</f>
        <v/>
      </c>
      <c r="CJ168" s="369" t="str">
        <f ca="1">+IF(OFFSET('Water Data'!$I$29,0,10*ROW('Water Data'!I162))="","",OFFSET('Water Data'!$I$29,0,10*ROW('Water Data'!I162)))</f>
        <v/>
      </c>
      <c r="CK168" s="369" t="str">
        <f ca="1">+IF(OFFSET('Sanitation Data'!$D$28,0,10*ROW('Sanitation Data'!D162))="","",OFFSET('Sanitation Data'!$D$28,0,10*ROW('Sanitation Data'!D162)))</f>
        <v/>
      </c>
      <c r="CL168" s="369" t="str">
        <f ca="1">+IF(OFFSET('Sanitation Data'!$D$29,0,10*ROW('Sanitation Data'!D162))="","",OFFSET('Sanitation Data'!$D$29,0,10*ROW('Sanitation Data'!D162)))</f>
        <v/>
      </c>
      <c r="CM168" s="369" t="str">
        <f ca="1">+IF(OFFSET('Sanitation Data'!$D$30,0,10*ROW('Sanitation Data'!D162))="","",OFFSET('Sanitation Data'!$D$30,0,10*ROW('Sanitation Data'!D162)))</f>
        <v/>
      </c>
      <c r="CN168" s="369" t="str">
        <f ca="1">+IF(OFFSET('Sanitation Data'!$D$31,0,10*ROW('Sanitation Data'!D162))="","",OFFSET('Sanitation Data'!$D$31,0,10*ROW('Sanitation Data'!D162)))</f>
        <v/>
      </c>
      <c r="CO168" s="369" t="str">
        <f ca="1">+IF(OFFSET('Sanitation Data'!$D$32,0,10*ROW('Sanitation Data'!D162))="","",OFFSET('Sanitation Data'!$D$32,0,10*ROW('Sanitation Data'!D162)))</f>
        <v/>
      </c>
      <c r="CP168" s="369" t="str">
        <f ca="1">+IF(OFFSET('Sanitation Data'!$E$28,0,10*ROW('Sanitation Data'!E162))="","",OFFSET('Sanitation Data'!$E$28,0,10*ROW('Sanitation Data'!E162)))</f>
        <v/>
      </c>
      <c r="CQ168" s="369" t="str">
        <f ca="1">+IF(OFFSET('Sanitation Data'!$E$29,0,10*ROW('Sanitation Data'!E162))="","",OFFSET('Sanitation Data'!$E$29,0,10*ROW('Sanitation Data'!E162)))</f>
        <v/>
      </c>
      <c r="CR168" s="369" t="str">
        <f ca="1">+IF(OFFSET('Sanitation Data'!$E$30,0,10*ROW('Sanitation Data'!E162))="","",OFFSET('Sanitation Data'!$E$30,0,10*ROW('Sanitation Data'!E162)))</f>
        <v/>
      </c>
      <c r="CS168" s="369" t="str">
        <f ca="1">+IF(OFFSET('Sanitation Data'!$E$31,0,10*ROW('Sanitation Data'!E162))="","",OFFSET('Sanitation Data'!$E$31,0,10*ROW('Sanitation Data'!E162)))</f>
        <v/>
      </c>
      <c r="CT168" s="369" t="str">
        <f ca="1">+IF(OFFSET('Sanitation Data'!$E$32,0,10*ROW('Sanitation Data'!E162))="","",OFFSET('Sanitation Data'!$E$32,0,10*ROW('Sanitation Data'!E162)))</f>
        <v/>
      </c>
      <c r="CU168" s="369" t="str">
        <f ca="1">+IF(OFFSET('Sanitation Data'!$F$28,0,10*ROW('Sanitation Data'!F162))="","",OFFSET('Sanitation Data'!$F$28,0,10*ROW('Sanitation Data'!F162)))</f>
        <v/>
      </c>
      <c r="CV168" s="369" t="str">
        <f ca="1">+IF(OFFSET('Sanitation Data'!$F$29,0,10*ROW('Sanitation Data'!F162))="","",OFFSET('Sanitation Data'!$F$29,0,10*ROW('Sanitation Data'!F162)))</f>
        <v/>
      </c>
      <c r="CW168" s="369" t="str">
        <f ca="1">+IF(OFFSET('Sanitation Data'!$F$30,0,10*ROW('Sanitation Data'!F162))="","",OFFSET('Sanitation Data'!$F$30,0,10*ROW('Sanitation Data'!F162)))</f>
        <v/>
      </c>
      <c r="CX168" s="369" t="str">
        <f ca="1">+IF(OFFSET('Sanitation Data'!$F$31,0,10*ROW('Sanitation Data'!F162))="","",OFFSET('Sanitation Data'!$F$31,0,10*ROW('Sanitation Data'!F162)))</f>
        <v/>
      </c>
      <c r="CY168" s="369" t="str">
        <f ca="1">+IF(OFFSET('Sanitation Data'!$F$32,0,10*ROW('Sanitation Data'!F162))="","",OFFSET('Sanitation Data'!$F$32,0,10*ROW('Sanitation Data'!F162)))</f>
        <v/>
      </c>
      <c r="CZ168" s="369" t="str">
        <f ca="1">+IF(OFFSET('Sanitation Data'!$G$28,0,10*ROW('Sanitation Data'!G162))="","",OFFSET('Sanitation Data'!$G$28,0,10*ROW('Sanitation Data'!G162)))</f>
        <v/>
      </c>
      <c r="DA168" s="369" t="str">
        <f ca="1">+IF(OFFSET('Sanitation Data'!$G$29,0,10*ROW('Sanitation Data'!G162))="","",OFFSET('Sanitation Data'!$G$29,0,10*ROW('Sanitation Data'!G162)))</f>
        <v/>
      </c>
      <c r="DB168" s="369" t="str">
        <f ca="1">+IF(OFFSET('Sanitation Data'!$G$30,0,10*ROW('Sanitation Data'!G162))="","",OFFSET('Sanitation Data'!$G$30,0,10*ROW('Sanitation Data'!G162)))</f>
        <v/>
      </c>
      <c r="DC168" s="369" t="str">
        <f ca="1">+IF(OFFSET('Sanitation Data'!$G$31,0,10*ROW('Sanitation Data'!G162))="","",OFFSET('Sanitation Data'!$G$31,0,10*ROW('Sanitation Data'!G162)))</f>
        <v/>
      </c>
      <c r="DD168" s="369" t="str">
        <f ca="1">+IF(OFFSET('Sanitation Data'!$G$32,0,10*ROW('Sanitation Data'!G162))="","",OFFSET('Sanitation Data'!$G$32,0,10*ROW('Sanitation Data'!G162)))</f>
        <v/>
      </c>
      <c r="DE168" s="369" t="str">
        <f ca="1">+IF(OFFSET('Sanitation Data'!$H$28,0,10*ROW('Sanitation Data'!H162))="","",OFFSET('Sanitation Data'!$H$28,0,10*ROW('Sanitation Data'!H162)))</f>
        <v/>
      </c>
      <c r="DF168" s="369" t="str">
        <f ca="1">+IF(OFFSET('Sanitation Data'!$H$29,0,10*ROW('Sanitation Data'!H162))="","",OFFSET('Sanitation Data'!$H$29,0,10*ROW('Sanitation Data'!H162)))</f>
        <v/>
      </c>
      <c r="DG168" s="369" t="str">
        <f ca="1">+IF(OFFSET('Sanitation Data'!$H$30,0,10*ROW('Sanitation Data'!H162))="","",OFFSET('Sanitation Data'!$H$30,0,10*ROW('Sanitation Data'!H162)))</f>
        <v/>
      </c>
      <c r="DH168" s="369" t="str">
        <f ca="1">+IF(OFFSET('Sanitation Data'!$H$31,0,10*ROW('Sanitation Data'!H162))="","",OFFSET('Sanitation Data'!$H$31,0,10*ROW('Sanitation Data'!H162)))</f>
        <v/>
      </c>
      <c r="DI168" s="369" t="str">
        <f ca="1">+IF(OFFSET('Sanitation Data'!$H$32,0,10*ROW('Sanitation Data'!H162))="","",OFFSET('Sanitation Data'!$H$32,0,10*ROW('Sanitation Data'!H162)))</f>
        <v/>
      </c>
      <c r="DJ168" s="369" t="str">
        <f ca="1">+IF(OFFSET('Sanitation Data'!$I$28,0,10*ROW('Sanitation Data'!I162))="","",OFFSET('Sanitation Data'!$I$28,0,10*ROW('Sanitation Data'!I162)))</f>
        <v/>
      </c>
      <c r="DK168" s="369" t="str">
        <f ca="1">+IF(OFFSET('Sanitation Data'!$I$29,0,10*ROW('Sanitation Data'!I162))="","",OFFSET('Sanitation Data'!$I$29,0,10*ROW('Sanitation Data'!I162)))</f>
        <v/>
      </c>
      <c r="DL168" s="369" t="str">
        <f ca="1">+IF(OFFSET('Sanitation Data'!$I$30,0,10*ROW('Sanitation Data'!I162))="","",OFFSET('Sanitation Data'!$I$30,0,10*ROW('Sanitation Data'!I162)))</f>
        <v/>
      </c>
      <c r="DM168" s="369" t="str">
        <f ca="1">+IF(OFFSET('Sanitation Data'!$I$31,0,10*ROW('Sanitation Data'!I162))="","",OFFSET('Sanitation Data'!$I$31,0,10*ROW('Sanitation Data'!I162)))</f>
        <v/>
      </c>
      <c r="DN168" s="369" t="str">
        <f ca="1">+IF(OFFSET('Sanitation Data'!$I$32,0,10*ROW('Sanitation Data'!I162))="","",OFFSET('Sanitation Data'!$I$32,0,10*ROW('Sanitation Data'!I162)))</f>
        <v/>
      </c>
      <c r="DO168" s="369" t="str">
        <f ca="1">+IF(OFFSET('Hygiene Data'!$D$11,0,10*ROW('Hygiene Data'!D162))="","",OFFSET('Hygiene Data'!$D$11,0,10*ROW('Hygiene Data'!D162)))</f>
        <v/>
      </c>
      <c r="DP168" s="369" t="str">
        <f ca="1">+IF(OFFSET('Hygiene Data'!$D$12,0,10*ROW('Hygiene Data'!D162))="","",OFFSET('Hygiene Data'!$D$12,0,10*ROW('Hygiene Data'!D162)))</f>
        <v/>
      </c>
      <c r="DQ168" s="369" t="str">
        <f ca="1">+IF(OFFSET('Hygiene Data'!$D$13,0,10*ROW('Hygiene Data'!D162))="","",OFFSET('Hygiene Data'!$D$13,0,10*ROW('Hygiene Data'!D162)))</f>
        <v/>
      </c>
      <c r="DR168" s="369" t="str">
        <f ca="1">+IF(OFFSET('Hygiene Data'!$E$11,0,10*ROW('Hygiene Data'!E162))="","",OFFSET('Hygiene Data'!$E$11,0,10*ROW('Hygiene Data'!E162)))</f>
        <v/>
      </c>
      <c r="DS168" s="369" t="str">
        <f ca="1">+IF(OFFSET('Hygiene Data'!$E$12,0,10*ROW('Hygiene Data'!E162))="","",OFFSET('Hygiene Data'!$E$12,0,10*ROW('Hygiene Data'!E162)))</f>
        <v/>
      </c>
      <c r="DT168" s="369" t="str">
        <f ca="1">+IF(OFFSET('Hygiene Data'!$E$13,0,10*ROW('Hygiene Data'!E162))="","",OFFSET('Hygiene Data'!$E$13,0,10*ROW('Hygiene Data'!E162)))</f>
        <v/>
      </c>
      <c r="DU168" s="369" t="str">
        <f ca="1">+IF(OFFSET('Hygiene Data'!$F$11,0,10*ROW('Hygiene Data'!F162))="","",OFFSET('Hygiene Data'!$F$11,0,10*ROW('Hygiene Data'!F162)))</f>
        <v/>
      </c>
      <c r="DV168" s="369" t="str">
        <f ca="1">+IF(OFFSET('Hygiene Data'!$F$12,0,10*ROW('Hygiene Data'!F162))="","",OFFSET('Hygiene Data'!$F$12,0,10*ROW('Hygiene Data'!F162)))</f>
        <v/>
      </c>
      <c r="DW168" s="369" t="str">
        <f ca="1">+IF(OFFSET('Hygiene Data'!$F$13,0,10*ROW('Hygiene Data'!F162))="","",OFFSET('Hygiene Data'!$F$13,0,10*ROW('Hygiene Data'!F162)))</f>
        <v/>
      </c>
      <c r="DX168" s="369" t="str">
        <f ca="1">+IF(OFFSET('Hygiene Data'!$G$11,0,10*ROW('Hygiene Data'!G162))="","",OFFSET('Hygiene Data'!$G$11,0,10*ROW('Hygiene Data'!G162)))</f>
        <v/>
      </c>
      <c r="DY168" s="369" t="str">
        <f ca="1">+IF(OFFSET('Hygiene Data'!$G$12,0,10*ROW('Hygiene Data'!G162))="","",OFFSET('Hygiene Data'!$G$12,0,10*ROW('Hygiene Data'!G162)))</f>
        <v/>
      </c>
      <c r="DZ168" s="369" t="str">
        <f ca="1">+IF(OFFSET('Hygiene Data'!$G$13,0,10*ROW('Hygiene Data'!G162))="","",OFFSET('Hygiene Data'!$G$13,0,10*ROW('Hygiene Data'!G162)))</f>
        <v/>
      </c>
      <c r="EA168" s="369" t="str">
        <f ca="1">+IF(OFFSET('Hygiene Data'!$H$11,0,10*ROW('Hygiene Data'!H162))="","",OFFSET('Hygiene Data'!$H$11,0,10*ROW('Hygiene Data'!H162)))</f>
        <v/>
      </c>
      <c r="EB168" s="369" t="str">
        <f ca="1">+IF(OFFSET('Hygiene Data'!$H$12,0,10*ROW('Hygiene Data'!H162))="","",OFFSET('Hygiene Data'!$H$12,0,10*ROW('Hygiene Data'!H162)))</f>
        <v/>
      </c>
      <c r="EC168" s="369" t="str">
        <f ca="1">+IF(OFFSET('Hygiene Data'!$H$13,0,10*ROW('Hygiene Data'!H162))="","",OFFSET('Hygiene Data'!$H$13,0,10*ROW('Hygiene Data'!H162)))</f>
        <v/>
      </c>
      <c r="ED168" s="369" t="str">
        <f ca="1">+IF(OFFSET('Hygiene Data'!$I$11,0,10*ROW('Hygiene Data'!I162))="","",OFFSET('Hygiene Data'!$I$11,0,10*ROW('Hygiene Data'!I162)))</f>
        <v/>
      </c>
      <c r="EE168" s="369" t="str">
        <f ca="1">+IF(OFFSET('Hygiene Data'!$I$12,0,10*ROW('Hygiene Data'!I162))="","",OFFSET('Hygiene Data'!$I$12,0,10*ROW('Hygiene Data'!I162)))</f>
        <v/>
      </c>
      <c r="EF168" s="369" t="str">
        <f ca="1">+IF(OFFSET('Hygiene Data'!$I$13,0,10*ROW('Hygiene Data'!I162))="","",OFFSET('Hygiene Data'!$I$13,0,10*ROW('Hygiene Data'!I162)))</f>
        <v/>
      </c>
    </row>
    <row r="169" spans="1:136" x14ac:dyDescent="0.25">
      <c r="A169" s="478" t="str">
        <f ca="1">+IF(OFFSET('Water Data'!$B$2,0,10*ROW('Water Data'!E163))="","",OFFSET('Water Data'!$B$2,0,10*ROW('Water Data'!E163)))</f>
        <v/>
      </c>
      <c r="B169" s="478"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05" t="str">
        <f t="shared" ca="1" si="2"/>
        <v/>
      </c>
      <c r="D169" s="506"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06"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06"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06"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06"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06"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06"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06"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06"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06"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06"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06"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06"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06"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06"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06"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06"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06"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07"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07"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07"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07"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07"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07"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07"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07"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07"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07"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07"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07"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07"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07"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07"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07"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07"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07"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07"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07"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07"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07"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07"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07"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07"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07"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07"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07"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07"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07"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08"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84"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08"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08"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08"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08"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08"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08"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08"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08"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08"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08"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08"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08"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08"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08"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08"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08"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69" t="str">
        <f ca="1">+IF(OFFSET('Water Data'!$D$27,0,10*ROW('Water Data'!D163))="","",OFFSET('Water Data'!$D$27,0,10*ROW('Water Data'!D163)))</f>
        <v/>
      </c>
      <c r="BT169" s="369" t="str">
        <f ca="1">+IF(OFFSET('Water Data'!$D$28,0,10*ROW('Water Data'!D163))="","",OFFSET('Water Data'!$D$28,0,10*ROW('Water Data'!D163)))</f>
        <v/>
      </c>
      <c r="BU169" s="369" t="str">
        <f ca="1">+IF(OFFSET('Water Data'!$D$29,0,10*ROW('Water Data'!D163))="","",OFFSET('Water Data'!$D$29,0,10*ROW('Water Data'!D163)))</f>
        <v/>
      </c>
      <c r="BV169" s="369" t="str">
        <f ca="1">+IF(OFFSET('Water Data'!$E$27,0,10*ROW('Water Data'!E163))="","",OFFSET('Water Data'!$E$27,0,10*ROW('Water Data'!E163)))</f>
        <v/>
      </c>
      <c r="BW169" s="369" t="str">
        <f ca="1">+IF(OFFSET('Water Data'!$E$28,0,10*ROW('Water Data'!E163))="","",OFFSET('Water Data'!$E$28,0,10*ROW('Water Data'!E163)))</f>
        <v/>
      </c>
      <c r="BX169" s="369" t="str">
        <f ca="1">+IF(OFFSET('Water Data'!$E$29,0,10*ROW('Water Data'!E163))="","",OFFSET('Water Data'!$E$29,0,10*ROW('Water Data'!E163)))</f>
        <v/>
      </c>
      <c r="BY169" s="369" t="str">
        <f ca="1">+IF(OFFSET('Water Data'!$F$27,0,10*ROW('Water Data'!F163))="","",OFFSET('Water Data'!$F$27,0,10*ROW('Water Data'!F163)))</f>
        <v/>
      </c>
      <c r="BZ169" s="369" t="str">
        <f ca="1">+IF(OFFSET('Water Data'!$F$28,0,10*ROW('Water Data'!F163))="","",OFFSET('Water Data'!$F$28,0,10*ROW('Water Data'!F163)))</f>
        <v/>
      </c>
      <c r="CA169" s="369" t="str">
        <f ca="1">+IF(OFFSET('Water Data'!$F$29,0,10*ROW('Water Data'!F163))="","",OFFSET('Water Data'!$F$29,0,10*ROW('Water Data'!F163)))</f>
        <v/>
      </c>
      <c r="CB169" s="369" t="str">
        <f ca="1">+IF(OFFSET('Water Data'!$G$27,0,10*ROW('Water Data'!G163))="","",OFFSET('Water Data'!$G$27,0,10*ROW('Water Data'!G163)))</f>
        <v/>
      </c>
      <c r="CC169" s="369" t="str">
        <f ca="1">+IF(OFFSET('Water Data'!$G$28,0,10*ROW('Water Data'!G163))="","",OFFSET('Water Data'!$G$28,0,10*ROW('Water Data'!G163)))</f>
        <v/>
      </c>
      <c r="CD169" s="369" t="str">
        <f ca="1">+IF(OFFSET('Water Data'!$G$29,0,10*ROW('Water Data'!G163))="","",OFFSET('Water Data'!$G$29,0,10*ROW('Water Data'!G163)))</f>
        <v/>
      </c>
      <c r="CE169" s="369" t="str">
        <f ca="1">+IF(OFFSET('Water Data'!$H$27,0,10*ROW('Water Data'!H163))="","",OFFSET('Water Data'!$H$27,0,10*ROW('Water Data'!H163)))</f>
        <v/>
      </c>
      <c r="CF169" s="369" t="str">
        <f ca="1">+IF(OFFSET('Water Data'!$H$28,0,10*ROW('Water Data'!H163))="","",OFFSET('Water Data'!$H$28,0,10*ROW('Water Data'!H163)))</f>
        <v/>
      </c>
      <c r="CG169" s="369" t="str">
        <f ca="1">+IF(OFFSET('Water Data'!$H$29,0,10*ROW('Water Data'!H163))="","",OFFSET('Water Data'!$H$29,0,10*ROW('Water Data'!H163)))</f>
        <v/>
      </c>
      <c r="CH169" s="369" t="str">
        <f ca="1">+IF(OFFSET('Water Data'!$I$27,0,10*ROW('Water Data'!I163))="","",OFFSET('Water Data'!$I$27,0,10*ROW('Water Data'!I163)))</f>
        <v/>
      </c>
      <c r="CI169" s="369" t="str">
        <f ca="1">+IF(OFFSET('Water Data'!$I$28,0,10*ROW('Water Data'!I163))="","",OFFSET('Water Data'!$I$28,0,10*ROW('Water Data'!I163)))</f>
        <v/>
      </c>
      <c r="CJ169" s="369" t="str">
        <f ca="1">+IF(OFFSET('Water Data'!$I$29,0,10*ROW('Water Data'!I163))="","",OFFSET('Water Data'!$I$29,0,10*ROW('Water Data'!I163)))</f>
        <v/>
      </c>
      <c r="CK169" s="369" t="str">
        <f ca="1">+IF(OFFSET('Sanitation Data'!$D$28,0,10*ROW('Sanitation Data'!D163))="","",OFFSET('Sanitation Data'!$D$28,0,10*ROW('Sanitation Data'!D163)))</f>
        <v/>
      </c>
      <c r="CL169" s="369" t="str">
        <f ca="1">+IF(OFFSET('Sanitation Data'!$D$29,0,10*ROW('Sanitation Data'!D163))="","",OFFSET('Sanitation Data'!$D$29,0,10*ROW('Sanitation Data'!D163)))</f>
        <v/>
      </c>
      <c r="CM169" s="369" t="str">
        <f ca="1">+IF(OFFSET('Sanitation Data'!$D$30,0,10*ROW('Sanitation Data'!D163))="","",OFFSET('Sanitation Data'!$D$30,0,10*ROW('Sanitation Data'!D163)))</f>
        <v/>
      </c>
      <c r="CN169" s="369" t="str">
        <f ca="1">+IF(OFFSET('Sanitation Data'!$D$31,0,10*ROW('Sanitation Data'!D163))="","",OFFSET('Sanitation Data'!$D$31,0,10*ROW('Sanitation Data'!D163)))</f>
        <v/>
      </c>
      <c r="CO169" s="369" t="str">
        <f ca="1">+IF(OFFSET('Sanitation Data'!$D$32,0,10*ROW('Sanitation Data'!D163))="","",OFFSET('Sanitation Data'!$D$32,0,10*ROW('Sanitation Data'!D163)))</f>
        <v/>
      </c>
      <c r="CP169" s="369" t="str">
        <f ca="1">+IF(OFFSET('Sanitation Data'!$E$28,0,10*ROW('Sanitation Data'!E163))="","",OFFSET('Sanitation Data'!$E$28,0,10*ROW('Sanitation Data'!E163)))</f>
        <v/>
      </c>
      <c r="CQ169" s="369" t="str">
        <f ca="1">+IF(OFFSET('Sanitation Data'!$E$29,0,10*ROW('Sanitation Data'!E163))="","",OFFSET('Sanitation Data'!$E$29,0,10*ROW('Sanitation Data'!E163)))</f>
        <v/>
      </c>
      <c r="CR169" s="369" t="str">
        <f ca="1">+IF(OFFSET('Sanitation Data'!$E$30,0,10*ROW('Sanitation Data'!E163))="","",OFFSET('Sanitation Data'!$E$30,0,10*ROW('Sanitation Data'!E163)))</f>
        <v/>
      </c>
      <c r="CS169" s="369" t="str">
        <f ca="1">+IF(OFFSET('Sanitation Data'!$E$31,0,10*ROW('Sanitation Data'!E163))="","",OFFSET('Sanitation Data'!$E$31,0,10*ROW('Sanitation Data'!E163)))</f>
        <v/>
      </c>
      <c r="CT169" s="369" t="str">
        <f ca="1">+IF(OFFSET('Sanitation Data'!$E$32,0,10*ROW('Sanitation Data'!E163))="","",OFFSET('Sanitation Data'!$E$32,0,10*ROW('Sanitation Data'!E163)))</f>
        <v/>
      </c>
      <c r="CU169" s="369" t="str">
        <f ca="1">+IF(OFFSET('Sanitation Data'!$F$28,0,10*ROW('Sanitation Data'!F163))="","",OFFSET('Sanitation Data'!$F$28,0,10*ROW('Sanitation Data'!F163)))</f>
        <v/>
      </c>
      <c r="CV169" s="369" t="str">
        <f ca="1">+IF(OFFSET('Sanitation Data'!$F$29,0,10*ROW('Sanitation Data'!F163))="","",OFFSET('Sanitation Data'!$F$29,0,10*ROW('Sanitation Data'!F163)))</f>
        <v/>
      </c>
      <c r="CW169" s="369" t="str">
        <f ca="1">+IF(OFFSET('Sanitation Data'!$F$30,0,10*ROW('Sanitation Data'!F163))="","",OFFSET('Sanitation Data'!$F$30,0,10*ROW('Sanitation Data'!F163)))</f>
        <v/>
      </c>
      <c r="CX169" s="369" t="str">
        <f ca="1">+IF(OFFSET('Sanitation Data'!$F$31,0,10*ROW('Sanitation Data'!F163))="","",OFFSET('Sanitation Data'!$F$31,0,10*ROW('Sanitation Data'!F163)))</f>
        <v/>
      </c>
      <c r="CY169" s="369" t="str">
        <f ca="1">+IF(OFFSET('Sanitation Data'!$F$32,0,10*ROW('Sanitation Data'!F163))="","",OFFSET('Sanitation Data'!$F$32,0,10*ROW('Sanitation Data'!F163)))</f>
        <v/>
      </c>
      <c r="CZ169" s="369" t="str">
        <f ca="1">+IF(OFFSET('Sanitation Data'!$G$28,0,10*ROW('Sanitation Data'!G163))="","",OFFSET('Sanitation Data'!$G$28,0,10*ROW('Sanitation Data'!G163)))</f>
        <v/>
      </c>
      <c r="DA169" s="369" t="str">
        <f ca="1">+IF(OFFSET('Sanitation Data'!$G$29,0,10*ROW('Sanitation Data'!G163))="","",OFFSET('Sanitation Data'!$G$29,0,10*ROW('Sanitation Data'!G163)))</f>
        <v/>
      </c>
      <c r="DB169" s="369" t="str">
        <f ca="1">+IF(OFFSET('Sanitation Data'!$G$30,0,10*ROW('Sanitation Data'!G163))="","",OFFSET('Sanitation Data'!$G$30,0,10*ROW('Sanitation Data'!G163)))</f>
        <v/>
      </c>
      <c r="DC169" s="369" t="str">
        <f ca="1">+IF(OFFSET('Sanitation Data'!$G$31,0,10*ROW('Sanitation Data'!G163))="","",OFFSET('Sanitation Data'!$G$31,0,10*ROW('Sanitation Data'!G163)))</f>
        <v/>
      </c>
      <c r="DD169" s="369" t="str">
        <f ca="1">+IF(OFFSET('Sanitation Data'!$G$32,0,10*ROW('Sanitation Data'!G163))="","",OFFSET('Sanitation Data'!$G$32,0,10*ROW('Sanitation Data'!G163)))</f>
        <v/>
      </c>
      <c r="DE169" s="369" t="str">
        <f ca="1">+IF(OFFSET('Sanitation Data'!$H$28,0,10*ROW('Sanitation Data'!H163))="","",OFFSET('Sanitation Data'!$H$28,0,10*ROW('Sanitation Data'!H163)))</f>
        <v/>
      </c>
      <c r="DF169" s="369" t="str">
        <f ca="1">+IF(OFFSET('Sanitation Data'!$H$29,0,10*ROW('Sanitation Data'!H163))="","",OFFSET('Sanitation Data'!$H$29,0,10*ROW('Sanitation Data'!H163)))</f>
        <v/>
      </c>
      <c r="DG169" s="369" t="str">
        <f ca="1">+IF(OFFSET('Sanitation Data'!$H$30,0,10*ROW('Sanitation Data'!H163))="","",OFFSET('Sanitation Data'!$H$30,0,10*ROW('Sanitation Data'!H163)))</f>
        <v/>
      </c>
      <c r="DH169" s="369" t="str">
        <f ca="1">+IF(OFFSET('Sanitation Data'!$H$31,0,10*ROW('Sanitation Data'!H163))="","",OFFSET('Sanitation Data'!$H$31,0,10*ROW('Sanitation Data'!H163)))</f>
        <v/>
      </c>
      <c r="DI169" s="369" t="str">
        <f ca="1">+IF(OFFSET('Sanitation Data'!$H$32,0,10*ROW('Sanitation Data'!H163))="","",OFFSET('Sanitation Data'!$H$32,0,10*ROW('Sanitation Data'!H163)))</f>
        <v/>
      </c>
      <c r="DJ169" s="369" t="str">
        <f ca="1">+IF(OFFSET('Sanitation Data'!$I$28,0,10*ROW('Sanitation Data'!I163))="","",OFFSET('Sanitation Data'!$I$28,0,10*ROW('Sanitation Data'!I163)))</f>
        <v/>
      </c>
      <c r="DK169" s="369" t="str">
        <f ca="1">+IF(OFFSET('Sanitation Data'!$I$29,0,10*ROW('Sanitation Data'!I163))="","",OFFSET('Sanitation Data'!$I$29,0,10*ROW('Sanitation Data'!I163)))</f>
        <v/>
      </c>
      <c r="DL169" s="369" t="str">
        <f ca="1">+IF(OFFSET('Sanitation Data'!$I$30,0,10*ROW('Sanitation Data'!I163))="","",OFFSET('Sanitation Data'!$I$30,0,10*ROW('Sanitation Data'!I163)))</f>
        <v/>
      </c>
      <c r="DM169" s="369" t="str">
        <f ca="1">+IF(OFFSET('Sanitation Data'!$I$31,0,10*ROW('Sanitation Data'!I163))="","",OFFSET('Sanitation Data'!$I$31,0,10*ROW('Sanitation Data'!I163)))</f>
        <v/>
      </c>
      <c r="DN169" s="369" t="str">
        <f ca="1">+IF(OFFSET('Sanitation Data'!$I$32,0,10*ROW('Sanitation Data'!I163))="","",OFFSET('Sanitation Data'!$I$32,0,10*ROW('Sanitation Data'!I163)))</f>
        <v/>
      </c>
      <c r="DO169" s="369" t="str">
        <f ca="1">+IF(OFFSET('Hygiene Data'!$D$11,0,10*ROW('Hygiene Data'!D163))="","",OFFSET('Hygiene Data'!$D$11,0,10*ROW('Hygiene Data'!D163)))</f>
        <v/>
      </c>
      <c r="DP169" s="369" t="str">
        <f ca="1">+IF(OFFSET('Hygiene Data'!$D$12,0,10*ROW('Hygiene Data'!D163))="","",OFFSET('Hygiene Data'!$D$12,0,10*ROW('Hygiene Data'!D163)))</f>
        <v/>
      </c>
      <c r="DQ169" s="369" t="str">
        <f ca="1">+IF(OFFSET('Hygiene Data'!$D$13,0,10*ROW('Hygiene Data'!D163))="","",OFFSET('Hygiene Data'!$D$13,0,10*ROW('Hygiene Data'!D163)))</f>
        <v/>
      </c>
      <c r="DR169" s="369" t="str">
        <f ca="1">+IF(OFFSET('Hygiene Data'!$E$11,0,10*ROW('Hygiene Data'!E163))="","",OFFSET('Hygiene Data'!$E$11,0,10*ROW('Hygiene Data'!E163)))</f>
        <v/>
      </c>
      <c r="DS169" s="369" t="str">
        <f ca="1">+IF(OFFSET('Hygiene Data'!$E$12,0,10*ROW('Hygiene Data'!E163))="","",OFFSET('Hygiene Data'!$E$12,0,10*ROW('Hygiene Data'!E163)))</f>
        <v/>
      </c>
      <c r="DT169" s="369" t="str">
        <f ca="1">+IF(OFFSET('Hygiene Data'!$E$13,0,10*ROW('Hygiene Data'!E163))="","",OFFSET('Hygiene Data'!$E$13,0,10*ROW('Hygiene Data'!E163)))</f>
        <v/>
      </c>
      <c r="DU169" s="369" t="str">
        <f ca="1">+IF(OFFSET('Hygiene Data'!$F$11,0,10*ROW('Hygiene Data'!F163))="","",OFFSET('Hygiene Data'!$F$11,0,10*ROW('Hygiene Data'!F163)))</f>
        <v/>
      </c>
      <c r="DV169" s="369" t="str">
        <f ca="1">+IF(OFFSET('Hygiene Data'!$F$12,0,10*ROW('Hygiene Data'!F163))="","",OFFSET('Hygiene Data'!$F$12,0,10*ROW('Hygiene Data'!F163)))</f>
        <v/>
      </c>
      <c r="DW169" s="369" t="str">
        <f ca="1">+IF(OFFSET('Hygiene Data'!$F$13,0,10*ROW('Hygiene Data'!F163))="","",OFFSET('Hygiene Data'!$F$13,0,10*ROW('Hygiene Data'!F163)))</f>
        <v/>
      </c>
      <c r="DX169" s="369" t="str">
        <f ca="1">+IF(OFFSET('Hygiene Data'!$G$11,0,10*ROW('Hygiene Data'!G163))="","",OFFSET('Hygiene Data'!$G$11,0,10*ROW('Hygiene Data'!G163)))</f>
        <v/>
      </c>
      <c r="DY169" s="369" t="str">
        <f ca="1">+IF(OFFSET('Hygiene Data'!$G$12,0,10*ROW('Hygiene Data'!G163))="","",OFFSET('Hygiene Data'!$G$12,0,10*ROW('Hygiene Data'!G163)))</f>
        <v/>
      </c>
      <c r="DZ169" s="369" t="str">
        <f ca="1">+IF(OFFSET('Hygiene Data'!$G$13,0,10*ROW('Hygiene Data'!G163))="","",OFFSET('Hygiene Data'!$G$13,0,10*ROW('Hygiene Data'!G163)))</f>
        <v/>
      </c>
      <c r="EA169" s="369" t="str">
        <f ca="1">+IF(OFFSET('Hygiene Data'!$H$11,0,10*ROW('Hygiene Data'!H163))="","",OFFSET('Hygiene Data'!$H$11,0,10*ROW('Hygiene Data'!H163)))</f>
        <v/>
      </c>
      <c r="EB169" s="369" t="str">
        <f ca="1">+IF(OFFSET('Hygiene Data'!$H$12,0,10*ROW('Hygiene Data'!H163))="","",OFFSET('Hygiene Data'!$H$12,0,10*ROW('Hygiene Data'!H163)))</f>
        <v/>
      </c>
      <c r="EC169" s="369" t="str">
        <f ca="1">+IF(OFFSET('Hygiene Data'!$H$13,0,10*ROW('Hygiene Data'!H163))="","",OFFSET('Hygiene Data'!$H$13,0,10*ROW('Hygiene Data'!H163)))</f>
        <v/>
      </c>
      <c r="ED169" s="369" t="str">
        <f ca="1">+IF(OFFSET('Hygiene Data'!$I$11,0,10*ROW('Hygiene Data'!I163))="","",OFFSET('Hygiene Data'!$I$11,0,10*ROW('Hygiene Data'!I163)))</f>
        <v/>
      </c>
      <c r="EE169" s="369" t="str">
        <f ca="1">+IF(OFFSET('Hygiene Data'!$I$12,0,10*ROW('Hygiene Data'!I163))="","",OFFSET('Hygiene Data'!$I$12,0,10*ROW('Hygiene Data'!I163)))</f>
        <v/>
      </c>
      <c r="EF169" s="369" t="str">
        <f ca="1">+IF(OFFSET('Hygiene Data'!$I$13,0,10*ROW('Hygiene Data'!I163))="","",OFFSET('Hygiene Data'!$I$13,0,10*ROW('Hygiene Data'!I163)))</f>
        <v/>
      </c>
    </row>
    <row r="170" spans="1:136" x14ac:dyDescent="0.25">
      <c r="A170" s="478" t="str">
        <f ca="1">+IF(OFFSET('Water Data'!$B$2,0,10*ROW('Water Data'!E164))="","",OFFSET('Water Data'!$B$2,0,10*ROW('Water Data'!E164)))</f>
        <v/>
      </c>
      <c r="B170" s="478"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05" t="str">
        <f t="shared" ca="1" si="2"/>
        <v/>
      </c>
      <c r="D170" s="506"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06"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06"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06"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06"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06"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06"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06"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06"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06"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06"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06"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06"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06"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06"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06"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06"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06"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07"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07"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07"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07"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07"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07"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07"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07"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07"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07"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07"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07"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07"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07"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07"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07"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07"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07"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07"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07"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07"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07"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07"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07"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07"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07"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07"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07"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07"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07"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08"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84"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08"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08"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08"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08"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08"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08"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08"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08"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08"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08"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08"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08"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08"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08"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08"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08"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69" t="str">
        <f ca="1">+IF(OFFSET('Water Data'!$D$27,0,10*ROW('Water Data'!D164))="","",OFFSET('Water Data'!$D$27,0,10*ROW('Water Data'!D164)))</f>
        <v/>
      </c>
      <c r="BT170" s="369" t="str">
        <f ca="1">+IF(OFFSET('Water Data'!$D$28,0,10*ROW('Water Data'!D164))="","",OFFSET('Water Data'!$D$28,0,10*ROW('Water Data'!D164)))</f>
        <v/>
      </c>
      <c r="BU170" s="369" t="str">
        <f ca="1">+IF(OFFSET('Water Data'!$D$29,0,10*ROW('Water Data'!D164))="","",OFFSET('Water Data'!$D$29,0,10*ROW('Water Data'!D164)))</f>
        <v/>
      </c>
      <c r="BV170" s="369" t="str">
        <f ca="1">+IF(OFFSET('Water Data'!$E$27,0,10*ROW('Water Data'!E164))="","",OFFSET('Water Data'!$E$27,0,10*ROW('Water Data'!E164)))</f>
        <v/>
      </c>
      <c r="BW170" s="369" t="str">
        <f ca="1">+IF(OFFSET('Water Data'!$E$28,0,10*ROW('Water Data'!E164))="","",OFFSET('Water Data'!$E$28,0,10*ROW('Water Data'!E164)))</f>
        <v/>
      </c>
      <c r="BX170" s="369" t="str">
        <f ca="1">+IF(OFFSET('Water Data'!$E$29,0,10*ROW('Water Data'!E164))="","",OFFSET('Water Data'!$E$29,0,10*ROW('Water Data'!E164)))</f>
        <v/>
      </c>
      <c r="BY170" s="369" t="str">
        <f ca="1">+IF(OFFSET('Water Data'!$F$27,0,10*ROW('Water Data'!F164))="","",OFFSET('Water Data'!$F$27,0,10*ROW('Water Data'!F164)))</f>
        <v/>
      </c>
      <c r="BZ170" s="369" t="str">
        <f ca="1">+IF(OFFSET('Water Data'!$F$28,0,10*ROW('Water Data'!F164))="","",OFFSET('Water Data'!$F$28,0,10*ROW('Water Data'!F164)))</f>
        <v/>
      </c>
      <c r="CA170" s="369" t="str">
        <f ca="1">+IF(OFFSET('Water Data'!$F$29,0,10*ROW('Water Data'!F164))="","",OFFSET('Water Data'!$F$29,0,10*ROW('Water Data'!F164)))</f>
        <v/>
      </c>
      <c r="CB170" s="369" t="str">
        <f ca="1">+IF(OFFSET('Water Data'!$G$27,0,10*ROW('Water Data'!G164))="","",OFFSET('Water Data'!$G$27,0,10*ROW('Water Data'!G164)))</f>
        <v/>
      </c>
      <c r="CC170" s="369" t="str">
        <f ca="1">+IF(OFFSET('Water Data'!$G$28,0,10*ROW('Water Data'!G164))="","",OFFSET('Water Data'!$G$28,0,10*ROW('Water Data'!G164)))</f>
        <v/>
      </c>
      <c r="CD170" s="369" t="str">
        <f ca="1">+IF(OFFSET('Water Data'!$G$29,0,10*ROW('Water Data'!G164))="","",OFFSET('Water Data'!$G$29,0,10*ROW('Water Data'!G164)))</f>
        <v/>
      </c>
      <c r="CE170" s="369" t="str">
        <f ca="1">+IF(OFFSET('Water Data'!$H$27,0,10*ROW('Water Data'!H164))="","",OFFSET('Water Data'!$H$27,0,10*ROW('Water Data'!H164)))</f>
        <v/>
      </c>
      <c r="CF170" s="369" t="str">
        <f ca="1">+IF(OFFSET('Water Data'!$H$28,0,10*ROW('Water Data'!H164))="","",OFFSET('Water Data'!$H$28,0,10*ROW('Water Data'!H164)))</f>
        <v/>
      </c>
      <c r="CG170" s="369" t="str">
        <f ca="1">+IF(OFFSET('Water Data'!$H$29,0,10*ROW('Water Data'!H164))="","",OFFSET('Water Data'!$H$29,0,10*ROW('Water Data'!H164)))</f>
        <v/>
      </c>
      <c r="CH170" s="369" t="str">
        <f ca="1">+IF(OFFSET('Water Data'!$I$27,0,10*ROW('Water Data'!I164))="","",OFFSET('Water Data'!$I$27,0,10*ROW('Water Data'!I164)))</f>
        <v/>
      </c>
      <c r="CI170" s="369" t="str">
        <f ca="1">+IF(OFFSET('Water Data'!$I$28,0,10*ROW('Water Data'!I164))="","",OFFSET('Water Data'!$I$28,0,10*ROW('Water Data'!I164)))</f>
        <v/>
      </c>
      <c r="CJ170" s="369" t="str">
        <f ca="1">+IF(OFFSET('Water Data'!$I$29,0,10*ROW('Water Data'!I164))="","",OFFSET('Water Data'!$I$29,0,10*ROW('Water Data'!I164)))</f>
        <v/>
      </c>
      <c r="CK170" s="369" t="str">
        <f ca="1">+IF(OFFSET('Sanitation Data'!$D$28,0,10*ROW('Sanitation Data'!D164))="","",OFFSET('Sanitation Data'!$D$28,0,10*ROW('Sanitation Data'!D164)))</f>
        <v/>
      </c>
      <c r="CL170" s="369" t="str">
        <f ca="1">+IF(OFFSET('Sanitation Data'!$D$29,0,10*ROW('Sanitation Data'!D164))="","",OFFSET('Sanitation Data'!$D$29,0,10*ROW('Sanitation Data'!D164)))</f>
        <v/>
      </c>
      <c r="CM170" s="369" t="str">
        <f ca="1">+IF(OFFSET('Sanitation Data'!$D$30,0,10*ROW('Sanitation Data'!D164))="","",OFFSET('Sanitation Data'!$D$30,0,10*ROW('Sanitation Data'!D164)))</f>
        <v/>
      </c>
      <c r="CN170" s="369" t="str">
        <f ca="1">+IF(OFFSET('Sanitation Data'!$D$31,0,10*ROW('Sanitation Data'!D164))="","",OFFSET('Sanitation Data'!$D$31,0,10*ROW('Sanitation Data'!D164)))</f>
        <v/>
      </c>
      <c r="CO170" s="369" t="str">
        <f ca="1">+IF(OFFSET('Sanitation Data'!$D$32,0,10*ROW('Sanitation Data'!D164))="","",OFFSET('Sanitation Data'!$D$32,0,10*ROW('Sanitation Data'!D164)))</f>
        <v/>
      </c>
      <c r="CP170" s="369" t="str">
        <f ca="1">+IF(OFFSET('Sanitation Data'!$E$28,0,10*ROW('Sanitation Data'!E164))="","",OFFSET('Sanitation Data'!$E$28,0,10*ROW('Sanitation Data'!E164)))</f>
        <v/>
      </c>
      <c r="CQ170" s="369" t="str">
        <f ca="1">+IF(OFFSET('Sanitation Data'!$E$29,0,10*ROW('Sanitation Data'!E164))="","",OFFSET('Sanitation Data'!$E$29,0,10*ROW('Sanitation Data'!E164)))</f>
        <v/>
      </c>
      <c r="CR170" s="369" t="str">
        <f ca="1">+IF(OFFSET('Sanitation Data'!$E$30,0,10*ROW('Sanitation Data'!E164))="","",OFFSET('Sanitation Data'!$E$30,0,10*ROW('Sanitation Data'!E164)))</f>
        <v/>
      </c>
      <c r="CS170" s="369" t="str">
        <f ca="1">+IF(OFFSET('Sanitation Data'!$E$31,0,10*ROW('Sanitation Data'!E164))="","",OFFSET('Sanitation Data'!$E$31,0,10*ROW('Sanitation Data'!E164)))</f>
        <v/>
      </c>
      <c r="CT170" s="369" t="str">
        <f ca="1">+IF(OFFSET('Sanitation Data'!$E$32,0,10*ROW('Sanitation Data'!E164))="","",OFFSET('Sanitation Data'!$E$32,0,10*ROW('Sanitation Data'!E164)))</f>
        <v/>
      </c>
      <c r="CU170" s="369" t="str">
        <f ca="1">+IF(OFFSET('Sanitation Data'!$F$28,0,10*ROW('Sanitation Data'!F164))="","",OFFSET('Sanitation Data'!$F$28,0,10*ROW('Sanitation Data'!F164)))</f>
        <v/>
      </c>
      <c r="CV170" s="369" t="str">
        <f ca="1">+IF(OFFSET('Sanitation Data'!$F$29,0,10*ROW('Sanitation Data'!F164))="","",OFFSET('Sanitation Data'!$F$29,0,10*ROW('Sanitation Data'!F164)))</f>
        <v/>
      </c>
      <c r="CW170" s="369" t="str">
        <f ca="1">+IF(OFFSET('Sanitation Data'!$F$30,0,10*ROW('Sanitation Data'!F164))="","",OFFSET('Sanitation Data'!$F$30,0,10*ROW('Sanitation Data'!F164)))</f>
        <v/>
      </c>
      <c r="CX170" s="369" t="str">
        <f ca="1">+IF(OFFSET('Sanitation Data'!$F$31,0,10*ROW('Sanitation Data'!F164))="","",OFFSET('Sanitation Data'!$F$31,0,10*ROW('Sanitation Data'!F164)))</f>
        <v/>
      </c>
      <c r="CY170" s="369" t="str">
        <f ca="1">+IF(OFFSET('Sanitation Data'!$F$32,0,10*ROW('Sanitation Data'!F164))="","",OFFSET('Sanitation Data'!$F$32,0,10*ROW('Sanitation Data'!F164)))</f>
        <v/>
      </c>
      <c r="CZ170" s="369" t="str">
        <f ca="1">+IF(OFFSET('Sanitation Data'!$G$28,0,10*ROW('Sanitation Data'!G164))="","",OFFSET('Sanitation Data'!$G$28,0,10*ROW('Sanitation Data'!G164)))</f>
        <v/>
      </c>
      <c r="DA170" s="369" t="str">
        <f ca="1">+IF(OFFSET('Sanitation Data'!$G$29,0,10*ROW('Sanitation Data'!G164))="","",OFFSET('Sanitation Data'!$G$29,0,10*ROW('Sanitation Data'!G164)))</f>
        <v/>
      </c>
      <c r="DB170" s="369" t="str">
        <f ca="1">+IF(OFFSET('Sanitation Data'!$G$30,0,10*ROW('Sanitation Data'!G164))="","",OFFSET('Sanitation Data'!$G$30,0,10*ROW('Sanitation Data'!G164)))</f>
        <v/>
      </c>
      <c r="DC170" s="369" t="str">
        <f ca="1">+IF(OFFSET('Sanitation Data'!$G$31,0,10*ROW('Sanitation Data'!G164))="","",OFFSET('Sanitation Data'!$G$31,0,10*ROW('Sanitation Data'!G164)))</f>
        <v/>
      </c>
      <c r="DD170" s="369" t="str">
        <f ca="1">+IF(OFFSET('Sanitation Data'!$G$32,0,10*ROW('Sanitation Data'!G164))="","",OFFSET('Sanitation Data'!$G$32,0,10*ROW('Sanitation Data'!G164)))</f>
        <v/>
      </c>
      <c r="DE170" s="369" t="str">
        <f ca="1">+IF(OFFSET('Sanitation Data'!$H$28,0,10*ROW('Sanitation Data'!H164))="","",OFFSET('Sanitation Data'!$H$28,0,10*ROW('Sanitation Data'!H164)))</f>
        <v/>
      </c>
      <c r="DF170" s="369" t="str">
        <f ca="1">+IF(OFFSET('Sanitation Data'!$H$29,0,10*ROW('Sanitation Data'!H164))="","",OFFSET('Sanitation Data'!$H$29,0,10*ROW('Sanitation Data'!H164)))</f>
        <v/>
      </c>
      <c r="DG170" s="369" t="str">
        <f ca="1">+IF(OFFSET('Sanitation Data'!$H$30,0,10*ROW('Sanitation Data'!H164))="","",OFFSET('Sanitation Data'!$H$30,0,10*ROW('Sanitation Data'!H164)))</f>
        <v/>
      </c>
      <c r="DH170" s="369" t="str">
        <f ca="1">+IF(OFFSET('Sanitation Data'!$H$31,0,10*ROW('Sanitation Data'!H164))="","",OFFSET('Sanitation Data'!$H$31,0,10*ROW('Sanitation Data'!H164)))</f>
        <v/>
      </c>
      <c r="DI170" s="369" t="str">
        <f ca="1">+IF(OFFSET('Sanitation Data'!$H$32,0,10*ROW('Sanitation Data'!H164))="","",OFFSET('Sanitation Data'!$H$32,0,10*ROW('Sanitation Data'!H164)))</f>
        <v/>
      </c>
      <c r="DJ170" s="369" t="str">
        <f ca="1">+IF(OFFSET('Sanitation Data'!$I$28,0,10*ROW('Sanitation Data'!I164))="","",OFFSET('Sanitation Data'!$I$28,0,10*ROW('Sanitation Data'!I164)))</f>
        <v/>
      </c>
      <c r="DK170" s="369" t="str">
        <f ca="1">+IF(OFFSET('Sanitation Data'!$I$29,0,10*ROW('Sanitation Data'!I164))="","",OFFSET('Sanitation Data'!$I$29,0,10*ROW('Sanitation Data'!I164)))</f>
        <v/>
      </c>
      <c r="DL170" s="369" t="str">
        <f ca="1">+IF(OFFSET('Sanitation Data'!$I$30,0,10*ROW('Sanitation Data'!I164))="","",OFFSET('Sanitation Data'!$I$30,0,10*ROW('Sanitation Data'!I164)))</f>
        <v/>
      </c>
      <c r="DM170" s="369" t="str">
        <f ca="1">+IF(OFFSET('Sanitation Data'!$I$31,0,10*ROW('Sanitation Data'!I164))="","",OFFSET('Sanitation Data'!$I$31,0,10*ROW('Sanitation Data'!I164)))</f>
        <v/>
      </c>
      <c r="DN170" s="369" t="str">
        <f ca="1">+IF(OFFSET('Sanitation Data'!$I$32,0,10*ROW('Sanitation Data'!I164))="","",OFFSET('Sanitation Data'!$I$32,0,10*ROW('Sanitation Data'!I164)))</f>
        <v/>
      </c>
      <c r="DO170" s="369" t="str">
        <f ca="1">+IF(OFFSET('Hygiene Data'!$D$11,0,10*ROW('Hygiene Data'!D164))="","",OFFSET('Hygiene Data'!$D$11,0,10*ROW('Hygiene Data'!D164)))</f>
        <v/>
      </c>
      <c r="DP170" s="369" t="str">
        <f ca="1">+IF(OFFSET('Hygiene Data'!$D$12,0,10*ROW('Hygiene Data'!D164))="","",OFFSET('Hygiene Data'!$D$12,0,10*ROW('Hygiene Data'!D164)))</f>
        <v/>
      </c>
      <c r="DQ170" s="369" t="str">
        <f ca="1">+IF(OFFSET('Hygiene Data'!$D$13,0,10*ROW('Hygiene Data'!D164))="","",OFFSET('Hygiene Data'!$D$13,0,10*ROW('Hygiene Data'!D164)))</f>
        <v/>
      </c>
      <c r="DR170" s="369" t="str">
        <f ca="1">+IF(OFFSET('Hygiene Data'!$E$11,0,10*ROW('Hygiene Data'!E164))="","",OFFSET('Hygiene Data'!$E$11,0,10*ROW('Hygiene Data'!E164)))</f>
        <v/>
      </c>
      <c r="DS170" s="369" t="str">
        <f ca="1">+IF(OFFSET('Hygiene Data'!$E$12,0,10*ROW('Hygiene Data'!E164))="","",OFFSET('Hygiene Data'!$E$12,0,10*ROW('Hygiene Data'!E164)))</f>
        <v/>
      </c>
      <c r="DT170" s="369" t="str">
        <f ca="1">+IF(OFFSET('Hygiene Data'!$E$13,0,10*ROW('Hygiene Data'!E164))="","",OFFSET('Hygiene Data'!$E$13,0,10*ROW('Hygiene Data'!E164)))</f>
        <v/>
      </c>
      <c r="DU170" s="369" t="str">
        <f ca="1">+IF(OFFSET('Hygiene Data'!$F$11,0,10*ROW('Hygiene Data'!F164))="","",OFFSET('Hygiene Data'!$F$11,0,10*ROW('Hygiene Data'!F164)))</f>
        <v/>
      </c>
      <c r="DV170" s="369" t="str">
        <f ca="1">+IF(OFFSET('Hygiene Data'!$F$12,0,10*ROW('Hygiene Data'!F164))="","",OFFSET('Hygiene Data'!$F$12,0,10*ROW('Hygiene Data'!F164)))</f>
        <v/>
      </c>
      <c r="DW170" s="369" t="str">
        <f ca="1">+IF(OFFSET('Hygiene Data'!$F$13,0,10*ROW('Hygiene Data'!F164))="","",OFFSET('Hygiene Data'!$F$13,0,10*ROW('Hygiene Data'!F164)))</f>
        <v/>
      </c>
      <c r="DX170" s="369" t="str">
        <f ca="1">+IF(OFFSET('Hygiene Data'!$G$11,0,10*ROW('Hygiene Data'!G164))="","",OFFSET('Hygiene Data'!$G$11,0,10*ROW('Hygiene Data'!G164)))</f>
        <v/>
      </c>
      <c r="DY170" s="369" t="str">
        <f ca="1">+IF(OFFSET('Hygiene Data'!$G$12,0,10*ROW('Hygiene Data'!G164))="","",OFFSET('Hygiene Data'!$G$12,0,10*ROW('Hygiene Data'!G164)))</f>
        <v/>
      </c>
      <c r="DZ170" s="369" t="str">
        <f ca="1">+IF(OFFSET('Hygiene Data'!$G$13,0,10*ROW('Hygiene Data'!G164))="","",OFFSET('Hygiene Data'!$G$13,0,10*ROW('Hygiene Data'!G164)))</f>
        <v/>
      </c>
      <c r="EA170" s="369" t="str">
        <f ca="1">+IF(OFFSET('Hygiene Data'!$H$11,0,10*ROW('Hygiene Data'!H164))="","",OFFSET('Hygiene Data'!$H$11,0,10*ROW('Hygiene Data'!H164)))</f>
        <v/>
      </c>
      <c r="EB170" s="369" t="str">
        <f ca="1">+IF(OFFSET('Hygiene Data'!$H$12,0,10*ROW('Hygiene Data'!H164))="","",OFFSET('Hygiene Data'!$H$12,0,10*ROW('Hygiene Data'!H164)))</f>
        <v/>
      </c>
      <c r="EC170" s="369" t="str">
        <f ca="1">+IF(OFFSET('Hygiene Data'!$H$13,0,10*ROW('Hygiene Data'!H164))="","",OFFSET('Hygiene Data'!$H$13,0,10*ROW('Hygiene Data'!H164)))</f>
        <v/>
      </c>
      <c r="ED170" s="369" t="str">
        <f ca="1">+IF(OFFSET('Hygiene Data'!$I$11,0,10*ROW('Hygiene Data'!I164))="","",OFFSET('Hygiene Data'!$I$11,0,10*ROW('Hygiene Data'!I164)))</f>
        <v/>
      </c>
      <c r="EE170" s="369" t="str">
        <f ca="1">+IF(OFFSET('Hygiene Data'!$I$12,0,10*ROW('Hygiene Data'!I164))="","",OFFSET('Hygiene Data'!$I$12,0,10*ROW('Hygiene Data'!I164)))</f>
        <v/>
      </c>
      <c r="EF170" s="369" t="str">
        <f ca="1">+IF(OFFSET('Hygiene Data'!$I$13,0,10*ROW('Hygiene Data'!I164))="","",OFFSET('Hygiene Data'!$I$13,0,10*ROW('Hygiene Data'!I164)))</f>
        <v/>
      </c>
    </row>
    <row r="171" spans="1:136" x14ac:dyDescent="0.25">
      <c r="A171" s="478" t="str">
        <f ca="1">+IF(OFFSET('Water Data'!$B$2,0,10*ROW('Water Data'!E165))="","",OFFSET('Water Data'!$B$2,0,10*ROW('Water Data'!E165)))</f>
        <v/>
      </c>
      <c r="B171" s="478"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05" t="str">
        <f t="shared" ca="1" si="2"/>
        <v/>
      </c>
      <c r="D171" s="506"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06"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06"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06"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06"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06"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06"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06"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06"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06"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06"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06"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06"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06"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06"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06"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06"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06"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07"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07"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07"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07"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07"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07"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07"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07"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07"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07"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07"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07"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07"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07"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07"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07"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07"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07"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07"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07"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07"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07"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07"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07"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07"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07"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07"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07"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07"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07"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08"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84"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08"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08"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08"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08"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08"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08"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08"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08"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08"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08"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08"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08"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08"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08"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08"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08"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69" t="str">
        <f ca="1">+IF(OFFSET('Water Data'!$D$27,0,10*ROW('Water Data'!D165))="","",OFFSET('Water Data'!$D$27,0,10*ROW('Water Data'!D165)))</f>
        <v/>
      </c>
      <c r="BT171" s="369" t="str">
        <f ca="1">+IF(OFFSET('Water Data'!$D$28,0,10*ROW('Water Data'!D165))="","",OFFSET('Water Data'!$D$28,0,10*ROW('Water Data'!D165)))</f>
        <v/>
      </c>
      <c r="BU171" s="369" t="str">
        <f ca="1">+IF(OFFSET('Water Data'!$D$29,0,10*ROW('Water Data'!D165))="","",OFFSET('Water Data'!$D$29,0,10*ROW('Water Data'!D165)))</f>
        <v/>
      </c>
      <c r="BV171" s="369" t="str">
        <f ca="1">+IF(OFFSET('Water Data'!$E$27,0,10*ROW('Water Data'!E165))="","",OFFSET('Water Data'!$E$27,0,10*ROW('Water Data'!E165)))</f>
        <v/>
      </c>
      <c r="BW171" s="369" t="str">
        <f ca="1">+IF(OFFSET('Water Data'!$E$28,0,10*ROW('Water Data'!E165))="","",OFFSET('Water Data'!$E$28,0,10*ROW('Water Data'!E165)))</f>
        <v/>
      </c>
      <c r="BX171" s="369" t="str">
        <f ca="1">+IF(OFFSET('Water Data'!$E$29,0,10*ROW('Water Data'!E165))="","",OFFSET('Water Data'!$E$29,0,10*ROW('Water Data'!E165)))</f>
        <v/>
      </c>
      <c r="BY171" s="369" t="str">
        <f ca="1">+IF(OFFSET('Water Data'!$F$27,0,10*ROW('Water Data'!F165))="","",OFFSET('Water Data'!$F$27,0,10*ROW('Water Data'!F165)))</f>
        <v/>
      </c>
      <c r="BZ171" s="369" t="str">
        <f ca="1">+IF(OFFSET('Water Data'!$F$28,0,10*ROW('Water Data'!F165))="","",OFFSET('Water Data'!$F$28,0,10*ROW('Water Data'!F165)))</f>
        <v/>
      </c>
      <c r="CA171" s="369" t="str">
        <f ca="1">+IF(OFFSET('Water Data'!$F$29,0,10*ROW('Water Data'!F165))="","",OFFSET('Water Data'!$F$29,0,10*ROW('Water Data'!F165)))</f>
        <v/>
      </c>
      <c r="CB171" s="369" t="str">
        <f ca="1">+IF(OFFSET('Water Data'!$G$27,0,10*ROW('Water Data'!G165))="","",OFFSET('Water Data'!$G$27,0,10*ROW('Water Data'!G165)))</f>
        <v/>
      </c>
      <c r="CC171" s="369" t="str">
        <f ca="1">+IF(OFFSET('Water Data'!$G$28,0,10*ROW('Water Data'!G165))="","",OFFSET('Water Data'!$G$28,0,10*ROW('Water Data'!G165)))</f>
        <v/>
      </c>
      <c r="CD171" s="369" t="str">
        <f ca="1">+IF(OFFSET('Water Data'!$G$29,0,10*ROW('Water Data'!G165))="","",OFFSET('Water Data'!$G$29,0,10*ROW('Water Data'!G165)))</f>
        <v/>
      </c>
      <c r="CE171" s="369" t="str">
        <f ca="1">+IF(OFFSET('Water Data'!$H$27,0,10*ROW('Water Data'!H165))="","",OFFSET('Water Data'!$H$27,0,10*ROW('Water Data'!H165)))</f>
        <v/>
      </c>
      <c r="CF171" s="369" t="str">
        <f ca="1">+IF(OFFSET('Water Data'!$H$28,0,10*ROW('Water Data'!H165))="","",OFFSET('Water Data'!$H$28,0,10*ROW('Water Data'!H165)))</f>
        <v/>
      </c>
      <c r="CG171" s="369" t="str">
        <f ca="1">+IF(OFFSET('Water Data'!$H$29,0,10*ROW('Water Data'!H165))="","",OFFSET('Water Data'!$H$29,0,10*ROW('Water Data'!H165)))</f>
        <v/>
      </c>
      <c r="CH171" s="369" t="str">
        <f ca="1">+IF(OFFSET('Water Data'!$I$27,0,10*ROW('Water Data'!I165))="","",OFFSET('Water Data'!$I$27,0,10*ROW('Water Data'!I165)))</f>
        <v/>
      </c>
      <c r="CI171" s="369" t="str">
        <f ca="1">+IF(OFFSET('Water Data'!$I$28,0,10*ROW('Water Data'!I165))="","",OFFSET('Water Data'!$I$28,0,10*ROW('Water Data'!I165)))</f>
        <v/>
      </c>
      <c r="CJ171" s="369" t="str">
        <f ca="1">+IF(OFFSET('Water Data'!$I$29,0,10*ROW('Water Data'!I165))="","",OFFSET('Water Data'!$I$29,0,10*ROW('Water Data'!I165)))</f>
        <v/>
      </c>
      <c r="CK171" s="369" t="str">
        <f ca="1">+IF(OFFSET('Sanitation Data'!$D$28,0,10*ROW('Sanitation Data'!D165))="","",OFFSET('Sanitation Data'!$D$28,0,10*ROW('Sanitation Data'!D165)))</f>
        <v/>
      </c>
      <c r="CL171" s="369" t="str">
        <f ca="1">+IF(OFFSET('Sanitation Data'!$D$29,0,10*ROW('Sanitation Data'!D165))="","",OFFSET('Sanitation Data'!$D$29,0,10*ROW('Sanitation Data'!D165)))</f>
        <v/>
      </c>
      <c r="CM171" s="369" t="str">
        <f ca="1">+IF(OFFSET('Sanitation Data'!$D$30,0,10*ROW('Sanitation Data'!D165))="","",OFFSET('Sanitation Data'!$D$30,0,10*ROW('Sanitation Data'!D165)))</f>
        <v/>
      </c>
      <c r="CN171" s="369" t="str">
        <f ca="1">+IF(OFFSET('Sanitation Data'!$D$31,0,10*ROW('Sanitation Data'!D165))="","",OFFSET('Sanitation Data'!$D$31,0,10*ROW('Sanitation Data'!D165)))</f>
        <v/>
      </c>
      <c r="CO171" s="369" t="str">
        <f ca="1">+IF(OFFSET('Sanitation Data'!$D$32,0,10*ROW('Sanitation Data'!D165))="","",OFFSET('Sanitation Data'!$D$32,0,10*ROW('Sanitation Data'!D165)))</f>
        <v/>
      </c>
      <c r="CP171" s="369" t="str">
        <f ca="1">+IF(OFFSET('Sanitation Data'!$E$28,0,10*ROW('Sanitation Data'!E165))="","",OFFSET('Sanitation Data'!$E$28,0,10*ROW('Sanitation Data'!E165)))</f>
        <v/>
      </c>
      <c r="CQ171" s="369" t="str">
        <f ca="1">+IF(OFFSET('Sanitation Data'!$E$29,0,10*ROW('Sanitation Data'!E165))="","",OFFSET('Sanitation Data'!$E$29,0,10*ROW('Sanitation Data'!E165)))</f>
        <v/>
      </c>
      <c r="CR171" s="369" t="str">
        <f ca="1">+IF(OFFSET('Sanitation Data'!$E$30,0,10*ROW('Sanitation Data'!E165))="","",OFFSET('Sanitation Data'!$E$30,0,10*ROW('Sanitation Data'!E165)))</f>
        <v/>
      </c>
      <c r="CS171" s="369" t="str">
        <f ca="1">+IF(OFFSET('Sanitation Data'!$E$31,0,10*ROW('Sanitation Data'!E165))="","",OFFSET('Sanitation Data'!$E$31,0,10*ROW('Sanitation Data'!E165)))</f>
        <v/>
      </c>
      <c r="CT171" s="369" t="str">
        <f ca="1">+IF(OFFSET('Sanitation Data'!$E$32,0,10*ROW('Sanitation Data'!E165))="","",OFFSET('Sanitation Data'!$E$32,0,10*ROW('Sanitation Data'!E165)))</f>
        <v/>
      </c>
      <c r="CU171" s="369" t="str">
        <f ca="1">+IF(OFFSET('Sanitation Data'!$F$28,0,10*ROW('Sanitation Data'!F165))="","",OFFSET('Sanitation Data'!$F$28,0,10*ROW('Sanitation Data'!F165)))</f>
        <v/>
      </c>
      <c r="CV171" s="369" t="str">
        <f ca="1">+IF(OFFSET('Sanitation Data'!$F$29,0,10*ROW('Sanitation Data'!F165))="","",OFFSET('Sanitation Data'!$F$29,0,10*ROW('Sanitation Data'!F165)))</f>
        <v/>
      </c>
      <c r="CW171" s="369" t="str">
        <f ca="1">+IF(OFFSET('Sanitation Data'!$F$30,0,10*ROW('Sanitation Data'!F165))="","",OFFSET('Sanitation Data'!$F$30,0,10*ROW('Sanitation Data'!F165)))</f>
        <v/>
      </c>
      <c r="CX171" s="369" t="str">
        <f ca="1">+IF(OFFSET('Sanitation Data'!$F$31,0,10*ROW('Sanitation Data'!F165))="","",OFFSET('Sanitation Data'!$F$31,0,10*ROW('Sanitation Data'!F165)))</f>
        <v/>
      </c>
      <c r="CY171" s="369" t="str">
        <f ca="1">+IF(OFFSET('Sanitation Data'!$F$32,0,10*ROW('Sanitation Data'!F165))="","",OFFSET('Sanitation Data'!$F$32,0,10*ROW('Sanitation Data'!F165)))</f>
        <v/>
      </c>
      <c r="CZ171" s="369" t="str">
        <f ca="1">+IF(OFFSET('Sanitation Data'!$G$28,0,10*ROW('Sanitation Data'!G165))="","",OFFSET('Sanitation Data'!$G$28,0,10*ROW('Sanitation Data'!G165)))</f>
        <v/>
      </c>
      <c r="DA171" s="369" t="str">
        <f ca="1">+IF(OFFSET('Sanitation Data'!$G$29,0,10*ROW('Sanitation Data'!G165))="","",OFFSET('Sanitation Data'!$G$29,0,10*ROW('Sanitation Data'!G165)))</f>
        <v/>
      </c>
      <c r="DB171" s="369" t="str">
        <f ca="1">+IF(OFFSET('Sanitation Data'!$G$30,0,10*ROW('Sanitation Data'!G165))="","",OFFSET('Sanitation Data'!$G$30,0,10*ROW('Sanitation Data'!G165)))</f>
        <v/>
      </c>
      <c r="DC171" s="369" t="str">
        <f ca="1">+IF(OFFSET('Sanitation Data'!$G$31,0,10*ROW('Sanitation Data'!G165))="","",OFFSET('Sanitation Data'!$G$31,0,10*ROW('Sanitation Data'!G165)))</f>
        <v/>
      </c>
      <c r="DD171" s="369" t="str">
        <f ca="1">+IF(OFFSET('Sanitation Data'!$G$32,0,10*ROW('Sanitation Data'!G165))="","",OFFSET('Sanitation Data'!$G$32,0,10*ROW('Sanitation Data'!G165)))</f>
        <v/>
      </c>
      <c r="DE171" s="369" t="str">
        <f ca="1">+IF(OFFSET('Sanitation Data'!$H$28,0,10*ROW('Sanitation Data'!H165))="","",OFFSET('Sanitation Data'!$H$28,0,10*ROW('Sanitation Data'!H165)))</f>
        <v/>
      </c>
      <c r="DF171" s="369" t="str">
        <f ca="1">+IF(OFFSET('Sanitation Data'!$H$29,0,10*ROW('Sanitation Data'!H165))="","",OFFSET('Sanitation Data'!$H$29,0,10*ROW('Sanitation Data'!H165)))</f>
        <v/>
      </c>
      <c r="DG171" s="369" t="str">
        <f ca="1">+IF(OFFSET('Sanitation Data'!$H$30,0,10*ROW('Sanitation Data'!H165))="","",OFFSET('Sanitation Data'!$H$30,0,10*ROW('Sanitation Data'!H165)))</f>
        <v/>
      </c>
      <c r="DH171" s="369" t="str">
        <f ca="1">+IF(OFFSET('Sanitation Data'!$H$31,0,10*ROW('Sanitation Data'!H165))="","",OFFSET('Sanitation Data'!$H$31,0,10*ROW('Sanitation Data'!H165)))</f>
        <v/>
      </c>
      <c r="DI171" s="369" t="str">
        <f ca="1">+IF(OFFSET('Sanitation Data'!$H$32,0,10*ROW('Sanitation Data'!H165))="","",OFFSET('Sanitation Data'!$H$32,0,10*ROW('Sanitation Data'!H165)))</f>
        <v/>
      </c>
      <c r="DJ171" s="369" t="str">
        <f ca="1">+IF(OFFSET('Sanitation Data'!$I$28,0,10*ROW('Sanitation Data'!I165))="","",OFFSET('Sanitation Data'!$I$28,0,10*ROW('Sanitation Data'!I165)))</f>
        <v/>
      </c>
      <c r="DK171" s="369" t="str">
        <f ca="1">+IF(OFFSET('Sanitation Data'!$I$29,0,10*ROW('Sanitation Data'!I165))="","",OFFSET('Sanitation Data'!$I$29,0,10*ROW('Sanitation Data'!I165)))</f>
        <v/>
      </c>
      <c r="DL171" s="369" t="str">
        <f ca="1">+IF(OFFSET('Sanitation Data'!$I$30,0,10*ROW('Sanitation Data'!I165))="","",OFFSET('Sanitation Data'!$I$30,0,10*ROW('Sanitation Data'!I165)))</f>
        <v/>
      </c>
      <c r="DM171" s="369" t="str">
        <f ca="1">+IF(OFFSET('Sanitation Data'!$I$31,0,10*ROW('Sanitation Data'!I165))="","",OFFSET('Sanitation Data'!$I$31,0,10*ROW('Sanitation Data'!I165)))</f>
        <v/>
      </c>
      <c r="DN171" s="369" t="str">
        <f ca="1">+IF(OFFSET('Sanitation Data'!$I$32,0,10*ROW('Sanitation Data'!I165))="","",OFFSET('Sanitation Data'!$I$32,0,10*ROW('Sanitation Data'!I165)))</f>
        <v/>
      </c>
      <c r="DO171" s="369" t="str">
        <f ca="1">+IF(OFFSET('Hygiene Data'!$D$11,0,10*ROW('Hygiene Data'!D165))="","",OFFSET('Hygiene Data'!$D$11,0,10*ROW('Hygiene Data'!D165)))</f>
        <v/>
      </c>
      <c r="DP171" s="369" t="str">
        <f ca="1">+IF(OFFSET('Hygiene Data'!$D$12,0,10*ROW('Hygiene Data'!D165))="","",OFFSET('Hygiene Data'!$D$12,0,10*ROW('Hygiene Data'!D165)))</f>
        <v/>
      </c>
      <c r="DQ171" s="369" t="str">
        <f ca="1">+IF(OFFSET('Hygiene Data'!$D$13,0,10*ROW('Hygiene Data'!D165))="","",OFFSET('Hygiene Data'!$D$13,0,10*ROW('Hygiene Data'!D165)))</f>
        <v/>
      </c>
      <c r="DR171" s="369" t="str">
        <f ca="1">+IF(OFFSET('Hygiene Data'!$E$11,0,10*ROW('Hygiene Data'!E165))="","",OFFSET('Hygiene Data'!$E$11,0,10*ROW('Hygiene Data'!E165)))</f>
        <v/>
      </c>
      <c r="DS171" s="369" t="str">
        <f ca="1">+IF(OFFSET('Hygiene Data'!$E$12,0,10*ROW('Hygiene Data'!E165))="","",OFFSET('Hygiene Data'!$E$12,0,10*ROW('Hygiene Data'!E165)))</f>
        <v/>
      </c>
      <c r="DT171" s="369" t="str">
        <f ca="1">+IF(OFFSET('Hygiene Data'!$E$13,0,10*ROW('Hygiene Data'!E165))="","",OFFSET('Hygiene Data'!$E$13,0,10*ROW('Hygiene Data'!E165)))</f>
        <v/>
      </c>
      <c r="DU171" s="369" t="str">
        <f ca="1">+IF(OFFSET('Hygiene Data'!$F$11,0,10*ROW('Hygiene Data'!F165))="","",OFFSET('Hygiene Data'!$F$11,0,10*ROW('Hygiene Data'!F165)))</f>
        <v/>
      </c>
      <c r="DV171" s="369" t="str">
        <f ca="1">+IF(OFFSET('Hygiene Data'!$F$12,0,10*ROW('Hygiene Data'!F165))="","",OFFSET('Hygiene Data'!$F$12,0,10*ROW('Hygiene Data'!F165)))</f>
        <v/>
      </c>
      <c r="DW171" s="369" t="str">
        <f ca="1">+IF(OFFSET('Hygiene Data'!$F$13,0,10*ROW('Hygiene Data'!F165))="","",OFFSET('Hygiene Data'!$F$13,0,10*ROW('Hygiene Data'!F165)))</f>
        <v/>
      </c>
      <c r="DX171" s="369" t="str">
        <f ca="1">+IF(OFFSET('Hygiene Data'!$G$11,0,10*ROW('Hygiene Data'!G165))="","",OFFSET('Hygiene Data'!$G$11,0,10*ROW('Hygiene Data'!G165)))</f>
        <v/>
      </c>
      <c r="DY171" s="369" t="str">
        <f ca="1">+IF(OFFSET('Hygiene Data'!$G$12,0,10*ROW('Hygiene Data'!G165))="","",OFFSET('Hygiene Data'!$G$12,0,10*ROW('Hygiene Data'!G165)))</f>
        <v/>
      </c>
      <c r="DZ171" s="369" t="str">
        <f ca="1">+IF(OFFSET('Hygiene Data'!$G$13,0,10*ROW('Hygiene Data'!G165))="","",OFFSET('Hygiene Data'!$G$13,0,10*ROW('Hygiene Data'!G165)))</f>
        <v/>
      </c>
      <c r="EA171" s="369" t="str">
        <f ca="1">+IF(OFFSET('Hygiene Data'!$H$11,0,10*ROW('Hygiene Data'!H165))="","",OFFSET('Hygiene Data'!$H$11,0,10*ROW('Hygiene Data'!H165)))</f>
        <v/>
      </c>
      <c r="EB171" s="369" t="str">
        <f ca="1">+IF(OFFSET('Hygiene Data'!$H$12,0,10*ROW('Hygiene Data'!H165))="","",OFFSET('Hygiene Data'!$H$12,0,10*ROW('Hygiene Data'!H165)))</f>
        <v/>
      </c>
      <c r="EC171" s="369" t="str">
        <f ca="1">+IF(OFFSET('Hygiene Data'!$H$13,0,10*ROW('Hygiene Data'!H165))="","",OFFSET('Hygiene Data'!$H$13,0,10*ROW('Hygiene Data'!H165)))</f>
        <v/>
      </c>
      <c r="ED171" s="369" t="str">
        <f ca="1">+IF(OFFSET('Hygiene Data'!$I$11,0,10*ROW('Hygiene Data'!I165))="","",OFFSET('Hygiene Data'!$I$11,0,10*ROW('Hygiene Data'!I165)))</f>
        <v/>
      </c>
      <c r="EE171" s="369" t="str">
        <f ca="1">+IF(OFFSET('Hygiene Data'!$I$12,0,10*ROW('Hygiene Data'!I165))="","",OFFSET('Hygiene Data'!$I$12,0,10*ROW('Hygiene Data'!I165)))</f>
        <v/>
      </c>
      <c r="EF171" s="369" t="str">
        <f ca="1">+IF(OFFSET('Hygiene Data'!$I$13,0,10*ROW('Hygiene Data'!I165))="","",OFFSET('Hygiene Data'!$I$13,0,10*ROW('Hygiene Data'!I165)))</f>
        <v/>
      </c>
    </row>
    <row r="172" spans="1:136" x14ac:dyDescent="0.25">
      <c r="A172" s="478" t="str">
        <f ca="1">+IF(OFFSET('Water Data'!$B$2,0,10*ROW('Water Data'!E166))="","",OFFSET('Water Data'!$B$2,0,10*ROW('Water Data'!E166)))</f>
        <v/>
      </c>
      <c r="B172" s="478"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05" t="str">
        <f t="shared" ca="1" si="2"/>
        <v/>
      </c>
      <c r="D172" s="506"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06"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06"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06"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06"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06"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06"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06"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06"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06"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06"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06"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06"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06"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06"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06"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06"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06"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07"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07"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07"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07"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07"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07"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07"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07"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07"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07"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07"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07"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07"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07"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07"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07"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07"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07"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07"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07"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07"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07"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07"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07"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07"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07"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07"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07"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07"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07"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08"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84"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08"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08"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08"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08"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08"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08"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08"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08"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08"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08"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08"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08"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08"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08"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08"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08"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69" t="str">
        <f ca="1">+IF(OFFSET('Water Data'!$D$27,0,10*ROW('Water Data'!D166))="","",OFFSET('Water Data'!$D$27,0,10*ROW('Water Data'!D166)))</f>
        <v/>
      </c>
      <c r="BT172" s="369" t="str">
        <f ca="1">+IF(OFFSET('Water Data'!$D$28,0,10*ROW('Water Data'!D166))="","",OFFSET('Water Data'!$D$28,0,10*ROW('Water Data'!D166)))</f>
        <v/>
      </c>
      <c r="BU172" s="369" t="str">
        <f ca="1">+IF(OFFSET('Water Data'!$D$29,0,10*ROW('Water Data'!D166))="","",OFFSET('Water Data'!$D$29,0,10*ROW('Water Data'!D166)))</f>
        <v/>
      </c>
      <c r="BV172" s="369" t="str">
        <f ca="1">+IF(OFFSET('Water Data'!$E$27,0,10*ROW('Water Data'!E166))="","",OFFSET('Water Data'!$E$27,0,10*ROW('Water Data'!E166)))</f>
        <v/>
      </c>
      <c r="BW172" s="369" t="str">
        <f ca="1">+IF(OFFSET('Water Data'!$E$28,0,10*ROW('Water Data'!E166))="","",OFFSET('Water Data'!$E$28,0,10*ROW('Water Data'!E166)))</f>
        <v/>
      </c>
      <c r="BX172" s="369" t="str">
        <f ca="1">+IF(OFFSET('Water Data'!$E$29,0,10*ROW('Water Data'!E166))="","",OFFSET('Water Data'!$E$29,0,10*ROW('Water Data'!E166)))</f>
        <v/>
      </c>
      <c r="BY172" s="369" t="str">
        <f ca="1">+IF(OFFSET('Water Data'!$F$27,0,10*ROW('Water Data'!F166))="","",OFFSET('Water Data'!$F$27,0,10*ROW('Water Data'!F166)))</f>
        <v/>
      </c>
      <c r="BZ172" s="369" t="str">
        <f ca="1">+IF(OFFSET('Water Data'!$F$28,0,10*ROW('Water Data'!F166))="","",OFFSET('Water Data'!$F$28,0,10*ROW('Water Data'!F166)))</f>
        <v/>
      </c>
      <c r="CA172" s="369" t="str">
        <f ca="1">+IF(OFFSET('Water Data'!$F$29,0,10*ROW('Water Data'!F166))="","",OFFSET('Water Data'!$F$29,0,10*ROW('Water Data'!F166)))</f>
        <v/>
      </c>
      <c r="CB172" s="369" t="str">
        <f ca="1">+IF(OFFSET('Water Data'!$G$27,0,10*ROW('Water Data'!G166))="","",OFFSET('Water Data'!$G$27,0,10*ROW('Water Data'!G166)))</f>
        <v/>
      </c>
      <c r="CC172" s="369" t="str">
        <f ca="1">+IF(OFFSET('Water Data'!$G$28,0,10*ROW('Water Data'!G166))="","",OFFSET('Water Data'!$G$28,0,10*ROW('Water Data'!G166)))</f>
        <v/>
      </c>
      <c r="CD172" s="369" t="str">
        <f ca="1">+IF(OFFSET('Water Data'!$G$29,0,10*ROW('Water Data'!G166))="","",OFFSET('Water Data'!$G$29,0,10*ROW('Water Data'!G166)))</f>
        <v/>
      </c>
      <c r="CE172" s="369" t="str">
        <f ca="1">+IF(OFFSET('Water Data'!$H$27,0,10*ROW('Water Data'!H166))="","",OFFSET('Water Data'!$H$27,0,10*ROW('Water Data'!H166)))</f>
        <v/>
      </c>
      <c r="CF172" s="369" t="str">
        <f ca="1">+IF(OFFSET('Water Data'!$H$28,0,10*ROW('Water Data'!H166))="","",OFFSET('Water Data'!$H$28,0,10*ROW('Water Data'!H166)))</f>
        <v/>
      </c>
      <c r="CG172" s="369" t="str">
        <f ca="1">+IF(OFFSET('Water Data'!$H$29,0,10*ROW('Water Data'!H166))="","",OFFSET('Water Data'!$H$29,0,10*ROW('Water Data'!H166)))</f>
        <v/>
      </c>
      <c r="CH172" s="369" t="str">
        <f ca="1">+IF(OFFSET('Water Data'!$I$27,0,10*ROW('Water Data'!I166))="","",OFFSET('Water Data'!$I$27,0,10*ROW('Water Data'!I166)))</f>
        <v/>
      </c>
      <c r="CI172" s="369" t="str">
        <f ca="1">+IF(OFFSET('Water Data'!$I$28,0,10*ROW('Water Data'!I166))="","",OFFSET('Water Data'!$I$28,0,10*ROW('Water Data'!I166)))</f>
        <v/>
      </c>
      <c r="CJ172" s="369" t="str">
        <f ca="1">+IF(OFFSET('Water Data'!$I$29,0,10*ROW('Water Data'!I166))="","",OFFSET('Water Data'!$I$29,0,10*ROW('Water Data'!I166)))</f>
        <v/>
      </c>
      <c r="CK172" s="369" t="str">
        <f ca="1">+IF(OFFSET('Sanitation Data'!$D$28,0,10*ROW('Sanitation Data'!D166))="","",OFFSET('Sanitation Data'!$D$28,0,10*ROW('Sanitation Data'!D166)))</f>
        <v/>
      </c>
      <c r="CL172" s="369" t="str">
        <f ca="1">+IF(OFFSET('Sanitation Data'!$D$29,0,10*ROW('Sanitation Data'!D166))="","",OFFSET('Sanitation Data'!$D$29,0,10*ROW('Sanitation Data'!D166)))</f>
        <v/>
      </c>
      <c r="CM172" s="369" t="str">
        <f ca="1">+IF(OFFSET('Sanitation Data'!$D$30,0,10*ROW('Sanitation Data'!D166))="","",OFFSET('Sanitation Data'!$D$30,0,10*ROW('Sanitation Data'!D166)))</f>
        <v/>
      </c>
      <c r="CN172" s="369" t="str">
        <f ca="1">+IF(OFFSET('Sanitation Data'!$D$31,0,10*ROW('Sanitation Data'!D166))="","",OFFSET('Sanitation Data'!$D$31,0,10*ROW('Sanitation Data'!D166)))</f>
        <v/>
      </c>
      <c r="CO172" s="369" t="str">
        <f ca="1">+IF(OFFSET('Sanitation Data'!$D$32,0,10*ROW('Sanitation Data'!D166))="","",OFFSET('Sanitation Data'!$D$32,0,10*ROW('Sanitation Data'!D166)))</f>
        <v/>
      </c>
      <c r="CP172" s="369" t="str">
        <f ca="1">+IF(OFFSET('Sanitation Data'!$E$28,0,10*ROW('Sanitation Data'!E166))="","",OFFSET('Sanitation Data'!$E$28,0,10*ROW('Sanitation Data'!E166)))</f>
        <v/>
      </c>
      <c r="CQ172" s="369" t="str">
        <f ca="1">+IF(OFFSET('Sanitation Data'!$E$29,0,10*ROW('Sanitation Data'!E166))="","",OFFSET('Sanitation Data'!$E$29,0,10*ROW('Sanitation Data'!E166)))</f>
        <v/>
      </c>
      <c r="CR172" s="369" t="str">
        <f ca="1">+IF(OFFSET('Sanitation Data'!$E$30,0,10*ROW('Sanitation Data'!E166))="","",OFFSET('Sanitation Data'!$E$30,0,10*ROW('Sanitation Data'!E166)))</f>
        <v/>
      </c>
      <c r="CS172" s="369" t="str">
        <f ca="1">+IF(OFFSET('Sanitation Data'!$E$31,0,10*ROW('Sanitation Data'!E166))="","",OFFSET('Sanitation Data'!$E$31,0,10*ROW('Sanitation Data'!E166)))</f>
        <v/>
      </c>
      <c r="CT172" s="369" t="str">
        <f ca="1">+IF(OFFSET('Sanitation Data'!$E$32,0,10*ROW('Sanitation Data'!E166))="","",OFFSET('Sanitation Data'!$E$32,0,10*ROW('Sanitation Data'!E166)))</f>
        <v/>
      </c>
      <c r="CU172" s="369" t="str">
        <f ca="1">+IF(OFFSET('Sanitation Data'!$F$28,0,10*ROW('Sanitation Data'!F166))="","",OFFSET('Sanitation Data'!$F$28,0,10*ROW('Sanitation Data'!F166)))</f>
        <v/>
      </c>
      <c r="CV172" s="369" t="str">
        <f ca="1">+IF(OFFSET('Sanitation Data'!$F$29,0,10*ROW('Sanitation Data'!F166))="","",OFFSET('Sanitation Data'!$F$29,0,10*ROW('Sanitation Data'!F166)))</f>
        <v/>
      </c>
      <c r="CW172" s="369" t="str">
        <f ca="1">+IF(OFFSET('Sanitation Data'!$F$30,0,10*ROW('Sanitation Data'!F166))="","",OFFSET('Sanitation Data'!$F$30,0,10*ROW('Sanitation Data'!F166)))</f>
        <v/>
      </c>
      <c r="CX172" s="369" t="str">
        <f ca="1">+IF(OFFSET('Sanitation Data'!$F$31,0,10*ROW('Sanitation Data'!F166))="","",OFFSET('Sanitation Data'!$F$31,0,10*ROW('Sanitation Data'!F166)))</f>
        <v/>
      </c>
      <c r="CY172" s="369" t="str">
        <f ca="1">+IF(OFFSET('Sanitation Data'!$F$32,0,10*ROW('Sanitation Data'!F166))="","",OFFSET('Sanitation Data'!$F$32,0,10*ROW('Sanitation Data'!F166)))</f>
        <v/>
      </c>
      <c r="CZ172" s="369" t="str">
        <f ca="1">+IF(OFFSET('Sanitation Data'!$G$28,0,10*ROW('Sanitation Data'!G166))="","",OFFSET('Sanitation Data'!$G$28,0,10*ROW('Sanitation Data'!G166)))</f>
        <v/>
      </c>
      <c r="DA172" s="369" t="str">
        <f ca="1">+IF(OFFSET('Sanitation Data'!$G$29,0,10*ROW('Sanitation Data'!G166))="","",OFFSET('Sanitation Data'!$G$29,0,10*ROW('Sanitation Data'!G166)))</f>
        <v/>
      </c>
      <c r="DB172" s="369" t="str">
        <f ca="1">+IF(OFFSET('Sanitation Data'!$G$30,0,10*ROW('Sanitation Data'!G166))="","",OFFSET('Sanitation Data'!$G$30,0,10*ROW('Sanitation Data'!G166)))</f>
        <v/>
      </c>
      <c r="DC172" s="369" t="str">
        <f ca="1">+IF(OFFSET('Sanitation Data'!$G$31,0,10*ROW('Sanitation Data'!G166))="","",OFFSET('Sanitation Data'!$G$31,0,10*ROW('Sanitation Data'!G166)))</f>
        <v/>
      </c>
      <c r="DD172" s="369" t="str">
        <f ca="1">+IF(OFFSET('Sanitation Data'!$G$32,0,10*ROW('Sanitation Data'!G166))="","",OFFSET('Sanitation Data'!$G$32,0,10*ROW('Sanitation Data'!G166)))</f>
        <v/>
      </c>
      <c r="DE172" s="369" t="str">
        <f ca="1">+IF(OFFSET('Sanitation Data'!$H$28,0,10*ROW('Sanitation Data'!H166))="","",OFFSET('Sanitation Data'!$H$28,0,10*ROW('Sanitation Data'!H166)))</f>
        <v/>
      </c>
      <c r="DF172" s="369" t="str">
        <f ca="1">+IF(OFFSET('Sanitation Data'!$H$29,0,10*ROW('Sanitation Data'!H166))="","",OFFSET('Sanitation Data'!$H$29,0,10*ROW('Sanitation Data'!H166)))</f>
        <v/>
      </c>
      <c r="DG172" s="369" t="str">
        <f ca="1">+IF(OFFSET('Sanitation Data'!$H$30,0,10*ROW('Sanitation Data'!H166))="","",OFFSET('Sanitation Data'!$H$30,0,10*ROW('Sanitation Data'!H166)))</f>
        <v/>
      </c>
      <c r="DH172" s="369" t="str">
        <f ca="1">+IF(OFFSET('Sanitation Data'!$H$31,0,10*ROW('Sanitation Data'!H166))="","",OFFSET('Sanitation Data'!$H$31,0,10*ROW('Sanitation Data'!H166)))</f>
        <v/>
      </c>
      <c r="DI172" s="369" t="str">
        <f ca="1">+IF(OFFSET('Sanitation Data'!$H$32,0,10*ROW('Sanitation Data'!H166))="","",OFFSET('Sanitation Data'!$H$32,0,10*ROW('Sanitation Data'!H166)))</f>
        <v/>
      </c>
      <c r="DJ172" s="369" t="str">
        <f ca="1">+IF(OFFSET('Sanitation Data'!$I$28,0,10*ROW('Sanitation Data'!I166))="","",OFFSET('Sanitation Data'!$I$28,0,10*ROW('Sanitation Data'!I166)))</f>
        <v/>
      </c>
      <c r="DK172" s="369" t="str">
        <f ca="1">+IF(OFFSET('Sanitation Data'!$I$29,0,10*ROW('Sanitation Data'!I166))="","",OFFSET('Sanitation Data'!$I$29,0,10*ROW('Sanitation Data'!I166)))</f>
        <v/>
      </c>
      <c r="DL172" s="369" t="str">
        <f ca="1">+IF(OFFSET('Sanitation Data'!$I$30,0,10*ROW('Sanitation Data'!I166))="","",OFFSET('Sanitation Data'!$I$30,0,10*ROW('Sanitation Data'!I166)))</f>
        <v/>
      </c>
      <c r="DM172" s="369" t="str">
        <f ca="1">+IF(OFFSET('Sanitation Data'!$I$31,0,10*ROW('Sanitation Data'!I166))="","",OFFSET('Sanitation Data'!$I$31,0,10*ROW('Sanitation Data'!I166)))</f>
        <v/>
      </c>
      <c r="DN172" s="369" t="str">
        <f ca="1">+IF(OFFSET('Sanitation Data'!$I$32,0,10*ROW('Sanitation Data'!I166))="","",OFFSET('Sanitation Data'!$I$32,0,10*ROW('Sanitation Data'!I166)))</f>
        <v/>
      </c>
      <c r="DO172" s="369" t="str">
        <f ca="1">+IF(OFFSET('Hygiene Data'!$D$11,0,10*ROW('Hygiene Data'!D166))="","",OFFSET('Hygiene Data'!$D$11,0,10*ROW('Hygiene Data'!D166)))</f>
        <v/>
      </c>
      <c r="DP172" s="369" t="str">
        <f ca="1">+IF(OFFSET('Hygiene Data'!$D$12,0,10*ROW('Hygiene Data'!D166))="","",OFFSET('Hygiene Data'!$D$12,0,10*ROW('Hygiene Data'!D166)))</f>
        <v/>
      </c>
      <c r="DQ172" s="369" t="str">
        <f ca="1">+IF(OFFSET('Hygiene Data'!$D$13,0,10*ROW('Hygiene Data'!D166))="","",OFFSET('Hygiene Data'!$D$13,0,10*ROW('Hygiene Data'!D166)))</f>
        <v/>
      </c>
      <c r="DR172" s="369" t="str">
        <f ca="1">+IF(OFFSET('Hygiene Data'!$E$11,0,10*ROW('Hygiene Data'!E166))="","",OFFSET('Hygiene Data'!$E$11,0,10*ROW('Hygiene Data'!E166)))</f>
        <v/>
      </c>
      <c r="DS172" s="369" t="str">
        <f ca="1">+IF(OFFSET('Hygiene Data'!$E$12,0,10*ROW('Hygiene Data'!E166))="","",OFFSET('Hygiene Data'!$E$12,0,10*ROW('Hygiene Data'!E166)))</f>
        <v/>
      </c>
      <c r="DT172" s="369" t="str">
        <f ca="1">+IF(OFFSET('Hygiene Data'!$E$13,0,10*ROW('Hygiene Data'!E166))="","",OFFSET('Hygiene Data'!$E$13,0,10*ROW('Hygiene Data'!E166)))</f>
        <v/>
      </c>
      <c r="DU172" s="369" t="str">
        <f ca="1">+IF(OFFSET('Hygiene Data'!$F$11,0,10*ROW('Hygiene Data'!F166))="","",OFFSET('Hygiene Data'!$F$11,0,10*ROW('Hygiene Data'!F166)))</f>
        <v/>
      </c>
      <c r="DV172" s="369" t="str">
        <f ca="1">+IF(OFFSET('Hygiene Data'!$F$12,0,10*ROW('Hygiene Data'!F166))="","",OFFSET('Hygiene Data'!$F$12,0,10*ROW('Hygiene Data'!F166)))</f>
        <v/>
      </c>
      <c r="DW172" s="369" t="str">
        <f ca="1">+IF(OFFSET('Hygiene Data'!$F$13,0,10*ROW('Hygiene Data'!F166))="","",OFFSET('Hygiene Data'!$F$13,0,10*ROW('Hygiene Data'!F166)))</f>
        <v/>
      </c>
      <c r="DX172" s="369" t="str">
        <f ca="1">+IF(OFFSET('Hygiene Data'!$G$11,0,10*ROW('Hygiene Data'!G166))="","",OFFSET('Hygiene Data'!$G$11,0,10*ROW('Hygiene Data'!G166)))</f>
        <v/>
      </c>
      <c r="DY172" s="369" t="str">
        <f ca="1">+IF(OFFSET('Hygiene Data'!$G$12,0,10*ROW('Hygiene Data'!G166))="","",OFFSET('Hygiene Data'!$G$12,0,10*ROW('Hygiene Data'!G166)))</f>
        <v/>
      </c>
      <c r="DZ172" s="369" t="str">
        <f ca="1">+IF(OFFSET('Hygiene Data'!$G$13,0,10*ROW('Hygiene Data'!G166))="","",OFFSET('Hygiene Data'!$G$13,0,10*ROW('Hygiene Data'!G166)))</f>
        <v/>
      </c>
      <c r="EA172" s="369" t="str">
        <f ca="1">+IF(OFFSET('Hygiene Data'!$H$11,0,10*ROW('Hygiene Data'!H166))="","",OFFSET('Hygiene Data'!$H$11,0,10*ROW('Hygiene Data'!H166)))</f>
        <v/>
      </c>
      <c r="EB172" s="369" t="str">
        <f ca="1">+IF(OFFSET('Hygiene Data'!$H$12,0,10*ROW('Hygiene Data'!H166))="","",OFFSET('Hygiene Data'!$H$12,0,10*ROW('Hygiene Data'!H166)))</f>
        <v/>
      </c>
      <c r="EC172" s="369" t="str">
        <f ca="1">+IF(OFFSET('Hygiene Data'!$H$13,0,10*ROW('Hygiene Data'!H166))="","",OFFSET('Hygiene Data'!$H$13,0,10*ROW('Hygiene Data'!H166)))</f>
        <v/>
      </c>
      <c r="ED172" s="369" t="str">
        <f ca="1">+IF(OFFSET('Hygiene Data'!$I$11,0,10*ROW('Hygiene Data'!I166))="","",OFFSET('Hygiene Data'!$I$11,0,10*ROW('Hygiene Data'!I166)))</f>
        <v/>
      </c>
      <c r="EE172" s="369" t="str">
        <f ca="1">+IF(OFFSET('Hygiene Data'!$I$12,0,10*ROW('Hygiene Data'!I166))="","",OFFSET('Hygiene Data'!$I$12,0,10*ROW('Hygiene Data'!I166)))</f>
        <v/>
      </c>
      <c r="EF172" s="369" t="str">
        <f ca="1">+IF(OFFSET('Hygiene Data'!$I$13,0,10*ROW('Hygiene Data'!I166))="","",OFFSET('Hygiene Data'!$I$13,0,10*ROW('Hygiene Data'!I166)))</f>
        <v/>
      </c>
    </row>
    <row r="173" spans="1:136" x14ac:dyDescent="0.25">
      <c r="A173" s="478" t="str">
        <f ca="1">+IF(OFFSET('Water Data'!$B$2,0,10*ROW('Water Data'!E167))="","",OFFSET('Water Data'!$B$2,0,10*ROW('Water Data'!E167)))</f>
        <v/>
      </c>
      <c r="B173" s="478"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05" t="str">
        <f t="shared" ca="1" si="2"/>
        <v/>
      </c>
      <c r="D173" s="506"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06"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06"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06"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06"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06"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06"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06"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06"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06"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06"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06"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06"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06"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06"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06"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06"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06"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07"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07"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07"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07"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07"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07"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07"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07"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07"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07"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07"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07"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07"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07"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07"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07"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07"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07"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07"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07"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07"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07"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07"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07"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07"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07"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07"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07"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07"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07"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08"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84"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08"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08"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08"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08"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08"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08"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08"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08"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08"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08"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08"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08"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08"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08"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08"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08"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69" t="str">
        <f ca="1">+IF(OFFSET('Water Data'!$D$27,0,10*ROW('Water Data'!D167))="","",OFFSET('Water Data'!$D$27,0,10*ROW('Water Data'!D167)))</f>
        <v/>
      </c>
      <c r="BT173" s="369" t="str">
        <f ca="1">+IF(OFFSET('Water Data'!$D$28,0,10*ROW('Water Data'!D167))="","",OFFSET('Water Data'!$D$28,0,10*ROW('Water Data'!D167)))</f>
        <v/>
      </c>
      <c r="BU173" s="369" t="str">
        <f ca="1">+IF(OFFSET('Water Data'!$D$29,0,10*ROW('Water Data'!D167))="","",OFFSET('Water Data'!$D$29,0,10*ROW('Water Data'!D167)))</f>
        <v/>
      </c>
      <c r="BV173" s="369" t="str">
        <f ca="1">+IF(OFFSET('Water Data'!$E$27,0,10*ROW('Water Data'!E167))="","",OFFSET('Water Data'!$E$27,0,10*ROW('Water Data'!E167)))</f>
        <v/>
      </c>
      <c r="BW173" s="369" t="str">
        <f ca="1">+IF(OFFSET('Water Data'!$E$28,0,10*ROW('Water Data'!E167))="","",OFFSET('Water Data'!$E$28,0,10*ROW('Water Data'!E167)))</f>
        <v/>
      </c>
      <c r="BX173" s="369" t="str">
        <f ca="1">+IF(OFFSET('Water Data'!$E$29,0,10*ROW('Water Data'!E167))="","",OFFSET('Water Data'!$E$29,0,10*ROW('Water Data'!E167)))</f>
        <v/>
      </c>
      <c r="BY173" s="369" t="str">
        <f ca="1">+IF(OFFSET('Water Data'!$F$27,0,10*ROW('Water Data'!F167))="","",OFFSET('Water Data'!$F$27,0,10*ROW('Water Data'!F167)))</f>
        <v/>
      </c>
      <c r="BZ173" s="369" t="str">
        <f ca="1">+IF(OFFSET('Water Data'!$F$28,0,10*ROW('Water Data'!F167))="","",OFFSET('Water Data'!$F$28,0,10*ROW('Water Data'!F167)))</f>
        <v/>
      </c>
      <c r="CA173" s="369" t="str">
        <f ca="1">+IF(OFFSET('Water Data'!$F$29,0,10*ROW('Water Data'!F167))="","",OFFSET('Water Data'!$F$29,0,10*ROW('Water Data'!F167)))</f>
        <v/>
      </c>
      <c r="CB173" s="369" t="str">
        <f ca="1">+IF(OFFSET('Water Data'!$G$27,0,10*ROW('Water Data'!G167))="","",OFFSET('Water Data'!$G$27,0,10*ROW('Water Data'!G167)))</f>
        <v/>
      </c>
      <c r="CC173" s="369" t="str">
        <f ca="1">+IF(OFFSET('Water Data'!$G$28,0,10*ROW('Water Data'!G167))="","",OFFSET('Water Data'!$G$28,0,10*ROW('Water Data'!G167)))</f>
        <v/>
      </c>
      <c r="CD173" s="369" t="str">
        <f ca="1">+IF(OFFSET('Water Data'!$G$29,0,10*ROW('Water Data'!G167))="","",OFFSET('Water Data'!$G$29,0,10*ROW('Water Data'!G167)))</f>
        <v/>
      </c>
      <c r="CE173" s="369" t="str">
        <f ca="1">+IF(OFFSET('Water Data'!$H$27,0,10*ROW('Water Data'!H167))="","",OFFSET('Water Data'!$H$27,0,10*ROW('Water Data'!H167)))</f>
        <v/>
      </c>
      <c r="CF173" s="369" t="str">
        <f ca="1">+IF(OFFSET('Water Data'!$H$28,0,10*ROW('Water Data'!H167))="","",OFFSET('Water Data'!$H$28,0,10*ROW('Water Data'!H167)))</f>
        <v/>
      </c>
      <c r="CG173" s="369" t="str">
        <f ca="1">+IF(OFFSET('Water Data'!$H$29,0,10*ROW('Water Data'!H167))="","",OFFSET('Water Data'!$H$29,0,10*ROW('Water Data'!H167)))</f>
        <v/>
      </c>
      <c r="CH173" s="369" t="str">
        <f ca="1">+IF(OFFSET('Water Data'!$I$27,0,10*ROW('Water Data'!I167))="","",OFFSET('Water Data'!$I$27,0,10*ROW('Water Data'!I167)))</f>
        <v/>
      </c>
      <c r="CI173" s="369" t="str">
        <f ca="1">+IF(OFFSET('Water Data'!$I$28,0,10*ROW('Water Data'!I167))="","",OFFSET('Water Data'!$I$28,0,10*ROW('Water Data'!I167)))</f>
        <v/>
      </c>
      <c r="CJ173" s="369" t="str">
        <f ca="1">+IF(OFFSET('Water Data'!$I$29,0,10*ROW('Water Data'!I167))="","",OFFSET('Water Data'!$I$29,0,10*ROW('Water Data'!I167)))</f>
        <v/>
      </c>
      <c r="CK173" s="369" t="str">
        <f ca="1">+IF(OFFSET('Sanitation Data'!$D$28,0,10*ROW('Sanitation Data'!D167))="","",OFFSET('Sanitation Data'!$D$28,0,10*ROW('Sanitation Data'!D167)))</f>
        <v/>
      </c>
      <c r="CL173" s="369" t="str">
        <f ca="1">+IF(OFFSET('Sanitation Data'!$D$29,0,10*ROW('Sanitation Data'!D167))="","",OFFSET('Sanitation Data'!$D$29,0,10*ROW('Sanitation Data'!D167)))</f>
        <v/>
      </c>
      <c r="CM173" s="369" t="str">
        <f ca="1">+IF(OFFSET('Sanitation Data'!$D$30,0,10*ROW('Sanitation Data'!D167))="","",OFFSET('Sanitation Data'!$D$30,0,10*ROW('Sanitation Data'!D167)))</f>
        <v/>
      </c>
      <c r="CN173" s="369" t="str">
        <f ca="1">+IF(OFFSET('Sanitation Data'!$D$31,0,10*ROW('Sanitation Data'!D167))="","",OFFSET('Sanitation Data'!$D$31,0,10*ROW('Sanitation Data'!D167)))</f>
        <v/>
      </c>
      <c r="CO173" s="369" t="str">
        <f ca="1">+IF(OFFSET('Sanitation Data'!$D$32,0,10*ROW('Sanitation Data'!D167))="","",OFFSET('Sanitation Data'!$D$32,0,10*ROW('Sanitation Data'!D167)))</f>
        <v/>
      </c>
      <c r="CP173" s="369" t="str">
        <f ca="1">+IF(OFFSET('Sanitation Data'!$E$28,0,10*ROW('Sanitation Data'!E167))="","",OFFSET('Sanitation Data'!$E$28,0,10*ROW('Sanitation Data'!E167)))</f>
        <v/>
      </c>
      <c r="CQ173" s="369" t="str">
        <f ca="1">+IF(OFFSET('Sanitation Data'!$E$29,0,10*ROW('Sanitation Data'!E167))="","",OFFSET('Sanitation Data'!$E$29,0,10*ROW('Sanitation Data'!E167)))</f>
        <v/>
      </c>
      <c r="CR173" s="369" t="str">
        <f ca="1">+IF(OFFSET('Sanitation Data'!$E$30,0,10*ROW('Sanitation Data'!E167))="","",OFFSET('Sanitation Data'!$E$30,0,10*ROW('Sanitation Data'!E167)))</f>
        <v/>
      </c>
      <c r="CS173" s="369" t="str">
        <f ca="1">+IF(OFFSET('Sanitation Data'!$E$31,0,10*ROW('Sanitation Data'!E167))="","",OFFSET('Sanitation Data'!$E$31,0,10*ROW('Sanitation Data'!E167)))</f>
        <v/>
      </c>
      <c r="CT173" s="369" t="str">
        <f ca="1">+IF(OFFSET('Sanitation Data'!$E$32,0,10*ROW('Sanitation Data'!E167))="","",OFFSET('Sanitation Data'!$E$32,0,10*ROW('Sanitation Data'!E167)))</f>
        <v/>
      </c>
      <c r="CU173" s="369" t="str">
        <f ca="1">+IF(OFFSET('Sanitation Data'!$F$28,0,10*ROW('Sanitation Data'!F167))="","",OFFSET('Sanitation Data'!$F$28,0,10*ROW('Sanitation Data'!F167)))</f>
        <v/>
      </c>
      <c r="CV173" s="369" t="str">
        <f ca="1">+IF(OFFSET('Sanitation Data'!$F$29,0,10*ROW('Sanitation Data'!F167))="","",OFFSET('Sanitation Data'!$F$29,0,10*ROW('Sanitation Data'!F167)))</f>
        <v/>
      </c>
      <c r="CW173" s="369" t="str">
        <f ca="1">+IF(OFFSET('Sanitation Data'!$F$30,0,10*ROW('Sanitation Data'!F167))="","",OFFSET('Sanitation Data'!$F$30,0,10*ROW('Sanitation Data'!F167)))</f>
        <v/>
      </c>
      <c r="CX173" s="369" t="str">
        <f ca="1">+IF(OFFSET('Sanitation Data'!$F$31,0,10*ROW('Sanitation Data'!F167))="","",OFFSET('Sanitation Data'!$F$31,0,10*ROW('Sanitation Data'!F167)))</f>
        <v/>
      </c>
      <c r="CY173" s="369" t="str">
        <f ca="1">+IF(OFFSET('Sanitation Data'!$F$32,0,10*ROW('Sanitation Data'!F167))="","",OFFSET('Sanitation Data'!$F$32,0,10*ROW('Sanitation Data'!F167)))</f>
        <v/>
      </c>
      <c r="CZ173" s="369" t="str">
        <f ca="1">+IF(OFFSET('Sanitation Data'!$G$28,0,10*ROW('Sanitation Data'!G167))="","",OFFSET('Sanitation Data'!$G$28,0,10*ROW('Sanitation Data'!G167)))</f>
        <v/>
      </c>
      <c r="DA173" s="369" t="str">
        <f ca="1">+IF(OFFSET('Sanitation Data'!$G$29,0,10*ROW('Sanitation Data'!G167))="","",OFFSET('Sanitation Data'!$G$29,0,10*ROW('Sanitation Data'!G167)))</f>
        <v/>
      </c>
      <c r="DB173" s="369" t="str">
        <f ca="1">+IF(OFFSET('Sanitation Data'!$G$30,0,10*ROW('Sanitation Data'!G167))="","",OFFSET('Sanitation Data'!$G$30,0,10*ROW('Sanitation Data'!G167)))</f>
        <v/>
      </c>
      <c r="DC173" s="369" t="str">
        <f ca="1">+IF(OFFSET('Sanitation Data'!$G$31,0,10*ROW('Sanitation Data'!G167))="","",OFFSET('Sanitation Data'!$G$31,0,10*ROW('Sanitation Data'!G167)))</f>
        <v/>
      </c>
      <c r="DD173" s="369" t="str">
        <f ca="1">+IF(OFFSET('Sanitation Data'!$G$32,0,10*ROW('Sanitation Data'!G167))="","",OFFSET('Sanitation Data'!$G$32,0,10*ROW('Sanitation Data'!G167)))</f>
        <v/>
      </c>
      <c r="DE173" s="369" t="str">
        <f ca="1">+IF(OFFSET('Sanitation Data'!$H$28,0,10*ROW('Sanitation Data'!H167))="","",OFFSET('Sanitation Data'!$H$28,0,10*ROW('Sanitation Data'!H167)))</f>
        <v/>
      </c>
      <c r="DF173" s="369" t="str">
        <f ca="1">+IF(OFFSET('Sanitation Data'!$H$29,0,10*ROW('Sanitation Data'!H167))="","",OFFSET('Sanitation Data'!$H$29,0,10*ROW('Sanitation Data'!H167)))</f>
        <v/>
      </c>
      <c r="DG173" s="369" t="str">
        <f ca="1">+IF(OFFSET('Sanitation Data'!$H$30,0,10*ROW('Sanitation Data'!H167))="","",OFFSET('Sanitation Data'!$H$30,0,10*ROW('Sanitation Data'!H167)))</f>
        <v/>
      </c>
      <c r="DH173" s="369" t="str">
        <f ca="1">+IF(OFFSET('Sanitation Data'!$H$31,0,10*ROW('Sanitation Data'!H167))="","",OFFSET('Sanitation Data'!$H$31,0,10*ROW('Sanitation Data'!H167)))</f>
        <v/>
      </c>
      <c r="DI173" s="369" t="str">
        <f ca="1">+IF(OFFSET('Sanitation Data'!$H$32,0,10*ROW('Sanitation Data'!H167))="","",OFFSET('Sanitation Data'!$H$32,0,10*ROW('Sanitation Data'!H167)))</f>
        <v/>
      </c>
      <c r="DJ173" s="369" t="str">
        <f ca="1">+IF(OFFSET('Sanitation Data'!$I$28,0,10*ROW('Sanitation Data'!I167))="","",OFFSET('Sanitation Data'!$I$28,0,10*ROW('Sanitation Data'!I167)))</f>
        <v/>
      </c>
      <c r="DK173" s="369" t="str">
        <f ca="1">+IF(OFFSET('Sanitation Data'!$I$29,0,10*ROW('Sanitation Data'!I167))="","",OFFSET('Sanitation Data'!$I$29,0,10*ROW('Sanitation Data'!I167)))</f>
        <v/>
      </c>
      <c r="DL173" s="369" t="str">
        <f ca="1">+IF(OFFSET('Sanitation Data'!$I$30,0,10*ROW('Sanitation Data'!I167))="","",OFFSET('Sanitation Data'!$I$30,0,10*ROW('Sanitation Data'!I167)))</f>
        <v/>
      </c>
      <c r="DM173" s="369" t="str">
        <f ca="1">+IF(OFFSET('Sanitation Data'!$I$31,0,10*ROW('Sanitation Data'!I167))="","",OFFSET('Sanitation Data'!$I$31,0,10*ROW('Sanitation Data'!I167)))</f>
        <v/>
      </c>
      <c r="DN173" s="369" t="str">
        <f ca="1">+IF(OFFSET('Sanitation Data'!$I$32,0,10*ROW('Sanitation Data'!I167))="","",OFFSET('Sanitation Data'!$I$32,0,10*ROW('Sanitation Data'!I167)))</f>
        <v/>
      </c>
      <c r="DO173" s="369" t="str">
        <f ca="1">+IF(OFFSET('Hygiene Data'!$D$11,0,10*ROW('Hygiene Data'!D167))="","",OFFSET('Hygiene Data'!$D$11,0,10*ROW('Hygiene Data'!D167)))</f>
        <v/>
      </c>
      <c r="DP173" s="369" t="str">
        <f ca="1">+IF(OFFSET('Hygiene Data'!$D$12,0,10*ROW('Hygiene Data'!D167))="","",OFFSET('Hygiene Data'!$D$12,0,10*ROW('Hygiene Data'!D167)))</f>
        <v/>
      </c>
      <c r="DQ173" s="369" t="str">
        <f ca="1">+IF(OFFSET('Hygiene Data'!$D$13,0,10*ROW('Hygiene Data'!D167))="","",OFFSET('Hygiene Data'!$D$13,0,10*ROW('Hygiene Data'!D167)))</f>
        <v/>
      </c>
      <c r="DR173" s="369" t="str">
        <f ca="1">+IF(OFFSET('Hygiene Data'!$E$11,0,10*ROW('Hygiene Data'!E167))="","",OFFSET('Hygiene Data'!$E$11,0,10*ROW('Hygiene Data'!E167)))</f>
        <v/>
      </c>
      <c r="DS173" s="369" t="str">
        <f ca="1">+IF(OFFSET('Hygiene Data'!$E$12,0,10*ROW('Hygiene Data'!E167))="","",OFFSET('Hygiene Data'!$E$12,0,10*ROW('Hygiene Data'!E167)))</f>
        <v/>
      </c>
      <c r="DT173" s="369" t="str">
        <f ca="1">+IF(OFFSET('Hygiene Data'!$E$13,0,10*ROW('Hygiene Data'!E167))="","",OFFSET('Hygiene Data'!$E$13,0,10*ROW('Hygiene Data'!E167)))</f>
        <v/>
      </c>
      <c r="DU173" s="369" t="str">
        <f ca="1">+IF(OFFSET('Hygiene Data'!$F$11,0,10*ROW('Hygiene Data'!F167))="","",OFFSET('Hygiene Data'!$F$11,0,10*ROW('Hygiene Data'!F167)))</f>
        <v/>
      </c>
      <c r="DV173" s="369" t="str">
        <f ca="1">+IF(OFFSET('Hygiene Data'!$F$12,0,10*ROW('Hygiene Data'!F167))="","",OFFSET('Hygiene Data'!$F$12,0,10*ROW('Hygiene Data'!F167)))</f>
        <v/>
      </c>
      <c r="DW173" s="369" t="str">
        <f ca="1">+IF(OFFSET('Hygiene Data'!$F$13,0,10*ROW('Hygiene Data'!F167))="","",OFFSET('Hygiene Data'!$F$13,0,10*ROW('Hygiene Data'!F167)))</f>
        <v/>
      </c>
      <c r="DX173" s="369" t="str">
        <f ca="1">+IF(OFFSET('Hygiene Data'!$G$11,0,10*ROW('Hygiene Data'!G167))="","",OFFSET('Hygiene Data'!$G$11,0,10*ROW('Hygiene Data'!G167)))</f>
        <v/>
      </c>
      <c r="DY173" s="369" t="str">
        <f ca="1">+IF(OFFSET('Hygiene Data'!$G$12,0,10*ROW('Hygiene Data'!G167))="","",OFFSET('Hygiene Data'!$G$12,0,10*ROW('Hygiene Data'!G167)))</f>
        <v/>
      </c>
      <c r="DZ173" s="369" t="str">
        <f ca="1">+IF(OFFSET('Hygiene Data'!$G$13,0,10*ROW('Hygiene Data'!G167))="","",OFFSET('Hygiene Data'!$G$13,0,10*ROW('Hygiene Data'!G167)))</f>
        <v/>
      </c>
      <c r="EA173" s="369" t="str">
        <f ca="1">+IF(OFFSET('Hygiene Data'!$H$11,0,10*ROW('Hygiene Data'!H167))="","",OFFSET('Hygiene Data'!$H$11,0,10*ROW('Hygiene Data'!H167)))</f>
        <v/>
      </c>
      <c r="EB173" s="369" t="str">
        <f ca="1">+IF(OFFSET('Hygiene Data'!$H$12,0,10*ROW('Hygiene Data'!H167))="","",OFFSET('Hygiene Data'!$H$12,0,10*ROW('Hygiene Data'!H167)))</f>
        <v/>
      </c>
      <c r="EC173" s="369" t="str">
        <f ca="1">+IF(OFFSET('Hygiene Data'!$H$13,0,10*ROW('Hygiene Data'!H167))="","",OFFSET('Hygiene Data'!$H$13,0,10*ROW('Hygiene Data'!H167)))</f>
        <v/>
      </c>
      <c r="ED173" s="369" t="str">
        <f ca="1">+IF(OFFSET('Hygiene Data'!$I$11,0,10*ROW('Hygiene Data'!I167))="","",OFFSET('Hygiene Data'!$I$11,0,10*ROW('Hygiene Data'!I167)))</f>
        <v/>
      </c>
      <c r="EE173" s="369" t="str">
        <f ca="1">+IF(OFFSET('Hygiene Data'!$I$12,0,10*ROW('Hygiene Data'!I167))="","",OFFSET('Hygiene Data'!$I$12,0,10*ROW('Hygiene Data'!I167)))</f>
        <v/>
      </c>
      <c r="EF173" s="369" t="str">
        <f ca="1">+IF(OFFSET('Hygiene Data'!$I$13,0,10*ROW('Hygiene Data'!I167))="","",OFFSET('Hygiene Data'!$I$13,0,10*ROW('Hygiene Data'!I167)))</f>
        <v/>
      </c>
    </row>
    <row r="174" spans="1:136" x14ac:dyDescent="0.25">
      <c r="A174" s="478" t="str">
        <f ca="1">+IF(OFFSET('Water Data'!$B$2,0,10*ROW('Water Data'!E168))="","",OFFSET('Water Data'!$B$2,0,10*ROW('Water Data'!E168)))</f>
        <v/>
      </c>
      <c r="B174" s="478"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05" t="str">
        <f t="shared" ca="1" si="2"/>
        <v/>
      </c>
      <c r="D174" s="506"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06"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06"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06"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06"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06"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06"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06"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06"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06"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06"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06"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06"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06"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06"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06"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06"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06"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07"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07"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07"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07"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07"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07"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07"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07"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07"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07"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07"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07"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07"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07"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07"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07"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07"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07"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07"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07"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07"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07"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07"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07"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07"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07"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07"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07"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07"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07"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08"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84"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08"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08"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08"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08"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08"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08"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08"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08"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08"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08"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08"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08"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08"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08"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08"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08"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69" t="str">
        <f ca="1">+IF(OFFSET('Water Data'!$D$27,0,10*ROW('Water Data'!D168))="","",OFFSET('Water Data'!$D$27,0,10*ROW('Water Data'!D168)))</f>
        <v/>
      </c>
      <c r="BT174" s="369" t="str">
        <f ca="1">+IF(OFFSET('Water Data'!$D$28,0,10*ROW('Water Data'!D168))="","",OFFSET('Water Data'!$D$28,0,10*ROW('Water Data'!D168)))</f>
        <v/>
      </c>
      <c r="BU174" s="369" t="str">
        <f ca="1">+IF(OFFSET('Water Data'!$D$29,0,10*ROW('Water Data'!D168))="","",OFFSET('Water Data'!$D$29,0,10*ROW('Water Data'!D168)))</f>
        <v/>
      </c>
      <c r="BV174" s="369" t="str">
        <f ca="1">+IF(OFFSET('Water Data'!$E$27,0,10*ROW('Water Data'!E168))="","",OFFSET('Water Data'!$E$27,0,10*ROW('Water Data'!E168)))</f>
        <v/>
      </c>
      <c r="BW174" s="369" t="str">
        <f ca="1">+IF(OFFSET('Water Data'!$E$28,0,10*ROW('Water Data'!E168))="","",OFFSET('Water Data'!$E$28,0,10*ROW('Water Data'!E168)))</f>
        <v/>
      </c>
      <c r="BX174" s="369" t="str">
        <f ca="1">+IF(OFFSET('Water Data'!$E$29,0,10*ROW('Water Data'!E168))="","",OFFSET('Water Data'!$E$29,0,10*ROW('Water Data'!E168)))</f>
        <v/>
      </c>
      <c r="BY174" s="369" t="str">
        <f ca="1">+IF(OFFSET('Water Data'!$F$27,0,10*ROW('Water Data'!F168))="","",OFFSET('Water Data'!$F$27,0,10*ROW('Water Data'!F168)))</f>
        <v/>
      </c>
      <c r="BZ174" s="369" t="str">
        <f ca="1">+IF(OFFSET('Water Data'!$F$28,0,10*ROW('Water Data'!F168))="","",OFFSET('Water Data'!$F$28,0,10*ROW('Water Data'!F168)))</f>
        <v/>
      </c>
      <c r="CA174" s="369" t="str">
        <f ca="1">+IF(OFFSET('Water Data'!$F$29,0,10*ROW('Water Data'!F168))="","",OFFSET('Water Data'!$F$29,0,10*ROW('Water Data'!F168)))</f>
        <v/>
      </c>
      <c r="CB174" s="369" t="str">
        <f ca="1">+IF(OFFSET('Water Data'!$G$27,0,10*ROW('Water Data'!G168))="","",OFFSET('Water Data'!$G$27,0,10*ROW('Water Data'!G168)))</f>
        <v/>
      </c>
      <c r="CC174" s="369" t="str">
        <f ca="1">+IF(OFFSET('Water Data'!$G$28,0,10*ROW('Water Data'!G168))="","",OFFSET('Water Data'!$G$28,0,10*ROW('Water Data'!G168)))</f>
        <v/>
      </c>
      <c r="CD174" s="369" t="str">
        <f ca="1">+IF(OFFSET('Water Data'!$G$29,0,10*ROW('Water Data'!G168))="","",OFFSET('Water Data'!$G$29,0,10*ROW('Water Data'!G168)))</f>
        <v/>
      </c>
      <c r="CE174" s="369" t="str">
        <f ca="1">+IF(OFFSET('Water Data'!$H$27,0,10*ROW('Water Data'!H168))="","",OFFSET('Water Data'!$H$27,0,10*ROW('Water Data'!H168)))</f>
        <v/>
      </c>
      <c r="CF174" s="369" t="str">
        <f ca="1">+IF(OFFSET('Water Data'!$H$28,0,10*ROW('Water Data'!H168))="","",OFFSET('Water Data'!$H$28,0,10*ROW('Water Data'!H168)))</f>
        <v/>
      </c>
      <c r="CG174" s="369" t="str">
        <f ca="1">+IF(OFFSET('Water Data'!$H$29,0,10*ROW('Water Data'!H168))="","",OFFSET('Water Data'!$H$29,0,10*ROW('Water Data'!H168)))</f>
        <v/>
      </c>
      <c r="CH174" s="369" t="str">
        <f ca="1">+IF(OFFSET('Water Data'!$I$27,0,10*ROW('Water Data'!I168))="","",OFFSET('Water Data'!$I$27,0,10*ROW('Water Data'!I168)))</f>
        <v/>
      </c>
      <c r="CI174" s="369" t="str">
        <f ca="1">+IF(OFFSET('Water Data'!$I$28,0,10*ROW('Water Data'!I168))="","",OFFSET('Water Data'!$I$28,0,10*ROW('Water Data'!I168)))</f>
        <v/>
      </c>
      <c r="CJ174" s="369" t="str">
        <f ca="1">+IF(OFFSET('Water Data'!$I$29,0,10*ROW('Water Data'!I168))="","",OFFSET('Water Data'!$I$29,0,10*ROW('Water Data'!I168)))</f>
        <v/>
      </c>
      <c r="CK174" s="369" t="str">
        <f ca="1">+IF(OFFSET('Sanitation Data'!$D$28,0,10*ROW('Sanitation Data'!D168))="","",OFFSET('Sanitation Data'!$D$28,0,10*ROW('Sanitation Data'!D168)))</f>
        <v/>
      </c>
      <c r="CL174" s="369" t="str">
        <f ca="1">+IF(OFFSET('Sanitation Data'!$D$29,0,10*ROW('Sanitation Data'!D168))="","",OFFSET('Sanitation Data'!$D$29,0,10*ROW('Sanitation Data'!D168)))</f>
        <v/>
      </c>
      <c r="CM174" s="369" t="str">
        <f ca="1">+IF(OFFSET('Sanitation Data'!$D$30,0,10*ROW('Sanitation Data'!D168))="","",OFFSET('Sanitation Data'!$D$30,0,10*ROW('Sanitation Data'!D168)))</f>
        <v/>
      </c>
      <c r="CN174" s="369" t="str">
        <f ca="1">+IF(OFFSET('Sanitation Data'!$D$31,0,10*ROW('Sanitation Data'!D168))="","",OFFSET('Sanitation Data'!$D$31,0,10*ROW('Sanitation Data'!D168)))</f>
        <v/>
      </c>
      <c r="CO174" s="369" t="str">
        <f ca="1">+IF(OFFSET('Sanitation Data'!$D$32,0,10*ROW('Sanitation Data'!D168))="","",OFFSET('Sanitation Data'!$D$32,0,10*ROW('Sanitation Data'!D168)))</f>
        <v/>
      </c>
      <c r="CP174" s="369" t="str">
        <f ca="1">+IF(OFFSET('Sanitation Data'!$E$28,0,10*ROW('Sanitation Data'!E168))="","",OFFSET('Sanitation Data'!$E$28,0,10*ROW('Sanitation Data'!E168)))</f>
        <v/>
      </c>
      <c r="CQ174" s="369" t="str">
        <f ca="1">+IF(OFFSET('Sanitation Data'!$E$29,0,10*ROW('Sanitation Data'!E168))="","",OFFSET('Sanitation Data'!$E$29,0,10*ROW('Sanitation Data'!E168)))</f>
        <v/>
      </c>
      <c r="CR174" s="369" t="str">
        <f ca="1">+IF(OFFSET('Sanitation Data'!$E$30,0,10*ROW('Sanitation Data'!E168))="","",OFFSET('Sanitation Data'!$E$30,0,10*ROW('Sanitation Data'!E168)))</f>
        <v/>
      </c>
      <c r="CS174" s="369" t="str">
        <f ca="1">+IF(OFFSET('Sanitation Data'!$E$31,0,10*ROW('Sanitation Data'!E168))="","",OFFSET('Sanitation Data'!$E$31,0,10*ROW('Sanitation Data'!E168)))</f>
        <v/>
      </c>
      <c r="CT174" s="369" t="str">
        <f ca="1">+IF(OFFSET('Sanitation Data'!$E$32,0,10*ROW('Sanitation Data'!E168))="","",OFFSET('Sanitation Data'!$E$32,0,10*ROW('Sanitation Data'!E168)))</f>
        <v/>
      </c>
      <c r="CU174" s="369" t="str">
        <f ca="1">+IF(OFFSET('Sanitation Data'!$F$28,0,10*ROW('Sanitation Data'!F168))="","",OFFSET('Sanitation Data'!$F$28,0,10*ROW('Sanitation Data'!F168)))</f>
        <v/>
      </c>
      <c r="CV174" s="369" t="str">
        <f ca="1">+IF(OFFSET('Sanitation Data'!$F$29,0,10*ROW('Sanitation Data'!F168))="","",OFFSET('Sanitation Data'!$F$29,0,10*ROW('Sanitation Data'!F168)))</f>
        <v/>
      </c>
      <c r="CW174" s="369" t="str">
        <f ca="1">+IF(OFFSET('Sanitation Data'!$F$30,0,10*ROW('Sanitation Data'!F168))="","",OFFSET('Sanitation Data'!$F$30,0,10*ROW('Sanitation Data'!F168)))</f>
        <v/>
      </c>
      <c r="CX174" s="369" t="str">
        <f ca="1">+IF(OFFSET('Sanitation Data'!$F$31,0,10*ROW('Sanitation Data'!F168))="","",OFFSET('Sanitation Data'!$F$31,0,10*ROW('Sanitation Data'!F168)))</f>
        <v/>
      </c>
      <c r="CY174" s="369" t="str">
        <f ca="1">+IF(OFFSET('Sanitation Data'!$F$32,0,10*ROW('Sanitation Data'!F168))="","",OFFSET('Sanitation Data'!$F$32,0,10*ROW('Sanitation Data'!F168)))</f>
        <v/>
      </c>
      <c r="CZ174" s="369" t="str">
        <f ca="1">+IF(OFFSET('Sanitation Data'!$G$28,0,10*ROW('Sanitation Data'!G168))="","",OFFSET('Sanitation Data'!$G$28,0,10*ROW('Sanitation Data'!G168)))</f>
        <v/>
      </c>
      <c r="DA174" s="369" t="str">
        <f ca="1">+IF(OFFSET('Sanitation Data'!$G$29,0,10*ROW('Sanitation Data'!G168))="","",OFFSET('Sanitation Data'!$G$29,0,10*ROW('Sanitation Data'!G168)))</f>
        <v/>
      </c>
      <c r="DB174" s="369" t="str">
        <f ca="1">+IF(OFFSET('Sanitation Data'!$G$30,0,10*ROW('Sanitation Data'!G168))="","",OFFSET('Sanitation Data'!$G$30,0,10*ROW('Sanitation Data'!G168)))</f>
        <v/>
      </c>
      <c r="DC174" s="369" t="str">
        <f ca="1">+IF(OFFSET('Sanitation Data'!$G$31,0,10*ROW('Sanitation Data'!G168))="","",OFFSET('Sanitation Data'!$G$31,0,10*ROW('Sanitation Data'!G168)))</f>
        <v/>
      </c>
      <c r="DD174" s="369" t="str">
        <f ca="1">+IF(OFFSET('Sanitation Data'!$G$32,0,10*ROW('Sanitation Data'!G168))="","",OFFSET('Sanitation Data'!$G$32,0,10*ROW('Sanitation Data'!G168)))</f>
        <v/>
      </c>
      <c r="DE174" s="369" t="str">
        <f ca="1">+IF(OFFSET('Sanitation Data'!$H$28,0,10*ROW('Sanitation Data'!H168))="","",OFFSET('Sanitation Data'!$H$28,0,10*ROW('Sanitation Data'!H168)))</f>
        <v/>
      </c>
      <c r="DF174" s="369" t="str">
        <f ca="1">+IF(OFFSET('Sanitation Data'!$H$29,0,10*ROW('Sanitation Data'!H168))="","",OFFSET('Sanitation Data'!$H$29,0,10*ROW('Sanitation Data'!H168)))</f>
        <v/>
      </c>
      <c r="DG174" s="369" t="str">
        <f ca="1">+IF(OFFSET('Sanitation Data'!$H$30,0,10*ROW('Sanitation Data'!H168))="","",OFFSET('Sanitation Data'!$H$30,0,10*ROW('Sanitation Data'!H168)))</f>
        <v/>
      </c>
      <c r="DH174" s="369" t="str">
        <f ca="1">+IF(OFFSET('Sanitation Data'!$H$31,0,10*ROW('Sanitation Data'!H168))="","",OFFSET('Sanitation Data'!$H$31,0,10*ROW('Sanitation Data'!H168)))</f>
        <v/>
      </c>
      <c r="DI174" s="369" t="str">
        <f ca="1">+IF(OFFSET('Sanitation Data'!$H$32,0,10*ROW('Sanitation Data'!H168))="","",OFFSET('Sanitation Data'!$H$32,0,10*ROW('Sanitation Data'!H168)))</f>
        <v/>
      </c>
      <c r="DJ174" s="369" t="str">
        <f ca="1">+IF(OFFSET('Sanitation Data'!$I$28,0,10*ROW('Sanitation Data'!I168))="","",OFFSET('Sanitation Data'!$I$28,0,10*ROW('Sanitation Data'!I168)))</f>
        <v/>
      </c>
      <c r="DK174" s="369" t="str">
        <f ca="1">+IF(OFFSET('Sanitation Data'!$I$29,0,10*ROW('Sanitation Data'!I168))="","",OFFSET('Sanitation Data'!$I$29,0,10*ROW('Sanitation Data'!I168)))</f>
        <v/>
      </c>
      <c r="DL174" s="369" t="str">
        <f ca="1">+IF(OFFSET('Sanitation Data'!$I$30,0,10*ROW('Sanitation Data'!I168))="","",OFFSET('Sanitation Data'!$I$30,0,10*ROW('Sanitation Data'!I168)))</f>
        <v/>
      </c>
      <c r="DM174" s="369" t="str">
        <f ca="1">+IF(OFFSET('Sanitation Data'!$I$31,0,10*ROW('Sanitation Data'!I168))="","",OFFSET('Sanitation Data'!$I$31,0,10*ROW('Sanitation Data'!I168)))</f>
        <v/>
      </c>
      <c r="DN174" s="369" t="str">
        <f ca="1">+IF(OFFSET('Sanitation Data'!$I$32,0,10*ROW('Sanitation Data'!I168))="","",OFFSET('Sanitation Data'!$I$32,0,10*ROW('Sanitation Data'!I168)))</f>
        <v/>
      </c>
      <c r="DO174" s="369" t="str">
        <f ca="1">+IF(OFFSET('Hygiene Data'!$D$11,0,10*ROW('Hygiene Data'!D168))="","",OFFSET('Hygiene Data'!$D$11,0,10*ROW('Hygiene Data'!D168)))</f>
        <v/>
      </c>
      <c r="DP174" s="369" t="str">
        <f ca="1">+IF(OFFSET('Hygiene Data'!$D$12,0,10*ROW('Hygiene Data'!D168))="","",OFFSET('Hygiene Data'!$D$12,0,10*ROW('Hygiene Data'!D168)))</f>
        <v/>
      </c>
      <c r="DQ174" s="369" t="str">
        <f ca="1">+IF(OFFSET('Hygiene Data'!$D$13,0,10*ROW('Hygiene Data'!D168))="","",OFFSET('Hygiene Data'!$D$13,0,10*ROW('Hygiene Data'!D168)))</f>
        <v/>
      </c>
      <c r="DR174" s="369" t="str">
        <f ca="1">+IF(OFFSET('Hygiene Data'!$E$11,0,10*ROW('Hygiene Data'!E168))="","",OFFSET('Hygiene Data'!$E$11,0,10*ROW('Hygiene Data'!E168)))</f>
        <v/>
      </c>
      <c r="DS174" s="369" t="str">
        <f ca="1">+IF(OFFSET('Hygiene Data'!$E$12,0,10*ROW('Hygiene Data'!E168))="","",OFFSET('Hygiene Data'!$E$12,0,10*ROW('Hygiene Data'!E168)))</f>
        <v/>
      </c>
      <c r="DT174" s="369" t="str">
        <f ca="1">+IF(OFFSET('Hygiene Data'!$E$13,0,10*ROW('Hygiene Data'!E168))="","",OFFSET('Hygiene Data'!$E$13,0,10*ROW('Hygiene Data'!E168)))</f>
        <v/>
      </c>
      <c r="DU174" s="369" t="str">
        <f ca="1">+IF(OFFSET('Hygiene Data'!$F$11,0,10*ROW('Hygiene Data'!F168))="","",OFFSET('Hygiene Data'!$F$11,0,10*ROW('Hygiene Data'!F168)))</f>
        <v/>
      </c>
      <c r="DV174" s="369" t="str">
        <f ca="1">+IF(OFFSET('Hygiene Data'!$F$12,0,10*ROW('Hygiene Data'!F168))="","",OFFSET('Hygiene Data'!$F$12,0,10*ROW('Hygiene Data'!F168)))</f>
        <v/>
      </c>
      <c r="DW174" s="369" t="str">
        <f ca="1">+IF(OFFSET('Hygiene Data'!$F$13,0,10*ROW('Hygiene Data'!F168))="","",OFFSET('Hygiene Data'!$F$13,0,10*ROW('Hygiene Data'!F168)))</f>
        <v/>
      </c>
      <c r="DX174" s="369" t="str">
        <f ca="1">+IF(OFFSET('Hygiene Data'!$G$11,0,10*ROW('Hygiene Data'!G168))="","",OFFSET('Hygiene Data'!$G$11,0,10*ROW('Hygiene Data'!G168)))</f>
        <v/>
      </c>
      <c r="DY174" s="369" t="str">
        <f ca="1">+IF(OFFSET('Hygiene Data'!$G$12,0,10*ROW('Hygiene Data'!G168))="","",OFFSET('Hygiene Data'!$G$12,0,10*ROW('Hygiene Data'!G168)))</f>
        <v/>
      </c>
      <c r="DZ174" s="369" t="str">
        <f ca="1">+IF(OFFSET('Hygiene Data'!$G$13,0,10*ROW('Hygiene Data'!G168))="","",OFFSET('Hygiene Data'!$G$13,0,10*ROW('Hygiene Data'!G168)))</f>
        <v/>
      </c>
      <c r="EA174" s="369" t="str">
        <f ca="1">+IF(OFFSET('Hygiene Data'!$H$11,0,10*ROW('Hygiene Data'!H168))="","",OFFSET('Hygiene Data'!$H$11,0,10*ROW('Hygiene Data'!H168)))</f>
        <v/>
      </c>
      <c r="EB174" s="369" t="str">
        <f ca="1">+IF(OFFSET('Hygiene Data'!$H$12,0,10*ROW('Hygiene Data'!H168))="","",OFFSET('Hygiene Data'!$H$12,0,10*ROW('Hygiene Data'!H168)))</f>
        <v/>
      </c>
      <c r="EC174" s="369" t="str">
        <f ca="1">+IF(OFFSET('Hygiene Data'!$H$13,0,10*ROW('Hygiene Data'!H168))="","",OFFSET('Hygiene Data'!$H$13,0,10*ROW('Hygiene Data'!H168)))</f>
        <v/>
      </c>
      <c r="ED174" s="369" t="str">
        <f ca="1">+IF(OFFSET('Hygiene Data'!$I$11,0,10*ROW('Hygiene Data'!I168))="","",OFFSET('Hygiene Data'!$I$11,0,10*ROW('Hygiene Data'!I168)))</f>
        <v/>
      </c>
      <c r="EE174" s="369" t="str">
        <f ca="1">+IF(OFFSET('Hygiene Data'!$I$12,0,10*ROW('Hygiene Data'!I168))="","",OFFSET('Hygiene Data'!$I$12,0,10*ROW('Hygiene Data'!I168)))</f>
        <v/>
      </c>
      <c r="EF174" s="369" t="str">
        <f ca="1">+IF(OFFSET('Hygiene Data'!$I$13,0,10*ROW('Hygiene Data'!I168))="","",OFFSET('Hygiene Data'!$I$13,0,10*ROW('Hygiene Data'!I168)))</f>
        <v/>
      </c>
    </row>
    <row r="175" spans="1:136" x14ac:dyDescent="0.25">
      <c r="A175" s="478" t="str">
        <f ca="1">+IF(OFFSET('Water Data'!$B$2,0,10*ROW('Water Data'!E169))="","",OFFSET('Water Data'!$B$2,0,10*ROW('Water Data'!E169)))</f>
        <v/>
      </c>
      <c r="B175" s="478"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05" t="str">
        <f t="shared" ca="1" si="2"/>
        <v/>
      </c>
      <c r="D175" s="506"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06"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06"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06"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06"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06"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06"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06"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06"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06"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06"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06"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06"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06"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06"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06"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06"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06"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07"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07"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07"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07"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07"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07"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07"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07"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07"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07"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07"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07"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07"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07"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07"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07"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07"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07"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07"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07"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07"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07"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07"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07"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07"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07"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07"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07"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07"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07"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08"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84"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08"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08"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08"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08"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08"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08"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08"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08"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08"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08"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08"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08"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08"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08"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08"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08"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69" t="str">
        <f ca="1">+IF(OFFSET('Water Data'!$D$27,0,10*ROW('Water Data'!D169))="","",OFFSET('Water Data'!$D$27,0,10*ROW('Water Data'!D169)))</f>
        <v/>
      </c>
      <c r="BT175" s="369" t="str">
        <f ca="1">+IF(OFFSET('Water Data'!$D$28,0,10*ROW('Water Data'!D169))="","",OFFSET('Water Data'!$D$28,0,10*ROW('Water Data'!D169)))</f>
        <v/>
      </c>
      <c r="BU175" s="369" t="str">
        <f ca="1">+IF(OFFSET('Water Data'!$D$29,0,10*ROW('Water Data'!D169))="","",OFFSET('Water Data'!$D$29,0,10*ROW('Water Data'!D169)))</f>
        <v/>
      </c>
      <c r="BV175" s="369" t="str">
        <f ca="1">+IF(OFFSET('Water Data'!$E$27,0,10*ROW('Water Data'!E169))="","",OFFSET('Water Data'!$E$27,0,10*ROW('Water Data'!E169)))</f>
        <v/>
      </c>
      <c r="BW175" s="369" t="str">
        <f ca="1">+IF(OFFSET('Water Data'!$E$28,0,10*ROW('Water Data'!E169))="","",OFFSET('Water Data'!$E$28,0,10*ROW('Water Data'!E169)))</f>
        <v/>
      </c>
      <c r="BX175" s="369" t="str">
        <f ca="1">+IF(OFFSET('Water Data'!$E$29,0,10*ROW('Water Data'!E169))="","",OFFSET('Water Data'!$E$29,0,10*ROW('Water Data'!E169)))</f>
        <v/>
      </c>
      <c r="BY175" s="369" t="str">
        <f ca="1">+IF(OFFSET('Water Data'!$F$27,0,10*ROW('Water Data'!F169))="","",OFFSET('Water Data'!$F$27,0,10*ROW('Water Data'!F169)))</f>
        <v/>
      </c>
      <c r="BZ175" s="369" t="str">
        <f ca="1">+IF(OFFSET('Water Data'!$F$28,0,10*ROW('Water Data'!F169))="","",OFFSET('Water Data'!$F$28,0,10*ROW('Water Data'!F169)))</f>
        <v/>
      </c>
      <c r="CA175" s="369" t="str">
        <f ca="1">+IF(OFFSET('Water Data'!$F$29,0,10*ROW('Water Data'!F169))="","",OFFSET('Water Data'!$F$29,0,10*ROW('Water Data'!F169)))</f>
        <v/>
      </c>
      <c r="CB175" s="369" t="str">
        <f ca="1">+IF(OFFSET('Water Data'!$G$27,0,10*ROW('Water Data'!G169))="","",OFFSET('Water Data'!$G$27,0,10*ROW('Water Data'!G169)))</f>
        <v/>
      </c>
      <c r="CC175" s="369" t="str">
        <f ca="1">+IF(OFFSET('Water Data'!$G$28,0,10*ROW('Water Data'!G169))="","",OFFSET('Water Data'!$G$28,0,10*ROW('Water Data'!G169)))</f>
        <v/>
      </c>
      <c r="CD175" s="369" t="str">
        <f ca="1">+IF(OFFSET('Water Data'!$G$29,0,10*ROW('Water Data'!G169))="","",OFFSET('Water Data'!$G$29,0,10*ROW('Water Data'!G169)))</f>
        <v/>
      </c>
      <c r="CE175" s="369" t="str">
        <f ca="1">+IF(OFFSET('Water Data'!$H$27,0,10*ROW('Water Data'!H169))="","",OFFSET('Water Data'!$H$27,0,10*ROW('Water Data'!H169)))</f>
        <v/>
      </c>
      <c r="CF175" s="369" t="str">
        <f ca="1">+IF(OFFSET('Water Data'!$H$28,0,10*ROW('Water Data'!H169))="","",OFFSET('Water Data'!$H$28,0,10*ROW('Water Data'!H169)))</f>
        <v/>
      </c>
      <c r="CG175" s="369" t="str">
        <f ca="1">+IF(OFFSET('Water Data'!$H$29,0,10*ROW('Water Data'!H169))="","",OFFSET('Water Data'!$H$29,0,10*ROW('Water Data'!H169)))</f>
        <v/>
      </c>
      <c r="CH175" s="369" t="str">
        <f ca="1">+IF(OFFSET('Water Data'!$I$27,0,10*ROW('Water Data'!I169))="","",OFFSET('Water Data'!$I$27,0,10*ROW('Water Data'!I169)))</f>
        <v/>
      </c>
      <c r="CI175" s="369" t="str">
        <f ca="1">+IF(OFFSET('Water Data'!$I$28,0,10*ROW('Water Data'!I169))="","",OFFSET('Water Data'!$I$28,0,10*ROW('Water Data'!I169)))</f>
        <v/>
      </c>
      <c r="CJ175" s="369" t="str">
        <f ca="1">+IF(OFFSET('Water Data'!$I$29,0,10*ROW('Water Data'!I169))="","",OFFSET('Water Data'!$I$29,0,10*ROW('Water Data'!I169)))</f>
        <v/>
      </c>
      <c r="CK175" s="369" t="str">
        <f ca="1">+IF(OFFSET('Sanitation Data'!$D$28,0,10*ROW('Sanitation Data'!D169))="","",OFFSET('Sanitation Data'!$D$28,0,10*ROW('Sanitation Data'!D169)))</f>
        <v/>
      </c>
      <c r="CL175" s="369" t="str">
        <f ca="1">+IF(OFFSET('Sanitation Data'!$D$29,0,10*ROW('Sanitation Data'!D169))="","",OFFSET('Sanitation Data'!$D$29,0,10*ROW('Sanitation Data'!D169)))</f>
        <v/>
      </c>
      <c r="CM175" s="369" t="str">
        <f ca="1">+IF(OFFSET('Sanitation Data'!$D$30,0,10*ROW('Sanitation Data'!D169))="","",OFFSET('Sanitation Data'!$D$30,0,10*ROW('Sanitation Data'!D169)))</f>
        <v/>
      </c>
      <c r="CN175" s="369" t="str">
        <f ca="1">+IF(OFFSET('Sanitation Data'!$D$31,0,10*ROW('Sanitation Data'!D169))="","",OFFSET('Sanitation Data'!$D$31,0,10*ROW('Sanitation Data'!D169)))</f>
        <v/>
      </c>
      <c r="CO175" s="369" t="str">
        <f ca="1">+IF(OFFSET('Sanitation Data'!$D$32,0,10*ROW('Sanitation Data'!D169))="","",OFFSET('Sanitation Data'!$D$32,0,10*ROW('Sanitation Data'!D169)))</f>
        <v/>
      </c>
      <c r="CP175" s="369" t="str">
        <f ca="1">+IF(OFFSET('Sanitation Data'!$E$28,0,10*ROW('Sanitation Data'!E169))="","",OFFSET('Sanitation Data'!$E$28,0,10*ROW('Sanitation Data'!E169)))</f>
        <v/>
      </c>
      <c r="CQ175" s="369" t="str">
        <f ca="1">+IF(OFFSET('Sanitation Data'!$E$29,0,10*ROW('Sanitation Data'!E169))="","",OFFSET('Sanitation Data'!$E$29,0,10*ROW('Sanitation Data'!E169)))</f>
        <v/>
      </c>
      <c r="CR175" s="369" t="str">
        <f ca="1">+IF(OFFSET('Sanitation Data'!$E$30,0,10*ROW('Sanitation Data'!E169))="","",OFFSET('Sanitation Data'!$E$30,0,10*ROW('Sanitation Data'!E169)))</f>
        <v/>
      </c>
      <c r="CS175" s="369" t="str">
        <f ca="1">+IF(OFFSET('Sanitation Data'!$E$31,0,10*ROW('Sanitation Data'!E169))="","",OFFSET('Sanitation Data'!$E$31,0,10*ROW('Sanitation Data'!E169)))</f>
        <v/>
      </c>
      <c r="CT175" s="369" t="str">
        <f ca="1">+IF(OFFSET('Sanitation Data'!$E$32,0,10*ROW('Sanitation Data'!E169))="","",OFFSET('Sanitation Data'!$E$32,0,10*ROW('Sanitation Data'!E169)))</f>
        <v/>
      </c>
      <c r="CU175" s="369" t="str">
        <f ca="1">+IF(OFFSET('Sanitation Data'!$F$28,0,10*ROW('Sanitation Data'!F169))="","",OFFSET('Sanitation Data'!$F$28,0,10*ROW('Sanitation Data'!F169)))</f>
        <v/>
      </c>
      <c r="CV175" s="369" t="str">
        <f ca="1">+IF(OFFSET('Sanitation Data'!$F$29,0,10*ROW('Sanitation Data'!F169))="","",OFFSET('Sanitation Data'!$F$29,0,10*ROW('Sanitation Data'!F169)))</f>
        <v/>
      </c>
      <c r="CW175" s="369" t="str">
        <f ca="1">+IF(OFFSET('Sanitation Data'!$F$30,0,10*ROW('Sanitation Data'!F169))="","",OFFSET('Sanitation Data'!$F$30,0,10*ROW('Sanitation Data'!F169)))</f>
        <v/>
      </c>
      <c r="CX175" s="369" t="str">
        <f ca="1">+IF(OFFSET('Sanitation Data'!$F$31,0,10*ROW('Sanitation Data'!F169))="","",OFFSET('Sanitation Data'!$F$31,0,10*ROW('Sanitation Data'!F169)))</f>
        <v/>
      </c>
      <c r="CY175" s="369" t="str">
        <f ca="1">+IF(OFFSET('Sanitation Data'!$F$32,0,10*ROW('Sanitation Data'!F169))="","",OFFSET('Sanitation Data'!$F$32,0,10*ROW('Sanitation Data'!F169)))</f>
        <v/>
      </c>
      <c r="CZ175" s="369" t="str">
        <f ca="1">+IF(OFFSET('Sanitation Data'!$G$28,0,10*ROW('Sanitation Data'!G169))="","",OFFSET('Sanitation Data'!$G$28,0,10*ROW('Sanitation Data'!G169)))</f>
        <v/>
      </c>
      <c r="DA175" s="369" t="str">
        <f ca="1">+IF(OFFSET('Sanitation Data'!$G$29,0,10*ROW('Sanitation Data'!G169))="","",OFFSET('Sanitation Data'!$G$29,0,10*ROW('Sanitation Data'!G169)))</f>
        <v/>
      </c>
      <c r="DB175" s="369" t="str">
        <f ca="1">+IF(OFFSET('Sanitation Data'!$G$30,0,10*ROW('Sanitation Data'!G169))="","",OFFSET('Sanitation Data'!$G$30,0,10*ROW('Sanitation Data'!G169)))</f>
        <v/>
      </c>
      <c r="DC175" s="369" t="str">
        <f ca="1">+IF(OFFSET('Sanitation Data'!$G$31,0,10*ROW('Sanitation Data'!G169))="","",OFFSET('Sanitation Data'!$G$31,0,10*ROW('Sanitation Data'!G169)))</f>
        <v/>
      </c>
      <c r="DD175" s="369" t="str">
        <f ca="1">+IF(OFFSET('Sanitation Data'!$G$32,0,10*ROW('Sanitation Data'!G169))="","",OFFSET('Sanitation Data'!$G$32,0,10*ROW('Sanitation Data'!G169)))</f>
        <v/>
      </c>
      <c r="DE175" s="369" t="str">
        <f ca="1">+IF(OFFSET('Sanitation Data'!$H$28,0,10*ROW('Sanitation Data'!H169))="","",OFFSET('Sanitation Data'!$H$28,0,10*ROW('Sanitation Data'!H169)))</f>
        <v/>
      </c>
      <c r="DF175" s="369" t="str">
        <f ca="1">+IF(OFFSET('Sanitation Data'!$H$29,0,10*ROW('Sanitation Data'!H169))="","",OFFSET('Sanitation Data'!$H$29,0,10*ROW('Sanitation Data'!H169)))</f>
        <v/>
      </c>
      <c r="DG175" s="369" t="str">
        <f ca="1">+IF(OFFSET('Sanitation Data'!$H$30,0,10*ROW('Sanitation Data'!H169))="","",OFFSET('Sanitation Data'!$H$30,0,10*ROW('Sanitation Data'!H169)))</f>
        <v/>
      </c>
      <c r="DH175" s="369" t="str">
        <f ca="1">+IF(OFFSET('Sanitation Data'!$H$31,0,10*ROW('Sanitation Data'!H169))="","",OFFSET('Sanitation Data'!$H$31,0,10*ROW('Sanitation Data'!H169)))</f>
        <v/>
      </c>
      <c r="DI175" s="369" t="str">
        <f ca="1">+IF(OFFSET('Sanitation Data'!$H$32,0,10*ROW('Sanitation Data'!H169))="","",OFFSET('Sanitation Data'!$H$32,0,10*ROW('Sanitation Data'!H169)))</f>
        <v/>
      </c>
      <c r="DJ175" s="369" t="str">
        <f ca="1">+IF(OFFSET('Sanitation Data'!$I$28,0,10*ROW('Sanitation Data'!I169))="","",OFFSET('Sanitation Data'!$I$28,0,10*ROW('Sanitation Data'!I169)))</f>
        <v/>
      </c>
      <c r="DK175" s="369" t="str">
        <f ca="1">+IF(OFFSET('Sanitation Data'!$I$29,0,10*ROW('Sanitation Data'!I169))="","",OFFSET('Sanitation Data'!$I$29,0,10*ROW('Sanitation Data'!I169)))</f>
        <v/>
      </c>
      <c r="DL175" s="369" t="str">
        <f ca="1">+IF(OFFSET('Sanitation Data'!$I$30,0,10*ROW('Sanitation Data'!I169))="","",OFFSET('Sanitation Data'!$I$30,0,10*ROW('Sanitation Data'!I169)))</f>
        <v/>
      </c>
      <c r="DM175" s="369" t="str">
        <f ca="1">+IF(OFFSET('Sanitation Data'!$I$31,0,10*ROW('Sanitation Data'!I169))="","",OFFSET('Sanitation Data'!$I$31,0,10*ROW('Sanitation Data'!I169)))</f>
        <v/>
      </c>
      <c r="DN175" s="369" t="str">
        <f ca="1">+IF(OFFSET('Sanitation Data'!$I$32,0,10*ROW('Sanitation Data'!I169))="","",OFFSET('Sanitation Data'!$I$32,0,10*ROW('Sanitation Data'!I169)))</f>
        <v/>
      </c>
      <c r="DO175" s="369" t="str">
        <f ca="1">+IF(OFFSET('Hygiene Data'!$D$11,0,10*ROW('Hygiene Data'!D169))="","",OFFSET('Hygiene Data'!$D$11,0,10*ROW('Hygiene Data'!D169)))</f>
        <v/>
      </c>
      <c r="DP175" s="369" t="str">
        <f ca="1">+IF(OFFSET('Hygiene Data'!$D$12,0,10*ROW('Hygiene Data'!D169))="","",OFFSET('Hygiene Data'!$D$12,0,10*ROW('Hygiene Data'!D169)))</f>
        <v/>
      </c>
      <c r="DQ175" s="369" t="str">
        <f ca="1">+IF(OFFSET('Hygiene Data'!$D$13,0,10*ROW('Hygiene Data'!D169))="","",OFFSET('Hygiene Data'!$D$13,0,10*ROW('Hygiene Data'!D169)))</f>
        <v/>
      </c>
      <c r="DR175" s="369" t="str">
        <f ca="1">+IF(OFFSET('Hygiene Data'!$E$11,0,10*ROW('Hygiene Data'!E169))="","",OFFSET('Hygiene Data'!$E$11,0,10*ROW('Hygiene Data'!E169)))</f>
        <v/>
      </c>
      <c r="DS175" s="369" t="str">
        <f ca="1">+IF(OFFSET('Hygiene Data'!$E$12,0,10*ROW('Hygiene Data'!E169))="","",OFFSET('Hygiene Data'!$E$12,0,10*ROW('Hygiene Data'!E169)))</f>
        <v/>
      </c>
      <c r="DT175" s="369" t="str">
        <f ca="1">+IF(OFFSET('Hygiene Data'!$E$13,0,10*ROW('Hygiene Data'!E169))="","",OFFSET('Hygiene Data'!$E$13,0,10*ROW('Hygiene Data'!E169)))</f>
        <v/>
      </c>
      <c r="DU175" s="369" t="str">
        <f ca="1">+IF(OFFSET('Hygiene Data'!$F$11,0,10*ROW('Hygiene Data'!F169))="","",OFFSET('Hygiene Data'!$F$11,0,10*ROW('Hygiene Data'!F169)))</f>
        <v/>
      </c>
      <c r="DV175" s="369" t="str">
        <f ca="1">+IF(OFFSET('Hygiene Data'!$F$12,0,10*ROW('Hygiene Data'!F169))="","",OFFSET('Hygiene Data'!$F$12,0,10*ROW('Hygiene Data'!F169)))</f>
        <v/>
      </c>
      <c r="DW175" s="369" t="str">
        <f ca="1">+IF(OFFSET('Hygiene Data'!$F$13,0,10*ROW('Hygiene Data'!F169))="","",OFFSET('Hygiene Data'!$F$13,0,10*ROW('Hygiene Data'!F169)))</f>
        <v/>
      </c>
      <c r="DX175" s="369" t="str">
        <f ca="1">+IF(OFFSET('Hygiene Data'!$G$11,0,10*ROW('Hygiene Data'!G169))="","",OFFSET('Hygiene Data'!$G$11,0,10*ROW('Hygiene Data'!G169)))</f>
        <v/>
      </c>
      <c r="DY175" s="369" t="str">
        <f ca="1">+IF(OFFSET('Hygiene Data'!$G$12,0,10*ROW('Hygiene Data'!G169))="","",OFFSET('Hygiene Data'!$G$12,0,10*ROW('Hygiene Data'!G169)))</f>
        <v/>
      </c>
      <c r="DZ175" s="369" t="str">
        <f ca="1">+IF(OFFSET('Hygiene Data'!$G$13,0,10*ROW('Hygiene Data'!G169))="","",OFFSET('Hygiene Data'!$G$13,0,10*ROW('Hygiene Data'!G169)))</f>
        <v/>
      </c>
      <c r="EA175" s="369" t="str">
        <f ca="1">+IF(OFFSET('Hygiene Data'!$H$11,0,10*ROW('Hygiene Data'!H169))="","",OFFSET('Hygiene Data'!$H$11,0,10*ROW('Hygiene Data'!H169)))</f>
        <v/>
      </c>
      <c r="EB175" s="369" t="str">
        <f ca="1">+IF(OFFSET('Hygiene Data'!$H$12,0,10*ROW('Hygiene Data'!H169))="","",OFFSET('Hygiene Data'!$H$12,0,10*ROW('Hygiene Data'!H169)))</f>
        <v/>
      </c>
      <c r="EC175" s="369" t="str">
        <f ca="1">+IF(OFFSET('Hygiene Data'!$H$13,0,10*ROW('Hygiene Data'!H169))="","",OFFSET('Hygiene Data'!$H$13,0,10*ROW('Hygiene Data'!H169)))</f>
        <v/>
      </c>
      <c r="ED175" s="369" t="str">
        <f ca="1">+IF(OFFSET('Hygiene Data'!$I$11,0,10*ROW('Hygiene Data'!I169))="","",OFFSET('Hygiene Data'!$I$11,0,10*ROW('Hygiene Data'!I169)))</f>
        <v/>
      </c>
      <c r="EE175" s="369" t="str">
        <f ca="1">+IF(OFFSET('Hygiene Data'!$I$12,0,10*ROW('Hygiene Data'!I169))="","",OFFSET('Hygiene Data'!$I$12,0,10*ROW('Hygiene Data'!I169)))</f>
        <v/>
      </c>
      <c r="EF175" s="369" t="str">
        <f ca="1">+IF(OFFSET('Hygiene Data'!$I$13,0,10*ROW('Hygiene Data'!I169))="","",OFFSET('Hygiene Data'!$I$13,0,10*ROW('Hygiene Data'!I169)))</f>
        <v/>
      </c>
    </row>
    <row r="176" spans="1:136" x14ac:dyDescent="0.25">
      <c r="A176" s="478" t="str">
        <f ca="1">+IF(OFFSET('Water Data'!$B$2,0,10*ROW('Water Data'!E170))="","",OFFSET('Water Data'!$B$2,0,10*ROW('Water Data'!E170)))</f>
        <v/>
      </c>
      <c r="B176" s="478"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05" t="str">
        <f t="shared" ca="1" si="2"/>
        <v/>
      </c>
      <c r="D176" s="506"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06"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06"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06"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06"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06"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06"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06"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06"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06"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06"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06"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06"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06"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06"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06"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06"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06"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07"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07"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07"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07"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07"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07"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07"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07"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07"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07"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07"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07"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07"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07"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07"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07"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07"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07"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07"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07"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07"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07"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07"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07"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07"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07"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07"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07"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07"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07"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08"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84"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08"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08"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08"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08"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08"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08"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08"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08"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08"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08"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08"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08"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08"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08"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08"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08"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69" t="str">
        <f ca="1">+IF(OFFSET('Water Data'!$D$27,0,10*ROW('Water Data'!D170))="","",OFFSET('Water Data'!$D$27,0,10*ROW('Water Data'!D170)))</f>
        <v/>
      </c>
      <c r="BT176" s="369" t="str">
        <f ca="1">+IF(OFFSET('Water Data'!$D$28,0,10*ROW('Water Data'!D170))="","",OFFSET('Water Data'!$D$28,0,10*ROW('Water Data'!D170)))</f>
        <v/>
      </c>
      <c r="BU176" s="369" t="str">
        <f ca="1">+IF(OFFSET('Water Data'!$D$29,0,10*ROW('Water Data'!D170))="","",OFFSET('Water Data'!$D$29,0,10*ROW('Water Data'!D170)))</f>
        <v/>
      </c>
      <c r="BV176" s="369" t="str">
        <f ca="1">+IF(OFFSET('Water Data'!$E$27,0,10*ROW('Water Data'!E170))="","",OFFSET('Water Data'!$E$27,0,10*ROW('Water Data'!E170)))</f>
        <v/>
      </c>
      <c r="BW176" s="369" t="str">
        <f ca="1">+IF(OFFSET('Water Data'!$E$28,0,10*ROW('Water Data'!E170))="","",OFFSET('Water Data'!$E$28,0,10*ROW('Water Data'!E170)))</f>
        <v/>
      </c>
      <c r="BX176" s="369" t="str">
        <f ca="1">+IF(OFFSET('Water Data'!$E$29,0,10*ROW('Water Data'!E170))="","",OFFSET('Water Data'!$E$29,0,10*ROW('Water Data'!E170)))</f>
        <v/>
      </c>
      <c r="BY176" s="369" t="str">
        <f ca="1">+IF(OFFSET('Water Data'!$F$27,0,10*ROW('Water Data'!F170))="","",OFFSET('Water Data'!$F$27,0,10*ROW('Water Data'!F170)))</f>
        <v/>
      </c>
      <c r="BZ176" s="369" t="str">
        <f ca="1">+IF(OFFSET('Water Data'!$F$28,0,10*ROW('Water Data'!F170))="","",OFFSET('Water Data'!$F$28,0,10*ROW('Water Data'!F170)))</f>
        <v/>
      </c>
      <c r="CA176" s="369" t="str">
        <f ca="1">+IF(OFFSET('Water Data'!$F$29,0,10*ROW('Water Data'!F170))="","",OFFSET('Water Data'!$F$29,0,10*ROW('Water Data'!F170)))</f>
        <v/>
      </c>
      <c r="CB176" s="369" t="str">
        <f ca="1">+IF(OFFSET('Water Data'!$G$27,0,10*ROW('Water Data'!G170))="","",OFFSET('Water Data'!$G$27,0,10*ROW('Water Data'!G170)))</f>
        <v/>
      </c>
      <c r="CC176" s="369" t="str">
        <f ca="1">+IF(OFFSET('Water Data'!$G$28,0,10*ROW('Water Data'!G170))="","",OFFSET('Water Data'!$G$28,0,10*ROW('Water Data'!G170)))</f>
        <v/>
      </c>
      <c r="CD176" s="369" t="str">
        <f ca="1">+IF(OFFSET('Water Data'!$G$29,0,10*ROW('Water Data'!G170))="","",OFFSET('Water Data'!$G$29,0,10*ROW('Water Data'!G170)))</f>
        <v/>
      </c>
      <c r="CE176" s="369" t="str">
        <f ca="1">+IF(OFFSET('Water Data'!$H$27,0,10*ROW('Water Data'!H170))="","",OFFSET('Water Data'!$H$27,0,10*ROW('Water Data'!H170)))</f>
        <v/>
      </c>
      <c r="CF176" s="369" t="str">
        <f ca="1">+IF(OFFSET('Water Data'!$H$28,0,10*ROW('Water Data'!H170))="","",OFFSET('Water Data'!$H$28,0,10*ROW('Water Data'!H170)))</f>
        <v/>
      </c>
      <c r="CG176" s="369" t="str">
        <f ca="1">+IF(OFFSET('Water Data'!$H$29,0,10*ROW('Water Data'!H170))="","",OFFSET('Water Data'!$H$29,0,10*ROW('Water Data'!H170)))</f>
        <v/>
      </c>
      <c r="CH176" s="369" t="str">
        <f ca="1">+IF(OFFSET('Water Data'!$I$27,0,10*ROW('Water Data'!I170))="","",OFFSET('Water Data'!$I$27,0,10*ROW('Water Data'!I170)))</f>
        <v/>
      </c>
      <c r="CI176" s="369" t="str">
        <f ca="1">+IF(OFFSET('Water Data'!$I$28,0,10*ROW('Water Data'!I170))="","",OFFSET('Water Data'!$I$28,0,10*ROW('Water Data'!I170)))</f>
        <v/>
      </c>
      <c r="CJ176" s="369" t="str">
        <f ca="1">+IF(OFFSET('Water Data'!$I$29,0,10*ROW('Water Data'!I170))="","",OFFSET('Water Data'!$I$29,0,10*ROW('Water Data'!I170)))</f>
        <v/>
      </c>
      <c r="CK176" s="369" t="str">
        <f ca="1">+IF(OFFSET('Sanitation Data'!$D$28,0,10*ROW('Sanitation Data'!D170))="","",OFFSET('Sanitation Data'!$D$28,0,10*ROW('Sanitation Data'!D170)))</f>
        <v/>
      </c>
      <c r="CL176" s="369" t="str">
        <f ca="1">+IF(OFFSET('Sanitation Data'!$D$29,0,10*ROW('Sanitation Data'!D170))="","",OFFSET('Sanitation Data'!$D$29,0,10*ROW('Sanitation Data'!D170)))</f>
        <v/>
      </c>
      <c r="CM176" s="369" t="str">
        <f ca="1">+IF(OFFSET('Sanitation Data'!$D$30,0,10*ROW('Sanitation Data'!D170))="","",OFFSET('Sanitation Data'!$D$30,0,10*ROW('Sanitation Data'!D170)))</f>
        <v/>
      </c>
      <c r="CN176" s="369" t="str">
        <f ca="1">+IF(OFFSET('Sanitation Data'!$D$31,0,10*ROW('Sanitation Data'!D170))="","",OFFSET('Sanitation Data'!$D$31,0,10*ROW('Sanitation Data'!D170)))</f>
        <v/>
      </c>
      <c r="CO176" s="369" t="str">
        <f ca="1">+IF(OFFSET('Sanitation Data'!$D$32,0,10*ROW('Sanitation Data'!D170))="","",OFFSET('Sanitation Data'!$D$32,0,10*ROW('Sanitation Data'!D170)))</f>
        <v/>
      </c>
      <c r="CP176" s="369" t="str">
        <f ca="1">+IF(OFFSET('Sanitation Data'!$E$28,0,10*ROW('Sanitation Data'!E170))="","",OFFSET('Sanitation Data'!$E$28,0,10*ROW('Sanitation Data'!E170)))</f>
        <v/>
      </c>
      <c r="CQ176" s="369" t="str">
        <f ca="1">+IF(OFFSET('Sanitation Data'!$E$29,0,10*ROW('Sanitation Data'!E170))="","",OFFSET('Sanitation Data'!$E$29,0,10*ROW('Sanitation Data'!E170)))</f>
        <v/>
      </c>
      <c r="CR176" s="369" t="str">
        <f ca="1">+IF(OFFSET('Sanitation Data'!$E$30,0,10*ROW('Sanitation Data'!E170))="","",OFFSET('Sanitation Data'!$E$30,0,10*ROW('Sanitation Data'!E170)))</f>
        <v/>
      </c>
      <c r="CS176" s="369" t="str">
        <f ca="1">+IF(OFFSET('Sanitation Data'!$E$31,0,10*ROW('Sanitation Data'!E170))="","",OFFSET('Sanitation Data'!$E$31,0,10*ROW('Sanitation Data'!E170)))</f>
        <v/>
      </c>
      <c r="CT176" s="369" t="str">
        <f ca="1">+IF(OFFSET('Sanitation Data'!$E$32,0,10*ROW('Sanitation Data'!E170))="","",OFFSET('Sanitation Data'!$E$32,0,10*ROW('Sanitation Data'!E170)))</f>
        <v/>
      </c>
      <c r="CU176" s="369" t="str">
        <f ca="1">+IF(OFFSET('Sanitation Data'!$F$28,0,10*ROW('Sanitation Data'!F170))="","",OFFSET('Sanitation Data'!$F$28,0,10*ROW('Sanitation Data'!F170)))</f>
        <v/>
      </c>
      <c r="CV176" s="369" t="str">
        <f ca="1">+IF(OFFSET('Sanitation Data'!$F$29,0,10*ROW('Sanitation Data'!F170))="","",OFFSET('Sanitation Data'!$F$29,0,10*ROW('Sanitation Data'!F170)))</f>
        <v/>
      </c>
      <c r="CW176" s="369" t="str">
        <f ca="1">+IF(OFFSET('Sanitation Data'!$F$30,0,10*ROW('Sanitation Data'!F170))="","",OFFSET('Sanitation Data'!$F$30,0,10*ROW('Sanitation Data'!F170)))</f>
        <v/>
      </c>
      <c r="CX176" s="369" t="str">
        <f ca="1">+IF(OFFSET('Sanitation Data'!$F$31,0,10*ROW('Sanitation Data'!F170))="","",OFFSET('Sanitation Data'!$F$31,0,10*ROW('Sanitation Data'!F170)))</f>
        <v/>
      </c>
      <c r="CY176" s="369" t="str">
        <f ca="1">+IF(OFFSET('Sanitation Data'!$F$32,0,10*ROW('Sanitation Data'!F170))="","",OFFSET('Sanitation Data'!$F$32,0,10*ROW('Sanitation Data'!F170)))</f>
        <v/>
      </c>
      <c r="CZ176" s="369" t="str">
        <f ca="1">+IF(OFFSET('Sanitation Data'!$G$28,0,10*ROW('Sanitation Data'!G170))="","",OFFSET('Sanitation Data'!$G$28,0,10*ROW('Sanitation Data'!G170)))</f>
        <v/>
      </c>
      <c r="DA176" s="369" t="str">
        <f ca="1">+IF(OFFSET('Sanitation Data'!$G$29,0,10*ROW('Sanitation Data'!G170))="","",OFFSET('Sanitation Data'!$G$29,0,10*ROW('Sanitation Data'!G170)))</f>
        <v/>
      </c>
      <c r="DB176" s="369" t="str">
        <f ca="1">+IF(OFFSET('Sanitation Data'!$G$30,0,10*ROW('Sanitation Data'!G170))="","",OFFSET('Sanitation Data'!$G$30,0,10*ROW('Sanitation Data'!G170)))</f>
        <v/>
      </c>
      <c r="DC176" s="369" t="str">
        <f ca="1">+IF(OFFSET('Sanitation Data'!$G$31,0,10*ROW('Sanitation Data'!G170))="","",OFFSET('Sanitation Data'!$G$31,0,10*ROW('Sanitation Data'!G170)))</f>
        <v/>
      </c>
      <c r="DD176" s="369" t="str">
        <f ca="1">+IF(OFFSET('Sanitation Data'!$G$32,0,10*ROW('Sanitation Data'!G170))="","",OFFSET('Sanitation Data'!$G$32,0,10*ROW('Sanitation Data'!G170)))</f>
        <v/>
      </c>
      <c r="DE176" s="369" t="str">
        <f ca="1">+IF(OFFSET('Sanitation Data'!$H$28,0,10*ROW('Sanitation Data'!H170))="","",OFFSET('Sanitation Data'!$H$28,0,10*ROW('Sanitation Data'!H170)))</f>
        <v/>
      </c>
      <c r="DF176" s="369" t="str">
        <f ca="1">+IF(OFFSET('Sanitation Data'!$H$29,0,10*ROW('Sanitation Data'!H170))="","",OFFSET('Sanitation Data'!$H$29,0,10*ROW('Sanitation Data'!H170)))</f>
        <v/>
      </c>
      <c r="DG176" s="369" t="str">
        <f ca="1">+IF(OFFSET('Sanitation Data'!$H$30,0,10*ROW('Sanitation Data'!H170))="","",OFFSET('Sanitation Data'!$H$30,0,10*ROW('Sanitation Data'!H170)))</f>
        <v/>
      </c>
      <c r="DH176" s="369" t="str">
        <f ca="1">+IF(OFFSET('Sanitation Data'!$H$31,0,10*ROW('Sanitation Data'!H170))="","",OFFSET('Sanitation Data'!$H$31,0,10*ROW('Sanitation Data'!H170)))</f>
        <v/>
      </c>
      <c r="DI176" s="369" t="str">
        <f ca="1">+IF(OFFSET('Sanitation Data'!$H$32,0,10*ROW('Sanitation Data'!H170))="","",OFFSET('Sanitation Data'!$H$32,0,10*ROW('Sanitation Data'!H170)))</f>
        <v/>
      </c>
      <c r="DJ176" s="369" t="str">
        <f ca="1">+IF(OFFSET('Sanitation Data'!$I$28,0,10*ROW('Sanitation Data'!I170))="","",OFFSET('Sanitation Data'!$I$28,0,10*ROW('Sanitation Data'!I170)))</f>
        <v/>
      </c>
      <c r="DK176" s="369" t="str">
        <f ca="1">+IF(OFFSET('Sanitation Data'!$I$29,0,10*ROW('Sanitation Data'!I170))="","",OFFSET('Sanitation Data'!$I$29,0,10*ROW('Sanitation Data'!I170)))</f>
        <v/>
      </c>
      <c r="DL176" s="369" t="str">
        <f ca="1">+IF(OFFSET('Sanitation Data'!$I$30,0,10*ROW('Sanitation Data'!I170))="","",OFFSET('Sanitation Data'!$I$30,0,10*ROW('Sanitation Data'!I170)))</f>
        <v/>
      </c>
      <c r="DM176" s="369" t="str">
        <f ca="1">+IF(OFFSET('Sanitation Data'!$I$31,0,10*ROW('Sanitation Data'!I170))="","",OFFSET('Sanitation Data'!$I$31,0,10*ROW('Sanitation Data'!I170)))</f>
        <v/>
      </c>
      <c r="DN176" s="369" t="str">
        <f ca="1">+IF(OFFSET('Sanitation Data'!$I$32,0,10*ROW('Sanitation Data'!I170))="","",OFFSET('Sanitation Data'!$I$32,0,10*ROW('Sanitation Data'!I170)))</f>
        <v/>
      </c>
      <c r="DO176" s="369" t="str">
        <f ca="1">+IF(OFFSET('Hygiene Data'!$D$11,0,10*ROW('Hygiene Data'!D170))="","",OFFSET('Hygiene Data'!$D$11,0,10*ROW('Hygiene Data'!D170)))</f>
        <v/>
      </c>
      <c r="DP176" s="369" t="str">
        <f ca="1">+IF(OFFSET('Hygiene Data'!$D$12,0,10*ROW('Hygiene Data'!D170))="","",OFFSET('Hygiene Data'!$D$12,0,10*ROW('Hygiene Data'!D170)))</f>
        <v/>
      </c>
      <c r="DQ176" s="369" t="str">
        <f ca="1">+IF(OFFSET('Hygiene Data'!$D$13,0,10*ROW('Hygiene Data'!D170))="","",OFFSET('Hygiene Data'!$D$13,0,10*ROW('Hygiene Data'!D170)))</f>
        <v/>
      </c>
      <c r="DR176" s="369" t="str">
        <f ca="1">+IF(OFFSET('Hygiene Data'!$E$11,0,10*ROW('Hygiene Data'!E170))="","",OFFSET('Hygiene Data'!$E$11,0,10*ROW('Hygiene Data'!E170)))</f>
        <v/>
      </c>
      <c r="DS176" s="369" t="str">
        <f ca="1">+IF(OFFSET('Hygiene Data'!$E$12,0,10*ROW('Hygiene Data'!E170))="","",OFFSET('Hygiene Data'!$E$12,0,10*ROW('Hygiene Data'!E170)))</f>
        <v/>
      </c>
      <c r="DT176" s="369" t="str">
        <f ca="1">+IF(OFFSET('Hygiene Data'!$E$13,0,10*ROW('Hygiene Data'!E170))="","",OFFSET('Hygiene Data'!$E$13,0,10*ROW('Hygiene Data'!E170)))</f>
        <v/>
      </c>
      <c r="DU176" s="369" t="str">
        <f ca="1">+IF(OFFSET('Hygiene Data'!$F$11,0,10*ROW('Hygiene Data'!F170))="","",OFFSET('Hygiene Data'!$F$11,0,10*ROW('Hygiene Data'!F170)))</f>
        <v/>
      </c>
      <c r="DV176" s="369" t="str">
        <f ca="1">+IF(OFFSET('Hygiene Data'!$F$12,0,10*ROW('Hygiene Data'!F170))="","",OFFSET('Hygiene Data'!$F$12,0,10*ROW('Hygiene Data'!F170)))</f>
        <v/>
      </c>
      <c r="DW176" s="369" t="str">
        <f ca="1">+IF(OFFSET('Hygiene Data'!$F$13,0,10*ROW('Hygiene Data'!F170))="","",OFFSET('Hygiene Data'!$F$13,0,10*ROW('Hygiene Data'!F170)))</f>
        <v/>
      </c>
      <c r="DX176" s="369" t="str">
        <f ca="1">+IF(OFFSET('Hygiene Data'!$G$11,0,10*ROW('Hygiene Data'!G170))="","",OFFSET('Hygiene Data'!$G$11,0,10*ROW('Hygiene Data'!G170)))</f>
        <v/>
      </c>
      <c r="DY176" s="369" t="str">
        <f ca="1">+IF(OFFSET('Hygiene Data'!$G$12,0,10*ROW('Hygiene Data'!G170))="","",OFFSET('Hygiene Data'!$G$12,0,10*ROW('Hygiene Data'!G170)))</f>
        <v/>
      </c>
      <c r="DZ176" s="369" t="str">
        <f ca="1">+IF(OFFSET('Hygiene Data'!$G$13,0,10*ROW('Hygiene Data'!G170))="","",OFFSET('Hygiene Data'!$G$13,0,10*ROW('Hygiene Data'!G170)))</f>
        <v/>
      </c>
      <c r="EA176" s="369" t="str">
        <f ca="1">+IF(OFFSET('Hygiene Data'!$H$11,0,10*ROW('Hygiene Data'!H170))="","",OFFSET('Hygiene Data'!$H$11,0,10*ROW('Hygiene Data'!H170)))</f>
        <v/>
      </c>
      <c r="EB176" s="369" t="str">
        <f ca="1">+IF(OFFSET('Hygiene Data'!$H$12,0,10*ROW('Hygiene Data'!H170))="","",OFFSET('Hygiene Data'!$H$12,0,10*ROW('Hygiene Data'!H170)))</f>
        <v/>
      </c>
      <c r="EC176" s="369" t="str">
        <f ca="1">+IF(OFFSET('Hygiene Data'!$H$13,0,10*ROW('Hygiene Data'!H170))="","",OFFSET('Hygiene Data'!$H$13,0,10*ROW('Hygiene Data'!H170)))</f>
        <v/>
      </c>
      <c r="ED176" s="369" t="str">
        <f ca="1">+IF(OFFSET('Hygiene Data'!$I$11,0,10*ROW('Hygiene Data'!I170))="","",OFFSET('Hygiene Data'!$I$11,0,10*ROW('Hygiene Data'!I170)))</f>
        <v/>
      </c>
      <c r="EE176" s="369" t="str">
        <f ca="1">+IF(OFFSET('Hygiene Data'!$I$12,0,10*ROW('Hygiene Data'!I170))="","",OFFSET('Hygiene Data'!$I$12,0,10*ROW('Hygiene Data'!I170)))</f>
        <v/>
      </c>
      <c r="EF176" s="369" t="str">
        <f ca="1">+IF(OFFSET('Hygiene Data'!$I$13,0,10*ROW('Hygiene Data'!I170))="","",OFFSET('Hygiene Data'!$I$13,0,10*ROW('Hygiene Data'!I170)))</f>
        <v/>
      </c>
    </row>
    <row r="177" spans="1:136" x14ac:dyDescent="0.25">
      <c r="A177" s="478" t="str">
        <f ca="1">+IF(OFFSET('Water Data'!$B$2,0,10*ROW('Water Data'!E171))="","",OFFSET('Water Data'!$B$2,0,10*ROW('Water Data'!E171)))</f>
        <v/>
      </c>
      <c r="B177" s="478"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05" t="str">
        <f t="shared" ca="1" si="2"/>
        <v/>
      </c>
      <c r="D177" s="506"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06"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06"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06"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06"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06"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06"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06"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06"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06"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06"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06"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06"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06"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06"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06"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06"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06"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07"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07"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07"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07"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07"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07"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07"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07"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07"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07"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07"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07"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07"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07"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07"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07"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07"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07"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07"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07"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07"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07"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07"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07"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07"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07"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07"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07"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07"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07"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08"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84"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08"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08"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08"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08"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08"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08"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08"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08"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08"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08"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08"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08"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08"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08"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08"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08"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69" t="str">
        <f ca="1">+IF(OFFSET('Water Data'!$D$27,0,10*ROW('Water Data'!D171))="","",OFFSET('Water Data'!$D$27,0,10*ROW('Water Data'!D171)))</f>
        <v/>
      </c>
      <c r="BT177" s="369" t="str">
        <f ca="1">+IF(OFFSET('Water Data'!$D$28,0,10*ROW('Water Data'!D171))="","",OFFSET('Water Data'!$D$28,0,10*ROW('Water Data'!D171)))</f>
        <v/>
      </c>
      <c r="BU177" s="369" t="str">
        <f ca="1">+IF(OFFSET('Water Data'!$D$29,0,10*ROW('Water Data'!D171))="","",OFFSET('Water Data'!$D$29,0,10*ROW('Water Data'!D171)))</f>
        <v/>
      </c>
      <c r="BV177" s="369" t="str">
        <f ca="1">+IF(OFFSET('Water Data'!$E$27,0,10*ROW('Water Data'!E171))="","",OFFSET('Water Data'!$E$27,0,10*ROW('Water Data'!E171)))</f>
        <v/>
      </c>
      <c r="BW177" s="369" t="str">
        <f ca="1">+IF(OFFSET('Water Data'!$E$28,0,10*ROW('Water Data'!E171))="","",OFFSET('Water Data'!$E$28,0,10*ROW('Water Data'!E171)))</f>
        <v/>
      </c>
      <c r="BX177" s="369" t="str">
        <f ca="1">+IF(OFFSET('Water Data'!$E$29,0,10*ROW('Water Data'!E171))="","",OFFSET('Water Data'!$E$29,0,10*ROW('Water Data'!E171)))</f>
        <v/>
      </c>
      <c r="BY177" s="369" t="str">
        <f ca="1">+IF(OFFSET('Water Data'!$F$27,0,10*ROW('Water Data'!F171))="","",OFFSET('Water Data'!$F$27,0,10*ROW('Water Data'!F171)))</f>
        <v/>
      </c>
      <c r="BZ177" s="369" t="str">
        <f ca="1">+IF(OFFSET('Water Data'!$F$28,0,10*ROW('Water Data'!F171))="","",OFFSET('Water Data'!$F$28,0,10*ROW('Water Data'!F171)))</f>
        <v/>
      </c>
      <c r="CA177" s="369" t="str">
        <f ca="1">+IF(OFFSET('Water Data'!$F$29,0,10*ROW('Water Data'!F171))="","",OFFSET('Water Data'!$F$29,0,10*ROW('Water Data'!F171)))</f>
        <v/>
      </c>
      <c r="CB177" s="369" t="str">
        <f ca="1">+IF(OFFSET('Water Data'!$G$27,0,10*ROW('Water Data'!G171))="","",OFFSET('Water Data'!$G$27,0,10*ROW('Water Data'!G171)))</f>
        <v/>
      </c>
      <c r="CC177" s="369" t="str">
        <f ca="1">+IF(OFFSET('Water Data'!$G$28,0,10*ROW('Water Data'!G171))="","",OFFSET('Water Data'!$G$28,0,10*ROW('Water Data'!G171)))</f>
        <v/>
      </c>
      <c r="CD177" s="369" t="str">
        <f ca="1">+IF(OFFSET('Water Data'!$G$29,0,10*ROW('Water Data'!G171))="","",OFFSET('Water Data'!$G$29,0,10*ROW('Water Data'!G171)))</f>
        <v/>
      </c>
      <c r="CE177" s="369" t="str">
        <f ca="1">+IF(OFFSET('Water Data'!$H$27,0,10*ROW('Water Data'!H171))="","",OFFSET('Water Data'!$H$27,0,10*ROW('Water Data'!H171)))</f>
        <v/>
      </c>
      <c r="CF177" s="369" t="str">
        <f ca="1">+IF(OFFSET('Water Data'!$H$28,0,10*ROW('Water Data'!H171))="","",OFFSET('Water Data'!$H$28,0,10*ROW('Water Data'!H171)))</f>
        <v/>
      </c>
      <c r="CG177" s="369" t="str">
        <f ca="1">+IF(OFFSET('Water Data'!$H$29,0,10*ROW('Water Data'!H171))="","",OFFSET('Water Data'!$H$29,0,10*ROW('Water Data'!H171)))</f>
        <v/>
      </c>
      <c r="CH177" s="369" t="str">
        <f ca="1">+IF(OFFSET('Water Data'!$I$27,0,10*ROW('Water Data'!I171))="","",OFFSET('Water Data'!$I$27,0,10*ROW('Water Data'!I171)))</f>
        <v/>
      </c>
      <c r="CI177" s="369" t="str">
        <f ca="1">+IF(OFFSET('Water Data'!$I$28,0,10*ROW('Water Data'!I171))="","",OFFSET('Water Data'!$I$28,0,10*ROW('Water Data'!I171)))</f>
        <v/>
      </c>
      <c r="CJ177" s="369" t="str">
        <f ca="1">+IF(OFFSET('Water Data'!$I$29,0,10*ROW('Water Data'!I171))="","",OFFSET('Water Data'!$I$29,0,10*ROW('Water Data'!I171)))</f>
        <v/>
      </c>
      <c r="CK177" s="369" t="str">
        <f ca="1">+IF(OFFSET('Sanitation Data'!$D$28,0,10*ROW('Sanitation Data'!D171))="","",OFFSET('Sanitation Data'!$D$28,0,10*ROW('Sanitation Data'!D171)))</f>
        <v/>
      </c>
      <c r="CL177" s="369" t="str">
        <f ca="1">+IF(OFFSET('Sanitation Data'!$D$29,0,10*ROW('Sanitation Data'!D171))="","",OFFSET('Sanitation Data'!$D$29,0,10*ROW('Sanitation Data'!D171)))</f>
        <v/>
      </c>
      <c r="CM177" s="369" t="str">
        <f ca="1">+IF(OFFSET('Sanitation Data'!$D$30,0,10*ROW('Sanitation Data'!D171))="","",OFFSET('Sanitation Data'!$D$30,0,10*ROW('Sanitation Data'!D171)))</f>
        <v/>
      </c>
      <c r="CN177" s="369" t="str">
        <f ca="1">+IF(OFFSET('Sanitation Data'!$D$31,0,10*ROW('Sanitation Data'!D171))="","",OFFSET('Sanitation Data'!$D$31,0,10*ROW('Sanitation Data'!D171)))</f>
        <v/>
      </c>
      <c r="CO177" s="369" t="str">
        <f ca="1">+IF(OFFSET('Sanitation Data'!$D$32,0,10*ROW('Sanitation Data'!D171))="","",OFFSET('Sanitation Data'!$D$32,0,10*ROW('Sanitation Data'!D171)))</f>
        <v/>
      </c>
      <c r="CP177" s="369" t="str">
        <f ca="1">+IF(OFFSET('Sanitation Data'!$E$28,0,10*ROW('Sanitation Data'!E171))="","",OFFSET('Sanitation Data'!$E$28,0,10*ROW('Sanitation Data'!E171)))</f>
        <v/>
      </c>
      <c r="CQ177" s="369" t="str">
        <f ca="1">+IF(OFFSET('Sanitation Data'!$E$29,0,10*ROW('Sanitation Data'!E171))="","",OFFSET('Sanitation Data'!$E$29,0,10*ROW('Sanitation Data'!E171)))</f>
        <v/>
      </c>
      <c r="CR177" s="369" t="str">
        <f ca="1">+IF(OFFSET('Sanitation Data'!$E$30,0,10*ROW('Sanitation Data'!E171))="","",OFFSET('Sanitation Data'!$E$30,0,10*ROW('Sanitation Data'!E171)))</f>
        <v/>
      </c>
      <c r="CS177" s="369" t="str">
        <f ca="1">+IF(OFFSET('Sanitation Data'!$E$31,0,10*ROW('Sanitation Data'!E171))="","",OFFSET('Sanitation Data'!$E$31,0,10*ROW('Sanitation Data'!E171)))</f>
        <v/>
      </c>
      <c r="CT177" s="369" t="str">
        <f ca="1">+IF(OFFSET('Sanitation Data'!$E$32,0,10*ROW('Sanitation Data'!E171))="","",OFFSET('Sanitation Data'!$E$32,0,10*ROW('Sanitation Data'!E171)))</f>
        <v/>
      </c>
      <c r="CU177" s="369" t="str">
        <f ca="1">+IF(OFFSET('Sanitation Data'!$F$28,0,10*ROW('Sanitation Data'!F171))="","",OFFSET('Sanitation Data'!$F$28,0,10*ROW('Sanitation Data'!F171)))</f>
        <v/>
      </c>
      <c r="CV177" s="369" t="str">
        <f ca="1">+IF(OFFSET('Sanitation Data'!$F$29,0,10*ROW('Sanitation Data'!F171))="","",OFFSET('Sanitation Data'!$F$29,0,10*ROW('Sanitation Data'!F171)))</f>
        <v/>
      </c>
      <c r="CW177" s="369" t="str">
        <f ca="1">+IF(OFFSET('Sanitation Data'!$F$30,0,10*ROW('Sanitation Data'!F171))="","",OFFSET('Sanitation Data'!$F$30,0,10*ROW('Sanitation Data'!F171)))</f>
        <v/>
      </c>
      <c r="CX177" s="369" t="str">
        <f ca="1">+IF(OFFSET('Sanitation Data'!$F$31,0,10*ROW('Sanitation Data'!F171))="","",OFFSET('Sanitation Data'!$F$31,0,10*ROW('Sanitation Data'!F171)))</f>
        <v/>
      </c>
      <c r="CY177" s="369" t="str">
        <f ca="1">+IF(OFFSET('Sanitation Data'!$F$32,0,10*ROW('Sanitation Data'!F171))="","",OFFSET('Sanitation Data'!$F$32,0,10*ROW('Sanitation Data'!F171)))</f>
        <v/>
      </c>
      <c r="CZ177" s="369" t="str">
        <f ca="1">+IF(OFFSET('Sanitation Data'!$G$28,0,10*ROW('Sanitation Data'!G171))="","",OFFSET('Sanitation Data'!$G$28,0,10*ROW('Sanitation Data'!G171)))</f>
        <v/>
      </c>
      <c r="DA177" s="369" t="str">
        <f ca="1">+IF(OFFSET('Sanitation Data'!$G$29,0,10*ROW('Sanitation Data'!G171))="","",OFFSET('Sanitation Data'!$G$29,0,10*ROW('Sanitation Data'!G171)))</f>
        <v/>
      </c>
      <c r="DB177" s="369" t="str">
        <f ca="1">+IF(OFFSET('Sanitation Data'!$G$30,0,10*ROW('Sanitation Data'!G171))="","",OFFSET('Sanitation Data'!$G$30,0,10*ROW('Sanitation Data'!G171)))</f>
        <v/>
      </c>
      <c r="DC177" s="369" t="str">
        <f ca="1">+IF(OFFSET('Sanitation Data'!$G$31,0,10*ROW('Sanitation Data'!G171))="","",OFFSET('Sanitation Data'!$G$31,0,10*ROW('Sanitation Data'!G171)))</f>
        <v/>
      </c>
      <c r="DD177" s="369" t="str">
        <f ca="1">+IF(OFFSET('Sanitation Data'!$G$32,0,10*ROW('Sanitation Data'!G171))="","",OFFSET('Sanitation Data'!$G$32,0,10*ROW('Sanitation Data'!G171)))</f>
        <v/>
      </c>
      <c r="DE177" s="369" t="str">
        <f ca="1">+IF(OFFSET('Sanitation Data'!$H$28,0,10*ROW('Sanitation Data'!H171))="","",OFFSET('Sanitation Data'!$H$28,0,10*ROW('Sanitation Data'!H171)))</f>
        <v/>
      </c>
      <c r="DF177" s="369" t="str">
        <f ca="1">+IF(OFFSET('Sanitation Data'!$H$29,0,10*ROW('Sanitation Data'!H171))="","",OFFSET('Sanitation Data'!$H$29,0,10*ROW('Sanitation Data'!H171)))</f>
        <v/>
      </c>
      <c r="DG177" s="369" t="str">
        <f ca="1">+IF(OFFSET('Sanitation Data'!$H$30,0,10*ROW('Sanitation Data'!H171))="","",OFFSET('Sanitation Data'!$H$30,0,10*ROW('Sanitation Data'!H171)))</f>
        <v/>
      </c>
      <c r="DH177" s="369" t="str">
        <f ca="1">+IF(OFFSET('Sanitation Data'!$H$31,0,10*ROW('Sanitation Data'!H171))="","",OFFSET('Sanitation Data'!$H$31,0,10*ROW('Sanitation Data'!H171)))</f>
        <v/>
      </c>
      <c r="DI177" s="369" t="str">
        <f ca="1">+IF(OFFSET('Sanitation Data'!$H$32,0,10*ROW('Sanitation Data'!H171))="","",OFFSET('Sanitation Data'!$H$32,0,10*ROW('Sanitation Data'!H171)))</f>
        <v/>
      </c>
      <c r="DJ177" s="369" t="str">
        <f ca="1">+IF(OFFSET('Sanitation Data'!$I$28,0,10*ROW('Sanitation Data'!I171))="","",OFFSET('Sanitation Data'!$I$28,0,10*ROW('Sanitation Data'!I171)))</f>
        <v/>
      </c>
      <c r="DK177" s="369" t="str">
        <f ca="1">+IF(OFFSET('Sanitation Data'!$I$29,0,10*ROW('Sanitation Data'!I171))="","",OFFSET('Sanitation Data'!$I$29,0,10*ROW('Sanitation Data'!I171)))</f>
        <v/>
      </c>
      <c r="DL177" s="369" t="str">
        <f ca="1">+IF(OFFSET('Sanitation Data'!$I$30,0,10*ROW('Sanitation Data'!I171))="","",OFFSET('Sanitation Data'!$I$30,0,10*ROW('Sanitation Data'!I171)))</f>
        <v/>
      </c>
      <c r="DM177" s="369" t="str">
        <f ca="1">+IF(OFFSET('Sanitation Data'!$I$31,0,10*ROW('Sanitation Data'!I171))="","",OFFSET('Sanitation Data'!$I$31,0,10*ROW('Sanitation Data'!I171)))</f>
        <v/>
      </c>
      <c r="DN177" s="369" t="str">
        <f ca="1">+IF(OFFSET('Sanitation Data'!$I$32,0,10*ROW('Sanitation Data'!I171))="","",OFFSET('Sanitation Data'!$I$32,0,10*ROW('Sanitation Data'!I171)))</f>
        <v/>
      </c>
      <c r="DO177" s="369" t="str">
        <f ca="1">+IF(OFFSET('Hygiene Data'!$D$11,0,10*ROW('Hygiene Data'!D171))="","",OFFSET('Hygiene Data'!$D$11,0,10*ROW('Hygiene Data'!D171)))</f>
        <v/>
      </c>
      <c r="DP177" s="369" t="str">
        <f ca="1">+IF(OFFSET('Hygiene Data'!$D$12,0,10*ROW('Hygiene Data'!D171))="","",OFFSET('Hygiene Data'!$D$12,0,10*ROW('Hygiene Data'!D171)))</f>
        <v/>
      </c>
      <c r="DQ177" s="369" t="str">
        <f ca="1">+IF(OFFSET('Hygiene Data'!$D$13,0,10*ROW('Hygiene Data'!D171))="","",OFFSET('Hygiene Data'!$D$13,0,10*ROW('Hygiene Data'!D171)))</f>
        <v/>
      </c>
      <c r="DR177" s="369" t="str">
        <f ca="1">+IF(OFFSET('Hygiene Data'!$E$11,0,10*ROW('Hygiene Data'!E171))="","",OFFSET('Hygiene Data'!$E$11,0,10*ROW('Hygiene Data'!E171)))</f>
        <v/>
      </c>
      <c r="DS177" s="369" t="str">
        <f ca="1">+IF(OFFSET('Hygiene Data'!$E$12,0,10*ROW('Hygiene Data'!E171))="","",OFFSET('Hygiene Data'!$E$12,0,10*ROW('Hygiene Data'!E171)))</f>
        <v/>
      </c>
      <c r="DT177" s="369" t="str">
        <f ca="1">+IF(OFFSET('Hygiene Data'!$E$13,0,10*ROW('Hygiene Data'!E171))="","",OFFSET('Hygiene Data'!$E$13,0,10*ROW('Hygiene Data'!E171)))</f>
        <v/>
      </c>
      <c r="DU177" s="369" t="str">
        <f ca="1">+IF(OFFSET('Hygiene Data'!$F$11,0,10*ROW('Hygiene Data'!F171))="","",OFFSET('Hygiene Data'!$F$11,0,10*ROW('Hygiene Data'!F171)))</f>
        <v/>
      </c>
      <c r="DV177" s="369" t="str">
        <f ca="1">+IF(OFFSET('Hygiene Data'!$F$12,0,10*ROW('Hygiene Data'!F171))="","",OFFSET('Hygiene Data'!$F$12,0,10*ROW('Hygiene Data'!F171)))</f>
        <v/>
      </c>
      <c r="DW177" s="369" t="str">
        <f ca="1">+IF(OFFSET('Hygiene Data'!$F$13,0,10*ROW('Hygiene Data'!F171))="","",OFFSET('Hygiene Data'!$F$13,0,10*ROW('Hygiene Data'!F171)))</f>
        <v/>
      </c>
      <c r="DX177" s="369" t="str">
        <f ca="1">+IF(OFFSET('Hygiene Data'!$G$11,0,10*ROW('Hygiene Data'!G171))="","",OFFSET('Hygiene Data'!$G$11,0,10*ROW('Hygiene Data'!G171)))</f>
        <v/>
      </c>
      <c r="DY177" s="369" t="str">
        <f ca="1">+IF(OFFSET('Hygiene Data'!$G$12,0,10*ROW('Hygiene Data'!G171))="","",OFFSET('Hygiene Data'!$G$12,0,10*ROW('Hygiene Data'!G171)))</f>
        <v/>
      </c>
      <c r="DZ177" s="369" t="str">
        <f ca="1">+IF(OFFSET('Hygiene Data'!$G$13,0,10*ROW('Hygiene Data'!G171))="","",OFFSET('Hygiene Data'!$G$13,0,10*ROW('Hygiene Data'!G171)))</f>
        <v/>
      </c>
      <c r="EA177" s="369" t="str">
        <f ca="1">+IF(OFFSET('Hygiene Data'!$H$11,0,10*ROW('Hygiene Data'!H171))="","",OFFSET('Hygiene Data'!$H$11,0,10*ROW('Hygiene Data'!H171)))</f>
        <v/>
      </c>
      <c r="EB177" s="369" t="str">
        <f ca="1">+IF(OFFSET('Hygiene Data'!$H$12,0,10*ROW('Hygiene Data'!H171))="","",OFFSET('Hygiene Data'!$H$12,0,10*ROW('Hygiene Data'!H171)))</f>
        <v/>
      </c>
      <c r="EC177" s="369" t="str">
        <f ca="1">+IF(OFFSET('Hygiene Data'!$H$13,0,10*ROW('Hygiene Data'!H171))="","",OFFSET('Hygiene Data'!$H$13,0,10*ROW('Hygiene Data'!H171)))</f>
        <v/>
      </c>
      <c r="ED177" s="369" t="str">
        <f ca="1">+IF(OFFSET('Hygiene Data'!$I$11,0,10*ROW('Hygiene Data'!I171))="","",OFFSET('Hygiene Data'!$I$11,0,10*ROW('Hygiene Data'!I171)))</f>
        <v/>
      </c>
      <c r="EE177" s="369" t="str">
        <f ca="1">+IF(OFFSET('Hygiene Data'!$I$12,0,10*ROW('Hygiene Data'!I171))="","",OFFSET('Hygiene Data'!$I$12,0,10*ROW('Hygiene Data'!I171)))</f>
        <v/>
      </c>
      <c r="EF177" s="369" t="str">
        <f ca="1">+IF(OFFSET('Hygiene Data'!$I$13,0,10*ROW('Hygiene Data'!I171))="","",OFFSET('Hygiene Data'!$I$13,0,10*ROW('Hygiene Data'!I171)))</f>
        <v/>
      </c>
    </row>
    <row r="178" spans="1:136" x14ac:dyDescent="0.25">
      <c r="A178" s="478" t="str">
        <f ca="1">+IF(OFFSET('Water Data'!$B$2,0,10*ROW('Water Data'!E172))="","",OFFSET('Water Data'!$B$2,0,10*ROW('Water Data'!E172)))</f>
        <v/>
      </c>
      <c r="B178" s="478"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05" t="str">
        <f t="shared" ca="1" si="2"/>
        <v/>
      </c>
      <c r="D178" s="506"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06"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06"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06"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06"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06"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06"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06"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06"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06"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06"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06"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06"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06"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06"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06"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06"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06"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07"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07"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07"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07"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07"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07"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07"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07"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07"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07"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07"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07"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07"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07"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07"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07"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07"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07"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07"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07"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07"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07"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07"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07"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07"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07"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07"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07"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07"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07"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08"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84"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08"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08"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08"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08"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08"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08"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08"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08"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08"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08"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08"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08"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08"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08"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08"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08"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69" t="str">
        <f ca="1">+IF(OFFSET('Water Data'!$D$27,0,10*ROW('Water Data'!D172))="","",OFFSET('Water Data'!$D$27,0,10*ROW('Water Data'!D172)))</f>
        <v/>
      </c>
      <c r="BT178" s="369" t="str">
        <f ca="1">+IF(OFFSET('Water Data'!$D$28,0,10*ROW('Water Data'!D172))="","",OFFSET('Water Data'!$D$28,0,10*ROW('Water Data'!D172)))</f>
        <v/>
      </c>
      <c r="BU178" s="369" t="str">
        <f ca="1">+IF(OFFSET('Water Data'!$D$29,0,10*ROW('Water Data'!D172))="","",OFFSET('Water Data'!$D$29,0,10*ROW('Water Data'!D172)))</f>
        <v/>
      </c>
      <c r="BV178" s="369" t="str">
        <f ca="1">+IF(OFFSET('Water Data'!$E$27,0,10*ROW('Water Data'!E172))="","",OFFSET('Water Data'!$E$27,0,10*ROW('Water Data'!E172)))</f>
        <v/>
      </c>
      <c r="BW178" s="369" t="str">
        <f ca="1">+IF(OFFSET('Water Data'!$E$28,0,10*ROW('Water Data'!E172))="","",OFFSET('Water Data'!$E$28,0,10*ROW('Water Data'!E172)))</f>
        <v/>
      </c>
      <c r="BX178" s="369" t="str">
        <f ca="1">+IF(OFFSET('Water Data'!$E$29,0,10*ROW('Water Data'!E172))="","",OFFSET('Water Data'!$E$29,0,10*ROW('Water Data'!E172)))</f>
        <v/>
      </c>
      <c r="BY178" s="369" t="str">
        <f ca="1">+IF(OFFSET('Water Data'!$F$27,0,10*ROW('Water Data'!F172))="","",OFFSET('Water Data'!$F$27,0,10*ROW('Water Data'!F172)))</f>
        <v/>
      </c>
      <c r="BZ178" s="369" t="str">
        <f ca="1">+IF(OFFSET('Water Data'!$F$28,0,10*ROW('Water Data'!F172))="","",OFFSET('Water Data'!$F$28,0,10*ROW('Water Data'!F172)))</f>
        <v/>
      </c>
      <c r="CA178" s="369" t="str">
        <f ca="1">+IF(OFFSET('Water Data'!$F$29,0,10*ROW('Water Data'!F172))="","",OFFSET('Water Data'!$F$29,0,10*ROW('Water Data'!F172)))</f>
        <v/>
      </c>
      <c r="CB178" s="369" t="str">
        <f ca="1">+IF(OFFSET('Water Data'!$G$27,0,10*ROW('Water Data'!G172))="","",OFFSET('Water Data'!$G$27,0,10*ROW('Water Data'!G172)))</f>
        <v/>
      </c>
      <c r="CC178" s="369" t="str">
        <f ca="1">+IF(OFFSET('Water Data'!$G$28,0,10*ROW('Water Data'!G172))="","",OFFSET('Water Data'!$G$28,0,10*ROW('Water Data'!G172)))</f>
        <v/>
      </c>
      <c r="CD178" s="369" t="str">
        <f ca="1">+IF(OFFSET('Water Data'!$G$29,0,10*ROW('Water Data'!G172))="","",OFFSET('Water Data'!$G$29,0,10*ROW('Water Data'!G172)))</f>
        <v/>
      </c>
      <c r="CE178" s="369" t="str">
        <f ca="1">+IF(OFFSET('Water Data'!$H$27,0,10*ROW('Water Data'!H172))="","",OFFSET('Water Data'!$H$27,0,10*ROW('Water Data'!H172)))</f>
        <v/>
      </c>
      <c r="CF178" s="369" t="str">
        <f ca="1">+IF(OFFSET('Water Data'!$H$28,0,10*ROW('Water Data'!H172))="","",OFFSET('Water Data'!$H$28,0,10*ROW('Water Data'!H172)))</f>
        <v/>
      </c>
      <c r="CG178" s="369" t="str">
        <f ca="1">+IF(OFFSET('Water Data'!$H$29,0,10*ROW('Water Data'!H172))="","",OFFSET('Water Data'!$H$29,0,10*ROW('Water Data'!H172)))</f>
        <v/>
      </c>
      <c r="CH178" s="369" t="str">
        <f ca="1">+IF(OFFSET('Water Data'!$I$27,0,10*ROW('Water Data'!I172))="","",OFFSET('Water Data'!$I$27,0,10*ROW('Water Data'!I172)))</f>
        <v/>
      </c>
      <c r="CI178" s="369" t="str">
        <f ca="1">+IF(OFFSET('Water Data'!$I$28,0,10*ROW('Water Data'!I172))="","",OFFSET('Water Data'!$I$28,0,10*ROW('Water Data'!I172)))</f>
        <v/>
      </c>
      <c r="CJ178" s="369" t="str">
        <f ca="1">+IF(OFFSET('Water Data'!$I$29,0,10*ROW('Water Data'!I172))="","",OFFSET('Water Data'!$I$29,0,10*ROW('Water Data'!I172)))</f>
        <v/>
      </c>
      <c r="CK178" s="369" t="str">
        <f ca="1">+IF(OFFSET('Sanitation Data'!$D$28,0,10*ROW('Sanitation Data'!D172))="","",OFFSET('Sanitation Data'!$D$28,0,10*ROW('Sanitation Data'!D172)))</f>
        <v/>
      </c>
      <c r="CL178" s="369" t="str">
        <f ca="1">+IF(OFFSET('Sanitation Data'!$D$29,0,10*ROW('Sanitation Data'!D172))="","",OFFSET('Sanitation Data'!$D$29,0,10*ROW('Sanitation Data'!D172)))</f>
        <v/>
      </c>
      <c r="CM178" s="369" t="str">
        <f ca="1">+IF(OFFSET('Sanitation Data'!$D$30,0,10*ROW('Sanitation Data'!D172))="","",OFFSET('Sanitation Data'!$D$30,0,10*ROW('Sanitation Data'!D172)))</f>
        <v/>
      </c>
      <c r="CN178" s="369" t="str">
        <f ca="1">+IF(OFFSET('Sanitation Data'!$D$31,0,10*ROW('Sanitation Data'!D172))="","",OFFSET('Sanitation Data'!$D$31,0,10*ROW('Sanitation Data'!D172)))</f>
        <v/>
      </c>
      <c r="CO178" s="369" t="str">
        <f ca="1">+IF(OFFSET('Sanitation Data'!$D$32,0,10*ROW('Sanitation Data'!D172))="","",OFFSET('Sanitation Data'!$D$32,0,10*ROW('Sanitation Data'!D172)))</f>
        <v/>
      </c>
      <c r="CP178" s="369" t="str">
        <f ca="1">+IF(OFFSET('Sanitation Data'!$E$28,0,10*ROW('Sanitation Data'!E172))="","",OFFSET('Sanitation Data'!$E$28,0,10*ROW('Sanitation Data'!E172)))</f>
        <v/>
      </c>
      <c r="CQ178" s="369" t="str">
        <f ca="1">+IF(OFFSET('Sanitation Data'!$E$29,0,10*ROW('Sanitation Data'!E172))="","",OFFSET('Sanitation Data'!$E$29,0,10*ROW('Sanitation Data'!E172)))</f>
        <v/>
      </c>
      <c r="CR178" s="369" t="str">
        <f ca="1">+IF(OFFSET('Sanitation Data'!$E$30,0,10*ROW('Sanitation Data'!E172))="","",OFFSET('Sanitation Data'!$E$30,0,10*ROW('Sanitation Data'!E172)))</f>
        <v/>
      </c>
      <c r="CS178" s="369" t="str">
        <f ca="1">+IF(OFFSET('Sanitation Data'!$E$31,0,10*ROW('Sanitation Data'!E172))="","",OFFSET('Sanitation Data'!$E$31,0,10*ROW('Sanitation Data'!E172)))</f>
        <v/>
      </c>
      <c r="CT178" s="369" t="str">
        <f ca="1">+IF(OFFSET('Sanitation Data'!$E$32,0,10*ROW('Sanitation Data'!E172))="","",OFFSET('Sanitation Data'!$E$32,0,10*ROW('Sanitation Data'!E172)))</f>
        <v/>
      </c>
      <c r="CU178" s="369" t="str">
        <f ca="1">+IF(OFFSET('Sanitation Data'!$F$28,0,10*ROW('Sanitation Data'!F172))="","",OFFSET('Sanitation Data'!$F$28,0,10*ROW('Sanitation Data'!F172)))</f>
        <v/>
      </c>
      <c r="CV178" s="369" t="str">
        <f ca="1">+IF(OFFSET('Sanitation Data'!$F$29,0,10*ROW('Sanitation Data'!F172))="","",OFFSET('Sanitation Data'!$F$29,0,10*ROW('Sanitation Data'!F172)))</f>
        <v/>
      </c>
      <c r="CW178" s="369" t="str">
        <f ca="1">+IF(OFFSET('Sanitation Data'!$F$30,0,10*ROW('Sanitation Data'!F172))="","",OFFSET('Sanitation Data'!$F$30,0,10*ROW('Sanitation Data'!F172)))</f>
        <v/>
      </c>
      <c r="CX178" s="369" t="str">
        <f ca="1">+IF(OFFSET('Sanitation Data'!$F$31,0,10*ROW('Sanitation Data'!F172))="","",OFFSET('Sanitation Data'!$F$31,0,10*ROW('Sanitation Data'!F172)))</f>
        <v/>
      </c>
      <c r="CY178" s="369" t="str">
        <f ca="1">+IF(OFFSET('Sanitation Data'!$F$32,0,10*ROW('Sanitation Data'!F172))="","",OFFSET('Sanitation Data'!$F$32,0,10*ROW('Sanitation Data'!F172)))</f>
        <v/>
      </c>
      <c r="CZ178" s="369" t="str">
        <f ca="1">+IF(OFFSET('Sanitation Data'!$G$28,0,10*ROW('Sanitation Data'!G172))="","",OFFSET('Sanitation Data'!$G$28,0,10*ROW('Sanitation Data'!G172)))</f>
        <v/>
      </c>
      <c r="DA178" s="369" t="str">
        <f ca="1">+IF(OFFSET('Sanitation Data'!$G$29,0,10*ROW('Sanitation Data'!G172))="","",OFFSET('Sanitation Data'!$G$29,0,10*ROW('Sanitation Data'!G172)))</f>
        <v/>
      </c>
      <c r="DB178" s="369" t="str">
        <f ca="1">+IF(OFFSET('Sanitation Data'!$G$30,0,10*ROW('Sanitation Data'!G172))="","",OFFSET('Sanitation Data'!$G$30,0,10*ROW('Sanitation Data'!G172)))</f>
        <v/>
      </c>
      <c r="DC178" s="369" t="str">
        <f ca="1">+IF(OFFSET('Sanitation Data'!$G$31,0,10*ROW('Sanitation Data'!G172))="","",OFFSET('Sanitation Data'!$G$31,0,10*ROW('Sanitation Data'!G172)))</f>
        <v/>
      </c>
      <c r="DD178" s="369" t="str">
        <f ca="1">+IF(OFFSET('Sanitation Data'!$G$32,0,10*ROW('Sanitation Data'!G172))="","",OFFSET('Sanitation Data'!$G$32,0,10*ROW('Sanitation Data'!G172)))</f>
        <v/>
      </c>
      <c r="DE178" s="369" t="str">
        <f ca="1">+IF(OFFSET('Sanitation Data'!$H$28,0,10*ROW('Sanitation Data'!H172))="","",OFFSET('Sanitation Data'!$H$28,0,10*ROW('Sanitation Data'!H172)))</f>
        <v/>
      </c>
      <c r="DF178" s="369" t="str">
        <f ca="1">+IF(OFFSET('Sanitation Data'!$H$29,0,10*ROW('Sanitation Data'!H172))="","",OFFSET('Sanitation Data'!$H$29,0,10*ROW('Sanitation Data'!H172)))</f>
        <v/>
      </c>
      <c r="DG178" s="369" t="str">
        <f ca="1">+IF(OFFSET('Sanitation Data'!$H$30,0,10*ROW('Sanitation Data'!H172))="","",OFFSET('Sanitation Data'!$H$30,0,10*ROW('Sanitation Data'!H172)))</f>
        <v/>
      </c>
      <c r="DH178" s="369" t="str">
        <f ca="1">+IF(OFFSET('Sanitation Data'!$H$31,0,10*ROW('Sanitation Data'!H172))="","",OFFSET('Sanitation Data'!$H$31,0,10*ROW('Sanitation Data'!H172)))</f>
        <v/>
      </c>
      <c r="DI178" s="369" t="str">
        <f ca="1">+IF(OFFSET('Sanitation Data'!$H$32,0,10*ROW('Sanitation Data'!H172))="","",OFFSET('Sanitation Data'!$H$32,0,10*ROW('Sanitation Data'!H172)))</f>
        <v/>
      </c>
      <c r="DJ178" s="369" t="str">
        <f ca="1">+IF(OFFSET('Sanitation Data'!$I$28,0,10*ROW('Sanitation Data'!I172))="","",OFFSET('Sanitation Data'!$I$28,0,10*ROW('Sanitation Data'!I172)))</f>
        <v/>
      </c>
      <c r="DK178" s="369" t="str">
        <f ca="1">+IF(OFFSET('Sanitation Data'!$I$29,0,10*ROW('Sanitation Data'!I172))="","",OFFSET('Sanitation Data'!$I$29,0,10*ROW('Sanitation Data'!I172)))</f>
        <v/>
      </c>
      <c r="DL178" s="369" t="str">
        <f ca="1">+IF(OFFSET('Sanitation Data'!$I$30,0,10*ROW('Sanitation Data'!I172))="","",OFFSET('Sanitation Data'!$I$30,0,10*ROW('Sanitation Data'!I172)))</f>
        <v/>
      </c>
      <c r="DM178" s="369" t="str">
        <f ca="1">+IF(OFFSET('Sanitation Data'!$I$31,0,10*ROW('Sanitation Data'!I172))="","",OFFSET('Sanitation Data'!$I$31,0,10*ROW('Sanitation Data'!I172)))</f>
        <v/>
      </c>
      <c r="DN178" s="369" t="str">
        <f ca="1">+IF(OFFSET('Sanitation Data'!$I$32,0,10*ROW('Sanitation Data'!I172))="","",OFFSET('Sanitation Data'!$I$32,0,10*ROW('Sanitation Data'!I172)))</f>
        <v/>
      </c>
      <c r="DO178" s="369" t="str">
        <f ca="1">+IF(OFFSET('Hygiene Data'!$D$11,0,10*ROW('Hygiene Data'!D172))="","",OFFSET('Hygiene Data'!$D$11,0,10*ROW('Hygiene Data'!D172)))</f>
        <v/>
      </c>
      <c r="DP178" s="369" t="str">
        <f ca="1">+IF(OFFSET('Hygiene Data'!$D$12,0,10*ROW('Hygiene Data'!D172))="","",OFFSET('Hygiene Data'!$D$12,0,10*ROW('Hygiene Data'!D172)))</f>
        <v/>
      </c>
      <c r="DQ178" s="369" t="str">
        <f ca="1">+IF(OFFSET('Hygiene Data'!$D$13,0,10*ROW('Hygiene Data'!D172))="","",OFFSET('Hygiene Data'!$D$13,0,10*ROW('Hygiene Data'!D172)))</f>
        <v/>
      </c>
      <c r="DR178" s="369" t="str">
        <f ca="1">+IF(OFFSET('Hygiene Data'!$E$11,0,10*ROW('Hygiene Data'!E172))="","",OFFSET('Hygiene Data'!$E$11,0,10*ROW('Hygiene Data'!E172)))</f>
        <v/>
      </c>
      <c r="DS178" s="369" t="str">
        <f ca="1">+IF(OFFSET('Hygiene Data'!$E$12,0,10*ROW('Hygiene Data'!E172))="","",OFFSET('Hygiene Data'!$E$12,0,10*ROW('Hygiene Data'!E172)))</f>
        <v/>
      </c>
      <c r="DT178" s="369" t="str">
        <f ca="1">+IF(OFFSET('Hygiene Data'!$E$13,0,10*ROW('Hygiene Data'!E172))="","",OFFSET('Hygiene Data'!$E$13,0,10*ROW('Hygiene Data'!E172)))</f>
        <v/>
      </c>
      <c r="DU178" s="369" t="str">
        <f ca="1">+IF(OFFSET('Hygiene Data'!$F$11,0,10*ROW('Hygiene Data'!F172))="","",OFFSET('Hygiene Data'!$F$11,0,10*ROW('Hygiene Data'!F172)))</f>
        <v/>
      </c>
      <c r="DV178" s="369" t="str">
        <f ca="1">+IF(OFFSET('Hygiene Data'!$F$12,0,10*ROW('Hygiene Data'!F172))="","",OFFSET('Hygiene Data'!$F$12,0,10*ROW('Hygiene Data'!F172)))</f>
        <v/>
      </c>
      <c r="DW178" s="369" t="str">
        <f ca="1">+IF(OFFSET('Hygiene Data'!$F$13,0,10*ROW('Hygiene Data'!F172))="","",OFFSET('Hygiene Data'!$F$13,0,10*ROW('Hygiene Data'!F172)))</f>
        <v/>
      </c>
      <c r="DX178" s="369" t="str">
        <f ca="1">+IF(OFFSET('Hygiene Data'!$G$11,0,10*ROW('Hygiene Data'!G172))="","",OFFSET('Hygiene Data'!$G$11,0,10*ROW('Hygiene Data'!G172)))</f>
        <v/>
      </c>
      <c r="DY178" s="369" t="str">
        <f ca="1">+IF(OFFSET('Hygiene Data'!$G$12,0,10*ROW('Hygiene Data'!G172))="","",OFFSET('Hygiene Data'!$G$12,0,10*ROW('Hygiene Data'!G172)))</f>
        <v/>
      </c>
      <c r="DZ178" s="369" t="str">
        <f ca="1">+IF(OFFSET('Hygiene Data'!$G$13,0,10*ROW('Hygiene Data'!G172))="","",OFFSET('Hygiene Data'!$G$13,0,10*ROW('Hygiene Data'!G172)))</f>
        <v/>
      </c>
      <c r="EA178" s="369" t="str">
        <f ca="1">+IF(OFFSET('Hygiene Data'!$H$11,0,10*ROW('Hygiene Data'!H172))="","",OFFSET('Hygiene Data'!$H$11,0,10*ROW('Hygiene Data'!H172)))</f>
        <v/>
      </c>
      <c r="EB178" s="369" t="str">
        <f ca="1">+IF(OFFSET('Hygiene Data'!$H$12,0,10*ROW('Hygiene Data'!H172))="","",OFFSET('Hygiene Data'!$H$12,0,10*ROW('Hygiene Data'!H172)))</f>
        <v/>
      </c>
      <c r="EC178" s="369" t="str">
        <f ca="1">+IF(OFFSET('Hygiene Data'!$H$13,0,10*ROW('Hygiene Data'!H172))="","",OFFSET('Hygiene Data'!$H$13,0,10*ROW('Hygiene Data'!H172)))</f>
        <v/>
      </c>
      <c r="ED178" s="369" t="str">
        <f ca="1">+IF(OFFSET('Hygiene Data'!$I$11,0,10*ROW('Hygiene Data'!I172))="","",OFFSET('Hygiene Data'!$I$11,0,10*ROW('Hygiene Data'!I172)))</f>
        <v/>
      </c>
      <c r="EE178" s="369" t="str">
        <f ca="1">+IF(OFFSET('Hygiene Data'!$I$12,0,10*ROW('Hygiene Data'!I172))="","",OFFSET('Hygiene Data'!$I$12,0,10*ROW('Hygiene Data'!I172)))</f>
        <v/>
      </c>
      <c r="EF178" s="369" t="str">
        <f ca="1">+IF(OFFSET('Hygiene Data'!$I$13,0,10*ROW('Hygiene Data'!I172))="","",OFFSET('Hygiene Data'!$I$13,0,10*ROW('Hygiene Data'!I172)))</f>
        <v/>
      </c>
    </row>
    <row r="179" spans="1:136" x14ac:dyDescent="0.25">
      <c r="A179" s="478" t="str">
        <f ca="1">+IF(OFFSET('Water Data'!$B$2,0,10*ROW('Water Data'!E173))="","",OFFSET('Water Data'!$B$2,0,10*ROW('Water Data'!E173)))</f>
        <v/>
      </c>
      <c r="B179" s="478"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05" t="str">
        <f t="shared" ca="1" si="2"/>
        <v/>
      </c>
      <c r="D179" s="506"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06"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06"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06"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06"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06"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06"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06"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06"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06"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06"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06"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06"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06"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06"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06"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06"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06"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07"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07"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07"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07"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07"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07"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07"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07"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07"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07"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07"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07"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07"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07"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07"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07"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07"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07"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07"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07"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07"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07"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07"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07"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07"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07"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07"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07"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07"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07"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08"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84"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08"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08"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08"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08"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08"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08"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08"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08"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08"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08"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08"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08"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08"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08"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08"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08"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69" t="str">
        <f ca="1">+IF(OFFSET('Water Data'!$D$27,0,10*ROW('Water Data'!D173))="","",OFFSET('Water Data'!$D$27,0,10*ROW('Water Data'!D173)))</f>
        <v/>
      </c>
      <c r="BT179" s="369" t="str">
        <f ca="1">+IF(OFFSET('Water Data'!$D$28,0,10*ROW('Water Data'!D173))="","",OFFSET('Water Data'!$D$28,0,10*ROW('Water Data'!D173)))</f>
        <v/>
      </c>
      <c r="BU179" s="369" t="str">
        <f ca="1">+IF(OFFSET('Water Data'!$D$29,0,10*ROW('Water Data'!D173))="","",OFFSET('Water Data'!$D$29,0,10*ROW('Water Data'!D173)))</f>
        <v/>
      </c>
      <c r="BV179" s="369" t="str">
        <f ca="1">+IF(OFFSET('Water Data'!$E$27,0,10*ROW('Water Data'!E173))="","",OFFSET('Water Data'!$E$27,0,10*ROW('Water Data'!E173)))</f>
        <v/>
      </c>
      <c r="BW179" s="369" t="str">
        <f ca="1">+IF(OFFSET('Water Data'!$E$28,0,10*ROW('Water Data'!E173))="","",OFFSET('Water Data'!$E$28,0,10*ROW('Water Data'!E173)))</f>
        <v/>
      </c>
      <c r="BX179" s="369" t="str">
        <f ca="1">+IF(OFFSET('Water Data'!$E$29,0,10*ROW('Water Data'!E173))="","",OFFSET('Water Data'!$E$29,0,10*ROW('Water Data'!E173)))</f>
        <v/>
      </c>
      <c r="BY179" s="369" t="str">
        <f ca="1">+IF(OFFSET('Water Data'!$F$27,0,10*ROW('Water Data'!F173))="","",OFFSET('Water Data'!$F$27,0,10*ROW('Water Data'!F173)))</f>
        <v/>
      </c>
      <c r="BZ179" s="369" t="str">
        <f ca="1">+IF(OFFSET('Water Data'!$F$28,0,10*ROW('Water Data'!F173))="","",OFFSET('Water Data'!$F$28,0,10*ROW('Water Data'!F173)))</f>
        <v/>
      </c>
      <c r="CA179" s="369" t="str">
        <f ca="1">+IF(OFFSET('Water Data'!$F$29,0,10*ROW('Water Data'!F173))="","",OFFSET('Water Data'!$F$29,0,10*ROW('Water Data'!F173)))</f>
        <v/>
      </c>
      <c r="CB179" s="369" t="str">
        <f ca="1">+IF(OFFSET('Water Data'!$G$27,0,10*ROW('Water Data'!G173))="","",OFFSET('Water Data'!$G$27,0,10*ROW('Water Data'!G173)))</f>
        <v/>
      </c>
      <c r="CC179" s="369" t="str">
        <f ca="1">+IF(OFFSET('Water Data'!$G$28,0,10*ROW('Water Data'!G173))="","",OFFSET('Water Data'!$G$28,0,10*ROW('Water Data'!G173)))</f>
        <v/>
      </c>
      <c r="CD179" s="369" t="str">
        <f ca="1">+IF(OFFSET('Water Data'!$G$29,0,10*ROW('Water Data'!G173))="","",OFFSET('Water Data'!$G$29,0,10*ROW('Water Data'!G173)))</f>
        <v/>
      </c>
      <c r="CE179" s="369" t="str">
        <f ca="1">+IF(OFFSET('Water Data'!$H$27,0,10*ROW('Water Data'!H173))="","",OFFSET('Water Data'!$H$27,0,10*ROW('Water Data'!H173)))</f>
        <v/>
      </c>
      <c r="CF179" s="369" t="str">
        <f ca="1">+IF(OFFSET('Water Data'!$H$28,0,10*ROW('Water Data'!H173))="","",OFFSET('Water Data'!$H$28,0,10*ROW('Water Data'!H173)))</f>
        <v/>
      </c>
      <c r="CG179" s="369" t="str">
        <f ca="1">+IF(OFFSET('Water Data'!$H$29,0,10*ROW('Water Data'!H173))="","",OFFSET('Water Data'!$H$29,0,10*ROW('Water Data'!H173)))</f>
        <v/>
      </c>
      <c r="CH179" s="369" t="str">
        <f ca="1">+IF(OFFSET('Water Data'!$I$27,0,10*ROW('Water Data'!I173))="","",OFFSET('Water Data'!$I$27,0,10*ROW('Water Data'!I173)))</f>
        <v/>
      </c>
      <c r="CI179" s="369" t="str">
        <f ca="1">+IF(OFFSET('Water Data'!$I$28,0,10*ROW('Water Data'!I173))="","",OFFSET('Water Data'!$I$28,0,10*ROW('Water Data'!I173)))</f>
        <v/>
      </c>
      <c r="CJ179" s="369" t="str">
        <f ca="1">+IF(OFFSET('Water Data'!$I$29,0,10*ROW('Water Data'!I173))="","",OFFSET('Water Data'!$I$29,0,10*ROW('Water Data'!I173)))</f>
        <v/>
      </c>
      <c r="CK179" s="369" t="str">
        <f ca="1">+IF(OFFSET('Sanitation Data'!$D$28,0,10*ROW('Sanitation Data'!D173))="","",OFFSET('Sanitation Data'!$D$28,0,10*ROW('Sanitation Data'!D173)))</f>
        <v/>
      </c>
      <c r="CL179" s="369" t="str">
        <f ca="1">+IF(OFFSET('Sanitation Data'!$D$29,0,10*ROW('Sanitation Data'!D173))="","",OFFSET('Sanitation Data'!$D$29,0,10*ROW('Sanitation Data'!D173)))</f>
        <v/>
      </c>
      <c r="CM179" s="369" t="str">
        <f ca="1">+IF(OFFSET('Sanitation Data'!$D$30,0,10*ROW('Sanitation Data'!D173))="","",OFFSET('Sanitation Data'!$D$30,0,10*ROW('Sanitation Data'!D173)))</f>
        <v/>
      </c>
      <c r="CN179" s="369" t="str">
        <f ca="1">+IF(OFFSET('Sanitation Data'!$D$31,0,10*ROW('Sanitation Data'!D173))="","",OFFSET('Sanitation Data'!$D$31,0,10*ROW('Sanitation Data'!D173)))</f>
        <v/>
      </c>
      <c r="CO179" s="369" t="str">
        <f ca="1">+IF(OFFSET('Sanitation Data'!$D$32,0,10*ROW('Sanitation Data'!D173))="","",OFFSET('Sanitation Data'!$D$32,0,10*ROW('Sanitation Data'!D173)))</f>
        <v/>
      </c>
      <c r="CP179" s="369" t="str">
        <f ca="1">+IF(OFFSET('Sanitation Data'!$E$28,0,10*ROW('Sanitation Data'!E173))="","",OFFSET('Sanitation Data'!$E$28,0,10*ROW('Sanitation Data'!E173)))</f>
        <v/>
      </c>
      <c r="CQ179" s="369" t="str">
        <f ca="1">+IF(OFFSET('Sanitation Data'!$E$29,0,10*ROW('Sanitation Data'!E173))="","",OFFSET('Sanitation Data'!$E$29,0,10*ROW('Sanitation Data'!E173)))</f>
        <v/>
      </c>
      <c r="CR179" s="369" t="str">
        <f ca="1">+IF(OFFSET('Sanitation Data'!$E$30,0,10*ROW('Sanitation Data'!E173))="","",OFFSET('Sanitation Data'!$E$30,0,10*ROW('Sanitation Data'!E173)))</f>
        <v/>
      </c>
      <c r="CS179" s="369" t="str">
        <f ca="1">+IF(OFFSET('Sanitation Data'!$E$31,0,10*ROW('Sanitation Data'!E173))="","",OFFSET('Sanitation Data'!$E$31,0,10*ROW('Sanitation Data'!E173)))</f>
        <v/>
      </c>
      <c r="CT179" s="369" t="str">
        <f ca="1">+IF(OFFSET('Sanitation Data'!$E$32,0,10*ROW('Sanitation Data'!E173))="","",OFFSET('Sanitation Data'!$E$32,0,10*ROW('Sanitation Data'!E173)))</f>
        <v/>
      </c>
      <c r="CU179" s="369" t="str">
        <f ca="1">+IF(OFFSET('Sanitation Data'!$F$28,0,10*ROW('Sanitation Data'!F173))="","",OFFSET('Sanitation Data'!$F$28,0,10*ROW('Sanitation Data'!F173)))</f>
        <v/>
      </c>
      <c r="CV179" s="369" t="str">
        <f ca="1">+IF(OFFSET('Sanitation Data'!$F$29,0,10*ROW('Sanitation Data'!F173))="","",OFFSET('Sanitation Data'!$F$29,0,10*ROW('Sanitation Data'!F173)))</f>
        <v/>
      </c>
      <c r="CW179" s="369" t="str">
        <f ca="1">+IF(OFFSET('Sanitation Data'!$F$30,0,10*ROW('Sanitation Data'!F173))="","",OFFSET('Sanitation Data'!$F$30,0,10*ROW('Sanitation Data'!F173)))</f>
        <v/>
      </c>
      <c r="CX179" s="369" t="str">
        <f ca="1">+IF(OFFSET('Sanitation Data'!$F$31,0,10*ROW('Sanitation Data'!F173))="","",OFFSET('Sanitation Data'!$F$31,0,10*ROW('Sanitation Data'!F173)))</f>
        <v/>
      </c>
      <c r="CY179" s="369" t="str">
        <f ca="1">+IF(OFFSET('Sanitation Data'!$F$32,0,10*ROW('Sanitation Data'!F173))="","",OFFSET('Sanitation Data'!$F$32,0,10*ROW('Sanitation Data'!F173)))</f>
        <v/>
      </c>
      <c r="CZ179" s="369" t="str">
        <f ca="1">+IF(OFFSET('Sanitation Data'!$G$28,0,10*ROW('Sanitation Data'!G173))="","",OFFSET('Sanitation Data'!$G$28,0,10*ROW('Sanitation Data'!G173)))</f>
        <v/>
      </c>
      <c r="DA179" s="369" t="str">
        <f ca="1">+IF(OFFSET('Sanitation Data'!$G$29,0,10*ROW('Sanitation Data'!G173))="","",OFFSET('Sanitation Data'!$G$29,0,10*ROW('Sanitation Data'!G173)))</f>
        <v/>
      </c>
      <c r="DB179" s="369" t="str">
        <f ca="1">+IF(OFFSET('Sanitation Data'!$G$30,0,10*ROW('Sanitation Data'!G173))="","",OFFSET('Sanitation Data'!$G$30,0,10*ROW('Sanitation Data'!G173)))</f>
        <v/>
      </c>
      <c r="DC179" s="369" t="str">
        <f ca="1">+IF(OFFSET('Sanitation Data'!$G$31,0,10*ROW('Sanitation Data'!G173))="","",OFFSET('Sanitation Data'!$G$31,0,10*ROW('Sanitation Data'!G173)))</f>
        <v/>
      </c>
      <c r="DD179" s="369" t="str">
        <f ca="1">+IF(OFFSET('Sanitation Data'!$G$32,0,10*ROW('Sanitation Data'!G173))="","",OFFSET('Sanitation Data'!$G$32,0,10*ROW('Sanitation Data'!G173)))</f>
        <v/>
      </c>
      <c r="DE179" s="369" t="str">
        <f ca="1">+IF(OFFSET('Sanitation Data'!$H$28,0,10*ROW('Sanitation Data'!H173))="","",OFFSET('Sanitation Data'!$H$28,0,10*ROW('Sanitation Data'!H173)))</f>
        <v/>
      </c>
      <c r="DF179" s="369" t="str">
        <f ca="1">+IF(OFFSET('Sanitation Data'!$H$29,0,10*ROW('Sanitation Data'!H173))="","",OFFSET('Sanitation Data'!$H$29,0,10*ROW('Sanitation Data'!H173)))</f>
        <v/>
      </c>
      <c r="DG179" s="369" t="str">
        <f ca="1">+IF(OFFSET('Sanitation Data'!$H$30,0,10*ROW('Sanitation Data'!H173))="","",OFFSET('Sanitation Data'!$H$30,0,10*ROW('Sanitation Data'!H173)))</f>
        <v/>
      </c>
      <c r="DH179" s="369" t="str">
        <f ca="1">+IF(OFFSET('Sanitation Data'!$H$31,0,10*ROW('Sanitation Data'!H173))="","",OFFSET('Sanitation Data'!$H$31,0,10*ROW('Sanitation Data'!H173)))</f>
        <v/>
      </c>
      <c r="DI179" s="369" t="str">
        <f ca="1">+IF(OFFSET('Sanitation Data'!$H$32,0,10*ROW('Sanitation Data'!H173))="","",OFFSET('Sanitation Data'!$H$32,0,10*ROW('Sanitation Data'!H173)))</f>
        <v/>
      </c>
      <c r="DJ179" s="369" t="str">
        <f ca="1">+IF(OFFSET('Sanitation Data'!$I$28,0,10*ROW('Sanitation Data'!I173))="","",OFFSET('Sanitation Data'!$I$28,0,10*ROW('Sanitation Data'!I173)))</f>
        <v/>
      </c>
      <c r="DK179" s="369" t="str">
        <f ca="1">+IF(OFFSET('Sanitation Data'!$I$29,0,10*ROW('Sanitation Data'!I173))="","",OFFSET('Sanitation Data'!$I$29,0,10*ROW('Sanitation Data'!I173)))</f>
        <v/>
      </c>
      <c r="DL179" s="369" t="str">
        <f ca="1">+IF(OFFSET('Sanitation Data'!$I$30,0,10*ROW('Sanitation Data'!I173))="","",OFFSET('Sanitation Data'!$I$30,0,10*ROW('Sanitation Data'!I173)))</f>
        <v/>
      </c>
      <c r="DM179" s="369" t="str">
        <f ca="1">+IF(OFFSET('Sanitation Data'!$I$31,0,10*ROW('Sanitation Data'!I173))="","",OFFSET('Sanitation Data'!$I$31,0,10*ROW('Sanitation Data'!I173)))</f>
        <v/>
      </c>
      <c r="DN179" s="369" t="str">
        <f ca="1">+IF(OFFSET('Sanitation Data'!$I$32,0,10*ROW('Sanitation Data'!I173))="","",OFFSET('Sanitation Data'!$I$32,0,10*ROW('Sanitation Data'!I173)))</f>
        <v/>
      </c>
      <c r="DO179" s="369" t="str">
        <f ca="1">+IF(OFFSET('Hygiene Data'!$D$11,0,10*ROW('Hygiene Data'!D173))="","",OFFSET('Hygiene Data'!$D$11,0,10*ROW('Hygiene Data'!D173)))</f>
        <v/>
      </c>
      <c r="DP179" s="369" t="str">
        <f ca="1">+IF(OFFSET('Hygiene Data'!$D$12,0,10*ROW('Hygiene Data'!D173))="","",OFFSET('Hygiene Data'!$D$12,0,10*ROW('Hygiene Data'!D173)))</f>
        <v/>
      </c>
      <c r="DQ179" s="369" t="str">
        <f ca="1">+IF(OFFSET('Hygiene Data'!$D$13,0,10*ROW('Hygiene Data'!D173))="","",OFFSET('Hygiene Data'!$D$13,0,10*ROW('Hygiene Data'!D173)))</f>
        <v/>
      </c>
      <c r="DR179" s="369" t="str">
        <f ca="1">+IF(OFFSET('Hygiene Data'!$E$11,0,10*ROW('Hygiene Data'!E173))="","",OFFSET('Hygiene Data'!$E$11,0,10*ROW('Hygiene Data'!E173)))</f>
        <v/>
      </c>
      <c r="DS179" s="369" t="str">
        <f ca="1">+IF(OFFSET('Hygiene Data'!$E$12,0,10*ROW('Hygiene Data'!E173))="","",OFFSET('Hygiene Data'!$E$12,0,10*ROW('Hygiene Data'!E173)))</f>
        <v/>
      </c>
      <c r="DT179" s="369" t="str">
        <f ca="1">+IF(OFFSET('Hygiene Data'!$E$13,0,10*ROW('Hygiene Data'!E173))="","",OFFSET('Hygiene Data'!$E$13,0,10*ROW('Hygiene Data'!E173)))</f>
        <v/>
      </c>
      <c r="DU179" s="369" t="str">
        <f ca="1">+IF(OFFSET('Hygiene Data'!$F$11,0,10*ROW('Hygiene Data'!F173))="","",OFFSET('Hygiene Data'!$F$11,0,10*ROW('Hygiene Data'!F173)))</f>
        <v/>
      </c>
      <c r="DV179" s="369" t="str">
        <f ca="1">+IF(OFFSET('Hygiene Data'!$F$12,0,10*ROW('Hygiene Data'!F173))="","",OFFSET('Hygiene Data'!$F$12,0,10*ROW('Hygiene Data'!F173)))</f>
        <v/>
      </c>
      <c r="DW179" s="369" t="str">
        <f ca="1">+IF(OFFSET('Hygiene Data'!$F$13,0,10*ROW('Hygiene Data'!F173))="","",OFFSET('Hygiene Data'!$F$13,0,10*ROW('Hygiene Data'!F173)))</f>
        <v/>
      </c>
      <c r="DX179" s="369" t="str">
        <f ca="1">+IF(OFFSET('Hygiene Data'!$G$11,0,10*ROW('Hygiene Data'!G173))="","",OFFSET('Hygiene Data'!$G$11,0,10*ROW('Hygiene Data'!G173)))</f>
        <v/>
      </c>
      <c r="DY179" s="369" t="str">
        <f ca="1">+IF(OFFSET('Hygiene Data'!$G$12,0,10*ROW('Hygiene Data'!G173))="","",OFFSET('Hygiene Data'!$G$12,0,10*ROW('Hygiene Data'!G173)))</f>
        <v/>
      </c>
      <c r="DZ179" s="369" t="str">
        <f ca="1">+IF(OFFSET('Hygiene Data'!$G$13,0,10*ROW('Hygiene Data'!G173))="","",OFFSET('Hygiene Data'!$G$13,0,10*ROW('Hygiene Data'!G173)))</f>
        <v/>
      </c>
      <c r="EA179" s="369" t="str">
        <f ca="1">+IF(OFFSET('Hygiene Data'!$H$11,0,10*ROW('Hygiene Data'!H173))="","",OFFSET('Hygiene Data'!$H$11,0,10*ROW('Hygiene Data'!H173)))</f>
        <v/>
      </c>
      <c r="EB179" s="369" t="str">
        <f ca="1">+IF(OFFSET('Hygiene Data'!$H$12,0,10*ROW('Hygiene Data'!H173))="","",OFFSET('Hygiene Data'!$H$12,0,10*ROW('Hygiene Data'!H173)))</f>
        <v/>
      </c>
      <c r="EC179" s="369" t="str">
        <f ca="1">+IF(OFFSET('Hygiene Data'!$H$13,0,10*ROW('Hygiene Data'!H173))="","",OFFSET('Hygiene Data'!$H$13,0,10*ROW('Hygiene Data'!H173)))</f>
        <v/>
      </c>
      <c r="ED179" s="369" t="str">
        <f ca="1">+IF(OFFSET('Hygiene Data'!$I$11,0,10*ROW('Hygiene Data'!I173))="","",OFFSET('Hygiene Data'!$I$11,0,10*ROW('Hygiene Data'!I173)))</f>
        <v/>
      </c>
      <c r="EE179" s="369" t="str">
        <f ca="1">+IF(OFFSET('Hygiene Data'!$I$12,0,10*ROW('Hygiene Data'!I173))="","",OFFSET('Hygiene Data'!$I$12,0,10*ROW('Hygiene Data'!I173)))</f>
        <v/>
      </c>
      <c r="EF179" s="369" t="str">
        <f ca="1">+IF(OFFSET('Hygiene Data'!$I$13,0,10*ROW('Hygiene Data'!I173))="","",OFFSET('Hygiene Data'!$I$13,0,10*ROW('Hygiene Data'!I173)))</f>
        <v/>
      </c>
    </row>
    <row r="180" spans="1:136" x14ac:dyDescent="0.25">
      <c r="A180" s="478" t="str">
        <f ca="1">+IF(OFFSET('Water Data'!$B$2,0,10*ROW('Water Data'!E174))="","",OFFSET('Water Data'!$B$2,0,10*ROW('Water Data'!E174)))</f>
        <v/>
      </c>
      <c r="B180" s="478"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05" t="str">
        <f t="shared" ca="1" si="2"/>
        <v/>
      </c>
      <c r="D180" s="506"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06"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06"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06"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06"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06"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06"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06"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06"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06"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06"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06"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06"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06"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06"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06"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06"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06"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07"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07"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07"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07"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07"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07"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07"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07"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07"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07"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07"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07"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07"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07"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07"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07"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07"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07"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07"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07"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07"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07"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07"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07"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07"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07"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07"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07"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07"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07"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08"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84"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08"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08"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08"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08"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08"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08"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08"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08"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08"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08"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08"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08"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08"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08"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08"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08"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69" t="str">
        <f ca="1">+IF(OFFSET('Water Data'!$D$27,0,10*ROW('Water Data'!D174))="","",OFFSET('Water Data'!$D$27,0,10*ROW('Water Data'!D174)))</f>
        <v/>
      </c>
      <c r="BT180" s="369" t="str">
        <f ca="1">+IF(OFFSET('Water Data'!$D$28,0,10*ROW('Water Data'!D174))="","",OFFSET('Water Data'!$D$28,0,10*ROW('Water Data'!D174)))</f>
        <v/>
      </c>
      <c r="BU180" s="369" t="str">
        <f ca="1">+IF(OFFSET('Water Data'!$D$29,0,10*ROW('Water Data'!D174))="","",OFFSET('Water Data'!$D$29,0,10*ROW('Water Data'!D174)))</f>
        <v/>
      </c>
      <c r="BV180" s="369" t="str">
        <f ca="1">+IF(OFFSET('Water Data'!$E$27,0,10*ROW('Water Data'!E174))="","",OFFSET('Water Data'!$E$27,0,10*ROW('Water Data'!E174)))</f>
        <v/>
      </c>
      <c r="BW180" s="369" t="str">
        <f ca="1">+IF(OFFSET('Water Data'!$E$28,0,10*ROW('Water Data'!E174))="","",OFFSET('Water Data'!$E$28,0,10*ROW('Water Data'!E174)))</f>
        <v/>
      </c>
      <c r="BX180" s="369" t="str">
        <f ca="1">+IF(OFFSET('Water Data'!$E$29,0,10*ROW('Water Data'!E174))="","",OFFSET('Water Data'!$E$29,0,10*ROW('Water Data'!E174)))</f>
        <v/>
      </c>
      <c r="BY180" s="369" t="str">
        <f ca="1">+IF(OFFSET('Water Data'!$F$27,0,10*ROW('Water Data'!F174))="","",OFFSET('Water Data'!$F$27,0,10*ROW('Water Data'!F174)))</f>
        <v/>
      </c>
      <c r="BZ180" s="369" t="str">
        <f ca="1">+IF(OFFSET('Water Data'!$F$28,0,10*ROW('Water Data'!F174))="","",OFFSET('Water Data'!$F$28,0,10*ROW('Water Data'!F174)))</f>
        <v/>
      </c>
      <c r="CA180" s="369" t="str">
        <f ca="1">+IF(OFFSET('Water Data'!$F$29,0,10*ROW('Water Data'!F174))="","",OFFSET('Water Data'!$F$29,0,10*ROW('Water Data'!F174)))</f>
        <v/>
      </c>
      <c r="CB180" s="369" t="str">
        <f ca="1">+IF(OFFSET('Water Data'!$G$27,0,10*ROW('Water Data'!G174))="","",OFFSET('Water Data'!$G$27,0,10*ROW('Water Data'!G174)))</f>
        <v/>
      </c>
      <c r="CC180" s="369" t="str">
        <f ca="1">+IF(OFFSET('Water Data'!$G$28,0,10*ROW('Water Data'!G174))="","",OFFSET('Water Data'!$G$28,0,10*ROW('Water Data'!G174)))</f>
        <v/>
      </c>
      <c r="CD180" s="369" t="str">
        <f ca="1">+IF(OFFSET('Water Data'!$G$29,0,10*ROW('Water Data'!G174))="","",OFFSET('Water Data'!$G$29,0,10*ROW('Water Data'!G174)))</f>
        <v/>
      </c>
      <c r="CE180" s="369" t="str">
        <f ca="1">+IF(OFFSET('Water Data'!$H$27,0,10*ROW('Water Data'!H174))="","",OFFSET('Water Data'!$H$27,0,10*ROW('Water Data'!H174)))</f>
        <v/>
      </c>
      <c r="CF180" s="369" t="str">
        <f ca="1">+IF(OFFSET('Water Data'!$H$28,0,10*ROW('Water Data'!H174))="","",OFFSET('Water Data'!$H$28,0,10*ROW('Water Data'!H174)))</f>
        <v/>
      </c>
      <c r="CG180" s="369" t="str">
        <f ca="1">+IF(OFFSET('Water Data'!$H$29,0,10*ROW('Water Data'!H174))="","",OFFSET('Water Data'!$H$29,0,10*ROW('Water Data'!H174)))</f>
        <v/>
      </c>
      <c r="CH180" s="369" t="str">
        <f ca="1">+IF(OFFSET('Water Data'!$I$27,0,10*ROW('Water Data'!I174))="","",OFFSET('Water Data'!$I$27,0,10*ROW('Water Data'!I174)))</f>
        <v/>
      </c>
      <c r="CI180" s="369" t="str">
        <f ca="1">+IF(OFFSET('Water Data'!$I$28,0,10*ROW('Water Data'!I174))="","",OFFSET('Water Data'!$I$28,0,10*ROW('Water Data'!I174)))</f>
        <v/>
      </c>
      <c r="CJ180" s="369" t="str">
        <f ca="1">+IF(OFFSET('Water Data'!$I$29,0,10*ROW('Water Data'!I174))="","",OFFSET('Water Data'!$I$29,0,10*ROW('Water Data'!I174)))</f>
        <v/>
      </c>
      <c r="CK180" s="369" t="str">
        <f ca="1">+IF(OFFSET('Sanitation Data'!$D$28,0,10*ROW('Sanitation Data'!D174))="","",OFFSET('Sanitation Data'!$D$28,0,10*ROW('Sanitation Data'!D174)))</f>
        <v/>
      </c>
      <c r="CL180" s="369" t="str">
        <f ca="1">+IF(OFFSET('Sanitation Data'!$D$29,0,10*ROW('Sanitation Data'!D174))="","",OFFSET('Sanitation Data'!$D$29,0,10*ROW('Sanitation Data'!D174)))</f>
        <v/>
      </c>
      <c r="CM180" s="369" t="str">
        <f ca="1">+IF(OFFSET('Sanitation Data'!$D$30,0,10*ROW('Sanitation Data'!D174))="","",OFFSET('Sanitation Data'!$D$30,0,10*ROW('Sanitation Data'!D174)))</f>
        <v/>
      </c>
      <c r="CN180" s="369" t="str">
        <f ca="1">+IF(OFFSET('Sanitation Data'!$D$31,0,10*ROW('Sanitation Data'!D174))="","",OFFSET('Sanitation Data'!$D$31,0,10*ROW('Sanitation Data'!D174)))</f>
        <v/>
      </c>
      <c r="CO180" s="369" t="str">
        <f ca="1">+IF(OFFSET('Sanitation Data'!$D$32,0,10*ROW('Sanitation Data'!D174))="","",OFFSET('Sanitation Data'!$D$32,0,10*ROW('Sanitation Data'!D174)))</f>
        <v/>
      </c>
      <c r="CP180" s="369" t="str">
        <f ca="1">+IF(OFFSET('Sanitation Data'!$E$28,0,10*ROW('Sanitation Data'!E174))="","",OFFSET('Sanitation Data'!$E$28,0,10*ROW('Sanitation Data'!E174)))</f>
        <v/>
      </c>
      <c r="CQ180" s="369" t="str">
        <f ca="1">+IF(OFFSET('Sanitation Data'!$E$29,0,10*ROW('Sanitation Data'!E174))="","",OFFSET('Sanitation Data'!$E$29,0,10*ROW('Sanitation Data'!E174)))</f>
        <v/>
      </c>
      <c r="CR180" s="369" t="str">
        <f ca="1">+IF(OFFSET('Sanitation Data'!$E$30,0,10*ROW('Sanitation Data'!E174))="","",OFFSET('Sanitation Data'!$E$30,0,10*ROW('Sanitation Data'!E174)))</f>
        <v/>
      </c>
      <c r="CS180" s="369" t="str">
        <f ca="1">+IF(OFFSET('Sanitation Data'!$E$31,0,10*ROW('Sanitation Data'!E174))="","",OFFSET('Sanitation Data'!$E$31,0,10*ROW('Sanitation Data'!E174)))</f>
        <v/>
      </c>
      <c r="CT180" s="369" t="str">
        <f ca="1">+IF(OFFSET('Sanitation Data'!$E$32,0,10*ROW('Sanitation Data'!E174))="","",OFFSET('Sanitation Data'!$E$32,0,10*ROW('Sanitation Data'!E174)))</f>
        <v/>
      </c>
      <c r="CU180" s="369" t="str">
        <f ca="1">+IF(OFFSET('Sanitation Data'!$F$28,0,10*ROW('Sanitation Data'!F174))="","",OFFSET('Sanitation Data'!$F$28,0,10*ROW('Sanitation Data'!F174)))</f>
        <v/>
      </c>
      <c r="CV180" s="369" t="str">
        <f ca="1">+IF(OFFSET('Sanitation Data'!$F$29,0,10*ROW('Sanitation Data'!F174))="","",OFFSET('Sanitation Data'!$F$29,0,10*ROW('Sanitation Data'!F174)))</f>
        <v/>
      </c>
      <c r="CW180" s="369" t="str">
        <f ca="1">+IF(OFFSET('Sanitation Data'!$F$30,0,10*ROW('Sanitation Data'!F174))="","",OFFSET('Sanitation Data'!$F$30,0,10*ROW('Sanitation Data'!F174)))</f>
        <v/>
      </c>
      <c r="CX180" s="369" t="str">
        <f ca="1">+IF(OFFSET('Sanitation Data'!$F$31,0,10*ROW('Sanitation Data'!F174))="","",OFFSET('Sanitation Data'!$F$31,0,10*ROW('Sanitation Data'!F174)))</f>
        <v/>
      </c>
      <c r="CY180" s="369" t="str">
        <f ca="1">+IF(OFFSET('Sanitation Data'!$F$32,0,10*ROW('Sanitation Data'!F174))="","",OFFSET('Sanitation Data'!$F$32,0,10*ROW('Sanitation Data'!F174)))</f>
        <v/>
      </c>
      <c r="CZ180" s="369" t="str">
        <f ca="1">+IF(OFFSET('Sanitation Data'!$G$28,0,10*ROW('Sanitation Data'!G174))="","",OFFSET('Sanitation Data'!$G$28,0,10*ROW('Sanitation Data'!G174)))</f>
        <v/>
      </c>
      <c r="DA180" s="369" t="str">
        <f ca="1">+IF(OFFSET('Sanitation Data'!$G$29,0,10*ROW('Sanitation Data'!G174))="","",OFFSET('Sanitation Data'!$G$29,0,10*ROW('Sanitation Data'!G174)))</f>
        <v/>
      </c>
      <c r="DB180" s="369" t="str">
        <f ca="1">+IF(OFFSET('Sanitation Data'!$G$30,0,10*ROW('Sanitation Data'!G174))="","",OFFSET('Sanitation Data'!$G$30,0,10*ROW('Sanitation Data'!G174)))</f>
        <v/>
      </c>
      <c r="DC180" s="369" t="str">
        <f ca="1">+IF(OFFSET('Sanitation Data'!$G$31,0,10*ROW('Sanitation Data'!G174))="","",OFFSET('Sanitation Data'!$G$31,0,10*ROW('Sanitation Data'!G174)))</f>
        <v/>
      </c>
      <c r="DD180" s="369" t="str">
        <f ca="1">+IF(OFFSET('Sanitation Data'!$G$32,0,10*ROW('Sanitation Data'!G174))="","",OFFSET('Sanitation Data'!$G$32,0,10*ROW('Sanitation Data'!G174)))</f>
        <v/>
      </c>
      <c r="DE180" s="369" t="str">
        <f ca="1">+IF(OFFSET('Sanitation Data'!$H$28,0,10*ROW('Sanitation Data'!H174))="","",OFFSET('Sanitation Data'!$H$28,0,10*ROW('Sanitation Data'!H174)))</f>
        <v/>
      </c>
      <c r="DF180" s="369" t="str">
        <f ca="1">+IF(OFFSET('Sanitation Data'!$H$29,0,10*ROW('Sanitation Data'!H174))="","",OFFSET('Sanitation Data'!$H$29,0,10*ROW('Sanitation Data'!H174)))</f>
        <v/>
      </c>
      <c r="DG180" s="369" t="str">
        <f ca="1">+IF(OFFSET('Sanitation Data'!$H$30,0,10*ROW('Sanitation Data'!H174))="","",OFFSET('Sanitation Data'!$H$30,0,10*ROW('Sanitation Data'!H174)))</f>
        <v/>
      </c>
      <c r="DH180" s="369" t="str">
        <f ca="1">+IF(OFFSET('Sanitation Data'!$H$31,0,10*ROW('Sanitation Data'!H174))="","",OFFSET('Sanitation Data'!$H$31,0,10*ROW('Sanitation Data'!H174)))</f>
        <v/>
      </c>
      <c r="DI180" s="369" t="str">
        <f ca="1">+IF(OFFSET('Sanitation Data'!$H$32,0,10*ROW('Sanitation Data'!H174))="","",OFFSET('Sanitation Data'!$H$32,0,10*ROW('Sanitation Data'!H174)))</f>
        <v/>
      </c>
      <c r="DJ180" s="369" t="str">
        <f ca="1">+IF(OFFSET('Sanitation Data'!$I$28,0,10*ROW('Sanitation Data'!I174))="","",OFFSET('Sanitation Data'!$I$28,0,10*ROW('Sanitation Data'!I174)))</f>
        <v/>
      </c>
      <c r="DK180" s="369" t="str">
        <f ca="1">+IF(OFFSET('Sanitation Data'!$I$29,0,10*ROW('Sanitation Data'!I174))="","",OFFSET('Sanitation Data'!$I$29,0,10*ROW('Sanitation Data'!I174)))</f>
        <v/>
      </c>
      <c r="DL180" s="369" t="str">
        <f ca="1">+IF(OFFSET('Sanitation Data'!$I$30,0,10*ROW('Sanitation Data'!I174))="","",OFFSET('Sanitation Data'!$I$30,0,10*ROW('Sanitation Data'!I174)))</f>
        <v/>
      </c>
      <c r="DM180" s="369" t="str">
        <f ca="1">+IF(OFFSET('Sanitation Data'!$I$31,0,10*ROW('Sanitation Data'!I174))="","",OFFSET('Sanitation Data'!$I$31,0,10*ROW('Sanitation Data'!I174)))</f>
        <v/>
      </c>
      <c r="DN180" s="369" t="str">
        <f ca="1">+IF(OFFSET('Sanitation Data'!$I$32,0,10*ROW('Sanitation Data'!I174))="","",OFFSET('Sanitation Data'!$I$32,0,10*ROW('Sanitation Data'!I174)))</f>
        <v/>
      </c>
      <c r="DO180" s="369" t="str">
        <f ca="1">+IF(OFFSET('Hygiene Data'!$D$11,0,10*ROW('Hygiene Data'!D174))="","",OFFSET('Hygiene Data'!$D$11,0,10*ROW('Hygiene Data'!D174)))</f>
        <v/>
      </c>
      <c r="DP180" s="369" t="str">
        <f ca="1">+IF(OFFSET('Hygiene Data'!$D$12,0,10*ROW('Hygiene Data'!D174))="","",OFFSET('Hygiene Data'!$D$12,0,10*ROW('Hygiene Data'!D174)))</f>
        <v/>
      </c>
      <c r="DQ180" s="369" t="str">
        <f ca="1">+IF(OFFSET('Hygiene Data'!$D$13,0,10*ROW('Hygiene Data'!D174))="","",OFFSET('Hygiene Data'!$D$13,0,10*ROW('Hygiene Data'!D174)))</f>
        <v/>
      </c>
      <c r="DR180" s="369" t="str">
        <f ca="1">+IF(OFFSET('Hygiene Data'!$E$11,0,10*ROW('Hygiene Data'!E174))="","",OFFSET('Hygiene Data'!$E$11,0,10*ROW('Hygiene Data'!E174)))</f>
        <v/>
      </c>
      <c r="DS180" s="369" t="str">
        <f ca="1">+IF(OFFSET('Hygiene Data'!$E$12,0,10*ROW('Hygiene Data'!E174))="","",OFFSET('Hygiene Data'!$E$12,0,10*ROW('Hygiene Data'!E174)))</f>
        <v/>
      </c>
      <c r="DT180" s="369" t="str">
        <f ca="1">+IF(OFFSET('Hygiene Data'!$E$13,0,10*ROW('Hygiene Data'!E174))="","",OFFSET('Hygiene Data'!$E$13,0,10*ROW('Hygiene Data'!E174)))</f>
        <v/>
      </c>
      <c r="DU180" s="369" t="str">
        <f ca="1">+IF(OFFSET('Hygiene Data'!$F$11,0,10*ROW('Hygiene Data'!F174))="","",OFFSET('Hygiene Data'!$F$11,0,10*ROW('Hygiene Data'!F174)))</f>
        <v/>
      </c>
      <c r="DV180" s="369" t="str">
        <f ca="1">+IF(OFFSET('Hygiene Data'!$F$12,0,10*ROW('Hygiene Data'!F174))="","",OFFSET('Hygiene Data'!$F$12,0,10*ROW('Hygiene Data'!F174)))</f>
        <v/>
      </c>
      <c r="DW180" s="369" t="str">
        <f ca="1">+IF(OFFSET('Hygiene Data'!$F$13,0,10*ROW('Hygiene Data'!F174))="","",OFFSET('Hygiene Data'!$F$13,0,10*ROW('Hygiene Data'!F174)))</f>
        <v/>
      </c>
      <c r="DX180" s="369" t="str">
        <f ca="1">+IF(OFFSET('Hygiene Data'!$G$11,0,10*ROW('Hygiene Data'!G174))="","",OFFSET('Hygiene Data'!$G$11,0,10*ROW('Hygiene Data'!G174)))</f>
        <v/>
      </c>
      <c r="DY180" s="369" t="str">
        <f ca="1">+IF(OFFSET('Hygiene Data'!$G$12,0,10*ROW('Hygiene Data'!G174))="","",OFFSET('Hygiene Data'!$G$12,0,10*ROW('Hygiene Data'!G174)))</f>
        <v/>
      </c>
      <c r="DZ180" s="369" t="str">
        <f ca="1">+IF(OFFSET('Hygiene Data'!$G$13,0,10*ROW('Hygiene Data'!G174))="","",OFFSET('Hygiene Data'!$G$13,0,10*ROW('Hygiene Data'!G174)))</f>
        <v/>
      </c>
      <c r="EA180" s="369" t="str">
        <f ca="1">+IF(OFFSET('Hygiene Data'!$H$11,0,10*ROW('Hygiene Data'!H174))="","",OFFSET('Hygiene Data'!$H$11,0,10*ROW('Hygiene Data'!H174)))</f>
        <v/>
      </c>
      <c r="EB180" s="369" t="str">
        <f ca="1">+IF(OFFSET('Hygiene Data'!$H$12,0,10*ROW('Hygiene Data'!H174))="","",OFFSET('Hygiene Data'!$H$12,0,10*ROW('Hygiene Data'!H174)))</f>
        <v/>
      </c>
      <c r="EC180" s="369" t="str">
        <f ca="1">+IF(OFFSET('Hygiene Data'!$H$13,0,10*ROW('Hygiene Data'!H174))="","",OFFSET('Hygiene Data'!$H$13,0,10*ROW('Hygiene Data'!H174)))</f>
        <v/>
      </c>
      <c r="ED180" s="369" t="str">
        <f ca="1">+IF(OFFSET('Hygiene Data'!$I$11,0,10*ROW('Hygiene Data'!I174))="","",OFFSET('Hygiene Data'!$I$11,0,10*ROW('Hygiene Data'!I174)))</f>
        <v/>
      </c>
      <c r="EE180" s="369" t="str">
        <f ca="1">+IF(OFFSET('Hygiene Data'!$I$12,0,10*ROW('Hygiene Data'!I174))="","",OFFSET('Hygiene Data'!$I$12,0,10*ROW('Hygiene Data'!I174)))</f>
        <v/>
      </c>
      <c r="EF180" s="369" t="str">
        <f ca="1">+IF(OFFSET('Hygiene Data'!$I$13,0,10*ROW('Hygiene Data'!I174))="","",OFFSET('Hygiene Data'!$I$13,0,10*ROW('Hygiene Data'!I174)))</f>
        <v/>
      </c>
    </row>
    <row r="181" spans="1:136" x14ac:dyDescent="0.25">
      <c r="A181" s="478" t="str">
        <f ca="1">+IF(OFFSET('Water Data'!$B$2,0,10*ROW('Water Data'!E175))="","",OFFSET('Water Data'!$B$2,0,10*ROW('Water Data'!E175)))</f>
        <v/>
      </c>
      <c r="B181" s="478"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05" t="str">
        <f t="shared" ca="1" si="2"/>
        <v/>
      </c>
      <c r="D181" s="506"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06"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06"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06"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06"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06"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06"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06"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06"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06"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06"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06"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06"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06"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06"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06"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06"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06"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07"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07"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07"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07"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07"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07"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07"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07"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07"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07"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07"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07"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07"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07"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07"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07"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07"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07"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07"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07"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07"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07"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07"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07"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07"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07"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07"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07"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07"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07"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08"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84"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08"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08"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08"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08"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08"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08"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08"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08"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08"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08"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08"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08"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08"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08"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08"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08"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69" t="str">
        <f ca="1">+IF(OFFSET('Water Data'!$D$27,0,10*ROW('Water Data'!D175))="","",OFFSET('Water Data'!$D$27,0,10*ROW('Water Data'!D175)))</f>
        <v/>
      </c>
      <c r="BT181" s="369" t="str">
        <f ca="1">+IF(OFFSET('Water Data'!$D$28,0,10*ROW('Water Data'!D175))="","",OFFSET('Water Data'!$D$28,0,10*ROW('Water Data'!D175)))</f>
        <v/>
      </c>
      <c r="BU181" s="369" t="str">
        <f ca="1">+IF(OFFSET('Water Data'!$D$29,0,10*ROW('Water Data'!D175))="","",OFFSET('Water Data'!$D$29,0,10*ROW('Water Data'!D175)))</f>
        <v/>
      </c>
      <c r="BV181" s="369" t="str">
        <f ca="1">+IF(OFFSET('Water Data'!$E$27,0,10*ROW('Water Data'!E175))="","",OFFSET('Water Data'!$E$27,0,10*ROW('Water Data'!E175)))</f>
        <v/>
      </c>
      <c r="BW181" s="369" t="str">
        <f ca="1">+IF(OFFSET('Water Data'!$E$28,0,10*ROW('Water Data'!E175))="","",OFFSET('Water Data'!$E$28,0,10*ROW('Water Data'!E175)))</f>
        <v/>
      </c>
      <c r="BX181" s="369" t="str">
        <f ca="1">+IF(OFFSET('Water Data'!$E$29,0,10*ROW('Water Data'!E175))="","",OFFSET('Water Data'!$E$29,0,10*ROW('Water Data'!E175)))</f>
        <v/>
      </c>
      <c r="BY181" s="369" t="str">
        <f ca="1">+IF(OFFSET('Water Data'!$F$27,0,10*ROW('Water Data'!F175))="","",OFFSET('Water Data'!$F$27,0,10*ROW('Water Data'!F175)))</f>
        <v/>
      </c>
      <c r="BZ181" s="369" t="str">
        <f ca="1">+IF(OFFSET('Water Data'!$F$28,0,10*ROW('Water Data'!F175))="","",OFFSET('Water Data'!$F$28,0,10*ROW('Water Data'!F175)))</f>
        <v/>
      </c>
      <c r="CA181" s="369" t="str">
        <f ca="1">+IF(OFFSET('Water Data'!$F$29,0,10*ROW('Water Data'!F175))="","",OFFSET('Water Data'!$F$29,0,10*ROW('Water Data'!F175)))</f>
        <v/>
      </c>
      <c r="CB181" s="369" t="str">
        <f ca="1">+IF(OFFSET('Water Data'!$G$27,0,10*ROW('Water Data'!G175))="","",OFFSET('Water Data'!$G$27,0,10*ROW('Water Data'!G175)))</f>
        <v/>
      </c>
      <c r="CC181" s="369" t="str">
        <f ca="1">+IF(OFFSET('Water Data'!$G$28,0,10*ROW('Water Data'!G175))="","",OFFSET('Water Data'!$G$28,0,10*ROW('Water Data'!G175)))</f>
        <v/>
      </c>
      <c r="CD181" s="369" t="str">
        <f ca="1">+IF(OFFSET('Water Data'!$G$29,0,10*ROW('Water Data'!G175))="","",OFFSET('Water Data'!$G$29,0,10*ROW('Water Data'!G175)))</f>
        <v/>
      </c>
      <c r="CE181" s="369" t="str">
        <f ca="1">+IF(OFFSET('Water Data'!$H$27,0,10*ROW('Water Data'!H175))="","",OFFSET('Water Data'!$H$27,0,10*ROW('Water Data'!H175)))</f>
        <v/>
      </c>
      <c r="CF181" s="369" t="str">
        <f ca="1">+IF(OFFSET('Water Data'!$H$28,0,10*ROW('Water Data'!H175))="","",OFFSET('Water Data'!$H$28,0,10*ROW('Water Data'!H175)))</f>
        <v/>
      </c>
      <c r="CG181" s="369" t="str">
        <f ca="1">+IF(OFFSET('Water Data'!$H$29,0,10*ROW('Water Data'!H175))="","",OFFSET('Water Data'!$H$29,0,10*ROW('Water Data'!H175)))</f>
        <v/>
      </c>
      <c r="CH181" s="369" t="str">
        <f ca="1">+IF(OFFSET('Water Data'!$I$27,0,10*ROW('Water Data'!I175))="","",OFFSET('Water Data'!$I$27,0,10*ROW('Water Data'!I175)))</f>
        <v/>
      </c>
      <c r="CI181" s="369" t="str">
        <f ca="1">+IF(OFFSET('Water Data'!$I$28,0,10*ROW('Water Data'!I175))="","",OFFSET('Water Data'!$I$28,0,10*ROW('Water Data'!I175)))</f>
        <v/>
      </c>
      <c r="CJ181" s="369" t="str">
        <f ca="1">+IF(OFFSET('Water Data'!$I$29,0,10*ROW('Water Data'!I175))="","",OFFSET('Water Data'!$I$29,0,10*ROW('Water Data'!I175)))</f>
        <v/>
      </c>
      <c r="CK181" s="369" t="str">
        <f ca="1">+IF(OFFSET('Sanitation Data'!$D$28,0,10*ROW('Sanitation Data'!D175))="","",OFFSET('Sanitation Data'!$D$28,0,10*ROW('Sanitation Data'!D175)))</f>
        <v/>
      </c>
      <c r="CL181" s="369" t="str">
        <f ca="1">+IF(OFFSET('Sanitation Data'!$D$29,0,10*ROW('Sanitation Data'!D175))="","",OFFSET('Sanitation Data'!$D$29,0,10*ROW('Sanitation Data'!D175)))</f>
        <v/>
      </c>
      <c r="CM181" s="369" t="str">
        <f ca="1">+IF(OFFSET('Sanitation Data'!$D$30,0,10*ROW('Sanitation Data'!D175))="","",OFFSET('Sanitation Data'!$D$30,0,10*ROW('Sanitation Data'!D175)))</f>
        <v/>
      </c>
      <c r="CN181" s="369" t="str">
        <f ca="1">+IF(OFFSET('Sanitation Data'!$D$31,0,10*ROW('Sanitation Data'!D175))="","",OFFSET('Sanitation Data'!$D$31,0,10*ROW('Sanitation Data'!D175)))</f>
        <v/>
      </c>
      <c r="CO181" s="369" t="str">
        <f ca="1">+IF(OFFSET('Sanitation Data'!$D$32,0,10*ROW('Sanitation Data'!D175))="","",OFFSET('Sanitation Data'!$D$32,0,10*ROW('Sanitation Data'!D175)))</f>
        <v/>
      </c>
      <c r="CP181" s="369" t="str">
        <f ca="1">+IF(OFFSET('Sanitation Data'!$E$28,0,10*ROW('Sanitation Data'!E175))="","",OFFSET('Sanitation Data'!$E$28,0,10*ROW('Sanitation Data'!E175)))</f>
        <v/>
      </c>
      <c r="CQ181" s="369" t="str">
        <f ca="1">+IF(OFFSET('Sanitation Data'!$E$29,0,10*ROW('Sanitation Data'!E175))="","",OFFSET('Sanitation Data'!$E$29,0,10*ROW('Sanitation Data'!E175)))</f>
        <v/>
      </c>
      <c r="CR181" s="369" t="str">
        <f ca="1">+IF(OFFSET('Sanitation Data'!$E$30,0,10*ROW('Sanitation Data'!E175))="","",OFFSET('Sanitation Data'!$E$30,0,10*ROW('Sanitation Data'!E175)))</f>
        <v/>
      </c>
      <c r="CS181" s="369" t="str">
        <f ca="1">+IF(OFFSET('Sanitation Data'!$E$31,0,10*ROW('Sanitation Data'!E175))="","",OFFSET('Sanitation Data'!$E$31,0,10*ROW('Sanitation Data'!E175)))</f>
        <v/>
      </c>
      <c r="CT181" s="369" t="str">
        <f ca="1">+IF(OFFSET('Sanitation Data'!$E$32,0,10*ROW('Sanitation Data'!E175))="","",OFFSET('Sanitation Data'!$E$32,0,10*ROW('Sanitation Data'!E175)))</f>
        <v/>
      </c>
      <c r="CU181" s="369" t="str">
        <f ca="1">+IF(OFFSET('Sanitation Data'!$F$28,0,10*ROW('Sanitation Data'!F175))="","",OFFSET('Sanitation Data'!$F$28,0,10*ROW('Sanitation Data'!F175)))</f>
        <v/>
      </c>
      <c r="CV181" s="369" t="str">
        <f ca="1">+IF(OFFSET('Sanitation Data'!$F$29,0,10*ROW('Sanitation Data'!F175))="","",OFFSET('Sanitation Data'!$F$29,0,10*ROW('Sanitation Data'!F175)))</f>
        <v/>
      </c>
      <c r="CW181" s="369" t="str">
        <f ca="1">+IF(OFFSET('Sanitation Data'!$F$30,0,10*ROW('Sanitation Data'!F175))="","",OFFSET('Sanitation Data'!$F$30,0,10*ROW('Sanitation Data'!F175)))</f>
        <v/>
      </c>
      <c r="CX181" s="369" t="str">
        <f ca="1">+IF(OFFSET('Sanitation Data'!$F$31,0,10*ROW('Sanitation Data'!F175))="","",OFFSET('Sanitation Data'!$F$31,0,10*ROW('Sanitation Data'!F175)))</f>
        <v/>
      </c>
      <c r="CY181" s="369" t="str">
        <f ca="1">+IF(OFFSET('Sanitation Data'!$F$32,0,10*ROW('Sanitation Data'!F175))="","",OFFSET('Sanitation Data'!$F$32,0,10*ROW('Sanitation Data'!F175)))</f>
        <v/>
      </c>
      <c r="CZ181" s="369" t="str">
        <f ca="1">+IF(OFFSET('Sanitation Data'!$G$28,0,10*ROW('Sanitation Data'!G175))="","",OFFSET('Sanitation Data'!$G$28,0,10*ROW('Sanitation Data'!G175)))</f>
        <v/>
      </c>
      <c r="DA181" s="369" t="str">
        <f ca="1">+IF(OFFSET('Sanitation Data'!$G$29,0,10*ROW('Sanitation Data'!G175))="","",OFFSET('Sanitation Data'!$G$29,0,10*ROW('Sanitation Data'!G175)))</f>
        <v/>
      </c>
      <c r="DB181" s="369" t="str">
        <f ca="1">+IF(OFFSET('Sanitation Data'!$G$30,0,10*ROW('Sanitation Data'!G175))="","",OFFSET('Sanitation Data'!$G$30,0,10*ROW('Sanitation Data'!G175)))</f>
        <v/>
      </c>
      <c r="DC181" s="369" t="str">
        <f ca="1">+IF(OFFSET('Sanitation Data'!$G$31,0,10*ROW('Sanitation Data'!G175))="","",OFFSET('Sanitation Data'!$G$31,0,10*ROW('Sanitation Data'!G175)))</f>
        <v/>
      </c>
      <c r="DD181" s="369" t="str">
        <f ca="1">+IF(OFFSET('Sanitation Data'!$G$32,0,10*ROW('Sanitation Data'!G175))="","",OFFSET('Sanitation Data'!$G$32,0,10*ROW('Sanitation Data'!G175)))</f>
        <v/>
      </c>
      <c r="DE181" s="369" t="str">
        <f ca="1">+IF(OFFSET('Sanitation Data'!$H$28,0,10*ROW('Sanitation Data'!H175))="","",OFFSET('Sanitation Data'!$H$28,0,10*ROW('Sanitation Data'!H175)))</f>
        <v/>
      </c>
      <c r="DF181" s="369" t="str">
        <f ca="1">+IF(OFFSET('Sanitation Data'!$H$29,0,10*ROW('Sanitation Data'!H175))="","",OFFSET('Sanitation Data'!$H$29,0,10*ROW('Sanitation Data'!H175)))</f>
        <v/>
      </c>
      <c r="DG181" s="369" t="str">
        <f ca="1">+IF(OFFSET('Sanitation Data'!$H$30,0,10*ROW('Sanitation Data'!H175))="","",OFFSET('Sanitation Data'!$H$30,0,10*ROW('Sanitation Data'!H175)))</f>
        <v/>
      </c>
      <c r="DH181" s="369" t="str">
        <f ca="1">+IF(OFFSET('Sanitation Data'!$H$31,0,10*ROW('Sanitation Data'!H175))="","",OFFSET('Sanitation Data'!$H$31,0,10*ROW('Sanitation Data'!H175)))</f>
        <v/>
      </c>
      <c r="DI181" s="369" t="str">
        <f ca="1">+IF(OFFSET('Sanitation Data'!$H$32,0,10*ROW('Sanitation Data'!H175))="","",OFFSET('Sanitation Data'!$H$32,0,10*ROW('Sanitation Data'!H175)))</f>
        <v/>
      </c>
      <c r="DJ181" s="369" t="str">
        <f ca="1">+IF(OFFSET('Sanitation Data'!$I$28,0,10*ROW('Sanitation Data'!I175))="","",OFFSET('Sanitation Data'!$I$28,0,10*ROW('Sanitation Data'!I175)))</f>
        <v/>
      </c>
      <c r="DK181" s="369" t="str">
        <f ca="1">+IF(OFFSET('Sanitation Data'!$I$29,0,10*ROW('Sanitation Data'!I175))="","",OFFSET('Sanitation Data'!$I$29,0,10*ROW('Sanitation Data'!I175)))</f>
        <v/>
      </c>
      <c r="DL181" s="369" t="str">
        <f ca="1">+IF(OFFSET('Sanitation Data'!$I$30,0,10*ROW('Sanitation Data'!I175))="","",OFFSET('Sanitation Data'!$I$30,0,10*ROW('Sanitation Data'!I175)))</f>
        <v/>
      </c>
      <c r="DM181" s="369" t="str">
        <f ca="1">+IF(OFFSET('Sanitation Data'!$I$31,0,10*ROW('Sanitation Data'!I175))="","",OFFSET('Sanitation Data'!$I$31,0,10*ROW('Sanitation Data'!I175)))</f>
        <v/>
      </c>
      <c r="DN181" s="369" t="str">
        <f ca="1">+IF(OFFSET('Sanitation Data'!$I$32,0,10*ROW('Sanitation Data'!I175))="","",OFFSET('Sanitation Data'!$I$32,0,10*ROW('Sanitation Data'!I175)))</f>
        <v/>
      </c>
      <c r="DO181" s="369" t="str">
        <f ca="1">+IF(OFFSET('Hygiene Data'!$D$11,0,10*ROW('Hygiene Data'!D175))="","",OFFSET('Hygiene Data'!$D$11,0,10*ROW('Hygiene Data'!D175)))</f>
        <v/>
      </c>
      <c r="DP181" s="369" t="str">
        <f ca="1">+IF(OFFSET('Hygiene Data'!$D$12,0,10*ROW('Hygiene Data'!D175))="","",OFFSET('Hygiene Data'!$D$12,0,10*ROW('Hygiene Data'!D175)))</f>
        <v/>
      </c>
      <c r="DQ181" s="369" t="str">
        <f ca="1">+IF(OFFSET('Hygiene Data'!$D$13,0,10*ROW('Hygiene Data'!D175))="","",OFFSET('Hygiene Data'!$D$13,0,10*ROW('Hygiene Data'!D175)))</f>
        <v/>
      </c>
      <c r="DR181" s="369" t="str">
        <f ca="1">+IF(OFFSET('Hygiene Data'!$E$11,0,10*ROW('Hygiene Data'!E175))="","",OFFSET('Hygiene Data'!$E$11,0,10*ROW('Hygiene Data'!E175)))</f>
        <v/>
      </c>
      <c r="DS181" s="369" t="str">
        <f ca="1">+IF(OFFSET('Hygiene Data'!$E$12,0,10*ROW('Hygiene Data'!E175))="","",OFFSET('Hygiene Data'!$E$12,0,10*ROW('Hygiene Data'!E175)))</f>
        <v/>
      </c>
      <c r="DT181" s="369" t="str">
        <f ca="1">+IF(OFFSET('Hygiene Data'!$E$13,0,10*ROW('Hygiene Data'!E175))="","",OFFSET('Hygiene Data'!$E$13,0,10*ROW('Hygiene Data'!E175)))</f>
        <v/>
      </c>
      <c r="DU181" s="369" t="str">
        <f ca="1">+IF(OFFSET('Hygiene Data'!$F$11,0,10*ROW('Hygiene Data'!F175))="","",OFFSET('Hygiene Data'!$F$11,0,10*ROW('Hygiene Data'!F175)))</f>
        <v/>
      </c>
      <c r="DV181" s="369" t="str">
        <f ca="1">+IF(OFFSET('Hygiene Data'!$F$12,0,10*ROW('Hygiene Data'!F175))="","",OFFSET('Hygiene Data'!$F$12,0,10*ROW('Hygiene Data'!F175)))</f>
        <v/>
      </c>
      <c r="DW181" s="369" t="str">
        <f ca="1">+IF(OFFSET('Hygiene Data'!$F$13,0,10*ROW('Hygiene Data'!F175))="","",OFFSET('Hygiene Data'!$F$13,0,10*ROW('Hygiene Data'!F175)))</f>
        <v/>
      </c>
      <c r="DX181" s="369" t="str">
        <f ca="1">+IF(OFFSET('Hygiene Data'!$G$11,0,10*ROW('Hygiene Data'!G175))="","",OFFSET('Hygiene Data'!$G$11,0,10*ROW('Hygiene Data'!G175)))</f>
        <v/>
      </c>
      <c r="DY181" s="369" t="str">
        <f ca="1">+IF(OFFSET('Hygiene Data'!$G$12,0,10*ROW('Hygiene Data'!G175))="","",OFFSET('Hygiene Data'!$G$12,0,10*ROW('Hygiene Data'!G175)))</f>
        <v/>
      </c>
      <c r="DZ181" s="369" t="str">
        <f ca="1">+IF(OFFSET('Hygiene Data'!$G$13,0,10*ROW('Hygiene Data'!G175))="","",OFFSET('Hygiene Data'!$G$13,0,10*ROW('Hygiene Data'!G175)))</f>
        <v/>
      </c>
      <c r="EA181" s="369" t="str">
        <f ca="1">+IF(OFFSET('Hygiene Data'!$H$11,0,10*ROW('Hygiene Data'!H175))="","",OFFSET('Hygiene Data'!$H$11,0,10*ROW('Hygiene Data'!H175)))</f>
        <v/>
      </c>
      <c r="EB181" s="369" t="str">
        <f ca="1">+IF(OFFSET('Hygiene Data'!$H$12,0,10*ROW('Hygiene Data'!H175))="","",OFFSET('Hygiene Data'!$H$12,0,10*ROW('Hygiene Data'!H175)))</f>
        <v/>
      </c>
      <c r="EC181" s="369" t="str">
        <f ca="1">+IF(OFFSET('Hygiene Data'!$H$13,0,10*ROW('Hygiene Data'!H175))="","",OFFSET('Hygiene Data'!$H$13,0,10*ROW('Hygiene Data'!H175)))</f>
        <v/>
      </c>
      <c r="ED181" s="369" t="str">
        <f ca="1">+IF(OFFSET('Hygiene Data'!$I$11,0,10*ROW('Hygiene Data'!I175))="","",OFFSET('Hygiene Data'!$I$11,0,10*ROW('Hygiene Data'!I175)))</f>
        <v/>
      </c>
      <c r="EE181" s="369" t="str">
        <f ca="1">+IF(OFFSET('Hygiene Data'!$I$12,0,10*ROW('Hygiene Data'!I175))="","",OFFSET('Hygiene Data'!$I$12,0,10*ROW('Hygiene Data'!I175)))</f>
        <v/>
      </c>
      <c r="EF181" s="369" t="str">
        <f ca="1">+IF(OFFSET('Hygiene Data'!$I$13,0,10*ROW('Hygiene Data'!I175))="","",OFFSET('Hygiene Data'!$I$13,0,10*ROW('Hygiene Data'!I175)))</f>
        <v/>
      </c>
    </row>
    <row r="182" spans="1:136" x14ac:dyDescent="0.25">
      <c r="A182" s="478" t="str">
        <f ca="1">+IF(OFFSET('Water Data'!$B$2,0,10*ROW('Water Data'!E176))="","",OFFSET('Water Data'!$B$2,0,10*ROW('Water Data'!E176)))</f>
        <v/>
      </c>
      <c r="B182" s="478"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05" t="str">
        <f t="shared" ca="1" si="2"/>
        <v/>
      </c>
      <c r="D182" s="506"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06"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06"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06"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06"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06"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06"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06"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06"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06"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06"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06"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06"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06"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06"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06"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06"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06"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07"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07"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07"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07"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07"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07"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07"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07"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07"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07"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07"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07"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07"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07"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07"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07"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07"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07"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07"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07"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07"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07"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07"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07"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07"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07"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07"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07"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07"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07"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08"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84"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08"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08"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08"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08"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08"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08"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08"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08"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08"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08"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08"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08"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08"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08"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08"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08"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69" t="str">
        <f ca="1">+IF(OFFSET('Water Data'!$D$27,0,10*ROW('Water Data'!D176))="","",OFFSET('Water Data'!$D$27,0,10*ROW('Water Data'!D176)))</f>
        <v/>
      </c>
      <c r="BT182" s="369" t="str">
        <f ca="1">+IF(OFFSET('Water Data'!$D$28,0,10*ROW('Water Data'!D176))="","",OFFSET('Water Data'!$D$28,0,10*ROW('Water Data'!D176)))</f>
        <v/>
      </c>
      <c r="BU182" s="369" t="str">
        <f ca="1">+IF(OFFSET('Water Data'!$D$29,0,10*ROW('Water Data'!D176))="","",OFFSET('Water Data'!$D$29,0,10*ROW('Water Data'!D176)))</f>
        <v/>
      </c>
      <c r="BV182" s="369" t="str">
        <f ca="1">+IF(OFFSET('Water Data'!$E$27,0,10*ROW('Water Data'!E176))="","",OFFSET('Water Data'!$E$27,0,10*ROW('Water Data'!E176)))</f>
        <v/>
      </c>
      <c r="BW182" s="369" t="str">
        <f ca="1">+IF(OFFSET('Water Data'!$E$28,0,10*ROW('Water Data'!E176))="","",OFFSET('Water Data'!$E$28,0,10*ROW('Water Data'!E176)))</f>
        <v/>
      </c>
      <c r="BX182" s="369" t="str">
        <f ca="1">+IF(OFFSET('Water Data'!$E$29,0,10*ROW('Water Data'!E176))="","",OFFSET('Water Data'!$E$29,0,10*ROW('Water Data'!E176)))</f>
        <v/>
      </c>
      <c r="BY182" s="369" t="str">
        <f ca="1">+IF(OFFSET('Water Data'!$F$27,0,10*ROW('Water Data'!F176))="","",OFFSET('Water Data'!$F$27,0,10*ROW('Water Data'!F176)))</f>
        <v/>
      </c>
      <c r="BZ182" s="369" t="str">
        <f ca="1">+IF(OFFSET('Water Data'!$F$28,0,10*ROW('Water Data'!F176))="","",OFFSET('Water Data'!$F$28,0,10*ROW('Water Data'!F176)))</f>
        <v/>
      </c>
      <c r="CA182" s="369" t="str">
        <f ca="1">+IF(OFFSET('Water Data'!$F$29,0,10*ROW('Water Data'!F176))="","",OFFSET('Water Data'!$F$29,0,10*ROW('Water Data'!F176)))</f>
        <v/>
      </c>
      <c r="CB182" s="369" t="str">
        <f ca="1">+IF(OFFSET('Water Data'!$G$27,0,10*ROW('Water Data'!G176))="","",OFFSET('Water Data'!$G$27,0,10*ROW('Water Data'!G176)))</f>
        <v/>
      </c>
      <c r="CC182" s="369" t="str">
        <f ca="1">+IF(OFFSET('Water Data'!$G$28,0,10*ROW('Water Data'!G176))="","",OFFSET('Water Data'!$G$28,0,10*ROW('Water Data'!G176)))</f>
        <v/>
      </c>
      <c r="CD182" s="369" t="str">
        <f ca="1">+IF(OFFSET('Water Data'!$G$29,0,10*ROW('Water Data'!G176))="","",OFFSET('Water Data'!$G$29,0,10*ROW('Water Data'!G176)))</f>
        <v/>
      </c>
      <c r="CE182" s="369" t="str">
        <f ca="1">+IF(OFFSET('Water Data'!$H$27,0,10*ROW('Water Data'!H176))="","",OFFSET('Water Data'!$H$27,0,10*ROW('Water Data'!H176)))</f>
        <v/>
      </c>
      <c r="CF182" s="369" t="str">
        <f ca="1">+IF(OFFSET('Water Data'!$H$28,0,10*ROW('Water Data'!H176))="","",OFFSET('Water Data'!$H$28,0,10*ROW('Water Data'!H176)))</f>
        <v/>
      </c>
      <c r="CG182" s="369" t="str">
        <f ca="1">+IF(OFFSET('Water Data'!$H$29,0,10*ROW('Water Data'!H176))="","",OFFSET('Water Data'!$H$29,0,10*ROW('Water Data'!H176)))</f>
        <v/>
      </c>
      <c r="CH182" s="369" t="str">
        <f ca="1">+IF(OFFSET('Water Data'!$I$27,0,10*ROW('Water Data'!I176))="","",OFFSET('Water Data'!$I$27,0,10*ROW('Water Data'!I176)))</f>
        <v/>
      </c>
      <c r="CI182" s="369" t="str">
        <f ca="1">+IF(OFFSET('Water Data'!$I$28,0,10*ROW('Water Data'!I176))="","",OFFSET('Water Data'!$I$28,0,10*ROW('Water Data'!I176)))</f>
        <v/>
      </c>
      <c r="CJ182" s="369" t="str">
        <f ca="1">+IF(OFFSET('Water Data'!$I$29,0,10*ROW('Water Data'!I176))="","",OFFSET('Water Data'!$I$29,0,10*ROW('Water Data'!I176)))</f>
        <v/>
      </c>
      <c r="CK182" s="369" t="str">
        <f ca="1">+IF(OFFSET('Sanitation Data'!$D$28,0,10*ROW('Sanitation Data'!D176))="","",OFFSET('Sanitation Data'!$D$28,0,10*ROW('Sanitation Data'!D176)))</f>
        <v/>
      </c>
      <c r="CL182" s="369" t="str">
        <f ca="1">+IF(OFFSET('Sanitation Data'!$D$29,0,10*ROW('Sanitation Data'!D176))="","",OFFSET('Sanitation Data'!$D$29,0,10*ROW('Sanitation Data'!D176)))</f>
        <v/>
      </c>
      <c r="CM182" s="369" t="str">
        <f ca="1">+IF(OFFSET('Sanitation Data'!$D$30,0,10*ROW('Sanitation Data'!D176))="","",OFFSET('Sanitation Data'!$D$30,0,10*ROW('Sanitation Data'!D176)))</f>
        <v/>
      </c>
      <c r="CN182" s="369" t="str">
        <f ca="1">+IF(OFFSET('Sanitation Data'!$D$31,0,10*ROW('Sanitation Data'!D176))="","",OFFSET('Sanitation Data'!$D$31,0,10*ROW('Sanitation Data'!D176)))</f>
        <v/>
      </c>
      <c r="CO182" s="369" t="str">
        <f ca="1">+IF(OFFSET('Sanitation Data'!$D$32,0,10*ROW('Sanitation Data'!D176))="","",OFFSET('Sanitation Data'!$D$32,0,10*ROW('Sanitation Data'!D176)))</f>
        <v/>
      </c>
      <c r="CP182" s="369" t="str">
        <f ca="1">+IF(OFFSET('Sanitation Data'!$E$28,0,10*ROW('Sanitation Data'!E176))="","",OFFSET('Sanitation Data'!$E$28,0,10*ROW('Sanitation Data'!E176)))</f>
        <v/>
      </c>
      <c r="CQ182" s="369" t="str">
        <f ca="1">+IF(OFFSET('Sanitation Data'!$E$29,0,10*ROW('Sanitation Data'!E176))="","",OFFSET('Sanitation Data'!$E$29,0,10*ROW('Sanitation Data'!E176)))</f>
        <v/>
      </c>
      <c r="CR182" s="369" t="str">
        <f ca="1">+IF(OFFSET('Sanitation Data'!$E$30,0,10*ROW('Sanitation Data'!E176))="","",OFFSET('Sanitation Data'!$E$30,0,10*ROW('Sanitation Data'!E176)))</f>
        <v/>
      </c>
      <c r="CS182" s="369" t="str">
        <f ca="1">+IF(OFFSET('Sanitation Data'!$E$31,0,10*ROW('Sanitation Data'!E176))="","",OFFSET('Sanitation Data'!$E$31,0,10*ROW('Sanitation Data'!E176)))</f>
        <v/>
      </c>
      <c r="CT182" s="369" t="str">
        <f ca="1">+IF(OFFSET('Sanitation Data'!$E$32,0,10*ROW('Sanitation Data'!E176))="","",OFFSET('Sanitation Data'!$E$32,0,10*ROW('Sanitation Data'!E176)))</f>
        <v/>
      </c>
      <c r="CU182" s="369" t="str">
        <f ca="1">+IF(OFFSET('Sanitation Data'!$F$28,0,10*ROW('Sanitation Data'!F176))="","",OFFSET('Sanitation Data'!$F$28,0,10*ROW('Sanitation Data'!F176)))</f>
        <v/>
      </c>
      <c r="CV182" s="369" t="str">
        <f ca="1">+IF(OFFSET('Sanitation Data'!$F$29,0,10*ROW('Sanitation Data'!F176))="","",OFFSET('Sanitation Data'!$F$29,0,10*ROW('Sanitation Data'!F176)))</f>
        <v/>
      </c>
      <c r="CW182" s="369" t="str">
        <f ca="1">+IF(OFFSET('Sanitation Data'!$F$30,0,10*ROW('Sanitation Data'!F176))="","",OFFSET('Sanitation Data'!$F$30,0,10*ROW('Sanitation Data'!F176)))</f>
        <v/>
      </c>
      <c r="CX182" s="369" t="str">
        <f ca="1">+IF(OFFSET('Sanitation Data'!$F$31,0,10*ROW('Sanitation Data'!F176))="","",OFFSET('Sanitation Data'!$F$31,0,10*ROW('Sanitation Data'!F176)))</f>
        <v/>
      </c>
      <c r="CY182" s="369" t="str">
        <f ca="1">+IF(OFFSET('Sanitation Data'!$F$32,0,10*ROW('Sanitation Data'!F176))="","",OFFSET('Sanitation Data'!$F$32,0,10*ROW('Sanitation Data'!F176)))</f>
        <v/>
      </c>
      <c r="CZ182" s="369" t="str">
        <f ca="1">+IF(OFFSET('Sanitation Data'!$G$28,0,10*ROW('Sanitation Data'!G176))="","",OFFSET('Sanitation Data'!$G$28,0,10*ROW('Sanitation Data'!G176)))</f>
        <v/>
      </c>
      <c r="DA182" s="369" t="str">
        <f ca="1">+IF(OFFSET('Sanitation Data'!$G$29,0,10*ROW('Sanitation Data'!G176))="","",OFFSET('Sanitation Data'!$G$29,0,10*ROW('Sanitation Data'!G176)))</f>
        <v/>
      </c>
      <c r="DB182" s="369" t="str">
        <f ca="1">+IF(OFFSET('Sanitation Data'!$G$30,0,10*ROW('Sanitation Data'!G176))="","",OFFSET('Sanitation Data'!$G$30,0,10*ROW('Sanitation Data'!G176)))</f>
        <v/>
      </c>
      <c r="DC182" s="369" t="str">
        <f ca="1">+IF(OFFSET('Sanitation Data'!$G$31,0,10*ROW('Sanitation Data'!G176))="","",OFFSET('Sanitation Data'!$G$31,0,10*ROW('Sanitation Data'!G176)))</f>
        <v/>
      </c>
      <c r="DD182" s="369" t="str">
        <f ca="1">+IF(OFFSET('Sanitation Data'!$G$32,0,10*ROW('Sanitation Data'!G176))="","",OFFSET('Sanitation Data'!$G$32,0,10*ROW('Sanitation Data'!G176)))</f>
        <v/>
      </c>
      <c r="DE182" s="369" t="str">
        <f ca="1">+IF(OFFSET('Sanitation Data'!$H$28,0,10*ROW('Sanitation Data'!H176))="","",OFFSET('Sanitation Data'!$H$28,0,10*ROW('Sanitation Data'!H176)))</f>
        <v/>
      </c>
      <c r="DF182" s="369" t="str">
        <f ca="1">+IF(OFFSET('Sanitation Data'!$H$29,0,10*ROW('Sanitation Data'!H176))="","",OFFSET('Sanitation Data'!$H$29,0,10*ROW('Sanitation Data'!H176)))</f>
        <v/>
      </c>
      <c r="DG182" s="369" t="str">
        <f ca="1">+IF(OFFSET('Sanitation Data'!$H$30,0,10*ROW('Sanitation Data'!H176))="","",OFFSET('Sanitation Data'!$H$30,0,10*ROW('Sanitation Data'!H176)))</f>
        <v/>
      </c>
      <c r="DH182" s="369" t="str">
        <f ca="1">+IF(OFFSET('Sanitation Data'!$H$31,0,10*ROW('Sanitation Data'!H176))="","",OFFSET('Sanitation Data'!$H$31,0,10*ROW('Sanitation Data'!H176)))</f>
        <v/>
      </c>
      <c r="DI182" s="369" t="str">
        <f ca="1">+IF(OFFSET('Sanitation Data'!$H$32,0,10*ROW('Sanitation Data'!H176))="","",OFFSET('Sanitation Data'!$H$32,0,10*ROW('Sanitation Data'!H176)))</f>
        <v/>
      </c>
      <c r="DJ182" s="369" t="str">
        <f ca="1">+IF(OFFSET('Sanitation Data'!$I$28,0,10*ROW('Sanitation Data'!I176))="","",OFFSET('Sanitation Data'!$I$28,0,10*ROW('Sanitation Data'!I176)))</f>
        <v/>
      </c>
      <c r="DK182" s="369" t="str">
        <f ca="1">+IF(OFFSET('Sanitation Data'!$I$29,0,10*ROW('Sanitation Data'!I176))="","",OFFSET('Sanitation Data'!$I$29,0,10*ROW('Sanitation Data'!I176)))</f>
        <v/>
      </c>
      <c r="DL182" s="369" t="str">
        <f ca="1">+IF(OFFSET('Sanitation Data'!$I$30,0,10*ROW('Sanitation Data'!I176))="","",OFFSET('Sanitation Data'!$I$30,0,10*ROW('Sanitation Data'!I176)))</f>
        <v/>
      </c>
      <c r="DM182" s="369" t="str">
        <f ca="1">+IF(OFFSET('Sanitation Data'!$I$31,0,10*ROW('Sanitation Data'!I176))="","",OFFSET('Sanitation Data'!$I$31,0,10*ROW('Sanitation Data'!I176)))</f>
        <v/>
      </c>
      <c r="DN182" s="369" t="str">
        <f ca="1">+IF(OFFSET('Sanitation Data'!$I$32,0,10*ROW('Sanitation Data'!I176))="","",OFFSET('Sanitation Data'!$I$32,0,10*ROW('Sanitation Data'!I176)))</f>
        <v/>
      </c>
      <c r="DO182" s="369" t="str">
        <f ca="1">+IF(OFFSET('Hygiene Data'!$D$11,0,10*ROW('Hygiene Data'!D176))="","",OFFSET('Hygiene Data'!$D$11,0,10*ROW('Hygiene Data'!D176)))</f>
        <v/>
      </c>
      <c r="DP182" s="369" t="str">
        <f ca="1">+IF(OFFSET('Hygiene Data'!$D$12,0,10*ROW('Hygiene Data'!D176))="","",OFFSET('Hygiene Data'!$D$12,0,10*ROW('Hygiene Data'!D176)))</f>
        <v/>
      </c>
      <c r="DQ182" s="369" t="str">
        <f ca="1">+IF(OFFSET('Hygiene Data'!$D$13,0,10*ROW('Hygiene Data'!D176))="","",OFFSET('Hygiene Data'!$D$13,0,10*ROW('Hygiene Data'!D176)))</f>
        <v/>
      </c>
      <c r="DR182" s="369" t="str">
        <f ca="1">+IF(OFFSET('Hygiene Data'!$E$11,0,10*ROW('Hygiene Data'!E176))="","",OFFSET('Hygiene Data'!$E$11,0,10*ROW('Hygiene Data'!E176)))</f>
        <v/>
      </c>
      <c r="DS182" s="369" t="str">
        <f ca="1">+IF(OFFSET('Hygiene Data'!$E$12,0,10*ROW('Hygiene Data'!E176))="","",OFFSET('Hygiene Data'!$E$12,0,10*ROW('Hygiene Data'!E176)))</f>
        <v/>
      </c>
      <c r="DT182" s="369" t="str">
        <f ca="1">+IF(OFFSET('Hygiene Data'!$E$13,0,10*ROW('Hygiene Data'!E176))="","",OFFSET('Hygiene Data'!$E$13,0,10*ROW('Hygiene Data'!E176)))</f>
        <v/>
      </c>
      <c r="DU182" s="369" t="str">
        <f ca="1">+IF(OFFSET('Hygiene Data'!$F$11,0,10*ROW('Hygiene Data'!F176))="","",OFFSET('Hygiene Data'!$F$11,0,10*ROW('Hygiene Data'!F176)))</f>
        <v/>
      </c>
      <c r="DV182" s="369" t="str">
        <f ca="1">+IF(OFFSET('Hygiene Data'!$F$12,0,10*ROW('Hygiene Data'!F176))="","",OFFSET('Hygiene Data'!$F$12,0,10*ROW('Hygiene Data'!F176)))</f>
        <v/>
      </c>
      <c r="DW182" s="369" t="str">
        <f ca="1">+IF(OFFSET('Hygiene Data'!$F$13,0,10*ROW('Hygiene Data'!F176))="","",OFFSET('Hygiene Data'!$F$13,0,10*ROW('Hygiene Data'!F176)))</f>
        <v/>
      </c>
      <c r="DX182" s="369" t="str">
        <f ca="1">+IF(OFFSET('Hygiene Data'!$G$11,0,10*ROW('Hygiene Data'!G176))="","",OFFSET('Hygiene Data'!$G$11,0,10*ROW('Hygiene Data'!G176)))</f>
        <v/>
      </c>
      <c r="DY182" s="369" t="str">
        <f ca="1">+IF(OFFSET('Hygiene Data'!$G$12,0,10*ROW('Hygiene Data'!G176))="","",OFFSET('Hygiene Data'!$G$12,0,10*ROW('Hygiene Data'!G176)))</f>
        <v/>
      </c>
      <c r="DZ182" s="369" t="str">
        <f ca="1">+IF(OFFSET('Hygiene Data'!$G$13,0,10*ROW('Hygiene Data'!G176))="","",OFFSET('Hygiene Data'!$G$13,0,10*ROW('Hygiene Data'!G176)))</f>
        <v/>
      </c>
      <c r="EA182" s="369" t="str">
        <f ca="1">+IF(OFFSET('Hygiene Data'!$H$11,0,10*ROW('Hygiene Data'!H176))="","",OFFSET('Hygiene Data'!$H$11,0,10*ROW('Hygiene Data'!H176)))</f>
        <v/>
      </c>
      <c r="EB182" s="369" t="str">
        <f ca="1">+IF(OFFSET('Hygiene Data'!$H$12,0,10*ROW('Hygiene Data'!H176))="","",OFFSET('Hygiene Data'!$H$12,0,10*ROW('Hygiene Data'!H176)))</f>
        <v/>
      </c>
      <c r="EC182" s="369" t="str">
        <f ca="1">+IF(OFFSET('Hygiene Data'!$H$13,0,10*ROW('Hygiene Data'!H176))="","",OFFSET('Hygiene Data'!$H$13,0,10*ROW('Hygiene Data'!H176)))</f>
        <v/>
      </c>
      <c r="ED182" s="369" t="str">
        <f ca="1">+IF(OFFSET('Hygiene Data'!$I$11,0,10*ROW('Hygiene Data'!I176))="","",OFFSET('Hygiene Data'!$I$11,0,10*ROW('Hygiene Data'!I176)))</f>
        <v/>
      </c>
      <c r="EE182" s="369" t="str">
        <f ca="1">+IF(OFFSET('Hygiene Data'!$I$12,0,10*ROW('Hygiene Data'!I176))="","",OFFSET('Hygiene Data'!$I$12,0,10*ROW('Hygiene Data'!I176)))</f>
        <v/>
      </c>
      <c r="EF182" s="369" t="str">
        <f ca="1">+IF(OFFSET('Hygiene Data'!$I$13,0,10*ROW('Hygiene Data'!I176))="","",OFFSET('Hygiene Data'!$I$13,0,10*ROW('Hygiene Data'!I176)))</f>
        <v/>
      </c>
    </row>
    <row r="183" spans="1:136" x14ac:dyDescent="0.25">
      <c r="A183" s="478" t="str">
        <f ca="1">+IF(OFFSET('Water Data'!$B$2,0,10*ROW('Water Data'!E177))="","",OFFSET('Water Data'!$B$2,0,10*ROW('Water Data'!E177)))</f>
        <v/>
      </c>
      <c r="B183" s="478"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05" t="str">
        <f t="shared" ca="1" si="2"/>
        <v/>
      </c>
      <c r="D183" s="506"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06"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06"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06"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06"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06"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06"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06"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06"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06"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06"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06"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06"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06"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06"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06"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06"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06"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07"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07"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07"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07"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07"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07"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07"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07"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07"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07"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07"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07"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07"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07"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07"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07"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07"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07"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07"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07"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07"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07"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07"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07"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07"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07"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07"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07"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07"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07"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08"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84"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08"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08"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08"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08"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08"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08"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08"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08"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08"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08"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08"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08"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08"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08"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08"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08"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69" t="str">
        <f ca="1">+IF(OFFSET('Water Data'!$D$27,0,10*ROW('Water Data'!D177))="","",OFFSET('Water Data'!$D$27,0,10*ROW('Water Data'!D177)))</f>
        <v/>
      </c>
      <c r="BT183" s="369" t="str">
        <f ca="1">+IF(OFFSET('Water Data'!$D$28,0,10*ROW('Water Data'!D177))="","",OFFSET('Water Data'!$D$28,0,10*ROW('Water Data'!D177)))</f>
        <v/>
      </c>
      <c r="BU183" s="369" t="str">
        <f ca="1">+IF(OFFSET('Water Data'!$D$29,0,10*ROW('Water Data'!D177))="","",OFFSET('Water Data'!$D$29,0,10*ROW('Water Data'!D177)))</f>
        <v/>
      </c>
      <c r="BV183" s="369" t="str">
        <f ca="1">+IF(OFFSET('Water Data'!$E$27,0,10*ROW('Water Data'!E177))="","",OFFSET('Water Data'!$E$27,0,10*ROW('Water Data'!E177)))</f>
        <v/>
      </c>
      <c r="BW183" s="369" t="str">
        <f ca="1">+IF(OFFSET('Water Data'!$E$28,0,10*ROW('Water Data'!E177))="","",OFFSET('Water Data'!$E$28,0,10*ROW('Water Data'!E177)))</f>
        <v/>
      </c>
      <c r="BX183" s="369" t="str">
        <f ca="1">+IF(OFFSET('Water Data'!$E$29,0,10*ROW('Water Data'!E177))="","",OFFSET('Water Data'!$E$29,0,10*ROW('Water Data'!E177)))</f>
        <v/>
      </c>
      <c r="BY183" s="369" t="str">
        <f ca="1">+IF(OFFSET('Water Data'!$F$27,0,10*ROW('Water Data'!F177))="","",OFFSET('Water Data'!$F$27,0,10*ROW('Water Data'!F177)))</f>
        <v/>
      </c>
      <c r="BZ183" s="369" t="str">
        <f ca="1">+IF(OFFSET('Water Data'!$F$28,0,10*ROW('Water Data'!F177))="","",OFFSET('Water Data'!$F$28,0,10*ROW('Water Data'!F177)))</f>
        <v/>
      </c>
      <c r="CA183" s="369" t="str">
        <f ca="1">+IF(OFFSET('Water Data'!$F$29,0,10*ROW('Water Data'!F177))="","",OFFSET('Water Data'!$F$29,0,10*ROW('Water Data'!F177)))</f>
        <v/>
      </c>
      <c r="CB183" s="369" t="str">
        <f ca="1">+IF(OFFSET('Water Data'!$G$27,0,10*ROW('Water Data'!G177))="","",OFFSET('Water Data'!$G$27,0,10*ROW('Water Data'!G177)))</f>
        <v/>
      </c>
      <c r="CC183" s="369" t="str">
        <f ca="1">+IF(OFFSET('Water Data'!$G$28,0,10*ROW('Water Data'!G177))="","",OFFSET('Water Data'!$G$28,0,10*ROW('Water Data'!G177)))</f>
        <v/>
      </c>
      <c r="CD183" s="369" t="str">
        <f ca="1">+IF(OFFSET('Water Data'!$G$29,0,10*ROW('Water Data'!G177))="","",OFFSET('Water Data'!$G$29,0,10*ROW('Water Data'!G177)))</f>
        <v/>
      </c>
      <c r="CE183" s="369" t="str">
        <f ca="1">+IF(OFFSET('Water Data'!$H$27,0,10*ROW('Water Data'!H177))="","",OFFSET('Water Data'!$H$27,0,10*ROW('Water Data'!H177)))</f>
        <v/>
      </c>
      <c r="CF183" s="369" t="str">
        <f ca="1">+IF(OFFSET('Water Data'!$H$28,0,10*ROW('Water Data'!H177))="","",OFFSET('Water Data'!$H$28,0,10*ROW('Water Data'!H177)))</f>
        <v/>
      </c>
      <c r="CG183" s="369" t="str">
        <f ca="1">+IF(OFFSET('Water Data'!$H$29,0,10*ROW('Water Data'!H177))="","",OFFSET('Water Data'!$H$29,0,10*ROW('Water Data'!H177)))</f>
        <v/>
      </c>
      <c r="CH183" s="369" t="str">
        <f ca="1">+IF(OFFSET('Water Data'!$I$27,0,10*ROW('Water Data'!I177))="","",OFFSET('Water Data'!$I$27,0,10*ROW('Water Data'!I177)))</f>
        <v/>
      </c>
      <c r="CI183" s="369" t="str">
        <f ca="1">+IF(OFFSET('Water Data'!$I$28,0,10*ROW('Water Data'!I177))="","",OFFSET('Water Data'!$I$28,0,10*ROW('Water Data'!I177)))</f>
        <v/>
      </c>
      <c r="CJ183" s="369" t="str">
        <f ca="1">+IF(OFFSET('Water Data'!$I$29,0,10*ROW('Water Data'!I177))="","",OFFSET('Water Data'!$I$29,0,10*ROW('Water Data'!I177)))</f>
        <v/>
      </c>
      <c r="CK183" s="369" t="str">
        <f ca="1">+IF(OFFSET('Sanitation Data'!$D$28,0,10*ROW('Sanitation Data'!D177))="","",OFFSET('Sanitation Data'!$D$28,0,10*ROW('Sanitation Data'!D177)))</f>
        <v/>
      </c>
      <c r="CL183" s="369" t="str">
        <f ca="1">+IF(OFFSET('Sanitation Data'!$D$29,0,10*ROW('Sanitation Data'!D177))="","",OFFSET('Sanitation Data'!$D$29,0,10*ROW('Sanitation Data'!D177)))</f>
        <v/>
      </c>
      <c r="CM183" s="369" t="str">
        <f ca="1">+IF(OFFSET('Sanitation Data'!$D$30,0,10*ROW('Sanitation Data'!D177))="","",OFFSET('Sanitation Data'!$D$30,0,10*ROW('Sanitation Data'!D177)))</f>
        <v/>
      </c>
      <c r="CN183" s="369" t="str">
        <f ca="1">+IF(OFFSET('Sanitation Data'!$D$31,0,10*ROW('Sanitation Data'!D177))="","",OFFSET('Sanitation Data'!$D$31,0,10*ROW('Sanitation Data'!D177)))</f>
        <v/>
      </c>
      <c r="CO183" s="369" t="str">
        <f ca="1">+IF(OFFSET('Sanitation Data'!$D$32,0,10*ROW('Sanitation Data'!D177))="","",OFFSET('Sanitation Data'!$D$32,0,10*ROW('Sanitation Data'!D177)))</f>
        <v/>
      </c>
      <c r="CP183" s="369" t="str">
        <f ca="1">+IF(OFFSET('Sanitation Data'!$E$28,0,10*ROW('Sanitation Data'!E177))="","",OFFSET('Sanitation Data'!$E$28,0,10*ROW('Sanitation Data'!E177)))</f>
        <v/>
      </c>
      <c r="CQ183" s="369" t="str">
        <f ca="1">+IF(OFFSET('Sanitation Data'!$E$29,0,10*ROW('Sanitation Data'!E177))="","",OFFSET('Sanitation Data'!$E$29,0,10*ROW('Sanitation Data'!E177)))</f>
        <v/>
      </c>
      <c r="CR183" s="369" t="str">
        <f ca="1">+IF(OFFSET('Sanitation Data'!$E$30,0,10*ROW('Sanitation Data'!E177))="","",OFFSET('Sanitation Data'!$E$30,0,10*ROW('Sanitation Data'!E177)))</f>
        <v/>
      </c>
      <c r="CS183" s="369" t="str">
        <f ca="1">+IF(OFFSET('Sanitation Data'!$E$31,0,10*ROW('Sanitation Data'!E177))="","",OFFSET('Sanitation Data'!$E$31,0,10*ROW('Sanitation Data'!E177)))</f>
        <v/>
      </c>
      <c r="CT183" s="369" t="str">
        <f ca="1">+IF(OFFSET('Sanitation Data'!$E$32,0,10*ROW('Sanitation Data'!E177))="","",OFFSET('Sanitation Data'!$E$32,0,10*ROW('Sanitation Data'!E177)))</f>
        <v/>
      </c>
      <c r="CU183" s="369" t="str">
        <f ca="1">+IF(OFFSET('Sanitation Data'!$F$28,0,10*ROW('Sanitation Data'!F177))="","",OFFSET('Sanitation Data'!$F$28,0,10*ROW('Sanitation Data'!F177)))</f>
        <v/>
      </c>
      <c r="CV183" s="369" t="str">
        <f ca="1">+IF(OFFSET('Sanitation Data'!$F$29,0,10*ROW('Sanitation Data'!F177))="","",OFFSET('Sanitation Data'!$F$29,0,10*ROW('Sanitation Data'!F177)))</f>
        <v/>
      </c>
      <c r="CW183" s="369" t="str">
        <f ca="1">+IF(OFFSET('Sanitation Data'!$F$30,0,10*ROW('Sanitation Data'!F177))="","",OFFSET('Sanitation Data'!$F$30,0,10*ROW('Sanitation Data'!F177)))</f>
        <v/>
      </c>
      <c r="CX183" s="369" t="str">
        <f ca="1">+IF(OFFSET('Sanitation Data'!$F$31,0,10*ROW('Sanitation Data'!F177))="","",OFFSET('Sanitation Data'!$F$31,0,10*ROW('Sanitation Data'!F177)))</f>
        <v/>
      </c>
      <c r="CY183" s="369" t="str">
        <f ca="1">+IF(OFFSET('Sanitation Data'!$F$32,0,10*ROW('Sanitation Data'!F177))="","",OFFSET('Sanitation Data'!$F$32,0,10*ROW('Sanitation Data'!F177)))</f>
        <v/>
      </c>
      <c r="CZ183" s="369" t="str">
        <f ca="1">+IF(OFFSET('Sanitation Data'!$G$28,0,10*ROW('Sanitation Data'!G177))="","",OFFSET('Sanitation Data'!$G$28,0,10*ROW('Sanitation Data'!G177)))</f>
        <v/>
      </c>
      <c r="DA183" s="369" t="str">
        <f ca="1">+IF(OFFSET('Sanitation Data'!$G$29,0,10*ROW('Sanitation Data'!G177))="","",OFFSET('Sanitation Data'!$G$29,0,10*ROW('Sanitation Data'!G177)))</f>
        <v/>
      </c>
      <c r="DB183" s="369" t="str">
        <f ca="1">+IF(OFFSET('Sanitation Data'!$G$30,0,10*ROW('Sanitation Data'!G177))="","",OFFSET('Sanitation Data'!$G$30,0,10*ROW('Sanitation Data'!G177)))</f>
        <v/>
      </c>
      <c r="DC183" s="369" t="str">
        <f ca="1">+IF(OFFSET('Sanitation Data'!$G$31,0,10*ROW('Sanitation Data'!G177))="","",OFFSET('Sanitation Data'!$G$31,0,10*ROW('Sanitation Data'!G177)))</f>
        <v/>
      </c>
      <c r="DD183" s="369" t="str">
        <f ca="1">+IF(OFFSET('Sanitation Data'!$G$32,0,10*ROW('Sanitation Data'!G177))="","",OFFSET('Sanitation Data'!$G$32,0,10*ROW('Sanitation Data'!G177)))</f>
        <v/>
      </c>
      <c r="DE183" s="369" t="str">
        <f ca="1">+IF(OFFSET('Sanitation Data'!$H$28,0,10*ROW('Sanitation Data'!H177))="","",OFFSET('Sanitation Data'!$H$28,0,10*ROW('Sanitation Data'!H177)))</f>
        <v/>
      </c>
      <c r="DF183" s="369" t="str">
        <f ca="1">+IF(OFFSET('Sanitation Data'!$H$29,0,10*ROW('Sanitation Data'!H177))="","",OFFSET('Sanitation Data'!$H$29,0,10*ROW('Sanitation Data'!H177)))</f>
        <v/>
      </c>
      <c r="DG183" s="369" t="str">
        <f ca="1">+IF(OFFSET('Sanitation Data'!$H$30,0,10*ROW('Sanitation Data'!H177))="","",OFFSET('Sanitation Data'!$H$30,0,10*ROW('Sanitation Data'!H177)))</f>
        <v/>
      </c>
      <c r="DH183" s="369" t="str">
        <f ca="1">+IF(OFFSET('Sanitation Data'!$H$31,0,10*ROW('Sanitation Data'!H177))="","",OFFSET('Sanitation Data'!$H$31,0,10*ROW('Sanitation Data'!H177)))</f>
        <v/>
      </c>
      <c r="DI183" s="369" t="str">
        <f ca="1">+IF(OFFSET('Sanitation Data'!$H$32,0,10*ROW('Sanitation Data'!H177))="","",OFFSET('Sanitation Data'!$H$32,0,10*ROW('Sanitation Data'!H177)))</f>
        <v/>
      </c>
      <c r="DJ183" s="369" t="str">
        <f ca="1">+IF(OFFSET('Sanitation Data'!$I$28,0,10*ROW('Sanitation Data'!I177))="","",OFFSET('Sanitation Data'!$I$28,0,10*ROW('Sanitation Data'!I177)))</f>
        <v/>
      </c>
      <c r="DK183" s="369" t="str">
        <f ca="1">+IF(OFFSET('Sanitation Data'!$I$29,0,10*ROW('Sanitation Data'!I177))="","",OFFSET('Sanitation Data'!$I$29,0,10*ROW('Sanitation Data'!I177)))</f>
        <v/>
      </c>
      <c r="DL183" s="369" t="str">
        <f ca="1">+IF(OFFSET('Sanitation Data'!$I$30,0,10*ROW('Sanitation Data'!I177))="","",OFFSET('Sanitation Data'!$I$30,0,10*ROW('Sanitation Data'!I177)))</f>
        <v/>
      </c>
      <c r="DM183" s="369" t="str">
        <f ca="1">+IF(OFFSET('Sanitation Data'!$I$31,0,10*ROW('Sanitation Data'!I177))="","",OFFSET('Sanitation Data'!$I$31,0,10*ROW('Sanitation Data'!I177)))</f>
        <v/>
      </c>
      <c r="DN183" s="369" t="str">
        <f ca="1">+IF(OFFSET('Sanitation Data'!$I$32,0,10*ROW('Sanitation Data'!I177))="","",OFFSET('Sanitation Data'!$I$32,0,10*ROW('Sanitation Data'!I177)))</f>
        <v/>
      </c>
      <c r="DO183" s="369" t="str">
        <f ca="1">+IF(OFFSET('Hygiene Data'!$D$11,0,10*ROW('Hygiene Data'!D177))="","",OFFSET('Hygiene Data'!$D$11,0,10*ROW('Hygiene Data'!D177)))</f>
        <v/>
      </c>
      <c r="DP183" s="369" t="str">
        <f ca="1">+IF(OFFSET('Hygiene Data'!$D$12,0,10*ROW('Hygiene Data'!D177))="","",OFFSET('Hygiene Data'!$D$12,0,10*ROW('Hygiene Data'!D177)))</f>
        <v/>
      </c>
      <c r="DQ183" s="369" t="str">
        <f ca="1">+IF(OFFSET('Hygiene Data'!$D$13,0,10*ROW('Hygiene Data'!D177))="","",OFFSET('Hygiene Data'!$D$13,0,10*ROW('Hygiene Data'!D177)))</f>
        <v/>
      </c>
      <c r="DR183" s="369" t="str">
        <f ca="1">+IF(OFFSET('Hygiene Data'!$E$11,0,10*ROW('Hygiene Data'!E177))="","",OFFSET('Hygiene Data'!$E$11,0,10*ROW('Hygiene Data'!E177)))</f>
        <v/>
      </c>
      <c r="DS183" s="369" t="str">
        <f ca="1">+IF(OFFSET('Hygiene Data'!$E$12,0,10*ROW('Hygiene Data'!E177))="","",OFFSET('Hygiene Data'!$E$12,0,10*ROW('Hygiene Data'!E177)))</f>
        <v/>
      </c>
      <c r="DT183" s="369" t="str">
        <f ca="1">+IF(OFFSET('Hygiene Data'!$E$13,0,10*ROW('Hygiene Data'!E177))="","",OFFSET('Hygiene Data'!$E$13,0,10*ROW('Hygiene Data'!E177)))</f>
        <v/>
      </c>
      <c r="DU183" s="369" t="str">
        <f ca="1">+IF(OFFSET('Hygiene Data'!$F$11,0,10*ROW('Hygiene Data'!F177))="","",OFFSET('Hygiene Data'!$F$11,0,10*ROW('Hygiene Data'!F177)))</f>
        <v/>
      </c>
      <c r="DV183" s="369" t="str">
        <f ca="1">+IF(OFFSET('Hygiene Data'!$F$12,0,10*ROW('Hygiene Data'!F177))="","",OFFSET('Hygiene Data'!$F$12,0,10*ROW('Hygiene Data'!F177)))</f>
        <v/>
      </c>
      <c r="DW183" s="369" t="str">
        <f ca="1">+IF(OFFSET('Hygiene Data'!$F$13,0,10*ROW('Hygiene Data'!F177))="","",OFFSET('Hygiene Data'!$F$13,0,10*ROW('Hygiene Data'!F177)))</f>
        <v/>
      </c>
      <c r="DX183" s="369" t="str">
        <f ca="1">+IF(OFFSET('Hygiene Data'!$G$11,0,10*ROW('Hygiene Data'!G177))="","",OFFSET('Hygiene Data'!$G$11,0,10*ROW('Hygiene Data'!G177)))</f>
        <v/>
      </c>
      <c r="DY183" s="369" t="str">
        <f ca="1">+IF(OFFSET('Hygiene Data'!$G$12,0,10*ROW('Hygiene Data'!G177))="","",OFFSET('Hygiene Data'!$G$12,0,10*ROW('Hygiene Data'!G177)))</f>
        <v/>
      </c>
      <c r="DZ183" s="369" t="str">
        <f ca="1">+IF(OFFSET('Hygiene Data'!$G$13,0,10*ROW('Hygiene Data'!G177))="","",OFFSET('Hygiene Data'!$G$13,0,10*ROW('Hygiene Data'!G177)))</f>
        <v/>
      </c>
      <c r="EA183" s="369" t="str">
        <f ca="1">+IF(OFFSET('Hygiene Data'!$H$11,0,10*ROW('Hygiene Data'!H177))="","",OFFSET('Hygiene Data'!$H$11,0,10*ROW('Hygiene Data'!H177)))</f>
        <v/>
      </c>
      <c r="EB183" s="369" t="str">
        <f ca="1">+IF(OFFSET('Hygiene Data'!$H$12,0,10*ROW('Hygiene Data'!H177))="","",OFFSET('Hygiene Data'!$H$12,0,10*ROW('Hygiene Data'!H177)))</f>
        <v/>
      </c>
      <c r="EC183" s="369" t="str">
        <f ca="1">+IF(OFFSET('Hygiene Data'!$H$13,0,10*ROW('Hygiene Data'!H177))="","",OFFSET('Hygiene Data'!$H$13,0,10*ROW('Hygiene Data'!H177)))</f>
        <v/>
      </c>
      <c r="ED183" s="369" t="str">
        <f ca="1">+IF(OFFSET('Hygiene Data'!$I$11,0,10*ROW('Hygiene Data'!I177))="","",OFFSET('Hygiene Data'!$I$11,0,10*ROW('Hygiene Data'!I177)))</f>
        <v/>
      </c>
      <c r="EE183" s="369" t="str">
        <f ca="1">+IF(OFFSET('Hygiene Data'!$I$12,0,10*ROW('Hygiene Data'!I177))="","",OFFSET('Hygiene Data'!$I$12,0,10*ROW('Hygiene Data'!I177)))</f>
        <v/>
      </c>
      <c r="EF183" s="369" t="str">
        <f ca="1">+IF(OFFSET('Hygiene Data'!$I$13,0,10*ROW('Hygiene Data'!I177))="","",OFFSET('Hygiene Data'!$I$13,0,10*ROW('Hygiene Data'!I177)))</f>
        <v/>
      </c>
    </row>
    <row r="184" spans="1:136" x14ac:dyDescent="0.25">
      <c r="A184" s="478" t="str">
        <f ca="1">+IF(OFFSET('Water Data'!$B$2,0,10*ROW('Water Data'!E178))="","",OFFSET('Water Data'!$B$2,0,10*ROW('Water Data'!E178)))</f>
        <v/>
      </c>
      <c r="B184" s="478"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05" t="str">
        <f t="shared" ca="1" si="2"/>
        <v/>
      </c>
      <c r="D184" s="506"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06"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06"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06"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06"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06"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06"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06"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06"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06"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06"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06"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06"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06"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06"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06"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06"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06"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07"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07"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07"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07"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07"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07"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07"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07"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07"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07"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07"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07"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07"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07"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07"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07"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07"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07"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07"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07"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07"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07"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07"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07"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07"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07"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07"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07"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07"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07"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08"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84"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08"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08"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08"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08"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08"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08"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08"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08"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08"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08"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08"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08"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08"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08"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08"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08"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69" t="str">
        <f ca="1">+IF(OFFSET('Water Data'!$D$27,0,10*ROW('Water Data'!D178))="","",OFFSET('Water Data'!$D$27,0,10*ROW('Water Data'!D178)))</f>
        <v/>
      </c>
      <c r="BT184" s="369" t="str">
        <f ca="1">+IF(OFFSET('Water Data'!$D$28,0,10*ROW('Water Data'!D178))="","",OFFSET('Water Data'!$D$28,0,10*ROW('Water Data'!D178)))</f>
        <v/>
      </c>
      <c r="BU184" s="369" t="str">
        <f ca="1">+IF(OFFSET('Water Data'!$D$29,0,10*ROW('Water Data'!D178))="","",OFFSET('Water Data'!$D$29,0,10*ROW('Water Data'!D178)))</f>
        <v/>
      </c>
      <c r="BV184" s="369" t="str">
        <f ca="1">+IF(OFFSET('Water Data'!$E$27,0,10*ROW('Water Data'!E178))="","",OFFSET('Water Data'!$E$27,0,10*ROW('Water Data'!E178)))</f>
        <v/>
      </c>
      <c r="BW184" s="369" t="str">
        <f ca="1">+IF(OFFSET('Water Data'!$E$28,0,10*ROW('Water Data'!E178))="","",OFFSET('Water Data'!$E$28,0,10*ROW('Water Data'!E178)))</f>
        <v/>
      </c>
      <c r="BX184" s="369" t="str">
        <f ca="1">+IF(OFFSET('Water Data'!$E$29,0,10*ROW('Water Data'!E178))="","",OFFSET('Water Data'!$E$29,0,10*ROW('Water Data'!E178)))</f>
        <v/>
      </c>
      <c r="BY184" s="369" t="str">
        <f ca="1">+IF(OFFSET('Water Data'!$F$27,0,10*ROW('Water Data'!F178))="","",OFFSET('Water Data'!$F$27,0,10*ROW('Water Data'!F178)))</f>
        <v/>
      </c>
      <c r="BZ184" s="369" t="str">
        <f ca="1">+IF(OFFSET('Water Data'!$F$28,0,10*ROW('Water Data'!F178))="","",OFFSET('Water Data'!$F$28,0,10*ROW('Water Data'!F178)))</f>
        <v/>
      </c>
      <c r="CA184" s="369" t="str">
        <f ca="1">+IF(OFFSET('Water Data'!$F$29,0,10*ROW('Water Data'!F178))="","",OFFSET('Water Data'!$F$29,0,10*ROW('Water Data'!F178)))</f>
        <v/>
      </c>
      <c r="CB184" s="369" t="str">
        <f ca="1">+IF(OFFSET('Water Data'!$G$27,0,10*ROW('Water Data'!G178))="","",OFFSET('Water Data'!$G$27,0,10*ROW('Water Data'!G178)))</f>
        <v/>
      </c>
      <c r="CC184" s="369" t="str">
        <f ca="1">+IF(OFFSET('Water Data'!$G$28,0,10*ROW('Water Data'!G178))="","",OFFSET('Water Data'!$G$28,0,10*ROW('Water Data'!G178)))</f>
        <v/>
      </c>
      <c r="CD184" s="369" t="str">
        <f ca="1">+IF(OFFSET('Water Data'!$G$29,0,10*ROW('Water Data'!G178))="","",OFFSET('Water Data'!$G$29,0,10*ROW('Water Data'!G178)))</f>
        <v/>
      </c>
      <c r="CE184" s="369" t="str">
        <f ca="1">+IF(OFFSET('Water Data'!$H$27,0,10*ROW('Water Data'!H178))="","",OFFSET('Water Data'!$H$27,0,10*ROW('Water Data'!H178)))</f>
        <v/>
      </c>
      <c r="CF184" s="369" t="str">
        <f ca="1">+IF(OFFSET('Water Data'!$H$28,0,10*ROW('Water Data'!H178))="","",OFFSET('Water Data'!$H$28,0,10*ROW('Water Data'!H178)))</f>
        <v/>
      </c>
      <c r="CG184" s="369" t="str">
        <f ca="1">+IF(OFFSET('Water Data'!$H$29,0,10*ROW('Water Data'!H178))="","",OFFSET('Water Data'!$H$29,0,10*ROW('Water Data'!H178)))</f>
        <v/>
      </c>
      <c r="CH184" s="369" t="str">
        <f ca="1">+IF(OFFSET('Water Data'!$I$27,0,10*ROW('Water Data'!I178))="","",OFFSET('Water Data'!$I$27,0,10*ROW('Water Data'!I178)))</f>
        <v/>
      </c>
      <c r="CI184" s="369" t="str">
        <f ca="1">+IF(OFFSET('Water Data'!$I$28,0,10*ROW('Water Data'!I178))="","",OFFSET('Water Data'!$I$28,0,10*ROW('Water Data'!I178)))</f>
        <v/>
      </c>
      <c r="CJ184" s="369" t="str">
        <f ca="1">+IF(OFFSET('Water Data'!$I$29,0,10*ROW('Water Data'!I178))="","",OFFSET('Water Data'!$I$29,0,10*ROW('Water Data'!I178)))</f>
        <v/>
      </c>
      <c r="CK184" s="369" t="str">
        <f ca="1">+IF(OFFSET('Sanitation Data'!$D$28,0,10*ROW('Sanitation Data'!D178))="","",OFFSET('Sanitation Data'!$D$28,0,10*ROW('Sanitation Data'!D178)))</f>
        <v/>
      </c>
      <c r="CL184" s="369" t="str">
        <f ca="1">+IF(OFFSET('Sanitation Data'!$D$29,0,10*ROW('Sanitation Data'!D178))="","",OFFSET('Sanitation Data'!$D$29,0,10*ROW('Sanitation Data'!D178)))</f>
        <v/>
      </c>
      <c r="CM184" s="369" t="str">
        <f ca="1">+IF(OFFSET('Sanitation Data'!$D$30,0,10*ROW('Sanitation Data'!D178))="","",OFFSET('Sanitation Data'!$D$30,0,10*ROW('Sanitation Data'!D178)))</f>
        <v/>
      </c>
      <c r="CN184" s="369" t="str">
        <f ca="1">+IF(OFFSET('Sanitation Data'!$D$31,0,10*ROW('Sanitation Data'!D178))="","",OFFSET('Sanitation Data'!$D$31,0,10*ROW('Sanitation Data'!D178)))</f>
        <v/>
      </c>
      <c r="CO184" s="369" t="str">
        <f ca="1">+IF(OFFSET('Sanitation Data'!$D$32,0,10*ROW('Sanitation Data'!D178))="","",OFFSET('Sanitation Data'!$D$32,0,10*ROW('Sanitation Data'!D178)))</f>
        <v/>
      </c>
      <c r="CP184" s="369" t="str">
        <f ca="1">+IF(OFFSET('Sanitation Data'!$E$28,0,10*ROW('Sanitation Data'!E178))="","",OFFSET('Sanitation Data'!$E$28,0,10*ROW('Sanitation Data'!E178)))</f>
        <v/>
      </c>
      <c r="CQ184" s="369" t="str">
        <f ca="1">+IF(OFFSET('Sanitation Data'!$E$29,0,10*ROW('Sanitation Data'!E178))="","",OFFSET('Sanitation Data'!$E$29,0,10*ROW('Sanitation Data'!E178)))</f>
        <v/>
      </c>
      <c r="CR184" s="369" t="str">
        <f ca="1">+IF(OFFSET('Sanitation Data'!$E$30,0,10*ROW('Sanitation Data'!E178))="","",OFFSET('Sanitation Data'!$E$30,0,10*ROW('Sanitation Data'!E178)))</f>
        <v/>
      </c>
      <c r="CS184" s="369" t="str">
        <f ca="1">+IF(OFFSET('Sanitation Data'!$E$31,0,10*ROW('Sanitation Data'!E178))="","",OFFSET('Sanitation Data'!$E$31,0,10*ROW('Sanitation Data'!E178)))</f>
        <v/>
      </c>
      <c r="CT184" s="369" t="str">
        <f ca="1">+IF(OFFSET('Sanitation Data'!$E$32,0,10*ROW('Sanitation Data'!E178))="","",OFFSET('Sanitation Data'!$E$32,0,10*ROW('Sanitation Data'!E178)))</f>
        <v/>
      </c>
      <c r="CU184" s="369" t="str">
        <f ca="1">+IF(OFFSET('Sanitation Data'!$F$28,0,10*ROW('Sanitation Data'!F178))="","",OFFSET('Sanitation Data'!$F$28,0,10*ROW('Sanitation Data'!F178)))</f>
        <v/>
      </c>
      <c r="CV184" s="369" t="str">
        <f ca="1">+IF(OFFSET('Sanitation Data'!$F$29,0,10*ROW('Sanitation Data'!F178))="","",OFFSET('Sanitation Data'!$F$29,0,10*ROW('Sanitation Data'!F178)))</f>
        <v/>
      </c>
      <c r="CW184" s="369" t="str">
        <f ca="1">+IF(OFFSET('Sanitation Data'!$F$30,0,10*ROW('Sanitation Data'!F178))="","",OFFSET('Sanitation Data'!$F$30,0,10*ROW('Sanitation Data'!F178)))</f>
        <v/>
      </c>
      <c r="CX184" s="369" t="str">
        <f ca="1">+IF(OFFSET('Sanitation Data'!$F$31,0,10*ROW('Sanitation Data'!F178))="","",OFFSET('Sanitation Data'!$F$31,0,10*ROW('Sanitation Data'!F178)))</f>
        <v/>
      </c>
      <c r="CY184" s="369" t="str">
        <f ca="1">+IF(OFFSET('Sanitation Data'!$F$32,0,10*ROW('Sanitation Data'!F178))="","",OFFSET('Sanitation Data'!$F$32,0,10*ROW('Sanitation Data'!F178)))</f>
        <v/>
      </c>
      <c r="CZ184" s="369" t="str">
        <f ca="1">+IF(OFFSET('Sanitation Data'!$G$28,0,10*ROW('Sanitation Data'!G178))="","",OFFSET('Sanitation Data'!$G$28,0,10*ROW('Sanitation Data'!G178)))</f>
        <v/>
      </c>
      <c r="DA184" s="369" t="str">
        <f ca="1">+IF(OFFSET('Sanitation Data'!$G$29,0,10*ROW('Sanitation Data'!G178))="","",OFFSET('Sanitation Data'!$G$29,0,10*ROW('Sanitation Data'!G178)))</f>
        <v/>
      </c>
      <c r="DB184" s="369" t="str">
        <f ca="1">+IF(OFFSET('Sanitation Data'!$G$30,0,10*ROW('Sanitation Data'!G178))="","",OFFSET('Sanitation Data'!$G$30,0,10*ROW('Sanitation Data'!G178)))</f>
        <v/>
      </c>
      <c r="DC184" s="369" t="str">
        <f ca="1">+IF(OFFSET('Sanitation Data'!$G$31,0,10*ROW('Sanitation Data'!G178))="","",OFFSET('Sanitation Data'!$G$31,0,10*ROW('Sanitation Data'!G178)))</f>
        <v/>
      </c>
      <c r="DD184" s="369" t="str">
        <f ca="1">+IF(OFFSET('Sanitation Data'!$G$32,0,10*ROW('Sanitation Data'!G178))="","",OFFSET('Sanitation Data'!$G$32,0,10*ROW('Sanitation Data'!G178)))</f>
        <v/>
      </c>
      <c r="DE184" s="369" t="str">
        <f ca="1">+IF(OFFSET('Sanitation Data'!$H$28,0,10*ROW('Sanitation Data'!H178))="","",OFFSET('Sanitation Data'!$H$28,0,10*ROW('Sanitation Data'!H178)))</f>
        <v/>
      </c>
      <c r="DF184" s="369" t="str">
        <f ca="1">+IF(OFFSET('Sanitation Data'!$H$29,0,10*ROW('Sanitation Data'!H178))="","",OFFSET('Sanitation Data'!$H$29,0,10*ROW('Sanitation Data'!H178)))</f>
        <v/>
      </c>
      <c r="DG184" s="369" t="str">
        <f ca="1">+IF(OFFSET('Sanitation Data'!$H$30,0,10*ROW('Sanitation Data'!H178))="","",OFFSET('Sanitation Data'!$H$30,0,10*ROW('Sanitation Data'!H178)))</f>
        <v/>
      </c>
      <c r="DH184" s="369" t="str">
        <f ca="1">+IF(OFFSET('Sanitation Data'!$H$31,0,10*ROW('Sanitation Data'!H178))="","",OFFSET('Sanitation Data'!$H$31,0,10*ROW('Sanitation Data'!H178)))</f>
        <v/>
      </c>
      <c r="DI184" s="369" t="str">
        <f ca="1">+IF(OFFSET('Sanitation Data'!$H$32,0,10*ROW('Sanitation Data'!H178))="","",OFFSET('Sanitation Data'!$H$32,0,10*ROW('Sanitation Data'!H178)))</f>
        <v/>
      </c>
      <c r="DJ184" s="369" t="str">
        <f ca="1">+IF(OFFSET('Sanitation Data'!$I$28,0,10*ROW('Sanitation Data'!I178))="","",OFFSET('Sanitation Data'!$I$28,0,10*ROW('Sanitation Data'!I178)))</f>
        <v/>
      </c>
      <c r="DK184" s="369" t="str">
        <f ca="1">+IF(OFFSET('Sanitation Data'!$I$29,0,10*ROW('Sanitation Data'!I178))="","",OFFSET('Sanitation Data'!$I$29,0,10*ROW('Sanitation Data'!I178)))</f>
        <v/>
      </c>
      <c r="DL184" s="369" t="str">
        <f ca="1">+IF(OFFSET('Sanitation Data'!$I$30,0,10*ROW('Sanitation Data'!I178))="","",OFFSET('Sanitation Data'!$I$30,0,10*ROW('Sanitation Data'!I178)))</f>
        <v/>
      </c>
      <c r="DM184" s="369" t="str">
        <f ca="1">+IF(OFFSET('Sanitation Data'!$I$31,0,10*ROW('Sanitation Data'!I178))="","",OFFSET('Sanitation Data'!$I$31,0,10*ROW('Sanitation Data'!I178)))</f>
        <v/>
      </c>
      <c r="DN184" s="369" t="str">
        <f ca="1">+IF(OFFSET('Sanitation Data'!$I$32,0,10*ROW('Sanitation Data'!I178))="","",OFFSET('Sanitation Data'!$I$32,0,10*ROW('Sanitation Data'!I178)))</f>
        <v/>
      </c>
      <c r="DO184" s="369" t="str">
        <f ca="1">+IF(OFFSET('Hygiene Data'!$D$11,0,10*ROW('Hygiene Data'!D178))="","",OFFSET('Hygiene Data'!$D$11,0,10*ROW('Hygiene Data'!D178)))</f>
        <v/>
      </c>
      <c r="DP184" s="369" t="str">
        <f ca="1">+IF(OFFSET('Hygiene Data'!$D$12,0,10*ROW('Hygiene Data'!D178))="","",OFFSET('Hygiene Data'!$D$12,0,10*ROW('Hygiene Data'!D178)))</f>
        <v/>
      </c>
      <c r="DQ184" s="369" t="str">
        <f ca="1">+IF(OFFSET('Hygiene Data'!$D$13,0,10*ROW('Hygiene Data'!D178))="","",OFFSET('Hygiene Data'!$D$13,0,10*ROW('Hygiene Data'!D178)))</f>
        <v/>
      </c>
      <c r="DR184" s="369" t="str">
        <f ca="1">+IF(OFFSET('Hygiene Data'!$E$11,0,10*ROW('Hygiene Data'!E178))="","",OFFSET('Hygiene Data'!$E$11,0,10*ROW('Hygiene Data'!E178)))</f>
        <v/>
      </c>
      <c r="DS184" s="369" t="str">
        <f ca="1">+IF(OFFSET('Hygiene Data'!$E$12,0,10*ROW('Hygiene Data'!E178))="","",OFFSET('Hygiene Data'!$E$12,0,10*ROW('Hygiene Data'!E178)))</f>
        <v/>
      </c>
      <c r="DT184" s="369" t="str">
        <f ca="1">+IF(OFFSET('Hygiene Data'!$E$13,0,10*ROW('Hygiene Data'!E178))="","",OFFSET('Hygiene Data'!$E$13,0,10*ROW('Hygiene Data'!E178)))</f>
        <v/>
      </c>
      <c r="DU184" s="369" t="str">
        <f ca="1">+IF(OFFSET('Hygiene Data'!$F$11,0,10*ROW('Hygiene Data'!F178))="","",OFFSET('Hygiene Data'!$F$11,0,10*ROW('Hygiene Data'!F178)))</f>
        <v/>
      </c>
      <c r="DV184" s="369" t="str">
        <f ca="1">+IF(OFFSET('Hygiene Data'!$F$12,0,10*ROW('Hygiene Data'!F178))="","",OFFSET('Hygiene Data'!$F$12,0,10*ROW('Hygiene Data'!F178)))</f>
        <v/>
      </c>
      <c r="DW184" s="369" t="str">
        <f ca="1">+IF(OFFSET('Hygiene Data'!$F$13,0,10*ROW('Hygiene Data'!F178))="","",OFFSET('Hygiene Data'!$F$13,0,10*ROW('Hygiene Data'!F178)))</f>
        <v/>
      </c>
      <c r="DX184" s="369" t="str">
        <f ca="1">+IF(OFFSET('Hygiene Data'!$G$11,0,10*ROW('Hygiene Data'!G178))="","",OFFSET('Hygiene Data'!$G$11,0,10*ROW('Hygiene Data'!G178)))</f>
        <v/>
      </c>
      <c r="DY184" s="369" t="str">
        <f ca="1">+IF(OFFSET('Hygiene Data'!$G$12,0,10*ROW('Hygiene Data'!G178))="","",OFFSET('Hygiene Data'!$G$12,0,10*ROW('Hygiene Data'!G178)))</f>
        <v/>
      </c>
      <c r="DZ184" s="369" t="str">
        <f ca="1">+IF(OFFSET('Hygiene Data'!$G$13,0,10*ROW('Hygiene Data'!G178))="","",OFFSET('Hygiene Data'!$G$13,0,10*ROW('Hygiene Data'!G178)))</f>
        <v/>
      </c>
      <c r="EA184" s="369" t="str">
        <f ca="1">+IF(OFFSET('Hygiene Data'!$H$11,0,10*ROW('Hygiene Data'!H178))="","",OFFSET('Hygiene Data'!$H$11,0,10*ROW('Hygiene Data'!H178)))</f>
        <v/>
      </c>
      <c r="EB184" s="369" t="str">
        <f ca="1">+IF(OFFSET('Hygiene Data'!$H$12,0,10*ROW('Hygiene Data'!H178))="","",OFFSET('Hygiene Data'!$H$12,0,10*ROW('Hygiene Data'!H178)))</f>
        <v/>
      </c>
      <c r="EC184" s="369" t="str">
        <f ca="1">+IF(OFFSET('Hygiene Data'!$H$13,0,10*ROW('Hygiene Data'!H178))="","",OFFSET('Hygiene Data'!$H$13,0,10*ROW('Hygiene Data'!H178)))</f>
        <v/>
      </c>
      <c r="ED184" s="369" t="str">
        <f ca="1">+IF(OFFSET('Hygiene Data'!$I$11,0,10*ROW('Hygiene Data'!I178))="","",OFFSET('Hygiene Data'!$I$11,0,10*ROW('Hygiene Data'!I178)))</f>
        <v/>
      </c>
      <c r="EE184" s="369" t="str">
        <f ca="1">+IF(OFFSET('Hygiene Data'!$I$12,0,10*ROW('Hygiene Data'!I178))="","",OFFSET('Hygiene Data'!$I$12,0,10*ROW('Hygiene Data'!I178)))</f>
        <v/>
      </c>
      <c r="EF184" s="369" t="str">
        <f ca="1">+IF(OFFSET('Hygiene Data'!$I$13,0,10*ROW('Hygiene Data'!I178))="","",OFFSET('Hygiene Data'!$I$13,0,10*ROW('Hygiene Data'!I178)))</f>
        <v/>
      </c>
    </row>
    <row r="185" spans="1:136" x14ac:dyDescent="0.25">
      <c r="A185" s="478" t="str">
        <f ca="1">+IF(OFFSET('Water Data'!$B$2,0,10*ROW('Water Data'!E179))="","",OFFSET('Water Data'!$B$2,0,10*ROW('Water Data'!E179)))</f>
        <v/>
      </c>
      <c r="B185" s="478"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05" t="str">
        <f t="shared" ca="1" si="2"/>
        <v/>
      </c>
      <c r="D185" s="506"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06"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06"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06"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06"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06"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06"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06"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06"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06"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06"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06"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06"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06"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06"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06"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06"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06"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07"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07"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07"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07"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07"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07"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07"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07"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07"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07"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07"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07"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07"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07"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07"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07"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07"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07"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07"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07"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07"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07"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07"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07"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07"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07"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07"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07"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07"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07"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08"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84"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08"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08"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08"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08"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08"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08"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08"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08"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08"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08"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08"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08"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08"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08"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08"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08"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69" t="str">
        <f ca="1">+IF(OFFSET('Water Data'!$D$27,0,10*ROW('Water Data'!D179))="","",OFFSET('Water Data'!$D$27,0,10*ROW('Water Data'!D179)))</f>
        <v/>
      </c>
      <c r="BT185" s="369" t="str">
        <f ca="1">+IF(OFFSET('Water Data'!$D$28,0,10*ROW('Water Data'!D179))="","",OFFSET('Water Data'!$D$28,0,10*ROW('Water Data'!D179)))</f>
        <v/>
      </c>
      <c r="BU185" s="369" t="str">
        <f ca="1">+IF(OFFSET('Water Data'!$D$29,0,10*ROW('Water Data'!D179))="","",OFFSET('Water Data'!$D$29,0,10*ROW('Water Data'!D179)))</f>
        <v/>
      </c>
      <c r="BV185" s="369" t="str">
        <f ca="1">+IF(OFFSET('Water Data'!$E$27,0,10*ROW('Water Data'!E179))="","",OFFSET('Water Data'!$E$27,0,10*ROW('Water Data'!E179)))</f>
        <v/>
      </c>
      <c r="BW185" s="369" t="str">
        <f ca="1">+IF(OFFSET('Water Data'!$E$28,0,10*ROW('Water Data'!E179))="","",OFFSET('Water Data'!$E$28,0,10*ROW('Water Data'!E179)))</f>
        <v/>
      </c>
      <c r="BX185" s="369" t="str">
        <f ca="1">+IF(OFFSET('Water Data'!$E$29,0,10*ROW('Water Data'!E179))="","",OFFSET('Water Data'!$E$29,0,10*ROW('Water Data'!E179)))</f>
        <v/>
      </c>
      <c r="BY185" s="369" t="str">
        <f ca="1">+IF(OFFSET('Water Data'!$F$27,0,10*ROW('Water Data'!F179))="","",OFFSET('Water Data'!$F$27,0,10*ROW('Water Data'!F179)))</f>
        <v/>
      </c>
      <c r="BZ185" s="369" t="str">
        <f ca="1">+IF(OFFSET('Water Data'!$F$28,0,10*ROW('Water Data'!F179))="","",OFFSET('Water Data'!$F$28,0,10*ROW('Water Data'!F179)))</f>
        <v/>
      </c>
      <c r="CA185" s="369" t="str">
        <f ca="1">+IF(OFFSET('Water Data'!$F$29,0,10*ROW('Water Data'!F179))="","",OFFSET('Water Data'!$F$29,0,10*ROW('Water Data'!F179)))</f>
        <v/>
      </c>
      <c r="CB185" s="369" t="str">
        <f ca="1">+IF(OFFSET('Water Data'!$G$27,0,10*ROW('Water Data'!G179))="","",OFFSET('Water Data'!$G$27,0,10*ROW('Water Data'!G179)))</f>
        <v/>
      </c>
      <c r="CC185" s="369" t="str">
        <f ca="1">+IF(OFFSET('Water Data'!$G$28,0,10*ROW('Water Data'!G179))="","",OFFSET('Water Data'!$G$28,0,10*ROW('Water Data'!G179)))</f>
        <v/>
      </c>
      <c r="CD185" s="369" t="str">
        <f ca="1">+IF(OFFSET('Water Data'!$G$29,0,10*ROW('Water Data'!G179))="","",OFFSET('Water Data'!$G$29,0,10*ROW('Water Data'!G179)))</f>
        <v/>
      </c>
      <c r="CE185" s="369" t="str">
        <f ca="1">+IF(OFFSET('Water Data'!$H$27,0,10*ROW('Water Data'!H179))="","",OFFSET('Water Data'!$H$27,0,10*ROW('Water Data'!H179)))</f>
        <v/>
      </c>
      <c r="CF185" s="369" t="str">
        <f ca="1">+IF(OFFSET('Water Data'!$H$28,0,10*ROW('Water Data'!H179))="","",OFFSET('Water Data'!$H$28,0,10*ROW('Water Data'!H179)))</f>
        <v/>
      </c>
      <c r="CG185" s="369" t="str">
        <f ca="1">+IF(OFFSET('Water Data'!$H$29,0,10*ROW('Water Data'!H179))="","",OFFSET('Water Data'!$H$29,0,10*ROW('Water Data'!H179)))</f>
        <v/>
      </c>
      <c r="CH185" s="369" t="str">
        <f ca="1">+IF(OFFSET('Water Data'!$I$27,0,10*ROW('Water Data'!I179))="","",OFFSET('Water Data'!$I$27,0,10*ROW('Water Data'!I179)))</f>
        <v/>
      </c>
      <c r="CI185" s="369" t="str">
        <f ca="1">+IF(OFFSET('Water Data'!$I$28,0,10*ROW('Water Data'!I179))="","",OFFSET('Water Data'!$I$28,0,10*ROW('Water Data'!I179)))</f>
        <v/>
      </c>
      <c r="CJ185" s="369" t="str">
        <f ca="1">+IF(OFFSET('Water Data'!$I$29,0,10*ROW('Water Data'!I179))="","",OFFSET('Water Data'!$I$29,0,10*ROW('Water Data'!I179)))</f>
        <v/>
      </c>
      <c r="CK185" s="369" t="str">
        <f ca="1">+IF(OFFSET('Sanitation Data'!$D$28,0,10*ROW('Sanitation Data'!D179))="","",OFFSET('Sanitation Data'!$D$28,0,10*ROW('Sanitation Data'!D179)))</f>
        <v/>
      </c>
      <c r="CL185" s="369" t="str">
        <f ca="1">+IF(OFFSET('Sanitation Data'!$D$29,0,10*ROW('Sanitation Data'!D179))="","",OFFSET('Sanitation Data'!$D$29,0,10*ROW('Sanitation Data'!D179)))</f>
        <v/>
      </c>
      <c r="CM185" s="369" t="str">
        <f ca="1">+IF(OFFSET('Sanitation Data'!$D$30,0,10*ROW('Sanitation Data'!D179))="","",OFFSET('Sanitation Data'!$D$30,0,10*ROW('Sanitation Data'!D179)))</f>
        <v/>
      </c>
      <c r="CN185" s="369" t="str">
        <f ca="1">+IF(OFFSET('Sanitation Data'!$D$31,0,10*ROW('Sanitation Data'!D179))="","",OFFSET('Sanitation Data'!$D$31,0,10*ROW('Sanitation Data'!D179)))</f>
        <v/>
      </c>
      <c r="CO185" s="369" t="str">
        <f ca="1">+IF(OFFSET('Sanitation Data'!$D$32,0,10*ROW('Sanitation Data'!D179))="","",OFFSET('Sanitation Data'!$D$32,0,10*ROW('Sanitation Data'!D179)))</f>
        <v/>
      </c>
      <c r="CP185" s="369" t="str">
        <f ca="1">+IF(OFFSET('Sanitation Data'!$E$28,0,10*ROW('Sanitation Data'!E179))="","",OFFSET('Sanitation Data'!$E$28,0,10*ROW('Sanitation Data'!E179)))</f>
        <v/>
      </c>
      <c r="CQ185" s="369" t="str">
        <f ca="1">+IF(OFFSET('Sanitation Data'!$E$29,0,10*ROW('Sanitation Data'!E179))="","",OFFSET('Sanitation Data'!$E$29,0,10*ROW('Sanitation Data'!E179)))</f>
        <v/>
      </c>
      <c r="CR185" s="369" t="str">
        <f ca="1">+IF(OFFSET('Sanitation Data'!$E$30,0,10*ROW('Sanitation Data'!E179))="","",OFFSET('Sanitation Data'!$E$30,0,10*ROW('Sanitation Data'!E179)))</f>
        <v/>
      </c>
      <c r="CS185" s="369" t="str">
        <f ca="1">+IF(OFFSET('Sanitation Data'!$E$31,0,10*ROW('Sanitation Data'!E179))="","",OFFSET('Sanitation Data'!$E$31,0,10*ROW('Sanitation Data'!E179)))</f>
        <v/>
      </c>
      <c r="CT185" s="369" t="str">
        <f ca="1">+IF(OFFSET('Sanitation Data'!$E$32,0,10*ROW('Sanitation Data'!E179))="","",OFFSET('Sanitation Data'!$E$32,0,10*ROW('Sanitation Data'!E179)))</f>
        <v/>
      </c>
      <c r="CU185" s="369" t="str">
        <f ca="1">+IF(OFFSET('Sanitation Data'!$F$28,0,10*ROW('Sanitation Data'!F179))="","",OFFSET('Sanitation Data'!$F$28,0,10*ROW('Sanitation Data'!F179)))</f>
        <v/>
      </c>
      <c r="CV185" s="369" t="str">
        <f ca="1">+IF(OFFSET('Sanitation Data'!$F$29,0,10*ROW('Sanitation Data'!F179))="","",OFFSET('Sanitation Data'!$F$29,0,10*ROW('Sanitation Data'!F179)))</f>
        <v/>
      </c>
      <c r="CW185" s="369" t="str">
        <f ca="1">+IF(OFFSET('Sanitation Data'!$F$30,0,10*ROW('Sanitation Data'!F179))="","",OFFSET('Sanitation Data'!$F$30,0,10*ROW('Sanitation Data'!F179)))</f>
        <v/>
      </c>
      <c r="CX185" s="369" t="str">
        <f ca="1">+IF(OFFSET('Sanitation Data'!$F$31,0,10*ROW('Sanitation Data'!F179))="","",OFFSET('Sanitation Data'!$F$31,0,10*ROW('Sanitation Data'!F179)))</f>
        <v/>
      </c>
      <c r="CY185" s="369" t="str">
        <f ca="1">+IF(OFFSET('Sanitation Data'!$F$32,0,10*ROW('Sanitation Data'!F179))="","",OFFSET('Sanitation Data'!$F$32,0,10*ROW('Sanitation Data'!F179)))</f>
        <v/>
      </c>
      <c r="CZ185" s="369" t="str">
        <f ca="1">+IF(OFFSET('Sanitation Data'!$G$28,0,10*ROW('Sanitation Data'!G179))="","",OFFSET('Sanitation Data'!$G$28,0,10*ROW('Sanitation Data'!G179)))</f>
        <v/>
      </c>
      <c r="DA185" s="369" t="str">
        <f ca="1">+IF(OFFSET('Sanitation Data'!$G$29,0,10*ROW('Sanitation Data'!G179))="","",OFFSET('Sanitation Data'!$G$29,0,10*ROW('Sanitation Data'!G179)))</f>
        <v/>
      </c>
      <c r="DB185" s="369" t="str">
        <f ca="1">+IF(OFFSET('Sanitation Data'!$G$30,0,10*ROW('Sanitation Data'!G179))="","",OFFSET('Sanitation Data'!$G$30,0,10*ROW('Sanitation Data'!G179)))</f>
        <v/>
      </c>
      <c r="DC185" s="369" t="str">
        <f ca="1">+IF(OFFSET('Sanitation Data'!$G$31,0,10*ROW('Sanitation Data'!G179))="","",OFFSET('Sanitation Data'!$G$31,0,10*ROW('Sanitation Data'!G179)))</f>
        <v/>
      </c>
      <c r="DD185" s="369" t="str">
        <f ca="1">+IF(OFFSET('Sanitation Data'!$G$32,0,10*ROW('Sanitation Data'!G179))="","",OFFSET('Sanitation Data'!$G$32,0,10*ROW('Sanitation Data'!G179)))</f>
        <v/>
      </c>
      <c r="DE185" s="369" t="str">
        <f ca="1">+IF(OFFSET('Sanitation Data'!$H$28,0,10*ROW('Sanitation Data'!H179))="","",OFFSET('Sanitation Data'!$H$28,0,10*ROW('Sanitation Data'!H179)))</f>
        <v/>
      </c>
      <c r="DF185" s="369" t="str">
        <f ca="1">+IF(OFFSET('Sanitation Data'!$H$29,0,10*ROW('Sanitation Data'!H179))="","",OFFSET('Sanitation Data'!$H$29,0,10*ROW('Sanitation Data'!H179)))</f>
        <v/>
      </c>
      <c r="DG185" s="369" t="str">
        <f ca="1">+IF(OFFSET('Sanitation Data'!$H$30,0,10*ROW('Sanitation Data'!H179))="","",OFFSET('Sanitation Data'!$H$30,0,10*ROW('Sanitation Data'!H179)))</f>
        <v/>
      </c>
      <c r="DH185" s="369" t="str">
        <f ca="1">+IF(OFFSET('Sanitation Data'!$H$31,0,10*ROW('Sanitation Data'!H179))="","",OFFSET('Sanitation Data'!$H$31,0,10*ROW('Sanitation Data'!H179)))</f>
        <v/>
      </c>
      <c r="DI185" s="369" t="str">
        <f ca="1">+IF(OFFSET('Sanitation Data'!$H$32,0,10*ROW('Sanitation Data'!H179))="","",OFFSET('Sanitation Data'!$H$32,0,10*ROW('Sanitation Data'!H179)))</f>
        <v/>
      </c>
      <c r="DJ185" s="369" t="str">
        <f ca="1">+IF(OFFSET('Sanitation Data'!$I$28,0,10*ROW('Sanitation Data'!I179))="","",OFFSET('Sanitation Data'!$I$28,0,10*ROW('Sanitation Data'!I179)))</f>
        <v/>
      </c>
      <c r="DK185" s="369" t="str">
        <f ca="1">+IF(OFFSET('Sanitation Data'!$I$29,0,10*ROW('Sanitation Data'!I179))="","",OFFSET('Sanitation Data'!$I$29,0,10*ROW('Sanitation Data'!I179)))</f>
        <v/>
      </c>
      <c r="DL185" s="369" t="str">
        <f ca="1">+IF(OFFSET('Sanitation Data'!$I$30,0,10*ROW('Sanitation Data'!I179))="","",OFFSET('Sanitation Data'!$I$30,0,10*ROW('Sanitation Data'!I179)))</f>
        <v/>
      </c>
      <c r="DM185" s="369" t="str">
        <f ca="1">+IF(OFFSET('Sanitation Data'!$I$31,0,10*ROW('Sanitation Data'!I179))="","",OFFSET('Sanitation Data'!$I$31,0,10*ROW('Sanitation Data'!I179)))</f>
        <v/>
      </c>
      <c r="DN185" s="369" t="str">
        <f ca="1">+IF(OFFSET('Sanitation Data'!$I$32,0,10*ROW('Sanitation Data'!I179))="","",OFFSET('Sanitation Data'!$I$32,0,10*ROW('Sanitation Data'!I179)))</f>
        <v/>
      </c>
      <c r="DO185" s="369" t="str">
        <f ca="1">+IF(OFFSET('Hygiene Data'!$D$11,0,10*ROW('Hygiene Data'!D179))="","",OFFSET('Hygiene Data'!$D$11,0,10*ROW('Hygiene Data'!D179)))</f>
        <v/>
      </c>
      <c r="DP185" s="369" t="str">
        <f ca="1">+IF(OFFSET('Hygiene Data'!$D$12,0,10*ROW('Hygiene Data'!D179))="","",OFFSET('Hygiene Data'!$D$12,0,10*ROW('Hygiene Data'!D179)))</f>
        <v/>
      </c>
      <c r="DQ185" s="369" t="str">
        <f ca="1">+IF(OFFSET('Hygiene Data'!$D$13,0,10*ROW('Hygiene Data'!D179))="","",OFFSET('Hygiene Data'!$D$13,0,10*ROW('Hygiene Data'!D179)))</f>
        <v/>
      </c>
      <c r="DR185" s="369" t="str">
        <f ca="1">+IF(OFFSET('Hygiene Data'!$E$11,0,10*ROW('Hygiene Data'!E179))="","",OFFSET('Hygiene Data'!$E$11,0,10*ROW('Hygiene Data'!E179)))</f>
        <v/>
      </c>
      <c r="DS185" s="369" t="str">
        <f ca="1">+IF(OFFSET('Hygiene Data'!$E$12,0,10*ROW('Hygiene Data'!E179))="","",OFFSET('Hygiene Data'!$E$12,0,10*ROW('Hygiene Data'!E179)))</f>
        <v/>
      </c>
      <c r="DT185" s="369" t="str">
        <f ca="1">+IF(OFFSET('Hygiene Data'!$E$13,0,10*ROW('Hygiene Data'!E179))="","",OFFSET('Hygiene Data'!$E$13,0,10*ROW('Hygiene Data'!E179)))</f>
        <v/>
      </c>
      <c r="DU185" s="369" t="str">
        <f ca="1">+IF(OFFSET('Hygiene Data'!$F$11,0,10*ROW('Hygiene Data'!F179))="","",OFFSET('Hygiene Data'!$F$11,0,10*ROW('Hygiene Data'!F179)))</f>
        <v/>
      </c>
      <c r="DV185" s="369" t="str">
        <f ca="1">+IF(OFFSET('Hygiene Data'!$F$12,0,10*ROW('Hygiene Data'!F179))="","",OFFSET('Hygiene Data'!$F$12,0,10*ROW('Hygiene Data'!F179)))</f>
        <v/>
      </c>
      <c r="DW185" s="369" t="str">
        <f ca="1">+IF(OFFSET('Hygiene Data'!$F$13,0,10*ROW('Hygiene Data'!F179))="","",OFFSET('Hygiene Data'!$F$13,0,10*ROW('Hygiene Data'!F179)))</f>
        <v/>
      </c>
      <c r="DX185" s="369" t="str">
        <f ca="1">+IF(OFFSET('Hygiene Data'!$G$11,0,10*ROW('Hygiene Data'!G179))="","",OFFSET('Hygiene Data'!$G$11,0,10*ROW('Hygiene Data'!G179)))</f>
        <v/>
      </c>
      <c r="DY185" s="369" t="str">
        <f ca="1">+IF(OFFSET('Hygiene Data'!$G$12,0,10*ROW('Hygiene Data'!G179))="","",OFFSET('Hygiene Data'!$G$12,0,10*ROW('Hygiene Data'!G179)))</f>
        <v/>
      </c>
      <c r="DZ185" s="369" t="str">
        <f ca="1">+IF(OFFSET('Hygiene Data'!$G$13,0,10*ROW('Hygiene Data'!G179))="","",OFFSET('Hygiene Data'!$G$13,0,10*ROW('Hygiene Data'!G179)))</f>
        <v/>
      </c>
      <c r="EA185" s="369" t="str">
        <f ca="1">+IF(OFFSET('Hygiene Data'!$H$11,0,10*ROW('Hygiene Data'!H179))="","",OFFSET('Hygiene Data'!$H$11,0,10*ROW('Hygiene Data'!H179)))</f>
        <v/>
      </c>
      <c r="EB185" s="369" t="str">
        <f ca="1">+IF(OFFSET('Hygiene Data'!$H$12,0,10*ROW('Hygiene Data'!H179))="","",OFFSET('Hygiene Data'!$H$12,0,10*ROW('Hygiene Data'!H179)))</f>
        <v/>
      </c>
      <c r="EC185" s="369" t="str">
        <f ca="1">+IF(OFFSET('Hygiene Data'!$H$13,0,10*ROW('Hygiene Data'!H179))="","",OFFSET('Hygiene Data'!$H$13,0,10*ROW('Hygiene Data'!H179)))</f>
        <v/>
      </c>
      <c r="ED185" s="369" t="str">
        <f ca="1">+IF(OFFSET('Hygiene Data'!$I$11,0,10*ROW('Hygiene Data'!I179))="","",OFFSET('Hygiene Data'!$I$11,0,10*ROW('Hygiene Data'!I179)))</f>
        <v/>
      </c>
      <c r="EE185" s="369" t="str">
        <f ca="1">+IF(OFFSET('Hygiene Data'!$I$12,0,10*ROW('Hygiene Data'!I179))="","",OFFSET('Hygiene Data'!$I$12,0,10*ROW('Hygiene Data'!I179)))</f>
        <v/>
      </c>
      <c r="EF185" s="369" t="str">
        <f ca="1">+IF(OFFSET('Hygiene Data'!$I$13,0,10*ROW('Hygiene Data'!I179))="","",OFFSET('Hygiene Data'!$I$13,0,10*ROW('Hygiene Data'!I179)))</f>
        <v/>
      </c>
    </row>
    <row r="186" spans="1:136" x14ac:dyDescent="0.25">
      <c r="A186" s="478" t="str">
        <f ca="1">+IF(OFFSET('Water Data'!$B$2,0,10*ROW('Water Data'!E180))="","",OFFSET('Water Data'!$B$2,0,10*ROW('Water Data'!E180)))</f>
        <v/>
      </c>
      <c r="B186" s="478"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05" t="str">
        <f t="shared" ca="1" si="2"/>
        <v/>
      </c>
      <c r="D186" s="506"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06"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06"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06"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06"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06"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06"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06"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06"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06"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06"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06"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06"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06"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06"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06"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06"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06"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07"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07"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07"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07"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07"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07"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07"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07"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07"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07"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07"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07"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07"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07"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07"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07"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07"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07"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07"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07"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07"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07"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07"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07"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07"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07"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07"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07"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07"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07"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08"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84"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08"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08"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08"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08"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08"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08"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08"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08"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08"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08"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08"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08"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08"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08"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08"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08"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69" t="str">
        <f ca="1">+IF(OFFSET('Water Data'!$D$27,0,10*ROW('Water Data'!D180))="","",OFFSET('Water Data'!$D$27,0,10*ROW('Water Data'!D180)))</f>
        <v/>
      </c>
      <c r="BT186" s="369" t="str">
        <f ca="1">+IF(OFFSET('Water Data'!$D$28,0,10*ROW('Water Data'!D180))="","",OFFSET('Water Data'!$D$28,0,10*ROW('Water Data'!D180)))</f>
        <v/>
      </c>
      <c r="BU186" s="369" t="str">
        <f ca="1">+IF(OFFSET('Water Data'!$D$29,0,10*ROW('Water Data'!D180))="","",OFFSET('Water Data'!$D$29,0,10*ROW('Water Data'!D180)))</f>
        <v/>
      </c>
      <c r="BV186" s="369" t="str">
        <f ca="1">+IF(OFFSET('Water Data'!$E$27,0,10*ROW('Water Data'!E180))="","",OFFSET('Water Data'!$E$27,0,10*ROW('Water Data'!E180)))</f>
        <v/>
      </c>
      <c r="BW186" s="369" t="str">
        <f ca="1">+IF(OFFSET('Water Data'!$E$28,0,10*ROW('Water Data'!E180))="","",OFFSET('Water Data'!$E$28,0,10*ROW('Water Data'!E180)))</f>
        <v/>
      </c>
      <c r="BX186" s="369" t="str">
        <f ca="1">+IF(OFFSET('Water Data'!$E$29,0,10*ROW('Water Data'!E180))="","",OFFSET('Water Data'!$E$29,0,10*ROW('Water Data'!E180)))</f>
        <v/>
      </c>
      <c r="BY186" s="369" t="str">
        <f ca="1">+IF(OFFSET('Water Data'!$F$27,0,10*ROW('Water Data'!F180))="","",OFFSET('Water Data'!$F$27,0,10*ROW('Water Data'!F180)))</f>
        <v/>
      </c>
      <c r="BZ186" s="369" t="str">
        <f ca="1">+IF(OFFSET('Water Data'!$F$28,0,10*ROW('Water Data'!F180))="","",OFFSET('Water Data'!$F$28,0,10*ROW('Water Data'!F180)))</f>
        <v/>
      </c>
      <c r="CA186" s="369" t="str">
        <f ca="1">+IF(OFFSET('Water Data'!$F$29,0,10*ROW('Water Data'!F180))="","",OFFSET('Water Data'!$F$29,0,10*ROW('Water Data'!F180)))</f>
        <v/>
      </c>
      <c r="CB186" s="369" t="str">
        <f ca="1">+IF(OFFSET('Water Data'!$G$27,0,10*ROW('Water Data'!G180))="","",OFFSET('Water Data'!$G$27,0,10*ROW('Water Data'!G180)))</f>
        <v/>
      </c>
      <c r="CC186" s="369" t="str">
        <f ca="1">+IF(OFFSET('Water Data'!$G$28,0,10*ROW('Water Data'!G180))="","",OFFSET('Water Data'!$G$28,0,10*ROW('Water Data'!G180)))</f>
        <v/>
      </c>
      <c r="CD186" s="369" t="str">
        <f ca="1">+IF(OFFSET('Water Data'!$G$29,0,10*ROW('Water Data'!G180))="","",OFFSET('Water Data'!$G$29,0,10*ROW('Water Data'!G180)))</f>
        <v/>
      </c>
      <c r="CE186" s="369" t="str">
        <f ca="1">+IF(OFFSET('Water Data'!$H$27,0,10*ROW('Water Data'!H180))="","",OFFSET('Water Data'!$H$27,0,10*ROW('Water Data'!H180)))</f>
        <v/>
      </c>
      <c r="CF186" s="369" t="str">
        <f ca="1">+IF(OFFSET('Water Data'!$H$28,0,10*ROW('Water Data'!H180))="","",OFFSET('Water Data'!$H$28,0,10*ROW('Water Data'!H180)))</f>
        <v/>
      </c>
      <c r="CG186" s="369" t="str">
        <f ca="1">+IF(OFFSET('Water Data'!$H$29,0,10*ROW('Water Data'!H180))="","",OFFSET('Water Data'!$H$29,0,10*ROW('Water Data'!H180)))</f>
        <v/>
      </c>
      <c r="CH186" s="369" t="str">
        <f ca="1">+IF(OFFSET('Water Data'!$I$27,0,10*ROW('Water Data'!I180))="","",OFFSET('Water Data'!$I$27,0,10*ROW('Water Data'!I180)))</f>
        <v/>
      </c>
      <c r="CI186" s="369" t="str">
        <f ca="1">+IF(OFFSET('Water Data'!$I$28,0,10*ROW('Water Data'!I180))="","",OFFSET('Water Data'!$I$28,0,10*ROW('Water Data'!I180)))</f>
        <v/>
      </c>
      <c r="CJ186" s="369" t="str">
        <f ca="1">+IF(OFFSET('Water Data'!$I$29,0,10*ROW('Water Data'!I180))="","",OFFSET('Water Data'!$I$29,0,10*ROW('Water Data'!I180)))</f>
        <v/>
      </c>
      <c r="CK186" s="369" t="str">
        <f ca="1">+IF(OFFSET('Sanitation Data'!$D$28,0,10*ROW('Sanitation Data'!D180))="","",OFFSET('Sanitation Data'!$D$28,0,10*ROW('Sanitation Data'!D180)))</f>
        <v/>
      </c>
      <c r="CL186" s="369" t="str">
        <f ca="1">+IF(OFFSET('Sanitation Data'!$D$29,0,10*ROW('Sanitation Data'!D180))="","",OFFSET('Sanitation Data'!$D$29,0,10*ROW('Sanitation Data'!D180)))</f>
        <v/>
      </c>
      <c r="CM186" s="369" t="str">
        <f ca="1">+IF(OFFSET('Sanitation Data'!$D$30,0,10*ROW('Sanitation Data'!D180))="","",OFFSET('Sanitation Data'!$D$30,0,10*ROW('Sanitation Data'!D180)))</f>
        <v/>
      </c>
      <c r="CN186" s="369" t="str">
        <f ca="1">+IF(OFFSET('Sanitation Data'!$D$31,0,10*ROW('Sanitation Data'!D180))="","",OFFSET('Sanitation Data'!$D$31,0,10*ROW('Sanitation Data'!D180)))</f>
        <v/>
      </c>
      <c r="CO186" s="369" t="str">
        <f ca="1">+IF(OFFSET('Sanitation Data'!$D$32,0,10*ROW('Sanitation Data'!D180))="","",OFFSET('Sanitation Data'!$D$32,0,10*ROW('Sanitation Data'!D180)))</f>
        <v/>
      </c>
      <c r="CP186" s="369" t="str">
        <f ca="1">+IF(OFFSET('Sanitation Data'!$E$28,0,10*ROW('Sanitation Data'!E180))="","",OFFSET('Sanitation Data'!$E$28,0,10*ROW('Sanitation Data'!E180)))</f>
        <v/>
      </c>
      <c r="CQ186" s="369" t="str">
        <f ca="1">+IF(OFFSET('Sanitation Data'!$E$29,0,10*ROW('Sanitation Data'!E180))="","",OFFSET('Sanitation Data'!$E$29,0,10*ROW('Sanitation Data'!E180)))</f>
        <v/>
      </c>
      <c r="CR186" s="369" t="str">
        <f ca="1">+IF(OFFSET('Sanitation Data'!$E$30,0,10*ROW('Sanitation Data'!E180))="","",OFFSET('Sanitation Data'!$E$30,0,10*ROW('Sanitation Data'!E180)))</f>
        <v/>
      </c>
      <c r="CS186" s="369" t="str">
        <f ca="1">+IF(OFFSET('Sanitation Data'!$E$31,0,10*ROW('Sanitation Data'!E180))="","",OFFSET('Sanitation Data'!$E$31,0,10*ROW('Sanitation Data'!E180)))</f>
        <v/>
      </c>
      <c r="CT186" s="369" t="str">
        <f ca="1">+IF(OFFSET('Sanitation Data'!$E$32,0,10*ROW('Sanitation Data'!E180))="","",OFFSET('Sanitation Data'!$E$32,0,10*ROW('Sanitation Data'!E180)))</f>
        <v/>
      </c>
      <c r="CU186" s="369" t="str">
        <f ca="1">+IF(OFFSET('Sanitation Data'!$F$28,0,10*ROW('Sanitation Data'!F180))="","",OFFSET('Sanitation Data'!$F$28,0,10*ROW('Sanitation Data'!F180)))</f>
        <v/>
      </c>
      <c r="CV186" s="369" t="str">
        <f ca="1">+IF(OFFSET('Sanitation Data'!$F$29,0,10*ROW('Sanitation Data'!F180))="","",OFFSET('Sanitation Data'!$F$29,0,10*ROW('Sanitation Data'!F180)))</f>
        <v/>
      </c>
      <c r="CW186" s="369" t="str">
        <f ca="1">+IF(OFFSET('Sanitation Data'!$F$30,0,10*ROW('Sanitation Data'!F180))="","",OFFSET('Sanitation Data'!$F$30,0,10*ROW('Sanitation Data'!F180)))</f>
        <v/>
      </c>
      <c r="CX186" s="369" t="str">
        <f ca="1">+IF(OFFSET('Sanitation Data'!$F$31,0,10*ROW('Sanitation Data'!F180))="","",OFFSET('Sanitation Data'!$F$31,0,10*ROW('Sanitation Data'!F180)))</f>
        <v/>
      </c>
      <c r="CY186" s="369" t="str">
        <f ca="1">+IF(OFFSET('Sanitation Data'!$F$32,0,10*ROW('Sanitation Data'!F180))="","",OFFSET('Sanitation Data'!$F$32,0,10*ROW('Sanitation Data'!F180)))</f>
        <v/>
      </c>
      <c r="CZ186" s="369" t="str">
        <f ca="1">+IF(OFFSET('Sanitation Data'!$G$28,0,10*ROW('Sanitation Data'!G180))="","",OFFSET('Sanitation Data'!$G$28,0,10*ROW('Sanitation Data'!G180)))</f>
        <v/>
      </c>
      <c r="DA186" s="369" t="str">
        <f ca="1">+IF(OFFSET('Sanitation Data'!$G$29,0,10*ROW('Sanitation Data'!G180))="","",OFFSET('Sanitation Data'!$G$29,0,10*ROW('Sanitation Data'!G180)))</f>
        <v/>
      </c>
      <c r="DB186" s="369" t="str">
        <f ca="1">+IF(OFFSET('Sanitation Data'!$G$30,0,10*ROW('Sanitation Data'!G180))="","",OFFSET('Sanitation Data'!$G$30,0,10*ROW('Sanitation Data'!G180)))</f>
        <v/>
      </c>
      <c r="DC186" s="369" t="str">
        <f ca="1">+IF(OFFSET('Sanitation Data'!$G$31,0,10*ROW('Sanitation Data'!G180))="","",OFFSET('Sanitation Data'!$G$31,0,10*ROW('Sanitation Data'!G180)))</f>
        <v/>
      </c>
      <c r="DD186" s="369" t="str">
        <f ca="1">+IF(OFFSET('Sanitation Data'!$G$32,0,10*ROW('Sanitation Data'!G180))="","",OFFSET('Sanitation Data'!$G$32,0,10*ROW('Sanitation Data'!G180)))</f>
        <v/>
      </c>
      <c r="DE186" s="369" t="str">
        <f ca="1">+IF(OFFSET('Sanitation Data'!$H$28,0,10*ROW('Sanitation Data'!H180))="","",OFFSET('Sanitation Data'!$H$28,0,10*ROW('Sanitation Data'!H180)))</f>
        <v/>
      </c>
      <c r="DF186" s="369" t="str">
        <f ca="1">+IF(OFFSET('Sanitation Data'!$H$29,0,10*ROW('Sanitation Data'!H180))="","",OFFSET('Sanitation Data'!$H$29,0,10*ROW('Sanitation Data'!H180)))</f>
        <v/>
      </c>
      <c r="DG186" s="369" t="str">
        <f ca="1">+IF(OFFSET('Sanitation Data'!$H$30,0,10*ROW('Sanitation Data'!H180))="","",OFFSET('Sanitation Data'!$H$30,0,10*ROW('Sanitation Data'!H180)))</f>
        <v/>
      </c>
      <c r="DH186" s="369" t="str">
        <f ca="1">+IF(OFFSET('Sanitation Data'!$H$31,0,10*ROW('Sanitation Data'!H180))="","",OFFSET('Sanitation Data'!$H$31,0,10*ROW('Sanitation Data'!H180)))</f>
        <v/>
      </c>
      <c r="DI186" s="369" t="str">
        <f ca="1">+IF(OFFSET('Sanitation Data'!$H$32,0,10*ROW('Sanitation Data'!H180))="","",OFFSET('Sanitation Data'!$H$32,0,10*ROW('Sanitation Data'!H180)))</f>
        <v/>
      </c>
      <c r="DJ186" s="369" t="str">
        <f ca="1">+IF(OFFSET('Sanitation Data'!$I$28,0,10*ROW('Sanitation Data'!I180))="","",OFFSET('Sanitation Data'!$I$28,0,10*ROW('Sanitation Data'!I180)))</f>
        <v/>
      </c>
      <c r="DK186" s="369" t="str">
        <f ca="1">+IF(OFFSET('Sanitation Data'!$I$29,0,10*ROW('Sanitation Data'!I180))="","",OFFSET('Sanitation Data'!$I$29,0,10*ROW('Sanitation Data'!I180)))</f>
        <v/>
      </c>
      <c r="DL186" s="369" t="str">
        <f ca="1">+IF(OFFSET('Sanitation Data'!$I$30,0,10*ROW('Sanitation Data'!I180))="","",OFFSET('Sanitation Data'!$I$30,0,10*ROW('Sanitation Data'!I180)))</f>
        <v/>
      </c>
      <c r="DM186" s="369" t="str">
        <f ca="1">+IF(OFFSET('Sanitation Data'!$I$31,0,10*ROW('Sanitation Data'!I180))="","",OFFSET('Sanitation Data'!$I$31,0,10*ROW('Sanitation Data'!I180)))</f>
        <v/>
      </c>
      <c r="DN186" s="369" t="str">
        <f ca="1">+IF(OFFSET('Sanitation Data'!$I$32,0,10*ROW('Sanitation Data'!I180))="","",OFFSET('Sanitation Data'!$I$32,0,10*ROW('Sanitation Data'!I180)))</f>
        <v/>
      </c>
      <c r="DO186" s="369" t="str">
        <f ca="1">+IF(OFFSET('Hygiene Data'!$D$11,0,10*ROW('Hygiene Data'!D180))="","",OFFSET('Hygiene Data'!$D$11,0,10*ROW('Hygiene Data'!D180)))</f>
        <v/>
      </c>
      <c r="DP186" s="369" t="str">
        <f ca="1">+IF(OFFSET('Hygiene Data'!$D$12,0,10*ROW('Hygiene Data'!D180))="","",OFFSET('Hygiene Data'!$D$12,0,10*ROW('Hygiene Data'!D180)))</f>
        <v/>
      </c>
      <c r="DQ186" s="369" t="str">
        <f ca="1">+IF(OFFSET('Hygiene Data'!$D$13,0,10*ROW('Hygiene Data'!D180))="","",OFFSET('Hygiene Data'!$D$13,0,10*ROW('Hygiene Data'!D180)))</f>
        <v/>
      </c>
      <c r="DR186" s="369" t="str">
        <f ca="1">+IF(OFFSET('Hygiene Data'!$E$11,0,10*ROW('Hygiene Data'!E180))="","",OFFSET('Hygiene Data'!$E$11,0,10*ROW('Hygiene Data'!E180)))</f>
        <v/>
      </c>
      <c r="DS186" s="369" t="str">
        <f ca="1">+IF(OFFSET('Hygiene Data'!$E$12,0,10*ROW('Hygiene Data'!E180))="","",OFFSET('Hygiene Data'!$E$12,0,10*ROW('Hygiene Data'!E180)))</f>
        <v/>
      </c>
      <c r="DT186" s="369" t="str">
        <f ca="1">+IF(OFFSET('Hygiene Data'!$E$13,0,10*ROW('Hygiene Data'!E180))="","",OFFSET('Hygiene Data'!$E$13,0,10*ROW('Hygiene Data'!E180)))</f>
        <v/>
      </c>
      <c r="DU186" s="369" t="str">
        <f ca="1">+IF(OFFSET('Hygiene Data'!$F$11,0,10*ROW('Hygiene Data'!F180))="","",OFFSET('Hygiene Data'!$F$11,0,10*ROW('Hygiene Data'!F180)))</f>
        <v/>
      </c>
      <c r="DV186" s="369" t="str">
        <f ca="1">+IF(OFFSET('Hygiene Data'!$F$12,0,10*ROW('Hygiene Data'!F180))="","",OFFSET('Hygiene Data'!$F$12,0,10*ROW('Hygiene Data'!F180)))</f>
        <v/>
      </c>
      <c r="DW186" s="369" t="str">
        <f ca="1">+IF(OFFSET('Hygiene Data'!$F$13,0,10*ROW('Hygiene Data'!F180))="","",OFFSET('Hygiene Data'!$F$13,0,10*ROW('Hygiene Data'!F180)))</f>
        <v/>
      </c>
      <c r="DX186" s="369" t="str">
        <f ca="1">+IF(OFFSET('Hygiene Data'!$G$11,0,10*ROW('Hygiene Data'!G180))="","",OFFSET('Hygiene Data'!$G$11,0,10*ROW('Hygiene Data'!G180)))</f>
        <v/>
      </c>
      <c r="DY186" s="369" t="str">
        <f ca="1">+IF(OFFSET('Hygiene Data'!$G$12,0,10*ROW('Hygiene Data'!G180))="","",OFFSET('Hygiene Data'!$G$12,0,10*ROW('Hygiene Data'!G180)))</f>
        <v/>
      </c>
      <c r="DZ186" s="369" t="str">
        <f ca="1">+IF(OFFSET('Hygiene Data'!$G$13,0,10*ROW('Hygiene Data'!G180))="","",OFFSET('Hygiene Data'!$G$13,0,10*ROW('Hygiene Data'!G180)))</f>
        <v/>
      </c>
      <c r="EA186" s="369" t="str">
        <f ca="1">+IF(OFFSET('Hygiene Data'!$H$11,0,10*ROW('Hygiene Data'!H180))="","",OFFSET('Hygiene Data'!$H$11,0,10*ROW('Hygiene Data'!H180)))</f>
        <v/>
      </c>
      <c r="EB186" s="369" t="str">
        <f ca="1">+IF(OFFSET('Hygiene Data'!$H$12,0,10*ROW('Hygiene Data'!H180))="","",OFFSET('Hygiene Data'!$H$12,0,10*ROW('Hygiene Data'!H180)))</f>
        <v/>
      </c>
      <c r="EC186" s="369" t="str">
        <f ca="1">+IF(OFFSET('Hygiene Data'!$H$13,0,10*ROW('Hygiene Data'!H180))="","",OFFSET('Hygiene Data'!$H$13,0,10*ROW('Hygiene Data'!H180)))</f>
        <v/>
      </c>
      <c r="ED186" s="369" t="str">
        <f ca="1">+IF(OFFSET('Hygiene Data'!$I$11,0,10*ROW('Hygiene Data'!I180))="","",OFFSET('Hygiene Data'!$I$11,0,10*ROW('Hygiene Data'!I180)))</f>
        <v/>
      </c>
      <c r="EE186" s="369" t="str">
        <f ca="1">+IF(OFFSET('Hygiene Data'!$I$12,0,10*ROW('Hygiene Data'!I180))="","",OFFSET('Hygiene Data'!$I$12,0,10*ROW('Hygiene Data'!I180)))</f>
        <v/>
      </c>
      <c r="EF186" s="369" t="str">
        <f ca="1">+IF(OFFSET('Hygiene Data'!$I$13,0,10*ROW('Hygiene Data'!I180))="","",OFFSET('Hygiene Data'!$I$13,0,10*ROW('Hygiene Data'!I180)))</f>
        <v/>
      </c>
    </row>
    <row r="187" spans="1:136" x14ac:dyDescent="0.25">
      <c r="A187" s="478" t="str">
        <f ca="1">+IF(OFFSET('Water Data'!$B$2,0,10*ROW('Water Data'!E181))="","",OFFSET('Water Data'!$B$2,0,10*ROW('Water Data'!E181)))</f>
        <v/>
      </c>
      <c r="B187" s="478"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05" t="str">
        <f t="shared" ca="1" si="2"/>
        <v/>
      </c>
      <c r="D187" s="506"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06"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06"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06"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06"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06"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06"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06"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06"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06"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06"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06"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06"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06"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06"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06"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06"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06"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07"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07"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07"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07"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07"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07"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07"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07"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07"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07"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07"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07"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07"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07"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07"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07"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07"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07"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07"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07"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07"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07"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07"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07"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07"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07"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07"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07"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07"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07"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08"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84"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08"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08"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08"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08"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08"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08"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08"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08"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08"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08"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08"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08"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08"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08"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08"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08"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69" t="str">
        <f ca="1">+IF(OFFSET('Water Data'!$D$27,0,10*ROW('Water Data'!D181))="","",OFFSET('Water Data'!$D$27,0,10*ROW('Water Data'!D181)))</f>
        <v/>
      </c>
      <c r="BT187" s="369" t="str">
        <f ca="1">+IF(OFFSET('Water Data'!$D$28,0,10*ROW('Water Data'!D181))="","",OFFSET('Water Data'!$D$28,0,10*ROW('Water Data'!D181)))</f>
        <v/>
      </c>
      <c r="BU187" s="369" t="str">
        <f ca="1">+IF(OFFSET('Water Data'!$D$29,0,10*ROW('Water Data'!D181))="","",OFFSET('Water Data'!$D$29,0,10*ROW('Water Data'!D181)))</f>
        <v/>
      </c>
      <c r="BV187" s="369" t="str">
        <f ca="1">+IF(OFFSET('Water Data'!$E$27,0,10*ROW('Water Data'!E181))="","",OFFSET('Water Data'!$E$27,0,10*ROW('Water Data'!E181)))</f>
        <v/>
      </c>
      <c r="BW187" s="369" t="str">
        <f ca="1">+IF(OFFSET('Water Data'!$E$28,0,10*ROW('Water Data'!E181))="","",OFFSET('Water Data'!$E$28,0,10*ROW('Water Data'!E181)))</f>
        <v/>
      </c>
      <c r="BX187" s="369" t="str">
        <f ca="1">+IF(OFFSET('Water Data'!$E$29,0,10*ROW('Water Data'!E181))="","",OFFSET('Water Data'!$E$29,0,10*ROW('Water Data'!E181)))</f>
        <v/>
      </c>
      <c r="BY187" s="369" t="str">
        <f ca="1">+IF(OFFSET('Water Data'!$F$27,0,10*ROW('Water Data'!F181))="","",OFFSET('Water Data'!$F$27,0,10*ROW('Water Data'!F181)))</f>
        <v/>
      </c>
      <c r="BZ187" s="369" t="str">
        <f ca="1">+IF(OFFSET('Water Data'!$F$28,0,10*ROW('Water Data'!F181))="","",OFFSET('Water Data'!$F$28,0,10*ROW('Water Data'!F181)))</f>
        <v/>
      </c>
      <c r="CA187" s="369" t="str">
        <f ca="1">+IF(OFFSET('Water Data'!$F$29,0,10*ROW('Water Data'!F181))="","",OFFSET('Water Data'!$F$29,0,10*ROW('Water Data'!F181)))</f>
        <v/>
      </c>
      <c r="CB187" s="369" t="str">
        <f ca="1">+IF(OFFSET('Water Data'!$G$27,0,10*ROW('Water Data'!G181))="","",OFFSET('Water Data'!$G$27,0,10*ROW('Water Data'!G181)))</f>
        <v/>
      </c>
      <c r="CC187" s="369" t="str">
        <f ca="1">+IF(OFFSET('Water Data'!$G$28,0,10*ROW('Water Data'!G181))="","",OFFSET('Water Data'!$G$28,0,10*ROW('Water Data'!G181)))</f>
        <v/>
      </c>
      <c r="CD187" s="369" t="str">
        <f ca="1">+IF(OFFSET('Water Data'!$G$29,0,10*ROW('Water Data'!G181))="","",OFFSET('Water Data'!$G$29,0,10*ROW('Water Data'!G181)))</f>
        <v/>
      </c>
      <c r="CE187" s="369" t="str">
        <f ca="1">+IF(OFFSET('Water Data'!$H$27,0,10*ROW('Water Data'!H181))="","",OFFSET('Water Data'!$H$27,0,10*ROW('Water Data'!H181)))</f>
        <v/>
      </c>
      <c r="CF187" s="369" t="str">
        <f ca="1">+IF(OFFSET('Water Data'!$H$28,0,10*ROW('Water Data'!H181))="","",OFFSET('Water Data'!$H$28,0,10*ROW('Water Data'!H181)))</f>
        <v/>
      </c>
      <c r="CG187" s="369" t="str">
        <f ca="1">+IF(OFFSET('Water Data'!$H$29,0,10*ROW('Water Data'!H181))="","",OFFSET('Water Data'!$H$29,0,10*ROW('Water Data'!H181)))</f>
        <v/>
      </c>
      <c r="CH187" s="369" t="str">
        <f ca="1">+IF(OFFSET('Water Data'!$I$27,0,10*ROW('Water Data'!I181))="","",OFFSET('Water Data'!$I$27,0,10*ROW('Water Data'!I181)))</f>
        <v/>
      </c>
      <c r="CI187" s="369" t="str">
        <f ca="1">+IF(OFFSET('Water Data'!$I$28,0,10*ROW('Water Data'!I181))="","",OFFSET('Water Data'!$I$28,0,10*ROW('Water Data'!I181)))</f>
        <v/>
      </c>
      <c r="CJ187" s="369" t="str">
        <f ca="1">+IF(OFFSET('Water Data'!$I$29,0,10*ROW('Water Data'!I181))="","",OFFSET('Water Data'!$I$29,0,10*ROW('Water Data'!I181)))</f>
        <v/>
      </c>
      <c r="CK187" s="369" t="str">
        <f ca="1">+IF(OFFSET('Sanitation Data'!$D$28,0,10*ROW('Sanitation Data'!D181))="","",OFFSET('Sanitation Data'!$D$28,0,10*ROW('Sanitation Data'!D181)))</f>
        <v/>
      </c>
      <c r="CL187" s="369" t="str">
        <f ca="1">+IF(OFFSET('Sanitation Data'!$D$29,0,10*ROW('Sanitation Data'!D181))="","",OFFSET('Sanitation Data'!$D$29,0,10*ROW('Sanitation Data'!D181)))</f>
        <v/>
      </c>
      <c r="CM187" s="369" t="str">
        <f ca="1">+IF(OFFSET('Sanitation Data'!$D$30,0,10*ROW('Sanitation Data'!D181))="","",OFFSET('Sanitation Data'!$D$30,0,10*ROW('Sanitation Data'!D181)))</f>
        <v/>
      </c>
      <c r="CN187" s="369" t="str">
        <f ca="1">+IF(OFFSET('Sanitation Data'!$D$31,0,10*ROW('Sanitation Data'!D181))="","",OFFSET('Sanitation Data'!$D$31,0,10*ROW('Sanitation Data'!D181)))</f>
        <v/>
      </c>
      <c r="CO187" s="369" t="str">
        <f ca="1">+IF(OFFSET('Sanitation Data'!$D$32,0,10*ROW('Sanitation Data'!D181))="","",OFFSET('Sanitation Data'!$D$32,0,10*ROW('Sanitation Data'!D181)))</f>
        <v/>
      </c>
      <c r="CP187" s="369" t="str">
        <f ca="1">+IF(OFFSET('Sanitation Data'!$E$28,0,10*ROW('Sanitation Data'!E181))="","",OFFSET('Sanitation Data'!$E$28,0,10*ROW('Sanitation Data'!E181)))</f>
        <v/>
      </c>
      <c r="CQ187" s="369" t="str">
        <f ca="1">+IF(OFFSET('Sanitation Data'!$E$29,0,10*ROW('Sanitation Data'!E181))="","",OFFSET('Sanitation Data'!$E$29,0,10*ROW('Sanitation Data'!E181)))</f>
        <v/>
      </c>
      <c r="CR187" s="369" t="str">
        <f ca="1">+IF(OFFSET('Sanitation Data'!$E$30,0,10*ROW('Sanitation Data'!E181))="","",OFFSET('Sanitation Data'!$E$30,0,10*ROW('Sanitation Data'!E181)))</f>
        <v/>
      </c>
      <c r="CS187" s="369" t="str">
        <f ca="1">+IF(OFFSET('Sanitation Data'!$E$31,0,10*ROW('Sanitation Data'!E181))="","",OFFSET('Sanitation Data'!$E$31,0,10*ROW('Sanitation Data'!E181)))</f>
        <v/>
      </c>
      <c r="CT187" s="369" t="str">
        <f ca="1">+IF(OFFSET('Sanitation Data'!$E$32,0,10*ROW('Sanitation Data'!E181))="","",OFFSET('Sanitation Data'!$E$32,0,10*ROW('Sanitation Data'!E181)))</f>
        <v/>
      </c>
      <c r="CU187" s="369" t="str">
        <f ca="1">+IF(OFFSET('Sanitation Data'!$F$28,0,10*ROW('Sanitation Data'!F181))="","",OFFSET('Sanitation Data'!$F$28,0,10*ROW('Sanitation Data'!F181)))</f>
        <v/>
      </c>
      <c r="CV187" s="369" t="str">
        <f ca="1">+IF(OFFSET('Sanitation Data'!$F$29,0,10*ROW('Sanitation Data'!F181))="","",OFFSET('Sanitation Data'!$F$29,0,10*ROW('Sanitation Data'!F181)))</f>
        <v/>
      </c>
      <c r="CW187" s="369" t="str">
        <f ca="1">+IF(OFFSET('Sanitation Data'!$F$30,0,10*ROW('Sanitation Data'!F181))="","",OFFSET('Sanitation Data'!$F$30,0,10*ROW('Sanitation Data'!F181)))</f>
        <v/>
      </c>
      <c r="CX187" s="369" t="str">
        <f ca="1">+IF(OFFSET('Sanitation Data'!$F$31,0,10*ROW('Sanitation Data'!F181))="","",OFFSET('Sanitation Data'!$F$31,0,10*ROW('Sanitation Data'!F181)))</f>
        <v/>
      </c>
      <c r="CY187" s="369" t="str">
        <f ca="1">+IF(OFFSET('Sanitation Data'!$F$32,0,10*ROW('Sanitation Data'!F181))="","",OFFSET('Sanitation Data'!$F$32,0,10*ROW('Sanitation Data'!F181)))</f>
        <v/>
      </c>
      <c r="CZ187" s="369" t="str">
        <f ca="1">+IF(OFFSET('Sanitation Data'!$G$28,0,10*ROW('Sanitation Data'!G181))="","",OFFSET('Sanitation Data'!$G$28,0,10*ROW('Sanitation Data'!G181)))</f>
        <v/>
      </c>
      <c r="DA187" s="369" t="str">
        <f ca="1">+IF(OFFSET('Sanitation Data'!$G$29,0,10*ROW('Sanitation Data'!G181))="","",OFFSET('Sanitation Data'!$G$29,0,10*ROW('Sanitation Data'!G181)))</f>
        <v/>
      </c>
      <c r="DB187" s="369" t="str">
        <f ca="1">+IF(OFFSET('Sanitation Data'!$G$30,0,10*ROW('Sanitation Data'!G181))="","",OFFSET('Sanitation Data'!$G$30,0,10*ROW('Sanitation Data'!G181)))</f>
        <v/>
      </c>
      <c r="DC187" s="369" t="str">
        <f ca="1">+IF(OFFSET('Sanitation Data'!$G$31,0,10*ROW('Sanitation Data'!G181))="","",OFFSET('Sanitation Data'!$G$31,0,10*ROW('Sanitation Data'!G181)))</f>
        <v/>
      </c>
      <c r="DD187" s="369" t="str">
        <f ca="1">+IF(OFFSET('Sanitation Data'!$G$32,0,10*ROW('Sanitation Data'!G181))="","",OFFSET('Sanitation Data'!$G$32,0,10*ROW('Sanitation Data'!G181)))</f>
        <v/>
      </c>
      <c r="DE187" s="369" t="str">
        <f ca="1">+IF(OFFSET('Sanitation Data'!$H$28,0,10*ROW('Sanitation Data'!H181))="","",OFFSET('Sanitation Data'!$H$28,0,10*ROW('Sanitation Data'!H181)))</f>
        <v/>
      </c>
      <c r="DF187" s="369" t="str">
        <f ca="1">+IF(OFFSET('Sanitation Data'!$H$29,0,10*ROW('Sanitation Data'!H181))="","",OFFSET('Sanitation Data'!$H$29,0,10*ROW('Sanitation Data'!H181)))</f>
        <v/>
      </c>
      <c r="DG187" s="369" t="str">
        <f ca="1">+IF(OFFSET('Sanitation Data'!$H$30,0,10*ROW('Sanitation Data'!H181))="","",OFFSET('Sanitation Data'!$H$30,0,10*ROW('Sanitation Data'!H181)))</f>
        <v/>
      </c>
      <c r="DH187" s="369" t="str">
        <f ca="1">+IF(OFFSET('Sanitation Data'!$H$31,0,10*ROW('Sanitation Data'!H181))="","",OFFSET('Sanitation Data'!$H$31,0,10*ROW('Sanitation Data'!H181)))</f>
        <v/>
      </c>
      <c r="DI187" s="369" t="str">
        <f ca="1">+IF(OFFSET('Sanitation Data'!$H$32,0,10*ROW('Sanitation Data'!H181))="","",OFFSET('Sanitation Data'!$H$32,0,10*ROW('Sanitation Data'!H181)))</f>
        <v/>
      </c>
      <c r="DJ187" s="369" t="str">
        <f ca="1">+IF(OFFSET('Sanitation Data'!$I$28,0,10*ROW('Sanitation Data'!I181))="","",OFFSET('Sanitation Data'!$I$28,0,10*ROW('Sanitation Data'!I181)))</f>
        <v/>
      </c>
      <c r="DK187" s="369" t="str">
        <f ca="1">+IF(OFFSET('Sanitation Data'!$I$29,0,10*ROW('Sanitation Data'!I181))="","",OFFSET('Sanitation Data'!$I$29,0,10*ROW('Sanitation Data'!I181)))</f>
        <v/>
      </c>
      <c r="DL187" s="369" t="str">
        <f ca="1">+IF(OFFSET('Sanitation Data'!$I$30,0,10*ROW('Sanitation Data'!I181))="","",OFFSET('Sanitation Data'!$I$30,0,10*ROW('Sanitation Data'!I181)))</f>
        <v/>
      </c>
      <c r="DM187" s="369" t="str">
        <f ca="1">+IF(OFFSET('Sanitation Data'!$I$31,0,10*ROW('Sanitation Data'!I181))="","",OFFSET('Sanitation Data'!$I$31,0,10*ROW('Sanitation Data'!I181)))</f>
        <v/>
      </c>
      <c r="DN187" s="369" t="str">
        <f ca="1">+IF(OFFSET('Sanitation Data'!$I$32,0,10*ROW('Sanitation Data'!I181))="","",OFFSET('Sanitation Data'!$I$32,0,10*ROW('Sanitation Data'!I181)))</f>
        <v/>
      </c>
      <c r="DO187" s="369" t="str">
        <f ca="1">+IF(OFFSET('Hygiene Data'!$D$11,0,10*ROW('Hygiene Data'!D181))="","",OFFSET('Hygiene Data'!$D$11,0,10*ROW('Hygiene Data'!D181)))</f>
        <v/>
      </c>
      <c r="DP187" s="369" t="str">
        <f ca="1">+IF(OFFSET('Hygiene Data'!$D$12,0,10*ROW('Hygiene Data'!D181))="","",OFFSET('Hygiene Data'!$D$12,0,10*ROW('Hygiene Data'!D181)))</f>
        <v/>
      </c>
      <c r="DQ187" s="369" t="str">
        <f ca="1">+IF(OFFSET('Hygiene Data'!$D$13,0,10*ROW('Hygiene Data'!D181))="","",OFFSET('Hygiene Data'!$D$13,0,10*ROW('Hygiene Data'!D181)))</f>
        <v/>
      </c>
      <c r="DR187" s="369" t="str">
        <f ca="1">+IF(OFFSET('Hygiene Data'!$E$11,0,10*ROW('Hygiene Data'!E181))="","",OFFSET('Hygiene Data'!$E$11,0,10*ROW('Hygiene Data'!E181)))</f>
        <v/>
      </c>
      <c r="DS187" s="369" t="str">
        <f ca="1">+IF(OFFSET('Hygiene Data'!$E$12,0,10*ROW('Hygiene Data'!E181))="","",OFFSET('Hygiene Data'!$E$12,0,10*ROW('Hygiene Data'!E181)))</f>
        <v/>
      </c>
      <c r="DT187" s="369" t="str">
        <f ca="1">+IF(OFFSET('Hygiene Data'!$E$13,0,10*ROW('Hygiene Data'!E181))="","",OFFSET('Hygiene Data'!$E$13,0,10*ROW('Hygiene Data'!E181)))</f>
        <v/>
      </c>
      <c r="DU187" s="369" t="str">
        <f ca="1">+IF(OFFSET('Hygiene Data'!$F$11,0,10*ROW('Hygiene Data'!F181))="","",OFFSET('Hygiene Data'!$F$11,0,10*ROW('Hygiene Data'!F181)))</f>
        <v/>
      </c>
      <c r="DV187" s="369" t="str">
        <f ca="1">+IF(OFFSET('Hygiene Data'!$F$12,0,10*ROW('Hygiene Data'!F181))="","",OFFSET('Hygiene Data'!$F$12,0,10*ROW('Hygiene Data'!F181)))</f>
        <v/>
      </c>
      <c r="DW187" s="369" t="str">
        <f ca="1">+IF(OFFSET('Hygiene Data'!$F$13,0,10*ROW('Hygiene Data'!F181))="","",OFFSET('Hygiene Data'!$F$13,0,10*ROW('Hygiene Data'!F181)))</f>
        <v/>
      </c>
      <c r="DX187" s="369" t="str">
        <f ca="1">+IF(OFFSET('Hygiene Data'!$G$11,0,10*ROW('Hygiene Data'!G181))="","",OFFSET('Hygiene Data'!$G$11,0,10*ROW('Hygiene Data'!G181)))</f>
        <v/>
      </c>
      <c r="DY187" s="369" t="str">
        <f ca="1">+IF(OFFSET('Hygiene Data'!$G$12,0,10*ROW('Hygiene Data'!G181))="","",OFFSET('Hygiene Data'!$G$12,0,10*ROW('Hygiene Data'!G181)))</f>
        <v/>
      </c>
      <c r="DZ187" s="369" t="str">
        <f ca="1">+IF(OFFSET('Hygiene Data'!$G$13,0,10*ROW('Hygiene Data'!G181))="","",OFFSET('Hygiene Data'!$G$13,0,10*ROW('Hygiene Data'!G181)))</f>
        <v/>
      </c>
      <c r="EA187" s="369" t="str">
        <f ca="1">+IF(OFFSET('Hygiene Data'!$H$11,0,10*ROW('Hygiene Data'!H181))="","",OFFSET('Hygiene Data'!$H$11,0,10*ROW('Hygiene Data'!H181)))</f>
        <v/>
      </c>
      <c r="EB187" s="369" t="str">
        <f ca="1">+IF(OFFSET('Hygiene Data'!$H$12,0,10*ROW('Hygiene Data'!H181))="","",OFFSET('Hygiene Data'!$H$12,0,10*ROW('Hygiene Data'!H181)))</f>
        <v/>
      </c>
      <c r="EC187" s="369" t="str">
        <f ca="1">+IF(OFFSET('Hygiene Data'!$H$13,0,10*ROW('Hygiene Data'!H181))="","",OFFSET('Hygiene Data'!$H$13,0,10*ROW('Hygiene Data'!H181)))</f>
        <v/>
      </c>
      <c r="ED187" s="369" t="str">
        <f ca="1">+IF(OFFSET('Hygiene Data'!$I$11,0,10*ROW('Hygiene Data'!I181))="","",OFFSET('Hygiene Data'!$I$11,0,10*ROW('Hygiene Data'!I181)))</f>
        <v/>
      </c>
      <c r="EE187" s="369" t="str">
        <f ca="1">+IF(OFFSET('Hygiene Data'!$I$12,0,10*ROW('Hygiene Data'!I181))="","",OFFSET('Hygiene Data'!$I$12,0,10*ROW('Hygiene Data'!I181)))</f>
        <v/>
      </c>
      <c r="EF187" s="369" t="str">
        <f ca="1">+IF(OFFSET('Hygiene Data'!$I$13,0,10*ROW('Hygiene Data'!I181))="","",OFFSET('Hygiene Data'!$I$13,0,10*ROW('Hygiene Data'!I181)))</f>
        <v/>
      </c>
    </row>
    <row r="188" spans="1:136" x14ac:dyDescent="0.25">
      <c r="A188" s="478" t="str">
        <f ca="1">+IF(OFFSET('Water Data'!$B$2,0,10*ROW('Water Data'!E182))="","",OFFSET('Water Data'!$B$2,0,10*ROW('Water Data'!E182)))</f>
        <v/>
      </c>
      <c r="B188" s="478"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05" t="str">
        <f t="shared" ca="1" si="2"/>
        <v/>
      </c>
      <c r="D188" s="506"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06"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06"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06"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06"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06"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06"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06"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06"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06"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06"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06"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06"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06"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06"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06"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06"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06"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07"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07"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07"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07"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07"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07"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07"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07"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07"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07"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07"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07"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07"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07"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07"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07"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07"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07"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07"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07"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07"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07"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07"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07"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07"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07"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07"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07"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07"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07"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08"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84"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08"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08"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08"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08"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08"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08"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08"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08"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08"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08"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08"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08"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08"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08"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08"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08"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69" t="str">
        <f ca="1">+IF(OFFSET('Water Data'!$D$27,0,10*ROW('Water Data'!D182))="","",OFFSET('Water Data'!$D$27,0,10*ROW('Water Data'!D182)))</f>
        <v/>
      </c>
      <c r="BT188" s="369" t="str">
        <f ca="1">+IF(OFFSET('Water Data'!$D$28,0,10*ROW('Water Data'!D182))="","",OFFSET('Water Data'!$D$28,0,10*ROW('Water Data'!D182)))</f>
        <v/>
      </c>
      <c r="BU188" s="369" t="str">
        <f ca="1">+IF(OFFSET('Water Data'!$D$29,0,10*ROW('Water Data'!D182))="","",OFFSET('Water Data'!$D$29,0,10*ROW('Water Data'!D182)))</f>
        <v/>
      </c>
      <c r="BV188" s="369" t="str">
        <f ca="1">+IF(OFFSET('Water Data'!$E$27,0,10*ROW('Water Data'!E182))="","",OFFSET('Water Data'!$E$27,0,10*ROW('Water Data'!E182)))</f>
        <v/>
      </c>
      <c r="BW188" s="369" t="str">
        <f ca="1">+IF(OFFSET('Water Data'!$E$28,0,10*ROW('Water Data'!E182))="","",OFFSET('Water Data'!$E$28,0,10*ROW('Water Data'!E182)))</f>
        <v/>
      </c>
      <c r="BX188" s="369" t="str">
        <f ca="1">+IF(OFFSET('Water Data'!$E$29,0,10*ROW('Water Data'!E182))="","",OFFSET('Water Data'!$E$29,0,10*ROW('Water Data'!E182)))</f>
        <v/>
      </c>
      <c r="BY188" s="369" t="str">
        <f ca="1">+IF(OFFSET('Water Data'!$F$27,0,10*ROW('Water Data'!F182))="","",OFFSET('Water Data'!$F$27,0,10*ROW('Water Data'!F182)))</f>
        <v/>
      </c>
      <c r="BZ188" s="369" t="str">
        <f ca="1">+IF(OFFSET('Water Data'!$F$28,0,10*ROW('Water Data'!F182))="","",OFFSET('Water Data'!$F$28,0,10*ROW('Water Data'!F182)))</f>
        <v/>
      </c>
      <c r="CA188" s="369" t="str">
        <f ca="1">+IF(OFFSET('Water Data'!$F$29,0,10*ROW('Water Data'!F182))="","",OFFSET('Water Data'!$F$29,0,10*ROW('Water Data'!F182)))</f>
        <v/>
      </c>
      <c r="CB188" s="369" t="str">
        <f ca="1">+IF(OFFSET('Water Data'!$G$27,0,10*ROW('Water Data'!G182))="","",OFFSET('Water Data'!$G$27,0,10*ROW('Water Data'!G182)))</f>
        <v/>
      </c>
      <c r="CC188" s="369" t="str">
        <f ca="1">+IF(OFFSET('Water Data'!$G$28,0,10*ROW('Water Data'!G182))="","",OFFSET('Water Data'!$G$28,0,10*ROW('Water Data'!G182)))</f>
        <v/>
      </c>
      <c r="CD188" s="369" t="str">
        <f ca="1">+IF(OFFSET('Water Data'!$G$29,0,10*ROW('Water Data'!G182))="","",OFFSET('Water Data'!$G$29,0,10*ROW('Water Data'!G182)))</f>
        <v/>
      </c>
      <c r="CE188" s="369" t="str">
        <f ca="1">+IF(OFFSET('Water Data'!$H$27,0,10*ROW('Water Data'!H182))="","",OFFSET('Water Data'!$H$27,0,10*ROW('Water Data'!H182)))</f>
        <v/>
      </c>
      <c r="CF188" s="369" t="str">
        <f ca="1">+IF(OFFSET('Water Data'!$H$28,0,10*ROW('Water Data'!H182))="","",OFFSET('Water Data'!$H$28,0,10*ROW('Water Data'!H182)))</f>
        <v/>
      </c>
      <c r="CG188" s="369" t="str">
        <f ca="1">+IF(OFFSET('Water Data'!$H$29,0,10*ROW('Water Data'!H182))="","",OFFSET('Water Data'!$H$29,0,10*ROW('Water Data'!H182)))</f>
        <v/>
      </c>
      <c r="CH188" s="369" t="str">
        <f ca="1">+IF(OFFSET('Water Data'!$I$27,0,10*ROW('Water Data'!I182))="","",OFFSET('Water Data'!$I$27,0,10*ROW('Water Data'!I182)))</f>
        <v/>
      </c>
      <c r="CI188" s="369" t="str">
        <f ca="1">+IF(OFFSET('Water Data'!$I$28,0,10*ROW('Water Data'!I182))="","",OFFSET('Water Data'!$I$28,0,10*ROW('Water Data'!I182)))</f>
        <v/>
      </c>
      <c r="CJ188" s="369" t="str">
        <f ca="1">+IF(OFFSET('Water Data'!$I$29,0,10*ROW('Water Data'!I182))="","",OFFSET('Water Data'!$I$29,0,10*ROW('Water Data'!I182)))</f>
        <v/>
      </c>
      <c r="CK188" s="369" t="str">
        <f ca="1">+IF(OFFSET('Sanitation Data'!$D$28,0,10*ROW('Sanitation Data'!D182))="","",OFFSET('Sanitation Data'!$D$28,0,10*ROW('Sanitation Data'!D182)))</f>
        <v/>
      </c>
      <c r="CL188" s="369" t="str">
        <f ca="1">+IF(OFFSET('Sanitation Data'!$D$29,0,10*ROW('Sanitation Data'!D182))="","",OFFSET('Sanitation Data'!$D$29,0,10*ROW('Sanitation Data'!D182)))</f>
        <v/>
      </c>
      <c r="CM188" s="369" t="str">
        <f ca="1">+IF(OFFSET('Sanitation Data'!$D$30,0,10*ROW('Sanitation Data'!D182))="","",OFFSET('Sanitation Data'!$D$30,0,10*ROW('Sanitation Data'!D182)))</f>
        <v/>
      </c>
      <c r="CN188" s="369" t="str">
        <f ca="1">+IF(OFFSET('Sanitation Data'!$D$31,0,10*ROW('Sanitation Data'!D182))="","",OFFSET('Sanitation Data'!$D$31,0,10*ROW('Sanitation Data'!D182)))</f>
        <v/>
      </c>
      <c r="CO188" s="369" t="str">
        <f ca="1">+IF(OFFSET('Sanitation Data'!$D$32,0,10*ROW('Sanitation Data'!D182))="","",OFFSET('Sanitation Data'!$D$32,0,10*ROW('Sanitation Data'!D182)))</f>
        <v/>
      </c>
      <c r="CP188" s="369" t="str">
        <f ca="1">+IF(OFFSET('Sanitation Data'!$E$28,0,10*ROW('Sanitation Data'!E182))="","",OFFSET('Sanitation Data'!$E$28,0,10*ROW('Sanitation Data'!E182)))</f>
        <v/>
      </c>
      <c r="CQ188" s="369" t="str">
        <f ca="1">+IF(OFFSET('Sanitation Data'!$E$29,0,10*ROW('Sanitation Data'!E182))="","",OFFSET('Sanitation Data'!$E$29,0,10*ROW('Sanitation Data'!E182)))</f>
        <v/>
      </c>
      <c r="CR188" s="369" t="str">
        <f ca="1">+IF(OFFSET('Sanitation Data'!$E$30,0,10*ROW('Sanitation Data'!E182))="","",OFFSET('Sanitation Data'!$E$30,0,10*ROW('Sanitation Data'!E182)))</f>
        <v/>
      </c>
      <c r="CS188" s="369" t="str">
        <f ca="1">+IF(OFFSET('Sanitation Data'!$E$31,0,10*ROW('Sanitation Data'!E182))="","",OFFSET('Sanitation Data'!$E$31,0,10*ROW('Sanitation Data'!E182)))</f>
        <v/>
      </c>
      <c r="CT188" s="369" t="str">
        <f ca="1">+IF(OFFSET('Sanitation Data'!$E$32,0,10*ROW('Sanitation Data'!E182))="","",OFFSET('Sanitation Data'!$E$32,0,10*ROW('Sanitation Data'!E182)))</f>
        <v/>
      </c>
      <c r="CU188" s="369" t="str">
        <f ca="1">+IF(OFFSET('Sanitation Data'!$F$28,0,10*ROW('Sanitation Data'!F182))="","",OFFSET('Sanitation Data'!$F$28,0,10*ROW('Sanitation Data'!F182)))</f>
        <v/>
      </c>
      <c r="CV188" s="369" t="str">
        <f ca="1">+IF(OFFSET('Sanitation Data'!$F$29,0,10*ROW('Sanitation Data'!F182))="","",OFFSET('Sanitation Data'!$F$29,0,10*ROW('Sanitation Data'!F182)))</f>
        <v/>
      </c>
      <c r="CW188" s="369" t="str">
        <f ca="1">+IF(OFFSET('Sanitation Data'!$F$30,0,10*ROW('Sanitation Data'!F182))="","",OFFSET('Sanitation Data'!$F$30,0,10*ROW('Sanitation Data'!F182)))</f>
        <v/>
      </c>
      <c r="CX188" s="369" t="str">
        <f ca="1">+IF(OFFSET('Sanitation Data'!$F$31,0,10*ROW('Sanitation Data'!F182))="","",OFFSET('Sanitation Data'!$F$31,0,10*ROW('Sanitation Data'!F182)))</f>
        <v/>
      </c>
      <c r="CY188" s="369" t="str">
        <f ca="1">+IF(OFFSET('Sanitation Data'!$F$32,0,10*ROW('Sanitation Data'!F182))="","",OFFSET('Sanitation Data'!$F$32,0,10*ROW('Sanitation Data'!F182)))</f>
        <v/>
      </c>
      <c r="CZ188" s="369" t="str">
        <f ca="1">+IF(OFFSET('Sanitation Data'!$G$28,0,10*ROW('Sanitation Data'!G182))="","",OFFSET('Sanitation Data'!$G$28,0,10*ROW('Sanitation Data'!G182)))</f>
        <v/>
      </c>
      <c r="DA188" s="369" t="str">
        <f ca="1">+IF(OFFSET('Sanitation Data'!$G$29,0,10*ROW('Sanitation Data'!G182))="","",OFFSET('Sanitation Data'!$G$29,0,10*ROW('Sanitation Data'!G182)))</f>
        <v/>
      </c>
      <c r="DB188" s="369" t="str">
        <f ca="1">+IF(OFFSET('Sanitation Data'!$G$30,0,10*ROW('Sanitation Data'!G182))="","",OFFSET('Sanitation Data'!$G$30,0,10*ROW('Sanitation Data'!G182)))</f>
        <v/>
      </c>
      <c r="DC188" s="369" t="str">
        <f ca="1">+IF(OFFSET('Sanitation Data'!$G$31,0,10*ROW('Sanitation Data'!G182))="","",OFFSET('Sanitation Data'!$G$31,0,10*ROW('Sanitation Data'!G182)))</f>
        <v/>
      </c>
      <c r="DD188" s="369" t="str">
        <f ca="1">+IF(OFFSET('Sanitation Data'!$G$32,0,10*ROW('Sanitation Data'!G182))="","",OFFSET('Sanitation Data'!$G$32,0,10*ROW('Sanitation Data'!G182)))</f>
        <v/>
      </c>
      <c r="DE188" s="369" t="str">
        <f ca="1">+IF(OFFSET('Sanitation Data'!$H$28,0,10*ROW('Sanitation Data'!H182))="","",OFFSET('Sanitation Data'!$H$28,0,10*ROW('Sanitation Data'!H182)))</f>
        <v/>
      </c>
      <c r="DF188" s="369" t="str">
        <f ca="1">+IF(OFFSET('Sanitation Data'!$H$29,0,10*ROW('Sanitation Data'!H182))="","",OFFSET('Sanitation Data'!$H$29,0,10*ROW('Sanitation Data'!H182)))</f>
        <v/>
      </c>
      <c r="DG188" s="369" t="str">
        <f ca="1">+IF(OFFSET('Sanitation Data'!$H$30,0,10*ROW('Sanitation Data'!H182))="","",OFFSET('Sanitation Data'!$H$30,0,10*ROW('Sanitation Data'!H182)))</f>
        <v/>
      </c>
      <c r="DH188" s="369" t="str">
        <f ca="1">+IF(OFFSET('Sanitation Data'!$H$31,0,10*ROW('Sanitation Data'!H182))="","",OFFSET('Sanitation Data'!$H$31,0,10*ROW('Sanitation Data'!H182)))</f>
        <v/>
      </c>
      <c r="DI188" s="369" t="str">
        <f ca="1">+IF(OFFSET('Sanitation Data'!$H$32,0,10*ROW('Sanitation Data'!H182))="","",OFFSET('Sanitation Data'!$H$32,0,10*ROW('Sanitation Data'!H182)))</f>
        <v/>
      </c>
      <c r="DJ188" s="369" t="str">
        <f ca="1">+IF(OFFSET('Sanitation Data'!$I$28,0,10*ROW('Sanitation Data'!I182))="","",OFFSET('Sanitation Data'!$I$28,0,10*ROW('Sanitation Data'!I182)))</f>
        <v/>
      </c>
      <c r="DK188" s="369" t="str">
        <f ca="1">+IF(OFFSET('Sanitation Data'!$I$29,0,10*ROW('Sanitation Data'!I182))="","",OFFSET('Sanitation Data'!$I$29,0,10*ROW('Sanitation Data'!I182)))</f>
        <v/>
      </c>
      <c r="DL188" s="369" t="str">
        <f ca="1">+IF(OFFSET('Sanitation Data'!$I$30,0,10*ROW('Sanitation Data'!I182))="","",OFFSET('Sanitation Data'!$I$30,0,10*ROW('Sanitation Data'!I182)))</f>
        <v/>
      </c>
      <c r="DM188" s="369" t="str">
        <f ca="1">+IF(OFFSET('Sanitation Data'!$I$31,0,10*ROW('Sanitation Data'!I182))="","",OFFSET('Sanitation Data'!$I$31,0,10*ROW('Sanitation Data'!I182)))</f>
        <v/>
      </c>
      <c r="DN188" s="369" t="str">
        <f ca="1">+IF(OFFSET('Sanitation Data'!$I$32,0,10*ROW('Sanitation Data'!I182))="","",OFFSET('Sanitation Data'!$I$32,0,10*ROW('Sanitation Data'!I182)))</f>
        <v/>
      </c>
      <c r="DO188" s="369" t="str">
        <f ca="1">+IF(OFFSET('Hygiene Data'!$D$11,0,10*ROW('Hygiene Data'!D182))="","",OFFSET('Hygiene Data'!$D$11,0,10*ROW('Hygiene Data'!D182)))</f>
        <v/>
      </c>
      <c r="DP188" s="369" t="str">
        <f ca="1">+IF(OFFSET('Hygiene Data'!$D$12,0,10*ROW('Hygiene Data'!D182))="","",OFFSET('Hygiene Data'!$D$12,0,10*ROW('Hygiene Data'!D182)))</f>
        <v/>
      </c>
      <c r="DQ188" s="369" t="str">
        <f ca="1">+IF(OFFSET('Hygiene Data'!$D$13,0,10*ROW('Hygiene Data'!D182))="","",OFFSET('Hygiene Data'!$D$13,0,10*ROW('Hygiene Data'!D182)))</f>
        <v/>
      </c>
      <c r="DR188" s="369" t="str">
        <f ca="1">+IF(OFFSET('Hygiene Data'!$E$11,0,10*ROW('Hygiene Data'!E182))="","",OFFSET('Hygiene Data'!$E$11,0,10*ROW('Hygiene Data'!E182)))</f>
        <v/>
      </c>
      <c r="DS188" s="369" t="str">
        <f ca="1">+IF(OFFSET('Hygiene Data'!$E$12,0,10*ROW('Hygiene Data'!E182))="","",OFFSET('Hygiene Data'!$E$12,0,10*ROW('Hygiene Data'!E182)))</f>
        <v/>
      </c>
      <c r="DT188" s="369" t="str">
        <f ca="1">+IF(OFFSET('Hygiene Data'!$E$13,0,10*ROW('Hygiene Data'!E182))="","",OFFSET('Hygiene Data'!$E$13,0,10*ROW('Hygiene Data'!E182)))</f>
        <v/>
      </c>
      <c r="DU188" s="369" t="str">
        <f ca="1">+IF(OFFSET('Hygiene Data'!$F$11,0,10*ROW('Hygiene Data'!F182))="","",OFFSET('Hygiene Data'!$F$11,0,10*ROW('Hygiene Data'!F182)))</f>
        <v/>
      </c>
      <c r="DV188" s="369" t="str">
        <f ca="1">+IF(OFFSET('Hygiene Data'!$F$12,0,10*ROW('Hygiene Data'!F182))="","",OFFSET('Hygiene Data'!$F$12,0,10*ROW('Hygiene Data'!F182)))</f>
        <v/>
      </c>
      <c r="DW188" s="369" t="str">
        <f ca="1">+IF(OFFSET('Hygiene Data'!$F$13,0,10*ROW('Hygiene Data'!F182))="","",OFFSET('Hygiene Data'!$F$13,0,10*ROW('Hygiene Data'!F182)))</f>
        <v/>
      </c>
      <c r="DX188" s="369" t="str">
        <f ca="1">+IF(OFFSET('Hygiene Data'!$G$11,0,10*ROW('Hygiene Data'!G182))="","",OFFSET('Hygiene Data'!$G$11,0,10*ROW('Hygiene Data'!G182)))</f>
        <v/>
      </c>
      <c r="DY188" s="369" t="str">
        <f ca="1">+IF(OFFSET('Hygiene Data'!$G$12,0,10*ROW('Hygiene Data'!G182))="","",OFFSET('Hygiene Data'!$G$12,0,10*ROW('Hygiene Data'!G182)))</f>
        <v/>
      </c>
      <c r="DZ188" s="369" t="str">
        <f ca="1">+IF(OFFSET('Hygiene Data'!$G$13,0,10*ROW('Hygiene Data'!G182))="","",OFFSET('Hygiene Data'!$G$13,0,10*ROW('Hygiene Data'!G182)))</f>
        <v/>
      </c>
      <c r="EA188" s="369" t="str">
        <f ca="1">+IF(OFFSET('Hygiene Data'!$H$11,0,10*ROW('Hygiene Data'!H182))="","",OFFSET('Hygiene Data'!$H$11,0,10*ROW('Hygiene Data'!H182)))</f>
        <v/>
      </c>
      <c r="EB188" s="369" t="str">
        <f ca="1">+IF(OFFSET('Hygiene Data'!$H$12,0,10*ROW('Hygiene Data'!H182))="","",OFFSET('Hygiene Data'!$H$12,0,10*ROW('Hygiene Data'!H182)))</f>
        <v/>
      </c>
      <c r="EC188" s="369" t="str">
        <f ca="1">+IF(OFFSET('Hygiene Data'!$H$13,0,10*ROW('Hygiene Data'!H182))="","",OFFSET('Hygiene Data'!$H$13,0,10*ROW('Hygiene Data'!H182)))</f>
        <v/>
      </c>
      <c r="ED188" s="369" t="str">
        <f ca="1">+IF(OFFSET('Hygiene Data'!$I$11,0,10*ROW('Hygiene Data'!I182))="","",OFFSET('Hygiene Data'!$I$11,0,10*ROW('Hygiene Data'!I182)))</f>
        <v/>
      </c>
      <c r="EE188" s="369" t="str">
        <f ca="1">+IF(OFFSET('Hygiene Data'!$I$12,0,10*ROW('Hygiene Data'!I182))="","",OFFSET('Hygiene Data'!$I$12,0,10*ROW('Hygiene Data'!I182)))</f>
        <v/>
      </c>
      <c r="EF188" s="369" t="str">
        <f ca="1">+IF(OFFSET('Hygiene Data'!$I$13,0,10*ROW('Hygiene Data'!I182))="","",OFFSET('Hygiene Data'!$I$13,0,10*ROW('Hygiene Data'!I182)))</f>
        <v/>
      </c>
    </row>
    <row r="189" spans="1:136" x14ac:dyDescent="0.25">
      <c r="A189" s="478" t="str">
        <f ca="1">+IF(OFFSET('Water Data'!$B$2,0,10*ROW('Water Data'!E183))="","",OFFSET('Water Data'!$B$2,0,10*ROW('Water Data'!E183)))</f>
        <v/>
      </c>
      <c r="B189" s="478"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05" t="str">
        <f t="shared" ca="1" si="2"/>
        <v/>
      </c>
      <c r="D189" s="506"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06"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06"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06"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06"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06"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06"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06"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06"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06"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06"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06"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06"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06"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06"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06"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06"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06"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07"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07"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07"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07"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07"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07"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07"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07"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07"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07"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07"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07"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07"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07"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07"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07"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07"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07"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07"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07"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07"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07"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07"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07"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07"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07"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07"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07"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07"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07"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08"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84"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08"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08"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08"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08"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08"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08"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08"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08"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08"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08"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08"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08"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08"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08"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08"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08"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69" t="str">
        <f ca="1">+IF(OFFSET('Water Data'!$D$27,0,10*ROW('Water Data'!D183))="","",OFFSET('Water Data'!$D$27,0,10*ROW('Water Data'!D183)))</f>
        <v/>
      </c>
      <c r="BT189" s="369" t="str">
        <f ca="1">+IF(OFFSET('Water Data'!$D$28,0,10*ROW('Water Data'!D183))="","",OFFSET('Water Data'!$D$28,0,10*ROW('Water Data'!D183)))</f>
        <v/>
      </c>
      <c r="BU189" s="369" t="str">
        <f ca="1">+IF(OFFSET('Water Data'!$D$29,0,10*ROW('Water Data'!D183))="","",OFFSET('Water Data'!$D$29,0,10*ROW('Water Data'!D183)))</f>
        <v/>
      </c>
      <c r="BV189" s="369" t="str">
        <f ca="1">+IF(OFFSET('Water Data'!$E$27,0,10*ROW('Water Data'!E183))="","",OFFSET('Water Data'!$E$27,0,10*ROW('Water Data'!E183)))</f>
        <v/>
      </c>
      <c r="BW189" s="369" t="str">
        <f ca="1">+IF(OFFSET('Water Data'!$E$28,0,10*ROW('Water Data'!E183))="","",OFFSET('Water Data'!$E$28,0,10*ROW('Water Data'!E183)))</f>
        <v/>
      </c>
      <c r="BX189" s="369" t="str">
        <f ca="1">+IF(OFFSET('Water Data'!$E$29,0,10*ROW('Water Data'!E183))="","",OFFSET('Water Data'!$E$29,0,10*ROW('Water Data'!E183)))</f>
        <v/>
      </c>
      <c r="BY189" s="369" t="str">
        <f ca="1">+IF(OFFSET('Water Data'!$F$27,0,10*ROW('Water Data'!F183))="","",OFFSET('Water Data'!$F$27,0,10*ROW('Water Data'!F183)))</f>
        <v/>
      </c>
      <c r="BZ189" s="369" t="str">
        <f ca="1">+IF(OFFSET('Water Data'!$F$28,0,10*ROW('Water Data'!F183))="","",OFFSET('Water Data'!$F$28,0,10*ROW('Water Data'!F183)))</f>
        <v/>
      </c>
      <c r="CA189" s="369" t="str">
        <f ca="1">+IF(OFFSET('Water Data'!$F$29,0,10*ROW('Water Data'!F183))="","",OFFSET('Water Data'!$F$29,0,10*ROW('Water Data'!F183)))</f>
        <v/>
      </c>
      <c r="CB189" s="369" t="str">
        <f ca="1">+IF(OFFSET('Water Data'!$G$27,0,10*ROW('Water Data'!G183))="","",OFFSET('Water Data'!$G$27,0,10*ROW('Water Data'!G183)))</f>
        <v/>
      </c>
      <c r="CC189" s="369" t="str">
        <f ca="1">+IF(OFFSET('Water Data'!$G$28,0,10*ROW('Water Data'!G183))="","",OFFSET('Water Data'!$G$28,0,10*ROW('Water Data'!G183)))</f>
        <v/>
      </c>
      <c r="CD189" s="369" t="str">
        <f ca="1">+IF(OFFSET('Water Data'!$G$29,0,10*ROW('Water Data'!G183))="","",OFFSET('Water Data'!$G$29,0,10*ROW('Water Data'!G183)))</f>
        <v/>
      </c>
      <c r="CE189" s="369" t="str">
        <f ca="1">+IF(OFFSET('Water Data'!$H$27,0,10*ROW('Water Data'!H183))="","",OFFSET('Water Data'!$H$27,0,10*ROW('Water Data'!H183)))</f>
        <v/>
      </c>
      <c r="CF189" s="369" t="str">
        <f ca="1">+IF(OFFSET('Water Data'!$H$28,0,10*ROW('Water Data'!H183))="","",OFFSET('Water Data'!$H$28,0,10*ROW('Water Data'!H183)))</f>
        <v/>
      </c>
      <c r="CG189" s="369" t="str">
        <f ca="1">+IF(OFFSET('Water Data'!$H$29,0,10*ROW('Water Data'!H183))="","",OFFSET('Water Data'!$H$29,0,10*ROW('Water Data'!H183)))</f>
        <v/>
      </c>
      <c r="CH189" s="369" t="str">
        <f ca="1">+IF(OFFSET('Water Data'!$I$27,0,10*ROW('Water Data'!I183))="","",OFFSET('Water Data'!$I$27,0,10*ROW('Water Data'!I183)))</f>
        <v/>
      </c>
      <c r="CI189" s="369" t="str">
        <f ca="1">+IF(OFFSET('Water Data'!$I$28,0,10*ROW('Water Data'!I183))="","",OFFSET('Water Data'!$I$28,0,10*ROW('Water Data'!I183)))</f>
        <v/>
      </c>
      <c r="CJ189" s="369" t="str">
        <f ca="1">+IF(OFFSET('Water Data'!$I$29,0,10*ROW('Water Data'!I183))="","",OFFSET('Water Data'!$I$29,0,10*ROW('Water Data'!I183)))</f>
        <v/>
      </c>
      <c r="CK189" s="369" t="str">
        <f ca="1">+IF(OFFSET('Sanitation Data'!$D$28,0,10*ROW('Sanitation Data'!D183))="","",OFFSET('Sanitation Data'!$D$28,0,10*ROW('Sanitation Data'!D183)))</f>
        <v/>
      </c>
      <c r="CL189" s="369" t="str">
        <f ca="1">+IF(OFFSET('Sanitation Data'!$D$29,0,10*ROW('Sanitation Data'!D183))="","",OFFSET('Sanitation Data'!$D$29,0,10*ROW('Sanitation Data'!D183)))</f>
        <v/>
      </c>
      <c r="CM189" s="369" t="str">
        <f ca="1">+IF(OFFSET('Sanitation Data'!$D$30,0,10*ROW('Sanitation Data'!D183))="","",OFFSET('Sanitation Data'!$D$30,0,10*ROW('Sanitation Data'!D183)))</f>
        <v/>
      </c>
      <c r="CN189" s="369" t="str">
        <f ca="1">+IF(OFFSET('Sanitation Data'!$D$31,0,10*ROW('Sanitation Data'!D183))="","",OFFSET('Sanitation Data'!$D$31,0,10*ROW('Sanitation Data'!D183)))</f>
        <v/>
      </c>
      <c r="CO189" s="369" t="str">
        <f ca="1">+IF(OFFSET('Sanitation Data'!$D$32,0,10*ROW('Sanitation Data'!D183))="","",OFFSET('Sanitation Data'!$D$32,0,10*ROW('Sanitation Data'!D183)))</f>
        <v/>
      </c>
      <c r="CP189" s="369" t="str">
        <f ca="1">+IF(OFFSET('Sanitation Data'!$E$28,0,10*ROW('Sanitation Data'!E183))="","",OFFSET('Sanitation Data'!$E$28,0,10*ROW('Sanitation Data'!E183)))</f>
        <v/>
      </c>
      <c r="CQ189" s="369" t="str">
        <f ca="1">+IF(OFFSET('Sanitation Data'!$E$29,0,10*ROW('Sanitation Data'!E183))="","",OFFSET('Sanitation Data'!$E$29,0,10*ROW('Sanitation Data'!E183)))</f>
        <v/>
      </c>
      <c r="CR189" s="369" t="str">
        <f ca="1">+IF(OFFSET('Sanitation Data'!$E$30,0,10*ROW('Sanitation Data'!E183))="","",OFFSET('Sanitation Data'!$E$30,0,10*ROW('Sanitation Data'!E183)))</f>
        <v/>
      </c>
      <c r="CS189" s="369" t="str">
        <f ca="1">+IF(OFFSET('Sanitation Data'!$E$31,0,10*ROW('Sanitation Data'!E183))="","",OFFSET('Sanitation Data'!$E$31,0,10*ROW('Sanitation Data'!E183)))</f>
        <v/>
      </c>
      <c r="CT189" s="369" t="str">
        <f ca="1">+IF(OFFSET('Sanitation Data'!$E$32,0,10*ROW('Sanitation Data'!E183))="","",OFFSET('Sanitation Data'!$E$32,0,10*ROW('Sanitation Data'!E183)))</f>
        <v/>
      </c>
      <c r="CU189" s="369" t="str">
        <f ca="1">+IF(OFFSET('Sanitation Data'!$F$28,0,10*ROW('Sanitation Data'!F183))="","",OFFSET('Sanitation Data'!$F$28,0,10*ROW('Sanitation Data'!F183)))</f>
        <v/>
      </c>
      <c r="CV189" s="369" t="str">
        <f ca="1">+IF(OFFSET('Sanitation Data'!$F$29,0,10*ROW('Sanitation Data'!F183))="","",OFFSET('Sanitation Data'!$F$29,0,10*ROW('Sanitation Data'!F183)))</f>
        <v/>
      </c>
      <c r="CW189" s="369" t="str">
        <f ca="1">+IF(OFFSET('Sanitation Data'!$F$30,0,10*ROW('Sanitation Data'!F183))="","",OFFSET('Sanitation Data'!$F$30,0,10*ROW('Sanitation Data'!F183)))</f>
        <v/>
      </c>
      <c r="CX189" s="369" t="str">
        <f ca="1">+IF(OFFSET('Sanitation Data'!$F$31,0,10*ROW('Sanitation Data'!F183))="","",OFFSET('Sanitation Data'!$F$31,0,10*ROW('Sanitation Data'!F183)))</f>
        <v/>
      </c>
      <c r="CY189" s="369" t="str">
        <f ca="1">+IF(OFFSET('Sanitation Data'!$F$32,0,10*ROW('Sanitation Data'!F183))="","",OFFSET('Sanitation Data'!$F$32,0,10*ROW('Sanitation Data'!F183)))</f>
        <v/>
      </c>
      <c r="CZ189" s="369" t="str">
        <f ca="1">+IF(OFFSET('Sanitation Data'!$G$28,0,10*ROW('Sanitation Data'!G183))="","",OFFSET('Sanitation Data'!$G$28,0,10*ROW('Sanitation Data'!G183)))</f>
        <v/>
      </c>
      <c r="DA189" s="369" t="str">
        <f ca="1">+IF(OFFSET('Sanitation Data'!$G$29,0,10*ROW('Sanitation Data'!G183))="","",OFFSET('Sanitation Data'!$G$29,0,10*ROW('Sanitation Data'!G183)))</f>
        <v/>
      </c>
      <c r="DB189" s="369" t="str">
        <f ca="1">+IF(OFFSET('Sanitation Data'!$G$30,0,10*ROW('Sanitation Data'!G183))="","",OFFSET('Sanitation Data'!$G$30,0,10*ROW('Sanitation Data'!G183)))</f>
        <v/>
      </c>
      <c r="DC189" s="369" t="str">
        <f ca="1">+IF(OFFSET('Sanitation Data'!$G$31,0,10*ROW('Sanitation Data'!G183))="","",OFFSET('Sanitation Data'!$G$31,0,10*ROW('Sanitation Data'!G183)))</f>
        <v/>
      </c>
      <c r="DD189" s="369" t="str">
        <f ca="1">+IF(OFFSET('Sanitation Data'!$G$32,0,10*ROW('Sanitation Data'!G183))="","",OFFSET('Sanitation Data'!$G$32,0,10*ROW('Sanitation Data'!G183)))</f>
        <v/>
      </c>
      <c r="DE189" s="369" t="str">
        <f ca="1">+IF(OFFSET('Sanitation Data'!$H$28,0,10*ROW('Sanitation Data'!H183))="","",OFFSET('Sanitation Data'!$H$28,0,10*ROW('Sanitation Data'!H183)))</f>
        <v/>
      </c>
      <c r="DF189" s="369" t="str">
        <f ca="1">+IF(OFFSET('Sanitation Data'!$H$29,0,10*ROW('Sanitation Data'!H183))="","",OFFSET('Sanitation Data'!$H$29,0,10*ROW('Sanitation Data'!H183)))</f>
        <v/>
      </c>
      <c r="DG189" s="369" t="str">
        <f ca="1">+IF(OFFSET('Sanitation Data'!$H$30,0,10*ROW('Sanitation Data'!H183))="","",OFFSET('Sanitation Data'!$H$30,0,10*ROW('Sanitation Data'!H183)))</f>
        <v/>
      </c>
      <c r="DH189" s="369" t="str">
        <f ca="1">+IF(OFFSET('Sanitation Data'!$H$31,0,10*ROW('Sanitation Data'!H183))="","",OFFSET('Sanitation Data'!$H$31,0,10*ROW('Sanitation Data'!H183)))</f>
        <v/>
      </c>
      <c r="DI189" s="369" t="str">
        <f ca="1">+IF(OFFSET('Sanitation Data'!$H$32,0,10*ROW('Sanitation Data'!H183))="","",OFFSET('Sanitation Data'!$H$32,0,10*ROW('Sanitation Data'!H183)))</f>
        <v/>
      </c>
      <c r="DJ189" s="369" t="str">
        <f ca="1">+IF(OFFSET('Sanitation Data'!$I$28,0,10*ROW('Sanitation Data'!I183))="","",OFFSET('Sanitation Data'!$I$28,0,10*ROW('Sanitation Data'!I183)))</f>
        <v/>
      </c>
      <c r="DK189" s="369" t="str">
        <f ca="1">+IF(OFFSET('Sanitation Data'!$I$29,0,10*ROW('Sanitation Data'!I183))="","",OFFSET('Sanitation Data'!$I$29,0,10*ROW('Sanitation Data'!I183)))</f>
        <v/>
      </c>
      <c r="DL189" s="369" t="str">
        <f ca="1">+IF(OFFSET('Sanitation Data'!$I$30,0,10*ROW('Sanitation Data'!I183))="","",OFFSET('Sanitation Data'!$I$30,0,10*ROW('Sanitation Data'!I183)))</f>
        <v/>
      </c>
      <c r="DM189" s="369" t="str">
        <f ca="1">+IF(OFFSET('Sanitation Data'!$I$31,0,10*ROW('Sanitation Data'!I183))="","",OFFSET('Sanitation Data'!$I$31,0,10*ROW('Sanitation Data'!I183)))</f>
        <v/>
      </c>
      <c r="DN189" s="369" t="str">
        <f ca="1">+IF(OFFSET('Sanitation Data'!$I$32,0,10*ROW('Sanitation Data'!I183))="","",OFFSET('Sanitation Data'!$I$32,0,10*ROW('Sanitation Data'!I183)))</f>
        <v/>
      </c>
      <c r="DO189" s="369" t="str">
        <f ca="1">+IF(OFFSET('Hygiene Data'!$D$11,0,10*ROW('Hygiene Data'!D183))="","",OFFSET('Hygiene Data'!$D$11,0,10*ROW('Hygiene Data'!D183)))</f>
        <v/>
      </c>
      <c r="DP189" s="369" t="str">
        <f ca="1">+IF(OFFSET('Hygiene Data'!$D$12,0,10*ROW('Hygiene Data'!D183))="","",OFFSET('Hygiene Data'!$D$12,0,10*ROW('Hygiene Data'!D183)))</f>
        <v/>
      </c>
      <c r="DQ189" s="369" t="str">
        <f ca="1">+IF(OFFSET('Hygiene Data'!$D$13,0,10*ROW('Hygiene Data'!D183))="","",OFFSET('Hygiene Data'!$D$13,0,10*ROW('Hygiene Data'!D183)))</f>
        <v/>
      </c>
      <c r="DR189" s="369" t="str">
        <f ca="1">+IF(OFFSET('Hygiene Data'!$E$11,0,10*ROW('Hygiene Data'!E183))="","",OFFSET('Hygiene Data'!$E$11,0,10*ROW('Hygiene Data'!E183)))</f>
        <v/>
      </c>
      <c r="DS189" s="369" t="str">
        <f ca="1">+IF(OFFSET('Hygiene Data'!$E$12,0,10*ROW('Hygiene Data'!E183))="","",OFFSET('Hygiene Data'!$E$12,0,10*ROW('Hygiene Data'!E183)))</f>
        <v/>
      </c>
      <c r="DT189" s="369" t="str">
        <f ca="1">+IF(OFFSET('Hygiene Data'!$E$13,0,10*ROW('Hygiene Data'!E183))="","",OFFSET('Hygiene Data'!$E$13,0,10*ROW('Hygiene Data'!E183)))</f>
        <v/>
      </c>
      <c r="DU189" s="369" t="str">
        <f ca="1">+IF(OFFSET('Hygiene Data'!$F$11,0,10*ROW('Hygiene Data'!F183))="","",OFFSET('Hygiene Data'!$F$11,0,10*ROW('Hygiene Data'!F183)))</f>
        <v/>
      </c>
      <c r="DV189" s="369" t="str">
        <f ca="1">+IF(OFFSET('Hygiene Data'!$F$12,0,10*ROW('Hygiene Data'!F183))="","",OFFSET('Hygiene Data'!$F$12,0,10*ROW('Hygiene Data'!F183)))</f>
        <v/>
      </c>
      <c r="DW189" s="369" t="str">
        <f ca="1">+IF(OFFSET('Hygiene Data'!$F$13,0,10*ROW('Hygiene Data'!F183))="","",OFFSET('Hygiene Data'!$F$13,0,10*ROW('Hygiene Data'!F183)))</f>
        <v/>
      </c>
      <c r="DX189" s="369" t="str">
        <f ca="1">+IF(OFFSET('Hygiene Data'!$G$11,0,10*ROW('Hygiene Data'!G183))="","",OFFSET('Hygiene Data'!$G$11,0,10*ROW('Hygiene Data'!G183)))</f>
        <v/>
      </c>
      <c r="DY189" s="369" t="str">
        <f ca="1">+IF(OFFSET('Hygiene Data'!$G$12,0,10*ROW('Hygiene Data'!G183))="","",OFFSET('Hygiene Data'!$G$12,0,10*ROW('Hygiene Data'!G183)))</f>
        <v/>
      </c>
      <c r="DZ189" s="369" t="str">
        <f ca="1">+IF(OFFSET('Hygiene Data'!$G$13,0,10*ROW('Hygiene Data'!G183))="","",OFFSET('Hygiene Data'!$G$13,0,10*ROW('Hygiene Data'!G183)))</f>
        <v/>
      </c>
      <c r="EA189" s="369" t="str">
        <f ca="1">+IF(OFFSET('Hygiene Data'!$H$11,0,10*ROW('Hygiene Data'!H183))="","",OFFSET('Hygiene Data'!$H$11,0,10*ROW('Hygiene Data'!H183)))</f>
        <v/>
      </c>
      <c r="EB189" s="369" t="str">
        <f ca="1">+IF(OFFSET('Hygiene Data'!$H$12,0,10*ROW('Hygiene Data'!H183))="","",OFFSET('Hygiene Data'!$H$12,0,10*ROW('Hygiene Data'!H183)))</f>
        <v/>
      </c>
      <c r="EC189" s="369" t="str">
        <f ca="1">+IF(OFFSET('Hygiene Data'!$H$13,0,10*ROW('Hygiene Data'!H183))="","",OFFSET('Hygiene Data'!$H$13,0,10*ROW('Hygiene Data'!H183)))</f>
        <v/>
      </c>
      <c r="ED189" s="369" t="str">
        <f ca="1">+IF(OFFSET('Hygiene Data'!$I$11,0,10*ROW('Hygiene Data'!I183))="","",OFFSET('Hygiene Data'!$I$11,0,10*ROW('Hygiene Data'!I183)))</f>
        <v/>
      </c>
      <c r="EE189" s="369" t="str">
        <f ca="1">+IF(OFFSET('Hygiene Data'!$I$12,0,10*ROW('Hygiene Data'!I183))="","",OFFSET('Hygiene Data'!$I$12,0,10*ROW('Hygiene Data'!I183)))</f>
        <v/>
      </c>
      <c r="EF189" s="369" t="str">
        <f ca="1">+IF(OFFSET('Hygiene Data'!$I$13,0,10*ROW('Hygiene Data'!I183))="","",OFFSET('Hygiene Data'!$I$13,0,10*ROW('Hygiene Data'!I183)))</f>
        <v/>
      </c>
    </row>
    <row r="190" spans="1:136" x14ac:dyDescent="0.25">
      <c r="A190" s="478" t="str">
        <f ca="1">+IF(OFFSET('Water Data'!$B$2,0,10*ROW('Water Data'!E184))="","",OFFSET('Water Data'!$B$2,0,10*ROW('Water Data'!E184)))</f>
        <v/>
      </c>
      <c r="B190" s="478"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05" t="str">
        <f t="shared" ca="1" si="2"/>
        <v/>
      </c>
      <c r="D190" s="506"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06"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06"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06"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06"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06"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06"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06"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06"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06"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06"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06"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06"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06"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06"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06"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06"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06"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07"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07"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07"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07"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07"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07"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07"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07"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07"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07"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07"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07"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07"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07"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07"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07"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07"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07"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07"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07"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07"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07"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07"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07"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07"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07"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07"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07"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07"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07"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08"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84"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08"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08"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08"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08"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08"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08"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08"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08"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08"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08"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08"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08"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08"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08"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08"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08"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69" t="str">
        <f ca="1">+IF(OFFSET('Water Data'!$D$27,0,10*ROW('Water Data'!D184))="","",OFFSET('Water Data'!$D$27,0,10*ROW('Water Data'!D184)))</f>
        <v/>
      </c>
      <c r="BT190" s="369" t="str">
        <f ca="1">+IF(OFFSET('Water Data'!$D$28,0,10*ROW('Water Data'!D184))="","",OFFSET('Water Data'!$D$28,0,10*ROW('Water Data'!D184)))</f>
        <v/>
      </c>
      <c r="BU190" s="369" t="str">
        <f ca="1">+IF(OFFSET('Water Data'!$D$29,0,10*ROW('Water Data'!D184))="","",OFFSET('Water Data'!$D$29,0,10*ROW('Water Data'!D184)))</f>
        <v/>
      </c>
      <c r="BV190" s="369" t="str">
        <f ca="1">+IF(OFFSET('Water Data'!$E$27,0,10*ROW('Water Data'!E184))="","",OFFSET('Water Data'!$E$27,0,10*ROW('Water Data'!E184)))</f>
        <v/>
      </c>
      <c r="BW190" s="369" t="str">
        <f ca="1">+IF(OFFSET('Water Data'!$E$28,0,10*ROW('Water Data'!E184))="","",OFFSET('Water Data'!$E$28,0,10*ROW('Water Data'!E184)))</f>
        <v/>
      </c>
      <c r="BX190" s="369" t="str">
        <f ca="1">+IF(OFFSET('Water Data'!$E$29,0,10*ROW('Water Data'!E184))="","",OFFSET('Water Data'!$E$29,0,10*ROW('Water Data'!E184)))</f>
        <v/>
      </c>
      <c r="BY190" s="369" t="str">
        <f ca="1">+IF(OFFSET('Water Data'!$F$27,0,10*ROW('Water Data'!F184))="","",OFFSET('Water Data'!$F$27,0,10*ROW('Water Data'!F184)))</f>
        <v/>
      </c>
      <c r="BZ190" s="369" t="str">
        <f ca="1">+IF(OFFSET('Water Data'!$F$28,0,10*ROW('Water Data'!F184))="","",OFFSET('Water Data'!$F$28,0,10*ROW('Water Data'!F184)))</f>
        <v/>
      </c>
      <c r="CA190" s="369" t="str">
        <f ca="1">+IF(OFFSET('Water Data'!$F$29,0,10*ROW('Water Data'!F184))="","",OFFSET('Water Data'!$F$29,0,10*ROW('Water Data'!F184)))</f>
        <v/>
      </c>
      <c r="CB190" s="369" t="str">
        <f ca="1">+IF(OFFSET('Water Data'!$G$27,0,10*ROW('Water Data'!G184))="","",OFFSET('Water Data'!$G$27,0,10*ROW('Water Data'!G184)))</f>
        <v/>
      </c>
      <c r="CC190" s="369" t="str">
        <f ca="1">+IF(OFFSET('Water Data'!$G$28,0,10*ROW('Water Data'!G184))="","",OFFSET('Water Data'!$G$28,0,10*ROW('Water Data'!G184)))</f>
        <v/>
      </c>
      <c r="CD190" s="369" t="str">
        <f ca="1">+IF(OFFSET('Water Data'!$G$29,0,10*ROW('Water Data'!G184))="","",OFFSET('Water Data'!$G$29,0,10*ROW('Water Data'!G184)))</f>
        <v/>
      </c>
      <c r="CE190" s="369" t="str">
        <f ca="1">+IF(OFFSET('Water Data'!$H$27,0,10*ROW('Water Data'!H184))="","",OFFSET('Water Data'!$H$27,0,10*ROW('Water Data'!H184)))</f>
        <v/>
      </c>
      <c r="CF190" s="369" t="str">
        <f ca="1">+IF(OFFSET('Water Data'!$H$28,0,10*ROW('Water Data'!H184))="","",OFFSET('Water Data'!$H$28,0,10*ROW('Water Data'!H184)))</f>
        <v/>
      </c>
      <c r="CG190" s="369" t="str">
        <f ca="1">+IF(OFFSET('Water Data'!$H$29,0,10*ROW('Water Data'!H184))="","",OFFSET('Water Data'!$H$29,0,10*ROW('Water Data'!H184)))</f>
        <v/>
      </c>
      <c r="CH190" s="369" t="str">
        <f ca="1">+IF(OFFSET('Water Data'!$I$27,0,10*ROW('Water Data'!I184))="","",OFFSET('Water Data'!$I$27,0,10*ROW('Water Data'!I184)))</f>
        <v/>
      </c>
      <c r="CI190" s="369" t="str">
        <f ca="1">+IF(OFFSET('Water Data'!$I$28,0,10*ROW('Water Data'!I184))="","",OFFSET('Water Data'!$I$28,0,10*ROW('Water Data'!I184)))</f>
        <v/>
      </c>
      <c r="CJ190" s="369" t="str">
        <f ca="1">+IF(OFFSET('Water Data'!$I$29,0,10*ROW('Water Data'!I184))="","",OFFSET('Water Data'!$I$29,0,10*ROW('Water Data'!I184)))</f>
        <v/>
      </c>
      <c r="CK190" s="369" t="str">
        <f ca="1">+IF(OFFSET('Sanitation Data'!$D$28,0,10*ROW('Sanitation Data'!D184))="","",OFFSET('Sanitation Data'!$D$28,0,10*ROW('Sanitation Data'!D184)))</f>
        <v/>
      </c>
      <c r="CL190" s="369" t="str">
        <f ca="1">+IF(OFFSET('Sanitation Data'!$D$29,0,10*ROW('Sanitation Data'!D184))="","",OFFSET('Sanitation Data'!$D$29,0,10*ROW('Sanitation Data'!D184)))</f>
        <v/>
      </c>
      <c r="CM190" s="369" t="str">
        <f ca="1">+IF(OFFSET('Sanitation Data'!$D$30,0,10*ROW('Sanitation Data'!D184))="","",OFFSET('Sanitation Data'!$D$30,0,10*ROW('Sanitation Data'!D184)))</f>
        <v/>
      </c>
      <c r="CN190" s="369" t="str">
        <f ca="1">+IF(OFFSET('Sanitation Data'!$D$31,0,10*ROW('Sanitation Data'!D184))="","",OFFSET('Sanitation Data'!$D$31,0,10*ROW('Sanitation Data'!D184)))</f>
        <v/>
      </c>
      <c r="CO190" s="369" t="str">
        <f ca="1">+IF(OFFSET('Sanitation Data'!$D$32,0,10*ROW('Sanitation Data'!D184))="","",OFFSET('Sanitation Data'!$D$32,0,10*ROW('Sanitation Data'!D184)))</f>
        <v/>
      </c>
      <c r="CP190" s="369" t="str">
        <f ca="1">+IF(OFFSET('Sanitation Data'!$E$28,0,10*ROW('Sanitation Data'!E184))="","",OFFSET('Sanitation Data'!$E$28,0,10*ROW('Sanitation Data'!E184)))</f>
        <v/>
      </c>
      <c r="CQ190" s="369" t="str">
        <f ca="1">+IF(OFFSET('Sanitation Data'!$E$29,0,10*ROW('Sanitation Data'!E184))="","",OFFSET('Sanitation Data'!$E$29,0,10*ROW('Sanitation Data'!E184)))</f>
        <v/>
      </c>
      <c r="CR190" s="369" t="str">
        <f ca="1">+IF(OFFSET('Sanitation Data'!$E$30,0,10*ROW('Sanitation Data'!E184))="","",OFFSET('Sanitation Data'!$E$30,0,10*ROW('Sanitation Data'!E184)))</f>
        <v/>
      </c>
      <c r="CS190" s="369" t="str">
        <f ca="1">+IF(OFFSET('Sanitation Data'!$E$31,0,10*ROW('Sanitation Data'!E184))="","",OFFSET('Sanitation Data'!$E$31,0,10*ROW('Sanitation Data'!E184)))</f>
        <v/>
      </c>
      <c r="CT190" s="369" t="str">
        <f ca="1">+IF(OFFSET('Sanitation Data'!$E$32,0,10*ROW('Sanitation Data'!E184))="","",OFFSET('Sanitation Data'!$E$32,0,10*ROW('Sanitation Data'!E184)))</f>
        <v/>
      </c>
      <c r="CU190" s="369" t="str">
        <f ca="1">+IF(OFFSET('Sanitation Data'!$F$28,0,10*ROW('Sanitation Data'!F184))="","",OFFSET('Sanitation Data'!$F$28,0,10*ROW('Sanitation Data'!F184)))</f>
        <v/>
      </c>
      <c r="CV190" s="369" t="str">
        <f ca="1">+IF(OFFSET('Sanitation Data'!$F$29,0,10*ROW('Sanitation Data'!F184))="","",OFFSET('Sanitation Data'!$F$29,0,10*ROW('Sanitation Data'!F184)))</f>
        <v/>
      </c>
      <c r="CW190" s="369" t="str">
        <f ca="1">+IF(OFFSET('Sanitation Data'!$F$30,0,10*ROW('Sanitation Data'!F184))="","",OFFSET('Sanitation Data'!$F$30,0,10*ROW('Sanitation Data'!F184)))</f>
        <v/>
      </c>
      <c r="CX190" s="369" t="str">
        <f ca="1">+IF(OFFSET('Sanitation Data'!$F$31,0,10*ROW('Sanitation Data'!F184))="","",OFFSET('Sanitation Data'!$F$31,0,10*ROW('Sanitation Data'!F184)))</f>
        <v/>
      </c>
      <c r="CY190" s="369" t="str">
        <f ca="1">+IF(OFFSET('Sanitation Data'!$F$32,0,10*ROW('Sanitation Data'!F184))="","",OFFSET('Sanitation Data'!$F$32,0,10*ROW('Sanitation Data'!F184)))</f>
        <v/>
      </c>
      <c r="CZ190" s="369" t="str">
        <f ca="1">+IF(OFFSET('Sanitation Data'!$G$28,0,10*ROW('Sanitation Data'!G184))="","",OFFSET('Sanitation Data'!$G$28,0,10*ROW('Sanitation Data'!G184)))</f>
        <v/>
      </c>
      <c r="DA190" s="369" t="str">
        <f ca="1">+IF(OFFSET('Sanitation Data'!$G$29,0,10*ROW('Sanitation Data'!G184))="","",OFFSET('Sanitation Data'!$G$29,0,10*ROW('Sanitation Data'!G184)))</f>
        <v/>
      </c>
      <c r="DB190" s="369" t="str">
        <f ca="1">+IF(OFFSET('Sanitation Data'!$G$30,0,10*ROW('Sanitation Data'!G184))="","",OFFSET('Sanitation Data'!$G$30,0,10*ROW('Sanitation Data'!G184)))</f>
        <v/>
      </c>
      <c r="DC190" s="369" t="str">
        <f ca="1">+IF(OFFSET('Sanitation Data'!$G$31,0,10*ROW('Sanitation Data'!G184))="","",OFFSET('Sanitation Data'!$G$31,0,10*ROW('Sanitation Data'!G184)))</f>
        <v/>
      </c>
      <c r="DD190" s="369" t="str">
        <f ca="1">+IF(OFFSET('Sanitation Data'!$G$32,0,10*ROW('Sanitation Data'!G184))="","",OFFSET('Sanitation Data'!$G$32,0,10*ROW('Sanitation Data'!G184)))</f>
        <v/>
      </c>
      <c r="DE190" s="369" t="str">
        <f ca="1">+IF(OFFSET('Sanitation Data'!$H$28,0,10*ROW('Sanitation Data'!H184))="","",OFFSET('Sanitation Data'!$H$28,0,10*ROW('Sanitation Data'!H184)))</f>
        <v/>
      </c>
      <c r="DF190" s="369" t="str">
        <f ca="1">+IF(OFFSET('Sanitation Data'!$H$29,0,10*ROW('Sanitation Data'!H184))="","",OFFSET('Sanitation Data'!$H$29,0,10*ROW('Sanitation Data'!H184)))</f>
        <v/>
      </c>
      <c r="DG190" s="369" t="str">
        <f ca="1">+IF(OFFSET('Sanitation Data'!$H$30,0,10*ROW('Sanitation Data'!H184))="","",OFFSET('Sanitation Data'!$H$30,0,10*ROW('Sanitation Data'!H184)))</f>
        <v/>
      </c>
      <c r="DH190" s="369" t="str">
        <f ca="1">+IF(OFFSET('Sanitation Data'!$H$31,0,10*ROW('Sanitation Data'!H184))="","",OFFSET('Sanitation Data'!$H$31,0,10*ROW('Sanitation Data'!H184)))</f>
        <v/>
      </c>
      <c r="DI190" s="369" t="str">
        <f ca="1">+IF(OFFSET('Sanitation Data'!$H$32,0,10*ROW('Sanitation Data'!H184))="","",OFFSET('Sanitation Data'!$H$32,0,10*ROW('Sanitation Data'!H184)))</f>
        <v/>
      </c>
      <c r="DJ190" s="369" t="str">
        <f ca="1">+IF(OFFSET('Sanitation Data'!$I$28,0,10*ROW('Sanitation Data'!I184))="","",OFFSET('Sanitation Data'!$I$28,0,10*ROW('Sanitation Data'!I184)))</f>
        <v/>
      </c>
      <c r="DK190" s="369" t="str">
        <f ca="1">+IF(OFFSET('Sanitation Data'!$I$29,0,10*ROW('Sanitation Data'!I184))="","",OFFSET('Sanitation Data'!$I$29,0,10*ROW('Sanitation Data'!I184)))</f>
        <v/>
      </c>
      <c r="DL190" s="369" t="str">
        <f ca="1">+IF(OFFSET('Sanitation Data'!$I$30,0,10*ROW('Sanitation Data'!I184))="","",OFFSET('Sanitation Data'!$I$30,0,10*ROW('Sanitation Data'!I184)))</f>
        <v/>
      </c>
      <c r="DM190" s="369" t="str">
        <f ca="1">+IF(OFFSET('Sanitation Data'!$I$31,0,10*ROW('Sanitation Data'!I184))="","",OFFSET('Sanitation Data'!$I$31,0,10*ROW('Sanitation Data'!I184)))</f>
        <v/>
      </c>
      <c r="DN190" s="369" t="str">
        <f ca="1">+IF(OFFSET('Sanitation Data'!$I$32,0,10*ROW('Sanitation Data'!I184))="","",OFFSET('Sanitation Data'!$I$32,0,10*ROW('Sanitation Data'!I184)))</f>
        <v/>
      </c>
      <c r="DO190" s="369" t="str">
        <f ca="1">+IF(OFFSET('Hygiene Data'!$D$11,0,10*ROW('Hygiene Data'!D184))="","",OFFSET('Hygiene Data'!$D$11,0,10*ROW('Hygiene Data'!D184)))</f>
        <v/>
      </c>
      <c r="DP190" s="369" t="str">
        <f ca="1">+IF(OFFSET('Hygiene Data'!$D$12,0,10*ROW('Hygiene Data'!D184))="","",OFFSET('Hygiene Data'!$D$12,0,10*ROW('Hygiene Data'!D184)))</f>
        <v/>
      </c>
      <c r="DQ190" s="369" t="str">
        <f ca="1">+IF(OFFSET('Hygiene Data'!$D$13,0,10*ROW('Hygiene Data'!D184))="","",OFFSET('Hygiene Data'!$D$13,0,10*ROW('Hygiene Data'!D184)))</f>
        <v/>
      </c>
      <c r="DR190" s="369" t="str">
        <f ca="1">+IF(OFFSET('Hygiene Data'!$E$11,0,10*ROW('Hygiene Data'!E184))="","",OFFSET('Hygiene Data'!$E$11,0,10*ROW('Hygiene Data'!E184)))</f>
        <v/>
      </c>
      <c r="DS190" s="369" t="str">
        <f ca="1">+IF(OFFSET('Hygiene Data'!$E$12,0,10*ROW('Hygiene Data'!E184))="","",OFFSET('Hygiene Data'!$E$12,0,10*ROW('Hygiene Data'!E184)))</f>
        <v/>
      </c>
      <c r="DT190" s="369" t="str">
        <f ca="1">+IF(OFFSET('Hygiene Data'!$E$13,0,10*ROW('Hygiene Data'!E184))="","",OFFSET('Hygiene Data'!$E$13,0,10*ROW('Hygiene Data'!E184)))</f>
        <v/>
      </c>
      <c r="DU190" s="369" t="str">
        <f ca="1">+IF(OFFSET('Hygiene Data'!$F$11,0,10*ROW('Hygiene Data'!F184))="","",OFFSET('Hygiene Data'!$F$11,0,10*ROW('Hygiene Data'!F184)))</f>
        <v/>
      </c>
      <c r="DV190" s="369" t="str">
        <f ca="1">+IF(OFFSET('Hygiene Data'!$F$12,0,10*ROW('Hygiene Data'!F184))="","",OFFSET('Hygiene Data'!$F$12,0,10*ROW('Hygiene Data'!F184)))</f>
        <v/>
      </c>
      <c r="DW190" s="369" t="str">
        <f ca="1">+IF(OFFSET('Hygiene Data'!$F$13,0,10*ROW('Hygiene Data'!F184))="","",OFFSET('Hygiene Data'!$F$13,0,10*ROW('Hygiene Data'!F184)))</f>
        <v/>
      </c>
      <c r="DX190" s="369" t="str">
        <f ca="1">+IF(OFFSET('Hygiene Data'!$G$11,0,10*ROW('Hygiene Data'!G184))="","",OFFSET('Hygiene Data'!$G$11,0,10*ROW('Hygiene Data'!G184)))</f>
        <v/>
      </c>
      <c r="DY190" s="369" t="str">
        <f ca="1">+IF(OFFSET('Hygiene Data'!$G$12,0,10*ROW('Hygiene Data'!G184))="","",OFFSET('Hygiene Data'!$G$12,0,10*ROW('Hygiene Data'!G184)))</f>
        <v/>
      </c>
      <c r="DZ190" s="369" t="str">
        <f ca="1">+IF(OFFSET('Hygiene Data'!$G$13,0,10*ROW('Hygiene Data'!G184))="","",OFFSET('Hygiene Data'!$G$13,0,10*ROW('Hygiene Data'!G184)))</f>
        <v/>
      </c>
      <c r="EA190" s="369" t="str">
        <f ca="1">+IF(OFFSET('Hygiene Data'!$H$11,0,10*ROW('Hygiene Data'!H184))="","",OFFSET('Hygiene Data'!$H$11,0,10*ROW('Hygiene Data'!H184)))</f>
        <v/>
      </c>
      <c r="EB190" s="369" t="str">
        <f ca="1">+IF(OFFSET('Hygiene Data'!$H$12,0,10*ROW('Hygiene Data'!H184))="","",OFFSET('Hygiene Data'!$H$12,0,10*ROW('Hygiene Data'!H184)))</f>
        <v/>
      </c>
      <c r="EC190" s="369" t="str">
        <f ca="1">+IF(OFFSET('Hygiene Data'!$H$13,0,10*ROW('Hygiene Data'!H184))="","",OFFSET('Hygiene Data'!$H$13,0,10*ROW('Hygiene Data'!H184)))</f>
        <v/>
      </c>
      <c r="ED190" s="369" t="str">
        <f ca="1">+IF(OFFSET('Hygiene Data'!$I$11,0,10*ROW('Hygiene Data'!I184))="","",OFFSET('Hygiene Data'!$I$11,0,10*ROW('Hygiene Data'!I184)))</f>
        <v/>
      </c>
      <c r="EE190" s="369" t="str">
        <f ca="1">+IF(OFFSET('Hygiene Data'!$I$12,0,10*ROW('Hygiene Data'!I184))="","",OFFSET('Hygiene Data'!$I$12,0,10*ROW('Hygiene Data'!I184)))</f>
        <v/>
      </c>
      <c r="EF190" s="369" t="str">
        <f ca="1">+IF(OFFSET('Hygiene Data'!$I$13,0,10*ROW('Hygiene Data'!I184))="","",OFFSET('Hygiene Data'!$I$13,0,10*ROW('Hygiene Data'!I184)))</f>
        <v/>
      </c>
    </row>
    <row r="191" spans="1:136" x14ac:dyDescent="0.25">
      <c r="A191" s="478" t="str">
        <f ca="1">+IF(OFFSET('Water Data'!$B$2,0,10*ROW('Water Data'!E185))="","",OFFSET('Water Data'!$B$2,0,10*ROW('Water Data'!E185)))</f>
        <v/>
      </c>
      <c r="B191" s="478"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05" t="str">
        <f t="shared" ca="1" si="2"/>
        <v/>
      </c>
      <c r="D191" s="506"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06"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06"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06"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06"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06"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06"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06"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06"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06"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06"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06"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06"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06"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06"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06"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06"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06"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07"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07"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07"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07"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07"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07"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07"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07"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07"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07"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07"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07"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07"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07"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07"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07"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07"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07"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07"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07"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07"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07"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07"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07"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07"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07"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07"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07"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07"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07"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08"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84"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08"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08"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08"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08"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08"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08"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08"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08"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08"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08"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08"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08"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08"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08"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08"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08"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69" t="str">
        <f ca="1">+IF(OFFSET('Water Data'!$D$27,0,10*ROW('Water Data'!D185))="","",OFFSET('Water Data'!$D$27,0,10*ROW('Water Data'!D185)))</f>
        <v/>
      </c>
      <c r="BT191" s="369" t="str">
        <f ca="1">+IF(OFFSET('Water Data'!$D$28,0,10*ROW('Water Data'!D185))="","",OFFSET('Water Data'!$D$28,0,10*ROW('Water Data'!D185)))</f>
        <v/>
      </c>
      <c r="BU191" s="369" t="str">
        <f ca="1">+IF(OFFSET('Water Data'!$D$29,0,10*ROW('Water Data'!D185))="","",OFFSET('Water Data'!$D$29,0,10*ROW('Water Data'!D185)))</f>
        <v/>
      </c>
      <c r="BV191" s="369" t="str">
        <f ca="1">+IF(OFFSET('Water Data'!$E$27,0,10*ROW('Water Data'!E185))="","",OFFSET('Water Data'!$E$27,0,10*ROW('Water Data'!E185)))</f>
        <v/>
      </c>
      <c r="BW191" s="369" t="str">
        <f ca="1">+IF(OFFSET('Water Data'!$E$28,0,10*ROW('Water Data'!E185))="","",OFFSET('Water Data'!$E$28,0,10*ROW('Water Data'!E185)))</f>
        <v/>
      </c>
      <c r="BX191" s="369" t="str">
        <f ca="1">+IF(OFFSET('Water Data'!$E$29,0,10*ROW('Water Data'!E185))="","",OFFSET('Water Data'!$E$29,0,10*ROW('Water Data'!E185)))</f>
        <v/>
      </c>
      <c r="BY191" s="369" t="str">
        <f ca="1">+IF(OFFSET('Water Data'!$F$27,0,10*ROW('Water Data'!F185))="","",OFFSET('Water Data'!$F$27,0,10*ROW('Water Data'!F185)))</f>
        <v/>
      </c>
      <c r="BZ191" s="369" t="str">
        <f ca="1">+IF(OFFSET('Water Data'!$F$28,0,10*ROW('Water Data'!F185))="","",OFFSET('Water Data'!$F$28,0,10*ROW('Water Data'!F185)))</f>
        <v/>
      </c>
      <c r="CA191" s="369" t="str">
        <f ca="1">+IF(OFFSET('Water Data'!$F$29,0,10*ROW('Water Data'!F185))="","",OFFSET('Water Data'!$F$29,0,10*ROW('Water Data'!F185)))</f>
        <v/>
      </c>
      <c r="CB191" s="369" t="str">
        <f ca="1">+IF(OFFSET('Water Data'!$G$27,0,10*ROW('Water Data'!G185))="","",OFFSET('Water Data'!$G$27,0,10*ROW('Water Data'!G185)))</f>
        <v/>
      </c>
      <c r="CC191" s="369" t="str">
        <f ca="1">+IF(OFFSET('Water Data'!$G$28,0,10*ROW('Water Data'!G185))="","",OFFSET('Water Data'!$G$28,0,10*ROW('Water Data'!G185)))</f>
        <v/>
      </c>
      <c r="CD191" s="369" t="str">
        <f ca="1">+IF(OFFSET('Water Data'!$G$29,0,10*ROW('Water Data'!G185))="","",OFFSET('Water Data'!$G$29,0,10*ROW('Water Data'!G185)))</f>
        <v/>
      </c>
      <c r="CE191" s="369" t="str">
        <f ca="1">+IF(OFFSET('Water Data'!$H$27,0,10*ROW('Water Data'!H185))="","",OFFSET('Water Data'!$H$27,0,10*ROW('Water Data'!H185)))</f>
        <v/>
      </c>
      <c r="CF191" s="369" t="str">
        <f ca="1">+IF(OFFSET('Water Data'!$H$28,0,10*ROW('Water Data'!H185))="","",OFFSET('Water Data'!$H$28,0,10*ROW('Water Data'!H185)))</f>
        <v/>
      </c>
      <c r="CG191" s="369" t="str">
        <f ca="1">+IF(OFFSET('Water Data'!$H$29,0,10*ROW('Water Data'!H185))="","",OFFSET('Water Data'!$H$29,0,10*ROW('Water Data'!H185)))</f>
        <v/>
      </c>
      <c r="CH191" s="369" t="str">
        <f ca="1">+IF(OFFSET('Water Data'!$I$27,0,10*ROW('Water Data'!I185))="","",OFFSET('Water Data'!$I$27,0,10*ROW('Water Data'!I185)))</f>
        <v/>
      </c>
      <c r="CI191" s="369" t="str">
        <f ca="1">+IF(OFFSET('Water Data'!$I$28,0,10*ROW('Water Data'!I185))="","",OFFSET('Water Data'!$I$28,0,10*ROW('Water Data'!I185)))</f>
        <v/>
      </c>
      <c r="CJ191" s="369" t="str">
        <f ca="1">+IF(OFFSET('Water Data'!$I$29,0,10*ROW('Water Data'!I185))="","",OFFSET('Water Data'!$I$29,0,10*ROW('Water Data'!I185)))</f>
        <v/>
      </c>
      <c r="CK191" s="369" t="str">
        <f ca="1">+IF(OFFSET('Sanitation Data'!$D$28,0,10*ROW('Sanitation Data'!D185))="","",OFFSET('Sanitation Data'!$D$28,0,10*ROW('Sanitation Data'!D185)))</f>
        <v/>
      </c>
      <c r="CL191" s="369" t="str">
        <f ca="1">+IF(OFFSET('Sanitation Data'!$D$29,0,10*ROW('Sanitation Data'!D185))="","",OFFSET('Sanitation Data'!$D$29,0,10*ROW('Sanitation Data'!D185)))</f>
        <v/>
      </c>
      <c r="CM191" s="369" t="str">
        <f ca="1">+IF(OFFSET('Sanitation Data'!$D$30,0,10*ROW('Sanitation Data'!D185))="","",OFFSET('Sanitation Data'!$D$30,0,10*ROW('Sanitation Data'!D185)))</f>
        <v/>
      </c>
      <c r="CN191" s="369" t="str">
        <f ca="1">+IF(OFFSET('Sanitation Data'!$D$31,0,10*ROW('Sanitation Data'!D185))="","",OFFSET('Sanitation Data'!$D$31,0,10*ROW('Sanitation Data'!D185)))</f>
        <v/>
      </c>
      <c r="CO191" s="369" t="str">
        <f ca="1">+IF(OFFSET('Sanitation Data'!$D$32,0,10*ROW('Sanitation Data'!D185))="","",OFFSET('Sanitation Data'!$D$32,0,10*ROW('Sanitation Data'!D185)))</f>
        <v/>
      </c>
      <c r="CP191" s="369" t="str">
        <f ca="1">+IF(OFFSET('Sanitation Data'!$E$28,0,10*ROW('Sanitation Data'!E185))="","",OFFSET('Sanitation Data'!$E$28,0,10*ROW('Sanitation Data'!E185)))</f>
        <v/>
      </c>
      <c r="CQ191" s="369" t="str">
        <f ca="1">+IF(OFFSET('Sanitation Data'!$E$29,0,10*ROW('Sanitation Data'!E185))="","",OFFSET('Sanitation Data'!$E$29,0,10*ROW('Sanitation Data'!E185)))</f>
        <v/>
      </c>
      <c r="CR191" s="369" t="str">
        <f ca="1">+IF(OFFSET('Sanitation Data'!$E$30,0,10*ROW('Sanitation Data'!E185))="","",OFFSET('Sanitation Data'!$E$30,0,10*ROW('Sanitation Data'!E185)))</f>
        <v/>
      </c>
      <c r="CS191" s="369" t="str">
        <f ca="1">+IF(OFFSET('Sanitation Data'!$E$31,0,10*ROW('Sanitation Data'!E185))="","",OFFSET('Sanitation Data'!$E$31,0,10*ROW('Sanitation Data'!E185)))</f>
        <v/>
      </c>
      <c r="CT191" s="369" t="str">
        <f ca="1">+IF(OFFSET('Sanitation Data'!$E$32,0,10*ROW('Sanitation Data'!E185))="","",OFFSET('Sanitation Data'!$E$32,0,10*ROW('Sanitation Data'!E185)))</f>
        <v/>
      </c>
      <c r="CU191" s="369" t="str">
        <f ca="1">+IF(OFFSET('Sanitation Data'!$F$28,0,10*ROW('Sanitation Data'!F185))="","",OFFSET('Sanitation Data'!$F$28,0,10*ROW('Sanitation Data'!F185)))</f>
        <v/>
      </c>
      <c r="CV191" s="369" t="str">
        <f ca="1">+IF(OFFSET('Sanitation Data'!$F$29,0,10*ROW('Sanitation Data'!F185))="","",OFFSET('Sanitation Data'!$F$29,0,10*ROW('Sanitation Data'!F185)))</f>
        <v/>
      </c>
      <c r="CW191" s="369" t="str">
        <f ca="1">+IF(OFFSET('Sanitation Data'!$F$30,0,10*ROW('Sanitation Data'!F185))="","",OFFSET('Sanitation Data'!$F$30,0,10*ROW('Sanitation Data'!F185)))</f>
        <v/>
      </c>
      <c r="CX191" s="369" t="str">
        <f ca="1">+IF(OFFSET('Sanitation Data'!$F$31,0,10*ROW('Sanitation Data'!F185))="","",OFFSET('Sanitation Data'!$F$31,0,10*ROW('Sanitation Data'!F185)))</f>
        <v/>
      </c>
      <c r="CY191" s="369" t="str">
        <f ca="1">+IF(OFFSET('Sanitation Data'!$F$32,0,10*ROW('Sanitation Data'!F185))="","",OFFSET('Sanitation Data'!$F$32,0,10*ROW('Sanitation Data'!F185)))</f>
        <v/>
      </c>
      <c r="CZ191" s="369" t="str">
        <f ca="1">+IF(OFFSET('Sanitation Data'!$G$28,0,10*ROW('Sanitation Data'!G185))="","",OFFSET('Sanitation Data'!$G$28,0,10*ROW('Sanitation Data'!G185)))</f>
        <v/>
      </c>
      <c r="DA191" s="369" t="str">
        <f ca="1">+IF(OFFSET('Sanitation Data'!$G$29,0,10*ROW('Sanitation Data'!G185))="","",OFFSET('Sanitation Data'!$G$29,0,10*ROW('Sanitation Data'!G185)))</f>
        <v/>
      </c>
      <c r="DB191" s="369" t="str">
        <f ca="1">+IF(OFFSET('Sanitation Data'!$G$30,0,10*ROW('Sanitation Data'!G185))="","",OFFSET('Sanitation Data'!$G$30,0,10*ROW('Sanitation Data'!G185)))</f>
        <v/>
      </c>
      <c r="DC191" s="369" t="str">
        <f ca="1">+IF(OFFSET('Sanitation Data'!$G$31,0,10*ROW('Sanitation Data'!G185))="","",OFFSET('Sanitation Data'!$G$31,0,10*ROW('Sanitation Data'!G185)))</f>
        <v/>
      </c>
      <c r="DD191" s="369" t="str">
        <f ca="1">+IF(OFFSET('Sanitation Data'!$G$32,0,10*ROW('Sanitation Data'!G185))="","",OFFSET('Sanitation Data'!$G$32,0,10*ROW('Sanitation Data'!G185)))</f>
        <v/>
      </c>
      <c r="DE191" s="369" t="str">
        <f ca="1">+IF(OFFSET('Sanitation Data'!$H$28,0,10*ROW('Sanitation Data'!H185))="","",OFFSET('Sanitation Data'!$H$28,0,10*ROW('Sanitation Data'!H185)))</f>
        <v/>
      </c>
      <c r="DF191" s="369" t="str">
        <f ca="1">+IF(OFFSET('Sanitation Data'!$H$29,0,10*ROW('Sanitation Data'!H185))="","",OFFSET('Sanitation Data'!$H$29,0,10*ROW('Sanitation Data'!H185)))</f>
        <v/>
      </c>
      <c r="DG191" s="369" t="str">
        <f ca="1">+IF(OFFSET('Sanitation Data'!$H$30,0,10*ROW('Sanitation Data'!H185))="","",OFFSET('Sanitation Data'!$H$30,0,10*ROW('Sanitation Data'!H185)))</f>
        <v/>
      </c>
      <c r="DH191" s="369" t="str">
        <f ca="1">+IF(OFFSET('Sanitation Data'!$H$31,0,10*ROW('Sanitation Data'!H185))="","",OFFSET('Sanitation Data'!$H$31,0,10*ROW('Sanitation Data'!H185)))</f>
        <v/>
      </c>
      <c r="DI191" s="369" t="str">
        <f ca="1">+IF(OFFSET('Sanitation Data'!$H$32,0,10*ROW('Sanitation Data'!H185))="","",OFFSET('Sanitation Data'!$H$32,0,10*ROW('Sanitation Data'!H185)))</f>
        <v/>
      </c>
      <c r="DJ191" s="369" t="str">
        <f ca="1">+IF(OFFSET('Sanitation Data'!$I$28,0,10*ROW('Sanitation Data'!I185))="","",OFFSET('Sanitation Data'!$I$28,0,10*ROW('Sanitation Data'!I185)))</f>
        <v/>
      </c>
      <c r="DK191" s="369" t="str">
        <f ca="1">+IF(OFFSET('Sanitation Data'!$I$29,0,10*ROW('Sanitation Data'!I185))="","",OFFSET('Sanitation Data'!$I$29,0,10*ROW('Sanitation Data'!I185)))</f>
        <v/>
      </c>
      <c r="DL191" s="369" t="str">
        <f ca="1">+IF(OFFSET('Sanitation Data'!$I$30,0,10*ROW('Sanitation Data'!I185))="","",OFFSET('Sanitation Data'!$I$30,0,10*ROW('Sanitation Data'!I185)))</f>
        <v/>
      </c>
      <c r="DM191" s="369" t="str">
        <f ca="1">+IF(OFFSET('Sanitation Data'!$I$31,0,10*ROW('Sanitation Data'!I185))="","",OFFSET('Sanitation Data'!$I$31,0,10*ROW('Sanitation Data'!I185)))</f>
        <v/>
      </c>
      <c r="DN191" s="369" t="str">
        <f ca="1">+IF(OFFSET('Sanitation Data'!$I$32,0,10*ROW('Sanitation Data'!I185))="","",OFFSET('Sanitation Data'!$I$32,0,10*ROW('Sanitation Data'!I185)))</f>
        <v/>
      </c>
      <c r="DO191" s="369" t="str">
        <f ca="1">+IF(OFFSET('Hygiene Data'!$D$11,0,10*ROW('Hygiene Data'!D185))="","",OFFSET('Hygiene Data'!$D$11,0,10*ROW('Hygiene Data'!D185)))</f>
        <v/>
      </c>
      <c r="DP191" s="369" t="str">
        <f ca="1">+IF(OFFSET('Hygiene Data'!$D$12,0,10*ROW('Hygiene Data'!D185))="","",OFFSET('Hygiene Data'!$D$12,0,10*ROW('Hygiene Data'!D185)))</f>
        <v/>
      </c>
      <c r="DQ191" s="369" t="str">
        <f ca="1">+IF(OFFSET('Hygiene Data'!$D$13,0,10*ROW('Hygiene Data'!D185))="","",OFFSET('Hygiene Data'!$D$13,0,10*ROW('Hygiene Data'!D185)))</f>
        <v/>
      </c>
      <c r="DR191" s="369" t="str">
        <f ca="1">+IF(OFFSET('Hygiene Data'!$E$11,0,10*ROW('Hygiene Data'!E185))="","",OFFSET('Hygiene Data'!$E$11,0,10*ROW('Hygiene Data'!E185)))</f>
        <v/>
      </c>
      <c r="DS191" s="369" t="str">
        <f ca="1">+IF(OFFSET('Hygiene Data'!$E$12,0,10*ROW('Hygiene Data'!E185))="","",OFFSET('Hygiene Data'!$E$12,0,10*ROW('Hygiene Data'!E185)))</f>
        <v/>
      </c>
      <c r="DT191" s="369" t="str">
        <f ca="1">+IF(OFFSET('Hygiene Data'!$E$13,0,10*ROW('Hygiene Data'!E185))="","",OFFSET('Hygiene Data'!$E$13,0,10*ROW('Hygiene Data'!E185)))</f>
        <v/>
      </c>
      <c r="DU191" s="369" t="str">
        <f ca="1">+IF(OFFSET('Hygiene Data'!$F$11,0,10*ROW('Hygiene Data'!F185))="","",OFFSET('Hygiene Data'!$F$11,0,10*ROW('Hygiene Data'!F185)))</f>
        <v/>
      </c>
      <c r="DV191" s="369" t="str">
        <f ca="1">+IF(OFFSET('Hygiene Data'!$F$12,0,10*ROW('Hygiene Data'!F185))="","",OFFSET('Hygiene Data'!$F$12,0,10*ROW('Hygiene Data'!F185)))</f>
        <v/>
      </c>
      <c r="DW191" s="369" t="str">
        <f ca="1">+IF(OFFSET('Hygiene Data'!$F$13,0,10*ROW('Hygiene Data'!F185))="","",OFFSET('Hygiene Data'!$F$13,0,10*ROW('Hygiene Data'!F185)))</f>
        <v/>
      </c>
      <c r="DX191" s="369" t="str">
        <f ca="1">+IF(OFFSET('Hygiene Data'!$G$11,0,10*ROW('Hygiene Data'!G185))="","",OFFSET('Hygiene Data'!$G$11,0,10*ROW('Hygiene Data'!G185)))</f>
        <v/>
      </c>
      <c r="DY191" s="369" t="str">
        <f ca="1">+IF(OFFSET('Hygiene Data'!$G$12,0,10*ROW('Hygiene Data'!G185))="","",OFFSET('Hygiene Data'!$G$12,0,10*ROW('Hygiene Data'!G185)))</f>
        <v/>
      </c>
      <c r="DZ191" s="369" t="str">
        <f ca="1">+IF(OFFSET('Hygiene Data'!$G$13,0,10*ROW('Hygiene Data'!G185))="","",OFFSET('Hygiene Data'!$G$13,0,10*ROW('Hygiene Data'!G185)))</f>
        <v/>
      </c>
      <c r="EA191" s="369" t="str">
        <f ca="1">+IF(OFFSET('Hygiene Data'!$H$11,0,10*ROW('Hygiene Data'!H185))="","",OFFSET('Hygiene Data'!$H$11,0,10*ROW('Hygiene Data'!H185)))</f>
        <v/>
      </c>
      <c r="EB191" s="369" t="str">
        <f ca="1">+IF(OFFSET('Hygiene Data'!$H$12,0,10*ROW('Hygiene Data'!H185))="","",OFFSET('Hygiene Data'!$H$12,0,10*ROW('Hygiene Data'!H185)))</f>
        <v/>
      </c>
      <c r="EC191" s="369" t="str">
        <f ca="1">+IF(OFFSET('Hygiene Data'!$H$13,0,10*ROW('Hygiene Data'!H185))="","",OFFSET('Hygiene Data'!$H$13,0,10*ROW('Hygiene Data'!H185)))</f>
        <v/>
      </c>
      <c r="ED191" s="369" t="str">
        <f ca="1">+IF(OFFSET('Hygiene Data'!$I$11,0,10*ROW('Hygiene Data'!I185))="","",OFFSET('Hygiene Data'!$I$11,0,10*ROW('Hygiene Data'!I185)))</f>
        <v/>
      </c>
      <c r="EE191" s="369" t="str">
        <f ca="1">+IF(OFFSET('Hygiene Data'!$I$12,0,10*ROW('Hygiene Data'!I185))="","",OFFSET('Hygiene Data'!$I$12,0,10*ROW('Hygiene Data'!I185)))</f>
        <v/>
      </c>
      <c r="EF191" s="369" t="str">
        <f ca="1">+IF(OFFSET('Hygiene Data'!$I$13,0,10*ROW('Hygiene Data'!I185))="","",OFFSET('Hygiene Data'!$I$13,0,10*ROW('Hygiene Data'!I185)))</f>
        <v/>
      </c>
    </row>
    <row r="192" spans="1:136" x14ac:dyDescent="0.25">
      <c r="A192" s="478" t="str">
        <f ca="1">+IF(OFFSET('Water Data'!$B$2,0,10*ROW('Water Data'!E186))="","",OFFSET('Water Data'!$B$2,0,10*ROW('Water Data'!E186)))</f>
        <v/>
      </c>
      <c r="B192" s="478"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05" t="str">
        <f t="shared" ca="1" si="2"/>
        <v/>
      </c>
      <c r="D192" s="506"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06"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06"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06"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06"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06"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06"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06"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06"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06"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06"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06"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06"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06"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06"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06"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06"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06"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07"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07"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07"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07"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07"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07"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07"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07"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07"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07"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07"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07"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07"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07"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07"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07"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07"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07"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07"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07"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07"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07"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07"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07"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07"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07"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07"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07"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07"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07"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08"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84"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08"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08"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08"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08"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08"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08"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08"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08"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08"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08"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08"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08"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08"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08"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08"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08"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69" t="str">
        <f ca="1">+IF(OFFSET('Water Data'!$D$27,0,10*ROW('Water Data'!D186))="","",OFFSET('Water Data'!$D$27,0,10*ROW('Water Data'!D186)))</f>
        <v/>
      </c>
      <c r="BT192" s="369" t="str">
        <f ca="1">+IF(OFFSET('Water Data'!$D$28,0,10*ROW('Water Data'!D186))="","",OFFSET('Water Data'!$D$28,0,10*ROW('Water Data'!D186)))</f>
        <v/>
      </c>
      <c r="BU192" s="369" t="str">
        <f ca="1">+IF(OFFSET('Water Data'!$D$29,0,10*ROW('Water Data'!D186))="","",OFFSET('Water Data'!$D$29,0,10*ROW('Water Data'!D186)))</f>
        <v/>
      </c>
      <c r="BV192" s="369" t="str">
        <f ca="1">+IF(OFFSET('Water Data'!$E$27,0,10*ROW('Water Data'!E186))="","",OFFSET('Water Data'!$E$27,0,10*ROW('Water Data'!E186)))</f>
        <v/>
      </c>
      <c r="BW192" s="369" t="str">
        <f ca="1">+IF(OFFSET('Water Data'!$E$28,0,10*ROW('Water Data'!E186))="","",OFFSET('Water Data'!$E$28,0,10*ROW('Water Data'!E186)))</f>
        <v/>
      </c>
      <c r="BX192" s="369" t="str">
        <f ca="1">+IF(OFFSET('Water Data'!$E$29,0,10*ROW('Water Data'!E186))="","",OFFSET('Water Data'!$E$29,0,10*ROW('Water Data'!E186)))</f>
        <v/>
      </c>
      <c r="BY192" s="369" t="str">
        <f ca="1">+IF(OFFSET('Water Data'!$F$27,0,10*ROW('Water Data'!F186))="","",OFFSET('Water Data'!$F$27,0,10*ROW('Water Data'!F186)))</f>
        <v/>
      </c>
      <c r="BZ192" s="369" t="str">
        <f ca="1">+IF(OFFSET('Water Data'!$F$28,0,10*ROW('Water Data'!F186))="","",OFFSET('Water Data'!$F$28,0,10*ROW('Water Data'!F186)))</f>
        <v/>
      </c>
      <c r="CA192" s="369" t="str">
        <f ca="1">+IF(OFFSET('Water Data'!$F$29,0,10*ROW('Water Data'!F186))="","",OFFSET('Water Data'!$F$29,0,10*ROW('Water Data'!F186)))</f>
        <v/>
      </c>
      <c r="CB192" s="369" t="str">
        <f ca="1">+IF(OFFSET('Water Data'!$G$27,0,10*ROW('Water Data'!G186))="","",OFFSET('Water Data'!$G$27,0,10*ROW('Water Data'!G186)))</f>
        <v/>
      </c>
      <c r="CC192" s="369" t="str">
        <f ca="1">+IF(OFFSET('Water Data'!$G$28,0,10*ROW('Water Data'!G186))="","",OFFSET('Water Data'!$G$28,0,10*ROW('Water Data'!G186)))</f>
        <v/>
      </c>
      <c r="CD192" s="369" t="str">
        <f ca="1">+IF(OFFSET('Water Data'!$G$29,0,10*ROW('Water Data'!G186))="","",OFFSET('Water Data'!$G$29,0,10*ROW('Water Data'!G186)))</f>
        <v/>
      </c>
      <c r="CE192" s="369" t="str">
        <f ca="1">+IF(OFFSET('Water Data'!$H$27,0,10*ROW('Water Data'!H186))="","",OFFSET('Water Data'!$H$27,0,10*ROW('Water Data'!H186)))</f>
        <v/>
      </c>
      <c r="CF192" s="369" t="str">
        <f ca="1">+IF(OFFSET('Water Data'!$H$28,0,10*ROW('Water Data'!H186))="","",OFFSET('Water Data'!$H$28,0,10*ROW('Water Data'!H186)))</f>
        <v/>
      </c>
      <c r="CG192" s="369" t="str">
        <f ca="1">+IF(OFFSET('Water Data'!$H$29,0,10*ROW('Water Data'!H186))="","",OFFSET('Water Data'!$H$29,0,10*ROW('Water Data'!H186)))</f>
        <v/>
      </c>
      <c r="CH192" s="369" t="str">
        <f ca="1">+IF(OFFSET('Water Data'!$I$27,0,10*ROW('Water Data'!I186))="","",OFFSET('Water Data'!$I$27,0,10*ROW('Water Data'!I186)))</f>
        <v/>
      </c>
      <c r="CI192" s="369" t="str">
        <f ca="1">+IF(OFFSET('Water Data'!$I$28,0,10*ROW('Water Data'!I186))="","",OFFSET('Water Data'!$I$28,0,10*ROW('Water Data'!I186)))</f>
        <v/>
      </c>
      <c r="CJ192" s="369" t="str">
        <f ca="1">+IF(OFFSET('Water Data'!$I$29,0,10*ROW('Water Data'!I186))="","",OFFSET('Water Data'!$I$29,0,10*ROW('Water Data'!I186)))</f>
        <v/>
      </c>
      <c r="CK192" s="369" t="str">
        <f ca="1">+IF(OFFSET('Sanitation Data'!$D$28,0,10*ROW('Sanitation Data'!D186))="","",OFFSET('Sanitation Data'!$D$28,0,10*ROW('Sanitation Data'!D186)))</f>
        <v/>
      </c>
      <c r="CL192" s="369" t="str">
        <f ca="1">+IF(OFFSET('Sanitation Data'!$D$29,0,10*ROW('Sanitation Data'!D186))="","",OFFSET('Sanitation Data'!$D$29,0,10*ROW('Sanitation Data'!D186)))</f>
        <v/>
      </c>
      <c r="CM192" s="369" t="str">
        <f ca="1">+IF(OFFSET('Sanitation Data'!$D$30,0,10*ROW('Sanitation Data'!D186))="","",OFFSET('Sanitation Data'!$D$30,0,10*ROW('Sanitation Data'!D186)))</f>
        <v/>
      </c>
      <c r="CN192" s="369" t="str">
        <f ca="1">+IF(OFFSET('Sanitation Data'!$D$31,0,10*ROW('Sanitation Data'!D186))="","",OFFSET('Sanitation Data'!$D$31,0,10*ROW('Sanitation Data'!D186)))</f>
        <v/>
      </c>
      <c r="CO192" s="369" t="str">
        <f ca="1">+IF(OFFSET('Sanitation Data'!$D$32,0,10*ROW('Sanitation Data'!D186))="","",OFFSET('Sanitation Data'!$D$32,0,10*ROW('Sanitation Data'!D186)))</f>
        <v/>
      </c>
      <c r="CP192" s="369" t="str">
        <f ca="1">+IF(OFFSET('Sanitation Data'!$E$28,0,10*ROW('Sanitation Data'!E186))="","",OFFSET('Sanitation Data'!$E$28,0,10*ROW('Sanitation Data'!E186)))</f>
        <v/>
      </c>
      <c r="CQ192" s="369" t="str">
        <f ca="1">+IF(OFFSET('Sanitation Data'!$E$29,0,10*ROW('Sanitation Data'!E186))="","",OFFSET('Sanitation Data'!$E$29,0,10*ROW('Sanitation Data'!E186)))</f>
        <v/>
      </c>
      <c r="CR192" s="369" t="str">
        <f ca="1">+IF(OFFSET('Sanitation Data'!$E$30,0,10*ROW('Sanitation Data'!E186))="","",OFFSET('Sanitation Data'!$E$30,0,10*ROW('Sanitation Data'!E186)))</f>
        <v/>
      </c>
      <c r="CS192" s="369" t="str">
        <f ca="1">+IF(OFFSET('Sanitation Data'!$E$31,0,10*ROW('Sanitation Data'!E186))="","",OFFSET('Sanitation Data'!$E$31,0,10*ROW('Sanitation Data'!E186)))</f>
        <v/>
      </c>
      <c r="CT192" s="369" t="str">
        <f ca="1">+IF(OFFSET('Sanitation Data'!$E$32,0,10*ROW('Sanitation Data'!E186))="","",OFFSET('Sanitation Data'!$E$32,0,10*ROW('Sanitation Data'!E186)))</f>
        <v/>
      </c>
      <c r="CU192" s="369" t="str">
        <f ca="1">+IF(OFFSET('Sanitation Data'!$F$28,0,10*ROW('Sanitation Data'!F186))="","",OFFSET('Sanitation Data'!$F$28,0,10*ROW('Sanitation Data'!F186)))</f>
        <v/>
      </c>
      <c r="CV192" s="369" t="str">
        <f ca="1">+IF(OFFSET('Sanitation Data'!$F$29,0,10*ROW('Sanitation Data'!F186))="","",OFFSET('Sanitation Data'!$F$29,0,10*ROW('Sanitation Data'!F186)))</f>
        <v/>
      </c>
      <c r="CW192" s="369" t="str">
        <f ca="1">+IF(OFFSET('Sanitation Data'!$F$30,0,10*ROW('Sanitation Data'!F186))="","",OFFSET('Sanitation Data'!$F$30,0,10*ROW('Sanitation Data'!F186)))</f>
        <v/>
      </c>
      <c r="CX192" s="369" t="str">
        <f ca="1">+IF(OFFSET('Sanitation Data'!$F$31,0,10*ROW('Sanitation Data'!F186))="","",OFFSET('Sanitation Data'!$F$31,0,10*ROW('Sanitation Data'!F186)))</f>
        <v/>
      </c>
      <c r="CY192" s="369" t="str">
        <f ca="1">+IF(OFFSET('Sanitation Data'!$F$32,0,10*ROW('Sanitation Data'!F186))="","",OFFSET('Sanitation Data'!$F$32,0,10*ROW('Sanitation Data'!F186)))</f>
        <v/>
      </c>
      <c r="CZ192" s="369" t="str">
        <f ca="1">+IF(OFFSET('Sanitation Data'!$G$28,0,10*ROW('Sanitation Data'!G186))="","",OFFSET('Sanitation Data'!$G$28,0,10*ROW('Sanitation Data'!G186)))</f>
        <v/>
      </c>
      <c r="DA192" s="369" t="str">
        <f ca="1">+IF(OFFSET('Sanitation Data'!$G$29,0,10*ROW('Sanitation Data'!G186))="","",OFFSET('Sanitation Data'!$G$29,0,10*ROW('Sanitation Data'!G186)))</f>
        <v/>
      </c>
      <c r="DB192" s="369" t="str">
        <f ca="1">+IF(OFFSET('Sanitation Data'!$G$30,0,10*ROW('Sanitation Data'!G186))="","",OFFSET('Sanitation Data'!$G$30,0,10*ROW('Sanitation Data'!G186)))</f>
        <v/>
      </c>
      <c r="DC192" s="369" t="str">
        <f ca="1">+IF(OFFSET('Sanitation Data'!$G$31,0,10*ROW('Sanitation Data'!G186))="","",OFFSET('Sanitation Data'!$G$31,0,10*ROW('Sanitation Data'!G186)))</f>
        <v/>
      </c>
      <c r="DD192" s="369" t="str">
        <f ca="1">+IF(OFFSET('Sanitation Data'!$G$32,0,10*ROW('Sanitation Data'!G186))="","",OFFSET('Sanitation Data'!$G$32,0,10*ROW('Sanitation Data'!G186)))</f>
        <v/>
      </c>
      <c r="DE192" s="369" t="str">
        <f ca="1">+IF(OFFSET('Sanitation Data'!$H$28,0,10*ROW('Sanitation Data'!H186))="","",OFFSET('Sanitation Data'!$H$28,0,10*ROW('Sanitation Data'!H186)))</f>
        <v/>
      </c>
      <c r="DF192" s="369" t="str">
        <f ca="1">+IF(OFFSET('Sanitation Data'!$H$29,0,10*ROW('Sanitation Data'!H186))="","",OFFSET('Sanitation Data'!$H$29,0,10*ROW('Sanitation Data'!H186)))</f>
        <v/>
      </c>
      <c r="DG192" s="369" t="str">
        <f ca="1">+IF(OFFSET('Sanitation Data'!$H$30,0,10*ROW('Sanitation Data'!H186))="","",OFFSET('Sanitation Data'!$H$30,0,10*ROW('Sanitation Data'!H186)))</f>
        <v/>
      </c>
      <c r="DH192" s="369" t="str">
        <f ca="1">+IF(OFFSET('Sanitation Data'!$H$31,0,10*ROW('Sanitation Data'!H186))="","",OFFSET('Sanitation Data'!$H$31,0,10*ROW('Sanitation Data'!H186)))</f>
        <v/>
      </c>
      <c r="DI192" s="369" t="str">
        <f ca="1">+IF(OFFSET('Sanitation Data'!$H$32,0,10*ROW('Sanitation Data'!H186))="","",OFFSET('Sanitation Data'!$H$32,0,10*ROW('Sanitation Data'!H186)))</f>
        <v/>
      </c>
      <c r="DJ192" s="369" t="str">
        <f ca="1">+IF(OFFSET('Sanitation Data'!$I$28,0,10*ROW('Sanitation Data'!I186))="","",OFFSET('Sanitation Data'!$I$28,0,10*ROW('Sanitation Data'!I186)))</f>
        <v/>
      </c>
      <c r="DK192" s="369" t="str">
        <f ca="1">+IF(OFFSET('Sanitation Data'!$I$29,0,10*ROW('Sanitation Data'!I186))="","",OFFSET('Sanitation Data'!$I$29,0,10*ROW('Sanitation Data'!I186)))</f>
        <v/>
      </c>
      <c r="DL192" s="369" t="str">
        <f ca="1">+IF(OFFSET('Sanitation Data'!$I$30,0,10*ROW('Sanitation Data'!I186))="","",OFFSET('Sanitation Data'!$I$30,0,10*ROW('Sanitation Data'!I186)))</f>
        <v/>
      </c>
      <c r="DM192" s="369" t="str">
        <f ca="1">+IF(OFFSET('Sanitation Data'!$I$31,0,10*ROW('Sanitation Data'!I186))="","",OFFSET('Sanitation Data'!$I$31,0,10*ROW('Sanitation Data'!I186)))</f>
        <v/>
      </c>
      <c r="DN192" s="369" t="str">
        <f ca="1">+IF(OFFSET('Sanitation Data'!$I$32,0,10*ROW('Sanitation Data'!I186))="","",OFFSET('Sanitation Data'!$I$32,0,10*ROW('Sanitation Data'!I186)))</f>
        <v/>
      </c>
      <c r="DO192" s="369" t="str">
        <f ca="1">+IF(OFFSET('Hygiene Data'!$D$11,0,10*ROW('Hygiene Data'!D186))="","",OFFSET('Hygiene Data'!$D$11,0,10*ROW('Hygiene Data'!D186)))</f>
        <v/>
      </c>
      <c r="DP192" s="369" t="str">
        <f ca="1">+IF(OFFSET('Hygiene Data'!$D$12,0,10*ROW('Hygiene Data'!D186))="","",OFFSET('Hygiene Data'!$D$12,0,10*ROW('Hygiene Data'!D186)))</f>
        <v/>
      </c>
      <c r="DQ192" s="369" t="str">
        <f ca="1">+IF(OFFSET('Hygiene Data'!$D$13,0,10*ROW('Hygiene Data'!D186))="","",OFFSET('Hygiene Data'!$D$13,0,10*ROW('Hygiene Data'!D186)))</f>
        <v/>
      </c>
      <c r="DR192" s="369" t="str">
        <f ca="1">+IF(OFFSET('Hygiene Data'!$E$11,0,10*ROW('Hygiene Data'!E186))="","",OFFSET('Hygiene Data'!$E$11,0,10*ROW('Hygiene Data'!E186)))</f>
        <v/>
      </c>
      <c r="DS192" s="369" t="str">
        <f ca="1">+IF(OFFSET('Hygiene Data'!$E$12,0,10*ROW('Hygiene Data'!E186))="","",OFFSET('Hygiene Data'!$E$12,0,10*ROW('Hygiene Data'!E186)))</f>
        <v/>
      </c>
      <c r="DT192" s="369" t="str">
        <f ca="1">+IF(OFFSET('Hygiene Data'!$E$13,0,10*ROW('Hygiene Data'!E186))="","",OFFSET('Hygiene Data'!$E$13,0,10*ROW('Hygiene Data'!E186)))</f>
        <v/>
      </c>
      <c r="DU192" s="369" t="str">
        <f ca="1">+IF(OFFSET('Hygiene Data'!$F$11,0,10*ROW('Hygiene Data'!F186))="","",OFFSET('Hygiene Data'!$F$11,0,10*ROW('Hygiene Data'!F186)))</f>
        <v/>
      </c>
      <c r="DV192" s="369" t="str">
        <f ca="1">+IF(OFFSET('Hygiene Data'!$F$12,0,10*ROW('Hygiene Data'!F186))="","",OFFSET('Hygiene Data'!$F$12,0,10*ROW('Hygiene Data'!F186)))</f>
        <v/>
      </c>
      <c r="DW192" s="369" t="str">
        <f ca="1">+IF(OFFSET('Hygiene Data'!$F$13,0,10*ROW('Hygiene Data'!F186))="","",OFFSET('Hygiene Data'!$F$13,0,10*ROW('Hygiene Data'!F186)))</f>
        <v/>
      </c>
      <c r="DX192" s="369" t="str">
        <f ca="1">+IF(OFFSET('Hygiene Data'!$G$11,0,10*ROW('Hygiene Data'!G186))="","",OFFSET('Hygiene Data'!$G$11,0,10*ROW('Hygiene Data'!G186)))</f>
        <v/>
      </c>
      <c r="DY192" s="369" t="str">
        <f ca="1">+IF(OFFSET('Hygiene Data'!$G$12,0,10*ROW('Hygiene Data'!G186))="","",OFFSET('Hygiene Data'!$G$12,0,10*ROW('Hygiene Data'!G186)))</f>
        <v/>
      </c>
      <c r="DZ192" s="369" t="str">
        <f ca="1">+IF(OFFSET('Hygiene Data'!$G$13,0,10*ROW('Hygiene Data'!G186))="","",OFFSET('Hygiene Data'!$G$13,0,10*ROW('Hygiene Data'!G186)))</f>
        <v/>
      </c>
      <c r="EA192" s="369" t="str">
        <f ca="1">+IF(OFFSET('Hygiene Data'!$H$11,0,10*ROW('Hygiene Data'!H186))="","",OFFSET('Hygiene Data'!$H$11,0,10*ROW('Hygiene Data'!H186)))</f>
        <v/>
      </c>
      <c r="EB192" s="369" t="str">
        <f ca="1">+IF(OFFSET('Hygiene Data'!$H$12,0,10*ROW('Hygiene Data'!H186))="","",OFFSET('Hygiene Data'!$H$12,0,10*ROW('Hygiene Data'!H186)))</f>
        <v/>
      </c>
      <c r="EC192" s="369" t="str">
        <f ca="1">+IF(OFFSET('Hygiene Data'!$H$13,0,10*ROW('Hygiene Data'!H186))="","",OFFSET('Hygiene Data'!$H$13,0,10*ROW('Hygiene Data'!H186)))</f>
        <v/>
      </c>
      <c r="ED192" s="369" t="str">
        <f ca="1">+IF(OFFSET('Hygiene Data'!$I$11,0,10*ROW('Hygiene Data'!I186))="","",OFFSET('Hygiene Data'!$I$11,0,10*ROW('Hygiene Data'!I186)))</f>
        <v/>
      </c>
      <c r="EE192" s="369" t="str">
        <f ca="1">+IF(OFFSET('Hygiene Data'!$I$12,0,10*ROW('Hygiene Data'!I186))="","",OFFSET('Hygiene Data'!$I$12,0,10*ROW('Hygiene Data'!I186)))</f>
        <v/>
      </c>
      <c r="EF192" s="369" t="str">
        <f ca="1">+IF(OFFSET('Hygiene Data'!$I$13,0,10*ROW('Hygiene Data'!I186))="","",OFFSET('Hygiene Data'!$I$13,0,10*ROW('Hygiene Data'!I186)))</f>
        <v/>
      </c>
    </row>
    <row r="193" spans="1:136" x14ac:dyDescent="0.25">
      <c r="A193" s="478" t="str">
        <f ca="1">+IF(OFFSET('Water Data'!$B$2,0,10*ROW('Water Data'!E187))="","",OFFSET('Water Data'!$B$2,0,10*ROW('Water Data'!E187)))</f>
        <v/>
      </c>
      <c r="B193" s="478"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05" t="str">
        <f t="shared" ca="1" si="2"/>
        <v/>
      </c>
      <c r="D193" s="506"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06"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06"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06"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06"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06"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06"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06"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06"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06"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06"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06"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06"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06"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06"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06"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06"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06"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07"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07"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07"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07"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07"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07"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07"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07"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07"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07"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07"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07"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07"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07"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07"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07"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07"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07"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07"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07"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07"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07"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07"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07"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07"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07"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07"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07"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07"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07"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08"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84"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08"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08"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08"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08"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08"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08"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08"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08"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08"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08"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08"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08"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08"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08"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08"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08"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69" t="str">
        <f ca="1">+IF(OFFSET('Water Data'!$D$27,0,10*ROW('Water Data'!D187))="","",OFFSET('Water Data'!$D$27,0,10*ROW('Water Data'!D187)))</f>
        <v/>
      </c>
      <c r="BT193" s="369" t="str">
        <f ca="1">+IF(OFFSET('Water Data'!$D$28,0,10*ROW('Water Data'!D187))="","",OFFSET('Water Data'!$D$28,0,10*ROW('Water Data'!D187)))</f>
        <v/>
      </c>
      <c r="BU193" s="369" t="str">
        <f ca="1">+IF(OFFSET('Water Data'!$D$29,0,10*ROW('Water Data'!D187))="","",OFFSET('Water Data'!$D$29,0,10*ROW('Water Data'!D187)))</f>
        <v/>
      </c>
      <c r="BV193" s="369" t="str">
        <f ca="1">+IF(OFFSET('Water Data'!$E$27,0,10*ROW('Water Data'!E187))="","",OFFSET('Water Data'!$E$27,0,10*ROW('Water Data'!E187)))</f>
        <v/>
      </c>
      <c r="BW193" s="369" t="str">
        <f ca="1">+IF(OFFSET('Water Data'!$E$28,0,10*ROW('Water Data'!E187))="","",OFFSET('Water Data'!$E$28,0,10*ROW('Water Data'!E187)))</f>
        <v/>
      </c>
      <c r="BX193" s="369" t="str">
        <f ca="1">+IF(OFFSET('Water Data'!$E$29,0,10*ROW('Water Data'!E187))="","",OFFSET('Water Data'!$E$29,0,10*ROW('Water Data'!E187)))</f>
        <v/>
      </c>
      <c r="BY193" s="369" t="str">
        <f ca="1">+IF(OFFSET('Water Data'!$F$27,0,10*ROW('Water Data'!F187))="","",OFFSET('Water Data'!$F$27,0,10*ROW('Water Data'!F187)))</f>
        <v/>
      </c>
      <c r="BZ193" s="369" t="str">
        <f ca="1">+IF(OFFSET('Water Data'!$F$28,0,10*ROW('Water Data'!F187))="","",OFFSET('Water Data'!$F$28,0,10*ROW('Water Data'!F187)))</f>
        <v/>
      </c>
      <c r="CA193" s="369" t="str">
        <f ca="1">+IF(OFFSET('Water Data'!$F$29,0,10*ROW('Water Data'!F187))="","",OFFSET('Water Data'!$F$29,0,10*ROW('Water Data'!F187)))</f>
        <v/>
      </c>
      <c r="CB193" s="369" t="str">
        <f ca="1">+IF(OFFSET('Water Data'!$G$27,0,10*ROW('Water Data'!G187))="","",OFFSET('Water Data'!$G$27,0,10*ROW('Water Data'!G187)))</f>
        <v/>
      </c>
      <c r="CC193" s="369" t="str">
        <f ca="1">+IF(OFFSET('Water Data'!$G$28,0,10*ROW('Water Data'!G187))="","",OFFSET('Water Data'!$G$28,0,10*ROW('Water Data'!G187)))</f>
        <v/>
      </c>
      <c r="CD193" s="369" t="str">
        <f ca="1">+IF(OFFSET('Water Data'!$G$29,0,10*ROW('Water Data'!G187))="","",OFFSET('Water Data'!$G$29,0,10*ROW('Water Data'!G187)))</f>
        <v/>
      </c>
      <c r="CE193" s="369" t="str">
        <f ca="1">+IF(OFFSET('Water Data'!$H$27,0,10*ROW('Water Data'!H187))="","",OFFSET('Water Data'!$H$27,0,10*ROW('Water Data'!H187)))</f>
        <v/>
      </c>
      <c r="CF193" s="369" t="str">
        <f ca="1">+IF(OFFSET('Water Data'!$H$28,0,10*ROW('Water Data'!H187))="","",OFFSET('Water Data'!$H$28,0,10*ROW('Water Data'!H187)))</f>
        <v/>
      </c>
      <c r="CG193" s="369" t="str">
        <f ca="1">+IF(OFFSET('Water Data'!$H$29,0,10*ROW('Water Data'!H187))="","",OFFSET('Water Data'!$H$29,0,10*ROW('Water Data'!H187)))</f>
        <v/>
      </c>
      <c r="CH193" s="369" t="str">
        <f ca="1">+IF(OFFSET('Water Data'!$I$27,0,10*ROW('Water Data'!I187))="","",OFFSET('Water Data'!$I$27,0,10*ROW('Water Data'!I187)))</f>
        <v/>
      </c>
      <c r="CI193" s="369" t="str">
        <f ca="1">+IF(OFFSET('Water Data'!$I$28,0,10*ROW('Water Data'!I187))="","",OFFSET('Water Data'!$I$28,0,10*ROW('Water Data'!I187)))</f>
        <v/>
      </c>
      <c r="CJ193" s="369" t="str">
        <f ca="1">+IF(OFFSET('Water Data'!$I$29,0,10*ROW('Water Data'!I187))="","",OFFSET('Water Data'!$I$29,0,10*ROW('Water Data'!I187)))</f>
        <v/>
      </c>
      <c r="CK193" s="369" t="str">
        <f ca="1">+IF(OFFSET('Sanitation Data'!$D$28,0,10*ROW('Sanitation Data'!D187))="","",OFFSET('Sanitation Data'!$D$28,0,10*ROW('Sanitation Data'!D187)))</f>
        <v/>
      </c>
      <c r="CL193" s="369" t="str">
        <f ca="1">+IF(OFFSET('Sanitation Data'!$D$29,0,10*ROW('Sanitation Data'!D187))="","",OFFSET('Sanitation Data'!$D$29,0,10*ROW('Sanitation Data'!D187)))</f>
        <v/>
      </c>
      <c r="CM193" s="369" t="str">
        <f ca="1">+IF(OFFSET('Sanitation Data'!$D$30,0,10*ROW('Sanitation Data'!D187))="","",OFFSET('Sanitation Data'!$D$30,0,10*ROW('Sanitation Data'!D187)))</f>
        <v/>
      </c>
      <c r="CN193" s="369" t="str">
        <f ca="1">+IF(OFFSET('Sanitation Data'!$D$31,0,10*ROW('Sanitation Data'!D187))="","",OFFSET('Sanitation Data'!$D$31,0,10*ROW('Sanitation Data'!D187)))</f>
        <v/>
      </c>
      <c r="CO193" s="369" t="str">
        <f ca="1">+IF(OFFSET('Sanitation Data'!$D$32,0,10*ROW('Sanitation Data'!D187))="","",OFFSET('Sanitation Data'!$D$32,0,10*ROW('Sanitation Data'!D187)))</f>
        <v/>
      </c>
      <c r="CP193" s="369" t="str">
        <f ca="1">+IF(OFFSET('Sanitation Data'!$E$28,0,10*ROW('Sanitation Data'!E187))="","",OFFSET('Sanitation Data'!$E$28,0,10*ROW('Sanitation Data'!E187)))</f>
        <v/>
      </c>
      <c r="CQ193" s="369" t="str">
        <f ca="1">+IF(OFFSET('Sanitation Data'!$E$29,0,10*ROW('Sanitation Data'!E187))="","",OFFSET('Sanitation Data'!$E$29,0,10*ROW('Sanitation Data'!E187)))</f>
        <v/>
      </c>
      <c r="CR193" s="369" t="str">
        <f ca="1">+IF(OFFSET('Sanitation Data'!$E$30,0,10*ROW('Sanitation Data'!E187))="","",OFFSET('Sanitation Data'!$E$30,0,10*ROW('Sanitation Data'!E187)))</f>
        <v/>
      </c>
      <c r="CS193" s="369" t="str">
        <f ca="1">+IF(OFFSET('Sanitation Data'!$E$31,0,10*ROW('Sanitation Data'!E187))="","",OFFSET('Sanitation Data'!$E$31,0,10*ROW('Sanitation Data'!E187)))</f>
        <v/>
      </c>
      <c r="CT193" s="369" t="str">
        <f ca="1">+IF(OFFSET('Sanitation Data'!$E$32,0,10*ROW('Sanitation Data'!E187))="","",OFFSET('Sanitation Data'!$E$32,0,10*ROW('Sanitation Data'!E187)))</f>
        <v/>
      </c>
      <c r="CU193" s="369" t="str">
        <f ca="1">+IF(OFFSET('Sanitation Data'!$F$28,0,10*ROW('Sanitation Data'!F187))="","",OFFSET('Sanitation Data'!$F$28,0,10*ROW('Sanitation Data'!F187)))</f>
        <v/>
      </c>
      <c r="CV193" s="369" t="str">
        <f ca="1">+IF(OFFSET('Sanitation Data'!$F$29,0,10*ROW('Sanitation Data'!F187))="","",OFFSET('Sanitation Data'!$F$29,0,10*ROW('Sanitation Data'!F187)))</f>
        <v/>
      </c>
      <c r="CW193" s="369" t="str">
        <f ca="1">+IF(OFFSET('Sanitation Data'!$F$30,0,10*ROW('Sanitation Data'!F187))="","",OFFSET('Sanitation Data'!$F$30,0,10*ROW('Sanitation Data'!F187)))</f>
        <v/>
      </c>
      <c r="CX193" s="369" t="str">
        <f ca="1">+IF(OFFSET('Sanitation Data'!$F$31,0,10*ROW('Sanitation Data'!F187))="","",OFFSET('Sanitation Data'!$F$31,0,10*ROW('Sanitation Data'!F187)))</f>
        <v/>
      </c>
      <c r="CY193" s="369" t="str">
        <f ca="1">+IF(OFFSET('Sanitation Data'!$F$32,0,10*ROW('Sanitation Data'!F187))="","",OFFSET('Sanitation Data'!$F$32,0,10*ROW('Sanitation Data'!F187)))</f>
        <v/>
      </c>
      <c r="CZ193" s="369" t="str">
        <f ca="1">+IF(OFFSET('Sanitation Data'!$G$28,0,10*ROW('Sanitation Data'!G187))="","",OFFSET('Sanitation Data'!$G$28,0,10*ROW('Sanitation Data'!G187)))</f>
        <v/>
      </c>
      <c r="DA193" s="369" t="str">
        <f ca="1">+IF(OFFSET('Sanitation Data'!$G$29,0,10*ROW('Sanitation Data'!G187))="","",OFFSET('Sanitation Data'!$G$29,0,10*ROW('Sanitation Data'!G187)))</f>
        <v/>
      </c>
      <c r="DB193" s="369" t="str">
        <f ca="1">+IF(OFFSET('Sanitation Data'!$G$30,0,10*ROW('Sanitation Data'!G187))="","",OFFSET('Sanitation Data'!$G$30,0,10*ROW('Sanitation Data'!G187)))</f>
        <v/>
      </c>
      <c r="DC193" s="369" t="str">
        <f ca="1">+IF(OFFSET('Sanitation Data'!$G$31,0,10*ROW('Sanitation Data'!G187))="","",OFFSET('Sanitation Data'!$G$31,0,10*ROW('Sanitation Data'!G187)))</f>
        <v/>
      </c>
      <c r="DD193" s="369" t="str">
        <f ca="1">+IF(OFFSET('Sanitation Data'!$G$32,0,10*ROW('Sanitation Data'!G187))="","",OFFSET('Sanitation Data'!$G$32,0,10*ROW('Sanitation Data'!G187)))</f>
        <v/>
      </c>
      <c r="DE193" s="369" t="str">
        <f ca="1">+IF(OFFSET('Sanitation Data'!$H$28,0,10*ROW('Sanitation Data'!H187))="","",OFFSET('Sanitation Data'!$H$28,0,10*ROW('Sanitation Data'!H187)))</f>
        <v/>
      </c>
      <c r="DF193" s="369" t="str">
        <f ca="1">+IF(OFFSET('Sanitation Data'!$H$29,0,10*ROW('Sanitation Data'!H187))="","",OFFSET('Sanitation Data'!$H$29,0,10*ROW('Sanitation Data'!H187)))</f>
        <v/>
      </c>
      <c r="DG193" s="369" t="str">
        <f ca="1">+IF(OFFSET('Sanitation Data'!$H$30,0,10*ROW('Sanitation Data'!H187))="","",OFFSET('Sanitation Data'!$H$30,0,10*ROW('Sanitation Data'!H187)))</f>
        <v/>
      </c>
      <c r="DH193" s="369" t="str">
        <f ca="1">+IF(OFFSET('Sanitation Data'!$H$31,0,10*ROW('Sanitation Data'!H187))="","",OFFSET('Sanitation Data'!$H$31,0,10*ROW('Sanitation Data'!H187)))</f>
        <v/>
      </c>
      <c r="DI193" s="369" t="str">
        <f ca="1">+IF(OFFSET('Sanitation Data'!$H$32,0,10*ROW('Sanitation Data'!H187))="","",OFFSET('Sanitation Data'!$H$32,0,10*ROW('Sanitation Data'!H187)))</f>
        <v/>
      </c>
      <c r="DJ193" s="369" t="str">
        <f ca="1">+IF(OFFSET('Sanitation Data'!$I$28,0,10*ROW('Sanitation Data'!I187))="","",OFFSET('Sanitation Data'!$I$28,0,10*ROW('Sanitation Data'!I187)))</f>
        <v/>
      </c>
      <c r="DK193" s="369" t="str">
        <f ca="1">+IF(OFFSET('Sanitation Data'!$I$29,0,10*ROW('Sanitation Data'!I187))="","",OFFSET('Sanitation Data'!$I$29,0,10*ROW('Sanitation Data'!I187)))</f>
        <v/>
      </c>
      <c r="DL193" s="369" t="str">
        <f ca="1">+IF(OFFSET('Sanitation Data'!$I$30,0,10*ROW('Sanitation Data'!I187))="","",OFFSET('Sanitation Data'!$I$30,0,10*ROW('Sanitation Data'!I187)))</f>
        <v/>
      </c>
      <c r="DM193" s="369" t="str">
        <f ca="1">+IF(OFFSET('Sanitation Data'!$I$31,0,10*ROW('Sanitation Data'!I187))="","",OFFSET('Sanitation Data'!$I$31,0,10*ROW('Sanitation Data'!I187)))</f>
        <v/>
      </c>
      <c r="DN193" s="369" t="str">
        <f ca="1">+IF(OFFSET('Sanitation Data'!$I$32,0,10*ROW('Sanitation Data'!I187))="","",OFFSET('Sanitation Data'!$I$32,0,10*ROW('Sanitation Data'!I187)))</f>
        <v/>
      </c>
      <c r="DO193" s="369" t="str">
        <f ca="1">+IF(OFFSET('Hygiene Data'!$D$11,0,10*ROW('Hygiene Data'!D187))="","",OFFSET('Hygiene Data'!$D$11,0,10*ROW('Hygiene Data'!D187)))</f>
        <v/>
      </c>
      <c r="DP193" s="369" t="str">
        <f ca="1">+IF(OFFSET('Hygiene Data'!$D$12,0,10*ROW('Hygiene Data'!D187))="","",OFFSET('Hygiene Data'!$D$12,0,10*ROW('Hygiene Data'!D187)))</f>
        <v/>
      </c>
      <c r="DQ193" s="369" t="str">
        <f ca="1">+IF(OFFSET('Hygiene Data'!$D$13,0,10*ROW('Hygiene Data'!D187))="","",OFFSET('Hygiene Data'!$D$13,0,10*ROW('Hygiene Data'!D187)))</f>
        <v/>
      </c>
      <c r="DR193" s="369" t="str">
        <f ca="1">+IF(OFFSET('Hygiene Data'!$E$11,0,10*ROW('Hygiene Data'!E187))="","",OFFSET('Hygiene Data'!$E$11,0,10*ROW('Hygiene Data'!E187)))</f>
        <v/>
      </c>
      <c r="DS193" s="369" t="str">
        <f ca="1">+IF(OFFSET('Hygiene Data'!$E$12,0,10*ROW('Hygiene Data'!E187))="","",OFFSET('Hygiene Data'!$E$12,0,10*ROW('Hygiene Data'!E187)))</f>
        <v/>
      </c>
      <c r="DT193" s="369" t="str">
        <f ca="1">+IF(OFFSET('Hygiene Data'!$E$13,0,10*ROW('Hygiene Data'!E187))="","",OFFSET('Hygiene Data'!$E$13,0,10*ROW('Hygiene Data'!E187)))</f>
        <v/>
      </c>
      <c r="DU193" s="369" t="str">
        <f ca="1">+IF(OFFSET('Hygiene Data'!$F$11,0,10*ROW('Hygiene Data'!F187))="","",OFFSET('Hygiene Data'!$F$11,0,10*ROW('Hygiene Data'!F187)))</f>
        <v/>
      </c>
      <c r="DV193" s="369" t="str">
        <f ca="1">+IF(OFFSET('Hygiene Data'!$F$12,0,10*ROW('Hygiene Data'!F187))="","",OFFSET('Hygiene Data'!$F$12,0,10*ROW('Hygiene Data'!F187)))</f>
        <v/>
      </c>
      <c r="DW193" s="369" t="str">
        <f ca="1">+IF(OFFSET('Hygiene Data'!$F$13,0,10*ROW('Hygiene Data'!F187))="","",OFFSET('Hygiene Data'!$F$13,0,10*ROW('Hygiene Data'!F187)))</f>
        <v/>
      </c>
      <c r="DX193" s="369" t="str">
        <f ca="1">+IF(OFFSET('Hygiene Data'!$G$11,0,10*ROW('Hygiene Data'!G187))="","",OFFSET('Hygiene Data'!$G$11,0,10*ROW('Hygiene Data'!G187)))</f>
        <v/>
      </c>
      <c r="DY193" s="369" t="str">
        <f ca="1">+IF(OFFSET('Hygiene Data'!$G$12,0,10*ROW('Hygiene Data'!G187))="","",OFFSET('Hygiene Data'!$G$12,0,10*ROW('Hygiene Data'!G187)))</f>
        <v/>
      </c>
      <c r="DZ193" s="369" t="str">
        <f ca="1">+IF(OFFSET('Hygiene Data'!$G$13,0,10*ROW('Hygiene Data'!G187))="","",OFFSET('Hygiene Data'!$G$13,0,10*ROW('Hygiene Data'!G187)))</f>
        <v/>
      </c>
      <c r="EA193" s="369" t="str">
        <f ca="1">+IF(OFFSET('Hygiene Data'!$H$11,0,10*ROW('Hygiene Data'!H187))="","",OFFSET('Hygiene Data'!$H$11,0,10*ROW('Hygiene Data'!H187)))</f>
        <v/>
      </c>
      <c r="EB193" s="369" t="str">
        <f ca="1">+IF(OFFSET('Hygiene Data'!$H$12,0,10*ROW('Hygiene Data'!H187))="","",OFFSET('Hygiene Data'!$H$12,0,10*ROW('Hygiene Data'!H187)))</f>
        <v/>
      </c>
      <c r="EC193" s="369" t="str">
        <f ca="1">+IF(OFFSET('Hygiene Data'!$H$13,0,10*ROW('Hygiene Data'!H187))="","",OFFSET('Hygiene Data'!$H$13,0,10*ROW('Hygiene Data'!H187)))</f>
        <v/>
      </c>
      <c r="ED193" s="369" t="str">
        <f ca="1">+IF(OFFSET('Hygiene Data'!$I$11,0,10*ROW('Hygiene Data'!I187))="","",OFFSET('Hygiene Data'!$I$11,0,10*ROW('Hygiene Data'!I187)))</f>
        <v/>
      </c>
      <c r="EE193" s="369" t="str">
        <f ca="1">+IF(OFFSET('Hygiene Data'!$I$12,0,10*ROW('Hygiene Data'!I187))="","",OFFSET('Hygiene Data'!$I$12,0,10*ROW('Hygiene Data'!I187)))</f>
        <v/>
      </c>
      <c r="EF193" s="369" t="str">
        <f ca="1">+IF(OFFSET('Hygiene Data'!$I$13,0,10*ROW('Hygiene Data'!I187))="","",OFFSET('Hygiene Data'!$I$13,0,10*ROW('Hygiene Data'!I187)))</f>
        <v/>
      </c>
    </row>
    <row r="194" spans="1:136" x14ac:dyDescent="0.25">
      <c r="A194" s="478" t="str">
        <f ca="1">+IF(OFFSET('Water Data'!$B$2,0,10*ROW('Water Data'!E188))="","",OFFSET('Water Data'!$B$2,0,10*ROW('Water Data'!E188)))</f>
        <v/>
      </c>
      <c r="B194" s="478"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05" t="str">
        <f t="shared" ca="1" si="2"/>
        <v/>
      </c>
      <c r="D194" s="506"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06"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06"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06"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06"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06"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06"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06"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06"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06"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06"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06"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06"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06"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06"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06"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06"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06"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07"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07"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07"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07"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07"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07"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07"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07"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07"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07"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07"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07"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07"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07"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07"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07"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07"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07"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07"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07"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07"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07"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07"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07"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07"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07"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07"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07"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07"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07"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08"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84"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08"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08"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08"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08"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08"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08"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08"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08"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08"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08"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08"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08"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08"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08"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08"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08"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69" t="str">
        <f ca="1">+IF(OFFSET('Water Data'!$D$27,0,10*ROW('Water Data'!D188))="","",OFFSET('Water Data'!$D$27,0,10*ROW('Water Data'!D188)))</f>
        <v/>
      </c>
      <c r="BT194" s="369" t="str">
        <f ca="1">+IF(OFFSET('Water Data'!$D$28,0,10*ROW('Water Data'!D188))="","",OFFSET('Water Data'!$D$28,0,10*ROW('Water Data'!D188)))</f>
        <v/>
      </c>
      <c r="BU194" s="369" t="str">
        <f ca="1">+IF(OFFSET('Water Data'!$D$29,0,10*ROW('Water Data'!D188))="","",OFFSET('Water Data'!$D$29,0,10*ROW('Water Data'!D188)))</f>
        <v/>
      </c>
      <c r="BV194" s="369" t="str">
        <f ca="1">+IF(OFFSET('Water Data'!$E$27,0,10*ROW('Water Data'!E188))="","",OFFSET('Water Data'!$E$27,0,10*ROW('Water Data'!E188)))</f>
        <v/>
      </c>
      <c r="BW194" s="369" t="str">
        <f ca="1">+IF(OFFSET('Water Data'!$E$28,0,10*ROW('Water Data'!E188))="","",OFFSET('Water Data'!$E$28,0,10*ROW('Water Data'!E188)))</f>
        <v/>
      </c>
      <c r="BX194" s="369" t="str">
        <f ca="1">+IF(OFFSET('Water Data'!$E$29,0,10*ROW('Water Data'!E188))="","",OFFSET('Water Data'!$E$29,0,10*ROW('Water Data'!E188)))</f>
        <v/>
      </c>
      <c r="BY194" s="369" t="str">
        <f ca="1">+IF(OFFSET('Water Data'!$F$27,0,10*ROW('Water Data'!F188))="","",OFFSET('Water Data'!$F$27,0,10*ROW('Water Data'!F188)))</f>
        <v/>
      </c>
      <c r="BZ194" s="369" t="str">
        <f ca="1">+IF(OFFSET('Water Data'!$F$28,0,10*ROW('Water Data'!F188))="","",OFFSET('Water Data'!$F$28,0,10*ROW('Water Data'!F188)))</f>
        <v/>
      </c>
      <c r="CA194" s="369" t="str">
        <f ca="1">+IF(OFFSET('Water Data'!$F$29,0,10*ROW('Water Data'!F188))="","",OFFSET('Water Data'!$F$29,0,10*ROW('Water Data'!F188)))</f>
        <v/>
      </c>
      <c r="CB194" s="369" t="str">
        <f ca="1">+IF(OFFSET('Water Data'!$G$27,0,10*ROW('Water Data'!G188))="","",OFFSET('Water Data'!$G$27,0,10*ROW('Water Data'!G188)))</f>
        <v/>
      </c>
      <c r="CC194" s="369" t="str">
        <f ca="1">+IF(OFFSET('Water Data'!$G$28,0,10*ROW('Water Data'!G188))="","",OFFSET('Water Data'!$G$28,0,10*ROW('Water Data'!G188)))</f>
        <v/>
      </c>
      <c r="CD194" s="369" t="str">
        <f ca="1">+IF(OFFSET('Water Data'!$G$29,0,10*ROW('Water Data'!G188))="","",OFFSET('Water Data'!$G$29,0,10*ROW('Water Data'!G188)))</f>
        <v/>
      </c>
      <c r="CE194" s="369" t="str">
        <f ca="1">+IF(OFFSET('Water Data'!$H$27,0,10*ROW('Water Data'!H188))="","",OFFSET('Water Data'!$H$27,0,10*ROW('Water Data'!H188)))</f>
        <v/>
      </c>
      <c r="CF194" s="369" t="str">
        <f ca="1">+IF(OFFSET('Water Data'!$H$28,0,10*ROW('Water Data'!H188))="","",OFFSET('Water Data'!$H$28,0,10*ROW('Water Data'!H188)))</f>
        <v/>
      </c>
      <c r="CG194" s="369" t="str">
        <f ca="1">+IF(OFFSET('Water Data'!$H$29,0,10*ROW('Water Data'!H188))="","",OFFSET('Water Data'!$H$29,0,10*ROW('Water Data'!H188)))</f>
        <v/>
      </c>
      <c r="CH194" s="369" t="str">
        <f ca="1">+IF(OFFSET('Water Data'!$I$27,0,10*ROW('Water Data'!I188))="","",OFFSET('Water Data'!$I$27,0,10*ROW('Water Data'!I188)))</f>
        <v/>
      </c>
      <c r="CI194" s="369" t="str">
        <f ca="1">+IF(OFFSET('Water Data'!$I$28,0,10*ROW('Water Data'!I188))="","",OFFSET('Water Data'!$I$28,0,10*ROW('Water Data'!I188)))</f>
        <v/>
      </c>
      <c r="CJ194" s="369" t="str">
        <f ca="1">+IF(OFFSET('Water Data'!$I$29,0,10*ROW('Water Data'!I188))="","",OFFSET('Water Data'!$I$29,0,10*ROW('Water Data'!I188)))</f>
        <v/>
      </c>
      <c r="CK194" s="369" t="str">
        <f ca="1">+IF(OFFSET('Sanitation Data'!$D$28,0,10*ROW('Sanitation Data'!D188))="","",OFFSET('Sanitation Data'!$D$28,0,10*ROW('Sanitation Data'!D188)))</f>
        <v/>
      </c>
      <c r="CL194" s="369" t="str">
        <f ca="1">+IF(OFFSET('Sanitation Data'!$D$29,0,10*ROW('Sanitation Data'!D188))="","",OFFSET('Sanitation Data'!$D$29,0,10*ROW('Sanitation Data'!D188)))</f>
        <v/>
      </c>
      <c r="CM194" s="369" t="str">
        <f ca="1">+IF(OFFSET('Sanitation Data'!$D$30,0,10*ROW('Sanitation Data'!D188))="","",OFFSET('Sanitation Data'!$D$30,0,10*ROW('Sanitation Data'!D188)))</f>
        <v/>
      </c>
      <c r="CN194" s="369" t="str">
        <f ca="1">+IF(OFFSET('Sanitation Data'!$D$31,0,10*ROW('Sanitation Data'!D188))="","",OFFSET('Sanitation Data'!$D$31,0,10*ROW('Sanitation Data'!D188)))</f>
        <v/>
      </c>
      <c r="CO194" s="369" t="str">
        <f ca="1">+IF(OFFSET('Sanitation Data'!$D$32,0,10*ROW('Sanitation Data'!D188))="","",OFFSET('Sanitation Data'!$D$32,0,10*ROW('Sanitation Data'!D188)))</f>
        <v/>
      </c>
      <c r="CP194" s="369" t="str">
        <f ca="1">+IF(OFFSET('Sanitation Data'!$E$28,0,10*ROW('Sanitation Data'!E188))="","",OFFSET('Sanitation Data'!$E$28,0,10*ROW('Sanitation Data'!E188)))</f>
        <v/>
      </c>
      <c r="CQ194" s="369" t="str">
        <f ca="1">+IF(OFFSET('Sanitation Data'!$E$29,0,10*ROW('Sanitation Data'!E188))="","",OFFSET('Sanitation Data'!$E$29,0,10*ROW('Sanitation Data'!E188)))</f>
        <v/>
      </c>
      <c r="CR194" s="369" t="str">
        <f ca="1">+IF(OFFSET('Sanitation Data'!$E$30,0,10*ROW('Sanitation Data'!E188))="","",OFFSET('Sanitation Data'!$E$30,0,10*ROW('Sanitation Data'!E188)))</f>
        <v/>
      </c>
      <c r="CS194" s="369" t="str">
        <f ca="1">+IF(OFFSET('Sanitation Data'!$E$31,0,10*ROW('Sanitation Data'!E188))="","",OFFSET('Sanitation Data'!$E$31,0,10*ROW('Sanitation Data'!E188)))</f>
        <v/>
      </c>
      <c r="CT194" s="369" t="str">
        <f ca="1">+IF(OFFSET('Sanitation Data'!$E$32,0,10*ROW('Sanitation Data'!E188))="","",OFFSET('Sanitation Data'!$E$32,0,10*ROW('Sanitation Data'!E188)))</f>
        <v/>
      </c>
      <c r="CU194" s="369" t="str">
        <f ca="1">+IF(OFFSET('Sanitation Data'!$F$28,0,10*ROW('Sanitation Data'!F188))="","",OFFSET('Sanitation Data'!$F$28,0,10*ROW('Sanitation Data'!F188)))</f>
        <v/>
      </c>
      <c r="CV194" s="369" t="str">
        <f ca="1">+IF(OFFSET('Sanitation Data'!$F$29,0,10*ROW('Sanitation Data'!F188))="","",OFFSET('Sanitation Data'!$F$29,0,10*ROW('Sanitation Data'!F188)))</f>
        <v/>
      </c>
      <c r="CW194" s="369" t="str">
        <f ca="1">+IF(OFFSET('Sanitation Data'!$F$30,0,10*ROW('Sanitation Data'!F188))="","",OFFSET('Sanitation Data'!$F$30,0,10*ROW('Sanitation Data'!F188)))</f>
        <v/>
      </c>
      <c r="CX194" s="369" t="str">
        <f ca="1">+IF(OFFSET('Sanitation Data'!$F$31,0,10*ROW('Sanitation Data'!F188))="","",OFFSET('Sanitation Data'!$F$31,0,10*ROW('Sanitation Data'!F188)))</f>
        <v/>
      </c>
      <c r="CY194" s="369" t="str">
        <f ca="1">+IF(OFFSET('Sanitation Data'!$F$32,0,10*ROW('Sanitation Data'!F188))="","",OFFSET('Sanitation Data'!$F$32,0,10*ROW('Sanitation Data'!F188)))</f>
        <v/>
      </c>
      <c r="CZ194" s="369" t="str">
        <f ca="1">+IF(OFFSET('Sanitation Data'!$G$28,0,10*ROW('Sanitation Data'!G188))="","",OFFSET('Sanitation Data'!$G$28,0,10*ROW('Sanitation Data'!G188)))</f>
        <v/>
      </c>
      <c r="DA194" s="369" t="str">
        <f ca="1">+IF(OFFSET('Sanitation Data'!$G$29,0,10*ROW('Sanitation Data'!G188))="","",OFFSET('Sanitation Data'!$G$29,0,10*ROW('Sanitation Data'!G188)))</f>
        <v/>
      </c>
      <c r="DB194" s="369" t="str">
        <f ca="1">+IF(OFFSET('Sanitation Data'!$G$30,0,10*ROW('Sanitation Data'!G188))="","",OFFSET('Sanitation Data'!$G$30,0,10*ROW('Sanitation Data'!G188)))</f>
        <v/>
      </c>
      <c r="DC194" s="369" t="str">
        <f ca="1">+IF(OFFSET('Sanitation Data'!$G$31,0,10*ROW('Sanitation Data'!G188))="","",OFFSET('Sanitation Data'!$G$31,0,10*ROW('Sanitation Data'!G188)))</f>
        <v/>
      </c>
      <c r="DD194" s="369" t="str">
        <f ca="1">+IF(OFFSET('Sanitation Data'!$G$32,0,10*ROW('Sanitation Data'!G188))="","",OFFSET('Sanitation Data'!$G$32,0,10*ROW('Sanitation Data'!G188)))</f>
        <v/>
      </c>
      <c r="DE194" s="369" t="str">
        <f ca="1">+IF(OFFSET('Sanitation Data'!$H$28,0,10*ROW('Sanitation Data'!H188))="","",OFFSET('Sanitation Data'!$H$28,0,10*ROW('Sanitation Data'!H188)))</f>
        <v/>
      </c>
      <c r="DF194" s="369" t="str">
        <f ca="1">+IF(OFFSET('Sanitation Data'!$H$29,0,10*ROW('Sanitation Data'!H188))="","",OFFSET('Sanitation Data'!$H$29,0,10*ROW('Sanitation Data'!H188)))</f>
        <v/>
      </c>
      <c r="DG194" s="369" t="str">
        <f ca="1">+IF(OFFSET('Sanitation Data'!$H$30,0,10*ROW('Sanitation Data'!H188))="","",OFFSET('Sanitation Data'!$H$30,0,10*ROW('Sanitation Data'!H188)))</f>
        <v/>
      </c>
      <c r="DH194" s="369" t="str">
        <f ca="1">+IF(OFFSET('Sanitation Data'!$H$31,0,10*ROW('Sanitation Data'!H188))="","",OFFSET('Sanitation Data'!$H$31,0,10*ROW('Sanitation Data'!H188)))</f>
        <v/>
      </c>
      <c r="DI194" s="369" t="str">
        <f ca="1">+IF(OFFSET('Sanitation Data'!$H$32,0,10*ROW('Sanitation Data'!H188))="","",OFFSET('Sanitation Data'!$H$32,0,10*ROW('Sanitation Data'!H188)))</f>
        <v/>
      </c>
      <c r="DJ194" s="369" t="str">
        <f ca="1">+IF(OFFSET('Sanitation Data'!$I$28,0,10*ROW('Sanitation Data'!I188))="","",OFFSET('Sanitation Data'!$I$28,0,10*ROW('Sanitation Data'!I188)))</f>
        <v/>
      </c>
      <c r="DK194" s="369" t="str">
        <f ca="1">+IF(OFFSET('Sanitation Data'!$I$29,0,10*ROW('Sanitation Data'!I188))="","",OFFSET('Sanitation Data'!$I$29,0,10*ROW('Sanitation Data'!I188)))</f>
        <v/>
      </c>
      <c r="DL194" s="369" t="str">
        <f ca="1">+IF(OFFSET('Sanitation Data'!$I$30,0,10*ROW('Sanitation Data'!I188))="","",OFFSET('Sanitation Data'!$I$30,0,10*ROW('Sanitation Data'!I188)))</f>
        <v/>
      </c>
      <c r="DM194" s="369" t="str">
        <f ca="1">+IF(OFFSET('Sanitation Data'!$I$31,0,10*ROW('Sanitation Data'!I188))="","",OFFSET('Sanitation Data'!$I$31,0,10*ROW('Sanitation Data'!I188)))</f>
        <v/>
      </c>
      <c r="DN194" s="369" t="str">
        <f ca="1">+IF(OFFSET('Sanitation Data'!$I$32,0,10*ROW('Sanitation Data'!I188))="","",OFFSET('Sanitation Data'!$I$32,0,10*ROW('Sanitation Data'!I188)))</f>
        <v/>
      </c>
      <c r="DO194" s="369" t="str">
        <f ca="1">+IF(OFFSET('Hygiene Data'!$D$11,0,10*ROW('Hygiene Data'!D188))="","",OFFSET('Hygiene Data'!$D$11,0,10*ROW('Hygiene Data'!D188)))</f>
        <v/>
      </c>
      <c r="DP194" s="369" t="str">
        <f ca="1">+IF(OFFSET('Hygiene Data'!$D$12,0,10*ROW('Hygiene Data'!D188))="","",OFFSET('Hygiene Data'!$D$12,0,10*ROW('Hygiene Data'!D188)))</f>
        <v/>
      </c>
      <c r="DQ194" s="369" t="str">
        <f ca="1">+IF(OFFSET('Hygiene Data'!$D$13,0,10*ROW('Hygiene Data'!D188))="","",OFFSET('Hygiene Data'!$D$13,0,10*ROW('Hygiene Data'!D188)))</f>
        <v/>
      </c>
      <c r="DR194" s="369" t="str">
        <f ca="1">+IF(OFFSET('Hygiene Data'!$E$11,0,10*ROW('Hygiene Data'!E188))="","",OFFSET('Hygiene Data'!$E$11,0,10*ROW('Hygiene Data'!E188)))</f>
        <v/>
      </c>
      <c r="DS194" s="369" t="str">
        <f ca="1">+IF(OFFSET('Hygiene Data'!$E$12,0,10*ROW('Hygiene Data'!E188))="","",OFFSET('Hygiene Data'!$E$12,0,10*ROW('Hygiene Data'!E188)))</f>
        <v/>
      </c>
      <c r="DT194" s="369" t="str">
        <f ca="1">+IF(OFFSET('Hygiene Data'!$E$13,0,10*ROW('Hygiene Data'!E188))="","",OFFSET('Hygiene Data'!$E$13,0,10*ROW('Hygiene Data'!E188)))</f>
        <v/>
      </c>
      <c r="DU194" s="369" t="str">
        <f ca="1">+IF(OFFSET('Hygiene Data'!$F$11,0,10*ROW('Hygiene Data'!F188))="","",OFFSET('Hygiene Data'!$F$11,0,10*ROW('Hygiene Data'!F188)))</f>
        <v/>
      </c>
      <c r="DV194" s="369" t="str">
        <f ca="1">+IF(OFFSET('Hygiene Data'!$F$12,0,10*ROW('Hygiene Data'!F188))="","",OFFSET('Hygiene Data'!$F$12,0,10*ROW('Hygiene Data'!F188)))</f>
        <v/>
      </c>
      <c r="DW194" s="369" t="str">
        <f ca="1">+IF(OFFSET('Hygiene Data'!$F$13,0,10*ROW('Hygiene Data'!F188))="","",OFFSET('Hygiene Data'!$F$13,0,10*ROW('Hygiene Data'!F188)))</f>
        <v/>
      </c>
      <c r="DX194" s="369" t="str">
        <f ca="1">+IF(OFFSET('Hygiene Data'!$G$11,0,10*ROW('Hygiene Data'!G188))="","",OFFSET('Hygiene Data'!$G$11,0,10*ROW('Hygiene Data'!G188)))</f>
        <v/>
      </c>
      <c r="DY194" s="369" t="str">
        <f ca="1">+IF(OFFSET('Hygiene Data'!$G$12,0,10*ROW('Hygiene Data'!G188))="","",OFFSET('Hygiene Data'!$G$12,0,10*ROW('Hygiene Data'!G188)))</f>
        <v/>
      </c>
      <c r="DZ194" s="369" t="str">
        <f ca="1">+IF(OFFSET('Hygiene Data'!$G$13,0,10*ROW('Hygiene Data'!G188))="","",OFFSET('Hygiene Data'!$G$13,0,10*ROW('Hygiene Data'!G188)))</f>
        <v/>
      </c>
      <c r="EA194" s="369" t="str">
        <f ca="1">+IF(OFFSET('Hygiene Data'!$H$11,0,10*ROW('Hygiene Data'!H188))="","",OFFSET('Hygiene Data'!$H$11,0,10*ROW('Hygiene Data'!H188)))</f>
        <v/>
      </c>
      <c r="EB194" s="369" t="str">
        <f ca="1">+IF(OFFSET('Hygiene Data'!$H$12,0,10*ROW('Hygiene Data'!H188))="","",OFFSET('Hygiene Data'!$H$12,0,10*ROW('Hygiene Data'!H188)))</f>
        <v/>
      </c>
      <c r="EC194" s="369" t="str">
        <f ca="1">+IF(OFFSET('Hygiene Data'!$H$13,0,10*ROW('Hygiene Data'!H188))="","",OFFSET('Hygiene Data'!$H$13,0,10*ROW('Hygiene Data'!H188)))</f>
        <v/>
      </c>
      <c r="ED194" s="369" t="str">
        <f ca="1">+IF(OFFSET('Hygiene Data'!$I$11,0,10*ROW('Hygiene Data'!I188))="","",OFFSET('Hygiene Data'!$I$11,0,10*ROW('Hygiene Data'!I188)))</f>
        <v/>
      </c>
      <c r="EE194" s="369" t="str">
        <f ca="1">+IF(OFFSET('Hygiene Data'!$I$12,0,10*ROW('Hygiene Data'!I188))="","",OFFSET('Hygiene Data'!$I$12,0,10*ROW('Hygiene Data'!I188)))</f>
        <v/>
      </c>
      <c r="EF194" s="369" t="str">
        <f ca="1">+IF(OFFSET('Hygiene Data'!$I$13,0,10*ROW('Hygiene Data'!I188))="","",OFFSET('Hygiene Data'!$I$13,0,10*ROW('Hygiene Data'!I188)))</f>
        <v/>
      </c>
    </row>
    <row r="195" spans="1:136" x14ac:dyDescent="0.25">
      <c r="A195" s="478" t="str">
        <f ca="1">+IF(OFFSET('Water Data'!$B$2,0,10*ROW('Water Data'!E189))="","",OFFSET('Water Data'!$B$2,0,10*ROW('Water Data'!E189)))</f>
        <v/>
      </c>
      <c r="B195" s="478"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05" t="str">
        <f t="shared" ca="1" si="2"/>
        <v/>
      </c>
      <c r="D195" s="506"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06"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06"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06"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06"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06"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06"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06"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06"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06"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06"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06"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06"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06"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06"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06"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06"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06"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07"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07"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07"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07"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07"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07"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07"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07"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07"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07"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07"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07"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07"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07"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07"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07"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07"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07"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07"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07"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07"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07"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07"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07"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07"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07"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07"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07"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07"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07"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08"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84"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08"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08"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08"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08"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08"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08"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08"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08"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08"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08"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08"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08"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08"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08"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08"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08"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69" t="str">
        <f ca="1">+IF(OFFSET('Water Data'!$D$27,0,10*ROW('Water Data'!D189))="","",OFFSET('Water Data'!$D$27,0,10*ROW('Water Data'!D189)))</f>
        <v/>
      </c>
      <c r="BT195" s="369" t="str">
        <f ca="1">+IF(OFFSET('Water Data'!$D$28,0,10*ROW('Water Data'!D189))="","",OFFSET('Water Data'!$D$28,0,10*ROW('Water Data'!D189)))</f>
        <v/>
      </c>
      <c r="BU195" s="369" t="str">
        <f ca="1">+IF(OFFSET('Water Data'!$D$29,0,10*ROW('Water Data'!D189))="","",OFFSET('Water Data'!$D$29,0,10*ROW('Water Data'!D189)))</f>
        <v/>
      </c>
      <c r="BV195" s="369" t="str">
        <f ca="1">+IF(OFFSET('Water Data'!$E$27,0,10*ROW('Water Data'!E189))="","",OFFSET('Water Data'!$E$27,0,10*ROW('Water Data'!E189)))</f>
        <v/>
      </c>
      <c r="BW195" s="369" t="str">
        <f ca="1">+IF(OFFSET('Water Data'!$E$28,0,10*ROW('Water Data'!E189))="","",OFFSET('Water Data'!$E$28,0,10*ROW('Water Data'!E189)))</f>
        <v/>
      </c>
      <c r="BX195" s="369" t="str">
        <f ca="1">+IF(OFFSET('Water Data'!$E$29,0,10*ROW('Water Data'!E189))="","",OFFSET('Water Data'!$E$29,0,10*ROW('Water Data'!E189)))</f>
        <v/>
      </c>
      <c r="BY195" s="369" t="str">
        <f ca="1">+IF(OFFSET('Water Data'!$F$27,0,10*ROW('Water Data'!F189))="","",OFFSET('Water Data'!$F$27,0,10*ROW('Water Data'!F189)))</f>
        <v/>
      </c>
      <c r="BZ195" s="369" t="str">
        <f ca="1">+IF(OFFSET('Water Data'!$F$28,0,10*ROW('Water Data'!F189))="","",OFFSET('Water Data'!$F$28,0,10*ROW('Water Data'!F189)))</f>
        <v/>
      </c>
      <c r="CA195" s="369" t="str">
        <f ca="1">+IF(OFFSET('Water Data'!$F$29,0,10*ROW('Water Data'!F189))="","",OFFSET('Water Data'!$F$29,0,10*ROW('Water Data'!F189)))</f>
        <v/>
      </c>
      <c r="CB195" s="369" t="str">
        <f ca="1">+IF(OFFSET('Water Data'!$G$27,0,10*ROW('Water Data'!G189))="","",OFFSET('Water Data'!$G$27,0,10*ROW('Water Data'!G189)))</f>
        <v/>
      </c>
      <c r="CC195" s="369" t="str">
        <f ca="1">+IF(OFFSET('Water Data'!$G$28,0,10*ROW('Water Data'!G189))="","",OFFSET('Water Data'!$G$28,0,10*ROW('Water Data'!G189)))</f>
        <v/>
      </c>
      <c r="CD195" s="369" t="str">
        <f ca="1">+IF(OFFSET('Water Data'!$G$29,0,10*ROW('Water Data'!G189))="","",OFFSET('Water Data'!$G$29,0,10*ROW('Water Data'!G189)))</f>
        <v/>
      </c>
      <c r="CE195" s="369" t="str">
        <f ca="1">+IF(OFFSET('Water Data'!$H$27,0,10*ROW('Water Data'!H189))="","",OFFSET('Water Data'!$H$27,0,10*ROW('Water Data'!H189)))</f>
        <v/>
      </c>
      <c r="CF195" s="369" t="str">
        <f ca="1">+IF(OFFSET('Water Data'!$H$28,0,10*ROW('Water Data'!H189))="","",OFFSET('Water Data'!$H$28,0,10*ROW('Water Data'!H189)))</f>
        <v/>
      </c>
      <c r="CG195" s="369" t="str">
        <f ca="1">+IF(OFFSET('Water Data'!$H$29,0,10*ROW('Water Data'!H189))="","",OFFSET('Water Data'!$H$29,0,10*ROW('Water Data'!H189)))</f>
        <v/>
      </c>
      <c r="CH195" s="369" t="str">
        <f ca="1">+IF(OFFSET('Water Data'!$I$27,0,10*ROW('Water Data'!I189))="","",OFFSET('Water Data'!$I$27,0,10*ROW('Water Data'!I189)))</f>
        <v/>
      </c>
      <c r="CI195" s="369" t="str">
        <f ca="1">+IF(OFFSET('Water Data'!$I$28,0,10*ROW('Water Data'!I189))="","",OFFSET('Water Data'!$I$28,0,10*ROW('Water Data'!I189)))</f>
        <v/>
      </c>
      <c r="CJ195" s="369" t="str">
        <f ca="1">+IF(OFFSET('Water Data'!$I$29,0,10*ROW('Water Data'!I189))="","",OFFSET('Water Data'!$I$29,0,10*ROW('Water Data'!I189)))</f>
        <v/>
      </c>
      <c r="CK195" s="369" t="str">
        <f ca="1">+IF(OFFSET('Sanitation Data'!$D$28,0,10*ROW('Sanitation Data'!D189))="","",OFFSET('Sanitation Data'!$D$28,0,10*ROW('Sanitation Data'!D189)))</f>
        <v/>
      </c>
      <c r="CL195" s="369" t="str">
        <f ca="1">+IF(OFFSET('Sanitation Data'!$D$29,0,10*ROW('Sanitation Data'!D189))="","",OFFSET('Sanitation Data'!$D$29,0,10*ROW('Sanitation Data'!D189)))</f>
        <v/>
      </c>
      <c r="CM195" s="369" t="str">
        <f ca="1">+IF(OFFSET('Sanitation Data'!$D$30,0,10*ROW('Sanitation Data'!D189))="","",OFFSET('Sanitation Data'!$D$30,0,10*ROW('Sanitation Data'!D189)))</f>
        <v/>
      </c>
      <c r="CN195" s="369" t="str">
        <f ca="1">+IF(OFFSET('Sanitation Data'!$D$31,0,10*ROW('Sanitation Data'!D189))="","",OFFSET('Sanitation Data'!$D$31,0,10*ROW('Sanitation Data'!D189)))</f>
        <v/>
      </c>
      <c r="CO195" s="369" t="str">
        <f ca="1">+IF(OFFSET('Sanitation Data'!$D$32,0,10*ROW('Sanitation Data'!D189))="","",OFFSET('Sanitation Data'!$D$32,0,10*ROW('Sanitation Data'!D189)))</f>
        <v/>
      </c>
      <c r="CP195" s="369" t="str">
        <f ca="1">+IF(OFFSET('Sanitation Data'!$E$28,0,10*ROW('Sanitation Data'!E189))="","",OFFSET('Sanitation Data'!$E$28,0,10*ROW('Sanitation Data'!E189)))</f>
        <v/>
      </c>
      <c r="CQ195" s="369" t="str">
        <f ca="1">+IF(OFFSET('Sanitation Data'!$E$29,0,10*ROW('Sanitation Data'!E189))="","",OFFSET('Sanitation Data'!$E$29,0,10*ROW('Sanitation Data'!E189)))</f>
        <v/>
      </c>
      <c r="CR195" s="369" t="str">
        <f ca="1">+IF(OFFSET('Sanitation Data'!$E$30,0,10*ROW('Sanitation Data'!E189))="","",OFFSET('Sanitation Data'!$E$30,0,10*ROW('Sanitation Data'!E189)))</f>
        <v/>
      </c>
      <c r="CS195" s="369" t="str">
        <f ca="1">+IF(OFFSET('Sanitation Data'!$E$31,0,10*ROW('Sanitation Data'!E189))="","",OFFSET('Sanitation Data'!$E$31,0,10*ROW('Sanitation Data'!E189)))</f>
        <v/>
      </c>
      <c r="CT195" s="369" t="str">
        <f ca="1">+IF(OFFSET('Sanitation Data'!$E$32,0,10*ROW('Sanitation Data'!E189))="","",OFFSET('Sanitation Data'!$E$32,0,10*ROW('Sanitation Data'!E189)))</f>
        <v/>
      </c>
      <c r="CU195" s="369" t="str">
        <f ca="1">+IF(OFFSET('Sanitation Data'!$F$28,0,10*ROW('Sanitation Data'!F189))="","",OFFSET('Sanitation Data'!$F$28,0,10*ROW('Sanitation Data'!F189)))</f>
        <v/>
      </c>
      <c r="CV195" s="369" t="str">
        <f ca="1">+IF(OFFSET('Sanitation Data'!$F$29,0,10*ROW('Sanitation Data'!F189))="","",OFFSET('Sanitation Data'!$F$29,0,10*ROW('Sanitation Data'!F189)))</f>
        <v/>
      </c>
      <c r="CW195" s="369" t="str">
        <f ca="1">+IF(OFFSET('Sanitation Data'!$F$30,0,10*ROW('Sanitation Data'!F189))="","",OFFSET('Sanitation Data'!$F$30,0,10*ROW('Sanitation Data'!F189)))</f>
        <v/>
      </c>
      <c r="CX195" s="369" t="str">
        <f ca="1">+IF(OFFSET('Sanitation Data'!$F$31,0,10*ROW('Sanitation Data'!F189))="","",OFFSET('Sanitation Data'!$F$31,0,10*ROW('Sanitation Data'!F189)))</f>
        <v/>
      </c>
      <c r="CY195" s="369" t="str">
        <f ca="1">+IF(OFFSET('Sanitation Data'!$F$32,0,10*ROW('Sanitation Data'!F189))="","",OFFSET('Sanitation Data'!$F$32,0,10*ROW('Sanitation Data'!F189)))</f>
        <v/>
      </c>
      <c r="CZ195" s="369" t="str">
        <f ca="1">+IF(OFFSET('Sanitation Data'!$G$28,0,10*ROW('Sanitation Data'!G189))="","",OFFSET('Sanitation Data'!$G$28,0,10*ROW('Sanitation Data'!G189)))</f>
        <v/>
      </c>
      <c r="DA195" s="369" t="str">
        <f ca="1">+IF(OFFSET('Sanitation Data'!$G$29,0,10*ROW('Sanitation Data'!G189))="","",OFFSET('Sanitation Data'!$G$29,0,10*ROW('Sanitation Data'!G189)))</f>
        <v/>
      </c>
      <c r="DB195" s="369" t="str">
        <f ca="1">+IF(OFFSET('Sanitation Data'!$G$30,0,10*ROW('Sanitation Data'!G189))="","",OFFSET('Sanitation Data'!$G$30,0,10*ROW('Sanitation Data'!G189)))</f>
        <v/>
      </c>
      <c r="DC195" s="369" t="str">
        <f ca="1">+IF(OFFSET('Sanitation Data'!$G$31,0,10*ROW('Sanitation Data'!G189))="","",OFFSET('Sanitation Data'!$G$31,0,10*ROW('Sanitation Data'!G189)))</f>
        <v/>
      </c>
      <c r="DD195" s="369" t="str">
        <f ca="1">+IF(OFFSET('Sanitation Data'!$G$32,0,10*ROW('Sanitation Data'!G189))="","",OFFSET('Sanitation Data'!$G$32,0,10*ROW('Sanitation Data'!G189)))</f>
        <v/>
      </c>
      <c r="DE195" s="369" t="str">
        <f ca="1">+IF(OFFSET('Sanitation Data'!$H$28,0,10*ROW('Sanitation Data'!H189))="","",OFFSET('Sanitation Data'!$H$28,0,10*ROW('Sanitation Data'!H189)))</f>
        <v/>
      </c>
      <c r="DF195" s="369" t="str">
        <f ca="1">+IF(OFFSET('Sanitation Data'!$H$29,0,10*ROW('Sanitation Data'!H189))="","",OFFSET('Sanitation Data'!$H$29,0,10*ROW('Sanitation Data'!H189)))</f>
        <v/>
      </c>
      <c r="DG195" s="369" t="str">
        <f ca="1">+IF(OFFSET('Sanitation Data'!$H$30,0,10*ROW('Sanitation Data'!H189))="","",OFFSET('Sanitation Data'!$H$30,0,10*ROW('Sanitation Data'!H189)))</f>
        <v/>
      </c>
      <c r="DH195" s="369" t="str">
        <f ca="1">+IF(OFFSET('Sanitation Data'!$H$31,0,10*ROW('Sanitation Data'!H189))="","",OFFSET('Sanitation Data'!$H$31,0,10*ROW('Sanitation Data'!H189)))</f>
        <v/>
      </c>
      <c r="DI195" s="369" t="str">
        <f ca="1">+IF(OFFSET('Sanitation Data'!$H$32,0,10*ROW('Sanitation Data'!H189))="","",OFFSET('Sanitation Data'!$H$32,0,10*ROW('Sanitation Data'!H189)))</f>
        <v/>
      </c>
      <c r="DJ195" s="369" t="str">
        <f ca="1">+IF(OFFSET('Sanitation Data'!$I$28,0,10*ROW('Sanitation Data'!I189))="","",OFFSET('Sanitation Data'!$I$28,0,10*ROW('Sanitation Data'!I189)))</f>
        <v/>
      </c>
      <c r="DK195" s="369" t="str">
        <f ca="1">+IF(OFFSET('Sanitation Data'!$I$29,0,10*ROW('Sanitation Data'!I189))="","",OFFSET('Sanitation Data'!$I$29,0,10*ROW('Sanitation Data'!I189)))</f>
        <v/>
      </c>
      <c r="DL195" s="369" t="str">
        <f ca="1">+IF(OFFSET('Sanitation Data'!$I$30,0,10*ROW('Sanitation Data'!I189))="","",OFFSET('Sanitation Data'!$I$30,0,10*ROW('Sanitation Data'!I189)))</f>
        <v/>
      </c>
      <c r="DM195" s="369" t="str">
        <f ca="1">+IF(OFFSET('Sanitation Data'!$I$31,0,10*ROW('Sanitation Data'!I189))="","",OFFSET('Sanitation Data'!$I$31,0,10*ROW('Sanitation Data'!I189)))</f>
        <v/>
      </c>
      <c r="DN195" s="369" t="str">
        <f ca="1">+IF(OFFSET('Sanitation Data'!$I$32,0,10*ROW('Sanitation Data'!I189))="","",OFFSET('Sanitation Data'!$I$32,0,10*ROW('Sanitation Data'!I189)))</f>
        <v/>
      </c>
      <c r="DO195" s="369" t="str">
        <f ca="1">+IF(OFFSET('Hygiene Data'!$D$11,0,10*ROW('Hygiene Data'!D189))="","",OFFSET('Hygiene Data'!$D$11,0,10*ROW('Hygiene Data'!D189)))</f>
        <v/>
      </c>
      <c r="DP195" s="369" t="str">
        <f ca="1">+IF(OFFSET('Hygiene Data'!$D$12,0,10*ROW('Hygiene Data'!D189))="","",OFFSET('Hygiene Data'!$D$12,0,10*ROW('Hygiene Data'!D189)))</f>
        <v/>
      </c>
      <c r="DQ195" s="369" t="str">
        <f ca="1">+IF(OFFSET('Hygiene Data'!$D$13,0,10*ROW('Hygiene Data'!D189))="","",OFFSET('Hygiene Data'!$D$13,0,10*ROW('Hygiene Data'!D189)))</f>
        <v/>
      </c>
      <c r="DR195" s="369" t="str">
        <f ca="1">+IF(OFFSET('Hygiene Data'!$E$11,0,10*ROW('Hygiene Data'!E189))="","",OFFSET('Hygiene Data'!$E$11,0,10*ROW('Hygiene Data'!E189)))</f>
        <v/>
      </c>
      <c r="DS195" s="369" t="str">
        <f ca="1">+IF(OFFSET('Hygiene Data'!$E$12,0,10*ROW('Hygiene Data'!E189))="","",OFFSET('Hygiene Data'!$E$12,0,10*ROW('Hygiene Data'!E189)))</f>
        <v/>
      </c>
      <c r="DT195" s="369" t="str">
        <f ca="1">+IF(OFFSET('Hygiene Data'!$E$13,0,10*ROW('Hygiene Data'!E189))="","",OFFSET('Hygiene Data'!$E$13,0,10*ROW('Hygiene Data'!E189)))</f>
        <v/>
      </c>
      <c r="DU195" s="369" t="str">
        <f ca="1">+IF(OFFSET('Hygiene Data'!$F$11,0,10*ROW('Hygiene Data'!F189))="","",OFFSET('Hygiene Data'!$F$11,0,10*ROW('Hygiene Data'!F189)))</f>
        <v/>
      </c>
      <c r="DV195" s="369" t="str">
        <f ca="1">+IF(OFFSET('Hygiene Data'!$F$12,0,10*ROW('Hygiene Data'!F189))="","",OFFSET('Hygiene Data'!$F$12,0,10*ROW('Hygiene Data'!F189)))</f>
        <v/>
      </c>
      <c r="DW195" s="369" t="str">
        <f ca="1">+IF(OFFSET('Hygiene Data'!$F$13,0,10*ROW('Hygiene Data'!F189))="","",OFFSET('Hygiene Data'!$F$13,0,10*ROW('Hygiene Data'!F189)))</f>
        <v/>
      </c>
      <c r="DX195" s="369" t="str">
        <f ca="1">+IF(OFFSET('Hygiene Data'!$G$11,0,10*ROW('Hygiene Data'!G189))="","",OFFSET('Hygiene Data'!$G$11,0,10*ROW('Hygiene Data'!G189)))</f>
        <v/>
      </c>
      <c r="DY195" s="369" t="str">
        <f ca="1">+IF(OFFSET('Hygiene Data'!$G$12,0,10*ROW('Hygiene Data'!G189))="","",OFFSET('Hygiene Data'!$G$12,0,10*ROW('Hygiene Data'!G189)))</f>
        <v/>
      </c>
      <c r="DZ195" s="369" t="str">
        <f ca="1">+IF(OFFSET('Hygiene Data'!$G$13,0,10*ROW('Hygiene Data'!G189))="","",OFFSET('Hygiene Data'!$G$13,0,10*ROW('Hygiene Data'!G189)))</f>
        <v/>
      </c>
      <c r="EA195" s="369" t="str">
        <f ca="1">+IF(OFFSET('Hygiene Data'!$H$11,0,10*ROW('Hygiene Data'!H189))="","",OFFSET('Hygiene Data'!$H$11,0,10*ROW('Hygiene Data'!H189)))</f>
        <v/>
      </c>
      <c r="EB195" s="369" t="str">
        <f ca="1">+IF(OFFSET('Hygiene Data'!$H$12,0,10*ROW('Hygiene Data'!H189))="","",OFFSET('Hygiene Data'!$H$12,0,10*ROW('Hygiene Data'!H189)))</f>
        <v/>
      </c>
      <c r="EC195" s="369" t="str">
        <f ca="1">+IF(OFFSET('Hygiene Data'!$H$13,0,10*ROW('Hygiene Data'!H189))="","",OFFSET('Hygiene Data'!$H$13,0,10*ROW('Hygiene Data'!H189)))</f>
        <v/>
      </c>
      <c r="ED195" s="369" t="str">
        <f ca="1">+IF(OFFSET('Hygiene Data'!$I$11,0,10*ROW('Hygiene Data'!I189))="","",OFFSET('Hygiene Data'!$I$11,0,10*ROW('Hygiene Data'!I189)))</f>
        <v/>
      </c>
      <c r="EE195" s="369" t="str">
        <f ca="1">+IF(OFFSET('Hygiene Data'!$I$12,0,10*ROW('Hygiene Data'!I189))="","",OFFSET('Hygiene Data'!$I$12,0,10*ROW('Hygiene Data'!I189)))</f>
        <v/>
      </c>
      <c r="EF195" s="369" t="str">
        <f ca="1">+IF(OFFSET('Hygiene Data'!$I$13,0,10*ROW('Hygiene Data'!I189))="","",OFFSET('Hygiene Data'!$I$13,0,10*ROW('Hygiene Data'!I189)))</f>
        <v/>
      </c>
    </row>
    <row r="196" spans="1:136" x14ac:dyDescent="0.25">
      <c r="A196" s="478" t="str">
        <f ca="1">+IF(OFFSET('Water Data'!$B$2,0,10*ROW('Water Data'!E190))="","",OFFSET('Water Data'!$B$2,0,10*ROW('Water Data'!E190)))</f>
        <v/>
      </c>
      <c r="B196" s="478"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05" t="str">
        <f t="shared" ca="1" si="2"/>
        <v/>
      </c>
      <c r="D196" s="506"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06"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06"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06"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06"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06"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06"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06"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06"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06"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06"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06"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06"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06"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06"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06"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06"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06"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07"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07"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07"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07"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07"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07"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07"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07"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07"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07"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07"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07"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07"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07"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07"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07"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07"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07"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07"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07"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07"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07"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07"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07"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07"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07"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07"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07"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07"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07"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08"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84"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08"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08"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08"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08"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08"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08"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08"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08"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08"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08"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08"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08"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08"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08"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08"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08"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69" t="str">
        <f ca="1">+IF(OFFSET('Water Data'!$D$27,0,10*ROW('Water Data'!D190))="","",OFFSET('Water Data'!$D$27,0,10*ROW('Water Data'!D190)))</f>
        <v/>
      </c>
      <c r="BT196" s="369" t="str">
        <f ca="1">+IF(OFFSET('Water Data'!$D$28,0,10*ROW('Water Data'!D190))="","",OFFSET('Water Data'!$D$28,0,10*ROW('Water Data'!D190)))</f>
        <v/>
      </c>
      <c r="BU196" s="369" t="str">
        <f ca="1">+IF(OFFSET('Water Data'!$D$29,0,10*ROW('Water Data'!D190))="","",OFFSET('Water Data'!$D$29,0,10*ROW('Water Data'!D190)))</f>
        <v/>
      </c>
      <c r="BV196" s="369" t="str">
        <f ca="1">+IF(OFFSET('Water Data'!$E$27,0,10*ROW('Water Data'!E190))="","",OFFSET('Water Data'!$E$27,0,10*ROW('Water Data'!E190)))</f>
        <v/>
      </c>
      <c r="BW196" s="369" t="str">
        <f ca="1">+IF(OFFSET('Water Data'!$E$28,0,10*ROW('Water Data'!E190))="","",OFFSET('Water Data'!$E$28,0,10*ROW('Water Data'!E190)))</f>
        <v/>
      </c>
      <c r="BX196" s="369" t="str">
        <f ca="1">+IF(OFFSET('Water Data'!$E$29,0,10*ROW('Water Data'!E190))="","",OFFSET('Water Data'!$E$29,0,10*ROW('Water Data'!E190)))</f>
        <v/>
      </c>
      <c r="BY196" s="369" t="str">
        <f ca="1">+IF(OFFSET('Water Data'!$F$27,0,10*ROW('Water Data'!F190))="","",OFFSET('Water Data'!$F$27,0,10*ROW('Water Data'!F190)))</f>
        <v/>
      </c>
      <c r="BZ196" s="369" t="str">
        <f ca="1">+IF(OFFSET('Water Data'!$F$28,0,10*ROW('Water Data'!F190))="","",OFFSET('Water Data'!$F$28,0,10*ROW('Water Data'!F190)))</f>
        <v/>
      </c>
      <c r="CA196" s="369" t="str">
        <f ca="1">+IF(OFFSET('Water Data'!$F$29,0,10*ROW('Water Data'!F190))="","",OFFSET('Water Data'!$F$29,0,10*ROW('Water Data'!F190)))</f>
        <v/>
      </c>
      <c r="CB196" s="369" t="str">
        <f ca="1">+IF(OFFSET('Water Data'!$G$27,0,10*ROW('Water Data'!G190))="","",OFFSET('Water Data'!$G$27,0,10*ROW('Water Data'!G190)))</f>
        <v/>
      </c>
      <c r="CC196" s="369" t="str">
        <f ca="1">+IF(OFFSET('Water Data'!$G$28,0,10*ROW('Water Data'!G190))="","",OFFSET('Water Data'!$G$28,0,10*ROW('Water Data'!G190)))</f>
        <v/>
      </c>
      <c r="CD196" s="369" t="str">
        <f ca="1">+IF(OFFSET('Water Data'!$G$29,0,10*ROW('Water Data'!G190))="","",OFFSET('Water Data'!$G$29,0,10*ROW('Water Data'!G190)))</f>
        <v/>
      </c>
      <c r="CE196" s="369" t="str">
        <f ca="1">+IF(OFFSET('Water Data'!$H$27,0,10*ROW('Water Data'!H190))="","",OFFSET('Water Data'!$H$27,0,10*ROW('Water Data'!H190)))</f>
        <v/>
      </c>
      <c r="CF196" s="369" t="str">
        <f ca="1">+IF(OFFSET('Water Data'!$H$28,0,10*ROW('Water Data'!H190))="","",OFFSET('Water Data'!$H$28,0,10*ROW('Water Data'!H190)))</f>
        <v/>
      </c>
      <c r="CG196" s="369" t="str">
        <f ca="1">+IF(OFFSET('Water Data'!$H$29,0,10*ROW('Water Data'!H190))="","",OFFSET('Water Data'!$H$29,0,10*ROW('Water Data'!H190)))</f>
        <v/>
      </c>
      <c r="CH196" s="369" t="str">
        <f ca="1">+IF(OFFSET('Water Data'!$I$27,0,10*ROW('Water Data'!I190))="","",OFFSET('Water Data'!$I$27,0,10*ROW('Water Data'!I190)))</f>
        <v/>
      </c>
      <c r="CI196" s="369" t="str">
        <f ca="1">+IF(OFFSET('Water Data'!$I$28,0,10*ROW('Water Data'!I190))="","",OFFSET('Water Data'!$I$28,0,10*ROW('Water Data'!I190)))</f>
        <v/>
      </c>
      <c r="CJ196" s="369" t="str">
        <f ca="1">+IF(OFFSET('Water Data'!$I$29,0,10*ROW('Water Data'!I190))="","",OFFSET('Water Data'!$I$29,0,10*ROW('Water Data'!I190)))</f>
        <v/>
      </c>
      <c r="CK196" s="369" t="str">
        <f ca="1">+IF(OFFSET('Sanitation Data'!$D$28,0,10*ROW('Sanitation Data'!D190))="","",OFFSET('Sanitation Data'!$D$28,0,10*ROW('Sanitation Data'!D190)))</f>
        <v/>
      </c>
      <c r="CL196" s="369" t="str">
        <f ca="1">+IF(OFFSET('Sanitation Data'!$D$29,0,10*ROW('Sanitation Data'!D190))="","",OFFSET('Sanitation Data'!$D$29,0,10*ROW('Sanitation Data'!D190)))</f>
        <v/>
      </c>
      <c r="CM196" s="369" t="str">
        <f ca="1">+IF(OFFSET('Sanitation Data'!$D$30,0,10*ROW('Sanitation Data'!D190))="","",OFFSET('Sanitation Data'!$D$30,0,10*ROW('Sanitation Data'!D190)))</f>
        <v/>
      </c>
      <c r="CN196" s="369" t="str">
        <f ca="1">+IF(OFFSET('Sanitation Data'!$D$31,0,10*ROW('Sanitation Data'!D190))="","",OFFSET('Sanitation Data'!$D$31,0,10*ROW('Sanitation Data'!D190)))</f>
        <v/>
      </c>
      <c r="CO196" s="369" t="str">
        <f ca="1">+IF(OFFSET('Sanitation Data'!$D$32,0,10*ROW('Sanitation Data'!D190))="","",OFFSET('Sanitation Data'!$D$32,0,10*ROW('Sanitation Data'!D190)))</f>
        <v/>
      </c>
      <c r="CP196" s="369" t="str">
        <f ca="1">+IF(OFFSET('Sanitation Data'!$E$28,0,10*ROW('Sanitation Data'!E190))="","",OFFSET('Sanitation Data'!$E$28,0,10*ROW('Sanitation Data'!E190)))</f>
        <v/>
      </c>
      <c r="CQ196" s="369" t="str">
        <f ca="1">+IF(OFFSET('Sanitation Data'!$E$29,0,10*ROW('Sanitation Data'!E190))="","",OFFSET('Sanitation Data'!$E$29,0,10*ROW('Sanitation Data'!E190)))</f>
        <v/>
      </c>
      <c r="CR196" s="369" t="str">
        <f ca="1">+IF(OFFSET('Sanitation Data'!$E$30,0,10*ROW('Sanitation Data'!E190))="","",OFFSET('Sanitation Data'!$E$30,0,10*ROW('Sanitation Data'!E190)))</f>
        <v/>
      </c>
      <c r="CS196" s="369" t="str">
        <f ca="1">+IF(OFFSET('Sanitation Data'!$E$31,0,10*ROW('Sanitation Data'!E190))="","",OFFSET('Sanitation Data'!$E$31,0,10*ROW('Sanitation Data'!E190)))</f>
        <v/>
      </c>
      <c r="CT196" s="369" t="str">
        <f ca="1">+IF(OFFSET('Sanitation Data'!$E$32,0,10*ROW('Sanitation Data'!E190))="","",OFFSET('Sanitation Data'!$E$32,0,10*ROW('Sanitation Data'!E190)))</f>
        <v/>
      </c>
      <c r="CU196" s="369" t="str">
        <f ca="1">+IF(OFFSET('Sanitation Data'!$F$28,0,10*ROW('Sanitation Data'!F190))="","",OFFSET('Sanitation Data'!$F$28,0,10*ROW('Sanitation Data'!F190)))</f>
        <v/>
      </c>
      <c r="CV196" s="369" t="str">
        <f ca="1">+IF(OFFSET('Sanitation Data'!$F$29,0,10*ROW('Sanitation Data'!F190))="","",OFFSET('Sanitation Data'!$F$29,0,10*ROW('Sanitation Data'!F190)))</f>
        <v/>
      </c>
      <c r="CW196" s="369" t="str">
        <f ca="1">+IF(OFFSET('Sanitation Data'!$F$30,0,10*ROW('Sanitation Data'!F190))="","",OFFSET('Sanitation Data'!$F$30,0,10*ROW('Sanitation Data'!F190)))</f>
        <v/>
      </c>
      <c r="CX196" s="369" t="str">
        <f ca="1">+IF(OFFSET('Sanitation Data'!$F$31,0,10*ROW('Sanitation Data'!F190))="","",OFFSET('Sanitation Data'!$F$31,0,10*ROW('Sanitation Data'!F190)))</f>
        <v/>
      </c>
      <c r="CY196" s="369" t="str">
        <f ca="1">+IF(OFFSET('Sanitation Data'!$F$32,0,10*ROW('Sanitation Data'!F190))="","",OFFSET('Sanitation Data'!$F$32,0,10*ROW('Sanitation Data'!F190)))</f>
        <v/>
      </c>
      <c r="CZ196" s="369" t="str">
        <f ca="1">+IF(OFFSET('Sanitation Data'!$G$28,0,10*ROW('Sanitation Data'!G190))="","",OFFSET('Sanitation Data'!$G$28,0,10*ROW('Sanitation Data'!G190)))</f>
        <v/>
      </c>
      <c r="DA196" s="369" t="str">
        <f ca="1">+IF(OFFSET('Sanitation Data'!$G$29,0,10*ROW('Sanitation Data'!G190))="","",OFFSET('Sanitation Data'!$G$29,0,10*ROW('Sanitation Data'!G190)))</f>
        <v/>
      </c>
      <c r="DB196" s="369" t="str">
        <f ca="1">+IF(OFFSET('Sanitation Data'!$G$30,0,10*ROW('Sanitation Data'!G190))="","",OFFSET('Sanitation Data'!$G$30,0,10*ROW('Sanitation Data'!G190)))</f>
        <v/>
      </c>
      <c r="DC196" s="369" t="str">
        <f ca="1">+IF(OFFSET('Sanitation Data'!$G$31,0,10*ROW('Sanitation Data'!G190))="","",OFFSET('Sanitation Data'!$G$31,0,10*ROW('Sanitation Data'!G190)))</f>
        <v/>
      </c>
      <c r="DD196" s="369" t="str">
        <f ca="1">+IF(OFFSET('Sanitation Data'!$G$32,0,10*ROW('Sanitation Data'!G190))="","",OFFSET('Sanitation Data'!$G$32,0,10*ROW('Sanitation Data'!G190)))</f>
        <v/>
      </c>
      <c r="DE196" s="369" t="str">
        <f ca="1">+IF(OFFSET('Sanitation Data'!$H$28,0,10*ROW('Sanitation Data'!H190))="","",OFFSET('Sanitation Data'!$H$28,0,10*ROW('Sanitation Data'!H190)))</f>
        <v/>
      </c>
      <c r="DF196" s="369" t="str">
        <f ca="1">+IF(OFFSET('Sanitation Data'!$H$29,0,10*ROW('Sanitation Data'!H190))="","",OFFSET('Sanitation Data'!$H$29,0,10*ROW('Sanitation Data'!H190)))</f>
        <v/>
      </c>
      <c r="DG196" s="369" t="str">
        <f ca="1">+IF(OFFSET('Sanitation Data'!$H$30,0,10*ROW('Sanitation Data'!H190))="","",OFFSET('Sanitation Data'!$H$30,0,10*ROW('Sanitation Data'!H190)))</f>
        <v/>
      </c>
      <c r="DH196" s="369" t="str">
        <f ca="1">+IF(OFFSET('Sanitation Data'!$H$31,0,10*ROW('Sanitation Data'!H190))="","",OFFSET('Sanitation Data'!$H$31,0,10*ROW('Sanitation Data'!H190)))</f>
        <v/>
      </c>
      <c r="DI196" s="369" t="str">
        <f ca="1">+IF(OFFSET('Sanitation Data'!$H$32,0,10*ROW('Sanitation Data'!H190))="","",OFFSET('Sanitation Data'!$H$32,0,10*ROW('Sanitation Data'!H190)))</f>
        <v/>
      </c>
      <c r="DJ196" s="369" t="str">
        <f ca="1">+IF(OFFSET('Sanitation Data'!$I$28,0,10*ROW('Sanitation Data'!I190))="","",OFFSET('Sanitation Data'!$I$28,0,10*ROW('Sanitation Data'!I190)))</f>
        <v/>
      </c>
      <c r="DK196" s="369" t="str">
        <f ca="1">+IF(OFFSET('Sanitation Data'!$I$29,0,10*ROW('Sanitation Data'!I190))="","",OFFSET('Sanitation Data'!$I$29,0,10*ROW('Sanitation Data'!I190)))</f>
        <v/>
      </c>
      <c r="DL196" s="369" t="str">
        <f ca="1">+IF(OFFSET('Sanitation Data'!$I$30,0,10*ROW('Sanitation Data'!I190))="","",OFFSET('Sanitation Data'!$I$30,0,10*ROW('Sanitation Data'!I190)))</f>
        <v/>
      </c>
      <c r="DM196" s="369" t="str">
        <f ca="1">+IF(OFFSET('Sanitation Data'!$I$31,0,10*ROW('Sanitation Data'!I190))="","",OFFSET('Sanitation Data'!$I$31,0,10*ROW('Sanitation Data'!I190)))</f>
        <v/>
      </c>
      <c r="DN196" s="369" t="str">
        <f ca="1">+IF(OFFSET('Sanitation Data'!$I$32,0,10*ROW('Sanitation Data'!I190))="","",OFFSET('Sanitation Data'!$I$32,0,10*ROW('Sanitation Data'!I190)))</f>
        <v/>
      </c>
      <c r="DO196" s="369" t="str">
        <f ca="1">+IF(OFFSET('Hygiene Data'!$D$11,0,10*ROW('Hygiene Data'!D190))="","",OFFSET('Hygiene Data'!$D$11,0,10*ROW('Hygiene Data'!D190)))</f>
        <v/>
      </c>
      <c r="DP196" s="369" t="str">
        <f ca="1">+IF(OFFSET('Hygiene Data'!$D$12,0,10*ROW('Hygiene Data'!D190))="","",OFFSET('Hygiene Data'!$D$12,0,10*ROW('Hygiene Data'!D190)))</f>
        <v/>
      </c>
      <c r="DQ196" s="369" t="str">
        <f ca="1">+IF(OFFSET('Hygiene Data'!$D$13,0,10*ROW('Hygiene Data'!D190))="","",OFFSET('Hygiene Data'!$D$13,0,10*ROW('Hygiene Data'!D190)))</f>
        <v/>
      </c>
      <c r="DR196" s="369" t="str">
        <f ca="1">+IF(OFFSET('Hygiene Data'!$E$11,0,10*ROW('Hygiene Data'!E190))="","",OFFSET('Hygiene Data'!$E$11,0,10*ROW('Hygiene Data'!E190)))</f>
        <v/>
      </c>
      <c r="DS196" s="369" t="str">
        <f ca="1">+IF(OFFSET('Hygiene Data'!$E$12,0,10*ROW('Hygiene Data'!E190))="","",OFFSET('Hygiene Data'!$E$12,0,10*ROW('Hygiene Data'!E190)))</f>
        <v/>
      </c>
      <c r="DT196" s="369" t="str">
        <f ca="1">+IF(OFFSET('Hygiene Data'!$E$13,0,10*ROW('Hygiene Data'!E190))="","",OFFSET('Hygiene Data'!$E$13,0,10*ROW('Hygiene Data'!E190)))</f>
        <v/>
      </c>
      <c r="DU196" s="369" t="str">
        <f ca="1">+IF(OFFSET('Hygiene Data'!$F$11,0,10*ROW('Hygiene Data'!F190))="","",OFFSET('Hygiene Data'!$F$11,0,10*ROW('Hygiene Data'!F190)))</f>
        <v/>
      </c>
      <c r="DV196" s="369" t="str">
        <f ca="1">+IF(OFFSET('Hygiene Data'!$F$12,0,10*ROW('Hygiene Data'!F190))="","",OFFSET('Hygiene Data'!$F$12,0,10*ROW('Hygiene Data'!F190)))</f>
        <v/>
      </c>
      <c r="DW196" s="369" t="str">
        <f ca="1">+IF(OFFSET('Hygiene Data'!$F$13,0,10*ROW('Hygiene Data'!F190))="","",OFFSET('Hygiene Data'!$F$13,0,10*ROW('Hygiene Data'!F190)))</f>
        <v/>
      </c>
      <c r="DX196" s="369" t="str">
        <f ca="1">+IF(OFFSET('Hygiene Data'!$G$11,0,10*ROW('Hygiene Data'!G190))="","",OFFSET('Hygiene Data'!$G$11,0,10*ROW('Hygiene Data'!G190)))</f>
        <v/>
      </c>
      <c r="DY196" s="369" t="str">
        <f ca="1">+IF(OFFSET('Hygiene Data'!$G$12,0,10*ROW('Hygiene Data'!G190))="","",OFFSET('Hygiene Data'!$G$12,0,10*ROW('Hygiene Data'!G190)))</f>
        <v/>
      </c>
      <c r="DZ196" s="369" t="str">
        <f ca="1">+IF(OFFSET('Hygiene Data'!$G$13,0,10*ROW('Hygiene Data'!G190))="","",OFFSET('Hygiene Data'!$G$13,0,10*ROW('Hygiene Data'!G190)))</f>
        <v/>
      </c>
      <c r="EA196" s="369" t="str">
        <f ca="1">+IF(OFFSET('Hygiene Data'!$H$11,0,10*ROW('Hygiene Data'!H190))="","",OFFSET('Hygiene Data'!$H$11,0,10*ROW('Hygiene Data'!H190)))</f>
        <v/>
      </c>
      <c r="EB196" s="369" t="str">
        <f ca="1">+IF(OFFSET('Hygiene Data'!$H$12,0,10*ROW('Hygiene Data'!H190))="","",OFFSET('Hygiene Data'!$H$12,0,10*ROW('Hygiene Data'!H190)))</f>
        <v/>
      </c>
      <c r="EC196" s="369" t="str">
        <f ca="1">+IF(OFFSET('Hygiene Data'!$H$13,0,10*ROW('Hygiene Data'!H190))="","",OFFSET('Hygiene Data'!$H$13,0,10*ROW('Hygiene Data'!H190)))</f>
        <v/>
      </c>
      <c r="ED196" s="369" t="str">
        <f ca="1">+IF(OFFSET('Hygiene Data'!$I$11,0,10*ROW('Hygiene Data'!I190))="","",OFFSET('Hygiene Data'!$I$11,0,10*ROW('Hygiene Data'!I190)))</f>
        <v/>
      </c>
      <c r="EE196" s="369" t="str">
        <f ca="1">+IF(OFFSET('Hygiene Data'!$I$12,0,10*ROW('Hygiene Data'!I190))="","",OFFSET('Hygiene Data'!$I$12,0,10*ROW('Hygiene Data'!I190)))</f>
        <v/>
      </c>
      <c r="EF196" s="369" t="str">
        <f ca="1">+IF(OFFSET('Hygiene Data'!$I$13,0,10*ROW('Hygiene Data'!I190))="","",OFFSET('Hygiene Data'!$I$13,0,10*ROW('Hygiene Data'!I190)))</f>
        <v/>
      </c>
    </row>
    <row r="197" spans="1:136" x14ac:dyDescent="0.25">
      <c r="A197" s="478" t="str">
        <f ca="1">+IF(OFFSET('Water Data'!$B$2,0,10*ROW('Water Data'!E191))="","",OFFSET('Water Data'!$B$2,0,10*ROW('Water Data'!E191)))</f>
        <v/>
      </c>
      <c r="B197" s="478"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05" t="str">
        <f t="shared" ca="1" si="2"/>
        <v/>
      </c>
      <c r="D197" s="506"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06"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06"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06"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06"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06"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06"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06"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06"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06"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06"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06"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06"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06"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06"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06"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06"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06"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07"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07"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07"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07"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07"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07"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07"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07"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07"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07"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07"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07"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07"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07"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07"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07"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07"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07"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07"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07"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07"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07"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07"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07"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07"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07"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07"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07"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07"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07"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08"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84"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08"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08"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08"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08"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08"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08"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08"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08"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08"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08"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08"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08"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08"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08"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08"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08"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69" t="str">
        <f ca="1">+IF(OFFSET('Water Data'!$D$27,0,10*ROW('Water Data'!D191))="","",OFFSET('Water Data'!$D$27,0,10*ROW('Water Data'!D191)))</f>
        <v/>
      </c>
      <c r="BT197" s="369" t="str">
        <f ca="1">+IF(OFFSET('Water Data'!$D$28,0,10*ROW('Water Data'!D191))="","",OFFSET('Water Data'!$D$28,0,10*ROW('Water Data'!D191)))</f>
        <v/>
      </c>
      <c r="BU197" s="369" t="str">
        <f ca="1">+IF(OFFSET('Water Data'!$D$29,0,10*ROW('Water Data'!D191))="","",OFFSET('Water Data'!$D$29,0,10*ROW('Water Data'!D191)))</f>
        <v/>
      </c>
      <c r="BV197" s="369" t="str">
        <f ca="1">+IF(OFFSET('Water Data'!$E$27,0,10*ROW('Water Data'!E191))="","",OFFSET('Water Data'!$E$27,0,10*ROW('Water Data'!E191)))</f>
        <v/>
      </c>
      <c r="BW197" s="369" t="str">
        <f ca="1">+IF(OFFSET('Water Data'!$E$28,0,10*ROW('Water Data'!E191))="","",OFFSET('Water Data'!$E$28,0,10*ROW('Water Data'!E191)))</f>
        <v/>
      </c>
      <c r="BX197" s="369" t="str">
        <f ca="1">+IF(OFFSET('Water Data'!$E$29,0,10*ROW('Water Data'!E191))="","",OFFSET('Water Data'!$E$29,0,10*ROW('Water Data'!E191)))</f>
        <v/>
      </c>
      <c r="BY197" s="369" t="str">
        <f ca="1">+IF(OFFSET('Water Data'!$F$27,0,10*ROW('Water Data'!F191))="","",OFFSET('Water Data'!$F$27,0,10*ROW('Water Data'!F191)))</f>
        <v/>
      </c>
      <c r="BZ197" s="369" t="str">
        <f ca="1">+IF(OFFSET('Water Data'!$F$28,0,10*ROW('Water Data'!F191))="","",OFFSET('Water Data'!$F$28,0,10*ROW('Water Data'!F191)))</f>
        <v/>
      </c>
      <c r="CA197" s="369" t="str">
        <f ca="1">+IF(OFFSET('Water Data'!$F$29,0,10*ROW('Water Data'!F191))="","",OFFSET('Water Data'!$F$29,0,10*ROW('Water Data'!F191)))</f>
        <v/>
      </c>
      <c r="CB197" s="369" t="str">
        <f ca="1">+IF(OFFSET('Water Data'!$G$27,0,10*ROW('Water Data'!G191))="","",OFFSET('Water Data'!$G$27,0,10*ROW('Water Data'!G191)))</f>
        <v/>
      </c>
      <c r="CC197" s="369" t="str">
        <f ca="1">+IF(OFFSET('Water Data'!$G$28,0,10*ROW('Water Data'!G191))="","",OFFSET('Water Data'!$G$28,0,10*ROW('Water Data'!G191)))</f>
        <v/>
      </c>
      <c r="CD197" s="369" t="str">
        <f ca="1">+IF(OFFSET('Water Data'!$G$29,0,10*ROW('Water Data'!G191))="","",OFFSET('Water Data'!$G$29,0,10*ROW('Water Data'!G191)))</f>
        <v/>
      </c>
      <c r="CE197" s="369" t="str">
        <f ca="1">+IF(OFFSET('Water Data'!$H$27,0,10*ROW('Water Data'!H191))="","",OFFSET('Water Data'!$H$27,0,10*ROW('Water Data'!H191)))</f>
        <v/>
      </c>
      <c r="CF197" s="369" t="str">
        <f ca="1">+IF(OFFSET('Water Data'!$H$28,0,10*ROW('Water Data'!H191))="","",OFFSET('Water Data'!$H$28,0,10*ROW('Water Data'!H191)))</f>
        <v/>
      </c>
      <c r="CG197" s="369" t="str">
        <f ca="1">+IF(OFFSET('Water Data'!$H$29,0,10*ROW('Water Data'!H191))="","",OFFSET('Water Data'!$H$29,0,10*ROW('Water Data'!H191)))</f>
        <v/>
      </c>
      <c r="CH197" s="369" t="str">
        <f ca="1">+IF(OFFSET('Water Data'!$I$27,0,10*ROW('Water Data'!I191))="","",OFFSET('Water Data'!$I$27,0,10*ROW('Water Data'!I191)))</f>
        <v/>
      </c>
      <c r="CI197" s="369" t="str">
        <f ca="1">+IF(OFFSET('Water Data'!$I$28,0,10*ROW('Water Data'!I191))="","",OFFSET('Water Data'!$I$28,0,10*ROW('Water Data'!I191)))</f>
        <v/>
      </c>
      <c r="CJ197" s="369" t="str">
        <f ca="1">+IF(OFFSET('Water Data'!$I$29,0,10*ROW('Water Data'!I191))="","",OFFSET('Water Data'!$I$29,0,10*ROW('Water Data'!I191)))</f>
        <v/>
      </c>
      <c r="CK197" s="369" t="str">
        <f ca="1">+IF(OFFSET('Sanitation Data'!$D$28,0,10*ROW('Sanitation Data'!D191))="","",OFFSET('Sanitation Data'!$D$28,0,10*ROW('Sanitation Data'!D191)))</f>
        <v/>
      </c>
      <c r="CL197" s="369" t="str">
        <f ca="1">+IF(OFFSET('Sanitation Data'!$D$29,0,10*ROW('Sanitation Data'!D191))="","",OFFSET('Sanitation Data'!$D$29,0,10*ROW('Sanitation Data'!D191)))</f>
        <v/>
      </c>
      <c r="CM197" s="369" t="str">
        <f ca="1">+IF(OFFSET('Sanitation Data'!$D$30,0,10*ROW('Sanitation Data'!D191))="","",OFFSET('Sanitation Data'!$D$30,0,10*ROW('Sanitation Data'!D191)))</f>
        <v/>
      </c>
      <c r="CN197" s="369" t="str">
        <f ca="1">+IF(OFFSET('Sanitation Data'!$D$31,0,10*ROW('Sanitation Data'!D191))="","",OFFSET('Sanitation Data'!$D$31,0,10*ROW('Sanitation Data'!D191)))</f>
        <v/>
      </c>
      <c r="CO197" s="369" t="str">
        <f ca="1">+IF(OFFSET('Sanitation Data'!$D$32,0,10*ROW('Sanitation Data'!D191))="","",OFFSET('Sanitation Data'!$D$32,0,10*ROW('Sanitation Data'!D191)))</f>
        <v/>
      </c>
      <c r="CP197" s="369" t="str">
        <f ca="1">+IF(OFFSET('Sanitation Data'!$E$28,0,10*ROW('Sanitation Data'!E191))="","",OFFSET('Sanitation Data'!$E$28,0,10*ROW('Sanitation Data'!E191)))</f>
        <v/>
      </c>
      <c r="CQ197" s="369" t="str">
        <f ca="1">+IF(OFFSET('Sanitation Data'!$E$29,0,10*ROW('Sanitation Data'!E191))="","",OFFSET('Sanitation Data'!$E$29,0,10*ROW('Sanitation Data'!E191)))</f>
        <v/>
      </c>
      <c r="CR197" s="369" t="str">
        <f ca="1">+IF(OFFSET('Sanitation Data'!$E$30,0,10*ROW('Sanitation Data'!E191))="","",OFFSET('Sanitation Data'!$E$30,0,10*ROW('Sanitation Data'!E191)))</f>
        <v/>
      </c>
      <c r="CS197" s="369" t="str">
        <f ca="1">+IF(OFFSET('Sanitation Data'!$E$31,0,10*ROW('Sanitation Data'!E191))="","",OFFSET('Sanitation Data'!$E$31,0,10*ROW('Sanitation Data'!E191)))</f>
        <v/>
      </c>
      <c r="CT197" s="369" t="str">
        <f ca="1">+IF(OFFSET('Sanitation Data'!$E$32,0,10*ROW('Sanitation Data'!E191))="","",OFFSET('Sanitation Data'!$E$32,0,10*ROW('Sanitation Data'!E191)))</f>
        <v/>
      </c>
      <c r="CU197" s="369" t="str">
        <f ca="1">+IF(OFFSET('Sanitation Data'!$F$28,0,10*ROW('Sanitation Data'!F191))="","",OFFSET('Sanitation Data'!$F$28,0,10*ROW('Sanitation Data'!F191)))</f>
        <v/>
      </c>
      <c r="CV197" s="369" t="str">
        <f ca="1">+IF(OFFSET('Sanitation Data'!$F$29,0,10*ROW('Sanitation Data'!F191))="","",OFFSET('Sanitation Data'!$F$29,0,10*ROW('Sanitation Data'!F191)))</f>
        <v/>
      </c>
      <c r="CW197" s="369" t="str">
        <f ca="1">+IF(OFFSET('Sanitation Data'!$F$30,0,10*ROW('Sanitation Data'!F191))="","",OFFSET('Sanitation Data'!$F$30,0,10*ROW('Sanitation Data'!F191)))</f>
        <v/>
      </c>
      <c r="CX197" s="369" t="str">
        <f ca="1">+IF(OFFSET('Sanitation Data'!$F$31,0,10*ROW('Sanitation Data'!F191))="","",OFFSET('Sanitation Data'!$F$31,0,10*ROW('Sanitation Data'!F191)))</f>
        <v/>
      </c>
      <c r="CY197" s="369" t="str">
        <f ca="1">+IF(OFFSET('Sanitation Data'!$F$32,0,10*ROW('Sanitation Data'!F191))="","",OFFSET('Sanitation Data'!$F$32,0,10*ROW('Sanitation Data'!F191)))</f>
        <v/>
      </c>
      <c r="CZ197" s="369" t="str">
        <f ca="1">+IF(OFFSET('Sanitation Data'!$G$28,0,10*ROW('Sanitation Data'!G191))="","",OFFSET('Sanitation Data'!$G$28,0,10*ROW('Sanitation Data'!G191)))</f>
        <v/>
      </c>
      <c r="DA197" s="369" t="str">
        <f ca="1">+IF(OFFSET('Sanitation Data'!$G$29,0,10*ROW('Sanitation Data'!G191))="","",OFFSET('Sanitation Data'!$G$29,0,10*ROW('Sanitation Data'!G191)))</f>
        <v/>
      </c>
      <c r="DB197" s="369" t="str">
        <f ca="1">+IF(OFFSET('Sanitation Data'!$G$30,0,10*ROW('Sanitation Data'!G191))="","",OFFSET('Sanitation Data'!$G$30,0,10*ROW('Sanitation Data'!G191)))</f>
        <v/>
      </c>
      <c r="DC197" s="369" t="str">
        <f ca="1">+IF(OFFSET('Sanitation Data'!$G$31,0,10*ROW('Sanitation Data'!G191))="","",OFFSET('Sanitation Data'!$G$31,0,10*ROW('Sanitation Data'!G191)))</f>
        <v/>
      </c>
      <c r="DD197" s="369" t="str">
        <f ca="1">+IF(OFFSET('Sanitation Data'!$G$32,0,10*ROW('Sanitation Data'!G191))="","",OFFSET('Sanitation Data'!$G$32,0,10*ROW('Sanitation Data'!G191)))</f>
        <v/>
      </c>
      <c r="DE197" s="369" t="str">
        <f ca="1">+IF(OFFSET('Sanitation Data'!$H$28,0,10*ROW('Sanitation Data'!H191))="","",OFFSET('Sanitation Data'!$H$28,0,10*ROW('Sanitation Data'!H191)))</f>
        <v/>
      </c>
      <c r="DF197" s="369" t="str">
        <f ca="1">+IF(OFFSET('Sanitation Data'!$H$29,0,10*ROW('Sanitation Data'!H191))="","",OFFSET('Sanitation Data'!$H$29,0,10*ROW('Sanitation Data'!H191)))</f>
        <v/>
      </c>
      <c r="DG197" s="369" t="str">
        <f ca="1">+IF(OFFSET('Sanitation Data'!$H$30,0,10*ROW('Sanitation Data'!H191))="","",OFFSET('Sanitation Data'!$H$30,0,10*ROW('Sanitation Data'!H191)))</f>
        <v/>
      </c>
      <c r="DH197" s="369" t="str">
        <f ca="1">+IF(OFFSET('Sanitation Data'!$H$31,0,10*ROW('Sanitation Data'!H191))="","",OFFSET('Sanitation Data'!$H$31,0,10*ROW('Sanitation Data'!H191)))</f>
        <v/>
      </c>
      <c r="DI197" s="369" t="str">
        <f ca="1">+IF(OFFSET('Sanitation Data'!$H$32,0,10*ROW('Sanitation Data'!H191))="","",OFFSET('Sanitation Data'!$H$32,0,10*ROW('Sanitation Data'!H191)))</f>
        <v/>
      </c>
      <c r="DJ197" s="369" t="str">
        <f ca="1">+IF(OFFSET('Sanitation Data'!$I$28,0,10*ROW('Sanitation Data'!I191))="","",OFFSET('Sanitation Data'!$I$28,0,10*ROW('Sanitation Data'!I191)))</f>
        <v/>
      </c>
      <c r="DK197" s="369" t="str">
        <f ca="1">+IF(OFFSET('Sanitation Data'!$I$29,0,10*ROW('Sanitation Data'!I191))="","",OFFSET('Sanitation Data'!$I$29,0,10*ROW('Sanitation Data'!I191)))</f>
        <v/>
      </c>
      <c r="DL197" s="369" t="str">
        <f ca="1">+IF(OFFSET('Sanitation Data'!$I$30,0,10*ROW('Sanitation Data'!I191))="","",OFFSET('Sanitation Data'!$I$30,0,10*ROW('Sanitation Data'!I191)))</f>
        <v/>
      </c>
      <c r="DM197" s="369" t="str">
        <f ca="1">+IF(OFFSET('Sanitation Data'!$I$31,0,10*ROW('Sanitation Data'!I191))="","",OFFSET('Sanitation Data'!$I$31,0,10*ROW('Sanitation Data'!I191)))</f>
        <v/>
      </c>
      <c r="DN197" s="369" t="str">
        <f ca="1">+IF(OFFSET('Sanitation Data'!$I$32,0,10*ROW('Sanitation Data'!I191))="","",OFFSET('Sanitation Data'!$I$32,0,10*ROW('Sanitation Data'!I191)))</f>
        <v/>
      </c>
      <c r="DO197" s="369" t="str">
        <f ca="1">+IF(OFFSET('Hygiene Data'!$D$11,0,10*ROW('Hygiene Data'!D191))="","",OFFSET('Hygiene Data'!$D$11,0,10*ROW('Hygiene Data'!D191)))</f>
        <v/>
      </c>
      <c r="DP197" s="369" t="str">
        <f ca="1">+IF(OFFSET('Hygiene Data'!$D$12,0,10*ROW('Hygiene Data'!D191))="","",OFFSET('Hygiene Data'!$D$12,0,10*ROW('Hygiene Data'!D191)))</f>
        <v/>
      </c>
      <c r="DQ197" s="369" t="str">
        <f ca="1">+IF(OFFSET('Hygiene Data'!$D$13,0,10*ROW('Hygiene Data'!D191))="","",OFFSET('Hygiene Data'!$D$13,0,10*ROW('Hygiene Data'!D191)))</f>
        <v/>
      </c>
      <c r="DR197" s="369" t="str">
        <f ca="1">+IF(OFFSET('Hygiene Data'!$E$11,0,10*ROW('Hygiene Data'!E191))="","",OFFSET('Hygiene Data'!$E$11,0,10*ROW('Hygiene Data'!E191)))</f>
        <v/>
      </c>
      <c r="DS197" s="369" t="str">
        <f ca="1">+IF(OFFSET('Hygiene Data'!$E$12,0,10*ROW('Hygiene Data'!E191))="","",OFFSET('Hygiene Data'!$E$12,0,10*ROW('Hygiene Data'!E191)))</f>
        <v/>
      </c>
      <c r="DT197" s="369" t="str">
        <f ca="1">+IF(OFFSET('Hygiene Data'!$E$13,0,10*ROW('Hygiene Data'!E191))="","",OFFSET('Hygiene Data'!$E$13,0,10*ROW('Hygiene Data'!E191)))</f>
        <v/>
      </c>
      <c r="DU197" s="369" t="str">
        <f ca="1">+IF(OFFSET('Hygiene Data'!$F$11,0,10*ROW('Hygiene Data'!F191))="","",OFFSET('Hygiene Data'!$F$11,0,10*ROW('Hygiene Data'!F191)))</f>
        <v/>
      </c>
      <c r="DV197" s="369" t="str">
        <f ca="1">+IF(OFFSET('Hygiene Data'!$F$12,0,10*ROW('Hygiene Data'!F191))="","",OFFSET('Hygiene Data'!$F$12,0,10*ROW('Hygiene Data'!F191)))</f>
        <v/>
      </c>
      <c r="DW197" s="369" t="str">
        <f ca="1">+IF(OFFSET('Hygiene Data'!$F$13,0,10*ROW('Hygiene Data'!F191))="","",OFFSET('Hygiene Data'!$F$13,0,10*ROW('Hygiene Data'!F191)))</f>
        <v/>
      </c>
      <c r="DX197" s="369" t="str">
        <f ca="1">+IF(OFFSET('Hygiene Data'!$G$11,0,10*ROW('Hygiene Data'!G191))="","",OFFSET('Hygiene Data'!$G$11,0,10*ROW('Hygiene Data'!G191)))</f>
        <v/>
      </c>
      <c r="DY197" s="369" t="str">
        <f ca="1">+IF(OFFSET('Hygiene Data'!$G$12,0,10*ROW('Hygiene Data'!G191))="","",OFFSET('Hygiene Data'!$G$12,0,10*ROW('Hygiene Data'!G191)))</f>
        <v/>
      </c>
      <c r="DZ197" s="369" t="str">
        <f ca="1">+IF(OFFSET('Hygiene Data'!$G$13,0,10*ROW('Hygiene Data'!G191))="","",OFFSET('Hygiene Data'!$G$13,0,10*ROW('Hygiene Data'!G191)))</f>
        <v/>
      </c>
      <c r="EA197" s="369" t="str">
        <f ca="1">+IF(OFFSET('Hygiene Data'!$H$11,0,10*ROW('Hygiene Data'!H191))="","",OFFSET('Hygiene Data'!$H$11,0,10*ROW('Hygiene Data'!H191)))</f>
        <v/>
      </c>
      <c r="EB197" s="369" t="str">
        <f ca="1">+IF(OFFSET('Hygiene Data'!$H$12,0,10*ROW('Hygiene Data'!H191))="","",OFFSET('Hygiene Data'!$H$12,0,10*ROW('Hygiene Data'!H191)))</f>
        <v/>
      </c>
      <c r="EC197" s="369" t="str">
        <f ca="1">+IF(OFFSET('Hygiene Data'!$H$13,0,10*ROW('Hygiene Data'!H191))="","",OFFSET('Hygiene Data'!$H$13,0,10*ROW('Hygiene Data'!H191)))</f>
        <v/>
      </c>
      <c r="ED197" s="369" t="str">
        <f ca="1">+IF(OFFSET('Hygiene Data'!$I$11,0,10*ROW('Hygiene Data'!I191))="","",OFFSET('Hygiene Data'!$I$11,0,10*ROW('Hygiene Data'!I191)))</f>
        <v/>
      </c>
      <c r="EE197" s="369" t="str">
        <f ca="1">+IF(OFFSET('Hygiene Data'!$I$12,0,10*ROW('Hygiene Data'!I191))="","",OFFSET('Hygiene Data'!$I$12,0,10*ROW('Hygiene Data'!I191)))</f>
        <v/>
      </c>
      <c r="EF197" s="369" t="str">
        <f ca="1">+IF(OFFSET('Hygiene Data'!$I$13,0,10*ROW('Hygiene Data'!I191))="","",OFFSET('Hygiene Data'!$I$13,0,10*ROW('Hygiene Data'!I191)))</f>
        <v/>
      </c>
    </row>
    <row r="198" spans="1:136" x14ac:dyDescent="0.25">
      <c r="A198" s="478" t="str">
        <f ca="1">+IF(OFFSET('Water Data'!$B$2,0,10*ROW('Water Data'!E192))="","",OFFSET('Water Data'!$B$2,0,10*ROW('Water Data'!E192)))</f>
        <v/>
      </c>
      <c r="B198" s="478"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05" t="str">
        <f t="shared" ca="1" si="2"/>
        <v/>
      </c>
      <c r="D198" s="506"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06"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06"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06"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06"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06"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06"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06"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06"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06"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06"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06"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06"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06"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06"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06"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06"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06"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07"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07"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07"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07"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07"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07"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07"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07"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07"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07"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07"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07"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07"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07"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07"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07"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07"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07"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07"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07"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07"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07"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07"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07"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07"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07"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07"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07"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07"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07"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08"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84"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08"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08"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08"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08"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08"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08"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08"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08"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08"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08"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08"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08"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08"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08"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08"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08"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69" t="str">
        <f ca="1">+IF(OFFSET('Water Data'!$D$27,0,10*ROW('Water Data'!D192))="","",OFFSET('Water Data'!$D$27,0,10*ROW('Water Data'!D192)))</f>
        <v/>
      </c>
      <c r="BT198" s="369" t="str">
        <f ca="1">+IF(OFFSET('Water Data'!$D$28,0,10*ROW('Water Data'!D192))="","",OFFSET('Water Data'!$D$28,0,10*ROW('Water Data'!D192)))</f>
        <v/>
      </c>
      <c r="BU198" s="369" t="str">
        <f ca="1">+IF(OFFSET('Water Data'!$D$29,0,10*ROW('Water Data'!D192))="","",OFFSET('Water Data'!$D$29,0,10*ROW('Water Data'!D192)))</f>
        <v/>
      </c>
      <c r="BV198" s="369" t="str">
        <f ca="1">+IF(OFFSET('Water Data'!$E$27,0,10*ROW('Water Data'!E192))="","",OFFSET('Water Data'!$E$27,0,10*ROW('Water Data'!E192)))</f>
        <v/>
      </c>
      <c r="BW198" s="369" t="str">
        <f ca="1">+IF(OFFSET('Water Data'!$E$28,0,10*ROW('Water Data'!E192))="","",OFFSET('Water Data'!$E$28,0,10*ROW('Water Data'!E192)))</f>
        <v/>
      </c>
      <c r="BX198" s="369" t="str">
        <f ca="1">+IF(OFFSET('Water Data'!$E$29,0,10*ROW('Water Data'!E192))="","",OFFSET('Water Data'!$E$29,0,10*ROW('Water Data'!E192)))</f>
        <v/>
      </c>
      <c r="BY198" s="369" t="str">
        <f ca="1">+IF(OFFSET('Water Data'!$F$27,0,10*ROW('Water Data'!F192))="","",OFFSET('Water Data'!$F$27,0,10*ROW('Water Data'!F192)))</f>
        <v/>
      </c>
      <c r="BZ198" s="369" t="str">
        <f ca="1">+IF(OFFSET('Water Data'!$F$28,0,10*ROW('Water Data'!F192))="","",OFFSET('Water Data'!$F$28,0,10*ROW('Water Data'!F192)))</f>
        <v/>
      </c>
      <c r="CA198" s="369" t="str">
        <f ca="1">+IF(OFFSET('Water Data'!$F$29,0,10*ROW('Water Data'!F192))="","",OFFSET('Water Data'!$F$29,0,10*ROW('Water Data'!F192)))</f>
        <v/>
      </c>
      <c r="CB198" s="369" t="str">
        <f ca="1">+IF(OFFSET('Water Data'!$G$27,0,10*ROW('Water Data'!G192))="","",OFFSET('Water Data'!$G$27,0,10*ROW('Water Data'!G192)))</f>
        <v/>
      </c>
      <c r="CC198" s="369" t="str">
        <f ca="1">+IF(OFFSET('Water Data'!$G$28,0,10*ROW('Water Data'!G192))="","",OFFSET('Water Data'!$G$28,0,10*ROW('Water Data'!G192)))</f>
        <v/>
      </c>
      <c r="CD198" s="369" t="str">
        <f ca="1">+IF(OFFSET('Water Data'!$G$29,0,10*ROW('Water Data'!G192))="","",OFFSET('Water Data'!$G$29,0,10*ROW('Water Data'!G192)))</f>
        <v/>
      </c>
      <c r="CE198" s="369" t="str">
        <f ca="1">+IF(OFFSET('Water Data'!$H$27,0,10*ROW('Water Data'!H192))="","",OFFSET('Water Data'!$H$27,0,10*ROW('Water Data'!H192)))</f>
        <v/>
      </c>
      <c r="CF198" s="369" t="str">
        <f ca="1">+IF(OFFSET('Water Data'!$H$28,0,10*ROW('Water Data'!H192))="","",OFFSET('Water Data'!$H$28,0,10*ROW('Water Data'!H192)))</f>
        <v/>
      </c>
      <c r="CG198" s="369" t="str">
        <f ca="1">+IF(OFFSET('Water Data'!$H$29,0,10*ROW('Water Data'!H192))="","",OFFSET('Water Data'!$H$29,0,10*ROW('Water Data'!H192)))</f>
        <v/>
      </c>
      <c r="CH198" s="369" t="str">
        <f ca="1">+IF(OFFSET('Water Data'!$I$27,0,10*ROW('Water Data'!I192))="","",OFFSET('Water Data'!$I$27,0,10*ROW('Water Data'!I192)))</f>
        <v/>
      </c>
      <c r="CI198" s="369" t="str">
        <f ca="1">+IF(OFFSET('Water Data'!$I$28,0,10*ROW('Water Data'!I192))="","",OFFSET('Water Data'!$I$28,0,10*ROW('Water Data'!I192)))</f>
        <v/>
      </c>
      <c r="CJ198" s="369" t="str">
        <f ca="1">+IF(OFFSET('Water Data'!$I$29,0,10*ROW('Water Data'!I192))="","",OFFSET('Water Data'!$I$29,0,10*ROW('Water Data'!I192)))</f>
        <v/>
      </c>
      <c r="CK198" s="369" t="str">
        <f ca="1">+IF(OFFSET('Sanitation Data'!$D$28,0,10*ROW('Sanitation Data'!D192))="","",OFFSET('Sanitation Data'!$D$28,0,10*ROW('Sanitation Data'!D192)))</f>
        <v/>
      </c>
      <c r="CL198" s="369" t="str">
        <f ca="1">+IF(OFFSET('Sanitation Data'!$D$29,0,10*ROW('Sanitation Data'!D192))="","",OFFSET('Sanitation Data'!$D$29,0,10*ROW('Sanitation Data'!D192)))</f>
        <v/>
      </c>
      <c r="CM198" s="369" t="str">
        <f ca="1">+IF(OFFSET('Sanitation Data'!$D$30,0,10*ROW('Sanitation Data'!D192))="","",OFFSET('Sanitation Data'!$D$30,0,10*ROW('Sanitation Data'!D192)))</f>
        <v/>
      </c>
      <c r="CN198" s="369" t="str">
        <f ca="1">+IF(OFFSET('Sanitation Data'!$D$31,0,10*ROW('Sanitation Data'!D192))="","",OFFSET('Sanitation Data'!$D$31,0,10*ROW('Sanitation Data'!D192)))</f>
        <v/>
      </c>
      <c r="CO198" s="369" t="str">
        <f ca="1">+IF(OFFSET('Sanitation Data'!$D$32,0,10*ROW('Sanitation Data'!D192))="","",OFFSET('Sanitation Data'!$D$32,0,10*ROW('Sanitation Data'!D192)))</f>
        <v/>
      </c>
      <c r="CP198" s="369" t="str">
        <f ca="1">+IF(OFFSET('Sanitation Data'!$E$28,0,10*ROW('Sanitation Data'!E192))="","",OFFSET('Sanitation Data'!$E$28,0,10*ROW('Sanitation Data'!E192)))</f>
        <v/>
      </c>
      <c r="CQ198" s="369" t="str">
        <f ca="1">+IF(OFFSET('Sanitation Data'!$E$29,0,10*ROW('Sanitation Data'!E192))="","",OFFSET('Sanitation Data'!$E$29,0,10*ROW('Sanitation Data'!E192)))</f>
        <v/>
      </c>
      <c r="CR198" s="369" t="str">
        <f ca="1">+IF(OFFSET('Sanitation Data'!$E$30,0,10*ROW('Sanitation Data'!E192))="","",OFFSET('Sanitation Data'!$E$30,0,10*ROW('Sanitation Data'!E192)))</f>
        <v/>
      </c>
      <c r="CS198" s="369" t="str">
        <f ca="1">+IF(OFFSET('Sanitation Data'!$E$31,0,10*ROW('Sanitation Data'!E192))="","",OFFSET('Sanitation Data'!$E$31,0,10*ROW('Sanitation Data'!E192)))</f>
        <v/>
      </c>
      <c r="CT198" s="369" t="str">
        <f ca="1">+IF(OFFSET('Sanitation Data'!$E$32,0,10*ROW('Sanitation Data'!E192))="","",OFFSET('Sanitation Data'!$E$32,0,10*ROW('Sanitation Data'!E192)))</f>
        <v/>
      </c>
      <c r="CU198" s="369" t="str">
        <f ca="1">+IF(OFFSET('Sanitation Data'!$F$28,0,10*ROW('Sanitation Data'!F192))="","",OFFSET('Sanitation Data'!$F$28,0,10*ROW('Sanitation Data'!F192)))</f>
        <v/>
      </c>
      <c r="CV198" s="369" t="str">
        <f ca="1">+IF(OFFSET('Sanitation Data'!$F$29,0,10*ROW('Sanitation Data'!F192))="","",OFFSET('Sanitation Data'!$F$29,0,10*ROW('Sanitation Data'!F192)))</f>
        <v/>
      </c>
      <c r="CW198" s="369" t="str">
        <f ca="1">+IF(OFFSET('Sanitation Data'!$F$30,0,10*ROW('Sanitation Data'!F192))="","",OFFSET('Sanitation Data'!$F$30,0,10*ROW('Sanitation Data'!F192)))</f>
        <v/>
      </c>
      <c r="CX198" s="369" t="str">
        <f ca="1">+IF(OFFSET('Sanitation Data'!$F$31,0,10*ROW('Sanitation Data'!F192))="","",OFFSET('Sanitation Data'!$F$31,0,10*ROW('Sanitation Data'!F192)))</f>
        <v/>
      </c>
      <c r="CY198" s="369" t="str">
        <f ca="1">+IF(OFFSET('Sanitation Data'!$F$32,0,10*ROW('Sanitation Data'!F192))="","",OFFSET('Sanitation Data'!$F$32,0,10*ROW('Sanitation Data'!F192)))</f>
        <v/>
      </c>
      <c r="CZ198" s="369" t="str">
        <f ca="1">+IF(OFFSET('Sanitation Data'!$G$28,0,10*ROW('Sanitation Data'!G192))="","",OFFSET('Sanitation Data'!$G$28,0,10*ROW('Sanitation Data'!G192)))</f>
        <v/>
      </c>
      <c r="DA198" s="369" t="str">
        <f ca="1">+IF(OFFSET('Sanitation Data'!$G$29,0,10*ROW('Sanitation Data'!G192))="","",OFFSET('Sanitation Data'!$G$29,0,10*ROW('Sanitation Data'!G192)))</f>
        <v/>
      </c>
      <c r="DB198" s="369" t="str">
        <f ca="1">+IF(OFFSET('Sanitation Data'!$G$30,0,10*ROW('Sanitation Data'!G192))="","",OFFSET('Sanitation Data'!$G$30,0,10*ROW('Sanitation Data'!G192)))</f>
        <v/>
      </c>
      <c r="DC198" s="369" t="str">
        <f ca="1">+IF(OFFSET('Sanitation Data'!$G$31,0,10*ROW('Sanitation Data'!G192))="","",OFFSET('Sanitation Data'!$G$31,0,10*ROW('Sanitation Data'!G192)))</f>
        <v/>
      </c>
      <c r="DD198" s="369" t="str">
        <f ca="1">+IF(OFFSET('Sanitation Data'!$G$32,0,10*ROW('Sanitation Data'!G192))="","",OFFSET('Sanitation Data'!$G$32,0,10*ROW('Sanitation Data'!G192)))</f>
        <v/>
      </c>
      <c r="DE198" s="369" t="str">
        <f ca="1">+IF(OFFSET('Sanitation Data'!$H$28,0,10*ROW('Sanitation Data'!H192))="","",OFFSET('Sanitation Data'!$H$28,0,10*ROW('Sanitation Data'!H192)))</f>
        <v/>
      </c>
      <c r="DF198" s="369" t="str">
        <f ca="1">+IF(OFFSET('Sanitation Data'!$H$29,0,10*ROW('Sanitation Data'!H192))="","",OFFSET('Sanitation Data'!$H$29,0,10*ROW('Sanitation Data'!H192)))</f>
        <v/>
      </c>
      <c r="DG198" s="369" t="str">
        <f ca="1">+IF(OFFSET('Sanitation Data'!$H$30,0,10*ROW('Sanitation Data'!H192))="","",OFFSET('Sanitation Data'!$H$30,0,10*ROW('Sanitation Data'!H192)))</f>
        <v/>
      </c>
      <c r="DH198" s="369" t="str">
        <f ca="1">+IF(OFFSET('Sanitation Data'!$H$31,0,10*ROW('Sanitation Data'!H192))="","",OFFSET('Sanitation Data'!$H$31,0,10*ROW('Sanitation Data'!H192)))</f>
        <v/>
      </c>
      <c r="DI198" s="369" t="str">
        <f ca="1">+IF(OFFSET('Sanitation Data'!$H$32,0,10*ROW('Sanitation Data'!H192))="","",OFFSET('Sanitation Data'!$H$32,0,10*ROW('Sanitation Data'!H192)))</f>
        <v/>
      </c>
      <c r="DJ198" s="369" t="str">
        <f ca="1">+IF(OFFSET('Sanitation Data'!$I$28,0,10*ROW('Sanitation Data'!I192))="","",OFFSET('Sanitation Data'!$I$28,0,10*ROW('Sanitation Data'!I192)))</f>
        <v/>
      </c>
      <c r="DK198" s="369" t="str">
        <f ca="1">+IF(OFFSET('Sanitation Data'!$I$29,0,10*ROW('Sanitation Data'!I192))="","",OFFSET('Sanitation Data'!$I$29,0,10*ROW('Sanitation Data'!I192)))</f>
        <v/>
      </c>
      <c r="DL198" s="369" t="str">
        <f ca="1">+IF(OFFSET('Sanitation Data'!$I$30,0,10*ROW('Sanitation Data'!I192))="","",OFFSET('Sanitation Data'!$I$30,0,10*ROW('Sanitation Data'!I192)))</f>
        <v/>
      </c>
      <c r="DM198" s="369" t="str">
        <f ca="1">+IF(OFFSET('Sanitation Data'!$I$31,0,10*ROW('Sanitation Data'!I192))="","",OFFSET('Sanitation Data'!$I$31,0,10*ROW('Sanitation Data'!I192)))</f>
        <v/>
      </c>
      <c r="DN198" s="369" t="str">
        <f ca="1">+IF(OFFSET('Sanitation Data'!$I$32,0,10*ROW('Sanitation Data'!I192))="","",OFFSET('Sanitation Data'!$I$32,0,10*ROW('Sanitation Data'!I192)))</f>
        <v/>
      </c>
      <c r="DO198" s="369" t="str">
        <f ca="1">+IF(OFFSET('Hygiene Data'!$D$11,0,10*ROW('Hygiene Data'!D192))="","",OFFSET('Hygiene Data'!$D$11,0,10*ROW('Hygiene Data'!D192)))</f>
        <v/>
      </c>
      <c r="DP198" s="369" t="str">
        <f ca="1">+IF(OFFSET('Hygiene Data'!$D$12,0,10*ROW('Hygiene Data'!D192))="","",OFFSET('Hygiene Data'!$D$12,0,10*ROW('Hygiene Data'!D192)))</f>
        <v/>
      </c>
      <c r="DQ198" s="369" t="str">
        <f ca="1">+IF(OFFSET('Hygiene Data'!$D$13,0,10*ROW('Hygiene Data'!D192))="","",OFFSET('Hygiene Data'!$D$13,0,10*ROW('Hygiene Data'!D192)))</f>
        <v/>
      </c>
      <c r="DR198" s="369" t="str">
        <f ca="1">+IF(OFFSET('Hygiene Data'!$E$11,0,10*ROW('Hygiene Data'!E192))="","",OFFSET('Hygiene Data'!$E$11,0,10*ROW('Hygiene Data'!E192)))</f>
        <v/>
      </c>
      <c r="DS198" s="369" t="str">
        <f ca="1">+IF(OFFSET('Hygiene Data'!$E$12,0,10*ROW('Hygiene Data'!E192))="","",OFFSET('Hygiene Data'!$E$12,0,10*ROW('Hygiene Data'!E192)))</f>
        <v/>
      </c>
      <c r="DT198" s="369" t="str">
        <f ca="1">+IF(OFFSET('Hygiene Data'!$E$13,0,10*ROW('Hygiene Data'!E192))="","",OFFSET('Hygiene Data'!$E$13,0,10*ROW('Hygiene Data'!E192)))</f>
        <v/>
      </c>
      <c r="DU198" s="369" t="str">
        <f ca="1">+IF(OFFSET('Hygiene Data'!$F$11,0,10*ROW('Hygiene Data'!F192))="","",OFFSET('Hygiene Data'!$F$11,0,10*ROW('Hygiene Data'!F192)))</f>
        <v/>
      </c>
      <c r="DV198" s="369" t="str">
        <f ca="1">+IF(OFFSET('Hygiene Data'!$F$12,0,10*ROW('Hygiene Data'!F192))="","",OFFSET('Hygiene Data'!$F$12,0,10*ROW('Hygiene Data'!F192)))</f>
        <v/>
      </c>
      <c r="DW198" s="369" t="str">
        <f ca="1">+IF(OFFSET('Hygiene Data'!$F$13,0,10*ROW('Hygiene Data'!F192))="","",OFFSET('Hygiene Data'!$F$13,0,10*ROW('Hygiene Data'!F192)))</f>
        <v/>
      </c>
      <c r="DX198" s="369" t="str">
        <f ca="1">+IF(OFFSET('Hygiene Data'!$G$11,0,10*ROW('Hygiene Data'!G192))="","",OFFSET('Hygiene Data'!$G$11,0,10*ROW('Hygiene Data'!G192)))</f>
        <v/>
      </c>
      <c r="DY198" s="369" t="str">
        <f ca="1">+IF(OFFSET('Hygiene Data'!$G$12,0,10*ROW('Hygiene Data'!G192))="","",OFFSET('Hygiene Data'!$G$12,0,10*ROW('Hygiene Data'!G192)))</f>
        <v/>
      </c>
      <c r="DZ198" s="369" t="str">
        <f ca="1">+IF(OFFSET('Hygiene Data'!$G$13,0,10*ROW('Hygiene Data'!G192))="","",OFFSET('Hygiene Data'!$G$13,0,10*ROW('Hygiene Data'!G192)))</f>
        <v/>
      </c>
      <c r="EA198" s="369" t="str">
        <f ca="1">+IF(OFFSET('Hygiene Data'!$H$11,0,10*ROW('Hygiene Data'!H192))="","",OFFSET('Hygiene Data'!$H$11,0,10*ROW('Hygiene Data'!H192)))</f>
        <v/>
      </c>
      <c r="EB198" s="369" t="str">
        <f ca="1">+IF(OFFSET('Hygiene Data'!$H$12,0,10*ROW('Hygiene Data'!H192))="","",OFFSET('Hygiene Data'!$H$12,0,10*ROW('Hygiene Data'!H192)))</f>
        <v/>
      </c>
      <c r="EC198" s="369" t="str">
        <f ca="1">+IF(OFFSET('Hygiene Data'!$H$13,0,10*ROW('Hygiene Data'!H192))="","",OFFSET('Hygiene Data'!$H$13,0,10*ROW('Hygiene Data'!H192)))</f>
        <v/>
      </c>
      <c r="ED198" s="369" t="str">
        <f ca="1">+IF(OFFSET('Hygiene Data'!$I$11,0,10*ROW('Hygiene Data'!I192))="","",OFFSET('Hygiene Data'!$I$11,0,10*ROW('Hygiene Data'!I192)))</f>
        <v/>
      </c>
      <c r="EE198" s="369" t="str">
        <f ca="1">+IF(OFFSET('Hygiene Data'!$I$12,0,10*ROW('Hygiene Data'!I192))="","",OFFSET('Hygiene Data'!$I$12,0,10*ROW('Hygiene Data'!I192)))</f>
        <v/>
      </c>
      <c r="EF198" s="369" t="str">
        <f ca="1">+IF(OFFSET('Hygiene Data'!$I$13,0,10*ROW('Hygiene Data'!I192))="","",OFFSET('Hygiene Data'!$I$13,0,10*ROW('Hygiene Data'!I192)))</f>
        <v/>
      </c>
    </row>
    <row r="199" spans="1:136" x14ac:dyDescent="0.25">
      <c r="A199" s="478" t="str">
        <f ca="1">+IF(OFFSET('Water Data'!$B$2,0,10*ROW('Water Data'!E193))="","",OFFSET('Water Data'!$B$2,0,10*ROW('Water Data'!E193)))</f>
        <v/>
      </c>
      <c r="B199" s="478"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05" t="str">
        <f t="shared" ref="C199:C207" ca="1" si="3">+IF(ISNUMBER(VALUE(MID(A199,5,4))), VALUE(MID(A199, 5,4)),"")</f>
        <v/>
      </c>
      <c r="D199" s="506"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06"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06"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06"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06"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06"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06"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06"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06"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06"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06"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06"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06"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06"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06"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06"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06"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06"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07"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07"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07"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07"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07"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07"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07"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07"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07"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07"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07"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07"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07"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07"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07"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07"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07"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07"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07"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07"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07"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07"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07"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07"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07"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07"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07"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07"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07"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07"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08"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84"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08"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08"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08"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08"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08"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08"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08"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08"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08"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08"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08"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08"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08"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08"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08"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08"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69" t="str">
        <f ca="1">+IF(OFFSET('Water Data'!$D$27,0,10*ROW('Water Data'!D193))="","",OFFSET('Water Data'!$D$27,0,10*ROW('Water Data'!D193)))</f>
        <v/>
      </c>
      <c r="BT199" s="369" t="str">
        <f ca="1">+IF(OFFSET('Water Data'!$D$28,0,10*ROW('Water Data'!D193))="","",OFFSET('Water Data'!$D$28,0,10*ROW('Water Data'!D193)))</f>
        <v/>
      </c>
      <c r="BU199" s="369" t="str">
        <f ca="1">+IF(OFFSET('Water Data'!$D$29,0,10*ROW('Water Data'!D193))="","",OFFSET('Water Data'!$D$29,0,10*ROW('Water Data'!D193)))</f>
        <v/>
      </c>
      <c r="BV199" s="369" t="str">
        <f ca="1">+IF(OFFSET('Water Data'!$E$27,0,10*ROW('Water Data'!E193))="","",OFFSET('Water Data'!$E$27,0,10*ROW('Water Data'!E193)))</f>
        <v/>
      </c>
      <c r="BW199" s="369" t="str">
        <f ca="1">+IF(OFFSET('Water Data'!$E$28,0,10*ROW('Water Data'!E193))="","",OFFSET('Water Data'!$E$28,0,10*ROW('Water Data'!E193)))</f>
        <v/>
      </c>
      <c r="BX199" s="369" t="str">
        <f ca="1">+IF(OFFSET('Water Data'!$E$29,0,10*ROW('Water Data'!E193))="","",OFFSET('Water Data'!$E$29,0,10*ROW('Water Data'!E193)))</f>
        <v/>
      </c>
      <c r="BY199" s="369" t="str">
        <f ca="1">+IF(OFFSET('Water Data'!$F$27,0,10*ROW('Water Data'!F193))="","",OFFSET('Water Data'!$F$27,0,10*ROW('Water Data'!F193)))</f>
        <v/>
      </c>
      <c r="BZ199" s="369" t="str">
        <f ca="1">+IF(OFFSET('Water Data'!$F$28,0,10*ROW('Water Data'!F193))="","",OFFSET('Water Data'!$F$28,0,10*ROW('Water Data'!F193)))</f>
        <v/>
      </c>
      <c r="CA199" s="369" t="str">
        <f ca="1">+IF(OFFSET('Water Data'!$F$29,0,10*ROW('Water Data'!F193))="","",OFFSET('Water Data'!$F$29,0,10*ROW('Water Data'!F193)))</f>
        <v/>
      </c>
      <c r="CB199" s="369" t="str">
        <f ca="1">+IF(OFFSET('Water Data'!$G$27,0,10*ROW('Water Data'!G193))="","",OFFSET('Water Data'!$G$27,0,10*ROW('Water Data'!G193)))</f>
        <v/>
      </c>
      <c r="CC199" s="369" t="str">
        <f ca="1">+IF(OFFSET('Water Data'!$G$28,0,10*ROW('Water Data'!G193))="","",OFFSET('Water Data'!$G$28,0,10*ROW('Water Data'!G193)))</f>
        <v/>
      </c>
      <c r="CD199" s="369" t="str">
        <f ca="1">+IF(OFFSET('Water Data'!$G$29,0,10*ROW('Water Data'!G193))="","",OFFSET('Water Data'!$G$29,0,10*ROW('Water Data'!G193)))</f>
        <v/>
      </c>
      <c r="CE199" s="369" t="str">
        <f ca="1">+IF(OFFSET('Water Data'!$H$27,0,10*ROW('Water Data'!H193))="","",OFFSET('Water Data'!$H$27,0,10*ROW('Water Data'!H193)))</f>
        <v/>
      </c>
      <c r="CF199" s="369" t="str">
        <f ca="1">+IF(OFFSET('Water Data'!$H$28,0,10*ROW('Water Data'!H193))="","",OFFSET('Water Data'!$H$28,0,10*ROW('Water Data'!H193)))</f>
        <v/>
      </c>
      <c r="CG199" s="369" t="str">
        <f ca="1">+IF(OFFSET('Water Data'!$H$29,0,10*ROW('Water Data'!H193))="","",OFFSET('Water Data'!$H$29,0,10*ROW('Water Data'!H193)))</f>
        <v/>
      </c>
      <c r="CH199" s="369" t="str">
        <f ca="1">+IF(OFFSET('Water Data'!$I$27,0,10*ROW('Water Data'!I193))="","",OFFSET('Water Data'!$I$27,0,10*ROW('Water Data'!I193)))</f>
        <v/>
      </c>
      <c r="CI199" s="369" t="str">
        <f ca="1">+IF(OFFSET('Water Data'!$I$28,0,10*ROW('Water Data'!I193))="","",OFFSET('Water Data'!$I$28,0,10*ROW('Water Data'!I193)))</f>
        <v/>
      </c>
      <c r="CJ199" s="369" t="str">
        <f ca="1">+IF(OFFSET('Water Data'!$I$29,0,10*ROW('Water Data'!I193))="","",OFFSET('Water Data'!$I$29,0,10*ROW('Water Data'!I193)))</f>
        <v/>
      </c>
      <c r="CK199" s="369" t="str">
        <f ca="1">+IF(OFFSET('Sanitation Data'!$D$28,0,10*ROW('Sanitation Data'!D193))="","",OFFSET('Sanitation Data'!$D$28,0,10*ROW('Sanitation Data'!D193)))</f>
        <v/>
      </c>
      <c r="CL199" s="369" t="str">
        <f ca="1">+IF(OFFSET('Sanitation Data'!$D$29,0,10*ROW('Sanitation Data'!D193))="","",OFFSET('Sanitation Data'!$D$29,0,10*ROW('Sanitation Data'!D193)))</f>
        <v/>
      </c>
      <c r="CM199" s="369" t="str">
        <f ca="1">+IF(OFFSET('Sanitation Data'!$D$30,0,10*ROW('Sanitation Data'!D193))="","",OFFSET('Sanitation Data'!$D$30,0,10*ROW('Sanitation Data'!D193)))</f>
        <v/>
      </c>
      <c r="CN199" s="369" t="str">
        <f ca="1">+IF(OFFSET('Sanitation Data'!$D$31,0,10*ROW('Sanitation Data'!D193))="","",OFFSET('Sanitation Data'!$D$31,0,10*ROW('Sanitation Data'!D193)))</f>
        <v/>
      </c>
      <c r="CO199" s="369" t="str">
        <f ca="1">+IF(OFFSET('Sanitation Data'!$D$32,0,10*ROW('Sanitation Data'!D193))="","",OFFSET('Sanitation Data'!$D$32,0,10*ROW('Sanitation Data'!D193)))</f>
        <v/>
      </c>
      <c r="CP199" s="369" t="str">
        <f ca="1">+IF(OFFSET('Sanitation Data'!$E$28,0,10*ROW('Sanitation Data'!E193))="","",OFFSET('Sanitation Data'!$E$28,0,10*ROW('Sanitation Data'!E193)))</f>
        <v/>
      </c>
      <c r="CQ199" s="369" t="str">
        <f ca="1">+IF(OFFSET('Sanitation Data'!$E$29,0,10*ROW('Sanitation Data'!E193))="","",OFFSET('Sanitation Data'!$E$29,0,10*ROW('Sanitation Data'!E193)))</f>
        <v/>
      </c>
      <c r="CR199" s="369" t="str">
        <f ca="1">+IF(OFFSET('Sanitation Data'!$E$30,0,10*ROW('Sanitation Data'!E193))="","",OFFSET('Sanitation Data'!$E$30,0,10*ROW('Sanitation Data'!E193)))</f>
        <v/>
      </c>
      <c r="CS199" s="369" t="str">
        <f ca="1">+IF(OFFSET('Sanitation Data'!$E$31,0,10*ROW('Sanitation Data'!E193))="","",OFFSET('Sanitation Data'!$E$31,0,10*ROW('Sanitation Data'!E193)))</f>
        <v/>
      </c>
      <c r="CT199" s="369" t="str">
        <f ca="1">+IF(OFFSET('Sanitation Data'!$E$32,0,10*ROW('Sanitation Data'!E193))="","",OFFSET('Sanitation Data'!$E$32,0,10*ROW('Sanitation Data'!E193)))</f>
        <v/>
      </c>
      <c r="CU199" s="369" t="str">
        <f ca="1">+IF(OFFSET('Sanitation Data'!$F$28,0,10*ROW('Sanitation Data'!F193))="","",OFFSET('Sanitation Data'!$F$28,0,10*ROW('Sanitation Data'!F193)))</f>
        <v/>
      </c>
      <c r="CV199" s="369" t="str">
        <f ca="1">+IF(OFFSET('Sanitation Data'!$F$29,0,10*ROW('Sanitation Data'!F193))="","",OFFSET('Sanitation Data'!$F$29,0,10*ROW('Sanitation Data'!F193)))</f>
        <v/>
      </c>
      <c r="CW199" s="369" t="str">
        <f ca="1">+IF(OFFSET('Sanitation Data'!$F$30,0,10*ROW('Sanitation Data'!F193))="","",OFFSET('Sanitation Data'!$F$30,0,10*ROW('Sanitation Data'!F193)))</f>
        <v/>
      </c>
      <c r="CX199" s="369" t="str">
        <f ca="1">+IF(OFFSET('Sanitation Data'!$F$31,0,10*ROW('Sanitation Data'!F193))="","",OFFSET('Sanitation Data'!$F$31,0,10*ROW('Sanitation Data'!F193)))</f>
        <v/>
      </c>
      <c r="CY199" s="369" t="str">
        <f ca="1">+IF(OFFSET('Sanitation Data'!$F$32,0,10*ROW('Sanitation Data'!F193))="","",OFFSET('Sanitation Data'!$F$32,0,10*ROW('Sanitation Data'!F193)))</f>
        <v/>
      </c>
      <c r="CZ199" s="369" t="str">
        <f ca="1">+IF(OFFSET('Sanitation Data'!$G$28,0,10*ROW('Sanitation Data'!G193))="","",OFFSET('Sanitation Data'!$G$28,0,10*ROW('Sanitation Data'!G193)))</f>
        <v/>
      </c>
      <c r="DA199" s="369" t="str">
        <f ca="1">+IF(OFFSET('Sanitation Data'!$G$29,0,10*ROW('Sanitation Data'!G193))="","",OFFSET('Sanitation Data'!$G$29,0,10*ROW('Sanitation Data'!G193)))</f>
        <v/>
      </c>
      <c r="DB199" s="369" t="str">
        <f ca="1">+IF(OFFSET('Sanitation Data'!$G$30,0,10*ROW('Sanitation Data'!G193))="","",OFFSET('Sanitation Data'!$G$30,0,10*ROW('Sanitation Data'!G193)))</f>
        <v/>
      </c>
      <c r="DC199" s="369" t="str">
        <f ca="1">+IF(OFFSET('Sanitation Data'!$G$31,0,10*ROW('Sanitation Data'!G193))="","",OFFSET('Sanitation Data'!$G$31,0,10*ROW('Sanitation Data'!G193)))</f>
        <v/>
      </c>
      <c r="DD199" s="369" t="str">
        <f ca="1">+IF(OFFSET('Sanitation Data'!$G$32,0,10*ROW('Sanitation Data'!G193))="","",OFFSET('Sanitation Data'!$G$32,0,10*ROW('Sanitation Data'!G193)))</f>
        <v/>
      </c>
      <c r="DE199" s="369" t="str">
        <f ca="1">+IF(OFFSET('Sanitation Data'!$H$28,0,10*ROW('Sanitation Data'!H193))="","",OFFSET('Sanitation Data'!$H$28,0,10*ROW('Sanitation Data'!H193)))</f>
        <v/>
      </c>
      <c r="DF199" s="369" t="str">
        <f ca="1">+IF(OFFSET('Sanitation Data'!$H$29,0,10*ROW('Sanitation Data'!H193))="","",OFFSET('Sanitation Data'!$H$29,0,10*ROW('Sanitation Data'!H193)))</f>
        <v/>
      </c>
      <c r="DG199" s="369" t="str">
        <f ca="1">+IF(OFFSET('Sanitation Data'!$H$30,0,10*ROW('Sanitation Data'!H193))="","",OFFSET('Sanitation Data'!$H$30,0,10*ROW('Sanitation Data'!H193)))</f>
        <v/>
      </c>
      <c r="DH199" s="369" t="str">
        <f ca="1">+IF(OFFSET('Sanitation Data'!$H$31,0,10*ROW('Sanitation Data'!H193))="","",OFFSET('Sanitation Data'!$H$31,0,10*ROW('Sanitation Data'!H193)))</f>
        <v/>
      </c>
      <c r="DI199" s="369" t="str">
        <f ca="1">+IF(OFFSET('Sanitation Data'!$H$32,0,10*ROW('Sanitation Data'!H193))="","",OFFSET('Sanitation Data'!$H$32,0,10*ROW('Sanitation Data'!H193)))</f>
        <v/>
      </c>
      <c r="DJ199" s="369" t="str">
        <f ca="1">+IF(OFFSET('Sanitation Data'!$I$28,0,10*ROW('Sanitation Data'!I193))="","",OFFSET('Sanitation Data'!$I$28,0,10*ROW('Sanitation Data'!I193)))</f>
        <v/>
      </c>
      <c r="DK199" s="369" t="str">
        <f ca="1">+IF(OFFSET('Sanitation Data'!$I$29,0,10*ROW('Sanitation Data'!I193))="","",OFFSET('Sanitation Data'!$I$29,0,10*ROW('Sanitation Data'!I193)))</f>
        <v/>
      </c>
      <c r="DL199" s="369" t="str">
        <f ca="1">+IF(OFFSET('Sanitation Data'!$I$30,0,10*ROW('Sanitation Data'!I193))="","",OFFSET('Sanitation Data'!$I$30,0,10*ROW('Sanitation Data'!I193)))</f>
        <v/>
      </c>
      <c r="DM199" s="369" t="str">
        <f ca="1">+IF(OFFSET('Sanitation Data'!$I$31,0,10*ROW('Sanitation Data'!I193))="","",OFFSET('Sanitation Data'!$I$31,0,10*ROW('Sanitation Data'!I193)))</f>
        <v/>
      </c>
      <c r="DN199" s="369" t="str">
        <f ca="1">+IF(OFFSET('Sanitation Data'!$I$32,0,10*ROW('Sanitation Data'!I193))="","",OFFSET('Sanitation Data'!$I$32,0,10*ROW('Sanitation Data'!I193)))</f>
        <v/>
      </c>
      <c r="DO199" s="369" t="str">
        <f ca="1">+IF(OFFSET('Hygiene Data'!$D$11,0,10*ROW('Hygiene Data'!D193))="","",OFFSET('Hygiene Data'!$D$11,0,10*ROW('Hygiene Data'!D193)))</f>
        <v/>
      </c>
      <c r="DP199" s="369" t="str">
        <f ca="1">+IF(OFFSET('Hygiene Data'!$D$12,0,10*ROW('Hygiene Data'!D193))="","",OFFSET('Hygiene Data'!$D$12,0,10*ROW('Hygiene Data'!D193)))</f>
        <v/>
      </c>
      <c r="DQ199" s="369" t="str">
        <f ca="1">+IF(OFFSET('Hygiene Data'!$D$13,0,10*ROW('Hygiene Data'!D193))="","",OFFSET('Hygiene Data'!$D$13,0,10*ROW('Hygiene Data'!D193)))</f>
        <v/>
      </c>
      <c r="DR199" s="369" t="str">
        <f ca="1">+IF(OFFSET('Hygiene Data'!$E$11,0,10*ROW('Hygiene Data'!E193))="","",OFFSET('Hygiene Data'!$E$11,0,10*ROW('Hygiene Data'!E193)))</f>
        <v/>
      </c>
      <c r="DS199" s="369" t="str">
        <f ca="1">+IF(OFFSET('Hygiene Data'!$E$12,0,10*ROW('Hygiene Data'!E193))="","",OFFSET('Hygiene Data'!$E$12,0,10*ROW('Hygiene Data'!E193)))</f>
        <v/>
      </c>
      <c r="DT199" s="369" t="str">
        <f ca="1">+IF(OFFSET('Hygiene Data'!$E$13,0,10*ROW('Hygiene Data'!E193))="","",OFFSET('Hygiene Data'!$E$13,0,10*ROW('Hygiene Data'!E193)))</f>
        <v/>
      </c>
      <c r="DU199" s="369" t="str">
        <f ca="1">+IF(OFFSET('Hygiene Data'!$F$11,0,10*ROW('Hygiene Data'!F193))="","",OFFSET('Hygiene Data'!$F$11,0,10*ROW('Hygiene Data'!F193)))</f>
        <v/>
      </c>
      <c r="DV199" s="369" t="str">
        <f ca="1">+IF(OFFSET('Hygiene Data'!$F$12,0,10*ROW('Hygiene Data'!F193))="","",OFFSET('Hygiene Data'!$F$12,0,10*ROW('Hygiene Data'!F193)))</f>
        <v/>
      </c>
      <c r="DW199" s="369" t="str">
        <f ca="1">+IF(OFFSET('Hygiene Data'!$F$13,0,10*ROW('Hygiene Data'!F193))="","",OFFSET('Hygiene Data'!$F$13,0,10*ROW('Hygiene Data'!F193)))</f>
        <v/>
      </c>
      <c r="DX199" s="369" t="str">
        <f ca="1">+IF(OFFSET('Hygiene Data'!$G$11,0,10*ROW('Hygiene Data'!G193))="","",OFFSET('Hygiene Data'!$G$11,0,10*ROW('Hygiene Data'!G193)))</f>
        <v/>
      </c>
      <c r="DY199" s="369" t="str">
        <f ca="1">+IF(OFFSET('Hygiene Data'!$G$12,0,10*ROW('Hygiene Data'!G193))="","",OFFSET('Hygiene Data'!$G$12,0,10*ROW('Hygiene Data'!G193)))</f>
        <v/>
      </c>
      <c r="DZ199" s="369" t="str">
        <f ca="1">+IF(OFFSET('Hygiene Data'!$G$13,0,10*ROW('Hygiene Data'!G193))="","",OFFSET('Hygiene Data'!$G$13,0,10*ROW('Hygiene Data'!G193)))</f>
        <v/>
      </c>
      <c r="EA199" s="369" t="str">
        <f ca="1">+IF(OFFSET('Hygiene Data'!$H$11,0,10*ROW('Hygiene Data'!H193))="","",OFFSET('Hygiene Data'!$H$11,0,10*ROW('Hygiene Data'!H193)))</f>
        <v/>
      </c>
      <c r="EB199" s="369" t="str">
        <f ca="1">+IF(OFFSET('Hygiene Data'!$H$12,0,10*ROW('Hygiene Data'!H193))="","",OFFSET('Hygiene Data'!$H$12,0,10*ROW('Hygiene Data'!H193)))</f>
        <v/>
      </c>
      <c r="EC199" s="369" t="str">
        <f ca="1">+IF(OFFSET('Hygiene Data'!$H$13,0,10*ROW('Hygiene Data'!H193))="","",OFFSET('Hygiene Data'!$H$13,0,10*ROW('Hygiene Data'!H193)))</f>
        <v/>
      </c>
      <c r="ED199" s="369" t="str">
        <f ca="1">+IF(OFFSET('Hygiene Data'!$I$11,0,10*ROW('Hygiene Data'!I193))="","",OFFSET('Hygiene Data'!$I$11,0,10*ROW('Hygiene Data'!I193)))</f>
        <v/>
      </c>
      <c r="EE199" s="369" t="str">
        <f ca="1">+IF(OFFSET('Hygiene Data'!$I$12,0,10*ROW('Hygiene Data'!I193))="","",OFFSET('Hygiene Data'!$I$12,0,10*ROW('Hygiene Data'!I193)))</f>
        <v/>
      </c>
      <c r="EF199" s="369" t="str">
        <f ca="1">+IF(OFFSET('Hygiene Data'!$I$13,0,10*ROW('Hygiene Data'!I193))="","",OFFSET('Hygiene Data'!$I$13,0,10*ROW('Hygiene Data'!I193)))</f>
        <v/>
      </c>
    </row>
    <row r="200" spans="1:136" x14ac:dyDescent="0.25">
      <c r="A200" s="478" t="str">
        <f ca="1">+IF(OFFSET('Water Data'!$B$2,0,10*ROW('Water Data'!E194))="","",OFFSET('Water Data'!$B$2,0,10*ROW('Water Data'!E194)))</f>
        <v/>
      </c>
      <c r="B200" s="478"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05" t="str">
        <f t="shared" ca="1" si="3"/>
        <v/>
      </c>
      <c r="D200" s="506"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06"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06"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06"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06"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06"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06"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06"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06"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06"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06"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06"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06"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06"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06"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06"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06"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06"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07"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07"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07"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07"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07"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07"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07"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07"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07"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07"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07"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07"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07"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07"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07"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07"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07"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07"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07"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07"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07"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07"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07"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07"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07"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07"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07"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07"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07"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07"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08"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84"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08"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08"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08"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08"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08"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08"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08"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08"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08"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08"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08"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08"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08"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08"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08"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08"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69" t="str">
        <f ca="1">+IF(OFFSET('Water Data'!$D$27,0,10*ROW('Water Data'!D194))="","",OFFSET('Water Data'!$D$27,0,10*ROW('Water Data'!D194)))</f>
        <v/>
      </c>
      <c r="BT200" s="369" t="str">
        <f ca="1">+IF(OFFSET('Water Data'!$D$28,0,10*ROW('Water Data'!D194))="","",OFFSET('Water Data'!$D$28,0,10*ROW('Water Data'!D194)))</f>
        <v/>
      </c>
      <c r="BU200" s="369" t="str">
        <f ca="1">+IF(OFFSET('Water Data'!$D$29,0,10*ROW('Water Data'!D194))="","",OFFSET('Water Data'!$D$29,0,10*ROW('Water Data'!D194)))</f>
        <v/>
      </c>
      <c r="BV200" s="369" t="str">
        <f ca="1">+IF(OFFSET('Water Data'!$E$27,0,10*ROW('Water Data'!E194))="","",OFFSET('Water Data'!$E$27,0,10*ROW('Water Data'!E194)))</f>
        <v/>
      </c>
      <c r="BW200" s="369" t="str">
        <f ca="1">+IF(OFFSET('Water Data'!$E$28,0,10*ROW('Water Data'!E194))="","",OFFSET('Water Data'!$E$28,0,10*ROW('Water Data'!E194)))</f>
        <v/>
      </c>
      <c r="BX200" s="369" t="str">
        <f ca="1">+IF(OFFSET('Water Data'!$E$29,0,10*ROW('Water Data'!E194))="","",OFFSET('Water Data'!$E$29,0,10*ROW('Water Data'!E194)))</f>
        <v/>
      </c>
      <c r="BY200" s="369" t="str">
        <f ca="1">+IF(OFFSET('Water Data'!$F$27,0,10*ROW('Water Data'!F194))="","",OFFSET('Water Data'!$F$27,0,10*ROW('Water Data'!F194)))</f>
        <v/>
      </c>
      <c r="BZ200" s="369" t="str">
        <f ca="1">+IF(OFFSET('Water Data'!$F$28,0,10*ROW('Water Data'!F194))="","",OFFSET('Water Data'!$F$28,0,10*ROW('Water Data'!F194)))</f>
        <v/>
      </c>
      <c r="CA200" s="369" t="str">
        <f ca="1">+IF(OFFSET('Water Data'!$F$29,0,10*ROW('Water Data'!F194))="","",OFFSET('Water Data'!$F$29,0,10*ROW('Water Data'!F194)))</f>
        <v/>
      </c>
      <c r="CB200" s="369" t="str">
        <f ca="1">+IF(OFFSET('Water Data'!$G$27,0,10*ROW('Water Data'!G194))="","",OFFSET('Water Data'!$G$27,0,10*ROW('Water Data'!G194)))</f>
        <v/>
      </c>
      <c r="CC200" s="369" t="str">
        <f ca="1">+IF(OFFSET('Water Data'!$G$28,0,10*ROW('Water Data'!G194))="","",OFFSET('Water Data'!$G$28,0,10*ROW('Water Data'!G194)))</f>
        <v/>
      </c>
      <c r="CD200" s="369" t="str">
        <f ca="1">+IF(OFFSET('Water Data'!$G$29,0,10*ROW('Water Data'!G194))="","",OFFSET('Water Data'!$G$29,0,10*ROW('Water Data'!G194)))</f>
        <v/>
      </c>
      <c r="CE200" s="369" t="str">
        <f ca="1">+IF(OFFSET('Water Data'!$H$27,0,10*ROW('Water Data'!H194))="","",OFFSET('Water Data'!$H$27,0,10*ROW('Water Data'!H194)))</f>
        <v/>
      </c>
      <c r="CF200" s="369" t="str">
        <f ca="1">+IF(OFFSET('Water Data'!$H$28,0,10*ROW('Water Data'!H194))="","",OFFSET('Water Data'!$H$28,0,10*ROW('Water Data'!H194)))</f>
        <v/>
      </c>
      <c r="CG200" s="369" t="str">
        <f ca="1">+IF(OFFSET('Water Data'!$H$29,0,10*ROW('Water Data'!H194))="","",OFFSET('Water Data'!$H$29,0,10*ROW('Water Data'!H194)))</f>
        <v/>
      </c>
      <c r="CH200" s="369" t="str">
        <f ca="1">+IF(OFFSET('Water Data'!$I$27,0,10*ROW('Water Data'!I194))="","",OFFSET('Water Data'!$I$27,0,10*ROW('Water Data'!I194)))</f>
        <v/>
      </c>
      <c r="CI200" s="369" t="str">
        <f ca="1">+IF(OFFSET('Water Data'!$I$28,0,10*ROW('Water Data'!I194))="","",OFFSET('Water Data'!$I$28,0,10*ROW('Water Data'!I194)))</f>
        <v/>
      </c>
      <c r="CJ200" s="369" t="str">
        <f ca="1">+IF(OFFSET('Water Data'!$I$29,0,10*ROW('Water Data'!I194))="","",OFFSET('Water Data'!$I$29,0,10*ROW('Water Data'!I194)))</f>
        <v/>
      </c>
      <c r="CK200" s="369" t="str">
        <f ca="1">+IF(OFFSET('Sanitation Data'!$D$28,0,10*ROW('Sanitation Data'!D194))="","",OFFSET('Sanitation Data'!$D$28,0,10*ROW('Sanitation Data'!D194)))</f>
        <v/>
      </c>
      <c r="CL200" s="369" t="str">
        <f ca="1">+IF(OFFSET('Sanitation Data'!$D$29,0,10*ROW('Sanitation Data'!D194))="","",OFFSET('Sanitation Data'!$D$29,0,10*ROW('Sanitation Data'!D194)))</f>
        <v/>
      </c>
      <c r="CM200" s="369" t="str">
        <f ca="1">+IF(OFFSET('Sanitation Data'!$D$30,0,10*ROW('Sanitation Data'!D194))="","",OFFSET('Sanitation Data'!$D$30,0,10*ROW('Sanitation Data'!D194)))</f>
        <v/>
      </c>
      <c r="CN200" s="369" t="str">
        <f ca="1">+IF(OFFSET('Sanitation Data'!$D$31,0,10*ROW('Sanitation Data'!D194))="","",OFFSET('Sanitation Data'!$D$31,0,10*ROW('Sanitation Data'!D194)))</f>
        <v/>
      </c>
      <c r="CO200" s="369" t="str">
        <f ca="1">+IF(OFFSET('Sanitation Data'!$D$32,0,10*ROW('Sanitation Data'!D194))="","",OFFSET('Sanitation Data'!$D$32,0,10*ROW('Sanitation Data'!D194)))</f>
        <v/>
      </c>
      <c r="CP200" s="369" t="str">
        <f ca="1">+IF(OFFSET('Sanitation Data'!$E$28,0,10*ROW('Sanitation Data'!E194))="","",OFFSET('Sanitation Data'!$E$28,0,10*ROW('Sanitation Data'!E194)))</f>
        <v/>
      </c>
      <c r="CQ200" s="369" t="str">
        <f ca="1">+IF(OFFSET('Sanitation Data'!$E$29,0,10*ROW('Sanitation Data'!E194))="","",OFFSET('Sanitation Data'!$E$29,0,10*ROW('Sanitation Data'!E194)))</f>
        <v/>
      </c>
      <c r="CR200" s="369" t="str">
        <f ca="1">+IF(OFFSET('Sanitation Data'!$E$30,0,10*ROW('Sanitation Data'!E194))="","",OFFSET('Sanitation Data'!$E$30,0,10*ROW('Sanitation Data'!E194)))</f>
        <v/>
      </c>
      <c r="CS200" s="369" t="str">
        <f ca="1">+IF(OFFSET('Sanitation Data'!$E$31,0,10*ROW('Sanitation Data'!E194))="","",OFFSET('Sanitation Data'!$E$31,0,10*ROW('Sanitation Data'!E194)))</f>
        <v/>
      </c>
      <c r="CT200" s="369" t="str">
        <f ca="1">+IF(OFFSET('Sanitation Data'!$E$32,0,10*ROW('Sanitation Data'!E194))="","",OFFSET('Sanitation Data'!$E$32,0,10*ROW('Sanitation Data'!E194)))</f>
        <v/>
      </c>
      <c r="CU200" s="369" t="str">
        <f ca="1">+IF(OFFSET('Sanitation Data'!$F$28,0,10*ROW('Sanitation Data'!F194))="","",OFFSET('Sanitation Data'!$F$28,0,10*ROW('Sanitation Data'!F194)))</f>
        <v/>
      </c>
      <c r="CV200" s="369" t="str">
        <f ca="1">+IF(OFFSET('Sanitation Data'!$F$29,0,10*ROW('Sanitation Data'!F194))="","",OFFSET('Sanitation Data'!$F$29,0,10*ROW('Sanitation Data'!F194)))</f>
        <v/>
      </c>
      <c r="CW200" s="369" t="str">
        <f ca="1">+IF(OFFSET('Sanitation Data'!$F$30,0,10*ROW('Sanitation Data'!F194))="","",OFFSET('Sanitation Data'!$F$30,0,10*ROW('Sanitation Data'!F194)))</f>
        <v/>
      </c>
      <c r="CX200" s="369" t="str">
        <f ca="1">+IF(OFFSET('Sanitation Data'!$F$31,0,10*ROW('Sanitation Data'!F194))="","",OFFSET('Sanitation Data'!$F$31,0,10*ROW('Sanitation Data'!F194)))</f>
        <v/>
      </c>
      <c r="CY200" s="369" t="str">
        <f ca="1">+IF(OFFSET('Sanitation Data'!$F$32,0,10*ROW('Sanitation Data'!F194))="","",OFFSET('Sanitation Data'!$F$32,0,10*ROW('Sanitation Data'!F194)))</f>
        <v/>
      </c>
      <c r="CZ200" s="369" t="str">
        <f ca="1">+IF(OFFSET('Sanitation Data'!$G$28,0,10*ROW('Sanitation Data'!G194))="","",OFFSET('Sanitation Data'!$G$28,0,10*ROW('Sanitation Data'!G194)))</f>
        <v/>
      </c>
      <c r="DA200" s="369" t="str">
        <f ca="1">+IF(OFFSET('Sanitation Data'!$G$29,0,10*ROW('Sanitation Data'!G194))="","",OFFSET('Sanitation Data'!$G$29,0,10*ROW('Sanitation Data'!G194)))</f>
        <v/>
      </c>
      <c r="DB200" s="369" t="str">
        <f ca="1">+IF(OFFSET('Sanitation Data'!$G$30,0,10*ROW('Sanitation Data'!G194))="","",OFFSET('Sanitation Data'!$G$30,0,10*ROW('Sanitation Data'!G194)))</f>
        <v/>
      </c>
      <c r="DC200" s="369" t="str">
        <f ca="1">+IF(OFFSET('Sanitation Data'!$G$31,0,10*ROW('Sanitation Data'!G194))="","",OFFSET('Sanitation Data'!$G$31,0,10*ROW('Sanitation Data'!G194)))</f>
        <v/>
      </c>
      <c r="DD200" s="369" t="str">
        <f ca="1">+IF(OFFSET('Sanitation Data'!$G$32,0,10*ROW('Sanitation Data'!G194))="","",OFFSET('Sanitation Data'!$G$32,0,10*ROW('Sanitation Data'!G194)))</f>
        <v/>
      </c>
      <c r="DE200" s="369" t="str">
        <f ca="1">+IF(OFFSET('Sanitation Data'!$H$28,0,10*ROW('Sanitation Data'!H194))="","",OFFSET('Sanitation Data'!$H$28,0,10*ROW('Sanitation Data'!H194)))</f>
        <v/>
      </c>
      <c r="DF200" s="369" t="str">
        <f ca="1">+IF(OFFSET('Sanitation Data'!$H$29,0,10*ROW('Sanitation Data'!H194))="","",OFFSET('Sanitation Data'!$H$29,0,10*ROW('Sanitation Data'!H194)))</f>
        <v/>
      </c>
      <c r="DG200" s="369" t="str">
        <f ca="1">+IF(OFFSET('Sanitation Data'!$H$30,0,10*ROW('Sanitation Data'!H194))="","",OFFSET('Sanitation Data'!$H$30,0,10*ROW('Sanitation Data'!H194)))</f>
        <v/>
      </c>
      <c r="DH200" s="369" t="str">
        <f ca="1">+IF(OFFSET('Sanitation Data'!$H$31,0,10*ROW('Sanitation Data'!H194))="","",OFFSET('Sanitation Data'!$H$31,0,10*ROW('Sanitation Data'!H194)))</f>
        <v/>
      </c>
      <c r="DI200" s="369" t="str">
        <f ca="1">+IF(OFFSET('Sanitation Data'!$H$32,0,10*ROW('Sanitation Data'!H194))="","",OFFSET('Sanitation Data'!$H$32,0,10*ROW('Sanitation Data'!H194)))</f>
        <v/>
      </c>
      <c r="DJ200" s="369" t="str">
        <f ca="1">+IF(OFFSET('Sanitation Data'!$I$28,0,10*ROW('Sanitation Data'!I194))="","",OFFSET('Sanitation Data'!$I$28,0,10*ROW('Sanitation Data'!I194)))</f>
        <v/>
      </c>
      <c r="DK200" s="369" t="str">
        <f ca="1">+IF(OFFSET('Sanitation Data'!$I$29,0,10*ROW('Sanitation Data'!I194))="","",OFFSET('Sanitation Data'!$I$29,0,10*ROW('Sanitation Data'!I194)))</f>
        <v/>
      </c>
      <c r="DL200" s="369" t="str">
        <f ca="1">+IF(OFFSET('Sanitation Data'!$I$30,0,10*ROW('Sanitation Data'!I194))="","",OFFSET('Sanitation Data'!$I$30,0,10*ROW('Sanitation Data'!I194)))</f>
        <v/>
      </c>
      <c r="DM200" s="369" t="str">
        <f ca="1">+IF(OFFSET('Sanitation Data'!$I$31,0,10*ROW('Sanitation Data'!I194))="","",OFFSET('Sanitation Data'!$I$31,0,10*ROW('Sanitation Data'!I194)))</f>
        <v/>
      </c>
      <c r="DN200" s="369" t="str">
        <f ca="1">+IF(OFFSET('Sanitation Data'!$I$32,0,10*ROW('Sanitation Data'!I194))="","",OFFSET('Sanitation Data'!$I$32,0,10*ROW('Sanitation Data'!I194)))</f>
        <v/>
      </c>
      <c r="DO200" s="369" t="str">
        <f ca="1">+IF(OFFSET('Hygiene Data'!$D$11,0,10*ROW('Hygiene Data'!D194))="","",OFFSET('Hygiene Data'!$D$11,0,10*ROW('Hygiene Data'!D194)))</f>
        <v/>
      </c>
      <c r="DP200" s="369" t="str">
        <f ca="1">+IF(OFFSET('Hygiene Data'!$D$12,0,10*ROW('Hygiene Data'!D194))="","",OFFSET('Hygiene Data'!$D$12,0,10*ROW('Hygiene Data'!D194)))</f>
        <v/>
      </c>
      <c r="DQ200" s="369" t="str">
        <f ca="1">+IF(OFFSET('Hygiene Data'!$D$13,0,10*ROW('Hygiene Data'!D194))="","",OFFSET('Hygiene Data'!$D$13,0,10*ROW('Hygiene Data'!D194)))</f>
        <v/>
      </c>
      <c r="DR200" s="369" t="str">
        <f ca="1">+IF(OFFSET('Hygiene Data'!$E$11,0,10*ROW('Hygiene Data'!E194))="","",OFFSET('Hygiene Data'!$E$11,0,10*ROW('Hygiene Data'!E194)))</f>
        <v/>
      </c>
      <c r="DS200" s="369" t="str">
        <f ca="1">+IF(OFFSET('Hygiene Data'!$E$12,0,10*ROW('Hygiene Data'!E194))="","",OFFSET('Hygiene Data'!$E$12,0,10*ROW('Hygiene Data'!E194)))</f>
        <v/>
      </c>
      <c r="DT200" s="369" t="str">
        <f ca="1">+IF(OFFSET('Hygiene Data'!$E$13,0,10*ROW('Hygiene Data'!E194))="","",OFFSET('Hygiene Data'!$E$13,0,10*ROW('Hygiene Data'!E194)))</f>
        <v/>
      </c>
      <c r="DU200" s="369" t="str">
        <f ca="1">+IF(OFFSET('Hygiene Data'!$F$11,0,10*ROW('Hygiene Data'!F194))="","",OFFSET('Hygiene Data'!$F$11,0,10*ROW('Hygiene Data'!F194)))</f>
        <v/>
      </c>
      <c r="DV200" s="369" t="str">
        <f ca="1">+IF(OFFSET('Hygiene Data'!$F$12,0,10*ROW('Hygiene Data'!F194))="","",OFFSET('Hygiene Data'!$F$12,0,10*ROW('Hygiene Data'!F194)))</f>
        <v/>
      </c>
      <c r="DW200" s="369" t="str">
        <f ca="1">+IF(OFFSET('Hygiene Data'!$F$13,0,10*ROW('Hygiene Data'!F194))="","",OFFSET('Hygiene Data'!$F$13,0,10*ROW('Hygiene Data'!F194)))</f>
        <v/>
      </c>
      <c r="DX200" s="369" t="str">
        <f ca="1">+IF(OFFSET('Hygiene Data'!$G$11,0,10*ROW('Hygiene Data'!G194))="","",OFFSET('Hygiene Data'!$G$11,0,10*ROW('Hygiene Data'!G194)))</f>
        <v/>
      </c>
      <c r="DY200" s="369" t="str">
        <f ca="1">+IF(OFFSET('Hygiene Data'!$G$12,0,10*ROW('Hygiene Data'!G194))="","",OFFSET('Hygiene Data'!$G$12,0,10*ROW('Hygiene Data'!G194)))</f>
        <v/>
      </c>
      <c r="DZ200" s="369" t="str">
        <f ca="1">+IF(OFFSET('Hygiene Data'!$G$13,0,10*ROW('Hygiene Data'!G194))="","",OFFSET('Hygiene Data'!$G$13,0,10*ROW('Hygiene Data'!G194)))</f>
        <v/>
      </c>
      <c r="EA200" s="369" t="str">
        <f ca="1">+IF(OFFSET('Hygiene Data'!$H$11,0,10*ROW('Hygiene Data'!H194))="","",OFFSET('Hygiene Data'!$H$11,0,10*ROW('Hygiene Data'!H194)))</f>
        <v/>
      </c>
      <c r="EB200" s="369" t="str">
        <f ca="1">+IF(OFFSET('Hygiene Data'!$H$12,0,10*ROW('Hygiene Data'!H194))="","",OFFSET('Hygiene Data'!$H$12,0,10*ROW('Hygiene Data'!H194)))</f>
        <v/>
      </c>
      <c r="EC200" s="369" t="str">
        <f ca="1">+IF(OFFSET('Hygiene Data'!$H$13,0,10*ROW('Hygiene Data'!H194))="","",OFFSET('Hygiene Data'!$H$13,0,10*ROW('Hygiene Data'!H194)))</f>
        <v/>
      </c>
      <c r="ED200" s="369" t="str">
        <f ca="1">+IF(OFFSET('Hygiene Data'!$I$11,0,10*ROW('Hygiene Data'!I194))="","",OFFSET('Hygiene Data'!$I$11,0,10*ROW('Hygiene Data'!I194)))</f>
        <v/>
      </c>
      <c r="EE200" s="369" t="str">
        <f ca="1">+IF(OFFSET('Hygiene Data'!$I$12,0,10*ROW('Hygiene Data'!I194))="","",OFFSET('Hygiene Data'!$I$12,0,10*ROW('Hygiene Data'!I194)))</f>
        <v/>
      </c>
      <c r="EF200" s="369" t="str">
        <f ca="1">+IF(OFFSET('Hygiene Data'!$I$13,0,10*ROW('Hygiene Data'!I194))="","",OFFSET('Hygiene Data'!$I$13,0,10*ROW('Hygiene Data'!I194)))</f>
        <v/>
      </c>
    </row>
    <row r="201" spans="1:136" x14ac:dyDescent="0.25">
      <c r="A201" s="478" t="str">
        <f ca="1">+IF(OFFSET('Water Data'!$B$2,0,10*ROW('Water Data'!E195))="","",OFFSET('Water Data'!$B$2,0,10*ROW('Water Data'!E195)))</f>
        <v/>
      </c>
      <c r="B201" s="478"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05" t="str">
        <f t="shared" ca="1" si="3"/>
        <v/>
      </c>
      <c r="D201" s="506"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06"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06"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06"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06"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06"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06"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06"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06"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06"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06"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06"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06"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06"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06"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06"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06"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06"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07"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07"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07"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07"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07"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07"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07"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07"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07"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07"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07"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07"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07"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07"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07"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07"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07"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07"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07"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07"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07"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07"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07"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07"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07"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07"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07"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07"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07"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07"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08"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84"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08"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08"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08"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08"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08"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08"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08"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08"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08"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08"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08"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08"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08"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08"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08"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08"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69" t="str">
        <f ca="1">+IF(OFFSET('Water Data'!$D$27,0,10*ROW('Water Data'!D195))="","",OFFSET('Water Data'!$D$27,0,10*ROW('Water Data'!D195)))</f>
        <v/>
      </c>
      <c r="BT201" s="369" t="str">
        <f ca="1">+IF(OFFSET('Water Data'!$D$28,0,10*ROW('Water Data'!D195))="","",OFFSET('Water Data'!$D$28,0,10*ROW('Water Data'!D195)))</f>
        <v/>
      </c>
      <c r="BU201" s="369" t="str">
        <f ca="1">+IF(OFFSET('Water Data'!$D$29,0,10*ROW('Water Data'!D195))="","",OFFSET('Water Data'!$D$29,0,10*ROW('Water Data'!D195)))</f>
        <v/>
      </c>
      <c r="BV201" s="369" t="str">
        <f ca="1">+IF(OFFSET('Water Data'!$E$27,0,10*ROW('Water Data'!E195))="","",OFFSET('Water Data'!$E$27,0,10*ROW('Water Data'!E195)))</f>
        <v/>
      </c>
      <c r="BW201" s="369" t="str">
        <f ca="1">+IF(OFFSET('Water Data'!$E$28,0,10*ROW('Water Data'!E195))="","",OFFSET('Water Data'!$E$28,0,10*ROW('Water Data'!E195)))</f>
        <v/>
      </c>
      <c r="BX201" s="369" t="str">
        <f ca="1">+IF(OFFSET('Water Data'!$E$29,0,10*ROW('Water Data'!E195))="","",OFFSET('Water Data'!$E$29,0,10*ROW('Water Data'!E195)))</f>
        <v/>
      </c>
      <c r="BY201" s="369" t="str">
        <f ca="1">+IF(OFFSET('Water Data'!$F$27,0,10*ROW('Water Data'!F195))="","",OFFSET('Water Data'!$F$27,0,10*ROW('Water Data'!F195)))</f>
        <v/>
      </c>
      <c r="BZ201" s="369" t="str">
        <f ca="1">+IF(OFFSET('Water Data'!$F$28,0,10*ROW('Water Data'!F195))="","",OFFSET('Water Data'!$F$28,0,10*ROW('Water Data'!F195)))</f>
        <v/>
      </c>
      <c r="CA201" s="369" t="str">
        <f ca="1">+IF(OFFSET('Water Data'!$F$29,0,10*ROW('Water Data'!F195))="","",OFFSET('Water Data'!$F$29,0,10*ROW('Water Data'!F195)))</f>
        <v/>
      </c>
      <c r="CB201" s="369" t="str">
        <f ca="1">+IF(OFFSET('Water Data'!$G$27,0,10*ROW('Water Data'!G195))="","",OFFSET('Water Data'!$G$27,0,10*ROW('Water Data'!G195)))</f>
        <v/>
      </c>
      <c r="CC201" s="369" t="str">
        <f ca="1">+IF(OFFSET('Water Data'!$G$28,0,10*ROW('Water Data'!G195))="","",OFFSET('Water Data'!$G$28,0,10*ROW('Water Data'!G195)))</f>
        <v/>
      </c>
      <c r="CD201" s="369" t="str">
        <f ca="1">+IF(OFFSET('Water Data'!$G$29,0,10*ROW('Water Data'!G195))="","",OFFSET('Water Data'!$G$29,0,10*ROW('Water Data'!G195)))</f>
        <v/>
      </c>
      <c r="CE201" s="369" t="str">
        <f ca="1">+IF(OFFSET('Water Data'!$H$27,0,10*ROW('Water Data'!H195))="","",OFFSET('Water Data'!$H$27,0,10*ROW('Water Data'!H195)))</f>
        <v/>
      </c>
      <c r="CF201" s="369" t="str">
        <f ca="1">+IF(OFFSET('Water Data'!$H$28,0,10*ROW('Water Data'!H195))="","",OFFSET('Water Data'!$H$28,0,10*ROW('Water Data'!H195)))</f>
        <v/>
      </c>
      <c r="CG201" s="369" t="str">
        <f ca="1">+IF(OFFSET('Water Data'!$H$29,0,10*ROW('Water Data'!H195))="","",OFFSET('Water Data'!$H$29,0,10*ROW('Water Data'!H195)))</f>
        <v/>
      </c>
      <c r="CH201" s="369" t="str">
        <f ca="1">+IF(OFFSET('Water Data'!$I$27,0,10*ROW('Water Data'!I195))="","",OFFSET('Water Data'!$I$27,0,10*ROW('Water Data'!I195)))</f>
        <v/>
      </c>
      <c r="CI201" s="369" t="str">
        <f ca="1">+IF(OFFSET('Water Data'!$I$28,0,10*ROW('Water Data'!I195))="","",OFFSET('Water Data'!$I$28,0,10*ROW('Water Data'!I195)))</f>
        <v/>
      </c>
      <c r="CJ201" s="369" t="str">
        <f ca="1">+IF(OFFSET('Water Data'!$I$29,0,10*ROW('Water Data'!I195))="","",OFFSET('Water Data'!$I$29,0,10*ROW('Water Data'!I195)))</f>
        <v/>
      </c>
      <c r="CK201" s="369" t="str">
        <f ca="1">+IF(OFFSET('Sanitation Data'!$D$28,0,10*ROW('Sanitation Data'!D195))="","",OFFSET('Sanitation Data'!$D$28,0,10*ROW('Sanitation Data'!D195)))</f>
        <v/>
      </c>
      <c r="CL201" s="369" t="str">
        <f ca="1">+IF(OFFSET('Sanitation Data'!$D$29,0,10*ROW('Sanitation Data'!D195))="","",OFFSET('Sanitation Data'!$D$29,0,10*ROW('Sanitation Data'!D195)))</f>
        <v/>
      </c>
      <c r="CM201" s="369" t="str">
        <f ca="1">+IF(OFFSET('Sanitation Data'!$D$30,0,10*ROW('Sanitation Data'!D195))="","",OFFSET('Sanitation Data'!$D$30,0,10*ROW('Sanitation Data'!D195)))</f>
        <v/>
      </c>
      <c r="CN201" s="369" t="str">
        <f ca="1">+IF(OFFSET('Sanitation Data'!$D$31,0,10*ROW('Sanitation Data'!D195))="","",OFFSET('Sanitation Data'!$D$31,0,10*ROW('Sanitation Data'!D195)))</f>
        <v/>
      </c>
      <c r="CO201" s="369" t="str">
        <f ca="1">+IF(OFFSET('Sanitation Data'!$D$32,0,10*ROW('Sanitation Data'!D195))="","",OFFSET('Sanitation Data'!$D$32,0,10*ROW('Sanitation Data'!D195)))</f>
        <v/>
      </c>
      <c r="CP201" s="369" t="str">
        <f ca="1">+IF(OFFSET('Sanitation Data'!$E$28,0,10*ROW('Sanitation Data'!E195))="","",OFFSET('Sanitation Data'!$E$28,0,10*ROW('Sanitation Data'!E195)))</f>
        <v/>
      </c>
      <c r="CQ201" s="369" t="str">
        <f ca="1">+IF(OFFSET('Sanitation Data'!$E$29,0,10*ROW('Sanitation Data'!E195))="","",OFFSET('Sanitation Data'!$E$29,0,10*ROW('Sanitation Data'!E195)))</f>
        <v/>
      </c>
      <c r="CR201" s="369" t="str">
        <f ca="1">+IF(OFFSET('Sanitation Data'!$E$30,0,10*ROW('Sanitation Data'!E195))="","",OFFSET('Sanitation Data'!$E$30,0,10*ROW('Sanitation Data'!E195)))</f>
        <v/>
      </c>
      <c r="CS201" s="369" t="str">
        <f ca="1">+IF(OFFSET('Sanitation Data'!$E$31,0,10*ROW('Sanitation Data'!E195))="","",OFFSET('Sanitation Data'!$E$31,0,10*ROW('Sanitation Data'!E195)))</f>
        <v/>
      </c>
      <c r="CT201" s="369" t="str">
        <f ca="1">+IF(OFFSET('Sanitation Data'!$E$32,0,10*ROW('Sanitation Data'!E195))="","",OFFSET('Sanitation Data'!$E$32,0,10*ROW('Sanitation Data'!E195)))</f>
        <v/>
      </c>
      <c r="CU201" s="369" t="str">
        <f ca="1">+IF(OFFSET('Sanitation Data'!$F$28,0,10*ROW('Sanitation Data'!F195))="","",OFFSET('Sanitation Data'!$F$28,0,10*ROW('Sanitation Data'!F195)))</f>
        <v/>
      </c>
      <c r="CV201" s="369" t="str">
        <f ca="1">+IF(OFFSET('Sanitation Data'!$F$29,0,10*ROW('Sanitation Data'!F195))="","",OFFSET('Sanitation Data'!$F$29,0,10*ROW('Sanitation Data'!F195)))</f>
        <v/>
      </c>
      <c r="CW201" s="369" t="str">
        <f ca="1">+IF(OFFSET('Sanitation Data'!$F$30,0,10*ROW('Sanitation Data'!F195))="","",OFFSET('Sanitation Data'!$F$30,0,10*ROW('Sanitation Data'!F195)))</f>
        <v/>
      </c>
      <c r="CX201" s="369" t="str">
        <f ca="1">+IF(OFFSET('Sanitation Data'!$F$31,0,10*ROW('Sanitation Data'!F195))="","",OFFSET('Sanitation Data'!$F$31,0,10*ROW('Sanitation Data'!F195)))</f>
        <v/>
      </c>
      <c r="CY201" s="369" t="str">
        <f ca="1">+IF(OFFSET('Sanitation Data'!$F$32,0,10*ROW('Sanitation Data'!F195))="","",OFFSET('Sanitation Data'!$F$32,0,10*ROW('Sanitation Data'!F195)))</f>
        <v/>
      </c>
      <c r="CZ201" s="369" t="str">
        <f ca="1">+IF(OFFSET('Sanitation Data'!$G$28,0,10*ROW('Sanitation Data'!G195))="","",OFFSET('Sanitation Data'!$G$28,0,10*ROW('Sanitation Data'!G195)))</f>
        <v/>
      </c>
      <c r="DA201" s="369" t="str">
        <f ca="1">+IF(OFFSET('Sanitation Data'!$G$29,0,10*ROW('Sanitation Data'!G195))="","",OFFSET('Sanitation Data'!$G$29,0,10*ROW('Sanitation Data'!G195)))</f>
        <v/>
      </c>
      <c r="DB201" s="369" t="str">
        <f ca="1">+IF(OFFSET('Sanitation Data'!$G$30,0,10*ROW('Sanitation Data'!G195))="","",OFFSET('Sanitation Data'!$G$30,0,10*ROW('Sanitation Data'!G195)))</f>
        <v/>
      </c>
      <c r="DC201" s="369" t="str">
        <f ca="1">+IF(OFFSET('Sanitation Data'!$G$31,0,10*ROW('Sanitation Data'!G195))="","",OFFSET('Sanitation Data'!$G$31,0,10*ROW('Sanitation Data'!G195)))</f>
        <v/>
      </c>
      <c r="DD201" s="369" t="str">
        <f ca="1">+IF(OFFSET('Sanitation Data'!$G$32,0,10*ROW('Sanitation Data'!G195))="","",OFFSET('Sanitation Data'!$G$32,0,10*ROW('Sanitation Data'!G195)))</f>
        <v/>
      </c>
      <c r="DE201" s="369" t="str">
        <f ca="1">+IF(OFFSET('Sanitation Data'!$H$28,0,10*ROW('Sanitation Data'!H195))="","",OFFSET('Sanitation Data'!$H$28,0,10*ROW('Sanitation Data'!H195)))</f>
        <v/>
      </c>
      <c r="DF201" s="369" t="str">
        <f ca="1">+IF(OFFSET('Sanitation Data'!$H$29,0,10*ROW('Sanitation Data'!H195))="","",OFFSET('Sanitation Data'!$H$29,0,10*ROW('Sanitation Data'!H195)))</f>
        <v/>
      </c>
      <c r="DG201" s="369" t="str">
        <f ca="1">+IF(OFFSET('Sanitation Data'!$H$30,0,10*ROW('Sanitation Data'!H195))="","",OFFSET('Sanitation Data'!$H$30,0,10*ROW('Sanitation Data'!H195)))</f>
        <v/>
      </c>
      <c r="DH201" s="369" t="str">
        <f ca="1">+IF(OFFSET('Sanitation Data'!$H$31,0,10*ROW('Sanitation Data'!H195))="","",OFFSET('Sanitation Data'!$H$31,0,10*ROW('Sanitation Data'!H195)))</f>
        <v/>
      </c>
      <c r="DI201" s="369" t="str">
        <f ca="1">+IF(OFFSET('Sanitation Data'!$H$32,0,10*ROW('Sanitation Data'!H195))="","",OFFSET('Sanitation Data'!$H$32,0,10*ROW('Sanitation Data'!H195)))</f>
        <v/>
      </c>
      <c r="DJ201" s="369" t="str">
        <f ca="1">+IF(OFFSET('Sanitation Data'!$I$28,0,10*ROW('Sanitation Data'!I195))="","",OFFSET('Sanitation Data'!$I$28,0,10*ROW('Sanitation Data'!I195)))</f>
        <v/>
      </c>
      <c r="DK201" s="369" t="str">
        <f ca="1">+IF(OFFSET('Sanitation Data'!$I$29,0,10*ROW('Sanitation Data'!I195))="","",OFFSET('Sanitation Data'!$I$29,0,10*ROW('Sanitation Data'!I195)))</f>
        <v/>
      </c>
      <c r="DL201" s="369" t="str">
        <f ca="1">+IF(OFFSET('Sanitation Data'!$I$30,0,10*ROW('Sanitation Data'!I195))="","",OFFSET('Sanitation Data'!$I$30,0,10*ROW('Sanitation Data'!I195)))</f>
        <v/>
      </c>
      <c r="DM201" s="369" t="str">
        <f ca="1">+IF(OFFSET('Sanitation Data'!$I$31,0,10*ROW('Sanitation Data'!I195))="","",OFFSET('Sanitation Data'!$I$31,0,10*ROW('Sanitation Data'!I195)))</f>
        <v/>
      </c>
      <c r="DN201" s="369" t="str">
        <f ca="1">+IF(OFFSET('Sanitation Data'!$I$32,0,10*ROW('Sanitation Data'!I195))="","",OFFSET('Sanitation Data'!$I$32,0,10*ROW('Sanitation Data'!I195)))</f>
        <v/>
      </c>
      <c r="DO201" s="369" t="str">
        <f ca="1">+IF(OFFSET('Hygiene Data'!$D$11,0,10*ROW('Hygiene Data'!D195))="","",OFFSET('Hygiene Data'!$D$11,0,10*ROW('Hygiene Data'!D195)))</f>
        <v/>
      </c>
      <c r="DP201" s="369" t="str">
        <f ca="1">+IF(OFFSET('Hygiene Data'!$D$12,0,10*ROW('Hygiene Data'!D195))="","",OFFSET('Hygiene Data'!$D$12,0,10*ROW('Hygiene Data'!D195)))</f>
        <v/>
      </c>
      <c r="DQ201" s="369" t="str">
        <f ca="1">+IF(OFFSET('Hygiene Data'!$D$13,0,10*ROW('Hygiene Data'!D195))="","",OFFSET('Hygiene Data'!$D$13,0,10*ROW('Hygiene Data'!D195)))</f>
        <v/>
      </c>
      <c r="DR201" s="369" t="str">
        <f ca="1">+IF(OFFSET('Hygiene Data'!$E$11,0,10*ROW('Hygiene Data'!E195))="","",OFFSET('Hygiene Data'!$E$11,0,10*ROW('Hygiene Data'!E195)))</f>
        <v/>
      </c>
      <c r="DS201" s="369" t="str">
        <f ca="1">+IF(OFFSET('Hygiene Data'!$E$12,0,10*ROW('Hygiene Data'!E195))="","",OFFSET('Hygiene Data'!$E$12,0,10*ROW('Hygiene Data'!E195)))</f>
        <v/>
      </c>
      <c r="DT201" s="369" t="str">
        <f ca="1">+IF(OFFSET('Hygiene Data'!$E$13,0,10*ROW('Hygiene Data'!E195))="","",OFFSET('Hygiene Data'!$E$13,0,10*ROW('Hygiene Data'!E195)))</f>
        <v/>
      </c>
      <c r="DU201" s="369" t="str">
        <f ca="1">+IF(OFFSET('Hygiene Data'!$F$11,0,10*ROW('Hygiene Data'!F195))="","",OFFSET('Hygiene Data'!$F$11,0,10*ROW('Hygiene Data'!F195)))</f>
        <v/>
      </c>
      <c r="DV201" s="369" t="str">
        <f ca="1">+IF(OFFSET('Hygiene Data'!$F$12,0,10*ROW('Hygiene Data'!F195))="","",OFFSET('Hygiene Data'!$F$12,0,10*ROW('Hygiene Data'!F195)))</f>
        <v/>
      </c>
      <c r="DW201" s="369" t="str">
        <f ca="1">+IF(OFFSET('Hygiene Data'!$F$13,0,10*ROW('Hygiene Data'!F195))="","",OFFSET('Hygiene Data'!$F$13,0,10*ROW('Hygiene Data'!F195)))</f>
        <v/>
      </c>
      <c r="DX201" s="369" t="str">
        <f ca="1">+IF(OFFSET('Hygiene Data'!$G$11,0,10*ROW('Hygiene Data'!G195))="","",OFFSET('Hygiene Data'!$G$11,0,10*ROW('Hygiene Data'!G195)))</f>
        <v/>
      </c>
      <c r="DY201" s="369" t="str">
        <f ca="1">+IF(OFFSET('Hygiene Data'!$G$12,0,10*ROW('Hygiene Data'!G195))="","",OFFSET('Hygiene Data'!$G$12,0,10*ROW('Hygiene Data'!G195)))</f>
        <v/>
      </c>
      <c r="DZ201" s="369" t="str">
        <f ca="1">+IF(OFFSET('Hygiene Data'!$G$13,0,10*ROW('Hygiene Data'!G195))="","",OFFSET('Hygiene Data'!$G$13,0,10*ROW('Hygiene Data'!G195)))</f>
        <v/>
      </c>
      <c r="EA201" s="369" t="str">
        <f ca="1">+IF(OFFSET('Hygiene Data'!$H$11,0,10*ROW('Hygiene Data'!H195))="","",OFFSET('Hygiene Data'!$H$11,0,10*ROW('Hygiene Data'!H195)))</f>
        <v/>
      </c>
      <c r="EB201" s="369" t="str">
        <f ca="1">+IF(OFFSET('Hygiene Data'!$H$12,0,10*ROW('Hygiene Data'!H195))="","",OFFSET('Hygiene Data'!$H$12,0,10*ROW('Hygiene Data'!H195)))</f>
        <v/>
      </c>
      <c r="EC201" s="369" t="str">
        <f ca="1">+IF(OFFSET('Hygiene Data'!$H$13,0,10*ROW('Hygiene Data'!H195))="","",OFFSET('Hygiene Data'!$H$13,0,10*ROW('Hygiene Data'!H195)))</f>
        <v/>
      </c>
      <c r="ED201" s="369" t="str">
        <f ca="1">+IF(OFFSET('Hygiene Data'!$I$11,0,10*ROW('Hygiene Data'!I195))="","",OFFSET('Hygiene Data'!$I$11,0,10*ROW('Hygiene Data'!I195)))</f>
        <v/>
      </c>
      <c r="EE201" s="369" t="str">
        <f ca="1">+IF(OFFSET('Hygiene Data'!$I$12,0,10*ROW('Hygiene Data'!I195))="","",OFFSET('Hygiene Data'!$I$12,0,10*ROW('Hygiene Data'!I195)))</f>
        <v/>
      </c>
      <c r="EF201" s="369" t="str">
        <f ca="1">+IF(OFFSET('Hygiene Data'!$I$13,0,10*ROW('Hygiene Data'!I195))="","",OFFSET('Hygiene Data'!$I$13,0,10*ROW('Hygiene Data'!I195)))</f>
        <v/>
      </c>
    </row>
    <row r="202" spans="1:136" x14ac:dyDescent="0.25">
      <c r="A202" s="478" t="str">
        <f ca="1">+IF(OFFSET('Water Data'!$B$2,0,10*ROW('Water Data'!E196))="","",OFFSET('Water Data'!$B$2,0,10*ROW('Water Data'!E196)))</f>
        <v/>
      </c>
      <c r="B202" s="478"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05" t="str">
        <f t="shared" ca="1" si="3"/>
        <v/>
      </c>
      <c r="D202" s="506"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06"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06"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06"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06"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06"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06"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06"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06"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06"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06"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06"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06"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06"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06"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06"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06"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06"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07"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07"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07"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07"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07"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07"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07"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07"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07"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07"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07"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07"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07"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07"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07"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07"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07"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07"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07"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07"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07"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07"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07"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07"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07"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07"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07"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07"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07"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07"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08"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84"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08"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08"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08"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08"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08"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08"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08"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08"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08"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08"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08"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08"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08"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08"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08"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08"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69" t="str">
        <f ca="1">+IF(OFFSET('Water Data'!$D$27,0,10*ROW('Water Data'!D196))="","",OFFSET('Water Data'!$D$27,0,10*ROW('Water Data'!D196)))</f>
        <v/>
      </c>
      <c r="BT202" s="369" t="str">
        <f ca="1">+IF(OFFSET('Water Data'!$D$28,0,10*ROW('Water Data'!D196))="","",OFFSET('Water Data'!$D$28,0,10*ROW('Water Data'!D196)))</f>
        <v/>
      </c>
      <c r="BU202" s="369" t="str">
        <f ca="1">+IF(OFFSET('Water Data'!$D$29,0,10*ROW('Water Data'!D196))="","",OFFSET('Water Data'!$D$29,0,10*ROW('Water Data'!D196)))</f>
        <v/>
      </c>
      <c r="BV202" s="369" t="str">
        <f ca="1">+IF(OFFSET('Water Data'!$E$27,0,10*ROW('Water Data'!E196))="","",OFFSET('Water Data'!$E$27,0,10*ROW('Water Data'!E196)))</f>
        <v/>
      </c>
      <c r="BW202" s="369" t="str">
        <f ca="1">+IF(OFFSET('Water Data'!$E$28,0,10*ROW('Water Data'!E196))="","",OFFSET('Water Data'!$E$28,0,10*ROW('Water Data'!E196)))</f>
        <v/>
      </c>
      <c r="BX202" s="369" t="str">
        <f ca="1">+IF(OFFSET('Water Data'!$E$29,0,10*ROW('Water Data'!E196))="","",OFFSET('Water Data'!$E$29,0,10*ROW('Water Data'!E196)))</f>
        <v/>
      </c>
      <c r="BY202" s="369" t="str">
        <f ca="1">+IF(OFFSET('Water Data'!$F$27,0,10*ROW('Water Data'!F196))="","",OFFSET('Water Data'!$F$27,0,10*ROW('Water Data'!F196)))</f>
        <v/>
      </c>
      <c r="BZ202" s="369" t="str">
        <f ca="1">+IF(OFFSET('Water Data'!$F$28,0,10*ROW('Water Data'!F196))="","",OFFSET('Water Data'!$F$28,0,10*ROW('Water Data'!F196)))</f>
        <v/>
      </c>
      <c r="CA202" s="369" t="str">
        <f ca="1">+IF(OFFSET('Water Data'!$F$29,0,10*ROW('Water Data'!F196))="","",OFFSET('Water Data'!$F$29,0,10*ROW('Water Data'!F196)))</f>
        <v/>
      </c>
      <c r="CB202" s="369" t="str">
        <f ca="1">+IF(OFFSET('Water Data'!$G$27,0,10*ROW('Water Data'!G196))="","",OFFSET('Water Data'!$G$27,0,10*ROW('Water Data'!G196)))</f>
        <v/>
      </c>
      <c r="CC202" s="369" t="str">
        <f ca="1">+IF(OFFSET('Water Data'!$G$28,0,10*ROW('Water Data'!G196))="","",OFFSET('Water Data'!$G$28,0,10*ROW('Water Data'!G196)))</f>
        <v/>
      </c>
      <c r="CD202" s="369" t="str">
        <f ca="1">+IF(OFFSET('Water Data'!$G$29,0,10*ROW('Water Data'!G196))="","",OFFSET('Water Data'!$G$29,0,10*ROW('Water Data'!G196)))</f>
        <v/>
      </c>
      <c r="CE202" s="369" t="str">
        <f ca="1">+IF(OFFSET('Water Data'!$H$27,0,10*ROW('Water Data'!H196))="","",OFFSET('Water Data'!$H$27,0,10*ROW('Water Data'!H196)))</f>
        <v/>
      </c>
      <c r="CF202" s="369" t="str">
        <f ca="1">+IF(OFFSET('Water Data'!$H$28,0,10*ROW('Water Data'!H196))="","",OFFSET('Water Data'!$H$28,0,10*ROW('Water Data'!H196)))</f>
        <v/>
      </c>
      <c r="CG202" s="369" t="str">
        <f ca="1">+IF(OFFSET('Water Data'!$H$29,0,10*ROW('Water Data'!H196))="","",OFFSET('Water Data'!$H$29,0,10*ROW('Water Data'!H196)))</f>
        <v/>
      </c>
      <c r="CH202" s="369" t="str">
        <f ca="1">+IF(OFFSET('Water Data'!$I$27,0,10*ROW('Water Data'!I196))="","",OFFSET('Water Data'!$I$27,0,10*ROW('Water Data'!I196)))</f>
        <v/>
      </c>
      <c r="CI202" s="369" t="str">
        <f ca="1">+IF(OFFSET('Water Data'!$I$28,0,10*ROW('Water Data'!I196))="","",OFFSET('Water Data'!$I$28,0,10*ROW('Water Data'!I196)))</f>
        <v/>
      </c>
      <c r="CJ202" s="369" t="str">
        <f ca="1">+IF(OFFSET('Water Data'!$I$29,0,10*ROW('Water Data'!I196))="","",OFFSET('Water Data'!$I$29,0,10*ROW('Water Data'!I196)))</f>
        <v/>
      </c>
      <c r="CK202" s="369" t="str">
        <f ca="1">+IF(OFFSET('Sanitation Data'!$D$28,0,10*ROW('Sanitation Data'!D196))="","",OFFSET('Sanitation Data'!$D$28,0,10*ROW('Sanitation Data'!D196)))</f>
        <v/>
      </c>
      <c r="CL202" s="369" t="str">
        <f ca="1">+IF(OFFSET('Sanitation Data'!$D$29,0,10*ROW('Sanitation Data'!D196))="","",OFFSET('Sanitation Data'!$D$29,0,10*ROW('Sanitation Data'!D196)))</f>
        <v/>
      </c>
      <c r="CM202" s="369" t="str">
        <f ca="1">+IF(OFFSET('Sanitation Data'!$D$30,0,10*ROW('Sanitation Data'!D196))="","",OFFSET('Sanitation Data'!$D$30,0,10*ROW('Sanitation Data'!D196)))</f>
        <v/>
      </c>
      <c r="CN202" s="369" t="str">
        <f ca="1">+IF(OFFSET('Sanitation Data'!$D$31,0,10*ROW('Sanitation Data'!D196))="","",OFFSET('Sanitation Data'!$D$31,0,10*ROW('Sanitation Data'!D196)))</f>
        <v/>
      </c>
      <c r="CO202" s="369" t="str">
        <f ca="1">+IF(OFFSET('Sanitation Data'!$D$32,0,10*ROW('Sanitation Data'!D196))="","",OFFSET('Sanitation Data'!$D$32,0,10*ROW('Sanitation Data'!D196)))</f>
        <v/>
      </c>
      <c r="CP202" s="369" t="str">
        <f ca="1">+IF(OFFSET('Sanitation Data'!$E$28,0,10*ROW('Sanitation Data'!E196))="","",OFFSET('Sanitation Data'!$E$28,0,10*ROW('Sanitation Data'!E196)))</f>
        <v/>
      </c>
      <c r="CQ202" s="369" t="str">
        <f ca="1">+IF(OFFSET('Sanitation Data'!$E$29,0,10*ROW('Sanitation Data'!E196))="","",OFFSET('Sanitation Data'!$E$29,0,10*ROW('Sanitation Data'!E196)))</f>
        <v/>
      </c>
      <c r="CR202" s="369" t="str">
        <f ca="1">+IF(OFFSET('Sanitation Data'!$E$30,0,10*ROW('Sanitation Data'!E196))="","",OFFSET('Sanitation Data'!$E$30,0,10*ROW('Sanitation Data'!E196)))</f>
        <v/>
      </c>
      <c r="CS202" s="369" t="str">
        <f ca="1">+IF(OFFSET('Sanitation Data'!$E$31,0,10*ROW('Sanitation Data'!E196))="","",OFFSET('Sanitation Data'!$E$31,0,10*ROW('Sanitation Data'!E196)))</f>
        <v/>
      </c>
      <c r="CT202" s="369" t="str">
        <f ca="1">+IF(OFFSET('Sanitation Data'!$E$32,0,10*ROW('Sanitation Data'!E196))="","",OFFSET('Sanitation Data'!$E$32,0,10*ROW('Sanitation Data'!E196)))</f>
        <v/>
      </c>
      <c r="CU202" s="369" t="str">
        <f ca="1">+IF(OFFSET('Sanitation Data'!$F$28,0,10*ROW('Sanitation Data'!F196))="","",OFFSET('Sanitation Data'!$F$28,0,10*ROW('Sanitation Data'!F196)))</f>
        <v/>
      </c>
      <c r="CV202" s="369" t="str">
        <f ca="1">+IF(OFFSET('Sanitation Data'!$F$29,0,10*ROW('Sanitation Data'!F196))="","",OFFSET('Sanitation Data'!$F$29,0,10*ROW('Sanitation Data'!F196)))</f>
        <v/>
      </c>
      <c r="CW202" s="369" t="str">
        <f ca="1">+IF(OFFSET('Sanitation Data'!$F$30,0,10*ROW('Sanitation Data'!F196))="","",OFFSET('Sanitation Data'!$F$30,0,10*ROW('Sanitation Data'!F196)))</f>
        <v/>
      </c>
      <c r="CX202" s="369" t="str">
        <f ca="1">+IF(OFFSET('Sanitation Data'!$F$31,0,10*ROW('Sanitation Data'!F196))="","",OFFSET('Sanitation Data'!$F$31,0,10*ROW('Sanitation Data'!F196)))</f>
        <v/>
      </c>
      <c r="CY202" s="369" t="str">
        <f ca="1">+IF(OFFSET('Sanitation Data'!$F$32,0,10*ROW('Sanitation Data'!F196))="","",OFFSET('Sanitation Data'!$F$32,0,10*ROW('Sanitation Data'!F196)))</f>
        <v/>
      </c>
      <c r="CZ202" s="369" t="str">
        <f ca="1">+IF(OFFSET('Sanitation Data'!$G$28,0,10*ROW('Sanitation Data'!G196))="","",OFFSET('Sanitation Data'!$G$28,0,10*ROW('Sanitation Data'!G196)))</f>
        <v/>
      </c>
      <c r="DA202" s="369" t="str">
        <f ca="1">+IF(OFFSET('Sanitation Data'!$G$29,0,10*ROW('Sanitation Data'!G196))="","",OFFSET('Sanitation Data'!$G$29,0,10*ROW('Sanitation Data'!G196)))</f>
        <v/>
      </c>
      <c r="DB202" s="369" t="str">
        <f ca="1">+IF(OFFSET('Sanitation Data'!$G$30,0,10*ROW('Sanitation Data'!G196))="","",OFFSET('Sanitation Data'!$G$30,0,10*ROW('Sanitation Data'!G196)))</f>
        <v/>
      </c>
      <c r="DC202" s="369" t="str">
        <f ca="1">+IF(OFFSET('Sanitation Data'!$G$31,0,10*ROW('Sanitation Data'!G196))="","",OFFSET('Sanitation Data'!$G$31,0,10*ROW('Sanitation Data'!G196)))</f>
        <v/>
      </c>
      <c r="DD202" s="369" t="str">
        <f ca="1">+IF(OFFSET('Sanitation Data'!$G$32,0,10*ROW('Sanitation Data'!G196))="","",OFFSET('Sanitation Data'!$G$32,0,10*ROW('Sanitation Data'!G196)))</f>
        <v/>
      </c>
      <c r="DE202" s="369" t="str">
        <f ca="1">+IF(OFFSET('Sanitation Data'!$H$28,0,10*ROW('Sanitation Data'!H196))="","",OFFSET('Sanitation Data'!$H$28,0,10*ROW('Sanitation Data'!H196)))</f>
        <v/>
      </c>
      <c r="DF202" s="369" t="str">
        <f ca="1">+IF(OFFSET('Sanitation Data'!$H$29,0,10*ROW('Sanitation Data'!H196))="","",OFFSET('Sanitation Data'!$H$29,0,10*ROW('Sanitation Data'!H196)))</f>
        <v/>
      </c>
      <c r="DG202" s="369" t="str">
        <f ca="1">+IF(OFFSET('Sanitation Data'!$H$30,0,10*ROW('Sanitation Data'!H196))="","",OFFSET('Sanitation Data'!$H$30,0,10*ROW('Sanitation Data'!H196)))</f>
        <v/>
      </c>
      <c r="DH202" s="369" t="str">
        <f ca="1">+IF(OFFSET('Sanitation Data'!$H$31,0,10*ROW('Sanitation Data'!H196))="","",OFFSET('Sanitation Data'!$H$31,0,10*ROW('Sanitation Data'!H196)))</f>
        <v/>
      </c>
      <c r="DI202" s="369" t="str">
        <f ca="1">+IF(OFFSET('Sanitation Data'!$H$32,0,10*ROW('Sanitation Data'!H196))="","",OFFSET('Sanitation Data'!$H$32,0,10*ROW('Sanitation Data'!H196)))</f>
        <v/>
      </c>
      <c r="DJ202" s="369" t="str">
        <f ca="1">+IF(OFFSET('Sanitation Data'!$I$28,0,10*ROW('Sanitation Data'!I196))="","",OFFSET('Sanitation Data'!$I$28,0,10*ROW('Sanitation Data'!I196)))</f>
        <v/>
      </c>
      <c r="DK202" s="369" t="str">
        <f ca="1">+IF(OFFSET('Sanitation Data'!$I$29,0,10*ROW('Sanitation Data'!I196))="","",OFFSET('Sanitation Data'!$I$29,0,10*ROW('Sanitation Data'!I196)))</f>
        <v/>
      </c>
      <c r="DL202" s="369" t="str">
        <f ca="1">+IF(OFFSET('Sanitation Data'!$I$30,0,10*ROW('Sanitation Data'!I196))="","",OFFSET('Sanitation Data'!$I$30,0,10*ROW('Sanitation Data'!I196)))</f>
        <v/>
      </c>
      <c r="DM202" s="369" t="str">
        <f ca="1">+IF(OFFSET('Sanitation Data'!$I$31,0,10*ROW('Sanitation Data'!I196))="","",OFFSET('Sanitation Data'!$I$31,0,10*ROW('Sanitation Data'!I196)))</f>
        <v/>
      </c>
      <c r="DN202" s="369" t="str">
        <f ca="1">+IF(OFFSET('Sanitation Data'!$I$32,0,10*ROW('Sanitation Data'!I196))="","",OFFSET('Sanitation Data'!$I$32,0,10*ROW('Sanitation Data'!I196)))</f>
        <v/>
      </c>
      <c r="DO202" s="369" t="str">
        <f ca="1">+IF(OFFSET('Hygiene Data'!$D$11,0,10*ROW('Hygiene Data'!D196))="","",OFFSET('Hygiene Data'!$D$11,0,10*ROW('Hygiene Data'!D196)))</f>
        <v/>
      </c>
      <c r="DP202" s="369" t="str">
        <f ca="1">+IF(OFFSET('Hygiene Data'!$D$12,0,10*ROW('Hygiene Data'!D196))="","",OFFSET('Hygiene Data'!$D$12,0,10*ROW('Hygiene Data'!D196)))</f>
        <v/>
      </c>
      <c r="DQ202" s="369" t="str">
        <f ca="1">+IF(OFFSET('Hygiene Data'!$D$13,0,10*ROW('Hygiene Data'!D196))="","",OFFSET('Hygiene Data'!$D$13,0,10*ROW('Hygiene Data'!D196)))</f>
        <v/>
      </c>
      <c r="DR202" s="369" t="str">
        <f ca="1">+IF(OFFSET('Hygiene Data'!$E$11,0,10*ROW('Hygiene Data'!E196))="","",OFFSET('Hygiene Data'!$E$11,0,10*ROW('Hygiene Data'!E196)))</f>
        <v/>
      </c>
      <c r="DS202" s="369" t="str">
        <f ca="1">+IF(OFFSET('Hygiene Data'!$E$12,0,10*ROW('Hygiene Data'!E196))="","",OFFSET('Hygiene Data'!$E$12,0,10*ROW('Hygiene Data'!E196)))</f>
        <v/>
      </c>
      <c r="DT202" s="369" t="str">
        <f ca="1">+IF(OFFSET('Hygiene Data'!$E$13,0,10*ROW('Hygiene Data'!E196))="","",OFFSET('Hygiene Data'!$E$13,0,10*ROW('Hygiene Data'!E196)))</f>
        <v/>
      </c>
      <c r="DU202" s="369" t="str">
        <f ca="1">+IF(OFFSET('Hygiene Data'!$F$11,0,10*ROW('Hygiene Data'!F196))="","",OFFSET('Hygiene Data'!$F$11,0,10*ROW('Hygiene Data'!F196)))</f>
        <v/>
      </c>
      <c r="DV202" s="369" t="str">
        <f ca="1">+IF(OFFSET('Hygiene Data'!$F$12,0,10*ROW('Hygiene Data'!F196))="","",OFFSET('Hygiene Data'!$F$12,0,10*ROW('Hygiene Data'!F196)))</f>
        <v/>
      </c>
      <c r="DW202" s="369" t="str">
        <f ca="1">+IF(OFFSET('Hygiene Data'!$F$13,0,10*ROW('Hygiene Data'!F196))="","",OFFSET('Hygiene Data'!$F$13,0,10*ROW('Hygiene Data'!F196)))</f>
        <v/>
      </c>
      <c r="DX202" s="369" t="str">
        <f ca="1">+IF(OFFSET('Hygiene Data'!$G$11,0,10*ROW('Hygiene Data'!G196))="","",OFFSET('Hygiene Data'!$G$11,0,10*ROW('Hygiene Data'!G196)))</f>
        <v/>
      </c>
      <c r="DY202" s="369" t="str">
        <f ca="1">+IF(OFFSET('Hygiene Data'!$G$12,0,10*ROW('Hygiene Data'!G196))="","",OFFSET('Hygiene Data'!$G$12,0,10*ROW('Hygiene Data'!G196)))</f>
        <v/>
      </c>
      <c r="DZ202" s="369" t="str">
        <f ca="1">+IF(OFFSET('Hygiene Data'!$G$13,0,10*ROW('Hygiene Data'!G196))="","",OFFSET('Hygiene Data'!$G$13,0,10*ROW('Hygiene Data'!G196)))</f>
        <v/>
      </c>
      <c r="EA202" s="369" t="str">
        <f ca="1">+IF(OFFSET('Hygiene Data'!$H$11,0,10*ROW('Hygiene Data'!H196))="","",OFFSET('Hygiene Data'!$H$11,0,10*ROW('Hygiene Data'!H196)))</f>
        <v/>
      </c>
      <c r="EB202" s="369" t="str">
        <f ca="1">+IF(OFFSET('Hygiene Data'!$H$12,0,10*ROW('Hygiene Data'!H196))="","",OFFSET('Hygiene Data'!$H$12,0,10*ROW('Hygiene Data'!H196)))</f>
        <v/>
      </c>
      <c r="EC202" s="369" t="str">
        <f ca="1">+IF(OFFSET('Hygiene Data'!$H$13,0,10*ROW('Hygiene Data'!H196))="","",OFFSET('Hygiene Data'!$H$13,0,10*ROW('Hygiene Data'!H196)))</f>
        <v/>
      </c>
      <c r="ED202" s="369" t="str">
        <f ca="1">+IF(OFFSET('Hygiene Data'!$I$11,0,10*ROW('Hygiene Data'!I196))="","",OFFSET('Hygiene Data'!$I$11,0,10*ROW('Hygiene Data'!I196)))</f>
        <v/>
      </c>
      <c r="EE202" s="369" t="str">
        <f ca="1">+IF(OFFSET('Hygiene Data'!$I$12,0,10*ROW('Hygiene Data'!I196))="","",OFFSET('Hygiene Data'!$I$12,0,10*ROW('Hygiene Data'!I196)))</f>
        <v/>
      </c>
      <c r="EF202" s="369" t="str">
        <f ca="1">+IF(OFFSET('Hygiene Data'!$I$13,0,10*ROW('Hygiene Data'!I196))="","",OFFSET('Hygiene Data'!$I$13,0,10*ROW('Hygiene Data'!I196)))</f>
        <v/>
      </c>
    </row>
    <row r="203" spans="1:136" x14ac:dyDescent="0.25">
      <c r="A203" s="478" t="str">
        <f ca="1">+IF(OFFSET('Water Data'!$B$2,0,10*ROW('Water Data'!E197))="","",OFFSET('Water Data'!$B$2,0,10*ROW('Water Data'!E197)))</f>
        <v/>
      </c>
      <c r="B203" s="478"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05" t="str">
        <f t="shared" ca="1" si="3"/>
        <v/>
      </c>
      <c r="D203" s="506"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06"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06"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06"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06"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06"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06"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06"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06"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06"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06"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06"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06"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06"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06"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06"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06"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06"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07"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07"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07"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07"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07"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07"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07"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07"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07"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07"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07"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07"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07"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07"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07"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07"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07"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07"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07"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07"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07"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07"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07"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07"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07"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07"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07"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07"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07"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07"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08"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84"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08"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08"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08"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08"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08"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08"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08"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08"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08"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08"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08"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08"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08"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08"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08"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08"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69" t="str">
        <f ca="1">+IF(OFFSET('Water Data'!$D$27,0,10*ROW('Water Data'!D197))="","",OFFSET('Water Data'!$D$27,0,10*ROW('Water Data'!D197)))</f>
        <v/>
      </c>
      <c r="BT203" s="369" t="str">
        <f ca="1">+IF(OFFSET('Water Data'!$D$28,0,10*ROW('Water Data'!D197))="","",OFFSET('Water Data'!$D$28,0,10*ROW('Water Data'!D197)))</f>
        <v/>
      </c>
      <c r="BU203" s="369" t="str">
        <f ca="1">+IF(OFFSET('Water Data'!$D$29,0,10*ROW('Water Data'!D197))="","",OFFSET('Water Data'!$D$29,0,10*ROW('Water Data'!D197)))</f>
        <v/>
      </c>
      <c r="BV203" s="369" t="str">
        <f ca="1">+IF(OFFSET('Water Data'!$E$27,0,10*ROW('Water Data'!E197))="","",OFFSET('Water Data'!$E$27,0,10*ROW('Water Data'!E197)))</f>
        <v/>
      </c>
      <c r="BW203" s="369" t="str">
        <f ca="1">+IF(OFFSET('Water Data'!$E$28,0,10*ROW('Water Data'!E197))="","",OFFSET('Water Data'!$E$28,0,10*ROW('Water Data'!E197)))</f>
        <v/>
      </c>
      <c r="BX203" s="369" t="str">
        <f ca="1">+IF(OFFSET('Water Data'!$E$29,0,10*ROW('Water Data'!E197))="","",OFFSET('Water Data'!$E$29,0,10*ROW('Water Data'!E197)))</f>
        <v/>
      </c>
      <c r="BY203" s="369" t="str">
        <f ca="1">+IF(OFFSET('Water Data'!$F$27,0,10*ROW('Water Data'!F197))="","",OFFSET('Water Data'!$F$27,0,10*ROW('Water Data'!F197)))</f>
        <v/>
      </c>
      <c r="BZ203" s="369" t="str">
        <f ca="1">+IF(OFFSET('Water Data'!$F$28,0,10*ROW('Water Data'!F197))="","",OFFSET('Water Data'!$F$28,0,10*ROW('Water Data'!F197)))</f>
        <v/>
      </c>
      <c r="CA203" s="369" t="str">
        <f ca="1">+IF(OFFSET('Water Data'!$F$29,0,10*ROW('Water Data'!F197))="","",OFFSET('Water Data'!$F$29,0,10*ROW('Water Data'!F197)))</f>
        <v/>
      </c>
      <c r="CB203" s="369" t="str">
        <f ca="1">+IF(OFFSET('Water Data'!$G$27,0,10*ROW('Water Data'!G197))="","",OFFSET('Water Data'!$G$27,0,10*ROW('Water Data'!G197)))</f>
        <v/>
      </c>
      <c r="CC203" s="369" t="str">
        <f ca="1">+IF(OFFSET('Water Data'!$G$28,0,10*ROW('Water Data'!G197))="","",OFFSET('Water Data'!$G$28,0,10*ROW('Water Data'!G197)))</f>
        <v/>
      </c>
      <c r="CD203" s="369" t="str">
        <f ca="1">+IF(OFFSET('Water Data'!$G$29,0,10*ROW('Water Data'!G197))="","",OFFSET('Water Data'!$G$29,0,10*ROW('Water Data'!G197)))</f>
        <v/>
      </c>
      <c r="CE203" s="369" t="str">
        <f ca="1">+IF(OFFSET('Water Data'!$H$27,0,10*ROW('Water Data'!H197))="","",OFFSET('Water Data'!$H$27,0,10*ROW('Water Data'!H197)))</f>
        <v/>
      </c>
      <c r="CF203" s="369" t="str">
        <f ca="1">+IF(OFFSET('Water Data'!$H$28,0,10*ROW('Water Data'!H197))="","",OFFSET('Water Data'!$H$28,0,10*ROW('Water Data'!H197)))</f>
        <v/>
      </c>
      <c r="CG203" s="369" t="str">
        <f ca="1">+IF(OFFSET('Water Data'!$H$29,0,10*ROW('Water Data'!H197))="","",OFFSET('Water Data'!$H$29,0,10*ROW('Water Data'!H197)))</f>
        <v/>
      </c>
      <c r="CH203" s="369" t="str">
        <f ca="1">+IF(OFFSET('Water Data'!$I$27,0,10*ROW('Water Data'!I197))="","",OFFSET('Water Data'!$I$27,0,10*ROW('Water Data'!I197)))</f>
        <v/>
      </c>
      <c r="CI203" s="369" t="str">
        <f ca="1">+IF(OFFSET('Water Data'!$I$28,0,10*ROW('Water Data'!I197))="","",OFFSET('Water Data'!$I$28,0,10*ROW('Water Data'!I197)))</f>
        <v/>
      </c>
      <c r="CJ203" s="369" t="str">
        <f ca="1">+IF(OFFSET('Water Data'!$I$29,0,10*ROW('Water Data'!I197))="","",OFFSET('Water Data'!$I$29,0,10*ROW('Water Data'!I197)))</f>
        <v/>
      </c>
      <c r="CK203" s="369" t="str">
        <f ca="1">+IF(OFFSET('Sanitation Data'!$D$28,0,10*ROW('Sanitation Data'!D197))="","",OFFSET('Sanitation Data'!$D$28,0,10*ROW('Sanitation Data'!D197)))</f>
        <v/>
      </c>
      <c r="CL203" s="369" t="str">
        <f ca="1">+IF(OFFSET('Sanitation Data'!$D$29,0,10*ROW('Sanitation Data'!D197))="","",OFFSET('Sanitation Data'!$D$29,0,10*ROW('Sanitation Data'!D197)))</f>
        <v/>
      </c>
      <c r="CM203" s="369" t="str">
        <f ca="1">+IF(OFFSET('Sanitation Data'!$D$30,0,10*ROW('Sanitation Data'!D197))="","",OFFSET('Sanitation Data'!$D$30,0,10*ROW('Sanitation Data'!D197)))</f>
        <v/>
      </c>
      <c r="CN203" s="369" t="str">
        <f ca="1">+IF(OFFSET('Sanitation Data'!$D$31,0,10*ROW('Sanitation Data'!D197))="","",OFFSET('Sanitation Data'!$D$31,0,10*ROW('Sanitation Data'!D197)))</f>
        <v/>
      </c>
      <c r="CO203" s="369" t="str">
        <f ca="1">+IF(OFFSET('Sanitation Data'!$D$32,0,10*ROW('Sanitation Data'!D197))="","",OFFSET('Sanitation Data'!$D$32,0,10*ROW('Sanitation Data'!D197)))</f>
        <v/>
      </c>
      <c r="CP203" s="369" t="str">
        <f ca="1">+IF(OFFSET('Sanitation Data'!$E$28,0,10*ROW('Sanitation Data'!E197))="","",OFFSET('Sanitation Data'!$E$28,0,10*ROW('Sanitation Data'!E197)))</f>
        <v/>
      </c>
      <c r="CQ203" s="369" t="str">
        <f ca="1">+IF(OFFSET('Sanitation Data'!$E$29,0,10*ROW('Sanitation Data'!E197))="","",OFFSET('Sanitation Data'!$E$29,0,10*ROW('Sanitation Data'!E197)))</f>
        <v/>
      </c>
      <c r="CR203" s="369" t="str">
        <f ca="1">+IF(OFFSET('Sanitation Data'!$E$30,0,10*ROW('Sanitation Data'!E197))="","",OFFSET('Sanitation Data'!$E$30,0,10*ROW('Sanitation Data'!E197)))</f>
        <v/>
      </c>
      <c r="CS203" s="369" t="str">
        <f ca="1">+IF(OFFSET('Sanitation Data'!$E$31,0,10*ROW('Sanitation Data'!E197))="","",OFFSET('Sanitation Data'!$E$31,0,10*ROW('Sanitation Data'!E197)))</f>
        <v/>
      </c>
      <c r="CT203" s="369" t="str">
        <f ca="1">+IF(OFFSET('Sanitation Data'!$E$32,0,10*ROW('Sanitation Data'!E197))="","",OFFSET('Sanitation Data'!$E$32,0,10*ROW('Sanitation Data'!E197)))</f>
        <v/>
      </c>
      <c r="CU203" s="369" t="str">
        <f ca="1">+IF(OFFSET('Sanitation Data'!$F$28,0,10*ROW('Sanitation Data'!F197))="","",OFFSET('Sanitation Data'!$F$28,0,10*ROW('Sanitation Data'!F197)))</f>
        <v/>
      </c>
      <c r="CV203" s="369" t="str">
        <f ca="1">+IF(OFFSET('Sanitation Data'!$F$29,0,10*ROW('Sanitation Data'!F197))="","",OFFSET('Sanitation Data'!$F$29,0,10*ROW('Sanitation Data'!F197)))</f>
        <v/>
      </c>
      <c r="CW203" s="369" t="str">
        <f ca="1">+IF(OFFSET('Sanitation Data'!$F$30,0,10*ROW('Sanitation Data'!F197))="","",OFFSET('Sanitation Data'!$F$30,0,10*ROW('Sanitation Data'!F197)))</f>
        <v/>
      </c>
      <c r="CX203" s="369" t="str">
        <f ca="1">+IF(OFFSET('Sanitation Data'!$F$31,0,10*ROW('Sanitation Data'!F197))="","",OFFSET('Sanitation Data'!$F$31,0,10*ROW('Sanitation Data'!F197)))</f>
        <v/>
      </c>
      <c r="CY203" s="369" t="str">
        <f ca="1">+IF(OFFSET('Sanitation Data'!$F$32,0,10*ROW('Sanitation Data'!F197))="","",OFFSET('Sanitation Data'!$F$32,0,10*ROW('Sanitation Data'!F197)))</f>
        <v/>
      </c>
      <c r="CZ203" s="369" t="str">
        <f ca="1">+IF(OFFSET('Sanitation Data'!$G$28,0,10*ROW('Sanitation Data'!G197))="","",OFFSET('Sanitation Data'!$G$28,0,10*ROW('Sanitation Data'!G197)))</f>
        <v/>
      </c>
      <c r="DA203" s="369" t="str">
        <f ca="1">+IF(OFFSET('Sanitation Data'!$G$29,0,10*ROW('Sanitation Data'!G197))="","",OFFSET('Sanitation Data'!$G$29,0,10*ROW('Sanitation Data'!G197)))</f>
        <v/>
      </c>
      <c r="DB203" s="369" t="str">
        <f ca="1">+IF(OFFSET('Sanitation Data'!$G$30,0,10*ROW('Sanitation Data'!G197))="","",OFFSET('Sanitation Data'!$G$30,0,10*ROW('Sanitation Data'!G197)))</f>
        <v/>
      </c>
      <c r="DC203" s="369" t="str">
        <f ca="1">+IF(OFFSET('Sanitation Data'!$G$31,0,10*ROW('Sanitation Data'!G197))="","",OFFSET('Sanitation Data'!$G$31,0,10*ROW('Sanitation Data'!G197)))</f>
        <v/>
      </c>
      <c r="DD203" s="369" t="str">
        <f ca="1">+IF(OFFSET('Sanitation Data'!$G$32,0,10*ROW('Sanitation Data'!G197))="","",OFFSET('Sanitation Data'!$G$32,0,10*ROW('Sanitation Data'!G197)))</f>
        <v/>
      </c>
      <c r="DE203" s="369" t="str">
        <f ca="1">+IF(OFFSET('Sanitation Data'!$H$28,0,10*ROW('Sanitation Data'!H197))="","",OFFSET('Sanitation Data'!$H$28,0,10*ROW('Sanitation Data'!H197)))</f>
        <v/>
      </c>
      <c r="DF203" s="369" t="str">
        <f ca="1">+IF(OFFSET('Sanitation Data'!$H$29,0,10*ROW('Sanitation Data'!H197))="","",OFFSET('Sanitation Data'!$H$29,0,10*ROW('Sanitation Data'!H197)))</f>
        <v/>
      </c>
      <c r="DG203" s="369" t="str">
        <f ca="1">+IF(OFFSET('Sanitation Data'!$H$30,0,10*ROW('Sanitation Data'!H197))="","",OFFSET('Sanitation Data'!$H$30,0,10*ROW('Sanitation Data'!H197)))</f>
        <v/>
      </c>
      <c r="DH203" s="369" t="str">
        <f ca="1">+IF(OFFSET('Sanitation Data'!$H$31,0,10*ROW('Sanitation Data'!H197))="","",OFFSET('Sanitation Data'!$H$31,0,10*ROW('Sanitation Data'!H197)))</f>
        <v/>
      </c>
      <c r="DI203" s="369" t="str">
        <f ca="1">+IF(OFFSET('Sanitation Data'!$H$32,0,10*ROW('Sanitation Data'!H197))="","",OFFSET('Sanitation Data'!$H$32,0,10*ROW('Sanitation Data'!H197)))</f>
        <v/>
      </c>
      <c r="DJ203" s="369" t="str">
        <f ca="1">+IF(OFFSET('Sanitation Data'!$I$28,0,10*ROW('Sanitation Data'!I197))="","",OFFSET('Sanitation Data'!$I$28,0,10*ROW('Sanitation Data'!I197)))</f>
        <v/>
      </c>
      <c r="DK203" s="369" t="str">
        <f ca="1">+IF(OFFSET('Sanitation Data'!$I$29,0,10*ROW('Sanitation Data'!I197))="","",OFFSET('Sanitation Data'!$I$29,0,10*ROW('Sanitation Data'!I197)))</f>
        <v/>
      </c>
      <c r="DL203" s="369" t="str">
        <f ca="1">+IF(OFFSET('Sanitation Data'!$I$30,0,10*ROW('Sanitation Data'!I197))="","",OFFSET('Sanitation Data'!$I$30,0,10*ROW('Sanitation Data'!I197)))</f>
        <v/>
      </c>
      <c r="DM203" s="369" t="str">
        <f ca="1">+IF(OFFSET('Sanitation Data'!$I$31,0,10*ROW('Sanitation Data'!I197))="","",OFFSET('Sanitation Data'!$I$31,0,10*ROW('Sanitation Data'!I197)))</f>
        <v/>
      </c>
      <c r="DN203" s="369" t="str">
        <f ca="1">+IF(OFFSET('Sanitation Data'!$I$32,0,10*ROW('Sanitation Data'!I197))="","",OFFSET('Sanitation Data'!$I$32,0,10*ROW('Sanitation Data'!I197)))</f>
        <v/>
      </c>
      <c r="DO203" s="369" t="str">
        <f ca="1">+IF(OFFSET('Hygiene Data'!$D$11,0,10*ROW('Hygiene Data'!D197))="","",OFFSET('Hygiene Data'!$D$11,0,10*ROW('Hygiene Data'!D197)))</f>
        <v/>
      </c>
      <c r="DP203" s="369" t="str">
        <f ca="1">+IF(OFFSET('Hygiene Data'!$D$12,0,10*ROW('Hygiene Data'!D197))="","",OFFSET('Hygiene Data'!$D$12,0,10*ROW('Hygiene Data'!D197)))</f>
        <v/>
      </c>
      <c r="DQ203" s="369" t="str">
        <f ca="1">+IF(OFFSET('Hygiene Data'!$D$13,0,10*ROW('Hygiene Data'!D197))="","",OFFSET('Hygiene Data'!$D$13,0,10*ROW('Hygiene Data'!D197)))</f>
        <v/>
      </c>
      <c r="DR203" s="369" t="str">
        <f ca="1">+IF(OFFSET('Hygiene Data'!$E$11,0,10*ROW('Hygiene Data'!E197))="","",OFFSET('Hygiene Data'!$E$11,0,10*ROW('Hygiene Data'!E197)))</f>
        <v/>
      </c>
      <c r="DS203" s="369" t="str">
        <f ca="1">+IF(OFFSET('Hygiene Data'!$E$12,0,10*ROW('Hygiene Data'!E197))="","",OFFSET('Hygiene Data'!$E$12,0,10*ROW('Hygiene Data'!E197)))</f>
        <v/>
      </c>
      <c r="DT203" s="369" t="str">
        <f ca="1">+IF(OFFSET('Hygiene Data'!$E$13,0,10*ROW('Hygiene Data'!E197))="","",OFFSET('Hygiene Data'!$E$13,0,10*ROW('Hygiene Data'!E197)))</f>
        <v/>
      </c>
      <c r="DU203" s="369" t="str">
        <f ca="1">+IF(OFFSET('Hygiene Data'!$F$11,0,10*ROW('Hygiene Data'!F197))="","",OFFSET('Hygiene Data'!$F$11,0,10*ROW('Hygiene Data'!F197)))</f>
        <v/>
      </c>
      <c r="DV203" s="369" t="str">
        <f ca="1">+IF(OFFSET('Hygiene Data'!$F$12,0,10*ROW('Hygiene Data'!F197))="","",OFFSET('Hygiene Data'!$F$12,0,10*ROW('Hygiene Data'!F197)))</f>
        <v/>
      </c>
      <c r="DW203" s="369" t="str">
        <f ca="1">+IF(OFFSET('Hygiene Data'!$F$13,0,10*ROW('Hygiene Data'!F197))="","",OFFSET('Hygiene Data'!$F$13,0,10*ROW('Hygiene Data'!F197)))</f>
        <v/>
      </c>
      <c r="DX203" s="369" t="str">
        <f ca="1">+IF(OFFSET('Hygiene Data'!$G$11,0,10*ROW('Hygiene Data'!G197))="","",OFFSET('Hygiene Data'!$G$11,0,10*ROW('Hygiene Data'!G197)))</f>
        <v/>
      </c>
      <c r="DY203" s="369" t="str">
        <f ca="1">+IF(OFFSET('Hygiene Data'!$G$12,0,10*ROW('Hygiene Data'!G197))="","",OFFSET('Hygiene Data'!$G$12,0,10*ROW('Hygiene Data'!G197)))</f>
        <v/>
      </c>
      <c r="DZ203" s="369" t="str">
        <f ca="1">+IF(OFFSET('Hygiene Data'!$G$13,0,10*ROW('Hygiene Data'!G197))="","",OFFSET('Hygiene Data'!$G$13,0,10*ROW('Hygiene Data'!G197)))</f>
        <v/>
      </c>
      <c r="EA203" s="369" t="str">
        <f ca="1">+IF(OFFSET('Hygiene Data'!$H$11,0,10*ROW('Hygiene Data'!H197))="","",OFFSET('Hygiene Data'!$H$11,0,10*ROW('Hygiene Data'!H197)))</f>
        <v/>
      </c>
      <c r="EB203" s="369" t="str">
        <f ca="1">+IF(OFFSET('Hygiene Data'!$H$12,0,10*ROW('Hygiene Data'!H197))="","",OFFSET('Hygiene Data'!$H$12,0,10*ROW('Hygiene Data'!H197)))</f>
        <v/>
      </c>
      <c r="EC203" s="369" t="str">
        <f ca="1">+IF(OFFSET('Hygiene Data'!$H$13,0,10*ROW('Hygiene Data'!H197))="","",OFFSET('Hygiene Data'!$H$13,0,10*ROW('Hygiene Data'!H197)))</f>
        <v/>
      </c>
      <c r="ED203" s="369" t="str">
        <f ca="1">+IF(OFFSET('Hygiene Data'!$I$11,0,10*ROW('Hygiene Data'!I197))="","",OFFSET('Hygiene Data'!$I$11,0,10*ROW('Hygiene Data'!I197)))</f>
        <v/>
      </c>
      <c r="EE203" s="369" t="str">
        <f ca="1">+IF(OFFSET('Hygiene Data'!$I$12,0,10*ROW('Hygiene Data'!I197))="","",OFFSET('Hygiene Data'!$I$12,0,10*ROW('Hygiene Data'!I197)))</f>
        <v/>
      </c>
      <c r="EF203" s="369" t="str">
        <f ca="1">+IF(OFFSET('Hygiene Data'!$I$13,0,10*ROW('Hygiene Data'!I197))="","",OFFSET('Hygiene Data'!$I$13,0,10*ROW('Hygiene Data'!I197)))</f>
        <v/>
      </c>
    </row>
    <row r="204" spans="1:136" x14ac:dyDescent="0.25">
      <c r="A204" s="478" t="str">
        <f ca="1">+IF(OFFSET('Water Data'!$B$2,0,10*ROW('Water Data'!E198))="","",OFFSET('Water Data'!$B$2,0,10*ROW('Water Data'!E198)))</f>
        <v/>
      </c>
      <c r="B204" s="478"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05" t="str">
        <f t="shared" ca="1" si="3"/>
        <v/>
      </c>
      <c r="D204" s="506"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06"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06"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06"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06"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06"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06"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06"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06"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06"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06"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06"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06"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06"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06"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06"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06"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06"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07"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07"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07"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07"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07"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07"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07"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07"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07"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07"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07"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07"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07"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07"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07"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07"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07"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07"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07"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07"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07"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07"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07"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07"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07"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07"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07"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07"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07"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07"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08"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84"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08"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08"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08"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08"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08"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08"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08"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08"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08"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08"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08"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08"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08"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08"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08"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08"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69" t="str">
        <f ca="1">+IF(OFFSET('Water Data'!$D$27,0,10*ROW('Water Data'!D198))="","",OFFSET('Water Data'!$D$27,0,10*ROW('Water Data'!D198)))</f>
        <v/>
      </c>
      <c r="BT204" s="369" t="str">
        <f ca="1">+IF(OFFSET('Water Data'!$D$28,0,10*ROW('Water Data'!D198))="","",OFFSET('Water Data'!$D$28,0,10*ROW('Water Data'!D198)))</f>
        <v/>
      </c>
      <c r="BU204" s="369" t="str">
        <f ca="1">+IF(OFFSET('Water Data'!$D$29,0,10*ROW('Water Data'!D198))="","",OFFSET('Water Data'!$D$29,0,10*ROW('Water Data'!D198)))</f>
        <v/>
      </c>
      <c r="BV204" s="369" t="str">
        <f ca="1">+IF(OFFSET('Water Data'!$E$27,0,10*ROW('Water Data'!E198))="","",OFFSET('Water Data'!$E$27,0,10*ROW('Water Data'!E198)))</f>
        <v/>
      </c>
      <c r="BW204" s="369" t="str">
        <f ca="1">+IF(OFFSET('Water Data'!$E$28,0,10*ROW('Water Data'!E198))="","",OFFSET('Water Data'!$E$28,0,10*ROW('Water Data'!E198)))</f>
        <v/>
      </c>
      <c r="BX204" s="369" t="str">
        <f ca="1">+IF(OFFSET('Water Data'!$E$29,0,10*ROW('Water Data'!E198))="","",OFFSET('Water Data'!$E$29,0,10*ROW('Water Data'!E198)))</f>
        <v/>
      </c>
      <c r="BY204" s="369" t="str">
        <f ca="1">+IF(OFFSET('Water Data'!$F$27,0,10*ROW('Water Data'!F198))="","",OFFSET('Water Data'!$F$27,0,10*ROW('Water Data'!F198)))</f>
        <v/>
      </c>
      <c r="BZ204" s="369" t="str">
        <f ca="1">+IF(OFFSET('Water Data'!$F$28,0,10*ROW('Water Data'!F198))="","",OFFSET('Water Data'!$F$28,0,10*ROW('Water Data'!F198)))</f>
        <v/>
      </c>
      <c r="CA204" s="369" t="str">
        <f ca="1">+IF(OFFSET('Water Data'!$F$29,0,10*ROW('Water Data'!F198))="","",OFFSET('Water Data'!$F$29,0,10*ROW('Water Data'!F198)))</f>
        <v/>
      </c>
      <c r="CB204" s="369" t="str">
        <f ca="1">+IF(OFFSET('Water Data'!$G$27,0,10*ROW('Water Data'!G198))="","",OFFSET('Water Data'!$G$27,0,10*ROW('Water Data'!G198)))</f>
        <v/>
      </c>
      <c r="CC204" s="369" t="str">
        <f ca="1">+IF(OFFSET('Water Data'!$G$28,0,10*ROW('Water Data'!G198))="","",OFFSET('Water Data'!$G$28,0,10*ROW('Water Data'!G198)))</f>
        <v/>
      </c>
      <c r="CD204" s="369" t="str">
        <f ca="1">+IF(OFFSET('Water Data'!$G$29,0,10*ROW('Water Data'!G198))="","",OFFSET('Water Data'!$G$29,0,10*ROW('Water Data'!G198)))</f>
        <v/>
      </c>
      <c r="CE204" s="369" t="str">
        <f ca="1">+IF(OFFSET('Water Data'!$H$27,0,10*ROW('Water Data'!H198))="","",OFFSET('Water Data'!$H$27,0,10*ROW('Water Data'!H198)))</f>
        <v/>
      </c>
      <c r="CF204" s="369" t="str">
        <f ca="1">+IF(OFFSET('Water Data'!$H$28,0,10*ROW('Water Data'!H198))="","",OFFSET('Water Data'!$H$28,0,10*ROW('Water Data'!H198)))</f>
        <v/>
      </c>
      <c r="CG204" s="369" t="str">
        <f ca="1">+IF(OFFSET('Water Data'!$H$29,0,10*ROW('Water Data'!H198))="","",OFFSET('Water Data'!$H$29,0,10*ROW('Water Data'!H198)))</f>
        <v/>
      </c>
      <c r="CH204" s="369" t="str">
        <f ca="1">+IF(OFFSET('Water Data'!$I$27,0,10*ROW('Water Data'!I198))="","",OFFSET('Water Data'!$I$27,0,10*ROW('Water Data'!I198)))</f>
        <v/>
      </c>
      <c r="CI204" s="369" t="str">
        <f ca="1">+IF(OFFSET('Water Data'!$I$28,0,10*ROW('Water Data'!I198))="","",OFFSET('Water Data'!$I$28,0,10*ROW('Water Data'!I198)))</f>
        <v/>
      </c>
      <c r="CJ204" s="369" t="str">
        <f ca="1">+IF(OFFSET('Water Data'!$I$29,0,10*ROW('Water Data'!I198))="","",OFFSET('Water Data'!$I$29,0,10*ROW('Water Data'!I198)))</f>
        <v/>
      </c>
      <c r="CK204" s="369" t="str">
        <f ca="1">+IF(OFFSET('Sanitation Data'!$D$28,0,10*ROW('Sanitation Data'!D198))="","",OFFSET('Sanitation Data'!$D$28,0,10*ROW('Sanitation Data'!D198)))</f>
        <v/>
      </c>
      <c r="CL204" s="369" t="str">
        <f ca="1">+IF(OFFSET('Sanitation Data'!$D$29,0,10*ROW('Sanitation Data'!D198))="","",OFFSET('Sanitation Data'!$D$29,0,10*ROW('Sanitation Data'!D198)))</f>
        <v/>
      </c>
      <c r="CM204" s="369" t="str">
        <f ca="1">+IF(OFFSET('Sanitation Data'!$D$30,0,10*ROW('Sanitation Data'!D198))="","",OFFSET('Sanitation Data'!$D$30,0,10*ROW('Sanitation Data'!D198)))</f>
        <v/>
      </c>
      <c r="CN204" s="369" t="str">
        <f ca="1">+IF(OFFSET('Sanitation Data'!$D$31,0,10*ROW('Sanitation Data'!D198))="","",OFFSET('Sanitation Data'!$D$31,0,10*ROW('Sanitation Data'!D198)))</f>
        <v/>
      </c>
      <c r="CO204" s="369" t="str">
        <f ca="1">+IF(OFFSET('Sanitation Data'!$D$32,0,10*ROW('Sanitation Data'!D198))="","",OFFSET('Sanitation Data'!$D$32,0,10*ROW('Sanitation Data'!D198)))</f>
        <v/>
      </c>
      <c r="CP204" s="369" t="str">
        <f ca="1">+IF(OFFSET('Sanitation Data'!$E$28,0,10*ROW('Sanitation Data'!E198))="","",OFFSET('Sanitation Data'!$E$28,0,10*ROW('Sanitation Data'!E198)))</f>
        <v/>
      </c>
      <c r="CQ204" s="369" t="str">
        <f ca="1">+IF(OFFSET('Sanitation Data'!$E$29,0,10*ROW('Sanitation Data'!E198))="","",OFFSET('Sanitation Data'!$E$29,0,10*ROW('Sanitation Data'!E198)))</f>
        <v/>
      </c>
      <c r="CR204" s="369" t="str">
        <f ca="1">+IF(OFFSET('Sanitation Data'!$E$30,0,10*ROW('Sanitation Data'!E198))="","",OFFSET('Sanitation Data'!$E$30,0,10*ROW('Sanitation Data'!E198)))</f>
        <v/>
      </c>
      <c r="CS204" s="369" t="str">
        <f ca="1">+IF(OFFSET('Sanitation Data'!$E$31,0,10*ROW('Sanitation Data'!E198))="","",OFFSET('Sanitation Data'!$E$31,0,10*ROW('Sanitation Data'!E198)))</f>
        <v/>
      </c>
      <c r="CT204" s="369" t="str">
        <f ca="1">+IF(OFFSET('Sanitation Data'!$E$32,0,10*ROW('Sanitation Data'!E198))="","",OFFSET('Sanitation Data'!$E$32,0,10*ROW('Sanitation Data'!E198)))</f>
        <v/>
      </c>
      <c r="CU204" s="369" t="str">
        <f ca="1">+IF(OFFSET('Sanitation Data'!$F$28,0,10*ROW('Sanitation Data'!F198))="","",OFFSET('Sanitation Data'!$F$28,0,10*ROW('Sanitation Data'!F198)))</f>
        <v/>
      </c>
      <c r="CV204" s="369" t="str">
        <f ca="1">+IF(OFFSET('Sanitation Data'!$F$29,0,10*ROW('Sanitation Data'!F198))="","",OFFSET('Sanitation Data'!$F$29,0,10*ROW('Sanitation Data'!F198)))</f>
        <v/>
      </c>
      <c r="CW204" s="369" t="str">
        <f ca="1">+IF(OFFSET('Sanitation Data'!$F$30,0,10*ROW('Sanitation Data'!F198))="","",OFFSET('Sanitation Data'!$F$30,0,10*ROW('Sanitation Data'!F198)))</f>
        <v/>
      </c>
      <c r="CX204" s="369" t="str">
        <f ca="1">+IF(OFFSET('Sanitation Data'!$F$31,0,10*ROW('Sanitation Data'!F198))="","",OFFSET('Sanitation Data'!$F$31,0,10*ROW('Sanitation Data'!F198)))</f>
        <v/>
      </c>
      <c r="CY204" s="369" t="str">
        <f ca="1">+IF(OFFSET('Sanitation Data'!$F$32,0,10*ROW('Sanitation Data'!F198))="","",OFFSET('Sanitation Data'!$F$32,0,10*ROW('Sanitation Data'!F198)))</f>
        <v/>
      </c>
      <c r="CZ204" s="369" t="str">
        <f ca="1">+IF(OFFSET('Sanitation Data'!$G$28,0,10*ROW('Sanitation Data'!G198))="","",OFFSET('Sanitation Data'!$G$28,0,10*ROW('Sanitation Data'!G198)))</f>
        <v/>
      </c>
      <c r="DA204" s="369" t="str">
        <f ca="1">+IF(OFFSET('Sanitation Data'!$G$29,0,10*ROW('Sanitation Data'!G198))="","",OFFSET('Sanitation Data'!$G$29,0,10*ROW('Sanitation Data'!G198)))</f>
        <v/>
      </c>
      <c r="DB204" s="369" t="str">
        <f ca="1">+IF(OFFSET('Sanitation Data'!$G$30,0,10*ROW('Sanitation Data'!G198))="","",OFFSET('Sanitation Data'!$G$30,0,10*ROW('Sanitation Data'!G198)))</f>
        <v/>
      </c>
      <c r="DC204" s="369" t="str">
        <f ca="1">+IF(OFFSET('Sanitation Data'!$G$31,0,10*ROW('Sanitation Data'!G198))="","",OFFSET('Sanitation Data'!$G$31,0,10*ROW('Sanitation Data'!G198)))</f>
        <v/>
      </c>
      <c r="DD204" s="369" t="str">
        <f ca="1">+IF(OFFSET('Sanitation Data'!$G$32,0,10*ROW('Sanitation Data'!G198))="","",OFFSET('Sanitation Data'!$G$32,0,10*ROW('Sanitation Data'!G198)))</f>
        <v/>
      </c>
      <c r="DE204" s="369" t="str">
        <f ca="1">+IF(OFFSET('Sanitation Data'!$H$28,0,10*ROW('Sanitation Data'!H198))="","",OFFSET('Sanitation Data'!$H$28,0,10*ROW('Sanitation Data'!H198)))</f>
        <v/>
      </c>
      <c r="DF204" s="369" t="str">
        <f ca="1">+IF(OFFSET('Sanitation Data'!$H$29,0,10*ROW('Sanitation Data'!H198))="","",OFFSET('Sanitation Data'!$H$29,0,10*ROW('Sanitation Data'!H198)))</f>
        <v/>
      </c>
      <c r="DG204" s="369" t="str">
        <f ca="1">+IF(OFFSET('Sanitation Data'!$H$30,0,10*ROW('Sanitation Data'!H198))="","",OFFSET('Sanitation Data'!$H$30,0,10*ROW('Sanitation Data'!H198)))</f>
        <v/>
      </c>
      <c r="DH204" s="369" t="str">
        <f ca="1">+IF(OFFSET('Sanitation Data'!$H$31,0,10*ROW('Sanitation Data'!H198))="","",OFFSET('Sanitation Data'!$H$31,0,10*ROW('Sanitation Data'!H198)))</f>
        <v/>
      </c>
      <c r="DI204" s="369" t="str">
        <f ca="1">+IF(OFFSET('Sanitation Data'!$H$32,0,10*ROW('Sanitation Data'!H198))="","",OFFSET('Sanitation Data'!$H$32,0,10*ROW('Sanitation Data'!H198)))</f>
        <v/>
      </c>
      <c r="DJ204" s="369" t="str">
        <f ca="1">+IF(OFFSET('Sanitation Data'!$I$28,0,10*ROW('Sanitation Data'!I198))="","",OFFSET('Sanitation Data'!$I$28,0,10*ROW('Sanitation Data'!I198)))</f>
        <v/>
      </c>
      <c r="DK204" s="369" t="str">
        <f ca="1">+IF(OFFSET('Sanitation Data'!$I$29,0,10*ROW('Sanitation Data'!I198))="","",OFFSET('Sanitation Data'!$I$29,0,10*ROW('Sanitation Data'!I198)))</f>
        <v/>
      </c>
      <c r="DL204" s="369" t="str">
        <f ca="1">+IF(OFFSET('Sanitation Data'!$I$30,0,10*ROW('Sanitation Data'!I198))="","",OFFSET('Sanitation Data'!$I$30,0,10*ROW('Sanitation Data'!I198)))</f>
        <v/>
      </c>
      <c r="DM204" s="369" t="str">
        <f ca="1">+IF(OFFSET('Sanitation Data'!$I$31,0,10*ROW('Sanitation Data'!I198))="","",OFFSET('Sanitation Data'!$I$31,0,10*ROW('Sanitation Data'!I198)))</f>
        <v/>
      </c>
      <c r="DN204" s="369" t="str">
        <f ca="1">+IF(OFFSET('Sanitation Data'!$I$32,0,10*ROW('Sanitation Data'!I198))="","",OFFSET('Sanitation Data'!$I$32,0,10*ROW('Sanitation Data'!I198)))</f>
        <v/>
      </c>
      <c r="DO204" s="369" t="str">
        <f ca="1">+IF(OFFSET('Hygiene Data'!$D$11,0,10*ROW('Hygiene Data'!D198))="","",OFFSET('Hygiene Data'!$D$11,0,10*ROW('Hygiene Data'!D198)))</f>
        <v/>
      </c>
      <c r="DP204" s="369" t="str">
        <f ca="1">+IF(OFFSET('Hygiene Data'!$D$12,0,10*ROW('Hygiene Data'!D198))="","",OFFSET('Hygiene Data'!$D$12,0,10*ROW('Hygiene Data'!D198)))</f>
        <v/>
      </c>
      <c r="DQ204" s="369" t="str">
        <f ca="1">+IF(OFFSET('Hygiene Data'!$D$13,0,10*ROW('Hygiene Data'!D198))="","",OFFSET('Hygiene Data'!$D$13,0,10*ROW('Hygiene Data'!D198)))</f>
        <v/>
      </c>
      <c r="DR204" s="369" t="str">
        <f ca="1">+IF(OFFSET('Hygiene Data'!$E$11,0,10*ROW('Hygiene Data'!E198))="","",OFFSET('Hygiene Data'!$E$11,0,10*ROW('Hygiene Data'!E198)))</f>
        <v/>
      </c>
      <c r="DS204" s="369" t="str">
        <f ca="1">+IF(OFFSET('Hygiene Data'!$E$12,0,10*ROW('Hygiene Data'!E198))="","",OFFSET('Hygiene Data'!$E$12,0,10*ROW('Hygiene Data'!E198)))</f>
        <v/>
      </c>
      <c r="DT204" s="369" t="str">
        <f ca="1">+IF(OFFSET('Hygiene Data'!$E$13,0,10*ROW('Hygiene Data'!E198))="","",OFFSET('Hygiene Data'!$E$13,0,10*ROW('Hygiene Data'!E198)))</f>
        <v/>
      </c>
      <c r="DU204" s="369" t="str">
        <f ca="1">+IF(OFFSET('Hygiene Data'!$F$11,0,10*ROW('Hygiene Data'!F198))="","",OFFSET('Hygiene Data'!$F$11,0,10*ROW('Hygiene Data'!F198)))</f>
        <v/>
      </c>
      <c r="DV204" s="369" t="str">
        <f ca="1">+IF(OFFSET('Hygiene Data'!$F$12,0,10*ROW('Hygiene Data'!F198))="","",OFFSET('Hygiene Data'!$F$12,0,10*ROW('Hygiene Data'!F198)))</f>
        <v/>
      </c>
      <c r="DW204" s="369" t="str">
        <f ca="1">+IF(OFFSET('Hygiene Data'!$F$13,0,10*ROW('Hygiene Data'!F198))="","",OFFSET('Hygiene Data'!$F$13,0,10*ROW('Hygiene Data'!F198)))</f>
        <v/>
      </c>
      <c r="DX204" s="369" t="str">
        <f ca="1">+IF(OFFSET('Hygiene Data'!$G$11,0,10*ROW('Hygiene Data'!G198))="","",OFFSET('Hygiene Data'!$G$11,0,10*ROW('Hygiene Data'!G198)))</f>
        <v/>
      </c>
      <c r="DY204" s="369" t="str">
        <f ca="1">+IF(OFFSET('Hygiene Data'!$G$12,0,10*ROW('Hygiene Data'!G198))="","",OFFSET('Hygiene Data'!$G$12,0,10*ROW('Hygiene Data'!G198)))</f>
        <v/>
      </c>
      <c r="DZ204" s="369" t="str">
        <f ca="1">+IF(OFFSET('Hygiene Data'!$G$13,0,10*ROW('Hygiene Data'!G198))="","",OFFSET('Hygiene Data'!$G$13,0,10*ROW('Hygiene Data'!G198)))</f>
        <v/>
      </c>
      <c r="EA204" s="369" t="str">
        <f ca="1">+IF(OFFSET('Hygiene Data'!$H$11,0,10*ROW('Hygiene Data'!H198))="","",OFFSET('Hygiene Data'!$H$11,0,10*ROW('Hygiene Data'!H198)))</f>
        <v/>
      </c>
      <c r="EB204" s="369" t="str">
        <f ca="1">+IF(OFFSET('Hygiene Data'!$H$12,0,10*ROW('Hygiene Data'!H198))="","",OFFSET('Hygiene Data'!$H$12,0,10*ROW('Hygiene Data'!H198)))</f>
        <v/>
      </c>
      <c r="EC204" s="369" t="str">
        <f ca="1">+IF(OFFSET('Hygiene Data'!$H$13,0,10*ROW('Hygiene Data'!H198))="","",OFFSET('Hygiene Data'!$H$13,0,10*ROW('Hygiene Data'!H198)))</f>
        <v/>
      </c>
      <c r="ED204" s="369" t="str">
        <f ca="1">+IF(OFFSET('Hygiene Data'!$I$11,0,10*ROW('Hygiene Data'!I198))="","",OFFSET('Hygiene Data'!$I$11,0,10*ROW('Hygiene Data'!I198)))</f>
        <v/>
      </c>
      <c r="EE204" s="369" t="str">
        <f ca="1">+IF(OFFSET('Hygiene Data'!$I$12,0,10*ROW('Hygiene Data'!I198))="","",OFFSET('Hygiene Data'!$I$12,0,10*ROW('Hygiene Data'!I198)))</f>
        <v/>
      </c>
      <c r="EF204" s="369" t="str">
        <f ca="1">+IF(OFFSET('Hygiene Data'!$I$13,0,10*ROW('Hygiene Data'!I198))="","",OFFSET('Hygiene Data'!$I$13,0,10*ROW('Hygiene Data'!I198)))</f>
        <v/>
      </c>
    </row>
    <row r="205" spans="1:136" x14ac:dyDescent="0.25">
      <c r="A205" s="478" t="str">
        <f ca="1">+IF(OFFSET('Water Data'!$B$2,0,10*ROW('Water Data'!E199))="","",OFFSET('Water Data'!$B$2,0,10*ROW('Water Data'!E199)))</f>
        <v/>
      </c>
      <c r="B205" s="478"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05" t="str">
        <f t="shared" ca="1" si="3"/>
        <v/>
      </c>
      <c r="D205" s="506"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06"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06"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06"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06"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06"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06"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06"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06"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06"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06"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06"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06"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06"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06"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06"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06"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06"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07"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07"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07"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07"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07"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07"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07"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07"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07"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07"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07"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07"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07"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07"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07"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07"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07"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07"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07"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07"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07"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07"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07"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07"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07"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07"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07"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07"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07"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07"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08"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84"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08"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08"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08"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08"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08"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08"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08"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08"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08"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08"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08"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08"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08"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08"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08"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08"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69" t="str">
        <f ca="1">+IF(OFFSET('Water Data'!$D$27,0,10*ROW('Water Data'!D199))="","",OFFSET('Water Data'!$D$27,0,10*ROW('Water Data'!D199)))</f>
        <v/>
      </c>
      <c r="BT205" s="369" t="str">
        <f ca="1">+IF(OFFSET('Water Data'!$D$28,0,10*ROW('Water Data'!D199))="","",OFFSET('Water Data'!$D$28,0,10*ROW('Water Data'!D199)))</f>
        <v/>
      </c>
      <c r="BU205" s="369" t="str">
        <f ca="1">+IF(OFFSET('Water Data'!$D$29,0,10*ROW('Water Data'!D199))="","",OFFSET('Water Data'!$D$29,0,10*ROW('Water Data'!D199)))</f>
        <v/>
      </c>
      <c r="BV205" s="369" t="str">
        <f ca="1">+IF(OFFSET('Water Data'!$E$27,0,10*ROW('Water Data'!E199))="","",OFFSET('Water Data'!$E$27,0,10*ROW('Water Data'!E199)))</f>
        <v/>
      </c>
      <c r="BW205" s="369" t="str">
        <f ca="1">+IF(OFFSET('Water Data'!$E$28,0,10*ROW('Water Data'!E199))="","",OFFSET('Water Data'!$E$28,0,10*ROW('Water Data'!E199)))</f>
        <v/>
      </c>
      <c r="BX205" s="369" t="str">
        <f ca="1">+IF(OFFSET('Water Data'!$E$29,0,10*ROW('Water Data'!E199))="","",OFFSET('Water Data'!$E$29,0,10*ROW('Water Data'!E199)))</f>
        <v/>
      </c>
      <c r="BY205" s="369" t="str">
        <f ca="1">+IF(OFFSET('Water Data'!$F$27,0,10*ROW('Water Data'!F199))="","",OFFSET('Water Data'!$F$27,0,10*ROW('Water Data'!F199)))</f>
        <v/>
      </c>
      <c r="BZ205" s="369" t="str">
        <f ca="1">+IF(OFFSET('Water Data'!$F$28,0,10*ROW('Water Data'!F199))="","",OFFSET('Water Data'!$F$28,0,10*ROW('Water Data'!F199)))</f>
        <v/>
      </c>
      <c r="CA205" s="369" t="str">
        <f ca="1">+IF(OFFSET('Water Data'!$F$29,0,10*ROW('Water Data'!F199))="","",OFFSET('Water Data'!$F$29,0,10*ROW('Water Data'!F199)))</f>
        <v/>
      </c>
      <c r="CB205" s="369" t="str">
        <f ca="1">+IF(OFFSET('Water Data'!$G$27,0,10*ROW('Water Data'!G199))="","",OFFSET('Water Data'!$G$27,0,10*ROW('Water Data'!G199)))</f>
        <v/>
      </c>
      <c r="CC205" s="369" t="str">
        <f ca="1">+IF(OFFSET('Water Data'!$G$28,0,10*ROW('Water Data'!G199))="","",OFFSET('Water Data'!$G$28,0,10*ROW('Water Data'!G199)))</f>
        <v/>
      </c>
      <c r="CD205" s="369" t="str">
        <f ca="1">+IF(OFFSET('Water Data'!$G$29,0,10*ROW('Water Data'!G199))="","",OFFSET('Water Data'!$G$29,0,10*ROW('Water Data'!G199)))</f>
        <v/>
      </c>
      <c r="CE205" s="369" t="str">
        <f ca="1">+IF(OFFSET('Water Data'!$H$27,0,10*ROW('Water Data'!H199))="","",OFFSET('Water Data'!$H$27,0,10*ROW('Water Data'!H199)))</f>
        <v/>
      </c>
      <c r="CF205" s="369" t="str">
        <f ca="1">+IF(OFFSET('Water Data'!$H$28,0,10*ROW('Water Data'!H199))="","",OFFSET('Water Data'!$H$28,0,10*ROW('Water Data'!H199)))</f>
        <v/>
      </c>
      <c r="CG205" s="369" t="str">
        <f ca="1">+IF(OFFSET('Water Data'!$H$29,0,10*ROW('Water Data'!H199))="","",OFFSET('Water Data'!$H$29,0,10*ROW('Water Data'!H199)))</f>
        <v/>
      </c>
      <c r="CH205" s="369" t="str">
        <f ca="1">+IF(OFFSET('Water Data'!$I$27,0,10*ROW('Water Data'!I199))="","",OFFSET('Water Data'!$I$27,0,10*ROW('Water Data'!I199)))</f>
        <v/>
      </c>
      <c r="CI205" s="369" t="str">
        <f ca="1">+IF(OFFSET('Water Data'!$I$28,0,10*ROW('Water Data'!I199))="","",OFFSET('Water Data'!$I$28,0,10*ROW('Water Data'!I199)))</f>
        <v/>
      </c>
      <c r="CJ205" s="369" t="str">
        <f ca="1">+IF(OFFSET('Water Data'!$I$29,0,10*ROW('Water Data'!I199))="","",OFFSET('Water Data'!$I$29,0,10*ROW('Water Data'!I199)))</f>
        <v/>
      </c>
      <c r="CK205" s="369" t="str">
        <f ca="1">+IF(OFFSET('Sanitation Data'!$D$28,0,10*ROW('Sanitation Data'!D199))="","",OFFSET('Sanitation Data'!$D$28,0,10*ROW('Sanitation Data'!D199)))</f>
        <v/>
      </c>
      <c r="CL205" s="369" t="str">
        <f ca="1">+IF(OFFSET('Sanitation Data'!$D$29,0,10*ROW('Sanitation Data'!D199))="","",OFFSET('Sanitation Data'!$D$29,0,10*ROW('Sanitation Data'!D199)))</f>
        <v/>
      </c>
      <c r="CM205" s="369" t="str">
        <f ca="1">+IF(OFFSET('Sanitation Data'!$D$30,0,10*ROW('Sanitation Data'!D199))="","",OFFSET('Sanitation Data'!$D$30,0,10*ROW('Sanitation Data'!D199)))</f>
        <v/>
      </c>
      <c r="CN205" s="369" t="str">
        <f ca="1">+IF(OFFSET('Sanitation Data'!$D$31,0,10*ROW('Sanitation Data'!D199))="","",OFFSET('Sanitation Data'!$D$31,0,10*ROW('Sanitation Data'!D199)))</f>
        <v/>
      </c>
      <c r="CO205" s="369" t="str">
        <f ca="1">+IF(OFFSET('Sanitation Data'!$D$32,0,10*ROW('Sanitation Data'!D199))="","",OFFSET('Sanitation Data'!$D$32,0,10*ROW('Sanitation Data'!D199)))</f>
        <v/>
      </c>
      <c r="CP205" s="369" t="str">
        <f ca="1">+IF(OFFSET('Sanitation Data'!$E$28,0,10*ROW('Sanitation Data'!E199))="","",OFFSET('Sanitation Data'!$E$28,0,10*ROW('Sanitation Data'!E199)))</f>
        <v/>
      </c>
      <c r="CQ205" s="369" t="str">
        <f ca="1">+IF(OFFSET('Sanitation Data'!$E$29,0,10*ROW('Sanitation Data'!E199))="","",OFFSET('Sanitation Data'!$E$29,0,10*ROW('Sanitation Data'!E199)))</f>
        <v/>
      </c>
      <c r="CR205" s="369" t="str">
        <f ca="1">+IF(OFFSET('Sanitation Data'!$E$30,0,10*ROW('Sanitation Data'!E199))="","",OFFSET('Sanitation Data'!$E$30,0,10*ROW('Sanitation Data'!E199)))</f>
        <v/>
      </c>
      <c r="CS205" s="369" t="str">
        <f ca="1">+IF(OFFSET('Sanitation Data'!$E$31,0,10*ROW('Sanitation Data'!E199))="","",OFFSET('Sanitation Data'!$E$31,0,10*ROW('Sanitation Data'!E199)))</f>
        <v/>
      </c>
      <c r="CT205" s="369" t="str">
        <f ca="1">+IF(OFFSET('Sanitation Data'!$E$32,0,10*ROW('Sanitation Data'!E199))="","",OFFSET('Sanitation Data'!$E$32,0,10*ROW('Sanitation Data'!E199)))</f>
        <v/>
      </c>
      <c r="CU205" s="369" t="str">
        <f ca="1">+IF(OFFSET('Sanitation Data'!$F$28,0,10*ROW('Sanitation Data'!F199))="","",OFFSET('Sanitation Data'!$F$28,0,10*ROW('Sanitation Data'!F199)))</f>
        <v/>
      </c>
      <c r="CV205" s="369" t="str">
        <f ca="1">+IF(OFFSET('Sanitation Data'!$F$29,0,10*ROW('Sanitation Data'!F199))="","",OFFSET('Sanitation Data'!$F$29,0,10*ROW('Sanitation Data'!F199)))</f>
        <v/>
      </c>
      <c r="CW205" s="369" t="str">
        <f ca="1">+IF(OFFSET('Sanitation Data'!$F$30,0,10*ROW('Sanitation Data'!F199))="","",OFFSET('Sanitation Data'!$F$30,0,10*ROW('Sanitation Data'!F199)))</f>
        <v/>
      </c>
      <c r="CX205" s="369" t="str">
        <f ca="1">+IF(OFFSET('Sanitation Data'!$F$31,0,10*ROW('Sanitation Data'!F199))="","",OFFSET('Sanitation Data'!$F$31,0,10*ROW('Sanitation Data'!F199)))</f>
        <v/>
      </c>
      <c r="CY205" s="369" t="str">
        <f ca="1">+IF(OFFSET('Sanitation Data'!$F$32,0,10*ROW('Sanitation Data'!F199))="","",OFFSET('Sanitation Data'!$F$32,0,10*ROW('Sanitation Data'!F199)))</f>
        <v/>
      </c>
      <c r="CZ205" s="369" t="str">
        <f ca="1">+IF(OFFSET('Sanitation Data'!$G$28,0,10*ROW('Sanitation Data'!G199))="","",OFFSET('Sanitation Data'!$G$28,0,10*ROW('Sanitation Data'!G199)))</f>
        <v/>
      </c>
      <c r="DA205" s="369" t="str">
        <f ca="1">+IF(OFFSET('Sanitation Data'!$G$29,0,10*ROW('Sanitation Data'!G199))="","",OFFSET('Sanitation Data'!$G$29,0,10*ROW('Sanitation Data'!G199)))</f>
        <v/>
      </c>
      <c r="DB205" s="369" t="str">
        <f ca="1">+IF(OFFSET('Sanitation Data'!$G$30,0,10*ROW('Sanitation Data'!G199))="","",OFFSET('Sanitation Data'!$G$30,0,10*ROW('Sanitation Data'!G199)))</f>
        <v/>
      </c>
      <c r="DC205" s="369" t="str">
        <f ca="1">+IF(OFFSET('Sanitation Data'!$G$31,0,10*ROW('Sanitation Data'!G199))="","",OFFSET('Sanitation Data'!$G$31,0,10*ROW('Sanitation Data'!G199)))</f>
        <v/>
      </c>
      <c r="DD205" s="369" t="str">
        <f ca="1">+IF(OFFSET('Sanitation Data'!$G$32,0,10*ROW('Sanitation Data'!G199))="","",OFFSET('Sanitation Data'!$G$32,0,10*ROW('Sanitation Data'!G199)))</f>
        <v/>
      </c>
      <c r="DE205" s="369" t="str">
        <f ca="1">+IF(OFFSET('Sanitation Data'!$H$28,0,10*ROW('Sanitation Data'!H199))="","",OFFSET('Sanitation Data'!$H$28,0,10*ROW('Sanitation Data'!H199)))</f>
        <v/>
      </c>
      <c r="DF205" s="369" t="str">
        <f ca="1">+IF(OFFSET('Sanitation Data'!$H$29,0,10*ROW('Sanitation Data'!H199))="","",OFFSET('Sanitation Data'!$H$29,0,10*ROW('Sanitation Data'!H199)))</f>
        <v/>
      </c>
      <c r="DG205" s="369" t="str">
        <f ca="1">+IF(OFFSET('Sanitation Data'!$H$30,0,10*ROW('Sanitation Data'!H199))="","",OFFSET('Sanitation Data'!$H$30,0,10*ROW('Sanitation Data'!H199)))</f>
        <v/>
      </c>
      <c r="DH205" s="369" t="str">
        <f ca="1">+IF(OFFSET('Sanitation Data'!$H$31,0,10*ROW('Sanitation Data'!H199))="","",OFFSET('Sanitation Data'!$H$31,0,10*ROW('Sanitation Data'!H199)))</f>
        <v/>
      </c>
      <c r="DI205" s="369" t="str">
        <f ca="1">+IF(OFFSET('Sanitation Data'!$H$32,0,10*ROW('Sanitation Data'!H199))="","",OFFSET('Sanitation Data'!$H$32,0,10*ROW('Sanitation Data'!H199)))</f>
        <v/>
      </c>
      <c r="DJ205" s="369" t="str">
        <f ca="1">+IF(OFFSET('Sanitation Data'!$I$28,0,10*ROW('Sanitation Data'!I199))="","",OFFSET('Sanitation Data'!$I$28,0,10*ROW('Sanitation Data'!I199)))</f>
        <v/>
      </c>
      <c r="DK205" s="369" t="str">
        <f ca="1">+IF(OFFSET('Sanitation Data'!$I$29,0,10*ROW('Sanitation Data'!I199))="","",OFFSET('Sanitation Data'!$I$29,0,10*ROW('Sanitation Data'!I199)))</f>
        <v/>
      </c>
      <c r="DL205" s="369" t="str">
        <f ca="1">+IF(OFFSET('Sanitation Data'!$I$30,0,10*ROW('Sanitation Data'!I199))="","",OFFSET('Sanitation Data'!$I$30,0,10*ROW('Sanitation Data'!I199)))</f>
        <v/>
      </c>
      <c r="DM205" s="369" t="str">
        <f ca="1">+IF(OFFSET('Sanitation Data'!$I$31,0,10*ROW('Sanitation Data'!I199))="","",OFFSET('Sanitation Data'!$I$31,0,10*ROW('Sanitation Data'!I199)))</f>
        <v/>
      </c>
      <c r="DN205" s="369" t="str">
        <f ca="1">+IF(OFFSET('Sanitation Data'!$I$32,0,10*ROW('Sanitation Data'!I199))="","",OFFSET('Sanitation Data'!$I$32,0,10*ROW('Sanitation Data'!I199)))</f>
        <v/>
      </c>
      <c r="DO205" s="369" t="str">
        <f ca="1">+IF(OFFSET('Hygiene Data'!$D$11,0,10*ROW('Hygiene Data'!D199))="","",OFFSET('Hygiene Data'!$D$11,0,10*ROW('Hygiene Data'!D199)))</f>
        <v/>
      </c>
      <c r="DP205" s="369" t="str">
        <f ca="1">+IF(OFFSET('Hygiene Data'!$D$12,0,10*ROW('Hygiene Data'!D199))="","",OFFSET('Hygiene Data'!$D$12,0,10*ROW('Hygiene Data'!D199)))</f>
        <v/>
      </c>
      <c r="DQ205" s="369" t="str">
        <f ca="1">+IF(OFFSET('Hygiene Data'!$D$13,0,10*ROW('Hygiene Data'!D199))="","",OFFSET('Hygiene Data'!$D$13,0,10*ROW('Hygiene Data'!D199)))</f>
        <v/>
      </c>
      <c r="DR205" s="369" t="str">
        <f ca="1">+IF(OFFSET('Hygiene Data'!$E$11,0,10*ROW('Hygiene Data'!E199))="","",OFFSET('Hygiene Data'!$E$11,0,10*ROW('Hygiene Data'!E199)))</f>
        <v/>
      </c>
      <c r="DS205" s="369" t="str">
        <f ca="1">+IF(OFFSET('Hygiene Data'!$E$12,0,10*ROW('Hygiene Data'!E199))="","",OFFSET('Hygiene Data'!$E$12,0,10*ROW('Hygiene Data'!E199)))</f>
        <v/>
      </c>
      <c r="DT205" s="369" t="str">
        <f ca="1">+IF(OFFSET('Hygiene Data'!$E$13,0,10*ROW('Hygiene Data'!E199))="","",OFFSET('Hygiene Data'!$E$13,0,10*ROW('Hygiene Data'!E199)))</f>
        <v/>
      </c>
      <c r="DU205" s="369" t="str">
        <f ca="1">+IF(OFFSET('Hygiene Data'!$F$11,0,10*ROW('Hygiene Data'!F199))="","",OFFSET('Hygiene Data'!$F$11,0,10*ROW('Hygiene Data'!F199)))</f>
        <v/>
      </c>
      <c r="DV205" s="369" t="str">
        <f ca="1">+IF(OFFSET('Hygiene Data'!$F$12,0,10*ROW('Hygiene Data'!F199))="","",OFFSET('Hygiene Data'!$F$12,0,10*ROW('Hygiene Data'!F199)))</f>
        <v/>
      </c>
      <c r="DW205" s="369" t="str">
        <f ca="1">+IF(OFFSET('Hygiene Data'!$F$13,0,10*ROW('Hygiene Data'!F199))="","",OFFSET('Hygiene Data'!$F$13,0,10*ROW('Hygiene Data'!F199)))</f>
        <v/>
      </c>
      <c r="DX205" s="369" t="str">
        <f ca="1">+IF(OFFSET('Hygiene Data'!$G$11,0,10*ROW('Hygiene Data'!G199))="","",OFFSET('Hygiene Data'!$G$11,0,10*ROW('Hygiene Data'!G199)))</f>
        <v/>
      </c>
      <c r="DY205" s="369" t="str">
        <f ca="1">+IF(OFFSET('Hygiene Data'!$G$12,0,10*ROW('Hygiene Data'!G199))="","",OFFSET('Hygiene Data'!$G$12,0,10*ROW('Hygiene Data'!G199)))</f>
        <v/>
      </c>
      <c r="DZ205" s="369" t="str">
        <f ca="1">+IF(OFFSET('Hygiene Data'!$G$13,0,10*ROW('Hygiene Data'!G199))="","",OFFSET('Hygiene Data'!$G$13,0,10*ROW('Hygiene Data'!G199)))</f>
        <v/>
      </c>
      <c r="EA205" s="369" t="str">
        <f ca="1">+IF(OFFSET('Hygiene Data'!$H$11,0,10*ROW('Hygiene Data'!H199))="","",OFFSET('Hygiene Data'!$H$11,0,10*ROW('Hygiene Data'!H199)))</f>
        <v/>
      </c>
      <c r="EB205" s="369" t="str">
        <f ca="1">+IF(OFFSET('Hygiene Data'!$H$12,0,10*ROW('Hygiene Data'!H199))="","",OFFSET('Hygiene Data'!$H$12,0,10*ROW('Hygiene Data'!H199)))</f>
        <v/>
      </c>
      <c r="EC205" s="369" t="str">
        <f ca="1">+IF(OFFSET('Hygiene Data'!$H$13,0,10*ROW('Hygiene Data'!H199))="","",OFFSET('Hygiene Data'!$H$13,0,10*ROW('Hygiene Data'!H199)))</f>
        <v/>
      </c>
      <c r="ED205" s="369" t="str">
        <f ca="1">+IF(OFFSET('Hygiene Data'!$I$11,0,10*ROW('Hygiene Data'!I199))="","",OFFSET('Hygiene Data'!$I$11,0,10*ROW('Hygiene Data'!I199)))</f>
        <v/>
      </c>
      <c r="EE205" s="369" t="str">
        <f ca="1">+IF(OFFSET('Hygiene Data'!$I$12,0,10*ROW('Hygiene Data'!I199))="","",OFFSET('Hygiene Data'!$I$12,0,10*ROW('Hygiene Data'!I199)))</f>
        <v/>
      </c>
      <c r="EF205" s="369" t="str">
        <f ca="1">+IF(OFFSET('Hygiene Data'!$I$13,0,10*ROW('Hygiene Data'!I199))="","",OFFSET('Hygiene Data'!$I$13,0,10*ROW('Hygiene Data'!I199)))</f>
        <v/>
      </c>
    </row>
    <row r="206" spans="1:136" x14ac:dyDescent="0.25">
      <c r="A206" s="478" t="str">
        <f ca="1">+IF(OFFSET('Water Data'!$B$2,0,10*ROW('Water Data'!E200))="","",OFFSET('Water Data'!$B$2,0,10*ROW('Water Data'!E200)))</f>
        <v/>
      </c>
      <c r="B206" s="478"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05" t="str">
        <f t="shared" ca="1" si="3"/>
        <v/>
      </c>
      <c r="D206" s="506"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06"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06"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06"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06"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06"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06"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06"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06"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06"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06"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06"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06"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06"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06"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06"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06"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06"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07"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07"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07"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07"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07"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07"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07"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07"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07"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07"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07"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07"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07"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07"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07"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07"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07"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07"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07"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07"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07"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07"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07"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07"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07"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07"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07"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07"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07"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07"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08"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84"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08"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08"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08"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08"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08"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08"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08"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08"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08"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08"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08"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08"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08"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08"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08"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08"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69" t="str">
        <f ca="1">+IF(OFFSET('Water Data'!$D$27,0,10*ROW('Water Data'!D200))="","",OFFSET('Water Data'!$D$27,0,10*ROW('Water Data'!D200)))</f>
        <v/>
      </c>
      <c r="BT206" s="369" t="str">
        <f ca="1">+IF(OFFSET('Water Data'!$D$28,0,10*ROW('Water Data'!D200))="","",OFFSET('Water Data'!$D$28,0,10*ROW('Water Data'!D200)))</f>
        <v/>
      </c>
      <c r="BU206" s="369" t="str">
        <f ca="1">+IF(OFFSET('Water Data'!$D$29,0,10*ROW('Water Data'!D200))="","",OFFSET('Water Data'!$D$29,0,10*ROW('Water Data'!D200)))</f>
        <v/>
      </c>
      <c r="BV206" s="369" t="str">
        <f ca="1">+IF(OFFSET('Water Data'!$E$27,0,10*ROW('Water Data'!E200))="","",OFFSET('Water Data'!$E$27,0,10*ROW('Water Data'!E200)))</f>
        <v/>
      </c>
      <c r="BW206" s="369" t="str">
        <f ca="1">+IF(OFFSET('Water Data'!$E$28,0,10*ROW('Water Data'!E200))="","",OFFSET('Water Data'!$E$28,0,10*ROW('Water Data'!E200)))</f>
        <v/>
      </c>
      <c r="BX206" s="369" t="str">
        <f ca="1">+IF(OFFSET('Water Data'!$E$29,0,10*ROW('Water Data'!E200))="","",OFFSET('Water Data'!$E$29,0,10*ROW('Water Data'!E200)))</f>
        <v/>
      </c>
      <c r="BY206" s="369" t="str">
        <f ca="1">+IF(OFFSET('Water Data'!$F$27,0,10*ROW('Water Data'!F200))="","",OFFSET('Water Data'!$F$27,0,10*ROW('Water Data'!F200)))</f>
        <v/>
      </c>
      <c r="BZ206" s="369" t="str">
        <f ca="1">+IF(OFFSET('Water Data'!$F$28,0,10*ROW('Water Data'!F200))="","",OFFSET('Water Data'!$F$28,0,10*ROW('Water Data'!F200)))</f>
        <v/>
      </c>
      <c r="CA206" s="369" t="str">
        <f ca="1">+IF(OFFSET('Water Data'!$F$29,0,10*ROW('Water Data'!F200))="","",OFFSET('Water Data'!$F$29,0,10*ROW('Water Data'!F200)))</f>
        <v/>
      </c>
      <c r="CB206" s="369" t="str">
        <f ca="1">+IF(OFFSET('Water Data'!$G$27,0,10*ROW('Water Data'!G200))="","",OFFSET('Water Data'!$G$27,0,10*ROW('Water Data'!G200)))</f>
        <v/>
      </c>
      <c r="CC206" s="369" t="str">
        <f ca="1">+IF(OFFSET('Water Data'!$G$28,0,10*ROW('Water Data'!G200))="","",OFFSET('Water Data'!$G$28,0,10*ROW('Water Data'!G200)))</f>
        <v/>
      </c>
      <c r="CD206" s="369" t="str">
        <f ca="1">+IF(OFFSET('Water Data'!$G$29,0,10*ROW('Water Data'!G200))="","",OFFSET('Water Data'!$G$29,0,10*ROW('Water Data'!G200)))</f>
        <v/>
      </c>
      <c r="CE206" s="369" t="str">
        <f ca="1">+IF(OFFSET('Water Data'!$H$27,0,10*ROW('Water Data'!H200))="","",OFFSET('Water Data'!$H$27,0,10*ROW('Water Data'!H200)))</f>
        <v/>
      </c>
      <c r="CF206" s="369" t="str">
        <f ca="1">+IF(OFFSET('Water Data'!$H$28,0,10*ROW('Water Data'!H200))="","",OFFSET('Water Data'!$H$28,0,10*ROW('Water Data'!H200)))</f>
        <v/>
      </c>
      <c r="CG206" s="369" t="str">
        <f ca="1">+IF(OFFSET('Water Data'!$H$29,0,10*ROW('Water Data'!H200))="","",OFFSET('Water Data'!$H$29,0,10*ROW('Water Data'!H200)))</f>
        <v/>
      </c>
      <c r="CH206" s="369" t="str">
        <f ca="1">+IF(OFFSET('Water Data'!$I$27,0,10*ROW('Water Data'!I200))="","",OFFSET('Water Data'!$I$27,0,10*ROW('Water Data'!I200)))</f>
        <v/>
      </c>
      <c r="CI206" s="369" t="str">
        <f ca="1">+IF(OFFSET('Water Data'!$I$28,0,10*ROW('Water Data'!I200))="","",OFFSET('Water Data'!$I$28,0,10*ROW('Water Data'!I200)))</f>
        <v/>
      </c>
      <c r="CJ206" s="369" t="str">
        <f ca="1">+IF(OFFSET('Water Data'!$I$29,0,10*ROW('Water Data'!I200))="","",OFFSET('Water Data'!$I$29,0,10*ROW('Water Data'!I200)))</f>
        <v/>
      </c>
      <c r="CK206" s="369" t="str">
        <f ca="1">+IF(OFFSET('Sanitation Data'!$D$28,0,10*ROW('Sanitation Data'!D200))="","",OFFSET('Sanitation Data'!$D$28,0,10*ROW('Sanitation Data'!D200)))</f>
        <v/>
      </c>
      <c r="CL206" s="369" t="str">
        <f ca="1">+IF(OFFSET('Sanitation Data'!$D$29,0,10*ROW('Sanitation Data'!D200))="","",OFFSET('Sanitation Data'!$D$29,0,10*ROW('Sanitation Data'!D200)))</f>
        <v/>
      </c>
      <c r="CM206" s="369" t="str">
        <f ca="1">+IF(OFFSET('Sanitation Data'!$D$30,0,10*ROW('Sanitation Data'!D200))="","",OFFSET('Sanitation Data'!$D$30,0,10*ROW('Sanitation Data'!D200)))</f>
        <v/>
      </c>
      <c r="CN206" s="369" t="str">
        <f ca="1">+IF(OFFSET('Sanitation Data'!$D$31,0,10*ROW('Sanitation Data'!D200))="","",OFFSET('Sanitation Data'!$D$31,0,10*ROW('Sanitation Data'!D200)))</f>
        <v/>
      </c>
      <c r="CO206" s="369" t="str">
        <f ca="1">+IF(OFFSET('Sanitation Data'!$D$32,0,10*ROW('Sanitation Data'!D200))="","",OFFSET('Sanitation Data'!$D$32,0,10*ROW('Sanitation Data'!D200)))</f>
        <v/>
      </c>
      <c r="CP206" s="369" t="str">
        <f ca="1">+IF(OFFSET('Sanitation Data'!$E$28,0,10*ROW('Sanitation Data'!E200))="","",OFFSET('Sanitation Data'!$E$28,0,10*ROW('Sanitation Data'!E200)))</f>
        <v/>
      </c>
      <c r="CQ206" s="369" t="str">
        <f ca="1">+IF(OFFSET('Sanitation Data'!$E$29,0,10*ROW('Sanitation Data'!E200))="","",OFFSET('Sanitation Data'!$E$29,0,10*ROW('Sanitation Data'!E200)))</f>
        <v/>
      </c>
      <c r="CR206" s="369" t="str">
        <f ca="1">+IF(OFFSET('Sanitation Data'!$E$30,0,10*ROW('Sanitation Data'!E200))="","",OFFSET('Sanitation Data'!$E$30,0,10*ROW('Sanitation Data'!E200)))</f>
        <v/>
      </c>
      <c r="CS206" s="369" t="str">
        <f ca="1">+IF(OFFSET('Sanitation Data'!$E$31,0,10*ROW('Sanitation Data'!E200))="","",OFFSET('Sanitation Data'!$E$31,0,10*ROW('Sanitation Data'!E200)))</f>
        <v/>
      </c>
      <c r="CT206" s="369" t="str">
        <f ca="1">+IF(OFFSET('Sanitation Data'!$E$32,0,10*ROW('Sanitation Data'!E200))="","",OFFSET('Sanitation Data'!$E$32,0,10*ROW('Sanitation Data'!E200)))</f>
        <v/>
      </c>
      <c r="CU206" s="369" t="str">
        <f ca="1">+IF(OFFSET('Sanitation Data'!$F$28,0,10*ROW('Sanitation Data'!F200))="","",OFFSET('Sanitation Data'!$F$28,0,10*ROW('Sanitation Data'!F200)))</f>
        <v/>
      </c>
      <c r="CV206" s="369" t="str">
        <f ca="1">+IF(OFFSET('Sanitation Data'!$F$29,0,10*ROW('Sanitation Data'!F200))="","",OFFSET('Sanitation Data'!$F$29,0,10*ROW('Sanitation Data'!F200)))</f>
        <v/>
      </c>
      <c r="CW206" s="369" t="str">
        <f ca="1">+IF(OFFSET('Sanitation Data'!$F$30,0,10*ROW('Sanitation Data'!F200))="","",OFFSET('Sanitation Data'!$F$30,0,10*ROW('Sanitation Data'!F200)))</f>
        <v/>
      </c>
      <c r="CX206" s="369" t="str">
        <f ca="1">+IF(OFFSET('Sanitation Data'!$F$31,0,10*ROW('Sanitation Data'!F200))="","",OFFSET('Sanitation Data'!$F$31,0,10*ROW('Sanitation Data'!F200)))</f>
        <v/>
      </c>
      <c r="CY206" s="369" t="str">
        <f ca="1">+IF(OFFSET('Sanitation Data'!$F$32,0,10*ROW('Sanitation Data'!F200))="","",OFFSET('Sanitation Data'!$F$32,0,10*ROW('Sanitation Data'!F200)))</f>
        <v/>
      </c>
      <c r="CZ206" s="369" t="str">
        <f ca="1">+IF(OFFSET('Sanitation Data'!$G$28,0,10*ROW('Sanitation Data'!G200))="","",OFFSET('Sanitation Data'!$G$28,0,10*ROW('Sanitation Data'!G200)))</f>
        <v/>
      </c>
      <c r="DA206" s="369" t="str">
        <f ca="1">+IF(OFFSET('Sanitation Data'!$G$29,0,10*ROW('Sanitation Data'!G200))="","",OFFSET('Sanitation Data'!$G$29,0,10*ROW('Sanitation Data'!G200)))</f>
        <v/>
      </c>
      <c r="DB206" s="369" t="str">
        <f ca="1">+IF(OFFSET('Sanitation Data'!$G$30,0,10*ROW('Sanitation Data'!G200))="","",OFFSET('Sanitation Data'!$G$30,0,10*ROW('Sanitation Data'!G200)))</f>
        <v/>
      </c>
      <c r="DC206" s="369" t="str">
        <f ca="1">+IF(OFFSET('Sanitation Data'!$G$31,0,10*ROW('Sanitation Data'!G200))="","",OFFSET('Sanitation Data'!$G$31,0,10*ROW('Sanitation Data'!G200)))</f>
        <v/>
      </c>
      <c r="DD206" s="369" t="str">
        <f ca="1">+IF(OFFSET('Sanitation Data'!$G$32,0,10*ROW('Sanitation Data'!G200))="","",OFFSET('Sanitation Data'!$G$32,0,10*ROW('Sanitation Data'!G200)))</f>
        <v/>
      </c>
      <c r="DE206" s="369" t="str">
        <f ca="1">+IF(OFFSET('Sanitation Data'!$H$28,0,10*ROW('Sanitation Data'!H200))="","",OFFSET('Sanitation Data'!$H$28,0,10*ROW('Sanitation Data'!H200)))</f>
        <v/>
      </c>
      <c r="DF206" s="369" t="str">
        <f ca="1">+IF(OFFSET('Sanitation Data'!$H$29,0,10*ROW('Sanitation Data'!H200))="","",OFFSET('Sanitation Data'!$H$29,0,10*ROW('Sanitation Data'!H200)))</f>
        <v/>
      </c>
      <c r="DG206" s="369" t="str">
        <f ca="1">+IF(OFFSET('Sanitation Data'!$H$30,0,10*ROW('Sanitation Data'!H200))="","",OFFSET('Sanitation Data'!$H$30,0,10*ROW('Sanitation Data'!H200)))</f>
        <v/>
      </c>
      <c r="DH206" s="369" t="str">
        <f ca="1">+IF(OFFSET('Sanitation Data'!$H$31,0,10*ROW('Sanitation Data'!H200))="","",OFFSET('Sanitation Data'!$H$31,0,10*ROW('Sanitation Data'!H200)))</f>
        <v/>
      </c>
      <c r="DI206" s="369" t="str">
        <f ca="1">+IF(OFFSET('Sanitation Data'!$H$32,0,10*ROW('Sanitation Data'!H200))="","",OFFSET('Sanitation Data'!$H$32,0,10*ROW('Sanitation Data'!H200)))</f>
        <v/>
      </c>
      <c r="DJ206" s="369" t="str">
        <f ca="1">+IF(OFFSET('Sanitation Data'!$I$28,0,10*ROW('Sanitation Data'!I200))="","",OFFSET('Sanitation Data'!$I$28,0,10*ROW('Sanitation Data'!I200)))</f>
        <v/>
      </c>
      <c r="DK206" s="369" t="str">
        <f ca="1">+IF(OFFSET('Sanitation Data'!$I$29,0,10*ROW('Sanitation Data'!I200))="","",OFFSET('Sanitation Data'!$I$29,0,10*ROW('Sanitation Data'!I200)))</f>
        <v/>
      </c>
      <c r="DL206" s="369" t="str">
        <f ca="1">+IF(OFFSET('Sanitation Data'!$I$30,0,10*ROW('Sanitation Data'!I200))="","",OFFSET('Sanitation Data'!$I$30,0,10*ROW('Sanitation Data'!I200)))</f>
        <v/>
      </c>
      <c r="DM206" s="369" t="str">
        <f ca="1">+IF(OFFSET('Sanitation Data'!$I$31,0,10*ROW('Sanitation Data'!I200))="","",OFFSET('Sanitation Data'!$I$31,0,10*ROW('Sanitation Data'!I200)))</f>
        <v/>
      </c>
      <c r="DN206" s="369" t="str">
        <f ca="1">+IF(OFFSET('Sanitation Data'!$I$32,0,10*ROW('Sanitation Data'!I200))="","",OFFSET('Sanitation Data'!$I$32,0,10*ROW('Sanitation Data'!I200)))</f>
        <v/>
      </c>
      <c r="DO206" s="369" t="str">
        <f ca="1">+IF(OFFSET('Hygiene Data'!$D$11,0,10*ROW('Hygiene Data'!D200))="","",OFFSET('Hygiene Data'!$D$11,0,10*ROW('Hygiene Data'!D200)))</f>
        <v/>
      </c>
      <c r="DP206" s="369" t="str">
        <f ca="1">+IF(OFFSET('Hygiene Data'!$D$12,0,10*ROW('Hygiene Data'!D200))="","",OFFSET('Hygiene Data'!$D$12,0,10*ROW('Hygiene Data'!D200)))</f>
        <v/>
      </c>
      <c r="DQ206" s="369" t="str">
        <f ca="1">+IF(OFFSET('Hygiene Data'!$D$13,0,10*ROW('Hygiene Data'!D200))="","",OFFSET('Hygiene Data'!$D$13,0,10*ROW('Hygiene Data'!D200)))</f>
        <v/>
      </c>
      <c r="DR206" s="369" t="str">
        <f ca="1">+IF(OFFSET('Hygiene Data'!$E$11,0,10*ROW('Hygiene Data'!E200))="","",OFFSET('Hygiene Data'!$E$11,0,10*ROW('Hygiene Data'!E200)))</f>
        <v/>
      </c>
      <c r="DS206" s="369" t="str">
        <f ca="1">+IF(OFFSET('Hygiene Data'!$E$12,0,10*ROW('Hygiene Data'!E200))="","",OFFSET('Hygiene Data'!$E$12,0,10*ROW('Hygiene Data'!E200)))</f>
        <v/>
      </c>
      <c r="DT206" s="369" t="str">
        <f ca="1">+IF(OFFSET('Hygiene Data'!$E$13,0,10*ROW('Hygiene Data'!E200))="","",OFFSET('Hygiene Data'!$E$13,0,10*ROW('Hygiene Data'!E200)))</f>
        <v/>
      </c>
      <c r="DU206" s="369" t="str">
        <f ca="1">+IF(OFFSET('Hygiene Data'!$F$11,0,10*ROW('Hygiene Data'!F200))="","",OFFSET('Hygiene Data'!$F$11,0,10*ROW('Hygiene Data'!F200)))</f>
        <v/>
      </c>
      <c r="DV206" s="369" t="str">
        <f ca="1">+IF(OFFSET('Hygiene Data'!$F$12,0,10*ROW('Hygiene Data'!F200))="","",OFFSET('Hygiene Data'!$F$12,0,10*ROW('Hygiene Data'!F200)))</f>
        <v/>
      </c>
      <c r="DW206" s="369" t="str">
        <f ca="1">+IF(OFFSET('Hygiene Data'!$F$13,0,10*ROW('Hygiene Data'!F200))="","",OFFSET('Hygiene Data'!$F$13,0,10*ROW('Hygiene Data'!F200)))</f>
        <v/>
      </c>
      <c r="DX206" s="369" t="str">
        <f ca="1">+IF(OFFSET('Hygiene Data'!$G$11,0,10*ROW('Hygiene Data'!G200))="","",OFFSET('Hygiene Data'!$G$11,0,10*ROW('Hygiene Data'!G200)))</f>
        <v/>
      </c>
      <c r="DY206" s="369" t="str">
        <f ca="1">+IF(OFFSET('Hygiene Data'!$G$12,0,10*ROW('Hygiene Data'!G200))="","",OFFSET('Hygiene Data'!$G$12,0,10*ROW('Hygiene Data'!G200)))</f>
        <v/>
      </c>
      <c r="DZ206" s="369" t="str">
        <f ca="1">+IF(OFFSET('Hygiene Data'!$G$13,0,10*ROW('Hygiene Data'!G200))="","",OFFSET('Hygiene Data'!$G$13,0,10*ROW('Hygiene Data'!G200)))</f>
        <v/>
      </c>
      <c r="EA206" s="369" t="str">
        <f ca="1">+IF(OFFSET('Hygiene Data'!$H$11,0,10*ROW('Hygiene Data'!H200))="","",OFFSET('Hygiene Data'!$H$11,0,10*ROW('Hygiene Data'!H200)))</f>
        <v/>
      </c>
      <c r="EB206" s="369" t="str">
        <f ca="1">+IF(OFFSET('Hygiene Data'!$H$12,0,10*ROW('Hygiene Data'!H200))="","",OFFSET('Hygiene Data'!$H$12,0,10*ROW('Hygiene Data'!H200)))</f>
        <v/>
      </c>
      <c r="EC206" s="369" t="str">
        <f ca="1">+IF(OFFSET('Hygiene Data'!$H$13,0,10*ROW('Hygiene Data'!H200))="","",OFFSET('Hygiene Data'!$H$13,0,10*ROW('Hygiene Data'!H200)))</f>
        <v/>
      </c>
      <c r="ED206" s="369" t="str">
        <f ca="1">+IF(OFFSET('Hygiene Data'!$I$11,0,10*ROW('Hygiene Data'!I200))="","",OFFSET('Hygiene Data'!$I$11,0,10*ROW('Hygiene Data'!I200)))</f>
        <v/>
      </c>
      <c r="EE206" s="369" t="str">
        <f ca="1">+IF(OFFSET('Hygiene Data'!$I$12,0,10*ROW('Hygiene Data'!I200))="","",OFFSET('Hygiene Data'!$I$12,0,10*ROW('Hygiene Data'!I200)))</f>
        <v/>
      </c>
      <c r="EF206" s="369" t="str">
        <f ca="1">+IF(OFFSET('Hygiene Data'!$I$13,0,10*ROW('Hygiene Data'!I200))="","",OFFSET('Hygiene Data'!$I$13,0,10*ROW('Hygiene Data'!I200)))</f>
        <v/>
      </c>
    </row>
    <row r="207" spans="1:136" x14ac:dyDescent="0.25">
      <c r="A207" s="478" t="str">
        <f ca="1">+IF(OFFSET('Water Data'!$B$2,0,10*ROW('Water Data'!E201))="","",OFFSET('Water Data'!$B$2,0,10*ROW('Water Data'!E201)))</f>
        <v/>
      </c>
      <c r="B207" s="478"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05" t="str">
        <f t="shared" ca="1" si="3"/>
        <v/>
      </c>
      <c r="D207" s="506"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06"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06"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06"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06"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06"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06"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06"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06"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06"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06"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06"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06"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06"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06"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06"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06"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06"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07"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07"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07"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07"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07"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07"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07"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07"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07"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07"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07"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07"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07"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07"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07"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07"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07"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07"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07"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07"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07"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07"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07"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07"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07"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07"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07"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07"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07"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07"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08"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84"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08"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08"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08"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08"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08"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08"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08"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08"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08"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08"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08"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08"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08"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08"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08"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08"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69" t="str">
        <f ca="1">+IF(OFFSET('Water Data'!$D$27,0,10*ROW('Water Data'!D201))="","",OFFSET('Water Data'!$D$27,0,10*ROW('Water Data'!D201)))</f>
        <v/>
      </c>
      <c r="BT207" s="369" t="str">
        <f ca="1">+IF(OFFSET('Water Data'!$D$28,0,10*ROW('Water Data'!D201))="","",OFFSET('Water Data'!$D$28,0,10*ROW('Water Data'!D201)))</f>
        <v/>
      </c>
      <c r="BU207" s="369" t="str">
        <f ca="1">+IF(OFFSET('Water Data'!$D$29,0,10*ROW('Water Data'!D201))="","",OFFSET('Water Data'!$D$29,0,10*ROW('Water Data'!D201)))</f>
        <v/>
      </c>
      <c r="BV207" s="369" t="str">
        <f ca="1">+IF(OFFSET('Water Data'!$E$27,0,10*ROW('Water Data'!E201))="","",OFFSET('Water Data'!$E$27,0,10*ROW('Water Data'!E201)))</f>
        <v/>
      </c>
      <c r="BW207" s="369" t="str">
        <f ca="1">+IF(OFFSET('Water Data'!$E$28,0,10*ROW('Water Data'!E201))="","",OFFSET('Water Data'!$E$28,0,10*ROW('Water Data'!E201)))</f>
        <v/>
      </c>
      <c r="BX207" s="369" t="str">
        <f ca="1">+IF(OFFSET('Water Data'!$E$29,0,10*ROW('Water Data'!E201))="","",OFFSET('Water Data'!$E$29,0,10*ROW('Water Data'!E201)))</f>
        <v/>
      </c>
      <c r="BY207" s="369" t="str">
        <f ca="1">+IF(OFFSET('Water Data'!$F$27,0,10*ROW('Water Data'!F201))="","",OFFSET('Water Data'!$F$27,0,10*ROW('Water Data'!F201)))</f>
        <v/>
      </c>
      <c r="BZ207" s="369" t="str">
        <f ca="1">+IF(OFFSET('Water Data'!$F$28,0,10*ROW('Water Data'!F201))="","",OFFSET('Water Data'!$F$28,0,10*ROW('Water Data'!F201)))</f>
        <v/>
      </c>
      <c r="CA207" s="369" t="str">
        <f ca="1">+IF(OFFSET('Water Data'!$F$29,0,10*ROW('Water Data'!F201))="","",OFFSET('Water Data'!$F$29,0,10*ROW('Water Data'!F201)))</f>
        <v/>
      </c>
      <c r="CB207" s="369" t="str">
        <f ca="1">+IF(OFFSET('Water Data'!$G$27,0,10*ROW('Water Data'!G201))="","",OFFSET('Water Data'!$G$27,0,10*ROW('Water Data'!G201)))</f>
        <v/>
      </c>
      <c r="CC207" s="369" t="str">
        <f ca="1">+IF(OFFSET('Water Data'!$G$28,0,10*ROW('Water Data'!G201))="","",OFFSET('Water Data'!$G$28,0,10*ROW('Water Data'!G201)))</f>
        <v/>
      </c>
      <c r="CD207" s="369" t="str">
        <f ca="1">+IF(OFFSET('Water Data'!$G$29,0,10*ROW('Water Data'!G201))="","",OFFSET('Water Data'!$G$29,0,10*ROW('Water Data'!G201)))</f>
        <v/>
      </c>
      <c r="CE207" s="369" t="str">
        <f ca="1">+IF(OFFSET('Water Data'!$H$27,0,10*ROW('Water Data'!H201))="","",OFFSET('Water Data'!$H$27,0,10*ROW('Water Data'!H201)))</f>
        <v/>
      </c>
      <c r="CF207" s="369" t="str">
        <f ca="1">+IF(OFFSET('Water Data'!$H$28,0,10*ROW('Water Data'!H201))="","",OFFSET('Water Data'!$H$28,0,10*ROW('Water Data'!H201)))</f>
        <v/>
      </c>
      <c r="CG207" s="369" t="str">
        <f ca="1">+IF(OFFSET('Water Data'!$H$29,0,10*ROW('Water Data'!H201))="","",OFFSET('Water Data'!$H$29,0,10*ROW('Water Data'!H201)))</f>
        <v/>
      </c>
      <c r="CH207" s="369" t="str">
        <f ca="1">+IF(OFFSET('Water Data'!$I$27,0,10*ROW('Water Data'!I201))="","",OFFSET('Water Data'!$I$27,0,10*ROW('Water Data'!I201)))</f>
        <v/>
      </c>
      <c r="CI207" s="369" t="str">
        <f ca="1">+IF(OFFSET('Water Data'!$I$28,0,10*ROW('Water Data'!I201))="","",OFFSET('Water Data'!$I$28,0,10*ROW('Water Data'!I201)))</f>
        <v/>
      </c>
      <c r="CJ207" s="369" t="str">
        <f ca="1">+IF(OFFSET('Water Data'!$I$29,0,10*ROW('Water Data'!I201))="","",OFFSET('Water Data'!$I$29,0,10*ROW('Water Data'!I201)))</f>
        <v/>
      </c>
      <c r="CK207" s="369" t="str">
        <f ca="1">+IF(OFFSET('Sanitation Data'!$D$28,0,10*ROW('Sanitation Data'!D201))="","",OFFSET('Sanitation Data'!$D$28,0,10*ROW('Sanitation Data'!D201)))</f>
        <v/>
      </c>
      <c r="CL207" s="369" t="str">
        <f ca="1">+IF(OFFSET('Sanitation Data'!$D$29,0,10*ROW('Sanitation Data'!D201))="","",OFFSET('Sanitation Data'!$D$29,0,10*ROW('Sanitation Data'!D201)))</f>
        <v/>
      </c>
      <c r="CM207" s="369" t="str">
        <f ca="1">+IF(OFFSET('Sanitation Data'!$D$30,0,10*ROW('Sanitation Data'!D201))="","",OFFSET('Sanitation Data'!$D$30,0,10*ROW('Sanitation Data'!D201)))</f>
        <v/>
      </c>
      <c r="CN207" s="369" t="str">
        <f ca="1">+IF(OFFSET('Sanitation Data'!$D$31,0,10*ROW('Sanitation Data'!D201))="","",OFFSET('Sanitation Data'!$D$31,0,10*ROW('Sanitation Data'!D201)))</f>
        <v/>
      </c>
      <c r="CO207" s="369" t="str">
        <f ca="1">+IF(OFFSET('Sanitation Data'!$D$32,0,10*ROW('Sanitation Data'!D201))="","",OFFSET('Sanitation Data'!$D$32,0,10*ROW('Sanitation Data'!D201)))</f>
        <v/>
      </c>
      <c r="CP207" s="369" t="str">
        <f ca="1">+IF(OFFSET('Sanitation Data'!$E$28,0,10*ROW('Sanitation Data'!E201))="","",OFFSET('Sanitation Data'!$E$28,0,10*ROW('Sanitation Data'!E201)))</f>
        <v/>
      </c>
      <c r="CQ207" s="369" t="str">
        <f ca="1">+IF(OFFSET('Sanitation Data'!$E$29,0,10*ROW('Sanitation Data'!E201))="","",OFFSET('Sanitation Data'!$E$29,0,10*ROW('Sanitation Data'!E201)))</f>
        <v/>
      </c>
      <c r="CR207" s="369" t="str">
        <f ca="1">+IF(OFFSET('Sanitation Data'!$E$30,0,10*ROW('Sanitation Data'!E201))="","",OFFSET('Sanitation Data'!$E$30,0,10*ROW('Sanitation Data'!E201)))</f>
        <v/>
      </c>
      <c r="CS207" s="369" t="str">
        <f ca="1">+IF(OFFSET('Sanitation Data'!$E$31,0,10*ROW('Sanitation Data'!E201))="","",OFFSET('Sanitation Data'!$E$31,0,10*ROW('Sanitation Data'!E201)))</f>
        <v/>
      </c>
      <c r="CT207" s="369" t="str">
        <f ca="1">+IF(OFFSET('Sanitation Data'!$E$32,0,10*ROW('Sanitation Data'!E201))="","",OFFSET('Sanitation Data'!$E$32,0,10*ROW('Sanitation Data'!E201)))</f>
        <v/>
      </c>
      <c r="CU207" s="369" t="str">
        <f ca="1">+IF(OFFSET('Sanitation Data'!$F$28,0,10*ROW('Sanitation Data'!F201))="","",OFFSET('Sanitation Data'!$F$28,0,10*ROW('Sanitation Data'!F201)))</f>
        <v/>
      </c>
      <c r="CV207" s="369" t="str">
        <f ca="1">+IF(OFFSET('Sanitation Data'!$F$29,0,10*ROW('Sanitation Data'!F201))="","",OFFSET('Sanitation Data'!$F$29,0,10*ROW('Sanitation Data'!F201)))</f>
        <v/>
      </c>
      <c r="CW207" s="369" t="str">
        <f ca="1">+IF(OFFSET('Sanitation Data'!$F$30,0,10*ROW('Sanitation Data'!F201))="","",OFFSET('Sanitation Data'!$F$30,0,10*ROW('Sanitation Data'!F201)))</f>
        <v/>
      </c>
      <c r="CX207" s="369" t="str">
        <f ca="1">+IF(OFFSET('Sanitation Data'!$F$31,0,10*ROW('Sanitation Data'!F201))="","",OFFSET('Sanitation Data'!$F$31,0,10*ROW('Sanitation Data'!F201)))</f>
        <v/>
      </c>
      <c r="CY207" s="369" t="str">
        <f ca="1">+IF(OFFSET('Sanitation Data'!$F$32,0,10*ROW('Sanitation Data'!F201))="","",OFFSET('Sanitation Data'!$F$32,0,10*ROW('Sanitation Data'!F201)))</f>
        <v/>
      </c>
      <c r="CZ207" s="369" t="str">
        <f ca="1">+IF(OFFSET('Sanitation Data'!$G$28,0,10*ROW('Sanitation Data'!G201))="","",OFFSET('Sanitation Data'!$G$28,0,10*ROW('Sanitation Data'!G201)))</f>
        <v/>
      </c>
      <c r="DA207" s="369" t="str">
        <f ca="1">+IF(OFFSET('Sanitation Data'!$G$29,0,10*ROW('Sanitation Data'!G201))="","",OFFSET('Sanitation Data'!$G$29,0,10*ROW('Sanitation Data'!G201)))</f>
        <v/>
      </c>
      <c r="DB207" s="369" t="str">
        <f ca="1">+IF(OFFSET('Sanitation Data'!$G$30,0,10*ROW('Sanitation Data'!G201))="","",OFFSET('Sanitation Data'!$G$30,0,10*ROW('Sanitation Data'!G201)))</f>
        <v/>
      </c>
      <c r="DC207" s="369" t="str">
        <f ca="1">+IF(OFFSET('Sanitation Data'!$G$31,0,10*ROW('Sanitation Data'!G201))="","",OFFSET('Sanitation Data'!$G$31,0,10*ROW('Sanitation Data'!G201)))</f>
        <v/>
      </c>
      <c r="DD207" s="369" t="str">
        <f ca="1">+IF(OFFSET('Sanitation Data'!$G$32,0,10*ROW('Sanitation Data'!G201))="","",OFFSET('Sanitation Data'!$G$32,0,10*ROW('Sanitation Data'!G201)))</f>
        <v/>
      </c>
      <c r="DE207" s="369" t="str">
        <f ca="1">+IF(OFFSET('Sanitation Data'!$H$28,0,10*ROW('Sanitation Data'!H201))="","",OFFSET('Sanitation Data'!$H$28,0,10*ROW('Sanitation Data'!H201)))</f>
        <v/>
      </c>
      <c r="DF207" s="369" t="str">
        <f ca="1">+IF(OFFSET('Sanitation Data'!$H$29,0,10*ROW('Sanitation Data'!H201))="","",OFFSET('Sanitation Data'!$H$29,0,10*ROW('Sanitation Data'!H201)))</f>
        <v/>
      </c>
      <c r="DG207" s="369" t="str">
        <f ca="1">+IF(OFFSET('Sanitation Data'!$H$30,0,10*ROW('Sanitation Data'!H201))="","",OFFSET('Sanitation Data'!$H$30,0,10*ROW('Sanitation Data'!H201)))</f>
        <v/>
      </c>
      <c r="DH207" s="369" t="str">
        <f ca="1">+IF(OFFSET('Sanitation Data'!$H$31,0,10*ROW('Sanitation Data'!H201))="","",OFFSET('Sanitation Data'!$H$31,0,10*ROW('Sanitation Data'!H201)))</f>
        <v/>
      </c>
      <c r="DI207" s="369" t="str">
        <f ca="1">+IF(OFFSET('Sanitation Data'!$H$32,0,10*ROW('Sanitation Data'!H201))="","",OFFSET('Sanitation Data'!$H$32,0,10*ROW('Sanitation Data'!H201)))</f>
        <v/>
      </c>
      <c r="DJ207" s="369" t="str">
        <f ca="1">+IF(OFFSET('Sanitation Data'!$I$28,0,10*ROW('Sanitation Data'!I201))="","",OFFSET('Sanitation Data'!$I$28,0,10*ROW('Sanitation Data'!I201)))</f>
        <v/>
      </c>
      <c r="DK207" s="369" t="str">
        <f ca="1">+IF(OFFSET('Sanitation Data'!$I$29,0,10*ROW('Sanitation Data'!I201))="","",OFFSET('Sanitation Data'!$I$29,0,10*ROW('Sanitation Data'!I201)))</f>
        <v/>
      </c>
      <c r="DL207" s="369" t="str">
        <f ca="1">+IF(OFFSET('Sanitation Data'!$I$30,0,10*ROW('Sanitation Data'!I201))="","",OFFSET('Sanitation Data'!$I$30,0,10*ROW('Sanitation Data'!I201)))</f>
        <v/>
      </c>
      <c r="DM207" s="369" t="str">
        <f ca="1">+IF(OFFSET('Sanitation Data'!$I$31,0,10*ROW('Sanitation Data'!I201))="","",OFFSET('Sanitation Data'!$I$31,0,10*ROW('Sanitation Data'!I201)))</f>
        <v/>
      </c>
      <c r="DN207" s="369" t="str">
        <f ca="1">+IF(OFFSET('Sanitation Data'!$I$32,0,10*ROW('Sanitation Data'!I201))="","",OFFSET('Sanitation Data'!$I$32,0,10*ROW('Sanitation Data'!I201)))</f>
        <v/>
      </c>
      <c r="DO207" s="369" t="str">
        <f ca="1">+IF(OFFSET('Hygiene Data'!$D$11,0,10*ROW('Hygiene Data'!D201))="","",OFFSET('Hygiene Data'!$D$11,0,10*ROW('Hygiene Data'!D201)))</f>
        <v/>
      </c>
      <c r="DP207" s="369" t="str">
        <f ca="1">+IF(OFFSET('Hygiene Data'!$D$12,0,10*ROW('Hygiene Data'!D201))="","",OFFSET('Hygiene Data'!$D$12,0,10*ROW('Hygiene Data'!D201)))</f>
        <v/>
      </c>
      <c r="DQ207" s="369" t="str">
        <f ca="1">+IF(OFFSET('Hygiene Data'!$D$13,0,10*ROW('Hygiene Data'!D201))="","",OFFSET('Hygiene Data'!$D$13,0,10*ROW('Hygiene Data'!D201)))</f>
        <v/>
      </c>
      <c r="DR207" s="369" t="str">
        <f ca="1">+IF(OFFSET('Hygiene Data'!$E$11,0,10*ROW('Hygiene Data'!E201))="","",OFFSET('Hygiene Data'!$E$11,0,10*ROW('Hygiene Data'!E201)))</f>
        <v/>
      </c>
      <c r="DS207" s="369" t="str">
        <f ca="1">+IF(OFFSET('Hygiene Data'!$E$12,0,10*ROW('Hygiene Data'!E201))="","",OFFSET('Hygiene Data'!$E$12,0,10*ROW('Hygiene Data'!E201)))</f>
        <v/>
      </c>
      <c r="DT207" s="369" t="str">
        <f ca="1">+IF(OFFSET('Hygiene Data'!$E$13,0,10*ROW('Hygiene Data'!E201))="","",OFFSET('Hygiene Data'!$E$13,0,10*ROW('Hygiene Data'!E201)))</f>
        <v/>
      </c>
      <c r="DU207" s="369" t="str">
        <f ca="1">+IF(OFFSET('Hygiene Data'!$F$11,0,10*ROW('Hygiene Data'!F201))="","",OFFSET('Hygiene Data'!$F$11,0,10*ROW('Hygiene Data'!F201)))</f>
        <v/>
      </c>
      <c r="DV207" s="369" t="str">
        <f ca="1">+IF(OFFSET('Hygiene Data'!$F$12,0,10*ROW('Hygiene Data'!F201))="","",OFFSET('Hygiene Data'!$F$12,0,10*ROW('Hygiene Data'!F201)))</f>
        <v/>
      </c>
      <c r="DW207" s="369" t="str">
        <f ca="1">+IF(OFFSET('Hygiene Data'!$F$13,0,10*ROW('Hygiene Data'!F201))="","",OFFSET('Hygiene Data'!$F$13,0,10*ROW('Hygiene Data'!F201)))</f>
        <v/>
      </c>
      <c r="DX207" s="369" t="str">
        <f ca="1">+IF(OFFSET('Hygiene Data'!$G$11,0,10*ROW('Hygiene Data'!G201))="","",OFFSET('Hygiene Data'!$G$11,0,10*ROW('Hygiene Data'!G201)))</f>
        <v/>
      </c>
      <c r="DY207" s="369" t="str">
        <f ca="1">+IF(OFFSET('Hygiene Data'!$G$12,0,10*ROW('Hygiene Data'!G201))="","",OFFSET('Hygiene Data'!$G$12,0,10*ROW('Hygiene Data'!G201)))</f>
        <v/>
      </c>
      <c r="DZ207" s="369" t="str">
        <f ca="1">+IF(OFFSET('Hygiene Data'!$G$13,0,10*ROW('Hygiene Data'!G201))="","",OFFSET('Hygiene Data'!$G$13,0,10*ROW('Hygiene Data'!G201)))</f>
        <v/>
      </c>
      <c r="EA207" s="369" t="str">
        <f ca="1">+IF(OFFSET('Hygiene Data'!$H$11,0,10*ROW('Hygiene Data'!H201))="","",OFFSET('Hygiene Data'!$H$11,0,10*ROW('Hygiene Data'!H201)))</f>
        <v/>
      </c>
      <c r="EB207" s="369" t="str">
        <f ca="1">+IF(OFFSET('Hygiene Data'!$H$12,0,10*ROW('Hygiene Data'!H201))="","",OFFSET('Hygiene Data'!$H$12,0,10*ROW('Hygiene Data'!H201)))</f>
        <v/>
      </c>
      <c r="EC207" s="369" t="str">
        <f ca="1">+IF(OFFSET('Hygiene Data'!$H$13,0,10*ROW('Hygiene Data'!H201))="","",OFFSET('Hygiene Data'!$H$13,0,10*ROW('Hygiene Data'!H201)))</f>
        <v/>
      </c>
      <c r="ED207" s="369" t="str">
        <f ca="1">+IF(OFFSET('Hygiene Data'!$I$11,0,10*ROW('Hygiene Data'!I201))="","",OFFSET('Hygiene Data'!$I$11,0,10*ROW('Hygiene Data'!I201)))</f>
        <v/>
      </c>
      <c r="EE207" s="369" t="str">
        <f ca="1">+IF(OFFSET('Hygiene Data'!$I$12,0,10*ROW('Hygiene Data'!I201))="","",OFFSET('Hygiene Data'!$I$12,0,10*ROW('Hygiene Data'!I201)))</f>
        <v/>
      </c>
      <c r="EF207" s="369" t="str">
        <f ca="1">+IF(OFFSET('Hygiene Data'!$I$13,0,10*ROW('Hygiene Data'!I201))="","",OFFSET('Hygiene Data'!$I$13,0,10*ROW('Hygiene Data'!I201)))</f>
        <v/>
      </c>
    </row>
    <row r="208" spans="1:136" s="368" customFormat="1" x14ac:dyDescent="0.25">
      <c r="BA208" s="486"/>
    </row>
    <row r="209" spans="53:53" s="368" customFormat="1" x14ac:dyDescent="0.25">
      <c r="BA209" s="486"/>
    </row>
    <row r="210" spans="53:53" s="368" customFormat="1" x14ac:dyDescent="0.25">
      <c r="BA210" s="486"/>
    </row>
    <row r="211" spans="53:53" s="368" customFormat="1" x14ac:dyDescent="0.25">
      <c r="BA211" s="486"/>
    </row>
    <row r="212" spans="53:53" s="368" customFormat="1" x14ac:dyDescent="0.25">
      <c r="BA212" s="486"/>
    </row>
    <row r="213" spans="53:53" s="368" customFormat="1" x14ac:dyDescent="0.25">
      <c r="BA213" s="486"/>
    </row>
    <row r="214" spans="53:53" s="368" customFormat="1" x14ac:dyDescent="0.25">
      <c r="BA214" s="486"/>
    </row>
    <row r="215" spans="53:53" s="368" customFormat="1" x14ac:dyDescent="0.25">
      <c r="BA215" s="486"/>
    </row>
    <row r="216" spans="53:53" s="368" customFormat="1" x14ac:dyDescent="0.25">
      <c r="BA216" s="486"/>
    </row>
    <row r="217" spans="53:53" s="368" customFormat="1" x14ac:dyDescent="0.25">
      <c r="BA217" s="486"/>
    </row>
    <row r="218" spans="53:53" s="368" customFormat="1" x14ac:dyDescent="0.25">
      <c r="BA218" s="486"/>
    </row>
    <row r="219" spans="53:53" s="368" customFormat="1" x14ac:dyDescent="0.25">
      <c r="BA219" s="486"/>
    </row>
    <row r="220" spans="53:53" s="368" customFormat="1" x14ac:dyDescent="0.25">
      <c r="BA220" s="486"/>
    </row>
    <row r="221" spans="53:53" s="368" customFormat="1" x14ac:dyDescent="0.25">
      <c r="BA221" s="486"/>
    </row>
    <row r="222" spans="53:53" s="368" customFormat="1" x14ac:dyDescent="0.25">
      <c r="BA222" s="486"/>
    </row>
    <row r="223" spans="53:53" s="368" customFormat="1" x14ac:dyDescent="0.25">
      <c r="BA223" s="486"/>
    </row>
    <row r="224" spans="53:53" s="368" customFormat="1" x14ac:dyDescent="0.25">
      <c r="BA224" s="486"/>
    </row>
    <row r="225" spans="53:53" s="368" customFormat="1" x14ac:dyDescent="0.25">
      <c r="BA225" s="486"/>
    </row>
    <row r="226" spans="53:53" s="368" customFormat="1" x14ac:dyDescent="0.25">
      <c r="BA226" s="486"/>
    </row>
    <row r="227" spans="53:53" s="368" customFormat="1" x14ac:dyDescent="0.25">
      <c r="BA227" s="486"/>
    </row>
    <row r="228" spans="53:53" s="368" customFormat="1" x14ac:dyDescent="0.25">
      <c r="BA228" s="486"/>
    </row>
    <row r="229" spans="53:53" s="368" customFormat="1" x14ac:dyDescent="0.25">
      <c r="BA229" s="486"/>
    </row>
    <row r="230" spans="53:53" s="368" customFormat="1" x14ac:dyDescent="0.25">
      <c r="BA230" s="486"/>
    </row>
    <row r="231" spans="53:53" s="368" customFormat="1" x14ac:dyDescent="0.25">
      <c r="BA231" s="486"/>
    </row>
    <row r="232" spans="53:53" s="368" customFormat="1" x14ac:dyDescent="0.25">
      <c r="BA232" s="486"/>
    </row>
    <row r="233" spans="53:53" s="368" customFormat="1" x14ac:dyDescent="0.25">
      <c r="BA233" s="486"/>
    </row>
    <row r="234" spans="53:53" s="368" customFormat="1" x14ac:dyDescent="0.25">
      <c r="BA234" s="486"/>
    </row>
    <row r="235" spans="53:53" s="368" customFormat="1" x14ac:dyDescent="0.25">
      <c r="BA235" s="486"/>
    </row>
    <row r="236" spans="53:53" s="368" customFormat="1" x14ac:dyDescent="0.25">
      <c r="BA236" s="486"/>
    </row>
    <row r="237" spans="53:53" s="368" customFormat="1" x14ac:dyDescent="0.25">
      <c r="BA237" s="486"/>
    </row>
    <row r="238" spans="53:53" s="368" customFormat="1" x14ac:dyDescent="0.25">
      <c r="BA238" s="486"/>
    </row>
    <row r="239" spans="53:53" s="368" customFormat="1" x14ac:dyDescent="0.25">
      <c r="BA239" s="486"/>
    </row>
    <row r="240" spans="53:53" s="368" customFormat="1" x14ac:dyDescent="0.25">
      <c r="BA240" s="486"/>
    </row>
    <row r="241" spans="53:53" s="368" customFormat="1" x14ac:dyDescent="0.25">
      <c r="BA241" s="486"/>
    </row>
    <row r="242" spans="53:53" s="368" customFormat="1" x14ac:dyDescent="0.25">
      <c r="BA242" s="486"/>
    </row>
    <row r="243" spans="53:53" s="368" customFormat="1" x14ac:dyDescent="0.25">
      <c r="BA243" s="486"/>
    </row>
    <row r="244" spans="53:53" s="368" customFormat="1" x14ac:dyDescent="0.25">
      <c r="BA244" s="486"/>
    </row>
    <row r="245" spans="53:53" s="368" customFormat="1" x14ac:dyDescent="0.25">
      <c r="BA245" s="486"/>
    </row>
    <row r="246" spans="53:53" s="368" customFormat="1" x14ac:dyDescent="0.25">
      <c r="BA246" s="486"/>
    </row>
    <row r="247" spans="53:53" s="368" customFormat="1" x14ac:dyDescent="0.25">
      <c r="BA247" s="486"/>
    </row>
    <row r="248" spans="53:53" s="368" customFormat="1" x14ac:dyDescent="0.25">
      <c r="BA248" s="486"/>
    </row>
    <row r="249" spans="53:53" s="368" customFormat="1" x14ac:dyDescent="0.25">
      <c r="BA249" s="486"/>
    </row>
    <row r="250" spans="53:53" s="368" customFormat="1" x14ac:dyDescent="0.25">
      <c r="BA250" s="486"/>
    </row>
    <row r="251" spans="53:53" s="368" customFormat="1" x14ac:dyDescent="0.25">
      <c r="BA251" s="486"/>
    </row>
    <row r="252" spans="53:53" s="368" customFormat="1" x14ac:dyDescent="0.25">
      <c r="BA252" s="486"/>
    </row>
    <row r="253" spans="53:53" s="368" customFormat="1" x14ac:dyDescent="0.25">
      <c r="BA253" s="486"/>
    </row>
    <row r="254" spans="53:53" s="368" customFormat="1" x14ac:dyDescent="0.25">
      <c r="BA254" s="486"/>
    </row>
    <row r="255" spans="53:53" s="368" customFormat="1" x14ac:dyDescent="0.25">
      <c r="BA255" s="486"/>
    </row>
    <row r="256" spans="53:53" s="368" customFormat="1" x14ac:dyDescent="0.25">
      <c r="BA256" s="486"/>
    </row>
    <row r="257" spans="53:53" s="368" customFormat="1" x14ac:dyDescent="0.25">
      <c r="BA257" s="486"/>
    </row>
    <row r="258" spans="53:53" s="368" customFormat="1" x14ac:dyDescent="0.25">
      <c r="BA258" s="486"/>
    </row>
    <row r="259" spans="53:53" s="368" customFormat="1" x14ac:dyDescent="0.25">
      <c r="BA259" s="486"/>
    </row>
    <row r="260" spans="53:53" s="368" customFormat="1" x14ac:dyDescent="0.25">
      <c r="BA260" s="486"/>
    </row>
    <row r="261" spans="53:53" s="368" customFormat="1" x14ac:dyDescent="0.25">
      <c r="BA261" s="486"/>
    </row>
    <row r="262" spans="53:53" s="368" customFormat="1" x14ac:dyDescent="0.25">
      <c r="BA262" s="486"/>
    </row>
    <row r="263" spans="53:53" s="368" customFormat="1" x14ac:dyDescent="0.25">
      <c r="BA263" s="486"/>
    </row>
    <row r="264" spans="53:53" s="368" customFormat="1" x14ac:dyDescent="0.25">
      <c r="BA264" s="486"/>
    </row>
    <row r="265" spans="53:53" s="368" customFormat="1" x14ac:dyDescent="0.25">
      <c r="BA265" s="486"/>
    </row>
    <row r="266" spans="53:53" s="368" customFormat="1" x14ac:dyDescent="0.25">
      <c r="BA266" s="486"/>
    </row>
    <row r="267" spans="53:53" s="368" customFormat="1" x14ac:dyDescent="0.25">
      <c r="BA267" s="486"/>
    </row>
    <row r="268" spans="53:53" s="368" customFormat="1" x14ac:dyDescent="0.25">
      <c r="BA268" s="486"/>
    </row>
    <row r="269" spans="53:53" s="368" customFormat="1" x14ac:dyDescent="0.25">
      <c r="BA269" s="486"/>
    </row>
    <row r="270" spans="53:53" s="368" customFormat="1" x14ac:dyDescent="0.25">
      <c r="BA270" s="486"/>
    </row>
    <row r="271" spans="53:53" s="368" customFormat="1" x14ac:dyDescent="0.25">
      <c r="BA271" s="486"/>
    </row>
    <row r="272" spans="53:53" s="368" customFormat="1" x14ac:dyDescent="0.25">
      <c r="BA272" s="486"/>
    </row>
    <row r="273" spans="53:53" s="368" customFormat="1" x14ac:dyDescent="0.25">
      <c r="BA273" s="486"/>
    </row>
    <row r="274" spans="53:53" s="368" customFormat="1" x14ac:dyDescent="0.25">
      <c r="BA274" s="486"/>
    </row>
    <row r="275" spans="53:53" s="368" customFormat="1" x14ac:dyDescent="0.25">
      <c r="BA275" s="486"/>
    </row>
    <row r="276" spans="53:53" s="368" customFormat="1" x14ac:dyDescent="0.25">
      <c r="BA276" s="486"/>
    </row>
    <row r="277" spans="53:53" s="368" customFormat="1" x14ac:dyDescent="0.25">
      <c r="BA277" s="486"/>
    </row>
    <row r="278" spans="53:53" s="368" customFormat="1" x14ac:dyDescent="0.25">
      <c r="BA278" s="486"/>
    </row>
    <row r="279" spans="53:53" s="368" customFormat="1" x14ac:dyDescent="0.25">
      <c r="BA279" s="486"/>
    </row>
    <row r="280" spans="53:53" s="368" customFormat="1" x14ac:dyDescent="0.25">
      <c r="BA280" s="486"/>
    </row>
    <row r="281" spans="53:53" s="368" customFormat="1" x14ac:dyDescent="0.25">
      <c r="BA281" s="486"/>
    </row>
    <row r="282" spans="53:53" s="368" customFormat="1" x14ac:dyDescent="0.25">
      <c r="BA282" s="486"/>
    </row>
    <row r="283" spans="53:53" s="368" customFormat="1" x14ac:dyDescent="0.25">
      <c r="BA283" s="486"/>
    </row>
    <row r="284" spans="53:53" s="368" customFormat="1" x14ac:dyDescent="0.25">
      <c r="BA284" s="486"/>
    </row>
    <row r="285" spans="53:53" s="368" customFormat="1" x14ac:dyDescent="0.25">
      <c r="BA285" s="486"/>
    </row>
    <row r="286" spans="53:53" s="368" customFormat="1" x14ac:dyDescent="0.25">
      <c r="BA286" s="486"/>
    </row>
    <row r="287" spans="53:53" s="368" customFormat="1" x14ac:dyDescent="0.25">
      <c r="BA287" s="486"/>
    </row>
    <row r="288" spans="53:53" s="368" customFormat="1" x14ac:dyDescent="0.25">
      <c r="BA288" s="486"/>
    </row>
    <row r="289" spans="53:53" s="368" customFormat="1" x14ac:dyDescent="0.25">
      <c r="BA289" s="486"/>
    </row>
    <row r="290" spans="53:53" s="368" customFormat="1" x14ac:dyDescent="0.25">
      <c r="BA290" s="486"/>
    </row>
    <row r="291" spans="53:53" s="368" customFormat="1" x14ac:dyDescent="0.25">
      <c r="BA291" s="486"/>
    </row>
    <row r="292" spans="53:53" s="368" customFormat="1" x14ac:dyDescent="0.25">
      <c r="BA292" s="486"/>
    </row>
    <row r="293" spans="53:53" s="368" customFormat="1" x14ac:dyDescent="0.25">
      <c r="BA293" s="486"/>
    </row>
    <row r="294" spans="53:53" s="368" customFormat="1" x14ac:dyDescent="0.25">
      <c r="BA294" s="486"/>
    </row>
    <row r="295" spans="53:53" s="368" customFormat="1" x14ac:dyDescent="0.25">
      <c r="BA295" s="486"/>
    </row>
    <row r="296" spans="53:53" s="368" customFormat="1" x14ac:dyDescent="0.25">
      <c r="BA296" s="486"/>
    </row>
    <row r="297" spans="53:53" s="368" customFormat="1" x14ac:dyDescent="0.25">
      <c r="BA297" s="486"/>
    </row>
    <row r="298" spans="53:53" s="368" customFormat="1" x14ac:dyDescent="0.25">
      <c r="BA298" s="486"/>
    </row>
    <row r="299" spans="53:53" s="368" customFormat="1" x14ac:dyDescent="0.25">
      <c r="BA299" s="486"/>
    </row>
    <row r="300" spans="53:53" s="368" customFormat="1" x14ac:dyDescent="0.25">
      <c r="BA300" s="486"/>
    </row>
    <row r="301" spans="53:53" s="368" customFormat="1" x14ac:dyDescent="0.25">
      <c r="BA301" s="486"/>
    </row>
    <row r="302" spans="53:53" s="368" customFormat="1" x14ac:dyDescent="0.25">
      <c r="BA302" s="486"/>
    </row>
    <row r="303" spans="53:53" s="368" customFormat="1" x14ac:dyDescent="0.25">
      <c r="BA303" s="486"/>
    </row>
    <row r="304" spans="53:53" s="368" customFormat="1" x14ac:dyDescent="0.25">
      <c r="BA304" s="486"/>
    </row>
    <row r="305" spans="53:53" s="368" customFormat="1" x14ac:dyDescent="0.25">
      <c r="BA305" s="486"/>
    </row>
    <row r="306" spans="53:53" s="368" customFormat="1" x14ac:dyDescent="0.25">
      <c r="BA306" s="486"/>
    </row>
    <row r="307" spans="53:53" s="368" customFormat="1" x14ac:dyDescent="0.25">
      <c r="BA307" s="486"/>
    </row>
    <row r="308" spans="53:53" s="368" customFormat="1" x14ac:dyDescent="0.25">
      <c r="BA308" s="486"/>
    </row>
    <row r="309" spans="53:53" s="368" customFormat="1" x14ac:dyDescent="0.25">
      <c r="BA309" s="486"/>
    </row>
    <row r="310" spans="53:53" s="368" customFormat="1" x14ac:dyDescent="0.25">
      <c r="BA310" s="486"/>
    </row>
    <row r="311" spans="53:53" s="368" customFormat="1" x14ac:dyDescent="0.25">
      <c r="BA311" s="486"/>
    </row>
    <row r="312" spans="53:53" s="368" customFormat="1" x14ac:dyDescent="0.25">
      <c r="BA312" s="486"/>
    </row>
    <row r="313" spans="53:53" s="368" customFormat="1" x14ac:dyDescent="0.25">
      <c r="BA313" s="486"/>
    </row>
    <row r="314" spans="53:53" s="368" customFormat="1" x14ac:dyDescent="0.25">
      <c r="BA314" s="486"/>
    </row>
    <row r="315" spans="53:53" s="368" customFormat="1" x14ac:dyDescent="0.25">
      <c r="BA315" s="486"/>
    </row>
    <row r="316" spans="53:53" s="368" customFormat="1" x14ac:dyDescent="0.25">
      <c r="BA316" s="486"/>
    </row>
    <row r="317" spans="53:53" s="368" customFormat="1" x14ac:dyDescent="0.25">
      <c r="BA317" s="486"/>
    </row>
    <row r="318" spans="53:53" s="368" customFormat="1" x14ac:dyDescent="0.25">
      <c r="BA318" s="486"/>
    </row>
    <row r="319" spans="53:53" s="368" customFormat="1" x14ac:dyDescent="0.25">
      <c r="BA319" s="486"/>
    </row>
    <row r="320" spans="53:53" s="368" customFormat="1" x14ac:dyDescent="0.25">
      <c r="BA320" s="486"/>
    </row>
    <row r="321" spans="53:53" s="368" customFormat="1" x14ac:dyDescent="0.25">
      <c r="BA321" s="486"/>
    </row>
    <row r="322" spans="53:53" s="368" customFormat="1" x14ac:dyDescent="0.25">
      <c r="BA322" s="486"/>
    </row>
    <row r="323" spans="53:53" s="368" customFormat="1" x14ac:dyDescent="0.25">
      <c r="BA323" s="486"/>
    </row>
    <row r="324" spans="53:53" s="368" customFormat="1" x14ac:dyDescent="0.25">
      <c r="BA324" s="486"/>
    </row>
    <row r="325" spans="53:53" s="368" customFormat="1" x14ac:dyDescent="0.25">
      <c r="BA325" s="486"/>
    </row>
    <row r="326" spans="53:53" s="368" customFormat="1" x14ac:dyDescent="0.25">
      <c r="BA326" s="486"/>
    </row>
    <row r="327" spans="53:53" s="368" customFormat="1" x14ac:dyDescent="0.25">
      <c r="BA327" s="486"/>
    </row>
    <row r="328" spans="53:53" s="368" customFormat="1" x14ac:dyDescent="0.25">
      <c r="BA328" s="486"/>
    </row>
    <row r="329" spans="53:53" s="368" customFormat="1" x14ac:dyDescent="0.25">
      <c r="BA329" s="486"/>
    </row>
    <row r="330" spans="53:53" s="368" customFormat="1" x14ac:dyDescent="0.25">
      <c r="BA330" s="486"/>
    </row>
    <row r="331" spans="53:53" s="368" customFormat="1" x14ac:dyDescent="0.25">
      <c r="BA331" s="486"/>
    </row>
    <row r="332" spans="53:53" s="368" customFormat="1" x14ac:dyDescent="0.25">
      <c r="BA332" s="486"/>
    </row>
    <row r="333" spans="53:53" s="368" customFormat="1" x14ac:dyDescent="0.25">
      <c r="BA333" s="486"/>
    </row>
    <row r="334" spans="53:53" s="368" customFormat="1" x14ac:dyDescent="0.25">
      <c r="BA334" s="486"/>
    </row>
    <row r="335" spans="53:53" s="368" customFormat="1" x14ac:dyDescent="0.25">
      <c r="BA335" s="486"/>
    </row>
    <row r="336" spans="53:53" s="368" customFormat="1" x14ac:dyDescent="0.25">
      <c r="BA336" s="486"/>
    </row>
    <row r="337" spans="53:53" s="368" customFormat="1" x14ac:dyDescent="0.25">
      <c r="BA337" s="486"/>
    </row>
    <row r="338" spans="53:53" s="368" customFormat="1" x14ac:dyDescent="0.25">
      <c r="BA338" s="486"/>
    </row>
    <row r="339" spans="53:53" s="368" customFormat="1" x14ac:dyDescent="0.25">
      <c r="BA339" s="486"/>
    </row>
    <row r="340" spans="53:53" s="368" customFormat="1" x14ac:dyDescent="0.25">
      <c r="BA340" s="486"/>
    </row>
    <row r="341" spans="53:53" s="368" customFormat="1" x14ac:dyDescent="0.25">
      <c r="BA341" s="486"/>
    </row>
    <row r="342" spans="53:53" s="368" customFormat="1" x14ac:dyDescent="0.25">
      <c r="BA342" s="486"/>
    </row>
    <row r="343" spans="53:53" s="368" customFormat="1" x14ac:dyDescent="0.25">
      <c r="BA343" s="486"/>
    </row>
    <row r="344" spans="53:53" s="368" customFormat="1" x14ac:dyDescent="0.25">
      <c r="BA344" s="486"/>
    </row>
    <row r="345" spans="53:53" s="368" customFormat="1" x14ac:dyDescent="0.25">
      <c r="BA345" s="486"/>
    </row>
    <row r="346" spans="53:53" s="368" customFormat="1" x14ac:dyDescent="0.25">
      <c r="BA346" s="486"/>
    </row>
    <row r="347" spans="53:53" s="368" customFormat="1" x14ac:dyDescent="0.25">
      <c r="BA347" s="486"/>
    </row>
    <row r="348" spans="53:53" s="368" customFormat="1" x14ac:dyDescent="0.25">
      <c r="BA348" s="486"/>
    </row>
    <row r="349" spans="53:53" s="368" customFormat="1" x14ac:dyDescent="0.25">
      <c r="BA349" s="486"/>
    </row>
    <row r="350" spans="53:53" s="368" customFormat="1" x14ac:dyDescent="0.25">
      <c r="BA350" s="486"/>
    </row>
    <row r="351" spans="53:53" s="368" customFormat="1" x14ac:dyDescent="0.25">
      <c r="BA351" s="486"/>
    </row>
    <row r="352" spans="53:53" s="368" customFormat="1" x14ac:dyDescent="0.25">
      <c r="BA352" s="486"/>
    </row>
    <row r="353" spans="53:53" s="368" customFormat="1" x14ac:dyDescent="0.25">
      <c r="BA353" s="486"/>
    </row>
    <row r="354" spans="53:53" s="368" customFormat="1" x14ac:dyDescent="0.25">
      <c r="BA354" s="486"/>
    </row>
    <row r="355" spans="53:53" s="368" customFormat="1" x14ac:dyDescent="0.25">
      <c r="BA355" s="486"/>
    </row>
    <row r="356" spans="53:53" s="368" customFormat="1" x14ac:dyDescent="0.25">
      <c r="BA356" s="486"/>
    </row>
    <row r="357" spans="53:53" s="368" customFormat="1" x14ac:dyDescent="0.25">
      <c r="BA357" s="486"/>
    </row>
    <row r="358" spans="53:53" s="368" customFormat="1" x14ac:dyDescent="0.25">
      <c r="BA358" s="486"/>
    </row>
    <row r="359" spans="53:53" s="368" customFormat="1" x14ac:dyDescent="0.25">
      <c r="BA359" s="486"/>
    </row>
    <row r="360" spans="53:53" s="368" customFormat="1" x14ac:dyDescent="0.25">
      <c r="BA360" s="486"/>
    </row>
    <row r="361" spans="53:53" s="368" customFormat="1" x14ac:dyDescent="0.25">
      <c r="BA361" s="486"/>
    </row>
    <row r="362" spans="53:53" s="368" customFormat="1" x14ac:dyDescent="0.25">
      <c r="BA362" s="486"/>
    </row>
    <row r="363" spans="53:53" s="368" customFormat="1" x14ac:dyDescent="0.25">
      <c r="BA363" s="486"/>
    </row>
    <row r="364" spans="53:53" s="368" customFormat="1" x14ac:dyDescent="0.25">
      <c r="BA364" s="486"/>
    </row>
    <row r="365" spans="53:53" s="368" customFormat="1" x14ac:dyDescent="0.25">
      <c r="BA365" s="486"/>
    </row>
    <row r="366" spans="53:53" s="368" customFormat="1" x14ac:dyDescent="0.25">
      <c r="BA366" s="486"/>
    </row>
    <row r="367" spans="53:53" s="368" customFormat="1" x14ac:dyDescent="0.25">
      <c r="BA367" s="486"/>
    </row>
    <row r="368" spans="53:53" s="368" customFormat="1" x14ac:dyDescent="0.25">
      <c r="BA368" s="486"/>
    </row>
    <row r="369" spans="53:53" s="368" customFormat="1" x14ac:dyDescent="0.25">
      <c r="BA369" s="486"/>
    </row>
    <row r="370" spans="53:53" s="368" customFormat="1" x14ac:dyDescent="0.25">
      <c r="BA370" s="486"/>
    </row>
    <row r="371" spans="53:53" s="368" customFormat="1" x14ac:dyDescent="0.25">
      <c r="BA371" s="486"/>
    </row>
    <row r="372" spans="53:53" s="368" customFormat="1" x14ac:dyDescent="0.25">
      <c r="BA372" s="486"/>
    </row>
    <row r="373" spans="53:53" s="368" customFormat="1" x14ac:dyDescent="0.25">
      <c r="BA373" s="486"/>
    </row>
    <row r="374" spans="53:53" s="368" customFormat="1" x14ac:dyDescent="0.25">
      <c r="BA374" s="486"/>
    </row>
    <row r="375" spans="53:53" s="368" customFormat="1" x14ac:dyDescent="0.25">
      <c r="BA375" s="486"/>
    </row>
    <row r="376" spans="53:53" s="368" customFormat="1" x14ac:dyDescent="0.25">
      <c r="BA376" s="486"/>
    </row>
    <row r="377" spans="53:53" s="368" customFormat="1" x14ac:dyDescent="0.25">
      <c r="BA377" s="486"/>
    </row>
    <row r="378" spans="53:53" s="368" customFormat="1" x14ac:dyDescent="0.25">
      <c r="BA378" s="486"/>
    </row>
    <row r="379" spans="53:53" s="368" customFormat="1" x14ac:dyDescent="0.25">
      <c r="BA379" s="486"/>
    </row>
    <row r="380" spans="53:53" s="368" customFormat="1" x14ac:dyDescent="0.25">
      <c r="BA380" s="486"/>
    </row>
    <row r="381" spans="53:53" s="368" customFormat="1" x14ac:dyDescent="0.25">
      <c r="BA381" s="486"/>
    </row>
    <row r="382" spans="53:53" s="368" customFormat="1" x14ac:dyDescent="0.25">
      <c r="BA382" s="486"/>
    </row>
    <row r="383" spans="53:53" s="368" customFormat="1" x14ac:dyDescent="0.25">
      <c r="BA383" s="486"/>
    </row>
    <row r="384" spans="53:53" s="368" customFormat="1" x14ac:dyDescent="0.25">
      <c r="BA384" s="486"/>
    </row>
    <row r="385" spans="53:53" s="368" customFormat="1" x14ac:dyDescent="0.25">
      <c r="BA385" s="486"/>
    </row>
    <row r="386" spans="53:53" s="368" customFormat="1" x14ac:dyDescent="0.25">
      <c r="BA386" s="486"/>
    </row>
    <row r="387" spans="53:53" s="368" customFormat="1" x14ac:dyDescent="0.25">
      <c r="BA387" s="486"/>
    </row>
    <row r="388" spans="53:53" s="368" customFormat="1" x14ac:dyDescent="0.25">
      <c r="BA388" s="486"/>
    </row>
    <row r="389" spans="53:53" s="368" customFormat="1" x14ac:dyDescent="0.25">
      <c r="BA389" s="486"/>
    </row>
    <row r="390" spans="53:53" s="368" customFormat="1" x14ac:dyDescent="0.25">
      <c r="BA390" s="486"/>
    </row>
    <row r="391" spans="53:53" s="368" customFormat="1" x14ac:dyDescent="0.25">
      <c r="BA391" s="486"/>
    </row>
    <row r="392" spans="53:53" s="368" customFormat="1" x14ac:dyDescent="0.25">
      <c r="BA392" s="486"/>
    </row>
    <row r="393" spans="53:53" s="368" customFormat="1" x14ac:dyDescent="0.25">
      <c r="BA393" s="486"/>
    </row>
    <row r="394" spans="53:53" s="368" customFormat="1" x14ac:dyDescent="0.25">
      <c r="BA394" s="486"/>
    </row>
    <row r="395" spans="53:53" s="368" customFormat="1" x14ac:dyDescent="0.25">
      <c r="BA395" s="486"/>
    </row>
    <row r="396" spans="53:53" s="368" customFormat="1" x14ac:dyDescent="0.25">
      <c r="BA396" s="486"/>
    </row>
    <row r="397" spans="53:53" s="368" customFormat="1" x14ac:dyDescent="0.25">
      <c r="BA397" s="486"/>
    </row>
    <row r="398" spans="53:53" s="368" customFormat="1" x14ac:dyDescent="0.25">
      <c r="BA398" s="486"/>
    </row>
    <row r="399" spans="53:53" s="368" customFormat="1" x14ac:dyDescent="0.25">
      <c r="BA399" s="486"/>
    </row>
    <row r="400" spans="53:53" s="368" customFormat="1" x14ac:dyDescent="0.25">
      <c r="BA400" s="486"/>
    </row>
    <row r="401" spans="53:53" s="368" customFormat="1" x14ac:dyDescent="0.25">
      <c r="BA401" s="486"/>
    </row>
    <row r="402" spans="53:53" s="368" customFormat="1" x14ac:dyDescent="0.25">
      <c r="BA402" s="486"/>
    </row>
    <row r="403" spans="53:53" s="368" customFormat="1" x14ac:dyDescent="0.25">
      <c r="BA403" s="486"/>
    </row>
    <row r="404" spans="53:53" s="368" customFormat="1" x14ac:dyDescent="0.25">
      <c r="BA404" s="486"/>
    </row>
    <row r="405" spans="53:53" s="368" customFormat="1" x14ac:dyDescent="0.25">
      <c r="BA405" s="486"/>
    </row>
    <row r="406" spans="53:53" s="368" customFormat="1" x14ac:dyDescent="0.25">
      <c r="BA406" s="486"/>
    </row>
    <row r="407" spans="53:53" s="368" customFormat="1" x14ac:dyDescent="0.25">
      <c r="BA407" s="486"/>
    </row>
    <row r="408" spans="53:53" s="368" customFormat="1" x14ac:dyDescent="0.25">
      <c r="BA408" s="486"/>
    </row>
    <row r="409" spans="53:53" s="368" customFormat="1" x14ac:dyDescent="0.25">
      <c r="BA409" s="486"/>
    </row>
    <row r="410" spans="53:53" s="368" customFormat="1" x14ac:dyDescent="0.25">
      <c r="BA410" s="486"/>
    </row>
    <row r="411" spans="53:53" s="368" customFormat="1" x14ac:dyDescent="0.25">
      <c r="BA411" s="486"/>
    </row>
    <row r="412" spans="53:53" s="368" customFormat="1" x14ac:dyDescent="0.25">
      <c r="BA412" s="486"/>
    </row>
    <row r="413" spans="53:53" s="368" customFormat="1" x14ac:dyDescent="0.25">
      <c r="BA413" s="486"/>
    </row>
    <row r="414" spans="53:53" s="368" customFormat="1" x14ac:dyDescent="0.25">
      <c r="BA414" s="486"/>
    </row>
    <row r="415" spans="53:53" s="368" customFormat="1" x14ac:dyDescent="0.25">
      <c r="BA415" s="486"/>
    </row>
    <row r="416" spans="53:53" s="368" customFormat="1" x14ac:dyDescent="0.25">
      <c r="BA416" s="486"/>
    </row>
    <row r="417" spans="53:53" s="368" customFormat="1" x14ac:dyDescent="0.25">
      <c r="BA417" s="486"/>
    </row>
    <row r="418" spans="53:53" s="368" customFormat="1" x14ac:dyDescent="0.25">
      <c r="BA418" s="486"/>
    </row>
    <row r="419" spans="53:53" s="368" customFormat="1" x14ac:dyDescent="0.25">
      <c r="BA419" s="486"/>
    </row>
    <row r="420" spans="53:53" s="368" customFormat="1" x14ac:dyDescent="0.25">
      <c r="BA420" s="486"/>
    </row>
    <row r="421" spans="53:53" s="368" customFormat="1" x14ac:dyDescent="0.25">
      <c r="BA421" s="486"/>
    </row>
    <row r="422" spans="53:53" s="368" customFormat="1" x14ac:dyDescent="0.25">
      <c r="BA422" s="486"/>
    </row>
    <row r="423" spans="53:53" s="368" customFormat="1" x14ac:dyDescent="0.25">
      <c r="BA423" s="486"/>
    </row>
    <row r="424" spans="53:53" s="368" customFormat="1" x14ac:dyDescent="0.25">
      <c r="BA424" s="486"/>
    </row>
    <row r="425" spans="53:53" s="368" customFormat="1" x14ac:dyDescent="0.25">
      <c r="BA425" s="486"/>
    </row>
    <row r="426" spans="53:53" s="368" customFormat="1" x14ac:dyDescent="0.25">
      <c r="BA426" s="486"/>
    </row>
    <row r="427" spans="53:53" s="368" customFormat="1" x14ac:dyDescent="0.25">
      <c r="BA427" s="486"/>
    </row>
    <row r="428" spans="53:53" s="368" customFormat="1" x14ac:dyDescent="0.25">
      <c r="BA428" s="486"/>
    </row>
    <row r="429" spans="53:53" s="368" customFormat="1" x14ac:dyDescent="0.25">
      <c r="BA429" s="486"/>
    </row>
    <row r="430" spans="53:53" s="368" customFormat="1" x14ac:dyDescent="0.25">
      <c r="BA430" s="486"/>
    </row>
    <row r="431" spans="53:53" s="368" customFormat="1" x14ac:dyDescent="0.25">
      <c r="BA431" s="486"/>
    </row>
    <row r="432" spans="53:53" s="368" customFormat="1" x14ac:dyDescent="0.25">
      <c r="BA432" s="486"/>
    </row>
    <row r="433" spans="53:53" s="368" customFormat="1" x14ac:dyDescent="0.25">
      <c r="BA433" s="486"/>
    </row>
    <row r="434" spans="53:53" s="368" customFormat="1" x14ac:dyDescent="0.25">
      <c r="BA434" s="486"/>
    </row>
    <row r="435" spans="53:53" s="368" customFormat="1" x14ac:dyDescent="0.25">
      <c r="BA435" s="486"/>
    </row>
    <row r="436" spans="53:53" s="368" customFormat="1" x14ac:dyDescent="0.25">
      <c r="BA436" s="486"/>
    </row>
    <row r="437" spans="53:53" s="368" customFormat="1" x14ac:dyDescent="0.25">
      <c r="BA437" s="486"/>
    </row>
    <row r="438" spans="53:53" s="368" customFormat="1" x14ac:dyDescent="0.25">
      <c r="BA438" s="486"/>
    </row>
    <row r="439" spans="53:53" s="368" customFormat="1" x14ac:dyDescent="0.25">
      <c r="BA439" s="486"/>
    </row>
    <row r="440" spans="53:53" s="368" customFormat="1" x14ac:dyDescent="0.25">
      <c r="BA440" s="486"/>
    </row>
    <row r="441" spans="53:53" s="368" customFormat="1" x14ac:dyDescent="0.25">
      <c r="BA441" s="486"/>
    </row>
    <row r="442" spans="53:53" s="368" customFormat="1" x14ac:dyDescent="0.25">
      <c r="BA442" s="486"/>
    </row>
    <row r="443" spans="53:53" s="368" customFormat="1" x14ac:dyDescent="0.25">
      <c r="BA443" s="486"/>
    </row>
    <row r="444" spans="53:53" s="368" customFormat="1" x14ac:dyDescent="0.25">
      <c r="BA444" s="486"/>
    </row>
    <row r="445" spans="53:53" s="368" customFormat="1" x14ac:dyDescent="0.25">
      <c r="BA445" s="486"/>
    </row>
    <row r="446" spans="53:53" s="368" customFormat="1" x14ac:dyDescent="0.25">
      <c r="BA446" s="486"/>
    </row>
    <row r="447" spans="53:53" s="368" customFormat="1" x14ac:dyDescent="0.25">
      <c r="BA447" s="486"/>
    </row>
    <row r="448" spans="53:53" s="368" customFormat="1" x14ac:dyDescent="0.25">
      <c r="BA448" s="486"/>
    </row>
    <row r="449" spans="53:53" s="368" customFormat="1" x14ac:dyDescent="0.25">
      <c r="BA449" s="486"/>
    </row>
    <row r="450" spans="53:53" s="368" customFormat="1" x14ac:dyDescent="0.25">
      <c r="BA450" s="486"/>
    </row>
    <row r="451" spans="53:53" s="368" customFormat="1" x14ac:dyDescent="0.25">
      <c r="BA451" s="486"/>
    </row>
    <row r="452" spans="53:53" s="368" customFormat="1" x14ac:dyDescent="0.25">
      <c r="BA452" s="486"/>
    </row>
    <row r="453" spans="53:53" s="368" customFormat="1" x14ac:dyDescent="0.25">
      <c r="BA453" s="486"/>
    </row>
    <row r="454" spans="53:53" s="368" customFormat="1" x14ac:dyDescent="0.25">
      <c r="BA454" s="486"/>
    </row>
    <row r="455" spans="53:53" s="368" customFormat="1" x14ac:dyDescent="0.25">
      <c r="BA455" s="486"/>
    </row>
    <row r="456" spans="53:53" s="368" customFormat="1" x14ac:dyDescent="0.25">
      <c r="BA456" s="486"/>
    </row>
    <row r="457" spans="53:53" s="368" customFormat="1" x14ac:dyDescent="0.25">
      <c r="BA457" s="486"/>
    </row>
    <row r="458" spans="53:53" s="368" customFormat="1" x14ac:dyDescent="0.25">
      <c r="BA458" s="486"/>
    </row>
    <row r="459" spans="53:53" s="368" customFormat="1" x14ac:dyDescent="0.25">
      <c r="BA459" s="486"/>
    </row>
    <row r="460" spans="53:53" s="368" customFormat="1" x14ac:dyDescent="0.25">
      <c r="BA460" s="486"/>
    </row>
    <row r="461" spans="53:53" s="368" customFormat="1" x14ac:dyDescent="0.25">
      <c r="BA461" s="486"/>
    </row>
    <row r="462" spans="53:53" s="368" customFormat="1" x14ac:dyDescent="0.25">
      <c r="BA462" s="486"/>
    </row>
    <row r="463" spans="53:53" s="368" customFormat="1" x14ac:dyDescent="0.25">
      <c r="BA463" s="486"/>
    </row>
    <row r="464" spans="53:53" s="368" customFormat="1" x14ac:dyDescent="0.25">
      <c r="BA464" s="486"/>
    </row>
    <row r="465" spans="53:53" s="368" customFormat="1" x14ac:dyDescent="0.25">
      <c r="BA465" s="486"/>
    </row>
    <row r="466" spans="53:53" s="368" customFormat="1" x14ac:dyDescent="0.25">
      <c r="BA466" s="486"/>
    </row>
    <row r="467" spans="53:53" s="368" customFormat="1" x14ac:dyDescent="0.25">
      <c r="BA467" s="486"/>
    </row>
    <row r="468" spans="53:53" s="368" customFormat="1" x14ac:dyDescent="0.25">
      <c r="BA468" s="486"/>
    </row>
    <row r="469" spans="53:53" s="368" customFormat="1" x14ac:dyDescent="0.25">
      <c r="BA469" s="486"/>
    </row>
    <row r="470" spans="53:53" s="368" customFormat="1" x14ac:dyDescent="0.25">
      <c r="BA470" s="486"/>
    </row>
    <row r="471" spans="53:53" s="368" customFormat="1" x14ac:dyDescent="0.25">
      <c r="BA471" s="486"/>
    </row>
    <row r="472" spans="53:53" s="368" customFormat="1" x14ac:dyDescent="0.25">
      <c r="BA472" s="486"/>
    </row>
    <row r="473" spans="53:53" s="368" customFormat="1" x14ac:dyDescent="0.25">
      <c r="BA473" s="486"/>
    </row>
    <row r="474" spans="53:53" s="368" customFormat="1" x14ac:dyDescent="0.25">
      <c r="BA474" s="486"/>
    </row>
    <row r="475" spans="53:53" s="368" customFormat="1" x14ac:dyDescent="0.25">
      <c r="BA475" s="486"/>
    </row>
    <row r="476" spans="53:53" s="368" customFormat="1" x14ac:dyDescent="0.25">
      <c r="BA476" s="486"/>
    </row>
    <row r="477" spans="53:53" s="368" customFormat="1" x14ac:dyDescent="0.25">
      <c r="BA477" s="486"/>
    </row>
    <row r="478" spans="53:53" s="368" customFormat="1" x14ac:dyDescent="0.25">
      <c r="BA478" s="486"/>
    </row>
    <row r="479" spans="53:53" s="368" customFormat="1" x14ac:dyDescent="0.25">
      <c r="BA479" s="486"/>
    </row>
    <row r="480" spans="53:53" s="368" customFormat="1" x14ac:dyDescent="0.25">
      <c r="BA480" s="486"/>
    </row>
    <row r="481" spans="53:53" s="368" customFormat="1" x14ac:dyDescent="0.25">
      <c r="BA481" s="486"/>
    </row>
    <row r="482" spans="53:53" s="368" customFormat="1" x14ac:dyDescent="0.25">
      <c r="BA482" s="486"/>
    </row>
    <row r="483" spans="53:53" s="368" customFormat="1" x14ac:dyDescent="0.25">
      <c r="BA483" s="486"/>
    </row>
    <row r="484" spans="53:53" s="368" customFormat="1" x14ac:dyDescent="0.25">
      <c r="BA484" s="486"/>
    </row>
    <row r="485" spans="53:53" s="368" customFormat="1" x14ac:dyDescent="0.25">
      <c r="BA485" s="486"/>
    </row>
    <row r="486" spans="53:53" s="368" customFormat="1" x14ac:dyDescent="0.25">
      <c r="BA486" s="486"/>
    </row>
    <row r="487" spans="53:53" s="368" customFormat="1" x14ac:dyDescent="0.25">
      <c r="BA487" s="486"/>
    </row>
    <row r="488" spans="53:53" s="368" customFormat="1" x14ac:dyDescent="0.25">
      <c r="BA488" s="486"/>
    </row>
    <row r="489" spans="53:53" s="368" customFormat="1" x14ac:dyDescent="0.25">
      <c r="BA489" s="486"/>
    </row>
    <row r="490" spans="53:53" s="368" customFormat="1" x14ac:dyDescent="0.25">
      <c r="BA490" s="486"/>
    </row>
    <row r="491" spans="53:53" s="368" customFormat="1" x14ac:dyDescent="0.25">
      <c r="BA491" s="486"/>
    </row>
    <row r="492" spans="53:53" s="368" customFormat="1" x14ac:dyDescent="0.25">
      <c r="BA492" s="486"/>
    </row>
    <row r="493" spans="53:53" s="368" customFormat="1" x14ac:dyDescent="0.25">
      <c r="BA493" s="486"/>
    </row>
    <row r="494" spans="53:53" s="368" customFormat="1" x14ac:dyDescent="0.25">
      <c r="BA494" s="486"/>
    </row>
    <row r="495" spans="53:53" s="368" customFormat="1" x14ac:dyDescent="0.25">
      <c r="BA495" s="486"/>
    </row>
    <row r="496" spans="53:53" s="368" customFormat="1" x14ac:dyDescent="0.25">
      <c r="BA496" s="486"/>
    </row>
    <row r="497" spans="53:53" s="368" customFormat="1" x14ac:dyDescent="0.25">
      <c r="BA497" s="486"/>
    </row>
    <row r="498" spans="53:53" s="368" customFormat="1" x14ac:dyDescent="0.25">
      <c r="BA498" s="486"/>
    </row>
    <row r="499" spans="53:53" s="368" customFormat="1" x14ac:dyDescent="0.25">
      <c r="BA499" s="486"/>
    </row>
    <row r="500" spans="53:53" s="368" customFormat="1" x14ac:dyDescent="0.25">
      <c r="BA500" s="486"/>
    </row>
    <row r="501" spans="53:53" s="368" customFormat="1" x14ac:dyDescent="0.25">
      <c r="BA501" s="486"/>
    </row>
    <row r="502" spans="53:53" s="368" customFormat="1" x14ac:dyDescent="0.25">
      <c r="BA502" s="486"/>
    </row>
    <row r="503" spans="53:53" s="368" customFormat="1" x14ac:dyDescent="0.25">
      <c r="BA503" s="486"/>
    </row>
    <row r="504" spans="53:53" s="368" customFormat="1" x14ac:dyDescent="0.25">
      <c r="BA504" s="486"/>
    </row>
    <row r="505" spans="53:53" s="368" customFormat="1" x14ac:dyDescent="0.25">
      <c r="BA505" s="486"/>
    </row>
    <row r="506" spans="53:53" s="368" customFormat="1" x14ac:dyDescent="0.25">
      <c r="BA506" s="486"/>
    </row>
    <row r="507" spans="53:53" s="368" customFormat="1" x14ac:dyDescent="0.25">
      <c r="BA507" s="486"/>
    </row>
    <row r="508" spans="53:53" s="368" customFormat="1" x14ac:dyDescent="0.25">
      <c r="BA508" s="486"/>
    </row>
    <row r="509" spans="53:53" s="368" customFormat="1" x14ac:dyDescent="0.25">
      <c r="BA509" s="486"/>
    </row>
    <row r="510" spans="53:53" s="368" customFormat="1" x14ac:dyDescent="0.25">
      <c r="BA510" s="486"/>
    </row>
    <row r="511" spans="53:53" s="368" customFormat="1" x14ac:dyDescent="0.25">
      <c r="BA511" s="486"/>
    </row>
    <row r="512" spans="53:53" s="368" customFormat="1" x14ac:dyDescent="0.25">
      <c r="BA512" s="486"/>
    </row>
    <row r="513" spans="53:53" s="368" customFormat="1" x14ac:dyDescent="0.25">
      <c r="BA513" s="486"/>
    </row>
    <row r="514" spans="53:53" s="368" customFormat="1" x14ac:dyDescent="0.25">
      <c r="BA514" s="486"/>
    </row>
    <row r="515" spans="53:53" s="368" customFormat="1" x14ac:dyDescent="0.25">
      <c r="BA515" s="486"/>
    </row>
    <row r="516" spans="53:53" s="368" customFormat="1" x14ac:dyDescent="0.25">
      <c r="BA516" s="486"/>
    </row>
    <row r="517" spans="53:53" s="368" customFormat="1" x14ac:dyDescent="0.25">
      <c r="BA517" s="486"/>
    </row>
    <row r="518" spans="53:53" s="368" customFormat="1" x14ac:dyDescent="0.25">
      <c r="BA518" s="486"/>
    </row>
    <row r="519" spans="53:53" s="368" customFormat="1" x14ac:dyDescent="0.25">
      <c r="BA519" s="486"/>
    </row>
    <row r="520" spans="53:53" s="368" customFormat="1" x14ac:dyDescent="0.25">
      <c r="BA520" s="486"/>
    </row>
    <row r="521" spans="53:53" s="368" customFormat="1" x14ac:dyDescent="0.25">
      <c r="BA521" s="486"/>
    </row>
    <row r="522" spans="53:53" s="368" customFormat="1" x14ac:dyDescent="0.25">
      <c r="BA522" s="486"/>
    </row>
    <row r="523" spans="53:53" s="368" customFormat="1" x14ac:dyDescent="0.25">
      <c r="BA523" s="486"/>
    </row>
    <row r="524" spans="53:53" s="368" customFormat="1" x14ac:dyDescent="0.25">
      <c r="BA524" s="486"/>
    </row>
    <row r="525" spans="53:53" s="368" customFormat="1" x14ac:dyDescent="0.25">
      <c r="BA525" s="486"/>
    </row>
    <row r="526" spans="53:53" s="368" customFormat="1" x14ac:dyDescent="0.25">
      <c r="BA526" s="486"/>
    </row>
    <row r="527" spans="53:53" s="368" customFormat="1" x14ac:dyDescent="0.25">
      <c r="BA527" s="486"/>
    </row>
    <row r="528" spans="53:53" s="368" customFormat="1" x14ac:dyDescent="0.25">
      <c r="BA528" s="486"/>
    </row>
    <row r="529" spans="53:53" s="368" customFormat="1" x14ac:dyDescent="0.25">
      <c r="BA529" s="486"/>
    </row>
    <row r="530" spans="53:53" s="368" customFormat="1" x14ac:dyDescent="0.25">
      <c r="BA530" s="486"/>
    </row>
    <row r="531" spans="53:53" s="368" customFormat="1" x14ac:dyDescent="0.25">
      <c r="BA531" s="486"/>
    </row>
    <row r="532" spans="53:53" s="368" customFormat="1" x14ac:dyDescent="0.25">
      <c r="BA532" s="486"/>
    </row>
    <row r="533" spans="53:53" s="368" customFormat="1" x14ac:dyDescent="0.25">
      <c r="BA533" s="486"/>
    </row>
    <row r="534" spans="53:53" s="368" customFormat="1" x14ac:dyDescent="0.25">
      <c r="BA534" s="486"/>
    </row>
    <row r="535" spans="53:53" s="368" customFormat="1" x14ac:dyDescent="0.25">
      <c r="BA535" s="486"/>
    </row>
    <row r="536" spans="53:53" s="368" customFormat="1" x14ac:dyDescent="0.25">
      <c r="BA536" s="486"/>
    </row>
    <row r="537" spans="53:53" s="368" customFormat="1" x14ac:dyDescent="0.25">
      <c r="BA537" s="486"/>
    </row>
    <row r="538" spans="53:53" s="368" customFormat="1" x14ac:dyDescent="0.25">
      <c r="BA538" s="486"/>
    </row>
    <row r="539" spans="53:53" s="368" customFormat="1" x14ac:dyDescent="0.25">
      <c r="BA539" s="486"/>
    </row>
    <row r="540" spans="53:53" s="368" customFormat="1" x14ac:dyDescent="0.25">
      <c r="BA540" s="486"/>
    </row>
    <row r="541" spans="53:53" s="368" customFormat="1" x14ac:dyDescent="0.25">
      <c r="BA541" s="486"/>
    </row>
    <row r="542" spans="53:53" s="368" customFormat="1" x14ac:dyDescent="0.25">
      <c r="BA542" s="486"/>
    </row>
    <row r="543" spans="53:53" s="368" customFormat="1" x14ac:dyDescent="0.25">
      <c r="BA543" s="486"/>
    </row>
    <row r="544" spans="53:53" s="368" customFormat="1" x14ac:dyDescent="0.25">
      <c r="BA544" s="486"/>
    </row>
    <row r="545" spans="53:53" s="368" customFormat="1" x14ac:dyDescent="0.25">
      <c r="BA545" s="486"/>
    </row>
    <row r="546" spans="53:53" s="368" customFormat="1" x14ac:dyDescent="0.25">
      <c r="BA546" s="486"/>
    </row>
    <row r="547" spans="53:53" s="368" customFormat="1" x14ac:dyDescent="0.25">
      <c r="BA547" s="486"/>
    </row>
    <row r="548" spans="53:53" s="368" customFormat="1" x14ac:dyDescent="0.25">
      <c r="BA548" s="486"/>
    </row>
    <row r="549" spans="53:53" s="368" customFormat="1" x14ac:dyDescent="0.25">
      <c r="BA549" s="486"/>
    </row>
    <row r="550" spans="53:53" s="368" customFormat="1" x14ac:dyDescent="0.25">
      <c r="BA550" s="486"/>
    </row>
    <row r="551" spans="53:53" s="368" customFormat="1" x14ac:dyDescent="0.25">
      <c r="BA551" s="486"/>
    </row>
    <row r="552" spans="53:53" s="368" customFormat="1" x14ac:dyDescent="0.25">
      <c r="BA552" s="486"/>
    </row>
    <row r="553" spans="53:53" s="368" customFormat="1" x14ac:dyDescent="0.25">
      <c r="BA553" s="486"/>
    </row>
    <row r="554" spans="53:53" s="368" customFormat="1" x14ac:dyDescent="0.25">
      <c r="BA554" s="486"/>
    </row>
    <row r="555" spans="53:53" s="368" customFormat="1" x14ac:dyDescent="0.25">
      <c r="BA555" s="486"/>
    </row>
    <row r="556" spans="53:53" s="368" customFormat="1" x14ac:dyDescent="0.25">
      <c r="BA556" s="486"/>
    </row>
    <row r="557" spans="53:53" s="368" customFormat="1" x14ac:dyDescent="0.25">
      <c r="BA557" s="486"/>
    </row>
    <row r="558" spans="53:53" s="368" customFormat="1" x14ac:dyDescent="0.25">
      <c r="BA558" s="486"/>
    </row>
    <row r="559" spans="53:53" s="368" customFormat="1" x14ac:dyDescent="0.25">
      <c r="BA559" s="486"/>
    </row>
    <row r="560" spans="53:53" s="368" customFormat="1" x14ac:dyDescent="0.25">
      <c r="BA560" s="486"/>
    </row>
    <row r="561" spans="53:53" s="368" customFormat="1" x14ac:dyDescent="0.25">
      <c r="BA561" s="486"/>
    </row>
    <row r="562" spans="53:53" s="368" customFormat="1" x14ac:dyDescent="0.25">
      <c r="BA562" s="486"/>
    </row>
    <row r="563" spans="53:53" s="368" customFormat="1" x14ac:dyDescent="0.25">
      <c r="BA563" s="486"/>
    </row>
    <row r="564" spans="53:53" s="368" customFormat="1" x14ac:dyDescent="0.25">
      <c r="BA564" s="486"/>
    </row>
    <row r="565" spans="53:53" s="368" customFormat="1" x14ac:dyDescent="0.25">
      <c r="BA565" s="486"/>
    </row>
    <row r="566" spans="53:53" s="368" customFormat="1" x14ac:dyDescent="0.25">
      <c r="BA566" s="486"/>
    </row>
    <row r="567" spans="53:53" s="368" customFormat="1" x14ac:dyDescent="0.25">
      <c r="BA567" s="486"/>
    </row>
    <row r="568" spans="53:53" s="368" customFormat="1" x14ac:dyDescent="0.25">
      <c r="BA568" s="486"/>
    </row>
    <row r="569" spans="53:53" s="368" customFormat="1" x14ac:dyDescent="0.25">
      <c r="BA569" s="486"/>
    </row>
    <row r="570" spans="53:53" s="368" customFormat="1" x14ac:dyDescent="0.25">
      <c r="BA570" s="486"/>
    </row>
    <row r="571" spans="53:53" s="368" customFormat="1" x14ac:dyDescent="0.25">
      <c r="BA571" s="486"/>
    </row>
    <row r="572" spans="53:53" s="368" customFormat="1" x14ac:dyDescent="0.25">
      <c r="BA572" s="486"/>
    </row>
    <row r="573" spans="53:53" s="368" customFormat="1" x14ac:dyDescent="0.25">
      <c r="BA573" s="486"/>
    </row>
    <row r="574" spans="53:53" s="368" customFormat="1" x14ac:dyDescent="0.25">
      <c r="BA574" s="486"/>
    </row>
    <row r="575" spans="53:53" s="368" customFormat="1" x14ac:dyDescent="0.25">
      <c r="BA575" s="486"/>
    </row>
    <row r="576" spans="53:53" s="368" customFormat="1" x14ac:dyDescent="0.25">
      <c r="BA576" s="486"/>
    </row>
    <row r="577" spans="53:53" s="368" customFormat="1" x14ac:dyDescent="0.25">
      <c r="BA577" s="486"/>
    </row>
    <row r="578" spans="53:53" s="368" customFormat="1" x14ac:dyDescent="0.25">
      <c r="BA578" s="486"/>
    </row>
    <row r="579" spans="53:53" s="368" customFormat="1" x14ac:dyDescent="0.25">
      <c r="BA579" s="486"/>
    </row>
    <row r="580" spans="53:53" s="368" customFormat="1" x14ac:dyDescent="0.25">
      <c r="BA580" s="486"/>
    </row>
    <row r="581" spans="53:53" s="368" customFormat="1" x14ac:dyDescent="0.25">
      <c r="BA581" s="486"/>
    </row>
    <row r="582" spans="53:53" s="368" customFormat="1" x14ac:dyDescent="0.25">
      <c r="BA582" s="486"/>
    </row>
    <row r="583" spans="53:53" s="368" customFormat="1" x14ac:dyDescent="0.25">
      <c r="BA583" s="486"/>
    </row>
    <row r="584" spans="53:53" s="368" customFormat="1" x14ac:dyDescent="0.25">
      <c r="BA584" s="486"/>
    </row>
    <row r="585" spans="53:53" s="368" customFormat="1" x14ac:dyDescent="0.25">
      <c r="BA585" s="486"/>
    </row>
    <row r="586" spans="53:53" s="368" customFormat="1" x14ac:dyDescent="0.25">
      <c r="BA586" s="486"/>
    </row>
    <row r="587" spans="53:53" s="368" customFormat="1" x14ac:dyDescent="0.25">
      <c r="BA587" s="486"/>
    </row>
    <row r="588" spans="53:53" s="368" customFormat="1" x14ac:dyDescent="0.25">
      <c r="BA588" s="486"/>
    </row>
    <row r="589" spans="53:53" s="368" customFormat="1" x14ac:dyDescent="0.25">
      <c r="BA589" s="486"/>
    </row>
    <row r="590" spans="53:53" s="368" customFormat="1" x14ac:dyDescent="0.25">
      <c r="BA590" s="486"/>
    </row>
    <row r="591" spans="53:53" s="368" customFormat="1" x14ac:dyDescent="0.25">
      <c r="BA591" s="486"/>
    </row>
    <row r="592" spans="53:53" s="368" customFormat="1" x14ac:dyDescent="0.25">
      <c r="BA592" s="486"/>
    </row>
    <row r="593" spans="53:53" s="368" customFormat="1" x14ac:dyDescent="0.25">
      <c r="BA593" s="486"/>
    </row>
    <row r="594" spans="53:53" s="368" customFormat="1" x14ac:dyDescent="0.25">
      <c r="BA594" s="486"/>
    </row>
    <row r="595" spans="53:53" s="368" customFormat="1" x14ac:dyDescent="0.25">
      <c r="BA595" s="486"/>
    </row>
    <row r="596" spans="53:53" s="368" customFormat="1" x14ac:dyDescent="0.25">
      <c r="BA596" s="486"/>
    </row>
    <row r="597" spans="53:53" s="368" customFormat="1" x14ac:dyDescent="0.25">
      <c r="BA597" s="486"/>
    </row>
    <row r="598" spans="53:53" s="368" customFormat="1" x14ac:dyDescent="0.25">
      <c r="BA598" s="486"/>
    </row>
    <row r="599" spans="53:53" s="368" customFormat="1" x14ac:dyDescent="0.25">
      <c r="BA599" s="486"/>
    </row>
    <row r="600" spans="53:53" s="368" customFormat="1" x14ac:dyDescent="0.25">
      <c r="BA600" s="486"/>
    </row>
    <row r="601" spans="53:53" s="368" customFormat="1" x14ac:dyDescent="0.25">
      <c r="BA601" s="486"/>
    </row>
    <row r="602" spans="53:53" s="368" customFormat="1" x14ac:dyDescent="0.25">
      <c r="BA602" s="486"/>
    </row>
    <row r="603" spans="53:53" s="368" customFormat="1" x14ac:dyDescent="0.25">
      <c r="BA603" s="486"/>
    </row>
    <row r="604" spans="53:53" s="368" customFormat="1" x14ac:dyDescent="0.25">
      <c r="BA604" s="486"/>
    </row>
    <row r="605" spans="53:53" s="368" customFormat="1" x14ac:dyDescent="0.25">
      <c r="BA605" s="486"/>
    </row>
    <row r="606" spans="53:53" s="368" customFormat="1" x14ac:dyDescent="0.25">
      <c r="BA606" s="486"/>
    </row>
    <row r="607" spans="53:53" s="368" customFormat="1" x14ac:dyDescent="0.25">
      <c r="BA607" s="486"/>
    </row>
    <row r="608" spans="53:53" s="368" customFormat="1" x14ac:dyDescent="0.25">
      <c r="BA608" s="486"/>
    </row>
    <row r="609" spans="53:53" s="368" customFormat="1" x14ac:dyDescent="0.25">
      <c r="BA609" s="486"/>
    </row>
    <row r="610" spans="53:53" s="368" customFormat="1" x14ac:dyDescent="0.25">
      <c r="BA610" s="486"/>
    </row>
    <row r="611" spans="53:53" s="368" customFormat="1" x14ac:dyDescent="0.25">
      <c r="BA611" s="486"/>
    </row>
    <row r="612" spans="53:53" s="368" customFormat="1" x14ac:dyDescent="0.25">
      <c r="BA612" s="486"/>
    </row>
    <row r="613" spans="53:53" s="368" customFormat="1" x14ac:dyDescent="0.25">
      <c r="BA613" s="486"/>
    </row>
    <row r="614" spans="53:53" s="368" customFormat="1" x14ac:dyDescent="0.25">
      <c r="BA614" s="486"/>
    </row>
    <row r="615" spans="53:53" s="368" customFormat="1" x14ac:dyDescent="0.25">
      <c r="BA615" s="486"/>
    </row>
    <row r="616" spans="53:53" s="368" customFormat="1" x14ac:dyDescent="0.25">
      <c r="BA616" s="486"/>
    </row>
    <row r="617" spans="53:53" s="368" customFormat="1" x14ac:dyDescent="0.25">
      <c r="BA617" s="486"/>
    </row>
    <row r="618" spans="53:53" s="368" customFormat="1" x14ac:dyDescent="0.25">
      <c r="BA618" s="486"/>
    </row>
    <row r="619" spans="53:53" s="368" customFormat="1" x14ac:dyDescent="0.25">
      <c r="BA619" s="486"/>
    </row>
    <row r="620" spans="53:53" s="368" customFormat="1" x14ac:dyDescent="0.25">
      <c r="BA620" s="486"/>
    </row>
    <row r="621" spans="53:53" s="368" customFormat="1" x14ac:dyDescent="0.25">
      <c r="BA621" s="486"/>
    </row>
    <row r="622" spans="53:53" s="368" customFormat="1" x14ac:dyDescent="0.25">
      <c r="BA622" s="486"/>
    </row>
    <row r="623" spans="53:53" s="368" customFormat="1" x14ac:dyDescent="0.25">
      <c r="BA623" s="486"/>
    </row>
    <row r="624" spans="53:53" s="368" customFormat="1" x14ac:dyDescent="0.25">
      <c r="BA624" s="486"/>
    </row>
    <row r="625" spans="53:53" s="368" customFormat="1" x14ac:dyDescent="0.25">
      <c r="BA625" s="486"/>
    </row>
    <row r="626" spans="53:53" s="368" customFormat="1" x14ac:dyDescent="0.25">
      <c r="BA626" s="486"/>
    </row>
    <row r="627" spans="53:53" s="368" customFormat="1" x14ac:dyDescent="0.25">
      <c r="BA627" s="486"/>
    </row>
    <row r="628" spans="53:53" s="368" customFormat="1" x14ac:dyDescent="0.25">
      <c r="BA628" s="486"/>
    </row>
    <row r="629" spans="53:53" s="368" customFormat="1" x14ac:dyDescent="0.25">
      <c r="BA629" s="486"/>
    </row>
    <row r="630" spans="53:53" s="368" customFormat="1" x14ac:dyDescent="0.25">
      <c r="BA630" s="486"/>
    </row>
    <row r="631" spans="53:53" s="368" customFormat="1" x14ac:dyDescent="0.25">
      <c r="BA631" s="486"/>
    </row>
    <row r="632" spans="53:53" s="368" customFormat="1" x14ac:dyDescent="0.25">
      <c r="BA632" s="486"/>
    </row>
    <row r="633" spans="53:53" s="368" customFormat="1" x14ac:dyDescent="0.25">
      <c r="BA633" s="486"/>
    </row>
    <row r="634" spans="53:53" s="368" customFormat="1" x14ac:dyDescent="0.25">
      <c r="BA634" s="486"/>
    </row>
    <row r="635" spans="53:53" s="368" customFormat="1" x14ac:dyDescent="0.25">
      <c r="BA635" s="486"/>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IH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6" customWidth="1"/>
    <col min="3" max="3" width="29.69921875" customWidth="1"/>
    <col min="4" max="9" width="7.796875" customWidth="1"/>
    <col min="10" max="11" width="1.09765625" customWidth="1"/>
    <col min="12" max="12" width="24.59765625" style="76" customWidth="1"/>
    <col min="13" max="13" width="29.69921875" customWidth="1"/>
    <col min="14" max="19" width="7.796875" customWidth="1"/>
    <col min="20" max="21" width="1.09765625" customWidth="1"/>
    <col min="22" max="22" width="24.59765625" style="76" customWidth="1"/>
    <col min="23" max="23" width="29.69921875" customWidth="1"/>
    <col min="24" max="29" width="7.796875" customWidth="1"/>
    <col min="30" max="31" width="1.09765625" customWidth="1"/>
    <col min="32" max="32" width="24.59765625" style="76" customWidth="1"/>
    <col min="33" max="33" width="29.69921875" customWidth="1"/>
    <col min="34" max="39" width="7.796875" customWidth="1"/>
    <col min="40" max="41" width="1.09765625" customWidth="1"/>
    <col min="42" max="42" width="24.59765625" style="76" customWidth="1"/>
    <col min="43" max="43" width="29.69921875" customWidth="1"/>
    <col min="44" max="49" width="7.796875" customWidth="1"/>
    <col min="50" max="51" width="1.09765625" customWidth="1"/>
    <col min="52" max="52" width="24.59765625" style="76" customWidth="1"/>
    <col min="53" max="53" width="29.69921875" customWidth="1"/>
    <col min="54" max="59" width="7.796875" customWidth="1"/>
    <col min="60" max="61" width="1.09765625" customWidth="1"/>
    <col min="62" max="62" width="24.59765625" style="76" customWidth="1"/>
    <col min="63" max="63" width="29.69921875" style="76" customWidth="1"/>
    <col min="64" max="69" width="7.796875" customWidth="1"/>
    <col min="70" max="71" width="1.09765625" customWidth="1"/>
    <col min="72" max="72" width="24.59765625" style="76" customWidth="1"/>
    <col min="73" max="73" width="29.69921875" customWidth="1"/>
    <col min="74" max="79" width="7.796875" customWidth="1"/>
    <col min="80" max="81" width="1.09765625" customWidth="1"/>
    <col min="82" max="82" width="24.59765625" style="76" customWidth="1"/>
    <col min="83" max="83" width="29.69921875" customWidth="1"/>
    <col min="84" max="89" width="7.796875" customWidth="1"/>
    <col min="90" max="91" width="1.09765625" customWidth="1"/>
    <col min="92" max="92" width="24.59765625" style="76" customWidth="1"/>
    <col min="93" max="93" width="29.69921875" customWidth="1"/>
    <col min="94" max="99" width="7.796875" customWidth="1"/>
    <col min="100" max="101" width="1.09765625" customWidth="1"/>
    <col min="102" max="102" width="24.59765625" style="76" customWidth="1"/>
    <col min="103" max="103" width="29.69921875" customWidth="1"/>
    <col min="104" max="109" width="7.796875" customWidth="1"/>
    <col min="110" max="111" width="1.09765625" customWidth="1"/>
    <col min="112" max="112" width="24.59765625" style="76" customWidth="1"/>
    <col min="113" max="113" width="29.69921875" customWidth="1"/>
    <col min="114" max="119" width="7.796875" customWidth="1"/>
    <col min="120" max="121" width="1.09765625" customWidth="1"/>
    <col min="122" max="122" width="24.59765625" style="76" customWidth="1"/>
    <col min="123" max="123" width="29.69921875" customWidth="1"/>
    <col min="124" max="129" width="7.796875" customWidth="1"/>
    <col min="130" max="131" width="1.09765625" customWidth="1"/>
    <col min="132" max="132" width="24.59765625" style="76" customWidth="1"/>
    <col min="133" max="133" width="29.69921875" customWidth="1"/>
    <col min="134" max="139" width="7.796875" customWidth="1"/>
    <col min="140" max="141" width="1.09765625" customWidth="1"/>
    <col min="142" max="142" width="24.59765625" style="76" customWidth="1"/>
    <col min="143" max="143" width="29.69921875" customWidth="1"/>
    <col min="144" max="149" width="7.796875" customWidth="1"/>
    <col min="150" max="151" width="1.09765625" customWidth="1"/>
    <col min="152" max="152" width="24.59765625" style="76" customWidth="1"/>
    <col min="153" max="153" width="29.69921875" customWidth="1"/>
    <col min="154" max="159" width="7.796875" customWidth="1"/>
    <col min="160" max="161" width="1.09765625" customWidth="1"/>
    <col min="162" max="162" width="24.59765625" style="76" customWidth="1"/>
    <col min="163" max="163" width="29.69921875" customWidth="1"/>
    <col min="164" max="169" width="7.796875" customWidth="1"/>
    <col min="170" max="171" width="1.09765625" customWidth="1"/>
    <col min="172" max="172" width="24.59765625" style="76" customWidth="1"/>
    <col min="173" max="173" width="29.69921875" customWidth="1"/>
    <col min="174" max="179" width="7.796875" customWidth="1"/>
    <col min="180" max="181" width="1.09765625" customWidth="1"/>
    <col min="182" max="182" width="24.59765625" style="76" customWidth="1"/>
    <col min="183" max="183" width="29.69921875" customWidth="1"/>
    <col min="184" max="189" width="7.796875" customWidth="1"/>
    <col min="190" max="191" width="1.09765625" customWidth="1"/>
    <col min="192" max="192" width="24.59765625" style="76" customWidth="1"/>
    <col min="193" max="193" width="29.69921875" customWidth="1"/>
    <col min="194" max="199" width="7.796875" customWidth="1"/>
    <col min="200" max="201" width="1.09765625" customWidth="1"/>
    <col min="202" max="202" width="24.59765625" style="76" customWidth="1"/>
    <col min="203" max="203" width="29.69921875" customWidth="1"/>
    <col min="204" max="209" width="7.796875" customWidth="1"/>
    <col min="210" max="211" width="1.09765625" customWidth="1"/>
    <col min="212" max="212" width="24.59765625" style="76" customWidth="1"/>
    <col min="213" max="213" width="29.69921875" customWidth="1"/>
    <col min="214" max="219" width="7.796875" customWidth="1"/>
    <col min="220" max="221" width="1.09765625" customWidth="1"/>
    <col min="222" max="222" width="24.59765625" style="76" customWidth="1"/>
    <col min="223" max="223" width="29.69921875" customWidth="1"/>
    <col min="224" max="229" width="7.796875" customWidth="1"/>
    <col min="230" max="231" width="1.09765625" customWidth="1"/>
    <col min="232" max="232" width="24.59765625" style="76" customWidth="1"/>
    <col min="233" max="233" width="29.69921875" customWidth="1"/>
    <col min="234" max="239" width="7.796875" customWidth="1"/>
    <col min="240" max="241" width="1.09765625" customWidth="1"/>
    <col min="242" max="242" width="24.59765625" style="76" customWidth="1"/>
    <col min="243" max="243" width="29.69921875" customWidth="1"/>
    <col min="244" max="249" width="7.796875" customWidth="1"/>
    <col min="250" max="251" width="1.09765625" customWidth="1"/>
  </cols>
  <sheetData>
    <row r="1" spans="1:242" s="150" customFormat="1" ht="30" customHeight="1" x14ac:dyDescent="0.3">
      <c r="B1" s="605" t="str">
        <f>HLOOKUP(Introduction!$G$4,nametranslations,101,FALSE)</f>
        <v>Water in Schools</v>
      </c>
      <c r="C1" s="182" t="s">
        <v>231</v>
      </c>
      <c r="D1" s="159" t="str">
        <f>+Introduction!$C$7</f>
        <v>Afghanistan</v>
      </c>
      <c r="E1" s="159"/>
      <c r="F1" s="159"/>
      <c r="G1" s="159"/>
      <c r="H1" s="159"/>
      <c r="I1" s="163"/>
      <c r="J1" s="151"/>
      <c r="K1" s="151"/>
      <c r="L1" s="605" t="str">
        <f>HLOOKUP(Introduction!$G$4,nametranslations,101,FALSE)</f>
        <v>Water in Schools</v>
      </c>
      <c r="M1" s="182" t="s">
        <v>232</v>
      </c>
      <c r="N1" s="159" t="str">
        <f>+Introduction!$C$7</f>
        <v>Afghanistan</v>
      </c>
      <c r="O1" s="159"/>
      <c r="P1" s="159"/>
      <c r="Q1" s="159"/>
      <c r="R1" s="159"/>
      <c r="S1" s="163"/>
      <c r="T1" s="151"/>
      <c r="U1" s="151"/>
      <c r="V1" s="605" t="str">
        <f>HLOOKUP(Introduction!$G$4,nametranslations,101,FALSE)</f>
        <v>Water in Schools</v>
      </c>
      <c r="W1" s="182">
        <v>2012</v>
      </c>
      <c r="X1" s="159" t="str">
        <f>+Introduction!$C$7</f>
        <v>Afghanistan</v>
      </c>
      <c r="Y1" s="159"/>
      <c r="Z1" s="159"/>
      <c r="AA1" s="159"/>
      <c r="AB1" s="159"/>
      <c r="AC1" s="163"/>
      <c r="AD1" s="151"/>
      <c r="AE1" s="151"/>
      <c r="AF1" s="605" t="str">
        <f>HLOOKUP(Introduction!$G$4,nametranslations,101,FALSE)</f>
        <v>Water in Schools</v>
      </c>
      <c r="AG1" s="182" t="s">
        <v>233</v>
      </c>
      <c r="AH1" s="159" t="str">
        <f>+Introduction!$C$7</f>
        <v>Afghanistan</v>
      </c>
      <c r="AI1" s="159"/>
      <c r="AJ1" s="159"/>
      <c r="AK1" s="159"/>
      <c r="AL1" s="159"/>
      <c r="AM1" s="163"/>
      <c r="AN1" s="151"/>
      <c r="AO1" s="151"/>
      <c r="AP1" s="605" t="str">
        <f>HLOOKUP(Introduction!$G$4,nametranslations,101,FALSE)</f>
        <v>Water in Schools</v>
      </c>
      <c r="AQ1" s="182" t="s">
        <v>234</v>
      </c>
      <c r="AR1" s="159" t="str">
        <f>+Introduction!$C$7</f>
        <v>Afghanistan</v>
      </c>
      <c r="AS1" s="159"/>
      <c r="AT1" s="159"/>
      <c r="AU1" s="159"/>
      <c r="AV1" s="159"/>
      <c r="AW1" s="163"/>
      <c r="AX1" s="151"/>
      <c r="AY1" s="151"/>
      <c r="AZ1" s="605" t="str">
        <f>HLOOKUP(Introduction!$G$4,nametranslations,101,FALSE)</f>
        <v>Water in Schools</v>
      </c>
      <c r="BA1" s="182" t="s">
        <v>235</v>
      </c>
      <c r="BB1" s="159" t="str">
        <f>+Introduction!$C$7</f>
        <v>Afghanistan</v>
      </c>
      <c r="BC1" s="159"/>
      <c r="BD1" s="159"/>
      <c r="BE1" s="159"/>
      <c r="BF1" s="159"/>
      <c r="BG1" s="163"/>
      <c r="BH1" s="151"/>
      <c r="BI1" s="151"/>
      <c r="BJ1" s="605" t="str">
        <f>HLOOKUP(Introduction!$G$4,nametranslations,101,FALSE)</f>
        <v>Water in Schools</v>
      </c>
      <c r="BK1" s="182" t="s">
        <v>235</v>
      </c>
      <c r="BL1" s="159" t="str">
        <f>+Introduction!$C$7</f>
        <v>Afghanistan</v>
      </c>
      <c r="BM1" s="159"/>
      <c r="BN1" s="159"/>
      <c r="BO1" s="159"/>
      <c r="BP1" s="159"/>
      <c r="BQ1" s="163"/>
      <c r="BR1" s="151"/>
      <c r="BS1" s="151"/>
      <c r="BT1" s="605" t="str">
        <f>HLOOKUP(Introduction!$G$4,nametranslations,101,FALSE)</f>
        <v>Water in Schools</v>
      </c>
      <c r="BU1" s="182" t="s">
        <v>236</v>
      </c>
      <c r="BV1" s="159" t="str">
        <f>+Introduction!$C$7</f>
        <v>Afghanistan</v>
      </c>
      <c r="BW1" s="159"/>
      <c r="BX1" s="159"/>
      <c r="BY1" s="159"/>
      <c r="BZ1" s="159"/>
      <c r="CA1" s="163"/>
      <c r="CB1" s="151"/>
      <c r="CC1" s="151"/>
      <c r="CD1" s="605" t="str">
        <f>HLOOKUP(Introduction!$G$4,nametranslations,101,FALSE)</f>
        <v>Water in Schools</v>
      </c>
      <c r="CE1" s="182" t="s">
        <v>236</v>
      </c>
      <c r="CF1" s="159" t="str">
        <f>+Introduction!$C$7</f>
        <v>Afghanistan</v>
      </c>
      <c r="CG1" s="159"/>
      <c r="CH1" s="159"/>
      <c r="CI1" s="159"/>
      <c r="CJ1" s="159"/>
      <c r="CK1" s="163"/>
      <c r="CL1" s="151"/>
      <c r="CM1" s="151"/>
      <c r="CN1" s="605" t="str">
        <f>HLOOKUP(Introduction!$G$4,nametranslations,101,FALSE)</f>
        <v>Water in Schools</v>
      </c>
      <c r="CO1" s="182" t="s">
        <v>237</v>
      </c>
      <c r="CP1" s="159" t="str">
        <f>+Introduction!$C$7</f>
        <v>Afghanistan</v>
      </c>
      <c r="CQ1" s="159"/>
      <c r="CR1" s="159"/>
      <c r="CS1" s="159"/>
      <c r="CT1" s="159"/>
      <c r="CU1" s="163"/>
      <c r="CV1" s="151"/>
      <c r="CW1" s="151"/>
      <c r="CX1" s="605" t="str">
        <f>HLOOKUP(Introduction!$G$4,nametranslations,101,FALSE)</f>
        <v>Water in Schools</v>
      </c>
      <c r="CY1" s="182">
        <v>2019</v>
      </c>
      <c r="CZ1" s="159" t="str">
        <f>+Introduction!$C$7</f>
        <v>Afghanistan</v>
      </c>
      <c r="DA1" s="159"/>
      <c r="DB1" s="159"/>
      <c r="DC1" s="159"/>
      <c r="DD1" s="159"/>
      <c r="DE1" s="163"/>
      <c r="DF1" s="151"/>
      <c r="DG1" s="151"/>
      <c r="DH1" s="605" t="str">
        <f>HLOOKUP(Introduction!$G$4,nametranslations,101,FALSE)</f>
        <v>Water in Schools</v>
      </c>
      <c r="DI1" s="182">
        <v>2022</v>
      </c>
      <c r="DJ1" s="159" t="str">
        <f>+Introduction!$C$7</f>
        <v>Afghanistan</v>
      </c>
      <c r="DK1" s="159"/>
      <c r="DL1" s="159"/>
      <c r="DM1" s="159"/>
      <c r="DN1" s="159"/>
      <c r="DO1" s="163"/>
      <c r="DP1" s="151"/>
      <c r="DQ1" s="151"/>
    </row>
    <row r="2" spans="1:242" s="150" customFormat="1" ht="30" customHeight="1" x14ac:dyDescent="0.3">
      <c r="A2" s="344" t="s">
        <v>285</v>
      </c>
      <c r="B2" s="160" t="s">
        <v>222</v>
      </c>
      <c r="C2" s="120" t="s">
        <v>161</v>
      </c>
      <c r="D2" s="120" t="s">
        <v>128</v>
      </c>
      <c r="E2" s="161"/>
      <c r="F2" s="161"/>
      <c r="G2" s="161"/>
      <c r="H2" s="161"/>
      <c r="I2" s="162"/>
      <c r="J2" s="151" t="s">
        <v>238</v>
      </c>
      <c r="K2" s="151"/>
      <c r="L2" s="160" t="s">
        <v>223</v>
      </c>
      <c r="M2" s="120" t="s">
        <v>161</v>
      </c>
      <c r="N2" s="120" t="s">
        <v>129</v>
      </c>
      <c r="O2" s="161"/>
      <c r="P2" s="161"/>
      <c r="Q2" s="161"/>
      <c r="R2" s="161"/>
      <c r="S2" s="162"/>
      <c r="T2" s="151" t="s">
        <v>238</v>
      </c>
      <c r="U2" s="151"/>
      <c r="V2" s="160" t="s">
        <v>309</v>
      </c>
      <c r="W2" s="120" t="s">
        <v>185</v>
      </c>
      <c r="X2" s="120" t="s">
        <v>302</v>
      </c>
      <c r="Y2" s="161"/>
      <c r="Z2" s="161"/>
      <c r="AA2" s="161"/>
      <c r="AB2" s="161"/>
      <c r="AC2" s="162"/>
      <c r="AD2" s="151" t="s">
        <v>238</v>
      </c>
      <c r="AE2" s="151"/>
      <c r="AF2" s="160" t="s">
        <v>224</v>
      </c>
      <c r="AG2" s="120" t="s">
        <v>133</v>
      </c>
      <c r="AH2" s="120" t="s">
        <v>130</v>
      </c>
      <c r="AI2" s="161"/>
      <c r="AJ2" s="161"/>
      <c r="AK2" s="161"/>
      <c r="AL2" s="161"/>
      <c r="AM2" s="162"/>
      <c r="AN2" s="151" t="s">
        <v>238</v>
      </c>
      <c r="AO2" s="151"/>
      <c r="AP2" s="160" t="s">
        <v>225</v>
      </c>
      <c r="AQ2" s="120" t="s">
        <v>161</v>
      </c>
      <c r="AR2" s="120" t="s">
        <v>131</v>
      </c>
      <c r="AS2" s="161"/>
      <c r="AT2" s="161"/>
      <c r="AU2" s="161"/>
      <c r="AV2" s="161"/>
      <c r="AW2" s="162"/>
      <c r="AX2" s="151" t="s">
        <v>238</v>
      </c>
      <c r="AY2" s="151"/>
      <c r="AZ2" s="160" t="s">
        <v>226</v>
      </c>
      <c r="BA2" s="120" t="s">
        <v>161</v>
      </c>
      <c r="BB2" s="120" t="s">
        <v>132</v>
      </c>
      <c r="BC2" s="161"/>
      <c r="BD2" s="161"/>
      <c r="BE2" s="161"/>
      <c r="BF2" s="161"/>
      <c r="BG2" s="162"/>
      <c r="BH2" s="151" t="s">
        <v>238</v>
      </c>
      <c r="BI2" s="151"/>
      <c r="BJ2" s="160" t="s">
        <v>227</v>
      </c>
      <c r="BK2" s="120" t="s">
        <v>197</v>
      </c>
      <c r="BL2" s="120" t="s">
        <v>209</v>
      </c>
      <c r="BM2" s="161"/>
      <c r="BN2" s="161"/>
      <c r="BO2" s="161"/>
      <c r="BP2" s="161"/>
      <c r="BQ2" s="162"/>
      <c r="BR2" s="151" t="s">
        <v>238</v>
      </c>
      <c r="BS2" s="151"/>
      <c r="BT2" s="160" t="s">
        <v>228</v>
      </c>
      <c r="BU2" s="120" t="s">
        <v>185</v>
      </c>
      <c r="BV2" s="120" t="s">
        <v>184</v>
      </c>
      <c r="BW2" s="161"/>
      <c r="BX2" s="161"/>
      <c r="BY2" s="161"/>
      <c r="BZ2" s="161"/>
      <c r="CA2" s="162"/>
      <c r="CB2" s="151" t="s">
        <v>238</v>
      </c>
      <c r="CC2" s="151"/>
      <c r="CD2" s="160" t="s">
        <v>229</v>
      </c>
      <c r="CE2" s="120" t="s">
        <v>197</v>
      </c>
      <c r="CF2" s="120" t="s">
        <v>209</v>
      </c>
      <c r="CG2" s="161"/>
      <c r="CH2" s="161"/>
      <c r="CI2" s="161"/>
      <c r="CJ2" s="161"/>
      <c r="CK2" s="162"/>
      <c r="CL2" s="151" t="s">
        <v>238</v>
      </c>
      <c r="CM2" s="151"/>
      <c r="CN2" s="160" t="s">
        <v>230</v>
      </c>
      <c r="CO2" s="120" t="s">
        <v>197</v>
      </c>
      <c r="CP2" s="120" t="s">
        <v>209</v>
      </c>
      <c r="CQ2" s="161"/>
      <c r="CR2" s="161"/>
      <c r="CS2" s="161"/>
      <c r="CT2" s="161"/>
      <c r="CU2" s="162"/>
      <c r="CV2" s="151" t="s">
        <v>238</v>
      </c>
      <c r="CW2" s="151"/>
      <c r="CX2" s="160" t="s">
        <v>281</v>
      </c>
      <c r="CY2" s="120" t="s">
        <v>197</v>
      </c>
      <c r="CZ2" s="120" t="s">
        <v>209</v>
      </c>
      <c r="DA2" s="161"/>
      <c r="DB2" s="161"/>
      <c r="DC2" s="161"/>
      <c r="DD2" s="161"/>
      <c r="DE2" s="162"/>
      <c r="DF2" s="151" t="s">
        <v>238</v>
      </c>
      <c r="DG2" s="151"/>
      <c r="DH2" s="160" t="s">
        <v>286</v>
      </c>
      <c r="DI2" s="120" t="s">
        <v>185</v>
      </c>
      <c r="DJ2" s="120" t="s">
        <v>287</v>
      </c>
      <c r="DK2" s="161"/>
      <c r="DL2" s="161"/>
      <c r="DM2" s="161"/>
      <c r="DN2" s="161"/>
      <c r="DO2" s="162"/>
      <c r="DP2" s="151" t="s">
        <v>238</v>
      </c>
      <c r="DQ2" s="151"/>
    </row>
    <row r="3" spans="1:242" s="128" customFormat="1" ht="18" customHeight="1" x14ac:dyDescent="0.3">
      <c r="A3" s="344"/>
      <c r="B3" s="121" t="str">
        <f>HLOOKUP(Introduction!$G$4,nametranslations,152,FALSE)</f>
        <v>Definition</v>
      </c>
      <c r="C3" s="122" t="str">
        <f>HLOOKUP(Introduction!$G$4,nametranslations,102,FALSE)</f>
        <v>Estimates (%)</v>
      </c>
      <c r="D3" s="123" t="str">
        <f>HLOOKUP(Introduction!$G$4,nametranslations,24,FALSE)</f>
        <v>Total</v>
      </c>
      <c r="E3" s="124" t="str">
        <f>HLOOKUP(Introduction!$G$4,nametranslations,26,FALSE)</f>
        <v>Urban</v>
      </c>
      <c r="F3" s="124" t="str">
        <f>HLOOKUP(Introduction!$G$4,nametranslations,25,FALSE)</f>
        <v>Rural</v>
      </c>
      <c r="G3" s="124" t="str">
        <f>HLOOKUP(Introduction!$G$4,nametranslations,27,FALSE)</f>
        <v>Pre-primary</v>
      </c>
      <c r="H3" s="124" t="str">
        <f>HLOOKUP(Introduction!$G$4,nametranslations,28,FALSE)</f>
        <v>Primary</v>
      </c>
      <c r="I3" s="125" t="str">
        <f>HLOOKUP(Introduction!$G$4,nametranslations,29,FALSE)</f>
        <v>Secondary</v>
      </c>
      <c r="J3" s="126"/>
      <c r="K3" s="126"/>
      <c r="L3" s="121" t="str">
        <f>HLOOKUP(Introduction!$G$4,nametranslations,152,FALSE)</f>
        <v>Definition</v>
      </c>
      <c r="M3" s="122" t="str">
        <f>HLOOKUP(Introduction!$G$4,nametranslations,102,FALSE)</f>
        <v>Estimates (%)</v>
      </c>
      <c r="N3" s="123" t="str">
        <f>HLOOKUP(Introduction!$G$4,nametranslations,24,FALSE)</f>
        <v>Total</v>
      </c>
      <c r="O3" s="124" t="str">
        <f>HLOOKUP(Introduction!$G$4,nametranslations,26,FALSE)</f>
        <v>Urban</v>
      </c>
      <c r="P3" s="124" t="str">
        <f>HLOOKUP(Introduction!$G$4,nametranslations,25,FALSE)</f>
        <v>Rural</v>
      </c>
      <c r="Q3" s="124" t="str">
        <f>HLOOKUP(Introduction!$G$4,nametranslations,27,FALSE)</f>
        <v>Pre-primary</v>
      </c>
      <c r="R3" s="124" t="str">
        <f>HLOOKUP(Introduction!$G$4,nametranslations,28,FALSE)</f>
        <v>Primary</v>
      </c>
      <c r="S3" s="125" t="str">
        <f>HLOOKUP(Introduction!$G$4,nametranslations,29,FALSE)</f>
        <v>Secondary</v>
      </c>
      <c r="T3" s="126"/>
      <c r="U3" s="126"/>
      <c r="V3" s="121" t="str">
        <f>HLOOKUP(Introduction!$G$4,nametranslations,152,FALSE)</f>
        <v>Definition</v>
      </c>
      <c r="W3" s="122" t="str">
        <f>HLOOKUP(Introduction!$G$4,nametranslations,102,FALSE)</f>
        <v>Estimates (%)</v>
      </c>
      <c r="X3" s="123" t="str">
        <f>HLOOKUP(Introduction!$G$4,nametranslations,24,FALSE)</f>
        <v>Total</v>
      </c>
      <c r="Y3" s="124" t="str">
        <f>HLOOKUP(Introduction!$G$4,nametranslations,26,FALSE)</f>
        <v>Urban</v>
      </c>
      <c r="Z3" s="124" t="str">
        <f>HLOOKUP(Introduction!$G$4,nametranslations,25,FALSE)</f>
        <v>Rural</v>
      </c>
      <c r="AA3" s="124" t="str">
        <f>HLOOKUP(Introduction!$G$4,nametranslations,27,FALSE)</f>
        <v>Pre-primary</v>
      </c>
      <c r="AB3" s="124" t="str">
        <f>HLOOKUP(Introduction!$G$4,nametranslations,28,FALSE)</f>
        <v>Primary</v>
      </c>
      <c r="AC3" s="125" t="str">
        <f>HLOOKUP(Introduction!$G$4,nametranslations,29,FALSE)</f>
        <v>Secondary</v>
      </c>
      <c r="AD3" s="126"/>
      <c r="AE3" s="126"/>
      <c r="AF3" s="121" t="str">
        <f>HLOOKUP(Introduction!$G$4,nametranslations,152,FALSE)</f>
        <v>Definition</v>
      </c>
      <c r="AG3" s="122" t="str">
        <f>HLOOKUP(Introduction!$G$4,nametranslations,102,FALSE)</f>
        <v>Estimates (%)</v>
      </c>
      <c r="AH3" s="123" t="str">
        <f>HLOOKUP(Introduction!$G$4,nametranslations,24,FALSE)</f>
        <v>Total</v>
      </c>
      <c r="AI3" s="124" t="str">
        <f>HLOOKUP(Introduction!$G$4,nametranslations,26,FALSE)</f>
        <v>Urban</v>
      </c>
      <c r="AJ3" s="124" t="str">
        <f>HLOOKUP(Introduction!$G$4,nametranslations,25,FALSE)</f>
        <v>Rural</v>
      </c>
      <c r="AK3" s="124" t="str">
        <f>HLOOKUP(Introduction!$G$4,nametranslations,27,FALSE)</f>
        <v>Pre-primary</v>
      </c>
      <c r="AL3" s="124" t="str">
        <f>HLOOKUP(Introduction!$G$4,nametranslations,28,FALSE)</f>
        <v>Primary</v>
      </c>
      <c r="AM3" s="125" t="str">
        <f>HLOOKUP(Introduction!$G$4,nametranslations,29,FALSE)</f>
        <v>Secondary</v>
      </c>
      <c r="AN3" s="126"/>
      <c r="AO3" s="126"/>
      <c r="AP3" s="121" t="str">
        <f>HLOOKUP(Introduction!$G$4,nametranslations,152,FALSE)</f>
        <v>Definition</v>
      </c>
      <c r="AQ3" s="122" t="str">
        <f>HLOOKUP(Introduction!$G$4,nametranslations,102,FALSE)</f>
        <v>Estimates (%)</v>
      </c>
      <c r="AR3" s="123" t="str">
        <f>HLOOKUP(Introduction!$G$4,nametranslations,24,FALSE)</f>
        <v>Total</v>
      </c>
      <c r="AS3" s="124" t="str">
        <f>HLOOKUP(Introduction!$G$4,nametranslations,26,FALSE)</f>
        <v>Urban</v>
      </c>
      <c r="AT3" s="124" t="str">
        <f>HLOOKUP(Introduction!$G$4,nametranslations,25,FALSE)</f>
        <v>Rural</v>
      </c>
      <c r="AU3" s="124" t="str">
        <f>HLOOKUP(Introduction!$G$4,nametranslations,27,FALSE)</f>
        <v>Pre-primary</v>
      </c>
      <c r="AV3" s="124" t="str">
        <f>HLOOKUP(Introduction!$G$4,nametranslations,28,FALSE)</f>
        <v>Primary</v>
      </c>
      <c r="AW3" s="125" t="str">
        <f>HLOOKUP(Introduction!$G$4,nametranslations,29,FALSE)</f>
        <v>Secondary</v>
      </c>
      <c r="AX3" s="126"/>
      <c r="AY3" s="126"/>
      <c r="AZ3" s="121" t="str">
        <f>HLOOKUP(Introduction!$G$4,nametranslations,152,FALSE)</f>
        <v>Definition</v>
      </c>
      <c r="BA3" s="122" t="str">
        <f>HLOOKUP(Introduction!$G$4,nametranslations,102,FALSE)</f>
        <v>Estimates (%)</v>
      </c>
      <c r="BB3" s="123" t="str">
        <f>HLOOKUP(Introduction!$G$4,nametranslations,24,FALSE)</f>
        <v>Total</v>
      </c>
      <c r="BC3" s="124" t="str">
        <f>HLOOKUP(Introduction!$G$4,nametranslations,26,FALSE)</f>
        <v>Urban</v>
      </c>
      <c r="BD3" s="124" t="str">
        <f>HLOOKUP(Introduction!$G$4,nametranslations,25,FALSE)</f>
        <v>Rural</v>
      </c>
      <c r="BE3" s="124" t="str">
        <f>HLOOKUP(Introduction!$G$4,nametranslations,27,FALSE)</f>
        <v>Pre-primary</v>
      </c>
      <c r="BF3" s="124" t="str">
        <f>HLOOKUP(Introduction!$G$4,nametranslations,28,FALSE)</f>
        <v>Primary</v>
      </c>
      <c r="BG3" s="125" t="str">
        <f>HLOOKUP(Introduction!$G$4,nametranslations,29,FALSE)</f>
        <v>Secondary</v>
      </c>
      <c r="BH3" s="126"/>
      <c r="BI3" s="126"/>
      <c r="BJ3" s="121" t="str">
        <f>HLOOKUP(Introduction!$G$4,nametranslations,152,FALSE)</f>
        <v>Definition</v>
      </c>
      <c r="BK3" s="122" t="str">
        <f>HLOOKUP(Introduction!$G$4,nametranslations,102,FALSE)</f>
        <v>Estimates (%)</v>
      </c>
      <c r="BL3" s="123" t="str">
        <f>HLOOKUP(Introduction!$G$4,nametranslations,24,FALSE)</f>
        <v>Total</v>
      </c>
      <c r="BM3" s="124" t="str">
        <f>HLOOKUP(Introduction!$G$4,nametranslations,26,FALSE)</f>
        <v>Urban</v>
      </c>
      <c r="BN3" s="124" t="str">
        <f>HLOOKUP(Introduction!$G$4,nametranslations,25,FALSE)</f>
        <v>Rural</v>
      </c>
      <c r="BO3" s="124" t="str">
        <f>HLOOKUP(Introduction!$G$4,nametranslations,27,FALSE)</f>
        <v>Pre-primary</v>
      </c>
      <c r="BP3" s="124" t="str">
        <f>HLOOKUP(Introduction!$G$4,nametranslations,28,FALSE)</f>
        <v>Primary</v>
      </c>
      <c r="BQ3" s="125" t="str">
        <f>HLOOKUP(Introduction!$G$4,nametranslations,29,FALSE)</f>
        <v>Secondary</v>
      </c>
      <c r="BR3" s="126"/>
      <c r="BS3" s="126"/>
      <c r="BT3" s="121" t="str">
        <f>HLOOKUP(Introduction!$G$4,nametranslations,152,FALSE)</f>
        <v>Definition</v>
      </c>
      <c r="BU3" s="122" t="str">
        <f>HLOOKUP(Introduction!$G$4,nametranslations,102,FALSE)</f>
        <v>Estimates (%)</v>
      </c>
      <c r="BV3" s="123" t="str">
        <f>HLOOKUP(Introduction!$G$4,nametranslations,24,FALSE)</f>
        <v>Total</v>
      </c>
      <c r="BW3" s="124" t="str">
        <f>HLOOKUP(Introduction!$G$4,nametranslations,26,FALSE)</f>
        <v>Urban</v>
      </c>
      <c r="BX3" s="124" t="str">
        <f>HLOOKUP(Introduction!$G$4,nametranslations,25,FALSE)</f>
        <v>Rural</v>
      </c>
      <c r="BY3" s="124" t="str">
        <f>HLOOKUP(Introduction!$G$4,nametranslations,27,FALSE)</f>
        <v>Pre-primary</v>
      </c>
      <c r="BZ3" s="124" t="str">
        <f>HLOOKUP(Introduction!$G$4,nametranslations,28,FALSE)</f>
        <v>Primary</v>
      </c>
      <c r="CA3" s="125" t="str">
        <f>HLOOKUP(Introduction!$G$4,nametranslations,29,FALSE)</f>
        <v>Secondary</v>
      </c>
      <c r="CB3" s="126"/>
      <c r="CC3" s="126"/>
      <c r="CD3" s="121" t="str">
        <f>HLOOKUP(Introduction!$G$4,nametranslations,152,FALSE)</f>
        <v>Definition</v>
      </c>
      <c r="CE3" s="122" t="str">
        <f>HLOOKUP(Introduction!$G$4,nametranslations,102,FALSE)</f>
        <v>Estimates (%)</v>
      </c>
      <c r="CF3" s="123" t="str">
        <f>HLOOKUP(Introduction!$G$4,nametranslations,24,FALSE)</f>
        <v>Total</v>
      </c>
      <c r="CG3" s="124" t="str">
        <f>HLOOKUP(Introduction!$G$4,nametranslations,26,FALSE)</f>
        <v>Urban</v>
      </c>
      <c r="CH3" s="124" t="str">
        <f>HLOOKUP(Introduction!$G$4,nametranslations,25,FALSE)</f>
        <v>Rural</v>
      </c>
      <c r="CI3" s="124" t="str">
        <f>HLOOKUP(Introduction!$G$4,nametranslations,27,FALSE)</f>
        <v>Pre-primary</v>
      </c>
      <c r="CJ3" s="124" t="str">
        <f>HLOOKUP(Introduction!$G$4,nametranslations,28,FALSE)</f>
        <v>Primary</v>
      </c>
      <c r="CK3" s="125" t="str">
        <f>HLOOKUP(Introduction!$G$4,nametranslations,29,FALSE)</f>
        <v>Secondary</v>
      </c>
      <c r="CL3" s="126"/>
      <c r="CM3" s="126"/>
      <c r="CN3" s="121" t="str">
        <f>HLOOKUP(Introduction!$G$4,nametranslations,152,FALSE)</f>
        <v>Definition</v>
      </c>
      <c r="CO3" s="122" t="str">
        <f>HLOOKUP(Introduction!$G$4,nametranslations,102,FALSE)</f>
        <v>Estimates (%)</v>
      </c>
      <c r="CP3" s="123" t="str">
        <f>HLOOKUP(Introduction!$G$4,nametranslations,24,FALSE)</f>
        <v>Total</v>
      </c>
      <c r="CQ3" s="124" t="str">
        <f>HLOOKUP(Introduction!$G$4,nametranslations,26,FALSE)</f>
        <v>Urban</v>
      </c>
      <c r="CR3" s="124" t="str">
        <f>HLOOKUP(Introduction!$G$4,nametranslations,25,FALSE)</f>
        <v>Rural</v>
      </c>
      <c r="CS3" s="124" t="str">
        <f>HLOOKUP(Introduction!$G$4,nametranslations,27,FALSE)</f>
        <v>Pre-primary</v>
      </c>
      <c r="CT3" s="124" t="str">
        <f>HLOOKUP(Introduction!$G$4,nametranslations,28,FALSE)</f>
        <v>Primary</v>
      </c>
      <c r="CU3" s="125" t="str">
        <f>HLOOKUP(Introduction!$G$4,nametranslations,29,FALSE)</f>
        <v>Secondary</v>
      </c>
      <c r="CV3" s="126"/>
      <c r="CW3" s="126"/>
      <c r="CX3" s="121" t="str">
        <f>HLOOKUP(Introduction!$G$4,nametranslations,152,FALSE)</f>
        <v>Definition</v>
      </c>
      <c r="CY3" s="122" t="str">
        <f>HLOOKUP(Introduction!$G$4,nametranslations,102,FALSE)</f>
        <v>Estimates (%)</v>
      </c>
      <c r="CZ3" s="123" t="str">
        <f>HLOOKUP(Introduction!$G$4,nametranslations,24,FALSE)</f>
        <v>Total</v>
      </c>
      <c r="DA3" s="124" t="str">
        <f>HLOOKUP(Introduction!$G$4,nametranslations,26,FALSE)</f>
        <v>Urban</v>
      </c>
      <c r="DB3" s="124" t="str">
        <f>HLOOKUP(Introduction!$G$4,nametranslations,25,FALSE)</f>
        <v>Rural</v>
      </c>
      <c r="DC3" s="124" t="str">
        <f>HLOOKUP(Introduction!$G$4,nametranslations,27,FALSE)</f>
        <v>Pre-primary</v>
      </c>
      <c r="DD3" s="124" t="str">
        <f>HLOOKUP(Introduction!$G$4,nametranslations,28,FALSE)</f>
        <v>Primary</v>
      </c>
      <c r="DE3" s="125" t="str">
        <f>HLOOKUP(Introduction!$G$4,nametranslations,29,FALSE)</f>
        <v>Secondary</v>
      </c>
      <c r="DF3" s="126"/>
      <c r="DG3" s="126"/>
      <c r="DH3" s="121" t="str">
        <f>HLOOKUP(Introduction!$G$4,nametranslations,152,FALSE)</f>
        <v>Definition</v>
      </c>
      <c r="DI3" s="122" t="str">
        <f>HLOOKUP(Introduction!$G$4,nametranslations,102,FALSE)</f>
        <v>Estimates (%)</v>
      </c>
      <c r="DJ3" s="123" t="str">
        <f>HLOOKUP(Introduction!$G$4,nametranslations,24,FALSE)</f>
        <v>Total</v>
      </c>
      <c r="DK3" s="124" t="str">
        <f>HLOOKUP(Introduction!$G$4,nametranslations,26,FALSE)</f>
        <v>Urban</v>
      </c>
      <c r="DL3" s="124" t="str">
        <f>HLOOKUP(Introduction!$G$4,nametranslations,25,FALSE)</f>
        <v>Rural</v>
      </c>
      <c r="DM3" s="124" t="str">
        <f>HLOOKUP(Introduction!$G$4,nametranslations,27,FALSE)</f>
        <v>Pre-primary</v>
      </c>
      <c r="DN3" s="124" t="str">
        <f>HLOOKUP(Introduction!$G$4,nametranslations,28,FALSE)</f>
        <v>Primary</v>
      </c>
      <c r="DO3" s="125" t="str">
        <f>HLOOKUP(Introduction!$G$4,nametranslations,29,FALSE)</f>
        <v>Secondary</v>
      </c>
      <c r="DP3" s="126"/>
      <c r="DQ3" s="126"/>
      <c r="DR3" s="127"/>
      <c r="EB3" s="127"/>
      <c r="EL3" s="127"/>
      <c r="EV3" s="127"/>
      <c r="FF3" s="127"/>
      <c r="FP3" s="127"/>
      <c r="FZ3" s="127"/>
      <c r="GJ3" s="127"/>
      <c r="GT3" s="127"/>
      <c r="HD3" s="127"/>
      <c r="HN3" s="127"/>
      <c r="HX3" s="127"/>
      <c r="IH3" s="127"/>
    </row>
    <row r="4" spans="1:242" s="2" customFormat="1" x14ac:dyDescent="0.3">
      <c r="A4" s="625" t="str">
        <f>IF(ISBLANK('Data Summary'!A6),"",'Data Summary'!A6)</f>
        <v>AFG_2010_EMIS</v>
      </c>
      <c r="B4" s="70"/>
      <c r="C4" s="12" t="str">
        <f>HLOOKUP(Introduction!$G$4,nametranslations,103,FALSE)</f>
        <v>No water source</v>
      </c>
      <c r="D4" s="7" t="str">
        <f t="shared" ref="D4:I4" si="0">IF(COUNTA(D13)=0,"",D13)</f>
        <v/>
      </c>
      <c r="E4" s="7" t="str">
        <f t="shared" si="0"/>
        <v/>
      </c>
      <c r="F4" s="7" t="str">
        <f t="shared" si="0"/>
        <v/>
      </c>
      <c r="G4" s="7" t="str">
        <f t="shared" si="0"/>
        <v/>
      </c>
      <c r="H4" s="7" t="str">
        <f t="shared" si="0"/>
        <v/>
      </c>
      <c r="I4" s="28" t="str">
        <f t="shared" si="0"/>
        <v/>
      </c>
      <c r="J4" s="21"/>
      <c r="K4" s="21"/>
      <c r="L4" s="70"/>
      <c r="M4" s="12" t="str">
        <f>HLOOKUP(Introduction!$G$4,nametranslations,103,FALSE)</f>
        <v>No water source</v>
      </c>
      <c r="N4" s="7" t="str">
        <f t="shared" ref="N4:S4" si="1">IF(COUNTA(N13)=0,"",N13)</f>
        <v/>
      </c>
      <c r="O4" s="7" t="str">
        <f t="shared" si="1"/>
        <v/>
      </c>
      <c r="P4" s="7" t="str">
        <f t="shared" si="1"/>
        <v/>
      </c>
      <c r="Q4" s="7" t="str">
        <f t="shared" si="1"/>
        <v/>
      </c>
      <c r="R4" s="7" t="str">
        <f t="shared" si="1"/>
        <v/>
      </c>
      <c r="S4" s="28" t="str">
        <f t="shared" si="1"/>
        <v/>
      </c>
      <c r="T4" s="21"/>
      <c r="U4" s="21"/>
      <c r="V4" s="70"/>
      <c r="W4" s="12" t="str">
        <f>HLOOKUP(Introduction!$G$4,nametranslations,103,FALSE)</f>
        <v>No water source</v>
      </c>
      <c r="X4" s="7">
        <f t="shared" ref="X4:AC4" si="2">IF(COUNTA(X13)=0,"",X13)</f>
        <v>46</v>
      </c>
      <c r="Y4" s="7" t="str">
        <f t="shared" si="2"/>
        <v/>
      </c>
      <c r="Z4" s="7" t="str">
        <f t="shared" si="2"/>
        <v/>
      </c>
      <c r="AA4" s="7" t="str">
        <f t="shared" si="2"/>
        <v/>
      </c>
      <c r="AB4" s="7" t="str">
        <f t="shared" si="2"/>
        <v/>
      </c>
      <c r="AC4" s="28" t="str">
        <f t="shared" si="2"/>
        <v/>
      </c>
      <c r="AD4" s="21"/>
      <c r="AE4" s="21"/>
      <c r="AF4" s="70"/>
      <c r="AG4" s="12" t="str">
        <f>HLOOKUP(Introduction!$G$4,nametranslations,103,FALSE)</f>
        <v>No water source</v>
      </c>
      <c r="AH4" s="7" t="str">
        <f t="shared" ref="AH4:AM4" si="3">IF(COUNTA(AH13)=0,"",AH13)</f>
        <v/>
      </c>
      <c r="AI4" s="7" t="str">
        <f t="shared" si="3"/>
        <v/>
      </c>
      <c r="AJ4" s="7" t="str">
        <f t="shared" si="3"/>
        <v/>
      </c>
      <c r="AK4" s="7" t="str">
        <f t="shared" si="3"/>
        <v/>
      </c>
      <c r="AL4" s="7" t="str">
        <f t="shared" si="3"/>
        <v/>
      </c>
      <c r="AM4" s="28" t="str">
        <f t="shared" si="3"/>
        <v/>
      </c>
      <c r="AN4" s="21"/>
      <c r="AO4" s="21"/>
      <c r="AP4" s="70"/>
      <c r="AQ4" s="12" t="str">
        <f>HLOOKUP(Introduction!$G$4,nametranslations,103,FALSE)</f>
        <v>No water source</v>
      </c>
      <c r="AR4" s="7" t="str">
        <f t="shared" ref="AR4:AW4" si="4">IF(COUNTA(AR13)=0,"",AR13)</f>
        <v/>
      </c>
      <c r="AS4" s="7" t="str">
        <f t="shared" si="4"/>
        <v/>
      </c>
      <c r="AT4" s="7" t="str">
        <f t="shared" si="4"/>
        <v/>
      </c>
      <c r="AU4" s="7" t="str">
        <f t="shared" si="4"/>
        <v/>
      </c>
      <c r="AV4" s="7" t="str">
        <f t="shared" si="4"/>
        <v/>
      </c>
      <c r="AW4" s="28" t="str">
        <f t="shared" si="4"/>
        <v/>
      </c>
      <c r="AX4" s="21"/>
      <c r="AY4" s="21"/>
      <c r="AZ4" s="70"/>
      <c r="BA4" s="12" t="str">
        <f>HLOOKUP(Introduction!$G$4,nametranslations,103,FALSE)</f>
        <v>No water source</v>
      </c>
      <c r="BB4" s="7">
        <f t="shared" ref="BB4:BG4" si="5">IF(COUNTA(BB13)=0,"",BB13)</f>
        <v>29.45</v>
      </c>
      <c r="BC4" s="7" t="str">
        <f t="shared" si="5"/>
        <v/>
      </c>
      <c r="BD4" s="7" t="str">
        <f t="shared" si="5"/>
        <v/>
      </c>
      <c r="BE4" s="7" t="str">
        <f t="shared" si="5"/>
        <v/>
      </c>
      <c r="BF4" s="7" t="str">
        <f t="shared" si="5"/>
        <v/>
      </c>
      <c r="BG4" s="28" t="str">
        <f t="shared" si="5"/>
        <v/>
      </c>
      <c r="BH4" s="21"/>
      <c r="BI4" s="21"/>
      <c r="BJ4" s="70"/>
      <c r="BK4" s="12" t="str">
        <f>HLOOKUP(Introduction!$G$4,nametranslations,103,FALSE)</f>
        <v>No water source</v>
      </c>
      <c r="BL4" s="7" t="str">
        <f t="shared" ref="BL4:BQ4" si="6">IF(COUNTA(BL13)=0,"",BL13)</f>
        <v/>
      </c>
      <c r="BM4" s="7" t="str">
        <f t="shared" si="6"/>
        <v/>
      </c>
      <c r="BN4" s="7" t="str">
        <f t="shared" si="6"/>
        <v/>
      </c>
      <c r="BO4" s="7" t="str">
        <f t="shared" si="6"/>
        <v/>
      </c>
      <c r="BP4" s="7" t="str">
        <f t="shared" si="6"/>
        <v/>
      </c>
      <c r="BQ4" s="28" t="str">
        <f t="shared" si="6"/>
        <v/>
      </c>
      <c r="BR4" s="21"/>
      <c r="BS4" s="21"/>
      <c r="BT4" s="70"/>
      <c r="BU4" s="12" t="str">
        <f>HLOOKUP(Introduction!$G$4,nametranslations,103,FALSE)</f>
        <v>No water source</v>
      </c>
      <c r="BV4" s="7">
        <f t="shared" ref="BV4:CA4" si="7">IF(COUNTA(BV13)=0,"",BV13)</f>
        <v>16.5</v>
      </c>
      <c r="BW4" s="7">
        <f t="shared" si="7"/>
        <v>17.307690000000001</v>
      </c>
      <c r="BX4" s="7">
        <f t="shared" si="7"/>
        <v>15.625</v>
      </c>
      <c r="BY4" s="7" t="str">
        <f t="shared" si="7"/>
        <v/>
      </c>
      <c r="BZ4" s="7">
        <f t="shared" si="7"/>
        <v>16.5</v>
      </c>
      <c r="CA4" s="28" t="str">
        <f t="shared" si="7"/>
        <v/>
      </c>
      <c r="CB4" s="21"/>
      <c r="CC4" s="21"/>
      <c r="CD4" s="70"/>
      <c r="CE4" s="12" t="str">
        <f>HLOOKUP(Introduction!$G$4,nametranslations,103,FALSE)</f>
        <v>No water source</v>
      </c>
      <c r="CF4" s="7" t="str">
        <f t="shared" ref="CF4:CK4" si="8">IF(COUNTA(CF13)=0,"",CF13)</f>
        <v/>
      </c>
      <c r="CG4" s="7" t="str">
        <f t="shared" si="8"/>
        <v/>
      </c>
      <c r="CH4" s="7" t="str">
        <f t="shared" si="8"/>
        <v/>
      </c>
      <c r="CI4" s="7" t="str">
        <f t="shared" si="8"/>
        <v/>
      </c>
      <c r="CJ4" s="7" t="str">
        <f t="shared" si="8"/>
        <v/>
      </c>
      <c r="CK4" s="28" t="str">
        <f t="shared" si="8"/>
        <v/>
      </c>
      <c r="CL4" s="21"/>
      <c r="CM4" s="21"/>
      <c r="CN4" s="70"/>
      <c r="CO4" s="12" t="str">
        <f>HLOOKUP(Introduction!$G$4,nametranslations,103,FALSE)</f>
        <v>No water source</v>
      </c>
      <c r="CP4" s="7" t="str">
        <f t="shared" ref="CP4:CU4" si="9">IF(COUNTA(CP13)=0,"",CP13)</f>
        <v/>
      </c>
      <c r="CQ4" s="7" t="str">
        <f t="shared" si="9"/>
        <v/>
      </c>
      <c r="CR4" s="7" t="str">
        <f t="shared" si="9"/>
        <v/>
      </c>
      <c r="CS4" s="7" t="str">
        <f t="shared" si="9"/>
        <v/>
      </c>
      <c r="CT4" s="7" t="str">
        <f t="shared" si="9"/>
        <v/>
      </c>
      <c r="CU4" s="28" t="str">
        <f t="shared" si="9"/>
        <v/>
      </c>
      <c r="CV4" s="21"/>
      <c r="CW4" s="21"/>
      <c r="CX4" s="70"/>
      <c r="CY4" s="12" t="str">
        <f>HLOOKUP(Introduction!$G$4,nametranslations,103,FALSE)</f>
        <v>No water source</v>
      </c>
      <c r="CZ4" s="7" t="str">
        <f t="shared" ref="CZ4:DE4" si="10">IF(COUNTA(CZ13)=0,"",CZ13)</f>
        <v/>
      </c>
      <c r="DA4" s="7" t="str">
        <f t="shared" si="10"/>
        <v/>
      </c>
      <c r="DB4" s="7" t="str">
        <f t="shared" si="10"/>
        <v/>
      </c>
      <c r="DC4" s="7" t="str">
        <f t="shared" si="10"/>
        <v/>
      </c>
      <c r="DD4" s="7" t="str">
        <f t="shared" si="10"/>
        <v/>
      </c>
      <c r="DE4" s="28" t="str">
        <f t="shared" si="10"/>
        <v/>
      </c>
      <c r="DF4" s="21"/>
      <c r="DG4" s="21"/>
      <c r="DH4" s="70"/>
      <c r="DI4" s="12" t="str">
        <f>HLOOKUP(Introduction!$G$4,nametranslations,103,FALSE)</f>
        <v>No water source</v>
      </c>
      <c r="DJ4" s="7">
        <f t="shared" ref="DJ4:DO4" si="11">IF(COUNTA(DJ13)=0,"",DJ13)</f>
        <v>51.6965</v>
      </c>
      <c r="DK4" s="7">
        <f t="shared" si="11"/>
        <v>52.009259999999998</v>
      </c>
      <c r="DL4" s="7">
        <f t="shared" si="11"/>
        <v>51.581600000000002</v>
      </c>
      <c r="DM4" s="7" t="str">
        <f t="shared" si="11"/>
        <v/>
      </c>
      <c r="DN4" s="7" t="str">
        <f t="shared" si="11"/>
        <v/>
      </c>
      <c r="DO4" s="28" t="str">
        <f t="shared" si="11"/>
        <v/>
      </c>
      <c r="DP4" s="21"/>
      <c r="DQ4" s="21"/>
      <c r="DR4" s="77"/>
      <c r="EB4" s="77"/>
      <c r="EL4" s="77"/>
      <c r="EV4" s="77"/>
      <c r="FF4" s="77"/>
      <c r="FP4" s="77"/>
      <c r="FZ4" s="77"/>
      <c r="GJ4" s="77"/>
      <c r="GT4" s="77"/>
      <c r="HD4" s="77"/>
      <c r="HN4" s="77"/>
      <c r="HX4" s="77"/>
      <c r="IH4" s="77"/>
    </row>
    <row r="5" spans="1:242" s="2" customFormat="1" x14ac:dyDescent="0.3">
      <c r="A5" s="625" t="str">
        <f ca="1">IF(ISBLANK('Data Summary'!A7),"",'Data Summary'!A7)</f>
        <v>AFG_2012_EMIS</v>
      </c>
      <c r="B5" s="70"/>
      <c r="C5" s="12" t="str">
        <f>HLOOKUP(Introduction!$G$4,nametranslations,104,FALSE)</f>
        <v>Unimproved</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8" t="str">
        <f>IF((COUNTA(I14:I25)=0)+(COUNTA(I13)=0),"",100-I13-SUMPRODUCT(C14:C25,I14:I25))</f>
        <v/>
      </c>
      <c r="J5" s="21"/>
      <c r="K5" s="21"/>
      <c r="L5" s="70"/>
      <c r="M5" s="12" t="str">
        <f>HLOOKUP(Introduction!$G$4,nametranslations,104,FALSE)</f>
        <v>Unimproved</v>
      </c>
      <c r="N5" s="7" t="str">
        <f>IF((COUNTA(N14:N25)=0)+(COUNTA(N13)=0),"",100-N13-SUMPRODUCT(M14:M25,N14:N25))</f>
        <v/>
      </c>
      <c r="O5" s="7" t="str">
        <f>IF((COUNTA(O14:O25)=0)+(COUNTA(O13)=0),"",100-O13-SUMPRODUCT(M14:M25,O14:O25))</f>
        <v/>
      </c>
      <c r="P5" s="7" t="str">
        <f>IF((COUNTA(P14:P25)=0)+(COUNTA(P13)=0),"",100-P13-SUMPRODUCT(M14:M25,P14:P25))</f>
        <v/>
      </c>
      <c r="Q5" s="7" t="str">
        <f>IF((COUNTA(Q14:Q25)=0)+(COUNTA(Q13)=0),"",100-Q13-SUMPRODUCT(M14:M25,Q14:Q25))</f>
        <v/>
      </c>
      <c r="R5" s="7" t="str">
        <f>IF((COUNTA(R14:R25)=0)+(COUNTA(R13)=0),"",100-R13-SUMPRODUCT(M14:M25,R14:R25))</f>
        <v/>
      </c>
      <c r="S5" s="28" t="str">
        <f>IF((COUNTA(S14:S25)=0)+(COUNTA(S13)=0),"",100-S13-SUMPRODUCT(M14:M25,S14:S25))</f>
        <v/>
      </c>
      <c r="T5" s="21"/>
      <c r="U5" s="21"/>
      <c r="V5" s="70"/>
      <c r="W5" s="12" t="str">
        <f>HLOOKUP(Introduction!$G$4,nametranslations,104,FALSE)</f>
        <v>Unimproved</v>
      </c>
      <c r="X5" s="7"/>
      <c r="Y5" s="7" t="str">
        <f>IF((COUNTA(Y14:Y25)=0)+(COUNTA(Y13)=0),"",100-Y13-SUMPRODUCT(W14:W25,Y14:Y25))</f>
        <v/>
      </c>
      <c r="Z5" s="7" t="str">
        <f>IF((COUNTA(Z14:Z25)=0)+(COUNTA(Z13)=0),"",100-Z13-SUMPRODUCT(W14:W25,Z14:Z25))</f>
        <v/>
      </c>
      <c r="AA5" s="7" t="str">
        <f>IF((COUNTA(AA14:AA25)=0)+(COUNTA(AA13)=0),"",100-AA13-SUMPRODUCT(W14:W25,AA14:AA25))</f>
        <v/>
      </c>
      <c r="AB5" s="7" t="str">
        <f>IF((COUNTA(AB14:AB25)=0)+(COUNTA(AB13)=0),"",100-AB13-SUMPRODUCT(W14:W25,AB14:AB25))</f>
        <v/>
      </c>
      <c r="AC5" s="28" t="str">
        <f>IF((COUNTA(AC14:AC25)=0)+(COUNTA(AC13)=0),"",100-AC13-SUMPRODUCT(W14:W25,AC14:AC25))</f>
        <v/>
      </c>
      <c r="AD5" s="21"/>
      <c r="AE5" s="21"/>
      <c r="AF5" s="70"/>
      <c r="AG5" s="12" t="str">
        <f>HLOOKUP(Introduction!$G$4,nametranslations,104,FALSE)</f>
        <v>Unimproved</v>
      </c>
      <c r="AH5" s="7"/>
      <c r="AI5" s="7" t="str">
        <f>IF((COUNTA(AI14:AI25)=0)+(COUNTA(AI13)=0),"",100-AI13-SUMPRODUCT(AG14:AG25,AI14:AI25))</f>
        <v/>
      </c>
      <c r="AJ5" s="7" t="str">
        <f>IF((COUNTA(AJ14:AJ25)=0)+(COUNTA(AJ13)=0),"",100-AJ13-SUMPRODUCT(AG14:AG25,AJ14:AJ25))</f>
        <v/>
      </c>
      <c r="AK5" s="7" t="str">
        <f>IF((COUNTA(AK14:AK25)=0)+(COUNTA(AK13)=0),"",100-AK13-SUMPRODUCT(AG14:AG25,AK14:AK25))</f>
        <v/>
      </c>
      <c r="AL5" s="7" t="str">
        <f>IF((COUNTA(AL14:AL25)=0)+(COUNTA(AL13)=0),"",100-AL13-SUMPRODUCT(AG14:AG25,AL14:AL25))</f>
        <v/>
      </c>
      <c r="AM5" s="28" t="str">
        <f>IF((COUNTA(AM14:AM25)=0)+(COUNTA(AM13)=0),"",100-AM13-SUMPRODUCT(AG14:AG25,AM14:AM25))</f>
        <v/>
      </c>
      <c r="AN5" s="21"/>
      <c r="AO5" s="21"/>
      <c r="AP5" s="70"/>
      <c r="AQ5" s="12" t="str">
        <f>HLOOKUP(Introduction!$G$4,nametranslations,104,FALSE)</f>
        <v>Unimproved</v>
      </c>
      <c r="AR5" s="7" t="str">
        <f>IF((COUNTA(AR14:AR25)=0)+(COUNTA(AR13)=0),"",100-AR13-SUMPRODUCT(AQ14:AQ25,AR14:AR25))</f>
        <v/>
      </c>
      <c r="AS5" s="7" t="str">
        <f>IF((COUNTA(AS14:AS25)=0)+(COUNTA(AS13)=0),"",100-AS13-SUMPRODUCT(AQ14:AQ25,AS14:AS25))</f>
        <v/>
      </c>
      <c r="AT5" s="7" t="str">
        <f>IF((COUNTA(AT14:AT25)=0)+(COUNTA(AT13)=0),"",100-AT13-SUMPRODUCT(AQ14:AQ25,AT14:AT25))</f>
        <v/>
      </c>
      <c r="AU5" s="7" t="str">
        <f>IF((COUNTA(AU14:AU25)=0)+(COUNTA(AU13)=0),"",100-AU13-SUMPRODUCT(AQ14:AQ25,AU14:AU25))</f>
        <v/>
      </c>
      <c r="AV5" s="7" t="str">
        <f>IF((COUNTA(AV14:AV25)=0)+(COUNTA(AV13)=0),"",100-AV13-SUMPRODUCT(AQ14:AQ25,AV14:AV25))</f>
        <v/>
      </c>
      <c r="AW5" s="28" t="str">
        <f>IF((COUNTA(AW14:AW25)=0)+(COUNTA(AW13)=0),"",100-AW13-SUMPRODUCT(AQ14:AQ25,AW14:AW25))</f>
        <v/>
      </c>
      <c r="AX5" s="21"/>
      <c r="AY5" s="21"/>
      <c r="AZ5" s="70"/>
      <c r="BA5" s="12" t="str">
        <f>HLOOKUP(Introduction!$G$4,nametranslations,104,FALSE)</f>
        <v>Unimproved</v>
      </c>
      <c r="BB5" s="7">
        <f>IF((COUNTA(BB14:BB25)=0)+(COUNTA(BB13)=0),"",100-BB13-SUMPRODUCT(BA14:BA25,BB14:BB25))</f>
        <v>26.934999999999995</v>
      </c>
      <c r="BC5" s="7" t="str">
        <f>IF((COUNTA(BC14:BC25)=0)+(COUNTA(BC13)=0),"",100-BC13-SUMPRODUCT(BA14:BA25,BC14:BC25))</f>
        <v/>
      </c>
      <c r="BD5" s="7" t="str">
        <f>IF((COUNTA(BD14:BD25)=0)+(COUNTA(BD13)=0),"",100-BD13-SUMPRODUCT(BA14:BA25,BD14:BD25))</f>
        <v/>
      </c>
      <c r="BE5" s="7" t="str">
        <f>IF((COUNTA(BE14:BE25)=0)+(COUNTA(BE13)=0),"",100-BE13-SUMPRODUCT(BA14:BA25,BE14:BE25))</f>
        <v/>
      </c>
      <c r="BF5" s="7" t="str">
        <f>IF((COUNTA(BF14:BF25)=0)+(COUNTA(BF13)=0),"",100-BF13-SUMPRODUCT(BA14:BA25,BF14:BF25))</f>
        <v/>
      </c>
      <c r="BG5" s="28" t="str">
        <f>IF((COUNTA(BG14:BG25)=0)+(COUNTA(BG13)=0),"",100-BG13-SUMPRODUCT(BA14:BA25,BG14:BG25))</f>
        <v/>
      </c>
      <c r="BH5" s="21"/>
      <c r="BI5" s="21"/>
      <c r="BJ5" s="70"/>
      <c r="BK5" s="12" t="str">
        <f>HLOOKUP(Introduction!$G$4,nametranslations,104,FALSE)</f>
        <v>Unimproved</v>
      </c>
      <c r="BL5" s="7" t="str">
        <f>IF((COUNTA(BL14:BL25)=0)+(COUNTA(BL13)=0),"",100-BL13-SUMPRODUCT(BK14:BK25,BL14:BL25))</f>
        <v/>
      </c>
      <c r="BM5" s="7" t="str">
        <f>IF((COUNTA(BM14:BM25)=0)+(COUNTA(BM13)=0),"",100-BM13-SUMPRODUCT(BK14:BK25,BM14:BM25))</f>
        <v/>
      </c>
      <c r="BN5" s="7" t="str">
        <f>IF((COUNTA(BN14:BN25)=0)+(COUNTA(BN13)=0),"",100-BN13-SUMPRODUCT(BK14:BK25,BN14:BN25))</f>
        <v/>
      </c>
      <c r="BO5" s="7" t="str">
        <f>IF((COUNTA(BO14:BO25)=0)+(COUNTA(BO13)=0),"",100-BO13-SUMPRODUCT(BK14:BK25,BO14:BO25))</f>
        <v/>
      </c>
      <c r="BP5" s="7" t="str">
        <f>IF((COUNTA(BP14:BP25)=0)+(COUNTA(BP13)=0),"",100-BP13-SUMPRODUCT(BK14:BK25,BP14:BP25))</f>
        <v/>
      </c>
      <c r="BQ5" s="28" t="str">
        <f>IF((COUNTA(BQ14:BQ25)=0)+(COUNTA(BQ13)=0),"",100-BQ13-SUMPRODUCT(BK14:BK25,BQ14:BQ25))</f>
        <v/>
      </c>
      <c r="BR5" s="21"/>
      <c r="BS5" s="21"/>
      <c r="BT5" s="70"/>
      <c r="BU5" s="12" t="str">
        <f>HLOOKUP(Introduction!$G$4,nametranslations,104,FALSE)</f>
        <v>Unimproved</v>
      </c>
      <c r="BV5" s="7">
        <f>IF((COUNTA(BV14:BV25)=0)+(COUNTA(BV13)=0),"",100-BV13-SUMPRODUCT(BU14:BU25,BV14:BV25))</f>
        <v>8</v>
      </c>
      <c r="BW5" s="7">
        <f>IF((COUNTA(BW14:BW25)=0)+(COUNTA(BW13)=0),"",100-BW13-SUMPRODUCT(BU14:BU25,BW14:BW25))</f>
        <v>6.2499799999999937</v>
      </c>
      <c r="BX5" s="7">
        <f>IF((COUNTA(BX14:BX25)=0)+(COUNTA(BX13)=0),"",100-BX13-SUMPRODUCT(BU14:BU25,BX14:BX25))</f>
        <v>9.8958349999999911</v>
      </c>
      <c r="BY5" s="7" t="str">
        <f>IF((COUNTA(BY14:BY25)=0)+(COUNTA(BY13)=0),"",100-BY13-SUMPRODUCT(BU14:BU25,BY14:BY25))</f>
        <v/>
      </c>
      <c r="BZ5" s="7">
        <f>IF((COUNTA(BZ14:BZ25)=0)+(COUNTA(BZ13)=0),"",100-BZ13-SUMPRODUCT(BU14:BU25,BZ14:BZ25))</f>
        <v>8</v>
      </c>
      <c r="CA5" s="28" t="str">
        <f>IF((COUNTA(CA14:CA25)=0)+(COUNTA(CA13)=0),"",100-CA13-SUMPRODUCT(BU14:BU25,CA14:CA25))</f>
        <v/>
      </c>
      <c r="CB5" s="21"/>
      <c r="CC5" s="21"/>
      <c r="CD5" s="70"/>
      <c r="CE5" s="12" t="str">
        <f>HLOOKUP(Introduction!$G$4,nametranslations,104,FALSE)</f>
        <v>Unimproved</v>
      </c>
      <c r="CF5" s="7" t="str">
        <f>IF((COUNTA(CF14:CF25)=0)+(COUNTA(CF13)=0),"",100-CF13-SUMPRODUCT(CE14:CE25,CF14:CF25))</f>
        <v/>
      </c>
      <c r="CG5" s="7" t="str">
        <f>IF((COUNTA(CG14:CG25)=0)+(COUNTA(CG13)=0),"",100-CG13-SUMPRODUCT(CE14:CE25,CG14:CG25))</f>
        <v/>
      </c>
      <c r="CH5" s="7" t="str">
        <f>IF((COUNTA(CH14:CH25)=0)+(COUNTA(CH13)=0),"",100-CH13-SUMPRODUCT(CE14:CE25,CH14:CH25))</f>
        <v/>
      </c>
      <c r="CI5" s="7" t="str">
        <f>IF((COUNTA(CI14:CI25)=0)+(COUNTA(CI13)=0),"",100-CI13-SUMPRODUCT(CE14:CE25,CI14:CI25))</f>
        <v/>
      </c>
      <c r="CJ5" s="7" t="str">
        <f>IF((COUNTA(CJ14:CJ25)=0)+(COUNTA(CJ13)=0),"",100-CJ13-SUMPRODUCT(CE14:CE25,CJ14:CJ25))</f>
        <v/>
      </c>
      <c r="CK5" s="28" t="str">
        <f>IF((COUNTA(CK14:CK25)=0)+(COUNTA(CK13)=0),"",100-CK13-SUMPRODUCT(CE14:CE25,CK14:CK25))</f>
        <v/>
      </c>
      <c r="CL5" s="21"/>
      <c r="CM5" s="21"/>
      <c r="CN5" s="70"/>
      <c r="CO5" s="12" t="str">
        <f>HLOOKUP(Introduction!$G$4,nametranslations,104,FALSE)</f>
        <v>Unimproved</v>
      </c>
      <c r="CP5" s="7" t="str">
        <f>IF((COUNTA(CP14:CP25)=0)+(COUNTA(CP13)=0),"",100-CP13-SUMPRODUCT(CO14:CO25,CP14:CP25))</f>
        <v/>
      </c>
      <c r="CQ5" s="7" t="str">
        <f>IF((COUNTA(CQ14:CQ25)=0)+(COUNTA(CQ13)=0),"",100-CQ13-SUMPRODUCT(CO14:CO25,CQ14:CQ25))</f>
        <v/>
      </c>
      <c r="CR5" s="7" t="str">
        <f>IF((COUNTA(CR14:CR25)=0)+(COUNTA(CR13)=0),"",100-CR13-SUMPRODUCT(CO14:CO25,CR14:CR25))</f>
        <v/>
      </c>
      <c r="CS5" s="7" t="str">
        <f>IF((COUNTA(CS14:CS25)=0)+(COUNTA(CS13)=0),"",100-CS13-SUMPRODUCT(CO14:CO25,CS14:CS25))</f>
        <v/>
      </c>
      <c r="CT5" s="7" t="str">
        <f>IF((COUNTA(CT14:CT25)=0)+(COUNTA(CT13)=0),"",100-CT13-SUMPRODUCT(CO14:CO25,CT14:CT25))</f>
        <v/>
      </c>
      <c r="CU5" s="28" t="str">
        <f>IF((COUNTA(CU14:CU25)=0)+(COUNTA(CU13)=0),"",100-CU13-SUMPRODUCT(CO14:CO25,CU14:CU25))</f>
        <v/>
      </c>
      <c r="CV5" s="21"/>
      <c r="CW5" s="21"/>
      <c r="CX5" s="70"/>
      <c r="CY5" s="12" t="str">
        <f>HLOOKUP(Introduction!$G$4,nametranslations,104,FALSE)</f>
        <v>Unimproved</v>
      </c>
      <c r="CZ5" s="7" t="str">
        <f>IF((COUNTA(CZ14:CZ25)=0)+(COUNTA(CZ13)=0),"",100-CZ13-SUMPRODUCT(CY14:CY25,CZ14:CZ25))</f>
        <v/>
      </c>
      <c r="DA5" s="7" t="str">
        <f>IF((COUNTA(DA14:DA25)=0)+(COUNTA(DA13)=0),"",100-DA13-SUMPRODUCT(CY14:CY25,DA14:DA25))</f>
        <v/>
      </c>
      <c r="DB5" s="7" t="str">
        <f>IF((COUNTA(DB14:DB25)=0)+(COUNTA(DB13)=0),"",100-DB13-SUMPRODUCT(CY14:CY25,DB14:DB25))</f>
        <v/>
      </c>
      <c r="DC5" s="7" t="str">
        <f>IF((COUNTA(DC14:DC25)=0)+(COUNTA(DC13)=0),"",100-DC13-SUMPRODUCT(CY14:CY25,DC14:DC25))</f>
        <v/>
      </c>
      <c r="DD5" s="7" t="str">
        <f>IF((COUNTA(DD14:DD25)=0)+(COUNTA(DD13)=0),"",100-DD13-SUMPRODUCT(CY14:CY25,DD14:DD25))</f>
        <v/>
      </c>
      <c r="DE5" s="28" t="str">
        <f>IF((COUNTA(DE14:DE25)=0)+(COUNTA(DE13)=0),"",100-DE13-SUMPRODUCT(CY14:CY25,DE14:DE25))</f>
        <v/>
      </c>
      <c r="DF5" s="21"/>
      <c r="DG5" s="21"/>
      <c r="DH5" s="70"/>
      <c r="DI5" s="12" t="str">
        <f>HLOOKUP(Introduction!$G$4,nametranslations,104,FALSE)</f>
        <v>Unimproved</v>
      </c>
      <c r="DJ5" s="7" t="str">
        <f>IF((COUNTA(DJ14:DJ25)=0)+(COUNTA(DJ13)=0),"",100-DJ13-SUMPRODUCT(DI14:DI25,DJ14:DJ25))</f>
        <v/>
      </c>
      <c r="DK5" s="7" t="str">
        <f>IF((COUNTA(DK14:DK25)=0)+(COUNTA(DK13)=0),"",100-DK13-SUMPRODUCT(DI14:DI25,DK14:DK25))</f>
        <v/>
      </c>
      <c r="DL5" s="7" t="str">
        <f>IF((COUNTA(DL14:DL25)=0)+(COUNTA(DL13)=0),"",100-DL13-SUMPRODUCT(DI14:DI25,DL14:DL25))</f>
        <v/>
      </c>
      <c r="DM5" s="7" t="str">
        <f>IF((COUNTA(DM14:DM25)=0)+(COUNTA(DM13)=0),"",100-DM13-SUMPRODUCT(DI14:DI25,DM14:DM25))</f>
        <v/>
      </c>
      <c r="DN5" s="7" t="str">
        <f>IF((COUNTA(DN14:DN25)=0)+(COUNTA(DN13)=0),"",100-DN13-SUMPRODUCT(DI14:DI25,DN14:DN25))</f>
        <v/>
      </c>
      <c r="DO5" s="28" t="str">
        <f>IF((COUNTA(DO14:DO25)=0)+(COUNTA(DO13)=0),"",100-DO13-SUMPRODUCT(DI14:DI25,DO14:DO25))</f>
        <v/>
      </c>
      <c r="DP5" s="21"/>
      <c r="DQ5" s="21"/>
      <c r="DR5" s="77"/>
      <c r="EB5" s="77"/>
      <c r="EL5" s="77"/>
      <c r="EV5" s="77"/>
      <c r="FF5" s="77"/>
      <c r="FP5" s="77"/>
      <c r="FZ5" s="77"/>
      <c r="GJ5" s="77"/>
      <c r="GT5" s="77"/>
      <c r="HD5" s="77"/>
      <c r="HN5" s="77"/>
      <c r="HX5" s="77"/>
      <c r="IH5" s="77"/>
    </row>
    <row r="6" spans="1:242" s="2" customFormat="1" x14ac:dyDescent="0.3">
      <c r="A6" s="625" t="str">
        <f ca="1">IF(ISBLANK('Data Summary'!A8),"",'Data Summary'!A8)</f>
        <v>AFG_2012_WFSC</v>
      </c>
      <c r="B6" s="70"/>
      <c r="C6" s="12" t="str">
        <f>HLOOKUP(Introduction!$G$4,nametranslations,75,FALSE)</f>
        <v>Improved</v>
      </c>
      <c r="D6" s="7" t="str">
        <f>IF(COUNTA(D14:D25)=0,"",SUMPRODUCT(D14:D25,C14:C25))</f>
        <v/>
      </c>
      <c r="E6" s="7" t="str">
        <f>IF(COUNTA(E14:E25)=0,"",SUMPRODUCT(E14:E25,C14:C25))</f>
        <v/>
      </c>
      <c r="F6" s="7" t="str">
        <f>IF(COUNTA(F14:F25)=0,"",SUMPRODUCT(F14:F25,C14:C25))</f>
        <v/>
      </c>
      <c r="G6" s="7" t="str">
        <f>IF(COUNTA(G14:G25)=0,"",SUMPRODUCT(G14:G25,C14:C25))</f>
        <v/>
      </c>
      <c r="H6" s="7" t="str">
        <f>IF(COUNTA(H14:H25)=0,"",SUMPRODUCT(H14:H25,C14:C25))</f>
        <v/>
      </c>
      <c r="I6" s="28" t="str">
        <f>IF(COUNTA(I14:I25)=0,"",SUMPRODUCT(I14:I25,C14:C25))</f>
        <v/>
      </c>
      <c r="J6" s="21"/>
      <c r="K6" s="21"/>
      <c r="L6" s="70"/>
      <c r="M6" s="12" t="str">
        <f>HLOOKUP(Introduction!$G$4,nametranslations,75,FALSE)</f>
        <v>Improved</v>
      </c>
      <c r="N6" s="7" t="str">
        <f>IF(COUNTA(N14:N25)=0,"",SUMPRODUCT(N14:N25,M14:M25))</f>
        <v/>
      </c>
      <c r="O6" s="7" t="str">
        <f>IF(COUNTA(O14:O25)=0,"",SUMPRODUCT(O14:O25,M14:M25))</f>
        <v/>
      </c>
      <c r="P6" s="7" t="str">
        <f>IF(COUNTA(P14:P25)=0,"",SUMPRODUCT(P14:P25,M14:M25))</f>
        <v/>
      </c>
      <c r="Q6" s="7" t="str">
        <f>IF(COUNTA(Q14:Q25)=0,"",SUMPRODUCT(Q14:Q25,M14:M25))</f>
        <v/>
      </c>
      <c r="R6" s="7" t="str">
        <f>IF(COUNTA(R14:R25)=0,"",SUMPRODUCT(R14:R25,M14:M25))</f>
        <v/>
      </c>
      <c r="S6" s="28" t="str">
        <f>IF(COUNTA(S14:S25)=0,"",SUMPRODUCT(S14:S25,M14:M25))</f>
        <v/>
      </c>
      <c r="T6" s="21"/>
      <c r="U6" s="21"/>
      <c r="V6" s="70"/>
      <c r="W6" s="12" t="str">
        <f>HLOOKUP(Introduction!$G$4,nametranslations,75,FALSE)</f>
        <v>Improved</v>
      </c>
      <c r="X6" s="7">
        <f>IF(COUNTA(X14:X25)=0,"",SUMPRODUCT(X14:X25,W14:W25))</f>
        <v>54.000594883997621</v>
      </c>
      <c r="Y6" s="7" t="str">
        <f>IF(COUNTA(Y14:Y25)=0,"",SUMPRODUCT(Y14:Y25,W14:W25))</f>
        <v/>
      </c>
      <c r="Z6" s="7" t="str">
        <f>IF(COUNTA(Z14:Z25)=0,"",SUMPRODUCT(Z14:Z25,W14:W25))</f>
        <v/>
      </c>
      <c r="AA6" s="7" t="str">
        <f>IF(COUNTA(AA14:AA25)=0,"",SUMPRODUCT(AA14:AA25,W14:W25))</f>
        <v/>
      </c>
      <c r="AB6" s="7" t="str">
        <f>IF(COUNTA(AB14:AB25)=0,"",SUMPRODUCT(AB14:AB25,W14:W25))</f>
        <v/>
      </c>
      <c r="AC6" s="28" t="str">
        <f>IF(COUNTA(AC14:AC25)=0,"",SUMPRODUCT(AC14:AC25,W14:W25))</f>
        <v/>
      </c>
      <c r="AD6" s="21"/>
      <c r="AE6" s="21"/>
      <c r="AF6" s="70"/>
      <c r="AG6" s="12" t="str">
        <f>HLOOKUP(Introduction!$G$4,nametranslations,75,FALSE)</f>
        <v>Improved</v>
      </c>
      <c r="AH6" s="7">
        <f>IF(COUNTA(AH14:AH25)=0,"",SUMPRODUCT(AH14:AH25,AG14:AG25))</f>
        <v>70</v>
      </c>
      <c r="AI6" s="7" t="str">
        <f>IF(COUNTA(AI14:AI25)=0,"",SUMPRODUCT(AI14:AI25,AG14:AG25))</f>
        <v/>
      </c>
      <c r="AJ6" s="7" t="str">
        <f>IF(COUNTA(AJ14:AJ25)=0,"",SUMPRODUCT(AJ14:AJ25,AG14:AG25))</f>
        <v/>
      </c>
      <c r="AK6" s="7" t="str">
        <f>IF(COUNTA(AK14:AK25)=0,"",SUMPRODUCT(AK14:AK25,AG14:AG25))</f>
        <v/>
      </c>
      <c r="AL6" s="7" t="str">
        <f>IF(COUNTA(AL14:AL25)=0,"",SUMPRODUCT(AL14:AL25,AG14:AG25))</f>
        <v/>
      </c>
      <c r="AM6" s="28" t="str">
        <f>IF(COUNTA(AM14:AM25)=0,"",SUMPRODUCT(AM14:AM25,AG14:AG25))</f>
        <v/>
      </c>
      <c r="AN6" s="21"/>
      <c r="AO6" s="21"/>
      <c r="AP6" s="70"/>
      <c r="AQ6" s="12" t="str">
        <f>HLOOKUP(Introduction!$G$4,nametranslations,75,FALSE)</f>
        <v>Improved</v>
      </c>
      <c r="AR6" s="7" t="str">
        <f>IF(COUNTA(AR14:AR25)=0,"",SUMPRODUCT(AR14:AR25,AQ14:AQ25))</f>
        <v/>
      </c>
      <c r="AS6" s="7" t="str">
        <f>IF(COUNTA(AS14:AS25)=0,"",SUMPRODUCT(AS14:AS25,AQ14:AQ25))</f>
        <v/>
      </c>
      <c r="AT6" s="7" t="str">
        <f>IF(COUNTA(AT14:AT25)=0,"",SUMPRODUCT(AT14:AT25,AQ14:AQ25))</f>
        <v/>
      </c>
      <c r="AU6" s="7" t="str">
        <f>IF(COUNTA(AU14:AU25)=0,"",SUMPRODUCT(AU14:AU25,AQ14:AQ25))</f>
        <v/>
      </c>
      <c r="AV6" s="7" t="str">
        <f>IF(COUNTA(AV14:AV25)=0,"",SUMPRODUCT(AV14:AV25,AQ14:AQ25))</f>
        <v/>
      </c>
      <c r="AW6" s="28" t="str">
        <f>IF(COUNTA(AW14:AW25)=0,"",SUMPRODUCT(AW14:AW25,AQ14:AQ25))</f>
        <v/>
      </c>
      <c r="AX6" s="21"/>
      <c r="AY6" s="21"/>
      <c r="AZ6" s="70"/>
      <c r="BA6" s="12" t="str">
        <f>HLOOKUP(Introduction!$G$4,nametranslations,75,FALSE)</f>
        <v>Improved</v>
      </c>
      <c r="BB6" s="7">
        <f>IF(COUNTA(BB14:BB25)=0,"",SUMPRODUCT(BB14:BB25,BA14:BA25))</f>
        <v>43.615000000000002</v>
      </c>
      <c r="BC6" s="7" t="str">
        <f>IF(COUNTA(BC14:BC25)=0,"",SUMPRODUCT(BC14:BC25,BA14:BA25))</f>
        <v/>
      </c>
      <c r="BD6" s="7" t="str">
        <f>IF(COUNTA(BD14:BD25)=0,"",SUMPRODUCT(BD14:BD25,BA14:BA25))</f>
        <v/>
      </c>
      <c r="BE6" s="7" t="str">
        <f>IF(COUNTA(BE14:BE25)=0,"",SUMPRODUCT(BE14:BE25,BA14:BA25))</f>
        <v/>
      </c>
      <c r="BF6" s="7" t="str">
        <f>IF(COUNTA(BF14:BF25)=0,"",SUMPRODUCT(BF14:BF25,BA14:BA25))</f>
        <v/>
      </c>
      <c r="BG6" s="28" t="str">
        <f>IF(COUNTA(BG14:BG25)=0,"",SUMPRODUCT(BG14:BG25,BA14:BA25))</f>
        <v/>
      </c>
      <c r="BH6" s="21"/>
      <c r="BI6" s="21"/>
      <c r="BJ6" s="70"/>
      <c r="BK6" s="12" t="str">
        <f>HLOOKUP(Introduction!$G$4,nametranslations,75,FALSE)</f>
        <v>Improved</v>
      </c>
      <c r="BL6" s="7" t="str">
        <f>IF(COUNTA(BL14:BL25)=0,"",SUMPRODUCT(BL14:BL25,BK14:BK25))</f>
        <v/>
      </c>
      <c r="BM6" s="7" t="str">
        <f>IF(COUNTA(BM14:BM25)=0,"",SUMPRODUCT(BM14:BM25,BK14:BK25))</f>
        <v/>
      </c>
      <c r="BN6" s="7" t="str">
        <f>IF(COUNTA(BN14:BN25)=0,"",SUMPRODUCT(BN14:BN25,BK14:BK25))</f>
        <v/>
      </c>
      <c r="BO6" s="7" t="str">
        <f>IF(COUNTA(BO14:BO25)=0,"",SUMPRODUCT(BO14:BO25,BK14:BK25))</f>
        <v/>
      </c>
      <c r="BP6" s="7" t="str">
        <f>IF(COUNTA(BP14:BP25)=0,"",SUMPRODUCT(BP14:BP25,BK14:BK25))</f>
        <v/>
      </c>
      <c r="BQ6" s="28" t="str">
        <f>IF(COUNTA(BQ14:BQ25)=0,"",SUMPRODUCT(BQ14:BQ25,BK14:BK25))</f>
        <v/>
      </c>
      <c r="BR6" s="21"/>
      <c r="BS6" s="21"/>
      <c r="BT6" s="70"/>
      <c r="BU6" s="12" t="str">
        <f>HLOOKUP(Introduction!$G$4,nametranslations,75,FALSE)</f>
        <v>Improved</v>
      </c>
      <c r="BV6" s="7">
        <f>IF(COUNTA(BV14:BV25)=0,"",SUMPRODUCT(BV14:BV25,BU14:BU25))</f>
        <v>75.5</v>
      </c>
      <c r="BW6" s="7">
        <f>IF(COUNTA(BW14:BW25)=0,"",SUMPRODUCT(BW14:BW25,BU14:BU25))</f>
        <v>76.442329999999998</v>
      </c>
      <c r="BX6" s="7">
        <f>IF(COUNTA(BX14:BX25)=0,"",SUMPRODUCT(BX14:BX25,BU14:BU25))</f>
        <v>74.479165000000009</v>
      </c>
      <c r="BY6" s="7" t="str">
        <f>IF(COUNTA(BY14:BY25)=0,"",SUMPRODUCT(BY14:BY25,BU14:BU25))</f>
        <v/>
      </c>
      <c r="BZ6" s="7">
        <f>IF(COUNTA(BZ14:BZ25)=0,"",SUMPRODUCT(BZ14:BZ25,BU14:BU25))</f>
        <v>75.5</v>
      </c>
      <c r="CA6" s="28" t="str">
        <f>IF(COUNTA(CA14:CA25)=0,"",SUMPRODUCT(CA14:CA25,BU14:BU25))</f>
        <v/>
      </c>
      <c r="CB6" s="21"/>
      <c r="CC6" s="21"/>
      <c r="CD6" s="70"/>
      <c r="CE6" s="12" t="str">
        <f>HLOOKUP(Introduction!$G$4,nametranslations,75,FALSE)</f>
        <v>Improved</v>
      </c>
      <c r="CF6" s="7" t="str">
        <f>IF(COUNTA(CF14:CF25)=0,"",SUMPRODUCT(CF14:CF25,CE14:CE25))</f>
        <v/>
      </c>
      <c r="CG6" s="7" t="str">
        <f>IF(COUNTA(CG14:CG25)=0,"",SUMPRODUCT(CG14:CG25,CE14:CE25))</f>
        <v/>
      </c>
      <c r="CH6" s="7" t="str">
        <f>IF(COUNTA(CH14:CH25)=0,"",SUMPRODUCT(CH14:CH25,CE14:CE25))</f>
        <v/>
      </c>
      <c r="CI6" s="7" t="str">
        <f>IF(COUNTA(CI14:CI25)=0,"",SUMPRODUCT(CI14:CI25,CE14:CE25))</f>
        <v/>
      </c>
      <c r="CJ6" s="7" t="str">
        <f>IF(COUNTA(CJ14:CJ25)=0,"",SUMPRODUCT(CJ14:CJ25,CE14:CE25))</f>
        <v/>
      </c>
      <c r="CK6" s="28" t="str">
        <f>IF(COUNTA(CK14:CK25)=0,"",SUMPRODUCT(CK14:CK25,CE14:CE25))</f>
        <v/>
      </c>
      <c r="CL6" s="21"/>
      <c r="CM6" s="21"/>
      <c r="CN6" s="70"/>
      <c r="CO6" s="12" t="str">
        <f>HLOOKUP(Introduction!$G$4,nametranslations,75,FALSE)</f>
        <v>Improved</v>
      </c>
      <c r="CP6" s="7" t="str">
        <f>IF(COUNTA(CP14:CP25)=0,"",SUMPRODUCT(CP14:CP25,CO14:CO25))</f>
        <v/>
      </c>
      <c r="CQ6" s="7" t="str">
        <f>IF(COUNTA(CQ14:CQ25)=0,"",SUMPRODUCT(CQ14:CQ25,CO14:CO25))</f>
        <v/>
      </c>
      <c r="CR6" s="7" t="str">
        <f>IF(COUNTA(CR14:CR25)=0,"",SUMPRODUCT(CR14:CR25,CO14:CO25))</f>
        <v/>
      </c>
      <c r="CS6" s="7" t="str">
        <f>IF(COUNTA(CS14:CS25)=0,"",SUMPRODUCT(CS14:CS25,CO14:CO25))</f>
        <v/>
      </c>
      <c r="CT6" s="7" t="str">
        <f>IF(COUNTA(CT14:CT25)=0,"",SUMPRODUCT(CT14:CT25,CO14:CO25))</f>
        <v/>
      </c>
      <c r="CU6" s="28" t="str">
        <f>IF(COUNTA(CU14:CU25)=0,"",SUMPRODUCT(CU14:CU25,CO14:CO25))</f>
        <v/>
      </c>
      <c r="CV6" s="21"/>
      <c r="CW6" s="21"/>
      <c r="CX6" s="70"/>
      <c r="CY6" s="12" t="str">
        <f>HLOOKUP(Introduction!$G$4,nametranslations,75,FALSE)</f>
        <v>Improved</v>
      </c>
      <c r="CZ6" s="7" t="str">
        <f>IF(COUNTA(CZ14:CZ25)=0,"",SUMPRODUCT(CZ14:CZ25,CY14:CY25))</f>
        <v/>
      </c>
      <c r="DA6" s="7" t="str">
        <f>IF(COUNTA(DA14:DA25)=0,"",SUMPRODUCT(DA14:DA25,CY14:CY25))</f>
        <v/>
      </c>
      <c r="DB6" s="7" t="str">
        <f>IF(COUNTA(DB14:DB25)=0,"",SUMPRODUCT(DB14:DB25,CY14:CY25))</f>
        <v/>
      </c>
      <c r="DC6" s="7" t="str">
        <f>IF(COUNTA(DC14:DC25)=0,"",SUMPRODUCT(DC14:DC25,CY14:CY25))</f>
        <v/>
      </c>
      <c r="DD6" s="7" t="str">
        <f>IF(COUNTA(DD14:DD25)=0,"",SUMPRODUCT(DD14:DD25,CY14:CY25))</f>
        <v/>
      </c>
      <c r="DE6" s="28" t="str">
        <f>IF(COUNTA(DE14:DE25)=0,"",SUMPRODUCT(DE14:DE25,CY14:CY25))</f>
        <v/>
      </c>
      <c r="DF6" s="21"/>
      <c r="DG6" s="21"/>
      <c r="DH6" s="70"/>
      <c r="DI6" s="12" t="str">
        <f>HLOOKUP(Introduction!$G$4,nametranslations,75,FALSE)</f>
        <v>Improved</v>
      </c>
      <c r="DJ6" s="7" t="str">
        <f>IF(COUNTA(DJ14:DJ25)=0,"",SUMPRODUCT(DJ14:DJ25,DI14:DI25))</f>
        <v/>
      </c>
      <c r="DK6" s="7" t="str">
        <f>IF(COUNTA(DK14:DK25)=0,"",SUMPRODUCT(DK14:DK25,DI14:DI25))</f>
        <v/>
      </c>
      <c r="DL6" s="7" t="str">
        <f>IF(COUNTA(DL14:DL25)=0,"",SUMPRODUCT(DL14:DL25,DI14:DI25))</f>
        <v/>
      </c>
      <c r="DM6" s="7" t="str">
        <f>IF(COUNTA(DM14:DM25)=0,"",SUMPRODUCT(DM14:DM25,DI14:DI25))</f>
        <v/>
      </c>
      <c r="DN6" s="7" t="str">
        <f>IF(COUNTA(DN14:DN25)=0,"",SUMPRODUCT(DN14:DN25,DI14:DI25))</f>
        <v/>
      </c>
      <c r="DO6" s="28" t="str">
        <f>IF(COUNTA(DO14:DO25)=0,"",SUMPRODUCT(DO14:DO25,DI14:DI25))</f>
        <v/>
      </c>
      <c r="DP6" s="21"/>
      <c r="DQ6" s="21"/>
      <c r="DR6" s="77"/>
      <c r="EB6" s="77"/>
      <c r="EL6" s="77"/>
      <c r="EV6" s="77"/>
      <c r="FF6" s="77"/>
      <c r="FP6" s="77"/>
      <c r="FZ6" s="77"/>
      <c r="GJ6" s="77"/>
      <c r="GT6" s="77"/>
      <c r="HD6" s="77"/>
      <c r="HN6" s="77"/>
      <c r="HX6" s="77"/>
      <c r="IH6" s="77"/>
    </row>
    <row r="7" spans="1:242" s="2" customFormat="1" x14ac:dyDescent="0.3">
      <c r="A7" s="625" t="str">
        <f ca="1">IF(ISBLANK('Data Summary'!A9),"",'Data Summary'!A9)</f>
        <v>AFG_2013_UNES</v>
      </c>
      <c r="B7" s="70"/>
      <c r="C7" s="30" t="str">
        <f>HLOOKUP(Introduction!$G$4,nametranslations,105,FALSE)</f>
        <v>Available</v>
      </c>
      <c r="D7" s="6"/>
      <c r="E7" s="6"/>
      <c r="F7" s="6"/>
      <c r="G7" s="6"/>
      <c r="H7" s="6"/>
      <c r="I7" s="28"/>
      <c r="J7" s="21"/>
      <c r="K7" s="21"/>
      <c r="L7" s="70"/>
      <c r="M7" s="30" t="str">
        <f>HLOOKUP(Introduction!$G$4,nametranslations,105,FALSE)</f>
        <v>Available</v>
      </c>
      <c r="N7" s="6"/>
      <c r="O7" s="6"/>
      <c r="P7" s="6"/>
      <c r="Q7" s="6"/>
      <c r="R7" s="6"/>
      <c r="S7" s="28"/>
      <c r="T7" s="21"/>
      <c r="U7" s="21"/>
      <c r="V7" s="70"/>
      <c r="W7" s="30" t="str">
        <f>HLOOKUP(Introduction!$G$4,nametranslations,105,FALSE)</f>
        <v>Available</v>
      </c>
      <c r="X7" s="6"/>
      <c r="Y7" s="6"/>
      <c r="Z7" s="6"/>
      <c r="AA7" s="6"/>
      <c r="AB7" s="6"/>
      <c r="AC7" s="28"/>
      <c r="AD7" s="21"/>
      <c r="AE7" s="21"/>
      <c r="AF7" s="70"/>
      <c r="AG7" s="30" t="str">
        <f>HLOOKUP(Introduction!$G$4,nametranslations,105,FALSE)</f>
        <v>Available</v>
      </c>
      <c r="AH7" s="6"/>
      <c r="AI7" s="6"/>
      <c r="AJ7" s="6"/>
      <c r="AK7" s="6"/>
      <c r="AL7" s="6"/>
      <c r="AM7" s="28"/>
      <c r="AN7" s="21"/>
      <c r="AO7" s="21"/>
      <c r="AP7" s="70"/>
      <c r="AQ7" s="30" t="str">
        <f>HLOOKUP(Introduction!$G$4,nametranslations,105,FALSE)</f>
        <v>Available</v>
      </c>
      <c r="AR7" s="6"/>
      <c r="AS7" s="6"/>
      <c r="AT7" s="6"/>
      <c r="AU7" s="6"/>
      <c r="AV7" s="6"/>
      <c r="AW7" s="28"/>
      <c r="AX7" s="21"/>
      <c r="AY7" s="21"/>
      <c r="AZ7" s="70"/>
      <c r="BA7" s="30" t="str">
        <f>HLOOKUP(Introduction!$G$4,nametranslations,105,FALSE)</f>
        <v>Available</v>
      </c>
      <c r="BB7" s="6"/>
      <c r="BC7" s="6"/>
      <c r="BD7" s="6"/>
      <c r="BE7" s="6"/>
      <c r="BF7" s="6"/>
      <c r="BG7" s="28"/>
      <c r="BH7" s="21"/>
      <c r="BI7" s="21"/>
      <c r="BJ7" s="70"/>
      <c r="BK7" s="30" t="str">
        <f>HLOOKUP(Introduction!$G$4,nametranslations,105,FALSE)</f>
        <v>Available</v>
      </c>
      <c r="BL7" s="6"/>
      <c r="BM7" s="6"/>
      <c r="BN7" s="6"/>
      <c r="BO7" s="6"/>
      <c r="BP7" s="6"/>
      <c r="BQ7" s="28"/>
      <c r="BR7" s="21"/>
      <c r="BS7" s="21"/>
      <c r="BT7" s="70"/>
      <c r="BU7" s="30" t="str">
        <f>HLOOKUP(Introduction!$G$4,nametranslations,105,FALSE)</f>
        <v>Available</v>
      </c>
      <c r="BV7" s="6"/>
      <c r="BW7" s="6"/>
      <c r="BX7" s="6"/>
      <c r="BY7" s="6"/>
      <c r="BZ7" s="6"/>
      <c r="CA7" s="28"/>
      <c r="CB7" s="21"/>
      <c r="CC7" s="21"/>
      <c r="CD7" s="70"/>
      <c r="CE7" s="30" t="str">
        <f>HLOOKUP(Introduction!$G$4,nametranslations,105,FALSE)</f>
        <v>Available</v>
      </c>
      <c r="CF7" s="6"/>
      <c r="CG7" s="6"/>
      <c r="CH7" s="6"/>
      <c r="CI7" s="6"/>
      <c r="CJ7" s="6"/>
      <c r="CK7" s="28"/>
      <c r="CL7" s="21"/>
      <c r="CM7" s="21"/>
      <c r="CN7" s="70"/>
      <c r="CO7" s="30" t="str">
        <f>HLOOKUP(Introduction!$G$4,nametranslations,105,FALSE)</f>
        <v>Available</v>
      </c>
      <c r="CP7" s="6"/>
      <c r="CQ7" s="6"/>
      <c r="CR7" s="6"/>
      <c r="CS7" s="6"/>
      <c r="CT7" s="6"/>
      <c r="CU7" s="28"/>
      <c r="CV7" s="21"/>
      <c r="CW7" s="21"/>
      <c r="CX7" s="70"/>
      <c r="CY7" s="30" t="str">
        <f>HLOOKUP(Introduction!$G$4,nametranslations,105,FALSE)</f>
        <v>Available</v>
      </c>
      <c r="CZ7" s="6"/>
      <c r="DA7" s="6"/>
      <c r="DB7" s="6"/>
      <c r="DC7" s="6"/>
      <c r="DD7" s="6"/>
      <c r="DE7" s="28"/>
      <c r="DF7" s="21"/>
      <c r="DG7" s="21"/>
      <c r="DH7" s="70"/>
      <c r="DI7" s="30" t="str">
        <f>HLOOKUP(Introduction!$G$4,nametranslations,105,FALSE)</f>
        <v>Available</v>
      </c>
      <c r="DJ7" s="6"/>
      <c r="DK7" s="6"/>
      <c r="DL7" s="6"/>
      <c r="DM7" s="6"/>
      <c r="DN7" s="6"/>
      <c r="DO7" s="28"/>
      <c r="DP7" s="21"/>
      <c r="DQ7" s="21"/>
      <c r="DR7" s="77"/>
      <c r="EB7" s="77"/>
      <c r="EL7" s="77"/>
      <c r="EV7" s="77"/>
      <c r="FF7" s="77"/>
      <c r="FP7" s="77"/>
      <c r="FZ7" s="77"/>
      <c r="GJ7" s="77"/>
      <c r="GT7" s="77"/>
      <c r="HD7" s="77"/>
      <c r="HN7" s="77"/>
      <c r="HX7" s="77"/>
      <c r="IH7" s="77"/>
    </row>
    <row r="8" spans="1:242" s="2" customFormat="1" ht="15.6" customHeight="1" x14ac:dyDescent="0.3">
      <c r="A8" s="625" t="str">
        <f ca="1">IF(ISBLANK('Data Summary'!A10),"",'Data Summary'!A10)</f>
        <v>AFG_2014_EMIS</v>
      </c>
      <c r="B8" s="70"/>
      <c r="C8" s="30" t="str">
        <f>HLOOKUP(Introduction!$G$4,nametranslations,106,FALSE)</f>
        <v>On premises</v>
      </c>
      <c r="D8" s="7"/>
      <c r="E8" s="7"/>
      <c r="F8" s="7"/>
      <c r="G8" s="7"/>
      <c r="H8" s="7"/>
      <c r="I8" s="28"/>
      <c r="J8" s="21"/>
      <c r="K8" s="21"/>
      <c r="L8" s="70"/>
      <c r="M8" s="30" t="str">
        <f>HLOOKUP(Introduction!$G$4,nametranslations,106,FALSE)</f>
        <v>On premises</v>
      </c>
      <c r="N8" s="7"/>
      <c r="O8" s="7"/>
      <c r="P8" s="7"/>
      <c r="Q8" s="7"/>
      <c r="R8" s="7"/>
      <c r="S8" s="28"/>
      <c r="T8" s="21"/>
      <c r="U8" s="21"/>
      <c r="V8" s="70"/>
      <c r="W8" s="30" t="str">
        <f>HLOOKUP(Introduction!$G$4,nametranslations,106,FALSE)</f>
        <v>On premises</v>
      </c>
      <c r="X8" s="7"/>
      <c r="Y8" s="7"/>
      <c r="Z8" s="7"/>
      <c r="AA8" s="7"/>
      <c r="AB8" s="7"/>
      <c r="AC8" s="28"/>
      <c r="AD8" s="21"/>
      <c r="AE8" s="21"/>
      <c r="AF8" s="70"/>
      <c r="AG8" s="30" t="str">
        <f>HLOOKUP(Introduction!$G$4,nametranslations,106,FALSE)</f>
        <v>On premises</v>
      </c>
      <c r="AH8" s="7"/>
      <c r="AI8" s="7"/>
      <c r="AJ8" s="7"/>
      <c r="AK8" s="7"/>
      <c r="AL8" s="7"/>
      <c r="AM8" s="28"/>
      <c r="AN8" s="21"/>
      <c r="AO8" s="21"/>
      <c r="AP8" s="70"/>
      <c r="AQ8" s="30" t="str">
        <f>HLOOKUP(Introduction!$G$4,nametranslations,106,FALSE)</f>
        <v>On premises</v>
      </c>
      <c r="AR8" s="7"/>
      <c r="AS8" s="7"/>
      <c r="AT8" s="7"/>
      <c r="AU8" s="7"/>
      <c r="AV8" s="7"/>
      <c r="AW8" s="28"/>
      <c r="AX8" s="21"/>
      <c r="AY8" s="21"/>
      <c r="AZ8" s="70"/>
      <c r="BA8" s="30" t="str">
        <f>HLOOKUP(Introduction!$G$4,nametranslations,106,FALSE)</f>
        <v>On premises</v>
      </c>
      <c r="BB8" s="7"/>
      <c r="BC8" s="7"/>
      <c r="BD8" s="7"/>
      <c r="BE8" s="7"/>
      <c r="BF8" s="7"/>
      <c r="BG8" s="28"/>
      <c r="BH8" s="21"/>
      <c r="BI8" s="21"/>
      <c r="BJ8" s="70"/>
      <c r="BK8" s="30" t="str">
        <f>HLOOKUP(Introduction!$G$4,nametranslations,106,FALSE)</f>
        <v>On premises</v>
      </c>
      <c r="BL8" s="7"/>
      <c r="BM8" s="7"/>
      <c r="BN8" s="7"/>
      <c r="BO8" s="7"/>
      <c r="BP8" s="7"/>
      <c r="BQ8" s="28"/>
      <c r="BR8" s="21"/>
      <c r="BS8" s="21"/>
      <c r="BT8" s="70"/>
      <c r="BU8" s="30" t="str">
        <f>HLOOKUP(Introduction!$G$4,nametranslations,106,FALSE)</f>
        <v>On premises</v>
      </c>
      <c r="BV8" s="7"/>
      <c r="BW8" s="7"/>
      <c r="BX8" s="7"/>
      <c r="BY8" s="7"/>
      <c r="BZ8" s="7"/>
      <c r="CA8" s="28"/>
      <c r="CB8" s="21"/>
      <c r="CC8" s="21"/>
      <c r="CD8" s="70"/>
      <c r="CE8" s="30" t="str">
        <f>HLOOKUP(Introduction!$G$4,nametranslations,106,FALSE)</f>
        <v>On premises</v>
      </c>
      <c r="CF8" s="7"/>
      <c r="CG8" s="7"/>
      <c r="CH8" s="7"/>
      <c r="CI8" s="7"/>
      <c r="CJ8" s="7"/>
      <c r="CK8" s="28"/>
      <c r="CL8" s="21"/>
      <c r="CM8" s="21"/>
      <c r="CN8" s="70"/>
      <c r="CO8" s="30" t="str">
        <f>HLOOKUP(Introduction!$G$4,nametranslations,106,FALSE)</f>
        <v>On premises</v>
      </c>
      <c r="CP8" s="7"/>
      <c r="CQ8" s="7"/>
      <c r="CR8" s="7"/>
      <c r="CS8" s="7"/>
      <c r="CT8" s="7"/>
      <c r="CU8" s="28"/>
      <c r="CV8" s="21"/>
      <c r="CW8" s="21"/>
      <c r="CX8" s="70"/>
      <c r="CY8" s="30" t="str">
        <f>HLOOKUP(Introduction!$G$4,nametranslations,106,FALSE)</f>
        <v>On premises</v>
      </c>
      <c r="CZ8" s="7"/>
      <c r="DA8" s="7"/>
      <c r="DB8" s="7"/>
      <c r="DC8" s="7"/>
      <c r="DD8" s="7"/>
      <c r="DE8" s="28"/>
      <c r="DF8" s="21"/>
      <c r="DG8" s="21"/>
      <c r="DH8" s="70"/>
      <c r="DI8" s="30" t="str">
        <f>HLOOKUP(Introduction!$G$4,nametranslations,106,FALSE)</f>
        <v>On premises</v>
      </c>
      <c r="DJ8" s="7"/>
      <c r="DK8" s="7"/>
      <c r="DL8" s="7"/>
      <c r="DM8" s="7"/>
      <c r="DN8" s="7"/>
      <c r="DO8" s="28"/>
      <c r="DP8" s="21"/>
      <c r="DQ8" s="21"/>
      <c r="DR8" s="77"/>
      <c r="EB8" s="77"/>
      <c r="EL8" s="77"/>
      <c r="EV8" s="77"/>
      <c r="FF8" s="77"/>
      <c r="FP8" s="77"/>
      <c r="FZ8" s="77"/>
      <c r="GJ8" s="77"/>
      <c r="GT8" s="77"/>
      <c r="HD8" s="77"/>
      <c r="HN8" s="77"/>
      <c r="HX8" s="77"/>
      <c r="IH8" s="77"/>
    </row>
    <row r="9" spans="1:242" s="616" customFormat="1" ht="21" customHeight="1" x14ac:dyDescent="0.3">
      <c r="A9" s="626" t="str">
        <f ca="1">IF(ISBLANK('Data Summary'!A11),"",'Data Summary'!A11)</f>
        <v>AFG_2016_EMIS</v>
      </c>
      <c r="B9" s="608"/>
      <c r="C9" s="609" t="str">
        <f>HLOOKUP(Introduction!$G$4,nametranslations,76,FALSE)</f>
        <v>Basic (improved &amp; available)</v>
      </c>
      <c r="D9" s="610"/>
      <c r="E9" s="611"/>
      <c r="F9" s="611"/>
      <c r="G9" s="611"/>
      <c r="H9" s="611"/>
      <c r="I9" s="612"/>
      <c r="J9" s="613"/>
      <c r="K9" s="613"/>
      <c r="L9" s="608"/>
      <c r="M9" s="609" t="str">
        <f>HLOOKUP(Introduction!$G$4,nametranslations,76,FALSE)</f>
        <v>Basic (improved &amp; available)</v>
      </c>
      <c r="N9" s="610"/>
      <c r="O9" s="610"/>
      <c r="P9" s="610"/>
      <c r="Q9" s="610"/>
      <c r="R9" s="610"/>
      <c r="S9" s="612"/>
      <c r="T9" s="613"/>
      <c r="U9" s="613"/>
      <c r="V9" s="608"/>
      <c r="W9" s="609" t="str">
        <f>HLOOKUP(Introduction!$G$4,nametranslations,76,FALSE)</f>
        <v>Basic (improved &amp; available)</v>
      </c>
      <c r="X9" s="610"/>
      <c r="Y9" s="611"/>
      <c r="Z9" s="611"/>
      <c r="AA9" s="611"/>
      <c r="AB9" s="611"/>
      <c r="AC9" s="612"/>
      <c r="AD9" s="613"/>
      <c r="AE9" s="613"/>
      <c r="AF9" s="608"/>
      <c r="AG9" s="609" t="str">
        <f>HLOOKUP(Introduction!$G$4,nametranslations,76,FALSE)</f>
        <v>Basic (improved &amp; available)</v>
      </c>
      <c r="AH9" s="610"/>
      <c r="AI9" s="611"/>
      <c r="AJ9" s="611"/>
      <c r="AK9" s="611"/>
      <c r="AL9" s="611"/>
      <c r="AM9" s="612"/>
      <c r="AN9" s="613"/>
      <c r="AO9" s="613"/>
      <c r="AP9" s="608"/>
      <c r="AQ9" s="609" t="str">
        <f>HLOOKUP(Introduction!$G$4,nametranslations,76,FALSE)</f>
        <v>Basic (improved &amp; available)</v>
      </c>
      <c r="AR9" s="610"/>
      <c r="AS9" s="611"/>
      <c r="AT9" s="611"/>
      <c r="AU9" s="611"/>
      <c r="AV9" s="611"/>
      <c r="AW9" s="612"/>
      <c r="AX9" s="613"/>
      <c r="AY9" s="613"/>
      <c r="AZ9" s="608"/>
      <c r="BA9" s="609" t="str">
        <f>HLOOKUP(Introduction!$G$4,nametranslations,76,FALSE)</f>
        <v>Basic (improved &amp; available)</v>
      </c>
      <c r="BB9" s="610"/>
      <c r="BC9" s="611"/>
      <c r="BD9" s="611"/>
      <c r="BE9" s="611"/>
      <c r="BF9" s="611"/>
      <c r="BG9" s="612"/>
      <c r="BH9" s="613"/>
      <c r="BI9" s="613"/>
      <c r="BJ9" s="608" t="s">
        <v>210</v>
      </c>
      <c r="BK9" s="609" t="str">
        <f>HLOOKUP(Introduction!$G$4,nametranslations,76,FALSE)</f>
        <v>Basic (improved &amp; available)</v>
      </c>
      <c r="BL9" s="610"/>
      <c r="BM9" s="611"/>
      <c r="BN9" s="611"/>
      <c r="BO9" s="611"/>
      <c r="BP9" s="611"/>
      <c r="BQ9" s="612">
        <v>73.8</v>
      </c>
      <c r="BR9" s="613"/>
      <c r="BS9" s="613"/>
      <c r="BT9" s="608"/>
      <c r="BU9" s="609" t="str">
        <f>HLOOKUP(Introduction!$G$4,nametranslations,76,FALSE)</f>
        <v>Basic (improved &amp; available)</v>
      </c>
      <c r="BV9" s="610"/>
      <c r="BW9" s="611"/>
      <c r="BX9" s="611"/>
      <c r="BY9" s="611"/>
      <c r="BZ9" s="611"/>
      <c r="CA9" s="612"/>
      <c r="CB9" s="613"/>
      <c r="CC9" s="613"/>
      <c r="CD9" s="608" t="s">
        <v>210</v>
      </c>
      <c r="CE9" s="609" t="str">
        <f>HLOOKUP(Introduction!$G$4,nametranslations,76,FALSE)</f>
        <v>Basic (improved &amp; available)</v>
      </c>
      <c r="CF9" s="614">
        <f>(CJ9*Population!F22+CK9*Population!G22)/SUM(Population!F22:G22)</f>
        <v>65.244780840548643</v>
      </c>
      <c r="CG9" s="611"/>
      <c r="CH9" s="611"/>
      <c r="CI9" s="611"/>
      <c r="CJ9" s="611">
        <v>56.7</v>
      </c>
      <c r="CK9" s="612">
        <v>75</v>
      </c>
      <c r="CL9" s="613"/>
      <c r="CM9" s="613"/>
      <c r="CN9" s="608" t="s">
        <v>210</v>
      </c>
      <c r="CO9" s="609" t="str">
        <f>HLOOKUP(Introduction!$G$4,nametranslations,76,FALSE)</f>
        <v>Basic (improved &amp; available)</v>
      </c>
      <c r="CP9" s="614">
        <f>(CT9*Population!F23+CU9*Population!G23)/SUM(Population!F23:G23)</f>
        <v>66.055302392432239</v>
      </c>
      <c r="CQ9" s="611"/>
      <c r="CR9" s="611"/>
      <c r="CS9" s="611"/>
      <c r="CT9" s="611">
        <v>59.6</v>
      </c>
      <c r="CU9" s="612">
        <v>73.400000000000006</v>
      </c>
      <c r="CV9" s="613"/>
      <c r="CW9" s="613"/>
      <c r="CX9" s="608" t="s">
        <v>210</v>
      </c>
      <c r="CY9" s="609" t="str">
        <f>HLOOKUP(Introduction!$G$4,nametranslations,76,FALSE)</f>
        <v>Basic (improved &amp; available)</v>
      </c>
      <c r="CZ9" s="614"/>
      <c r="DA9" s="611"/>
      <c r="DB9" s="611"/>
      <c r="DC9" s="611"/>
      <c r="DD9" s="611"/>
      <c r="DE9" s="612">
        <v>78.879459999999995</v>
      </c>
      <c r="DF9" s="613"/>
      <c r="DG9" s="613"/>
      <c r="DH9" s="608"/>
      <c r="DI9" s="609" t="str">
        <f>HLOOKUP(Introduction!$G$4,nametranslations,76,FALSE)</f>
        <v>Basic (improved &amp; available)</v>
      </c>
      <c r="DJ9" s="614"/>
      <c r="DK9" s="611"/>
      <c r="DL9" s="611"/>
      <c r="DM9" s="611"/>
      <c r="DN9" s="611"/>
      <c r="DO9" s="612"/>
      <c r="DP9" s="613"/>
      <c r="DQ9" s="613"/>
      <c r="DR9" s="615"/>
      <c r="EB9" s="615"/>
      <c r="EL9" s="615"/>
      <c r="EV9" s="615"/>
      <c r="FF9" s="615"/>
      <c r="FP9" s="615"/>
      <c r="FZ9" s="615"/>
      <c r="GJ9" s="615"/>
      <c r="GT9" s="615"/>
      <c r="HD9" s="615"/>
      <c r="HN9" s="615"/>
      <c r="HX9" s="615"/>
      <c r="IH9" s="615"/>
    </row>
    <row r="10" spans="1:242" s="616" customFormat="1" ht="21" customHeight="1" x14ac:dyDescent="0.3">
      <c r="A10" s="626" t="str">
        <f ca="1">IF(ISBLANK('Data Summary'!A12),"",'Data Summary'!A12)</f>
        <v>AFG_2016_UIS</v>
      </c>
      <c r="B10" s="608"/>
      <c r="C10" s="609" t="str">
        <f>HLOOKUP(Introduction!$G$4,nametranslations,107,FALSE)</f>
        <v>Improved &amp; on-premises</v>
      </c>
      <c r="D10" s="614"/>
      <c r="E10" s="611"/>
      <c r="F10" s="611"/>
      <c r="G10" s="611"/>
      <c r="H10" s="611"/>
      <c r="I10" s="612"/>
      <c r="J10" s="613"/>
      <c r="K10" s="613"/>
      <c r="L10" s="608"/>
      <c r="M10" s="609" t="str">
        <f>HLOOKUP(Introduction!$G$4,nametranslations,107,FALSE)</f>
        <v>Improved &amp; on-premises</v>
      </c>
      <c r="N10" s="614"/>
      <c r="O10" s="611"/>
      <c r="P10" s="611"/>
      <c r="Q10" s="611"/>
      <c r="R10" s="611"/>
      <c r="S10" s="612"/>
      <c r="T10" s="613"/>
      <c r="U10" s="613"/>
      <c r="V10" s="608"/>
      <c r="W10" s="609" t="str">
        <f>HLOOKUP(Introduction!$G$4,nametranslations,107,FALSE)</f>
        <v>Improved &amp; on-premises</v>
      </c>
      <c r="X10" s="614"/>
      <c r="Y10" s="611"/>
      <c r="Z10" s="611"/>
      <c r="AA10" s="611"/>
      <c r="AB10" s="611"/>
      <c r="AC10" s="612"/>
      <c r="AD10" s="613"/>
      <c r="AE10" s="613"/>
      <c r="AF10" s="608"/>
      <c r="AG10" s="609" t="str">
        <f>HLOOKUP(Introduction!$G$4,nametranslations,107,FALSE)</f>
        <v>Improved &amp; on-premises</v>
      </c>
      <c r="AH10" s="614"/>
      <c r="AI10" s="611"/>
      <c r="AJ10" s="611"/>
      <c r="AK10" s="611"/>
      <c r="AL10" s="611"/>
      <c r="AM10" s="612"/>
      <c r="AN10" s="613"/>
      <c r="AO10" s="613"/>
      <c r="AP10" s="608"/>
      <c r="AQ10" s="609" t="str">
        <f>HLOOKUP(Introduction!$G$4,nametranslations,107,FALSE)</f>
        <v>Improved &amp; on-premises</v>
      </c>
      <c r="AR10" s="614"/>
      <c r="AS10" s="611"/>
      <c r="AT10" s="611"/>
      <c r="AU10" s="611"/>
      <c r="AV10" s="611"/>
      <c r="AW10" s="612"/>
      <c r="AX10" s="613"/>
      <c r="AY10" s="613"/>
      <c r="AZ10" s="608"/>
      <c r="BA10" s="609" t="str">
        <f>HLOOKUP(Introduction!$G$4,nametranslations,107,FALSE)</f>
        <v>Improved &amp; on-premises</v>
      </c>
      <c r="BB10" s="614"/>
      <c r="BC10" s="611"/>
      <c r="BD10" s="611"/>
      <c r="BE10" s="611"/>
      <c r="BF10" s="611"/>
      <c r="BG10" s="612"/>
      <c r="BH10" s="613"/>
      <c r="BI10" s="613"/>
      <c r="BJ10" s="608"/>
      <c r="BK10" s="609" t="str">
        <f>HLOOKUP(Introduction!$G$4,nametranslations,107,FALSE)</f>
        <v>Improved &amp; on-premises</v>
      </c>
      <c r="BL10" s="614"/>
      <c r="BM10" s="611"/>
      <c r="BN10" s="611"/>
      <c r="BO10" s="611"/>
      <c r="BP10" s="611"/>
      <c r="BQ10" s="612"/>
      <c r="BR10" s="613"/>
      <c r="BS10" s="613"/>
      <c r="BT10" s="608"/>
      <c r="BU10" s="609" t="str">
        <f>HLOOKUP(Introduction!$G$4,nametranslations,107,FALSE)</f>
        <v>Improved &amp; on-premises</v>
      </c>
      <c r="BV10" s="614"/>
      <c r="BW10" s="611"/>
      <c r="BX10" s="611"/>
      <c r="BY10" s="611"/>
      <c r="BZ10" s="611"/>
      <c r="CA10" s="612"/>
      <c r="CB10" s="613"/>
      <c r="CC10" s="613"/>
      <c r="CD10" s="608"/>
      <c r="CE10" s="609" t="str">
        <f>HLOOKUP(Introduction!$G$4,nametranslations,107,FALSE)</f>
        <v>Improved &amp; on-premises</v>
      </c>
      <c r="CF10" s="614"/>
      <c r="CG10" s="611"/>
      <c r="CH10" s="611"/>
      <c r="CI10" s="611"/>
      <c r="CJ10" s="611"/>
      <c r="CK10" s="612"/>
      <c r="CL10" s="613"/>
      <c r="CM10" s="613"/>
      <c r="CN10" s="608"/>
      <c r="CO10" s="609" t="str">
        <f>HLOOKUP(Introduction!$G$4,nametranslations,107,FALSE)</f>
        <v>Improved &amp; on-premises</v>
      </c>
      <c r="CP10" s="614"/>
      <c r="CQ10" s="611"/>
      <c r="CR10" s="611"/>
      <c r="CS10" s="611"/>
      <c r="CT10" s="611"/>
      <c r="CU10" s="612"/>
      <c r="CV10" s="613"/>
      <c r="CW10" s="613"/>
      <c r="CX10" s="608"/>
      <c r="CY10" s="609" t="str">
        <f>HLOOKUP(Introduction!$G$4,nametranslations,107,FALSE)</f>
        <v>Improved &amp; on-premises</v>
      </c>
      <c r="CZ10" s="614"/>
      <c r="DA10" s="611"/>
      <c r="DB10" s="611"/>
      <c r="DC10" s="611"/>
      <c r="DD10" s="611"/>
      <c r="DE10" s="612"/>
      <c r="DF10" s="613"/>
      <c r="DG10" s="613"/>
      <c r="DH10" s="608"/>
      <c r="DI10" s="609" t="str">
        <f>HLOOKUP(Introduction!$G$4,nametranslations,107,FALSE)</f>
        <v>Improved &amp; on-premises</v>
      </c>
      <c r="DJ10" s="614"/>
      <c r="DK10" s="611"/>
      <c r="DL10" s="611"/>
      <c r="DM10" s="611"/>
      <c r="DN10" s="611"/>
      <c r="DO10" s="612"/>
      <c r="DP10" s="613"/>
      <c r="DQ10" s="613"/>
      <c r="DR10" s="615"/>
      <c r="EB10" s="615"/>
      <c r="EL10" s="615"/>
      <c r="EV10" s="615"/>
      <c r="FF10" s="615"/>
      <c r="FP10" s="615"/>
      <c r="FZ10" s="615"/>
      <c r="GJ10" s="615"/>
      <c r="GT10" s="615"/>
      <c r="HD10" s="615"/>
      <c r="HN10" s="615"/>
      <c r="HX10" s="615"/>
      <c r="IH10" s="615"/>
    </row>
    <row r="11" spans="1:242" s="616" customFormat="1" ht="21" customHeight="1" x14ac:dyDescent="0.3">
      <c r="A11" s="626" t="str">
        <f ca="1">IF(ISBLANK('Data Summary'!A13),"",'Data Summary'!A13)</f>
        <v>AFG_2017_SABER</v>
      </c>
      <c r="B11" s="608"/>
      <c r="C11" s="609" t="str">
        <f>HLOOKUP(Introduction!$G$4,nametranslations,108,FALSE)</f>
        <v>Improved, available &amp; on-premises</v>
      </c>
      <c r="D11" s="614"/>
      <c r="E11" s="611"/>
      <c r="F11" s="611"/>
      <c r="G11" s="611"/>
      <c r="H11" s="611"/>
      <c r="I11" s="612"/>
      <c r="J11" s="613"/>
      <c r="K11" s="613"/>
      <c r="L11" s="608"/>
      <c r="M11" s="609" t="str">
        <f>HLOOKUP(Introduction!$G$4,nametranslations,108,FALSE)</f>
        <v>Improved, available &amp; on-premises</v>
      </c>
      <c r="N11" s="614"/>
      <c r="O11" s="611"/>
      <c r="P11" s="611"/>
      <c r="Q11" s="611"/>
      <c r="R11" s="611"/>
      <c r="S11" s="612"/>
      <c r="T11" s="613"/>
      <c r="U11" s="613"/>
      <c r="V11" s="608"/>
      <c r="W11" s="609" t="str">
        <f>HLOOKUP(Introduction!$G$4,nametranslations,108,FALSE)</f>
        <v>Improved, available &amp; on-premises</v>
      </c>
      <c r="X11" s="614"/>
      <c r="Y11" s="611"/>
      <c r="Z11" s="611"/>
      <c r="AA11" s="611"/>
      <c r="AB11" s="611"/>
      <c r="AC11" s="612"/>
      <c r="AD11" s="613"/>
      <c r="AE11" s="613"/>
      <c r="AF11" s="608"/>
      <c r="AG11" s="609" t="str">
        <f>HLOOKUP(Introduction!$G$4,nametranslations,108,FALSE)</f>
        <v>Improved, available &amp; on-premises</v>
      </c>
      <c r="AH11" s="614"/>
      <c r="AI11" s="611"/>
      <c r="AJ11" s="611"/>
      <c r="AK11" s="611"/>
      <c r="AL11" s="611"/>
      <c r="AM11" s="612"/>
      <c r="AN11" s="613"/>
      <c r="AO11" s="613"/>
      <c r="AP11" s="608"/>
      <c r="AQ11" s="609" t="str">
        <f>HLOOKUP(Introduction!$G$4,nametranslations,108,FALSE)</f>
        <v>Improved, available &amp; on-premises</v>
      </c>
      <c r="AR11" s="614"/>
      <c r="AS11" s="611"/>
      <c r="AT11" s="611"/>
      <c r="AU11" s="611"/>
      <c r="AV11" s="611"/>
      <c r="AW11" s="612"/>
      <c r="AX11" s="613"/>
      <c r="AY11" s="613"/>
      <c r="AZ11" s="608"/>
      <c r="BA11" s="609" t="str">
        <f>HLOOKUP(Introduction!$G$4,nametranslations,108,FALSE)</f>
        <v>Improved, available &amp; on-premises</v>
      </c>
      <c r="BB11" s="614"/>
      <c r="BC11" s="611"/>
      <c r="BD11" s="611"/>
      <c r="BE11" s="611"/>
      <c r="BF11" s="611"/>
      <c r="BG11" s="612"/>
      <c r="BH11" s="613"/>
      <c r="BI11" s="613"/>
      <c r="BJ11" s="608"/>
      <c r="BK11" s="609" t="str">
        <f>HLOOKUP(Introduction!$G$4,nametranslations,108,FALSE)</f>
        <v>Improved, available &amp; on-premises</v>
      </c>
      <c r="BL11" s="614"/>
      <c r="BM11" s="611"/>
      <c r="BN11" s="611"/>
      <c r="BO11" s="611"/>
      <c r="BP11" s="611"/>
      <c r="BQ11" s="612"/>
      <c r="BR11" s="613"/>
      <c r="BS11" s="613"/>
      <c r="BT11" s="608"/>
      <c r="BU11" s="609" t="str">
        <f>HLOOKUP(Introduction!$G$4,nametranslations,108,FALSE)</f>
        <v>Improved, available &amp; on-premises</v>
      </c>
      <c r="BV11" s="614"/>
      <c r="BW11" s="611"/>
      <c r="BX11" s="611"/>
      <c r="BY11" s="611"/>
      <c r="BZ11" s="611"/>
      <c r="CA11" s="612"/>
      <c r="CB11" s="613"/>
      <c r="CC11" s="613"/>
      <c r="CD11" s="608"/>
      <c r="CE11" s="609" t="str">
        <f>HLOOKUP(Introduction!$G$4,nametranslations,108,FALSE)</f>
        <v>Improved, available &amp; on-premises</v>
      </c>
      <c r="CF11" s="614"/>
      <c r="CG11" s="611"/>
      <c r="CH11" s="611"/>
      <c r="CI11" s="611"/>
      <c r="CJ11" s="611"/>
      <c r="CK11" s="612"/>
      <c r="CL11" s="613"/>
      <c r="CM11" s="613"/>
      <c r="CN11" s="608"/>
      <c r="CO11" s="609" t="str">
        <f>HLOOKUP(Introduction!$G$4,nametranslations,108,FALSE)</f>
        <v>Improved, available &amp; on-premises</v>
      </c>
      <c r="CP11" s="614"/>
      <c r="CQ11" s="611"/>
      <c r="CR11" s="611"/>
      <c r="CS11" s="611"/>
      <c r="CT11" s="611"/>
      <c r="CU11" s="612"/>
      <c r="CV11" s="613"/>
      <c r="CW11" s="613"/>
      <c r="CX11" s="608"/>
      <c r="CY11" s="609" t="str">
        <f>HLOOKUP(Introduction!$G$4,nametranslations,108,FALSE)</f>
        <v>Improved, available &amp; on-premises</v>
      </c>
      <c r="CZ11" s="614"/>
      <c r="DA11" s="611"/>
      <c r="DB11" s="611"/>
      <c r="DC11" s="611"/>
      <c r="DD11" s="611"/>
      <c r="DE11" s="612"/>
      <c r="DF11" s="613"/>
      <c r="DG11" s="613"/>
      <c r="DH11" s="608"/>
      <c r="DI11" s="609" t="str">
        <f>HLOOKUP(Introduction!$G$4,nametranslations,108,FALSE)</f>
        <v>Improved, available &amp; on-premises</v>
      </c>
      <c r="DJ11" s="614"/>
      <c r="DK11" s="611"/>
      <c r="DL11" s="611"/>
      <c r="DM11" s="611"/>
      <c r="DN11" s="611"/>
      <c r="DO11" s="612"/>
      <c r="DP11" s="613"/>
      <c r="DQ11" s="613"/>
      <c r="DR11" s="615"/>
      <c r="EB11" s="615"/>
      <c r="EL11" s="615"/>
      <c r="EV11" s="615"/>
      <c r="FF11" s="615"/>
      <c r="FP11" s="615"/>
      <c r="FZ11" s="615"/>
      <c r="GJ11" s="615"/>
      <c r="GT11" s="615"/>
      <c r="HD11" s="615"/>
      <c r="HN11" s="615"/>
      <c r="HX11" s="615"/>
      <c r="IH11" s="615"/>
    </row>
    <row r="12" spans="1:242" s="134" customFormat="1" ht="18" customHeight="1" x14ac:dyDescent="0.2">
      <c r="A12" s="625" t="str">
        <f ca="1">IF(ISBLANK('Data Summary'!A14),"",'Data Summary'!A14)</f>
        <v>AFG_2017_UIS</v>
      </c>
      <c r="B12" s="129" t="str">
        <f>HLOOKUP(Introduction!$G$4,nametranslations,109,FALSE)</f>
        <v>Facility type</v>
      </c>
      <c r="C12" s="130" t="str">
        <f>HLOOKUP(Introduction!$G$4,nametranslations,110,FALSE)</f>
        <v>Proprortion improved</v>
      </c>
      <c r="D12" s="131"/>
      <c r="E12" s="131"/>
      <c r="F12" s="131"/>
      <c r="G12" s="131"/>
      <c r="H12" s="131"/>
      <c r="I12" s="132"/>
      <c r="J12" s="126"/>
      <c r="K12" s="126"/>
      <c r="L12" s="129" t="str">
        <f>HLOOKUP(Introduction!$G$4,nametranslations,109,FALSE)</f>
        <v>Facility type</v>
      </c>
      <c r="M12" s="130" t="str">
        <f>HLOOKUP(Introduction!$G$4,nametranslations,110,FALSE)</f>
        <v>Proprortion improved</v>
      </c>
      <c r="N12" s="131"/>
      <c r="O12" s="131"/>
      <c r="P12" s="131"/>
      <c r="Q12" s="131"/>
      <c r="R12" s="131"/>
      <c r="S12" s="132"/>
      <c r="T12" s="126"/>
      <c r="U12" s="126"/>
      <c r="V12" s="129" t="str">
        <f>HLOOKUP(Introduction!$G$4,nametranslations,109,FALSE)</f>
        <v>Facility type</v>
      </c>
      <c r="W12" s="130" t="str">
        <f>HLOOKUP(Introduction!$G$4,nametranslations,110,FALSE)</f>
        <v>Proprortion improved</v>
      </c>
      <c r="X12" s="131"/>
      <c r="Y12" s="131"/>
      <c r="Z12" s="131"/>
      <c r="AA12" s="131"/>
      <c r="AB12" s="131"/>
      <c r="AC12" s="132"/>
      <c r="AD12" s="126"/>
      <c r="AE12" s="126"/>
      <c r="AF12" s="129" t="str">
        <f>HLOOKUP(Introduction!$G$4,nametranslations,109,FALSE)</f>
        <v>Facility type</v>
      </c>
      <c r="AG12" s="130" t="str">
        <f>HLOOKUP(Introduction!$G$4,nametranslations,110,FALSE)</f>
        <v>Proprortion improved</v>
      </c>
      <c r="AH12" s="131"/>
      <c r="AI12" s="131"/>
      <c r="AJ12" s="131"/>
      <c r="AK12" s="131"/>
      <c r="AL12" s="131"/>
      <c r="AM12" s="132"/>
      <c r="AN12" s="126"/>
      <c r="AO12" s="126"/>
      <c r="AP12" s="129" t="str">
        <f>HLOOKUP(Introduction!$G$4,nametranslations,109,FALSE)</f>
        <v>Facility type</v>
      </c>
      <c r="AQ12" s="130" t="str">
        <f>HLOOKUP(Introduction!$G$4,nametranslations,110,FALSE)</f>
        <v>Proprortion improved</v>
      </c>
      <c r="AR12" s="131"/>
      <c r="AS12" s="131"/>
      <c r="AT12" s="131"/>
      <c r="AU12" s="131"/>
      <c r="AV12" s="131"/>
      <c r="AW12" s="132"/>
      <c r="AX12" s="126"/>
      <c r="AY12" s="126"/>
      <c r="AZ12" s="129" t="str">
        <f>HLOOKUP(Introduction!$G$4,nametranslations,109,FALSE)</f>
        <v>Facility type</v>
      </c>
      <c r="BA12" s="130" t="str">
        <f>HLOOKUP(Introduction!$G$4,nametranslations,110,FALSE)</f>
        <v>Proprortion improved</v>
      </c>
      <c r="BB12" s="131"/>
      <c r="BC12" s="131"/>
      <c r="BD12" s="131"/>
      <c r="BE12" s="131"/>
      <c r="BF12" s="131"/>
      <c r="BG12" s="132"/>
      <c r="BH12" s="126"/>
      <c r="BI12" s="126"/>
      <c r="BJ12" s="129" t="str">
        <f>HLOOKUP(Introduction!$G$4,nametranslations,109,FALSE)</f>
        <v>Facility type</v>
      </c>
      <c r="BK12" s="130" t="str">
        <f>HLOOKUP(Introduction!$G$4,nametranslations,110,FALSE)</f>
        <v>Proprortion improved</v>
      </c>
      <c r="BL12" s="131"/>
      <c r="BM12" s="131"/>
      <c r="BN12" s="131"/>
      <c r="BO12" s="131"/>
      <c r="BP12" s="131"/>
      <c r="BQ12" s="132"/>
      <c r="BR12" s="126"/>
      <c r="BS12" s="126"/>
      <c r="BT12" s="129" t="str">
        <f>HLOOKUP(Introduction!$G$4,nametranslations,109,FALSE)</f>
        <v>Facility type</v>
      </c>
      <c r="BU12" s="130" t="str">
        <f>HLOOKUP(Introduction!$G$4,nametranslations,110,FALSE)</f>
        <v>Proprortion improved</v>
      </c>
      <c r="BV12" s="131"/>
      <c r="BW12" s="131"/>
      <c r="BX12" s="131"/>
      <c r="BY12" s="131"/>
      <c r="BZ12" s="131"/>
      <c r="CA12" s="132"/>
      <c r="CB12" s="126"/>
      <c r="CC12" s="126"/>
      <c r="CD12" s="129" t="str">
        <f>HLOOKUP(Introduction!$G$4,nametranslations,109,FALSE)</f>
        <v>Facility type</v>
      </c>
      <c r="CE12" s="130" t="str">
        <f>HLOOKUP(Introduction!$G$4,nametranslations,110,FALSE)</f>
        <v>Proprortion improved</v>
      </c>
      <c r="CF12" s="131"/>
      <c r="CG12" s="131"/>
      <c r="CH12" s="131"/>
      <c r="CI12" s="131"/>
      <c r="CJ12" s="131"/>
      <c r="CK12" s="132"/>
      <c r="CL12" s="126"/>
      <c r="CM12" s="126"/>
      <c r="CN12" s="129" t="str">
        <f>HLOOKUP(Introduction!$G$4,nametranslations,109,FALSE)</f>
        <v>Facility type</v>
      </c>
      <c r="CO12" s="130" t="str">
        <f>HLOOKUP(Introduction!$G$4,nametranslations,110,FALSE)</f>
        <v>Proprortion improved</v>
      </c>
      <c r="CP12" s="131"/>
      <c r="CQ12" s="131"/>
      <c r="CR12" s="131"/>
      <c r="CS12" s="131"/>
      <c r="CT12" s="131"/>
      <c r="CU12" s="132"/>
      <c r="CV12" s="126"/>
      <c r="CW12" s="126"/>
      <c r="CX12" s="129" t="str">
        <f>HLOOKUP(Introduction!$G$4,nametranslations,109,FALSE)</f>
        <v>Facility type</v>
      </c>
      <c r="CY12" s="130" t="str">
        <f>HLOOKUP(Introduction!$G$4,nametranslations,110,FALSE)</f>
        <v>Proprortion improved</v>
      </c>
      <c r="CZ12" s="131"/>
      <c r="DA12" s="131"/>
      <c r="DB12" s="131"/>
      <c r="DC12" s="131"/>
      <c r="DD12" s="131"/>
      <c r="DE12" s="132"/>
      <c r="DF12" s="126"/>
      <c r="DG12" s="126"/>
      <c r="DH12" s="129" t="str">
        <f>HLOOKUP(Introduction!$G$4,nametranslations,109,FALSE)</f>
        <v>Facility type</v>
      </c>
      <c r="DI12" s="130" t="str">
        <f>HLOOKUP(Introduction!$G$4,nametranslations,110,FALSE)</f>
        <v>Proprortion improved</v>
      </c>
      <c r="DJ12" s="131"/>
      <c r="DK12" s="131"/>
      <c r="DL12" s="131"/>
      <c r="DM12" s="131"/>
      <c r="DN12" s="131"/>
      <c r="DO12" s="132"/>
      <c r="DP12" s="126"/>
      <c r="DQ12" s="126"/>
      <c r="DR12" s="133"/>
      <c r="EB12" s="133"/>
      <c r="EL12" s="133"/>
      <c r="EV12" s="133"/>
      <c r="FF12" s="133"/>
      <c r="FP12" s="133"/>
      <c r="FZ12" s="133"/>
      <c r="GJ12" s="133"/>
      <c r="GT12" s="133"/>
      <c r="HD12" s="133"/>
      <c r="HN12" s="133"/>
      <c r="HX12" s="133"/>
      <c r="IH12" s="133"/>
    </row>
    <row r="13" spans="1:242" s="2" customFormat="1" ht="14.25" customHeight="1" x14ac:dyDescent="0.2">
      <c r="A13" s="625" t="str">
        <f ca="1">IF(ISBLANK('Data Summary'!A15),"",'Data Summary'!A15)</f>
        <v>AFG_2018_UIS</v>
      </c>
      <c r="B13" s="71" t="s">
        <v>52</v>
      </c>
      <c r="C13" s="3">
        <v>0</v>
      </c>
      <c r="D13" s="29"/>
      <c r="E13" s="29"/>
      <c r="F13" s="29"/>
      <c r="G13" s="29"/>
      <c r="H13" s="29"/>
      <c r="I13" s="34"/>
      <c r="J13" s="9"/>
      <c r="K13" s="9"/>
      <c r="L13" s="71" t="s">
        <v>52</v>
      </c>
      <c r="M13" s="3">
        <v>0</v>
      </c>
      <c r="N13" s="29"/>
      <c r="O13" s="29"/>
      <c r="P13" s="29"/>
      <c r="Q13" s="29"/>
      <c r="R13" s="29"/>
      <c r="S13" s="34"/>
      <c r="T13" s="9"/>
      <c r="U13" s="9"/>
      <c r="V13" s="71" t="s">
        <v>303</v>
      </c>
      <c r="W13" s="3">
        <v>0</v>
      </c>
      <c r="X13" s="29">
        <v>46</v>
      </c>
      <c r="Y13" s="29"/>
      <c r="Z13" s="29"/>
      <c r="AA13" s="29"/>
      <c r="AB13" s="29"/>
      <c r="AC13" s="34"/>
      <c r="AD13" s="9"/>
      <c r="AE13" s="9"/>
      <c r="AF13" s="71" t="s">
        <v>52</v>
      </c>
      <c r="AG13" s="3">
        <v>0</v>
      </c>
      <c r="AH13" s="29"/>
      <c r="AI13" s="29"/>
      <c r="AJ13" s="29"/>
      <c r="AK13" s="29"/>
      <c r="AL13" s="29"/>
      <c r="AM13" s="34"/>
      <c r="AN13" s="9"/>
      <c r="AO13" s="9"/>
      <c r="AP13" s="71" t="s">
        <v>52</v>
      </c>
      <c r="AQ13" s="3">
        <v>0</v>
      </c>
      <c r="AR13" s="29"/>
      <c r="AS13" s="29"/>
      <c r="AT13" s="29"/>
      <c r="AU13" s="29"/>
      <c r="AV13" s="29"/>
      <c r="AW13" s="34"/>
      <c r="AX13" s="9"/>
      <c r="AY13" s="9"/>
      <c r="AZ13" s="71" t="s">
        <v>52</v>
      </c>
      <c r="BA13" s="3">
        <v>0</v>
      </c>
      <c r="BB13" s="29">
        <v>29.45</v>
      </c>
      <c r="BC13" s="29"/>
      <c r="BD13" s="29"/>
      <c r="BE13" s="29"/>
      <c r="BF13" s="29"/>
      <c r="BG13" s="34"/>
      <c r="BH13" s="9"/>
      <c r="BI13" s="9"/>
      <c r="BJ13" s="71" t="s">
        <v>52</v>
      </c>
      <c r="BK13" s="3">
        <v>0</v>
      </c>
      <c r="BL13" s="29"/>
      <c r="BM13" s="29"/>
      <c r="BN13" s="29"/>
      <c r="BO13" s="29"/>
      <c r="BP13" s="29"/>
      <c r="BQ13" s="34"/>
      <c r="BR13" s="9"/>
      <c r="BS13" s="9"/>
      <c r="BT13" s="71" t="s">
        <v>52</v>
      </c>
      <c r="BU13" s="3">
        <v>0</v>
      </c>
      <c r="BV13" s="29">
        <v>16.5</v>
      </c>
      <c r="BW13" s="29">
        <v>17.307690000000001</v>
      </c>
      <c r="BX13" s="29">
        <v>15.625</v>
      </c>
      <c r="BY13" s="29"/>
      <c r="BZ13" s="29">
        <v>16.5</v>
      </c>
      <c r="CA13" s="34"/>
      <c r="CB13" s="9"/>
      <c r="CC13" s="9"/>
      <c r="CD13" s="71" t="s">
        <v>52</v>
      </c>
      <c r="CE13" s="3">
        <v>0</v>
      </c>
      <c r="CF13" s="29"/>
      <c r="CG13" s="29"/>
      <c r="CH13" s="29"/>
      <c r="CI13" s="29"/>
      <c r="CJ13" s="29"/>
      <c r="CK13" s="34"/>
      <c r="CL13" s="9"/>
      <c r="CM13" s="9"/>
      <c r="CN13" s="71" t="s">
        <v>52</v>
      </c>
      <c r="CO13" s="3">
        <v>0</v>
      </c>
      <c r="CP13" s="29"/>
      <c r="CQ13" s="29"/>
      <c r="CR13" s="29"/>
      <c r="CS13" s="29"/>
      <c r="CT13" s="29"/>
      <c r="CU13" s="34"/>
      <c r="CV13" s="9"/>
      <c r="CW13" s="9"/>
      <c r="CX13" s="71" t="s">
        <v>52</v>
      </c>
      <c r="CY13" s="3">
        <v>0</v>
      </c>
      <c r="CZ13" s="29"/>
      <c r="DA13" s="29"/>
      <c r="DB13" s="29"/>
      <c r="DC13" s="29"/>
      <c r="DD13" s="29"/>
      <c r="DE13" s="34"/>
      <c r="DF13" s="9"/>
      <c r="DG13" s="9"/>
      <c r="DH13" s="71" t="s">
        <v>52</v>
      </c>
      <c r="DI13" s="3">
        <v>0</v>
      </c>
      <c r="DJ13" s="29">
        <v>51.6965</v>
      </c>
      <c r="DK13" s="29">
        <v>52.009259999999998</v>
      </c>
      <c r="DL13" s="29">
        <v>51.581600000000002</v>
      </c>
      <c r="DM13" s="29"/>
      <c r="DN13" s="29"/>
      <c r="DO13" s="34"/>
      <c r="DP13" s="9"/>
      <c r="DQ13" s="9"/>
      <c r="DR13" s="77"/>
      <c r="EB13" s="77"/>
      <c r="EL13" s="77"/>
      <c r="EV13" s="77"/>
      <c r="FF13" s="77"/>
      <c r="FP13" s="77"/>
      <c r="FZ13" s="77"/>
      <c r="GJ13" s="77"/>
      <c r="GT13" s="77"/>
      <c r="HD13" s="77"/>
      <c r="HN13" s="77"/>
      <c r="HX13" s="77"/>
      <c r="IH13" s="77"/>
    </row>
    <row r="14" spans="1:242" x14ac:dyDescent="0.3">
      <c r="A14" s="625" t="str">
        <f ca="1">IF(ISBLANK('Data Summary'!A16),"",'Data Summary'!A16)</f>
        <v>AFG_2019_UIS</v>
      </c>
      <c r="B14" s="72" t="s">
        <v>82</v>
      </c>
      <c r="C14" s="19">
        <v>0</v>
      </c>
      <c r="D14" s="29"/>
      <c r="E14" s="29"/>
      <c r="F14" s="29"/>
      <c r="G14" s="29"/>
      <c r="H14" s="29"/>
      <c r="I14" s="34"/>
      <c r="J14" s="9"/>
      <c r="K14" s="9"/>
      <c r="L14" s="72" t="s">
        <v>82</v>
      </c>
      <c r="M14" s="19">
        <v>0</v>
      </c>
      <c r="N14" s="29"/>
      <c r="O14" s="29"/>
      <c r="P14" s="29"/>
      <c r="Q14" s="29"/>
      <c r="R14" s="29"/>
      <c r="S14" s="34"/>
      <c r="T14" s="9"/>
      <c r="U14" s="9"/>
      <c r="V14" s="72" t="s">
        <v>82</v>
      </c>
      <c r="W14" s="185">
        <v>0</v>
      </c>
      <c r="X14" s="29"/>
      <c r="Y14" s="29"/>
      <c r="Z14" s="29"/>
      <c r="AA14" s="29"/>
      <c r="AB14" s="29"/>
      <c r="AC14" s="34"/>
      <c r="AD14" s="9"/>
      <c r="AE14" s="9"/>
      <c r="AF14" s="72" t="s">
        <v>82</v>
      </c>
      <c r="AG14" s="19">
        <v>0</v>
      </c>
      <c r="AH14" s="29"/>
      <c r="AI14" s="29"/>
      <c r="AJ14" s="29"/>
      <c r="AK14" s="29"/>
      <c r="AL14" s="29"/>
      <c r="AM14" s="34"/>
      <c r="AN14" s="9"/>
      <c r="AO14" s="9"/>
      <c r="AP14" s="72" t="s">
        <v>82</v>
      </c>
      <c r="AQ14" s="19">
        <v>0</v>
      </c>
      <c r="AR14" s="29"/>
      <c r="AS14" s="29"/>
      <c r="AT14" s="29"/>
      <c r="AU14" s="29"/>
      <c r="AV14" s="29"/>
      <c r="AW14" s="34"/>
      <c r="AX14" s="9"/>
      <c r="AY14" s="9"/>
      <c r="AZ14" s="72" t="s">
        <v>82</v>
      </c>
      <c r="BA14" s="19">
        <v>0</v>
      </c>
      <c r="BB14" s="29"/>
      <c r="BC14" s="29"/>
      <c r="BD14" s="29"/>
      <c r="BE14" s="29"/>
      <c r="BF14" s="29"/>
      <c r="BG14" s="34"/>
      <c r="BH14" s="9"/>
      <c r="BI14" s="9"/>
      <c r="BJ14" s="72" t="s">
        <v>82</v>
      </c>
      <c r="BK14" s="19">
        <v>0</v>
      </c>
      <c r="BL14" s="29"/>
      <c r="BM14" s="29"/>
      <c r="BN14" s="29"/>
      <c r="BO14" s="29"/>
      <c r="BP14" s="29"/>
      <c r="BQ14" s="34"/>
      <c r="BR14" s="9"/>
      <c r="BS14" s="9"/>
      <c r="BT14" s="72" t="s">
        <v>82</v>
      </c>
      <c r="BU14" s="19">
        <v>0</v>
      </c>
      <c r="BV14" s="29">
        <v>0.5</v>
      </c>
      <c r="BW14" s="29">
        <v>0.96153999999999995</v>
      </c>
      <c r="BX14" s="29">
        <v>0</v>
      </c>
      <c r="BY14" s="29"/>
      <c r="BZ14" s="29">
        <v>0.5</v>
      </c>
      <c r="CA14" s="34"/>
      <c r="CB14" s="9"/>
      <c r="CC14" s="9"/>
      <c r="CD14" s="72" t="s">
        <v>82</v>
      </c>
      <c r="CE14" s="19">
        <v>0</v>
      </c>
      <c r="CF14" s="29"/>
      <c r="CG14" s="29"/>
      <c r="CH14" s="29"/>
      <c r="CI14" s="29"/>
      <c r="CJ14" s="29"/>
      <c r="CK14" s="34"/>
      <c r="CL14" s="9"/>
      <c r="CM14" s="9"/>
      <c r="CN14" s="72" t="s">
        <v>82</v>
      </c>
      <c r="CO14" s="19">
        <v>0</v>
      </c>
      <c r="CP14" s="29"/>
      <c r="CQ14" s="29"/>
      <c r="CR14" s="29"/>
      <c r="CS14" s="29"/>
      <c r="CT14" s="29"/>
      <c r="CU14" s="34"/>
      <c r="CV14" s="9"/>
      <c r="CW14" s="9"/>
      <c r="CX14" s="72" t="s">
        <v>82</v>
      </c>
      <c r="CY14" s="19">
        <v>0</v>
      </c>
      <c r="CZ14" s="29"/>
      <c r="DA14" s="29"/>
      <c r="DB14" s="29"/>
      <c r="DC14" s="29"/>
      <c r="DD14" s="29"/>
      <c r="DE14" s="34"/>
      <c r="DF14" s="9"/>
      <c r="DG14" s="9"/>
      <c r="DH14" s="72" t="s">
        <v>82</v>
      </c>
      <c r="DI14" s="19">
        <v>0</v>
      </c>
      <c r="DJ14" s="29"/>
      <c r="DK14" s="29"/>
      <c r="DL14" s="29"/>
      <c r="DM14" s="29"/>
      <c r="DN14" s="29"/>
      <c r="DO14" s="34"/>
      <c r="DP14" s="9"/>
      <c r="DQ14" s="9"/>
    </row>
    <row r="15" spans="1:242" s="1" customFormat="1" x14ac:dyDescent="0.3">
      <c r="A15" s="625" t="str">
        <f ca="1">IF(ISBLANK('Data Summary'!A17),"",'Data Summary'!A17)</f>
        <v>AFG_2022_MSNA</v>
      </c>
      <c r="B15" s="72"/>
      <c r="C15" s="4"/>
      <c r="D15" s="29"/>
      <c r="E15" s="5"/>
      <c r="F15" s="5"/>
      <c r="G15" s="5"/>
      <c r="H15" s="29"/>
      <c r="I15" s="34"/>
      <c r="J15" s="9"/>
      <c r="K15" s="9"/>
      <c r="L15" s="72"/>
      <c r="M15" s="4"/>
      <c r="N15" s="29"/>
      <c r="O15" s="5"/>
      <c r="P15" s="5"/>
      <c r="Q15" s="5"/>
      <c r="R15" s="29"/>
      <c r="S15" s="34"/>
      <c r="T15" s="9"/>
      <c r="U15" s="9"/>
      <c r="V15" s="72" t="s">
        <v>304</v>
      </c>
      <c r="W15" s="4">
        <v>1</v>
      </c>
      <c r="X15" s="29">
        <f>7262/(7262+6186)*100</f>
        <v>54.000594883997621</v>
      </c>
      <c r="Y15" s="5"/>
      <c r="Z15" s="5"/>
      <c r="AA15" s="5"/>
      <c r="AB15" s="29"/>
      <c r="AC15" s="34"/>
      <c r="AD15" s="9"/>
      <c r="AE15" s="9"/>
      <c r="AF15" s="72" t="s">
        <v>134</v>
      </c>
      <c r="AG15" s="4">
        <v>1</v>
      </c>
      <c r="AH15" s="29">
        <v>70</v>
      </c>
      <c r="AI15" s="5"/>
      <c r="AJ15" s="5"/>
      <c r="AK15" s="5"/>
      <c r="AL15" s="29"/>
      <c r="AM15" s="34"/>
      <c r="AN15" s="9"/>
      <c r="AO15" s="9"/>
      <c r="AP15" s="72"/>
      <c r="AQ15" s="4"/>
      <c r="AR15" s="29"/>
      <c r="AS15" s="5"/>
      <c r="AT15" s="5"/>
      <c r="AU15" s="5"/>
      <c r="AV15" s="29"/>
      <c r="AW15" s="34"/>
      <c r="AX15" s="9"/>
      <c r="AY15" s="9"/>
      <c r="AZ15" s="72" t="s">
        <v>135</v>
      </c>
      <c r="BA15" s="4">
        <v>1</v>
      </c>
      <c r="BB15" s="29">
        <v>7.73</v>
      </c>
      <c r="BC15" s="5"/>
      <c r="BD15" s="5"/>
      <c r="BE15" s="5"/>
      <c r="BF15" s="29"/>
      <c r="BG15" s="34"/>
      <c r="BH15" s="9"/>
      <c r="BI15" s="9"/>
      <c r="BJ15" s="72"/>
      <c r="BK15" s="4"/>
      <c r="BL15" s="29"/>
      <c r="BM15" s="5"/>
      <c r="BN15" s="5"/>
      <c r="BO15" s="5"/>
      <c r="BP15" s="29"/>
      <c r="BQ15" s="34"/>
      <c r="BR15" s="9"/>
      <c r="BS15" s="9"/>
      <c r="BT15" s="72" t="s">
        <v>187</v>
      </c>
      <c r="BU15" s="4">
        <v>1</v>
      </c>
      <c r="BV15" s="29">
        <v>2.5</v>
      </c>
      <c r="BW15" s="5">
        <v>2.88462</v>
      </c>
      <c r="BX15" s="5">
        <v>2.0833300000000001</v>
      </c>
      <c r="BY15" s="5"/>
      <c r="BZ15" s="29">
        <v>2.5</v>
      </c>
      <c r="CA15" s="34"/>
      <c r="CB15" s="9"/>
      <c r="CC15" s="9"/>
      <c r="CD15" s="72"/>
      <c r="CE15" s="4"/>
      <c r="CF15" s="29"/>
      <c r="CG15" s="5"/>
      <c r="CH15" s="5"/>
      <c r="CI15" s="5"/>
      <c r="CJ15" s="29"/>
      <c r="CK15" s="34"/>
      <c r="CL15" s="9"/>
      <c r="CM15" s="9"/>
      <c r="CN15" s="72"/>
      <c r="CO15" s="4"/>
      <c r="CP15" s="29"/>
      <c r="CQ15" s="5"/>
      <c r="CR15" s="5"/>
      <c r="CS15" s="5"/>
      <c r="CT15" s="29"/>
      <c r="CU15" s="34"/>
      <c r="CV15" s="9"/>
      <c r="CW15" s="9"/>
      <c r="CX15" s="72"/>
      <c r="CY15" s="4"/>
      <c r="CZ15" s="29"/>
      <c r="DA15" s="5"/>
      <c r="DB15" s="5"/>
      <c r="DC15" s="5"/>
      <c r="DD15" s="29"/>
      <c r="DE15" s="34"/>
      <c r="DF15" s="9"/>
      <c r="DG15" s="9"/>
      <c r="DH15" s="72"/>
      <c r="DI15" s="4"/>
      <c r="DJ15" s="29"/>
      <c r="DK15" s="5"/>
      <c r="DL15" s="5"/>
      <c r="DM15" s="5"/>
      <c r="DN15" s="29"/>
      <c r="DO15" s="34"/>
      <c r="DP15" s="9"/>
      <c r="DQ15" s="9"/>
      <c r="DR15" s="78"/>
      <c r="EB15" s="78"/>
      <c r="EL15" s="78"/>
      <c r="EV15" s="78"/>
      <c r="FF15" s="78"/>
      <c r="FP15" s="78"/>
      <c r="FZ15" s="78"/>
      <c r="GJ15" s="78"/>
      <c r="GT15" s="78"/>
      <c r="HD15" s="78"/>
      <c r="HN15" s="78"/>
      <c r="HX15" s="78"/>
      <c r="IH15" s="78"/>
    </row>
    <row r="16" spans="1:242" s="1" customFormat="1" x14ac:dyDescent="0.3">
      <c r="A16" s="602" t="str">
        <f ca="1">IF(ISBLANK('Data Summary'!A18),"",'Data Summary'!A18)</f>
        <v/>
      </c>
      <c r="B16" s="72"/>
      <c r="C16" s="11"/>
      <c r="D16" s="29"/>
      <c r="E16" s="5"/>
      <c r="F16" s="5"/>
      <c r="G16" s="5"/>
      <c r="H16" s="29"/>
      <c r="I16" s="34"/>
      <c r="J16" s="9"/>
      <c r="K16" s="9"/>
      <c r="L16" s="72"/>
      <c r="M16" s="11"/>
      <c r="N16" s="29"/>
      <c r="O16" s="5"/>
      <c r="P16" s="5"/>
      <c r="Q16" s="5"/>
      <c r="R16" s="29"/>
      <c r="S16" s="34"/>
      <c r="T16" s="9"/>
      <c r="U16" s="9"/>
      <c r="V16" s="72"/>
      <c r="W16" s="11"/>
      <c r="X16" s="29"/>
      <c r="Y16" s="5"/>
      <c r="Z16" s="5"/>
      <c r="AA16" s="5"/>
      <c r="AB16" s="29"/>
      <c r="AC16" s="34"/>
      <c r="AD16" s="9"/>
      <c r="AE16" s="9"/>
      <c r="AF16" s="72"/>
      <c r="AG16" s="11"/>
      <c r="AH16" s="29"/>
      <c r="AI16" s="5"/>
      <c r="AJ16" s="5"/>
      <c r="AK16" s="5"/>
      <c r="AL16" s="29"/>
      <c r="AM16" s="34"/>
      <c r="AN16" s="9"/>
      <c r="AO16" s="9"/>
      <c r="AP16" s="72"/>
      <c r="AQ16" s="11"/>
      <c r="AR16" s="29"/>
      <c r="AS16" s="5"/>
      <c r="AT16" s="5"/>
      <c r="AU16" s="5"/>
      <c r="AV16" s="29"/>
      <c r="AW16" s="34"/>
      <c r="AX16" s="9"/>
      <c r="AY16" s="9"/>
      <c r="AZ16" s="72" t="s">
        <v>136</v>
      </c>
      <c r="BA16" s="11">
        <v>0</v>
      </c>
      <c r="BB16" s="29">
        <v>15.16</v>
      </c>
      <c r="BC16" s="5"/>
      <c r="BD16" s="5"/>
      <c r="BE16" s="5"/>
      <c r="BF16" s="29"/>
      <c r="BG16" s="34"/>
      <c r="BH16" s="9"/>
      <c r="BI16" s="9"/>
      <c r="BJ16" s="72"/>
      <c r="BK16" s="11"/>
      <c r="BL16" s="29"/>
      <c r="BM16" s="5"/>
      <c r="BN16" s="5"/>
      <c r="BO16" s="5"/>
      <c r="BP16" s="29"/>
      <c r="BQ16" s="34"/>
      <c r="BR16" s="9"/>
      <c r="BS16" s="9"/>
      <c r="BT16" s="72" t="s">
        <v>188</v>
      </c>
      <c r="BU16" s="11">
        <v>1</v>
      </c>
      <c r="BV16" s="29">
        <v>6.5</v>
      </c>
      <c r="BW16" s="5">
        <v>7.69231</v>
      </c>
      <c r="BX16" s="5">
        <v>5.2083300000000001</v>
      </c>
      <c r="BY16" s="5"/>
      <c r="BZ16" s="29">
        <v>6.5</v>
      </c>
      <c r="CA16" s="34"/>
      <c r="CB16" s="9"/>
      <c r="CC16" s="9"/>
      <c r="CD16" s="72"/>
      <c r="CE16" s="11"/>
      <c r="CF16" s="29"/>
      <c r="CG16" s="5"/>
      <c r="CH16" s="5"/>
      <c r="CI16" s="5"/>
      <c r="CJ16" s="29"/>
      <c r="CK16" s="34"/>
      <c r="CL16" s="9"/>
      <c r="CM16" s="9"/>
      <c r="CN16" s="72"/>
      <c r="CO16" s="11"/>
      <c r="CP16" s="29"/>
      <c r="CQ16" s="5"/>
      <c r="CR16" s="5"/>
      <c r="CS16" s="5"/>
      <c r="CT16" s="29"/>
      <c r="CU16" s="34"/>
      <c r="CV16" s="9"/>
      <c r="CW16" s="9"/>
      <c r="CX16" s="72"/>
      <c r="CY16" s="11"/>
      <c r="CZ16" s="29"/>
      <c r="DA16" s="5"/>
      <c r="DB16" s="5"/>
      <c r="DC16" s="5"/>
      <c r="DD16" s="29"/>
      <c r="DE16" s="34"/>
      <c r="DF16" s="9"/>
      <c r="DG16" s="9"/>
      <c r="DH16" s="72"/>
      <c r="DI16" s="11"/>
      <c r="DJ16" s="29"/>
      <c r="DK16" s="5"/>
      <c r="DL16" s="5"/>
      <c r="DM16" s="5"/>
      <c r="DN16" s="29"/>
      <c r="DO16" s="34"/>
      <c r="DP16" s="9"/>
      <c r="DQ16" s="9"/>
      <c r="DR16" s="78"/>
      <c r="EB16" s="78"/>
      <c r="EL16" s="78"/>
      <c r="EV16" s="78"/>
      <c r="FF16" s="78"/>
      <c r="FP16" s="78"/>
      <c r="FZ16" s="78"/>
      <c r="GJ16" s="78"/>
      <c r="GT16" s="78"/>
      <c r="HD16" s="78"/>
      <c r="HN16" s="78"/>
      <c r="HX16" s="78"/>
      <c r="IH16" s="78"/>
    </row>
    <row r="17" spans="1:242" s="1" customFormat="1" x14ac:dyDescent="0.3">
      <c r="A17" s="602" t="str">
        <f ca="1">IF(ISBLANK('Data Summary'!A19),"",'Data Summary'!A19)</f>
        <v/>
      </c>
      <c r="B17" s="72"/>
      <c r="C17" s="11"/>
      <c r="D17" s="29"/>
      <c r="E17" s="5"/>
      <c r="F17" s="5"/>
      <c r="G17" s="5"/>
      <c r="H17" s="5"/>
      <c r="I17" s="23"/>
      <c r="J17" s="9"/>
      <c r="K17" s="9"/>
      <c r="L17" s="72"/>
      <c r="M17" s="11"/>
      <c r="N17" s="29"/>
      <c r="O17" s="5"/>
      <c r="P17" s="5"/>
      <c r="Q17" s="5"/>
      <c r="R17" s="5"/>
      <c r="S17" s="23"/>
      <c r="T17" s="9"/>
      <c r="U17" s="9"/>
      <c r="V17" s="72"/>
      <c r="W17" s="11"/>
      <c r="X17" s="29"/>
      <c r="Y17" s="5"/>
      <c r="Z17" s="5"/>
      <c r="AA17" s="5"/>
      <c r="AB17" s="5"/>
      <c r="AC17" s="23"/>
      <c r="AD17" s="9"/>
      <c r="AE17" s="9"/>
      <c r="AF17" s="72"/>
      <c r="AG17" s="11"/>
      <c r="AH17" s="29"/>
      <c r="AI17" s="5"/>
      <c r="AJ17" s="5"/>
      <c r="AK17" s="5"/>
      <c r="AL17" s="5"/>
      <c r="AM17" s="23"/>
      <c r="AN17" s="9"/>
      <c r="AO17" s="9"/>
      <c r="AP17" s="72"/>
      <c r="AQ17" s="11"/>
      <c r="AR17" s="29"/>
      <c r="AS17" s="5"/>
      <c r="AT17" s="5"/>
      <c r="AU17" s="5"/>
      <c r="AV17" s="5"/>
      <c r="AW17" s="23"/>
      <c r="AX17" s="9"/>
      <c r="AY17" s="9"/>
      <c r="AZ17" s="72" t="s">
        <v>137</v>
      </c>
      <c r="BA17" s="11">
        <v>0</v>
      </c>
      <c r="BB17" s="29">
        <v>5.51</v>
      </c>
      <c r="BC17" s="5"/>
      <c r="BD17" s="5"/>
      <c r="BE17" s="5"/>
      <c r="BF17" s="5"/>
      <c r="BG17" s="23"/>
      <c r="BH17" s="9"/>
      <c r="BI17" s="9"/>
      <c r="BJ17" s="72"/>
      <c r="BK17" s="11"/>
      <c r="BL17" s="29"/>
      <c r="BM17" s="5"/>
      <c r="BN17" s="5"/>
      <c r="BO17" s="5"/>
      <c r="BP17" s="5"/>
      <c r="BQ17" s="23"/>
      <c r="BR17" s="9"/>
      <c r="BS17" s="9"/>
      <c r="BT17" s="72" t="s">
        <v>189</v>
      </c>
      <c r="BU17" s="11">
        <v>1</v>
      </c>
      <c r="BV17" s="29">
        <v>7.5</v>
      </c>
      <c r="BW17" s="5">
        <v>7.69231</v>
      </c>
      <c r="BX17" s="5">
        <v>7.2916699999999999</v>
      </c>
      <c r="BY17" s="5"/>
      <c r="BZ17" s="5">
        <v>7.5</v>
      </c>
      <c r="CA17" s="23"/>
      <c r="CB17" s="9"/>
      <c r="CC17" s="9"/>
      <c r="CD17" s="72"/>
      <c r="CE17" s="11"/>
      <c r="CF17" s="29"/>
      <c r="CG17" s="5"/>
      <c r="CH17" s="5"/>
      <c r="CI17" s="5"/>
      <c r="CJ17" s="5"/>
      <c r="CK17" s="23"/>
      <c r="CL17" s="9"/>
      <c r="CM17" s="9"/>
      <c r="CN17" s="72"/>
      <c r="CO17" s="11"/>
      <c r="CP17" s="29"/>
      <c r="CQ17" s="5"/>
      <c r="CR17" s="5"/>
      <c r="CS17" s="5"/>
      <c r="CT17" s="5"/>
      <c r="CU17" s="23"/>
      <c r="CV17" s="9"/>
      <c r="CW17" s="9"/>
      <c r="CX17" s="72"/>
      <c r="CY17" s="11"/>
      <c r="CZ17" s="29"/>
      <c r="DA17" s="5"/>
      <c r="DB17" s="5"/>
      <c r="DC17" s="5"/>
      <c r="DD17" s="5"/>
      <c r="DE17" s="23"/>
      <c r="DF17" s="9"/>
      <c r="DG17" s="9"/>
      <c r="DH17" s="72"/>
      <c r="DI17" s="11"/>
      <c r="DJ17" s="29"/>
      <c r="DK17" s="5"/>
      <c r="DL17" s="5"/>
      <c r="DM17" s="5"/>
      <c r="DN17" s="5"/>
      <c r="DO17" s="23"/>
      <c r="DP17" s="9"/>
      <c r="DQ17" s="9"/>
      <c r="DR17" s="78"/>
      <c r="EB17" s="78"/>
      <c r="EL17" s="78"/>
      <c r="EV17" s="78"/>
      <c r="FF17" s="78"/>
      <c r="FP17" s="78"/>
      <c r="FZ17" s="78"/>
      <c r="GJ17" s="78"/>
      <c r="GT17" s="78"/>
      <c r="HD17" s="78"/>
      <c r="HN17" s="78"/>
      <c r="HX17" s="78"/>
      <c r="IH17" s="78"/>
    </row>
    <row r="18" spans="1:242" s="1" customFormat="1" x14ac:dyDescent="0.3">
      <c r="A18" s="602" t="str">
        <f ca="1">IF(ISBLANK('Data Summary'!A20),"",'Data Summary'!A20)</f>
        <v/>
      </c>
      <c r="B18" s="72"/>
      <c r="C18" s="11"/>
      <c r="D18" s="29"/>
      <c r="E18" s="35"/>
      <c r="F18" s="35"/>
      <c r="G18" s="5"/>
      <c r="H18" s="5"/>
      <c r="I18" s="23"/>
      <c r="J18" s="9"/>
      <c r="K18" s="9"/>
      <c r="L18" s="72"/>
      <c r="M18" s="11"/>
      <c r="N18" s="29"/>
      <c r="O18" s="35"/>
      <c r="P18" s="35"/>
      <c r="Q18" s="5"/>
      <c r="R18" s="5"/>
      <c r="S18" s="23"/>
      <c r="T18" s="9"/>
      <c r="U18" s="9"/>
      <c r="V18" s="72"/>
      <c r="W18" s="11"/>
      <c r="X18" s="29"/>
      <c r="Y18" s="35"/>
      <c r="Z18" s="35"/>
      <c r="AA18" s="5"/>
      <c r="AB18" s="5"/>
      <c r="AC18" s="23"/>
      <c r="AD18" s="9"/>
      <c r="AE18" s="9"/>
      <c r="AF18" s="72"/>
      <c r="AG18" s="11"/>
      <c r="AH18" s="29"/>
      <c r="AI18" s="35"/>
      <c r="AJ18" s="35"/>
      <c r="AK18" s="5"/>
      <c r="AL18" s="5"/>
      <c r="AM18" s="23"/>
      <c r="AN18" s="9"/>
      <c r="AO18" s="9"/>
      <c r="AP18" s="72"/>
      <c r="AQ18" s="11"/>
      <c r="AR18" s="29"/>
      <c r="AS18" s="35"/>
      <c r="AT18" s="35"/>
      <c r="AU18" s="5"/>
      <c r="AV18" s="5"/>
      <c r="AW18" s="23"/>
      <c r="AX18" s="9"/>
      <c r="AY18" s="9"/>
      <c r="AZ18" s="72" t="s">
        <v>138</v>
      </c>
      <c r="BA18" s="11">
        <v>1</v>
      </c>
      <c r="BB18" s="29">
        <v>1.6</v>
      </c>
      <c r="BC18" s="35"/>
      <c r="BD18" s="35"/>
      <c r="BE18" s="5"/>
      <c r="BF18" s="5"/>
      <c r="BG18" s="23"/>
      <c r="BH18" s="9"/>
      <c r="BI18" s="9"/>
      <c r="BJ18" s="72"/>
      <c r="BK18" s="11"/>
      <c r="BL18" s="29"/>
      <c r="BM18" s="35"/>
      <c r="BN18" s="35"/>
      <c r="BO18" s="5"/>
      <c r="BP18" s="5"/>
      <c r="BQ18" s="23"/>
      <c r="BR18" s="9"/>
      <c r="BS18" s="9"/>
      <c r="BT18" s="72" t="s">
        <v>190</v>
      </c>
      <c r="BU18" s="11">
        <v>1</v>
      </c>
      <c r="BV18" s="29">
        <v>39</v>
      </c>
      <c r="BW18" s="35">
        <v>39.423079999999999</v>
      </c>
      <c r="BX18" s="35">
        <v>38.541670000000003</v>
      </c>
      <c r="BY18" s="5"/>
      <c r="BZ18" s="5">
        <v>39</v>
      </c>
      <c r="CA18" s="23"/>
      <c r="CB18" s="9"/>
      <c r="CC18" s="9"/>
      <c r="CD18" s="72"/>
      <c r="CE18" s="11"/>
      <c r="CF18" s="29"/>
      <c r="CG18" s="35"/>
      <c r="CH18" s="35"/>
      <c r="CI18" s="5"/>
      <c r="CJ18" s="5"/>
      <c r="CK18" s="23"/>
      <c r="CL18" s="9"/>
      <c r="CM18" s="9"/>
      <c r="CN18" s="72"/>
      <c r="CO18" s="11"/>
      <c r="CP18" s="29"/>
      <c r="CQ18" s="35"/>
      <c r="CR18" s="35"/>
      <c r="CS18" s="5"/>
      <c r="CT18" s="5"/>
      <c r="CU18" s="23"/>
      <c r="CV18" s="9"/>
      <c r="CW18" s="9"/>
      <c r="CX18" s="72"/>
      <c r="CY18" s="11"/>
      <c r="CZ18" s="29"/>
      <c r="DA18" s="35"/>
      <c r="DB18" s="35"/>
      <c r="DC18" s="5"/>
      <c r="DD18" s="5"/>
      <c r="DE18" s="23"/>
      <c r="DF18" s="9"/>
      <c r="DG18" s="9"/>
      <c r="DH18" s="72"/>
      <c r="DI18" s="11"/>
      <c r="DJ18" s="29"/>
      <c r="DK18" s="35"/>
      <c r="DL18" s="35"/>
      <c r="DM18" s="5"/>
      <c r="DN18" s="5"/>
      <c r="DO18" s="23"/>
      <c r="DP18" s="9"/>
      <c r="DQ18" s="9"/>
      <c r="DR18" s="78"/>
      <c r="EB18" s="78"/>
      <c r="EL18" s="78"/>
      <c r="EV18" s="78"/>
      <c r="FF18" s="78"/>
      <c r="FP18" s="78"/>
      <c r="FZ18" s="78"/>
      <c r="GJ18" s="78"/>
      <c r="GT18" s="78"/>
      <c r="HD18" s="78"/>
      <c r="HN18" s="78"/>
      <c r="HX18" s="78"/>
      <c r="IH18" s="78"/>
    </row>
    <row r="19" spans="1:242" s="1" customFormat="1" x14ac:dyDescent="0.3">
      <c r="A19" s="602" t="str">
        <f ca="1">IF(ISBLANK('Data Summary'!A21),"",'Data Summary'!A21)</f>
        <v/>
      </c>
      <c r="B19" s="72"/>
      <c r="C19" s="4"/>
      <c r="D19" s="29"/>
      <c r="E19" s="35"/>
      <c r="F19" s="35"/>
      <c r="G19" s="35"/>
      <c r="H19" s="35"/>
      <c r="I19" s="36"/>
      <c r="J19" s="9"/>
      <c r="K19" s="9"/>
      <c r="L19" s="72"/>
      <c r="M19" s="4"/>
      <c r="N19" s="29"/>
      <c r="O19" s="35"/>
      <c r="P19" s="35"/>
      <c r="Q19" s="35"/>
      <c r="R19" s="35"/>
      <c r="S19" s="36"/>
      <c r="T19" s="9"/>
      <c r="U19" s="9"/>
      <c r="V19" s="72"/>
      <c r="W19" s="4"/>
      <c r="X19" s="29"/>
      <c r="Y19" s="35"/>
      <c r="Z19" s="35"/>
      <c r="AA19" s="35"/>
      <c r="AB19" s="35"/>
      <c r="AC19" s="36"/>
      <c r="AD19" s="9"/>
      <c r="AE19" s="9"/>
      <c r="AF19" s="72"/>
      <c r="AG19" s="4"/>
      <c r="AH19" s="29"/>
      <c r="AI19" s="35"/>
      <c r="AJ19" s="35"/>
      <c r="AK19" s="35"/>
      <c r="AL19" s="35"/>
      <c r="AM19" s="36"/>
      <c r="AN19" s="9"/>
      <c r="AO19" s="9"/>
      <c r="AP19" s="72"/>
      <c r="AQ19" s="4"/>
      <c r="AR19" s="29"/>
      <c r="AS19" s="35"/>
      <c r="AT19" s="35"/>
      <c r="AU19" s="35"/>
      <c r="AV19" s="35"/>
      <c r="AW19" s="36"/>
      <c r="AX19" s="9"/>
      <c r="AY19" s="9"/>
      <c r="AZ19" s="72" t="s">
        <v>139</v>
      </c>
      <c r="BA19" s="4">
        <v>1</v>
      </c>
      <c r="BB19" s="29">
        <v>17.78</v>
      </c>
      <c r="BC19" s="35"/>
      <c r="BD19" s="35"/>
      <c r="BE19" s="35"/>
      <c r="BF19" s="35"/>
      <c r="BG19" s="36"/>
      <c r="BH19" s="9"/>
      <c r="BI19" s="9"/>
      <c r="BJ19" s="72"/>
      <c r="BK19" s="4"/>
      <c r="BL19" s="29"/>
      <c r="BM19" s="35"/>
      <c r="BN19" s="35"/>
      <c r="BO19" s="35"/>
      <c r="BP19" s="35"/>
      <c r="BQ19" s="36"/>
      <c r="BR19" s="9"/>
      <c r="BS19" s="9"/>
      <c r="BT19" s="72" t="s">
        <v>191</v>
      </c>
      <c r="BU19" s="4">
        <v>1</v>
      </c>
      <c r="BV19" s="29">
        <v>14</v>
      </c>
      <c r="BW19" s="35">
        <v>13.461539999999999</v>
      </c>
      <c r="BX19" s="35">
        <v>14.58333</v>
      </c>
      <c r="BY19" s="35"/>
      <c r="BZ19" s="35">
        <v>14</v>
      </c>
      <c r="CA19" s="36"/>
      <c r="CB19" s="9"/>
      <c r="CC19" s="9"/>
      <c r="CD19" s="72"/>
      <c r="CE19" s="4"/>
      <c r="CF19" s="29"/>
      <c r="CG19" s="35"/>
      <c r="CH19" s="35"/>
      <c r="CI19" s="35"/>
      <c r="CJ19" s="35"/>
      <c r="CK19" s="36"/>
      <c r="CL19" s="9"/>
      <c r="CM19" s="9"/>
      <c r="CN19" s="72"/>
      <c r="CO19" s="4"/>
      <c r="CP19" s="29"/>
      <c r="CQ19" s="35"/>
      <c r="CR19" s="35"/>
      <c r="CS19" s="35"/>
      <c r="CT19" s="35"/>
      <c r="CU19" s="36"/>
      <c r="CV19" s="9"/>
      <c r="CW19" s="9"/>
      <c r="CX19" s="72"/>
      <c r="CY19" s="4"/>
      <c r="CZ19" s="29"/>
      <c r="DA19" s="35"/>
      <c r="DB19" s="35"/>
      <c r="DC19" s="35"/>
      <c r="DD19" s="35"/>
      <c r="DE19" s="36"/>
      <c r="DF19" s="9"/>
      <c r="DG19" s="9"/>
      <c r="DH19" s="72"/>
      <c r="DI19" s="4"/>
      <c r="DJ19" s="29"/>
      <c r="DK19" s="35"/>
      <c r="DL19" s="35"/>
      <c r="DM19" s="35"/>
      <c r="DN19" s="35"/>
      <c r="DO19" s="36"/>
      <c r="DP19" s="9"/>
      <c r="DQ19" s="9"/>
      <c r="DR19" s="78"/>
      <c r="EB19" s="78"/>
      <c r="EL19" s="78"/>
      <c r="EV19" s="78"/>
      <c r="FF19" s="78"/>
      <c r="FP19" s="78"/>
      <c r="FZ19" s="78"/>
      <c r="GJ19" s="78"/>
      <c r="GT19" s="78"/>
      <c r="HD19" s="78"/>
      <c r="HN19" s="78"/>
      <c r="HX19" s="78"/>
      <c r="IH19" s="78"/>
    </row>
    <row r="20" spans="1:242" s="1" customFormat="1" x14ac:dyDescent="0.3">
      <c r="A20" s="602" t="str">
        <f ca="1">IF(ISBLANK('Data Summary'!A22),"",'Data Summary'!A22)</f>
        <v/>
      </c>
      <c r="B20" s="72"/>
      <c r="C20" s="4"/>
      <c r="D20" s="35"/>
      <c r="E20" s="35"/>
      <c r="F20" s="35"/>
      <c r="G20" s="35"/>
      <c r="H20" s="35"/>
      <c r="I20" s="37"/>
      <c r="J20" s="9"/>
      <c r="K20" s="9"/>
      <c r="L20" s="72"/>
      <c r="M20" s="4"/>
      <c r="N20" s="35"/>
      <c r="O20" s="35"/>
      <c r="P20" s="35"/>
      <c r="Q20" s="35"/>
      <c r="R20" s="35"/>
      <c r="S20" s="37"/>
      <c r="T20" s="9"/>
      <c r="U20" s="9"/>
      <c r="V20" s="72"/>
      <c r="W20" s="4"/>
      <c r="X20" s="35"/>
      <c r="Y20" s="35"/>
      <c r="Z20" s="35"/>
      <c r="AA20" s="35"/>
      <c r="AB20" s="35"/>
      <c r="AC20" s="37"/>
      <c r="AD20" s="9"/>
      <c r="AE20" s="9"/>
      <c r="AF20" s="72"/>
      <c r="AG20" s="4"/>
      <c r="AH20" s="35"/>
      <c r="AI20" s="35"/>
      <c r="AJ20" s="35"/>
      <c r="AK20" s="35"/>
      <c r="AL20" s="35"/>
      <c r="AM20" s="37"/>
      <c r="AN20" s="9"/>
      <c r="AO20" s="9"/>
      <c r="AP20" s="72"/>
      <c r="AQ20" s="4"/>
      <c r="AR20" s="35"/>
      <c r="AS20" s="35"/>
      <c r="AT20" s="35"/>
      <c r="AU20" s="35"/>
      <c r="AV20" s="35"/>
      <c r="AW20" s="37"/>
      <c r="AX20" s="9"/>
      <c r="AY20" s="9"/>
      <c r="AZ20" s="72" t="s">
        <v>140</v>
      </c>
      <c r="BA20" s="4">
        <v>1</v>
      </c>
      <c r="BB20" s="35">
        <v>8.1999999999999993</v>
      </c>
      <c r="BC20" s="35"/>
      <c r="BD20" s="35"/>
      <c r="BE20" s="35"/>
      <c r="BF20" s="35"/>
      <c r="BG20" s="37"/>
      <c r="BH20" s="9"/>
      <c r="BI20" s="9"/>
      <c r="BJ20" s="72"/>
      <c r="BK20" s="4"/>
      <c r="BL20" s="35"/>
      <c r="BM20" s="35"/>
      <c r="BN20" s="35"/>
      <c r="BO20" s="35"/>
      <c r="BP20" s="35"/>
      <c r="BQ20" s="37"/>
      <c r="BR20" s="9"/>
      <c r="BS20" s="9"/>
      <c r="BT20" s="72" t="s">
        <v>192</v>
      </c>
      <c r="BU20" s="4">
        <v>0</v>
      </c>
      <c r="BV20" s="35">
        <v>2</v>
      </c>
      <c r="BW20" s="35">
        <v>0.96153999999999995</v>
      </c>
      <c r="BX20" s="35">
        <v>3.125</v>
      </c>
      <c r="BY20" s="35"/>
      <c r="BZ20" s="35">
        <v>2</v>
      </c>
      <c r="CA20" s="37"/>
      <c r="CB20" s="9"/>
      <c r="CC20" s="9"/>
      <c r="CD20" s="72"/>
      <c r="CE20" s="4"/>
      <c r="CF20" s="35"/>
      <c r="CG20" s="35"/>
      <c r="CH20" s="35"/>
      <c r="CI20" s="35"/>
      <c r="CJ20" s="35"/>
      <c r="CK20" s="37"/>
      <c r="CL20" s="9"/>
      <c r="CM20" s="9"/>
      <c r="CN20" s="72"/>
      <c r="CO20" s="4"/>
      <c r="CP20" s="35"/>
      <c r="CQ20" s="35"/>
      <c r="CR20" s="35"/>
      <c r="CS20" s="35"/>
      <c r="CT20" s="35"/>
      <c r="CU20" s="37"/>
      <c r="CV20" s="9"/>
      <c r="CW20" s="9"/>
      <c r="CX20" s="72"/>
      <c r="CY20" s="4"/>
      <c r="CZ20" s="35"/>
      <c r="DA20" s="35"/>
      <c r="DB20" s="35"/>
      <c r="DC20" s="35"/>
      <c r="DD20" s="35"/>
      <c r="DE20" s="37"/>
      <c r="DF20" s="9"/>
      <c r="DG20" s="9"/>
      <c r="DH20" s="72"/>
      <c r="DI20" s="4"/>
      <c r="DJ20" s="35"/>
      <c r="DK20" s="35"/>
      <c r="DL20" s="35"/>
      <c r="DM20" s="35"/>
      <c r="DN20" s="35"/>
      <c r="DO20" s="37"/>
      <c r="DP20" s="9"/>
      <c r="DQ20" s="9"/>
      <c r="DR20" s="78"/>
      <c r="EB20" s="78"/>
      <c r="EL20" s="78"/>
      <c r="EV20" s="78"/>
      <c r="FF20" s="78"/>
      <c r="FP20" s="78"/>
      <c r="FZ20" s="78"/>
      <c r="GJ20" s="78"/>
      <c r="GT20" s="78"/>
      <c r="HD20" s="78"/>
      <c r="HN20" s="78"/>
      <c r="HX20" s="78"/>
      <c r="IH20" s="78"/>
    </row>
    <row r="21" spans="1:242" s="1" customFormat="1" x14ac:dyDescent="0.3">
      <c r="A21" s="602" t="str">
        <f ca="1">IF(ISBLANK('Data Summary'!A23),"",'Data Summary'!A23)</f>
        <v/>
      </c>
      <c r="B21" s="72"/>
      <c r="C21" s="11"/>
      <c r="D21" s="5"/>
      <c r="E21" s="5"/>
      <c r="F21" s="5"/>
      <c r="G21" s="5"/>
      <c r="H21" s="5"/>
      <c r="I21" s="37"/>
      <c r="J21" s="9"/>
      <c r="K21" s="9"/>
      <c r="L21" s="72"/>
      <c r="M21" s="11"/>
      <c r="N21" s="5"/>
      <c r="O21" s="5"/>
      <c r="P21" s="5"/>
      <c r="Q21" s="5"/>
      <c r="R21" s="5"/>
      <c r="S21" s="37"/>
      <c r="T21" s="9"/>
      <c r="U21" s="9"/>
      <c r="V21" s="72"/>
      <c r="W21" s="11"/>
      <c r="X21" s="5"/>
      <c r="Y21" s="5"/>
      <c r="Z21" s="5"/>
      <c r="AA21" s="5"/>
      <c r="AB21" s="5"/>
      <c r="AC21" s="37"/>
      <c r="AD21" s="9"/>
      <c r="AE21" s="9"/>
      <c r="AF21" s="72"/>
      <c r="AG21" s="11"/>
      <c r="AH21" s="5"/>
      <c r="AI21" s="5"/>
      <c r="AJ21" s="5"/>
      <c r="AK21" s="5"/>
      <c r="AL21" s="5"/>
      <c r="AM21" s="37"/>
      <c r="AN21" s="9"/>
      <c r="AO21" s="9"/>
      <c r="AP21" s="72"/>
      <c r="AQ21" s="11"/>
      <c r="AR21" s="5"/>
      <c r="AS21" s="5"/>
      <c r="AT21" s="5"/>
      <c r="AU21" s="5"/>
      <c r="AV21" s="5"/>
      <c r="AW21" s="37"/>
      <c r="AX21" s="9"/>
      <c r="AY21" s="9"/>
      <c r="AZ21" s="72" t="s">
        <v>141</v>
      </c>
      <c r="BA21" s="11">
        <v>0</v>
      </c>
      <c r="BB21" s="5">
        <v>1.91</v>
      </c>
      <c r="BC21" s="5"/>
      <c r="BD21" s="5"/>
      <c r="BE21" s="5"/>
      <c r="BF21" s="5"/>
      <c r="BG21" s="37"/>
      <c r="BH21" s="9"/>
      <c r="BI21" s="9"/>
      <c r="BJ21" s="72"/>
      <c r="BK21" s="11"/>
      <c r="BL21" s="5"/>
      <c r="BM21" s="5"/>
      <c r="BN21" s="5"/>
      <c r="BO21" s="5"/>
      <c r="BP21" s="5"/>
      <c r="BQ21" s="37"/>
      <c r="BR21" s="9"/>
      <c r="BS21" s="9"/>
      <c r="BT21" s="72" t="s">
        <v>193</v>
      </c>
      <c r="BU21" s="11">
        <v>1</v>
      </c>
      <c r="BV21" s="5">
        <v>1.5</v>
      </c>
      <c r="BW21" s="5">
        <v>0.96153999999999995</v>
      </c>
      <c r="BX21" s="5">
        <v>2.0833300000000001</v>
      </c>
      <c r="BY21" s="5"/>
      <c r="BZ21" s="5">
        <v>1.5</v>
      </c>
      <c r="CA21" s="37"/>
      <c r="CB21" s="9"/>
      <c r="CC21" s="9"/>
      <c r="CD21" s="72"/>
      <c r="CE21" s="11"/>
      <c r="CF21" s="5"/>
      <c r="CG21" s="5"/>
      <c r="CH21" s="5"/>
      <c r="CI21" s="5"/>
      <c r="CJ21" s="5"/>
      <c r="CK21" s="37"/>
      <c r="CL21" s="9"/>
      <c r="CM21" s="9"/>
      <c r="CN21" s="72"/>
      <c r="CO21" s="11"/>
      <c r="CP21" s="5"/>
      <c r="CQ21" s="5"/>
      <c r="CR21" s="5"/>
      <c r="CS21" s="5"/>
      <c r="CT21" s="5"/>
      <c r="CU21" s="37"/>
      <c r="CV21" s="9"/>
      <c r="CW21" s="9"/>
      <c r="CX21" s="72"/>
      <c r="CY21" s="11"/>
      <c r="CZ21" s="5"/>
      <c r="DA21" s="5"/>
      <c r="DB21" s="5"/>
      <c r="DC21" s="5"/>
      <c r="DD21" s="5"/>
      <c r="DE21" s="37"/>
      <c r="DF21" s="9"/>
      <c r="DG21" s="9"/>
      <c r="DH21" s="72"/>
      <c r="DI21" s="11"/>
      <c r="DJ21" s="5"/>
      <c r="DK21" s="5"/>
      <c r="DL21" s="5"/>
      <c r="DM21" s="5"/>
      <c r="DN21" s="5"/>
      <c r="DO21" s="37"/>
      <c r="DP21" s="9"/>
      <c r="DQ21" s="9"/>
      <c r="DR21" s="78"/>
      <c r="EB21" s="78"/>
      <c r="EL21" s="78"/>
      <c r="EV21" s="78"/>
      <c r="FF21" s="78"/>
      <c r="FP21" s="78"/>
      <c r="FZ21" s="78"/>
      <c r="GJ21" s="78"/>
      <c r="GT21" s="78"/>
      <c r="HD21" s="78"/>
      <c r="HN21" s="78"/>
      <c r="HX21" s="78"/>
      <c r="IH21" s="78"/>
    </row>
    <row r="22" spans="1:242" s="1" customFormat="1" x14ac:dyDescent="0.3">
      <c r="A22" s="602" t="str">
        <f ca="1">IF(ISBLANK('Data Summary'!A24),"",'Data Summary'!A24)</f>
        <v/>
      </c>
      <c r="B22" s="72"/>
      <c r="C22" s="11"/>
      <c r="D22" s="5"/>
      <c r="E22" s="5"/>
      <c r="F22" s="5"/>
      <c r="G22" s="5"/>
      <c r="H22" s="5"/>
      <c r="I22" s="23"/>
      <c r="J22" s="9"/>
      <c r="K22" s="9"/>
      <c r="L22" s="72"/>
      <c r="M22" s="11"/>
      <c r="N22" s="5"/>
      <c r="O22" s="5"/>
      <c r="P22" s="5"/>
      <c r="Q22" s="5"/>
      <c r="R22" s="5"/>
      <c r="S22" s="23"/>
      <c r="T22" s="9"/>
      <c r="U22" s="9"/>
      <c r="V22" s="72"/>
      <c r="W22" s="11"/>
      <c r="X22" s="5"/>
      <c r="Y22" s="5"/>
      <c r="Z22" s="5"/>
      <c r="AA22" s="5"/>
      <c r="AB22" s="5"/>
      <c r="AC22" s="23"/>
      <c r="AD22" s="9"/>
      <c r="AE22" s="9"/>
      <c r="AF22" s="72"/>
      <c r="AG22" s="11"/>
      <c r="AH22" s="5"/>
      <c r="AI22" s="5"/>
      <c r="AJ22" s="5"/>
      <c r="AK22" s="5"/>
      <c r="AL22" s="5"/>
      <c r="AM22" s="23"/>
      <c r="AN22" s="9"/>
      <c r="AO22" s="9"/>
      <c r="AP22" s="72"/>
      <c r="AQ22" s="11"/>
      <c r="AR22" s="5"/>
      <c r="AS22" s="5"/>
      <c r="AT22" s="5"/>
      <c r="AU22" s="5"/>
      <c r="AV22" s="5"/>
      <c r="AW22" s="23"/>
      <c r="AX22" s="9"/>
      <c r="AY22" s="9"/>
      <c r="AZ22" s="72" t="s">
        <v>142</v>
      </c>
      <c r="BA22" s="11">
        <v>0.5</v>
      </c>
      <c r="BB22" s="5">
        <v>3.81</v>
      </c>
      <c r="BC22" s="5"/>
      <c r="BD22" s="5"/>
      <c r="BE22" s="5"/>
      <c r="BF22" s="5"/>
      <c r="BG22" s="23"/>
      <c r="BH22" s="9"/>
      <c r="BI22" s="9"/>
      <c r="BJ22" s="72"/>
      <c r="BK22" s="11"/>
      <c r="BL22" s="5"/>
      <c r="BM22" s="5"/>
      <c r="BN22" s="5"/>
      <c r="BO22" s="5"/>
      <c r="BP22" s="5"/>
      <c r="BQ22" s="23"/>
      <c r="BR22" s="9"/>
      <c r="BS22" s="9"/>
      <c r="BT22" s="72" t="s">
        <v>194</v>
      </c>
      <c r="BU22" s="11">
        <v>0</v>
      </c>
      <c r="BV22" s="5">
        <v>2.5</v>
      </c>
      <c r="BW22" s="5">
        <v>2.88462</v>
      </c>
      <c r="BX22" s="5">
        <v>2.0833300000000001</v>
      </c>
      <c r="BY22" s="5"/>
      <c r="BZ22" s="5">
        <v>2.5</v>
      </c>
      <c r="CA22" s="23"/>
      <c r="CB22" s="9"/>
      <c r="CC22" s="9"/>
      <c r="CD22" s="72"/>
      <c r="CE22" s="11"/>
      <c r="CF22" s="5"/>
      <c r="CG22" s="5"/>
      <c r="CH22" s="5"/>
      <c r="CI22" s="5"/>
      <c r="CJ22" s="5"/>
      <c r="CK22" s="23"/>
      <c r="CL22" s="9"/>
      <c r="CM22" s="9"/>
      <c r="CN22" s="72"/>
      <c r="CO22" s="11"/>
      <c r="CP22" s="5"/>
      <c r="CQ22" s="5"/>
      <c r="CR22" s="5"/>
      <c r="CS22" s="5"/>
      <c r="CT22" s="5"/>
      <c r="CU22" s="23"/>
      <c r="CV22" s="9"/>
      <c r="CW22" s="9"/>
      <c r="CX22" s="72"/>
      <c r="CY22" s="11"/>
      <c r="CZ22" s="5"/>
      <c r="DA22" s="5"/>
      <c r="DB22" s="5"/>
      <c r="DC22" s="5"/>
      <c r="DD22" s="5"/>
      <c r="DE22" s="23"/>
      <c r="DF22" s="9"/>
      <c r="DG22" s="9"/>
      <c r="DH22" s="72"/>
      <c r="DI22" s="11"/>
      <c r="DJ22" s="5"/>
      <c r="DK22" s="5"/>
      <c r="DL22" s="5"/>
      <c r="DM22" s="5"/>
      <c r="DN22" s="5"/>
      <c r="DO22" s="23"/>
      <c r="DP22" s="9"/>
      <c r="DQ22" s="9"/>
      <c r="DR22" s="78"/>
      <c r="EB22" s="78"/>
      <c r="EL22" s="78"/>
      <c r="EV22" s="78"/>
      <c r="FF22" s="78"/>
      <c r="FP22" s="78"/>
      <c r="FZ22" s="78"/>
      <c r="GJ22" s="78"/>
      <c r="GT22" s="78"/>
      <c r="HD22" s="78"/>
      <c r="HN22" s="78"/>
      <c r="HX22" s="78"/>
      <c r="IH22" s="78"/>
    </row>
    <row r="23" spans="1:242" s="1" customFormat="1" x14ac:dyDescent="0.3">
      <c r="A23" s="602" t="str">
        <f ca="1">IF(ISBLANK('Data Summary'!A25),"",'Data Summary'!A25)</f>
        <v/>
      </c>
      <c r="B23" s="72"/>
      <c r="C23" s="11"/>
      <c r="D23" s="5"/>
      <c r="E23" s="5"/>
      <c r="F23" s="5"/>
      <c r="G23" s="5"/>
      <c r="H23" s="5"/>
      <c r="I23" s="23"/>
      <c r="J23" s="9"/>
      <c r="K23" s="9"/>
      <c r="L23" s="72"/>
      <c r="M23" s="11"/>
      <c r="N23" s="5"/>
      <c r="O23" s="5"/>
      <c r="P23" s="5"/>
      <c r="Q23" s="5"/>
      <c r="R23" s="5"/>
      <c r="S23" s="23"/>
      <c r="T23" s="9"/>
      <c r="U23" s="9"/>
      <c r="V23" s="72"/>
      <c r="W23" s="11"/>
      <c r="X23" s="5"/>
      <c r="Y23" s="5"/>
      <c r="Z23" s="5"/>
      <c r="AA23" s="5"/>
      <c r="AB23" s="5"/>
      <c r="AC23" s="23"/>
      <c r="AD23" s="9"/>
      <c r="AE23" s="9"/>
      <c r="AF23" s="72"/>
      <c r="AG23" s="11"/>
      <c r="AH23" s="5"/>
      <c r="AI23" s="5"/>
      <c r="AJ23" s="5"/>
      <c r="AK23" s="5"/>
      <c r="AL23" s="5"/>
      <c r="AM23" s="23"/>
      <c r="AN23" s="9"/>
      <c r="AO23" s="9"/>
      <c r="AP23" s="72"/>
      <c r="AQ23" s="11"/>
      <c r="AR23" s="5"/>
      <c r="AS23" s="5"/>
      <c r="AT23" s="5"/>
      <c r="AU23" s="5"/>
      <c r="AV23" s="5"/>
      <c r="AW23" s="23"/>
      <c r="AX23" s="9"/>
      <c r="AY23" s="9"/>
      <c r="AZ23" s="72" t="s">
        <v>143</v>
      </c>
      <c r="BA23" s="11">
        <v>0</v>
      </c>
      <c r="BB23" s="5">
        <v>2.46</v>
      </c>
      <c r="BC23" s="5"/>
      <c r="BD23" s="5"/>
      <c r="BE23" s="5"/>
      <c r="BF23" s="5"/>
      <c r="BG23" s="23"/>
      <c r="BH23" s="9"/>
      <c r="BI23" s="9"/>
      <c r="BJ23" s="72"/>
      <c r="BK23" s="11"/>
      <c r="BL23" s="5"/>
      <c r="BM23" s="5"/>
      <c r="BN23" s="5"/>
      <c r="BO23" s="5"/>
      <c r="BP23" s="5"/>
      <c r="BQ23" s="23"/>
      <c r="BR23" s="9"/>
      <c r="BS23" s="9"/>
      <c r="BT23" s="72" t="s">
        <v>195</v>
      </c>
      <c r="BU23" s="11">
        <v>1</v>
      </c>
      <c r="BV23" s="5">
        <v>3.5</v>
      </c>
      <c r="BW23" s="5">
        <v>2.88462</v>
      </c>
      <c r="BX23" s="5">
        <v>4.1666699999999999</v>
      </c>
      <c r="BY23" s="5"/>
      <c r="BZ23" s="5">
        <v>3.5</v>
      </c>
      <c r="CA23" s="23"/>
      <c r="CB23" s="9"/>
      <c r="CC23" s="9"/>
      <c r="CD23" s="72"/>
      <c r="CE23" s="11"/>
      <c r="CF23" s="5"/>
      <c r="CG23" s="5"/>
      <c r="CH23" s="5"/>
      <c r="CI23" s="5"/>
      <c r="CJ23" s="5"/>
      <c r="CK23" s="23"/>
      <c r="CL23" s="9"/>
      <c r="CM23" s="9"/>
      <c r="CN23" s="72"/>
      <c r="CO23" s="11"/>
      <c r="CP23" s="5"/>
      <c r="CQ23" s="5"/>
      <c r="CR23" s="5"/>
      <c r="CS23" s="5"/>
      <c r="CT23" s="5"/>
      <c r="CU23" s="23"/>
      <c r="CV23" s="9"/>
      <c r="CW23" s="9"/>
      <c r="CX23" s="72"/>
      <c r="CY23" s="11"/>
      <c r="CZ23" s="5"/>
      <c r="DA23" s="5"/>
      <c r="DB23" s="5"/>
      <c r="DC23" s="5"/>
      <c r="DD23" s="5"/>
      <c r="DE23" s="23"/>
      <c r="DF23" s="9"/>
      <c r="DG23" s="9"/>
      <c r="DH23" s="72"/>
      <c r="DI23" s="11"/>
      <c r="DJ23" s="5"/>
      <c r="DK23" s="5"/>
      <c r="DL23" s="5"/>
      <c r="DM23" s="5"/>
      <c r="DN23" s="5"/>
      <c r="DO23" s="23"/>
      <c r="DP23" s="9"/>
      <c r="DQ23" s="9"/>
      <c r="DR23" s="78"/>
      <c r="EB23" s="78"/>
      <c r="EL23" s="78"/>
      <c r="EV23" s="78"/>
      <c r="FF23" s="78"/>
      <c r="FP23" s="78"/>
      <c r="FZ23" s="78"/>
      <c r="GJ23" s="78"/>
      <c r="GT23" s="78"/>
      <c r="HD23" s="78"/>
      <c r="HN23" s="78"/>
      <c r="HX23" s="78"/>
      <c r="IH23" s="78"/>
    </row>
    <row r="24" spans="1:242" s="1" customFormat="1" x14ac:dyDescent="0.3">
      <c r="A24" s="602" t="str">
        <f ca="1">IF(ISBLANK('Data Summary'!A26),"",'Data Summary'!A26)</f>
        <v/>
      </c>
      <c r="B24" s="72"/>
      <c r="C24" s="52"/>
      <c r="D24" s="5"/>
      <c r="E24" s="5"/>
      <c r="F24" s="5"/>
      <c r="G24" s="5"/>
      <c r="H24" s="5"/>
      <c r="I24" s="23"/>
      <c r="J24" s="9"/>
      <c r="K24" s="9"/>
      <c r="L24" s="72"/>
      <c r="M24" s="52"/>
      <c r="N24" s="5"/>
      <c r="O24" s="5"/>
      <c r="P24" s="5"/>
      <c r="Q24" s="5"/>
      <c r="R24" s="5"/>
      <c r="S24" s="23"/>
      <c r="T24" s="9"/>
      <c r="U24" s="9"/>
      <c r="V24" s="72"/>
      <c r="W24" s="52"/>
      <c r="X24" s="5"/>
      <c r="Y24" s="5"/>
      <c r="Z24" s="5"/>
      <c r="AA24" s="5"/>
      <c r="AB24" s="5"/>
      <c r="AC24" s="23"/>
      <c r="AD24" s="9"/>
      <c r="AE24" s="9"/>
      <c r="AF24" s="72"/>
      <c r="AG24" s="52"/>
      <c r="AH24" s="5"/>
      <c r="AI24" s="5"/>
      <c r="AJ24" s="5"/>
      <c r="AK24" s="5"/>
      <c r="AL24" s="5"/>
      <c r="AM24" s="23"/>
      <c r="AN24" s="9"/>
      <c r="AO24" s="9"/>
      <c r="AP24" s="72"/>
      <c r="AQ24" s="52"/>
      <c r="AR24" s="5"/>
      <c r="AS24" s="5"/>
      <c r="AT24" s="5"/>
      <c r="AU24" s="5"/>
      <c r="AV24" s="5"/>
      <c r="AW24" s="23"/>
      <c r="AX24" s="9"/>
      <c r="AY24" s="9"/>
      <c r="AZ24" s="72" t="s">
        <v>144</v>
      </c>
      <c r="BA24" s="52">
        <v>1</v>
      </c>
      <c r="BB24" s="5">
        <v>6.4</v>
      </c>
      <c r="BC24" s="5"/>
      <c r="BD24" s="5"/>
      <c r="BE24" s="5"/>
      <c r="BF24" s="5"/>
      <c r="BG24" s="28"/>
      <c r="BH24" s="9"/>
      <c r="BI24" s="9"/>
      <c r="BJ24" s="72"/>
      <c r="BK24" s="52"/>
      <c r="BL24" s="5"/>
      <c r="BM24" s="5"/>
      <c r="BN24" s="5"/>
      <c r="BO24" s="5"/>
      <c r="BP24" s="5"/>
      <c r="BQ24" s="28"/>
      <c r="BR24" s="9"/>
      <c r="BS24" s="9"/>
      <c r="BT24" s="72" t="s">
        <v>196</v>
      </c>
      <c r="BU24" s="52">
        <v>0</v>
      </c>
      <c r="BV24" s="5">
        <v>2</v>
      </c>
      <c r="BW24" s="5">
        <v>0</v>
      </c>
      <c r="BX24" s="5">
        <v>4.1666699999999999</v>
      </c>
      <c r="BY24" s="5"/>
      <c r="BZ24" s="5">
        <v>2</v>
      </c>
      <c r="CA24" s="28"/>
      <c r="CB24" s="9"/>
      <c r="CC24" s="9"/>
      <c r="CD24" s="72"/>
      <c r="CE24" s="52"/>
      <c r="CF24" s="5"/>
      <c r="CG24" s="5"/>
      <c r="CH24" s="5"/>
      <c r="CI24" s="5"/>
      <c r="CJ24" s="5"/>
      <c r="CK24" s="28"/>
      <c r="CL24" s="9"/>
      <c r="CM24" s="9"/>
      <c r="CN24" s="72"/>
      <c r="CO24" s="52"/>
      <c r="CP24" s="5"/>
      <c r="CQ24" s="5"/>
      <c r="CR24" s="5"/>
      <c r="CS24" s="5"/>
      <c r="CT24" s="5"/>
      <c r="CU24" s="28"/>
      <c r="CV24" s="9"/>
      <c r="CW24" s="9"/>
      <c r="CX24" s="72"/>
      <c r="CY24" s="52"/>
      <c r="CZ24" s="5"/>
      <c r="DA24" s="5"/>
      <c r="DB24" s="5"/>
      <c r="DC24" s="5"/>
      <c r="DD24" s="5"/>
      <c r="DE24" s="28"/>
      <c r="DF24" s="9"/>
      <c r="DG24" s="9"/>
      <c r="DH24" s="72"/>
      <c r="DI24" s="52"/>
      <c r="DJ24" s="5"/>
      <c r="DK24" s="5"/>
      <c r="DL24" s="5"/>
      <c r="DM24" s="5"/>
      <c r="DN24" s="5"/>
      <c r="DO24" s="28"/>
      <c r="DP24" s="9"/>
      <c r="DQ24" s="9"/>
      <c r="DR24" s="78"/>
      <c r="EB24" s="78"/>
      <c r="EL24" s="78"/>
      <c r="EV24" s="78"/>
      <c r="FF24" s="78"/>
      <c r="FP24" s="78"/>
      <c r="FZ24" s="78"/>
      <c r="GJ24" s="78"/>
      <c r="GT24" s="78"/>
      <c r="HD24" s="78"/>
      <c r="HN24" s="78"/>
      <c r="HX24" s="78"/>
      <c r="IH24" s="78"/>
    </row>
    <row r="25" spans="1:242" s="1" customFormat="1" x14ac:dyDescent="0.3">
      <c r="A25" s="602" t="str">
        <f ca="1">IF(ISBLANK('Data Summary'!A27),"",'Data Summary'!A27)</f>
        <v/>
      </c>
      <c r="B25" s="72"/>
      <c r="C25" s="52"/>
      <c r="D25" s="5"/>
      <c r="E25" s="5"/>
      <c r="F25" s="5"/>
      <c r="G25" s="5"/>
      <c r="H25" s="5"/>
      <c r="I25" s="23"/>
      <c r="J25" s="9"/>
      <c r="K25" s="9"/>
      <c r="L25" s="72"/>
      <c r="M25" s="52"/>
      <c r="N25" s="5"/>
      <c r="O25" s="5"/>
      <c r="P25" s="5"/>
      <c r="Q25" s="5"/>
      <c r="R25" s="5"/>
      <c r="S25" s="23"/>
      <c r="T25" s="9"/>
      <c r="U25" s="9"/>
      <c r="V25" s="72"/>
      <c r="W25" s="52"/>
      <c r="X25" s="5"/>
      <c r="Y25" s="5"/>
      <c r="Z25" s="5"/>
      <c r="AA25" s="5"/>
      <c r="AB25" s="5"/>
      <c r="AC25" s="23"/>
      <c r="AD25" s="9"/>
      <c r="AE25" s="9"/>
      <c r="AF25" s="72"/>
      <c r="AG25" s="52"/>
      <c r="AH25" s="5"/>
      <c r="AI25" s="5"/>
      <c r="AJ25" s="5"/>
      <c r="AK25" s="5"/>
      <c r="AL25" s="5"/>
      <c r="AM25" s="23"/>
      <c r="AN25" s="9"/>
      <c r="AO25" s="9"/>
      <c r="AP25" s="72"/>
      <c r="AQ25" s="52"/>
      <c r="AR25" s="5"/>
      <c r="AS25" s="5"/>
      <c r="AT25" s="5"/>
      <c r="AU25" s="5"/>
      <c r="AV25" s="5"/>
      <c r="AW25" s="23"/>
      <c r="AX25" s="9"/>
      <c r="AY25" s="9"/>
      <c r="AZ25" s="72"/>
      <c r="BA25" s="52"/>
      <c r="BB25" s="5"/>
      <c r="BC25" s="5"/>
      <c r="BD25" s="5"/>
      <c r="BE25" s="5"/>
      <c r="BF25" s="5"/>
      <c r="BG25" s="23"/>
      <c r="BH25" s="9"/>
      <c r="BI25" s="9"/>
      <c r="BJ25" s="72"/>
      <c r="BK25" s="52"/>
      <c r="BL25" s="5"/>
      <c r="BM25" s="5"/>
      <c r="BN25" s="5"/>
      <c r="BO25" s="5"/>
      <c r="BP25" s="5"/>
      <c r="BQ25" s="23"/>
      <c r="BR25" s="9"/>
      <c r="BS25" s="9"/>
      <c r="BT25" s="72" t="s">
        <v>197</v>
      </c>
      <c r="BU25" s="52">
        <v>0.5</v>
      </c>
      <c r="BV25" s="5">
        <v>2</v>
      </c>
      <c r="BW25" s="5">
        <v>2.88462</v>
      </c>
      <c r="BX25" s="5">
        <v>1.0416700000000001</v>
      </c>
      <c r="BY25" s="5"/>
      <c r="BZ25" s="5">
        <v>2</v>
      </c>
      <c r="CA25" s="23"/>
      <c r="CB25" s="9"/>
      <c r="CC25" s="9"/>
      <c r="CD25" s="72"/>
      <c r="CE25" s="52"/>
      <c r="CF25" s="5"/>
      <c r="CG25" s="5"/>
      <c r="CH25" s="5"/>
      <c r="CI25" s="5"/>
      <c r="CJ25" s="5"/>
      <c r="CK25" s="23"/>
      <c r="CL25" s="9"/>
      <c r="CM25" s="9"/>
      <c r="CN25" s="72"/>
      <c r="CO25" s="52"/>
      <c r="CP25" s="5"/>
      <c r="CQ25" s="5"/>
      <c r="CR25" s="5"/>
      <c r="CS25" s="5"/>
      <c r="CT25" s="5"/>
      <c r="CU25" s="23"/>
      <c r="CV25" s="9"/>
      <c r="CW25" s="9"/>
      <c r="CX25" s="72"/>
      <c r="CY25" s="52"/>
      <c r="CZ25" s="5"/>
      <c r="DA25" s="5"/>
      <c r="DB25" s="5"/>
      <c r="DC25" s="5"/>
      <c r="DD25" s="5"/>
      <c r="DE25" s="23"/>
      <c r="DF25" s="9"/>
      <c r="DG25" s="9"/>
      <c r="DH25" s="72"/>
      <c r="DI25" s="52"/>
      <c r="DJ25" s="5"/>
      <c r="DK25" s="5"/>
      <c r="DL25" s="5"/>
      <c r="DM25" s="5"/>
      <c r="DN25" s="5"/>
      <c r="DO25" s="23"/>
      <c r="DP25" s="9"/>
      <c r="DQ25" s="9"/>
      <c r="DR25" s="78"/>
      <c r="EB25" s="78"/>
      <c r="EL25" s="78"/>
      <c r="EV25" s="78"/>
      <c r="FF25" s="78"/>
      <c r="FP25" s="78"/>
      <c r="FZ25" s="78"/>
      <c r="GJ25" s="78"/>
      <c r="GT25" s="78"/>
      <c r="HD25" s="78"/>
      <c r="HN25" s="78"/>
      <c r="HX25" s="78"/>
      <c r="IH25" s="78"/>
    </row>
    <row r="26" spans="1:242" s="1" customFormat="1" ht="83.25" customHeight="1" x14ac:dyDescent="0.3">
      <c r="A26" s="602" t="str">
        <f ca="1">IF(ISBLANK('Data Summary'!A28),"",'Data Summary'!A28)</f>
        <v/>
      </c>
      <c r="B26" s="73" t="str">
        <f>HLOOKUP(Introduction!$G$4,nametranslations,111,FALSE)</f>
        <v>Notes</v>
      </c>
      <c r="C26" s="345" t="s">
        <v>145</v>
      </c>
      <c r="D26" s="346"/>
      <c r="E26" s="346"/>
      <c r="F26" s="346"/>
      <c r="G26" s="346"/>
      <c r="H26" s="346"/>
      <c r="I26" s="347"/>
      <c r="J26" s="9"/>
      <c r="K26" s="9"/>
      <c r="L26" s="73" t="str">
        <f>HLOOKUP(Introduction!$G$4,nametranslations,111,FALSE)</f>
        <v>Notes</v>
      </c>
      <c r="M26" s="345" t="s">
        <v>146</v>
      </c>
      <c r="N26" s="346"/>
      <c r="O26" s="346"/>
      <c r="P26" s="346"/>
      <c r="Q26" s="346"/>
      <c r="R26" s="346"/>
      <c r="S26" s="347"/>
      <c r="T26" s="9"/>
      <c r="U26" s="9"/>
      <c r="V26" s="73" t="str">
        <f>HLOOKUP(Introduction!$G$4,nametranslations,111,FALSE)</f>
        <v>Notes</v>
      </c>
      <c r="W26" s="345" t="s">
        <v>305</v>
      </c>
      <c r="X26" s="346"/>
      <c r="Y26" s="346"/>
      <c r="Z26" s="346"/>
      <c r="AA26" s="346"/>
      <c r="AB26" s="346"/>
      <c r="AC26" s="347"/>
      <c r="AD26" s="9"/>
      <c r="AE26" s="9"/>
      <c r="AF26" s="73" t="str">
        <f>HLOOKUP(Introduction!$G$4,nametranslations,111,FALSE)</f>
        <v>Notes</v>
      </c>
      <c r="AG26" s="345" t="s">
        <v>156</v>
      </c>
      <c r="AH26" s="346"/>
      <c r="AI26" s="346"/>
      <c r="AJ26" s="346"/>
      <c r="AK26" s="346"/>
      <c r="AL26" s="346"/>
      <c r="AM26" s="347"/>
      <c r="AN26" s="9"/>
      <c r="AO26" s="9"/>
      <c r="AP26" s="73" t="str">
        <f>HLOOKUP(Introduction!$G$4,nametranslations,111,FALSE)</f>
        <v>Notes</v>
      </c>
      <c r="AQ26" s="345" t="s">
        <v>146</v>
      </c>
      <c r="AR26" s="346"/>
      <c r="AS26" s="346"/>
      <c r="AT26" s="346"/>
      <c r="AU26" s="346"/>
      <c r="AV26" s="346"/>
      <c r="AW26" s="347"/>
      <c r="AX26" s="9"/>
      <c r="AY26" s="9"/>
      <c r="AZ26" s="73" t="str">
        <f>HLOOKUP(Introduction!$G$4,nametranslations,111,FALSE)</f>
        <v>Notes</v>
      </c>
      <c r="BA26" s="345" t="s">
        <v>157</v>
      </c>
      <c r="BB26" s="346"/>
      <c r="BC26" s="346"/>
      <c r="BD26" s="346"/>
      <c r="BE26" s="346"/>
      <c r="BF26" s="346"/>
      <c r="BG26" s="347"/>
      <c r="BH26" s="9"/>
      <c r="BI26" s="9"/>
      <c r="BJ26" s="73" t="str">
        <f>HLOOKUP(Introduction!$G$4,nametranslations,111,FALSE)</f>
        <v>Notes</v>
      </c>
      <c r="BK26" s="345" t="s">
        <v>215</v>
      </c>
      <c r="BL26" s="346"/>
      <c r="BM26" s="346"/>
      <c r="BN26" s="346"/>
      <c r="BO26" s="346"/>
      <c r="BP26" s="346"/>
      <c r="BQ26" s="347"/>
      <c r="BR26" s="9"/>
      <c r="BS26" s="9"/>
      <c r="BT26" s="73" t="str">
        <f>HLOOKUP(Introduction!$G$4,nametranslations,111,FALSE)</f>
        <v>Notes</v>
      </c>
      <c r="BU26" s="345" t="s">
        <v>186</v>
      </c>
      <c r="BV26" s="346"/>
      <c r="BW26" s="346"/>
      <c r="BX26" s="346"/>
      <c r="BY26" s="346"/>
      <c r="BZ26" s="346"/>
      <c r="CA26" s="347"/>
      <c r="CB26" s="9"/>
      <c r="CC26" s="9"/>
      <c r="CD26" s="73" t="str">
        <f>HLOOKUP(Introduction!$G$4,nametranslations,111,FALSE)</f>
        <v>Notes</v>
      </c>
      <c r="CE26" s="345" t="s">
        <v>217</v>
      </c>
      <c r="CF26" s="346"/>
      <c r="CG26" s="346"/>
      <c r="CH26" s="346"/>
      <c r="CI26" s="346"/>
      <c r="CJ26" s="346"/>
      <c r="CK26" s="347"/>
      <c r="CL26" s="9"/>
      <c r="CM26" s="9"/>
      <c r="CN26" s="73" t="str">
        <f>HLOOKUP(Introduction!$G$4,nametranslations,111,FALSE)</f>
        <v>Notes</v>
      </c>
      <c r="CO26" s="345" t="s">
        <v>216</v>
      </c>
      <c r="CP26" s="346"/>
      <c r="CQ26" s="346"/>
      <c r="CR26" s="346"/>
      <c r="CS26" s="346"/>
      <c r="CT26" s="346"/>
      <c r="CU26" s="347"/>
      <c r="CV26" s="9"/>
      <c r="CW26" s="9"/>
      <c r="CX26" s="73" t="str">
        <f>HLOOKUP(Introduction!$G$4,nametranslations,111,FALSE)</f>
        <v>Notes</v>
      </c>
      <c r="CY26" s="345" t="s">
        <v>282</v>
      </c>
      <c r="CZ26" s="346"/>
      <c r="DA26" s="346"/>
      <c r="DB26" s="346"/>
      <c r="DC26" s="346"/>
      <c r="DD26" s="346"/>
      <c r="DE26" s="347"/>
      <c r="DF26" s="9"/>
      <c r="DG26" s="9"/>
      <c r="DH26" s="73" t="str">
        <f>HLOOKUP(Introduction!$G$4,nametranslations,111,FALSE)</f>
        <v>Notes</v>
      </c>
      <c r="DI26" s="345" t="s">
        <v>288</v>
      </c>
      <c r="DJ26" s="346"/>
      <c r="DK26" s="346"/>
      <c r="DL26" s="346"/>
      <c r="DM26" s="346"/>
      <c r="DN26" s="346"/>
      <c r="DO26" s="347"/>
      <c r="DP26" s="9"/>
      <c r="DQ26" s="9"/>
      <c r="DR26" s="78"/>
      <c r="EB26" s="78"/>
      <c r="EL26" s="78"/>
      <c r="EV26" s="78"/>
      <c r="FF26" s="78"/>
      <c r="FP26" s="78"/>
      <c r="FZ26" s="78"/>
      <c r="GJ26" s="78"/>
      <c r="GT26" s="78"/>
      <c r="HD26" s="78"/>
      <c r="HN26" s="78"/>
      <c r="HX26" s="78"/>
      <c r="IH26" s="78"/>
    </row>
    <row r="27" spans="1:242" s="1" customFormat="1" ht="15.75" customHeight="1" x14ac:dyDescent="0.3">
      <c r="A27" s="179" t="str">
        <f ca="1">IF(ISBLANK('Data Summary'!A29),"",'Data Summary'!A29)</f>
        <v/>
      </c>
      <c r="B27" s="73"/>
      <c r="C27" s="10" t="str">
        <f>HLOOKUP(Introduction!$G$4,nametranslations,112,FALSE)</f>
        <v>Facility estimate used</v>
      </c>
      <c r="D27" s="58"/>
      <c r="E27" s="58"/>
      <c r="F27" s="58"/>
      <c r="G27" s="58"/>
      <c r="H27" s="58"/>
      <c r="I27" s="59"/>
      <c r="J27" s="9"/>
      <c r="K27" s="9"/>
      <c r="L27" s="73"/>
      <c r="M27" s="10" t="str">
        <f>HLOOKUP(Introduction!$G$4,nametranslations,112,FALSE)</f>
        <v>Facility estimate used</v>
      </c>
      <c r="N27" s="58"/>
      <c r="O27" s="58"/>
      <c r="P27" s="58"/>
      <c r="Q27" s="58"/>
      <c r="R27" s="58"/>
      <c r="S27" s="59"/>
      <c r="T27" s="9"/>
      <c r="U27" s="9"/>
      <c r="V27" s="73"/>
      <c r="W27" s="10" t="str">
        <f>HLOOKUP(Introduction!$G$4,nametranslations,112,FALSE)</f>
        <v>Facility estimate used</v>
      </c>
      <c r="X27" s="58" t="s">
        <v>148</v>
      </c>
      <c r="Y27" s="58"/>
      <c r="Z27" s="58"/>
      <c r="AA27" s="58"/>
      <c r="AB27" s="58"/>
      <c r="AC27" s="59"/>
      <c r="AD27" s="9"/>
      <c r="AE27" s="9"/>
      <c r="AF27" s="73"/>
      <c r="AG27" s="10" t="str">
        <f>HLOOKUP(Introduction!$G$4,nametranslations,112,FALSE)</f>
        <v>Facility estimate used</v>
      </c>
      <c r="AH27" s="58"/>
      <c r="AI27" s="58"/>
      <c r="AJ27" s="58"/>
      <c r="AK27" s="58"/>
      <c r="AL27" s="58"/>
      <c r="AM27" s="59"/>
      <c r="AN27" s="9"/>
      <c r="AO27" s="9"/>
      <c r="AP27" s="73"/>
      <c r="AQ27" s="10" t="str">
        <f>HLOOKUP(Introduction!$G$4,nametranslations,112,FALSE)</f>
        <v>Facility estimate used</v>
      </c>
      <c r="AR27" s="58"/>
      <c r="AS27" s="58"/>
      <c r="AT27" s="58"/>
      <c r="AU27" s="58"/>
      <c r="AV27" s="58"/>
      <c r="AW27" s="59"/>
      <c r="AX27" s="9"/>
      <c r="AY27" s="9"/>
      <c r="AZ27" s="73"/>
      <c r="BA27" s="10" t="str">
        <f>HLOOKUP(Introduction!$G$4,nametranslations,112,FALSE)</f>
        <v>Facility estimate used</v>
      </c>
      <c r="BB27" s="32" t="s">
        <v>148</v>
      </c>
      <c r="BC27" s="58"/>
      <c r="BD27" s="58"/>
      <c r="BE27" s="58"/>
      <c r="BF27" s="58"/>
      <c r="BG27" s="59"/>
      <c r="BH27" s="9"/>
      <c r="BI27" s="9"/>
      <c r="BJ27" s="73"/>
      <c r="BK27" s="10" t="str">
        <f>HLOOKUP(Introduction!$G$4,nametranslations,112,FALSE)</f>
        <v>Facility estimate used</v>
      </c>
      <c r="BL27" s="32"/>
      <c r="BM27" s="32"/>
      <c r="BN27" s="32"/>
      <c r="BO27" s="32"/>
      <c r="BP27" s="32"/>
      <c r="BQ27" s="59"/>
      <c r="BR27" s="9"/>
      <c r="BS27" s="9"/>
      <c r="BT27" s="73"/>
      <c r="BU27" s="10" t="str">
        <f>HLOOKUP(Introduction!$G$4,nametranslations,112,FALSE)</f>
        <v>Facility estimate used</v>
      </c>
      <c r="BV27" s="32" t="s">
        <v>147</v>
      </c>
      <c r="BW27" s="32" t="s">
        <v>147</v>
      </c>
      <c r="BX27" s="32" t="s">
        <v>147</v>
      </c>
      <c r="BY27" s="32"/>
      <c r="BZ27" s="32" t="s">
        <v>147</v>
      </c>
      <c r="CA27" s="59"/>
      <c r="CB27" s="9"/>
      <c r="CC27" s="9"/>
      <c r="CD27" s="73"/>
      <c r="CE27" s="10" t="str">
        <f>HLOOKUP(Introduction!$G$4,nametranslations,112,FALSE)</f>
        <v>Facility estimate used</v>
      </c>
      <c r="CF27" s="32"/>
      <c r="CG27" s="32"/>
      <c r="CH27" s="32"/>
      <c r="CI27" s="32"/>
      <c r="CJ27" s="32"/>
      <c r="CK27" s="59"/>
      <c r="CL27" s="9"/>
      <c r="CM27" s="9"/>
      <c r="CN27" s="73"/>
      <c r="CO27" s="10" t="str">
        <f>HLOOKUP(Introduction!$G$4,nametranslations,112,FALSE)</f>
        <v>Facility estimate used</v>
      </c>
      <c r="CP27" s="32"/>
      <c r="CQ27" s="32"/>
      <c r="CR27" s="32"/>
      <c r="CS27" s="32"/>
      <c r="CT27" s="32"/>
      <c r="CU27" s="59"/>
      <c r="CV27" s="9"/>
      <c r="CW27" s="9"/>
      <c r="CX27" s="73"/>
      <c r="CY27" s="10" t="str">
        <f>HLOOKUP(Introduction!$G$4,nametranslations,112,FALSE)</f>
        <v>Facility estimate used</v>
      </c>
      <c r="CZ27" s="32"/>
      <c r="DA27" s="32"/>
      <c r="DB27" s="32"/>
      <c r="DC27" s="32"/>
      <c r="DD27" s="32"/>
      <c r="DE27" s="59"/>
      <c r="DF27" s="9"/>
      <c r="DG27" s="9"/>
      <c r="DH27" s="73"/>
      <c r="DI27" s="10" t="str">
        <f>HLOOKUP(Introduction!$G$4,nametranslations,112,FALSE)</f>
        <v>Facility estimate used</v>
      </c>
      <c r="DJ27" s="32" t="s">
        <v>148</v>
      </c>
      <c r="DK27" s="32" t="s">
        <v>148</v>
      </c>
      <c r="DL27" s="32" t="s">
        <v>148</v>
      </c>
      <c r="DM27" s="32"/>
      <c r="DN27" s="32"/>
      <c r="DO27" s="59"/>
      <c r="DP27" s="9"/>
      <c r="DQ27" s="9"/>
      <c r="DR27" s="78"/>
      <c r="EB27" s="78"/>
      <c r="EL27" s="78"/>
      <c r="EV27" s="78"/>
      <c r="FF27" s="78"/>
      <c r="FP27" s="78"/>
      <c r="FZ27" s="78"/>
      <c r="GJ27" s="78"/>
      <c r="GT27" s="78"/>
      <c r="HD27" s="78"/>
      <c r="HN27" s="78"/>
      <c r="HX27" s="78"/>
      <c r="IH27" s="78"/>
    </row>
    <row r="28" spans="1:242" s="1" customFormat="1" ht="15.75" customHeight="1" x14ac:dyDescent="0.3">
      <c r="A28" s="179" t="str">
        <f ca="1">IF(ISBLANK('Data Summary'!A30),"",'Data Summary'!A30)</f>
        <v/>
      </c>
      <c r="B28" s="73"/>
      <c r="C28" s="10" t="str">
        <f>HLOOKUP(Introduction!$G$4,nametranslations,113,FALSE)</f>
        <v>Improved estimate used</v>
      </c>
      <c r="D28" s="38"/>
      <c r="E28" s="31"/>
      <c r="F28" s="31"/>
      <c r="G28" s="31"/>
      <c r="H28" s="31"/>
      <c r="I28" s="57"/>
      <c r="J28" s="9"/>
      <c r="K28" s="9"/>
      <c r="L28" s="73"/>
      <c r="M28" s="10" t="str">
        <f>HLOOKUP(Introduction!$G$4,nametranslations,113,FALSE)</f>
        <v>Improved estimate used</v>
      </c>
      <c r="N28" s="38"/>
      <c r="O28" s="31"/>
      <c r="P28" s="31"/>
      <c r="Q28" s="31"/>
      <c r="R28" s="31"/>
      <c r="S28" s="57"/>
      <c r="T28" s="9"/>
      <c r="U28" s="9"/>
      <c r="V28" s="73"/>
      <c r="W28" s="10" t="str">
        <f>HLOOKUP(Introduction!$G$4,nametranslations,113,FALSE)</f>
        <v>Improved estimate used</v>
      </c>
      <c r="X28" s="38" t="s">
        <v>147</v>
      </c>
      <c r="Y28" s="31"/>
      <c r="Z28" s="31"/>
      <c r="AA28" s="31"/>
      <c r="AB28" s="31"/>
      <c r="AC28" s="57"/>
      <c r="AD28" s="9"/>
      <c r="AE28" s="9"/>
      <c r="AF28" s="73"/>
      <c r="AG28" s="10" t="str">
        <f>HLOOKUP(Introduction!$G$4,nametranslations,113,FALSE)</f>
        <v>Improved estimate used</v>
      </c>
      <c r="AH28" s="38" t="s">
        <v>147</v>
      </c>
      <c r="AI28" s="31"/>
      <c r="AJ28" s="31"/>
      <c r="AK28" s="31"/>
      <c r="AL28" s="31"/>
      <c r="AM28" s="57"/>
      <c r="AN28" s="9"/>
      <c r="AO28" s="9"/>
      <c r="AP28" s="73"/>
      <c r="AQ28" s="10" t="str">
        <f>HLOOKUP(Introduction!$G$4,nametranslations,113,FALSE)</f>
        <v>Improved estimate used</v>
      </c>
      <c r="AR28" s="38"/>
      <c r="AS28" s="31"/>
      <c r="AT28" s="31"/>
      <c r="AU28" s="31"/>
      <c r="AV28" s="31"/>
      <c r="AW28" s="57"/>
      <c r="AX28" s="9"/>
      <c r="AY28" s="9"/>
      <c r="AZ28" s="73"/>
      <c r="BA28" s="10" t="str">
        <f>HLOOKUP(Introduction!$G$4,nametranslations,113,FALSE)</f>
        <v>Improved estimate used</v>
      </c>
      <c r="BB28" s="38" t="s">
        <v>148</v>
      </c>
      <c r="BC28" s="31"/>
      <c r="BD28" s="31"/>
      <c r="BE28" s="31"/>
      <c r="BF28" s="31"/>
      <c r="BG28" s="57"/>
      <c r="BH28" s="9"/>
      <c r="BI28" s="9"/>
      <c r="BJ28" s="73"/>
      <c r="BK28" s="10" t="str">
        <f>HLOOKUP(Introduction!$G$4,nametranslations,113,FALSE)</f>
        <v>Improved estimate used</v>
      </c>
      <c r="BL28" s="38"/>
      <c r="BM28" s="38"/>
      <c r="BN28" s="38"/>
      <c r="BO28" s="38"/>
      <c r="BP28" s="38"/>
      <c r="BQ28" s="57"/>
      <c r="BR28" s="9"/>
      <c r="BS28" s="9"/>
      <c r="BT28" s="73"/>
      <c r="BU28" s="10" t="str">
        <f>HLOOKUP(Introduction!$G$4,nametranslations,113,FALSE)</f>
        <v>Improved estimate used</v>
      </c>
      <c r="BV28" s="38" t="s">
        <v>147</v>
      </c>
      <c r="BW28" s="38" t="s">
        <v>147</v>
      </c>
      <c r="BX28" s="38" t="s">
        <v>147</v>
      </c>
      <c r="BY28" s="38"/>
      <c r="BZ28" s="38" t="s">
        <v>147</v>
      </c>
      <c r="CA28" s="57"/>
      <c r="CB28" s="9"/>
      <c r="CC28" s="9"/>
      <c r="CD28" s="73"/>
      <c r="CE28" s="10" t="str">
        <f>HLOOKUP(Introduction!$G$4,nametranslations,113,FALSE)</f>
        <v>Improved estimate used</v>
      </c>
      <c r="CF28" s="38"/>
      <c r="CG28" s="38"/>
      <c r="CH28" s="38"/>
      <c r="CI28" s="38"/>
      <c r="CJ28" s="38"/>
      <c r="CK28" s="57"/>
      <c r="CL28" s="9"/>
      <c r="CM28" s="9"/>
      <c r="CN28" s="73"/>
      <c r="CO28" s="10" t="str">
        <f>HLOOKUP(Introduction!$G$4,nametranslations,113,FALSE)</f>
        <v>Improved estimate used</v>
      </c>
      <c r="CP28" s="38"/>
      <c r="CQ28" s="38"/>
      <c r="CR28" s="38"/>
      <c r="CS28" s="38"/>
      <c r="CT28" s="38"/>
      <c r="CU28" s="57"/>
      <c r="CV28" s="9"/>
      <c r="CW28" s="9"/>
      <c r="CX28" s="73"/>
      <c r="CY28" s="10" t="str">
        <f>HLOOKUP(Introduction!$G$4,nametranslations,113,FALSE)</f>
        <v>Improved estimate used</v>
      </c>
      <c r="CZ28" s="38"/>
      <c r="DA28" s="38"/>
      <c r="DB28" s="38"/>
      <c r="DC28" s="38"/>
      <c r="DD28" s="38"/>
      <c r="DE28" s="57"/>
      <c r="DF28" s="9"/>
      <c r="DG28" s="9"/>
      <c r="DH28" s="73"/>
      <c r="DI28" s="10" t="str">
        <f>HLOOKUP(Introduction!$G$4,nametranslations,113,FALSE)</f>
        <v>Improved estimate used</v>
      </c>
      <c r="DJ28" s="38"/>
      <c r="DK28" s="38"/>
      <c r="DL28" s="38"/>
      <c r="DM28" s="38"/>
      <c r="DN28" s="38"/>
      <c r="DO28" s="57"/>
      <c r="DP28" s="9"/>
      <c r="DQ28" s="9"/>
      <c r="DR28" s="78"/>
      <c r="EB28" s="78"/>
      <c r="EL28" s="78"/>
      <c r="EV28" s="78"/>
      <c r="FF28" s="78"/>
      <c r="FP28" s="78"/>
      <c r="FZ28" s="78"/>
      <c r="GJ28" s="78"/>
      <c r="GT28" s="78"/>
      <c r="HD28" s="78"/>
      <c r="HN28" s="78"/>
      <c r="HX28" s="78"/>
      <c r="IH28" s="78"/>
    </row>
    <row r="29" spans="1:242" ht="15.75" customHeight="1" x14ac:dyDescent="0.3">
      <c r="A29" s="179" t="str">
        <f ca="1">IF(ISBLANK('Data Summary'!A31),"",'Data Summary'!A31)</f>
        <v/>
      </c>
      <c r="B29" s="73"/>
      <c r="C29" s="10" t="str">
        <f>HLOOKUP(Introduction!$G$4,nametranslations,114,FALSE)</f>
        <v>Basic estimate used</v>
      </c>
      <c r="D29" s="31"/>
      <c r="E29" s="31"/>
      <c r="F29" s="31"/>
      <c r="G29" s="31"/>
      <c r="H29" s="31"/>
      <c r="I29" s="57"/>
      <c r="J29" s="9"/>
      <c r="K29" s="9"/>
      <c r="L29" s="73"/>
      <c r="M29" s="10" t="str">
        <f>HLOOKUP(Introduction!$G$4,nametranslations,114,FALSE)</f>
        <v>Basic estimate used</v>
      </c>
      <c r="N29" s="31"/>
      <c r="O29" s="31"/>
      <c r="P29" s="31"/>
      <c r="Q29" s="31"/>
      <c r="R29" s="31"/>
      <c r="S29" s="57"/>
      <c r="T29" s="9"/>
      <c r="U29" s="9"/>
      <c r="V29" s="73"/>
      <c r="W29" s="10" t="str">
        <f>HLOOKUP(Introduction!$G$4,nametranslations,114,FALSE)</f>
        <v>Basic estimate used</v>
      </c>
      <c r="X29" s="31"/>
      <c r="Y29" s="31"/>
      <c r="Z29" s="31"/>
      <c r="AA29" s="31"/>
      <c r="AB29" s="31"/>
      <c r="AC29" s="57"/>
      <c r="AD29" s="9"/>
      <c r="AE29" s="9"/>
      <c r="AF29" s="73"/>
      <c r="AG29" s="10" t="str">
        <f>HLOOKUP(Introduction!$G$4,nametranslations,114,FALSE)</f>
        <v>Basic estimate used</v>
      </c>
      <c r="AH29" s="31"/>
      <c r="AI29" s="31"/>
      <c r="AJ29" s="31"/>
      <c r="AK29" s="31"/>
      <c r="AL29" s="31"/>
      <c r="AM29" s="57"/>
      <c r="AN29" s="9"/>
      <c r="AO29" s="9"/>
      <c r="AP29" s="73"/>
      <c r="AQ29" s="10" t="str">
        <f>HLOOKUP(Introduction!$G$4,nametranslations,114,FALSE)</f>
        <v>Basic estimate used</v>
      </c>
      <c r="AR29" s="31"/>
      <c r="AS29" s="31"/>
      <c r="AT29" s="31"/>
      <c r="AU29" s="31"/>
      <c r="AV29" s="31"/>
      <c r="AW29" s="57"/>
      <c r="AX29" s="9"/>
      <c r="AY29" s="9"/>
      <c r="AZ29" s="73"/>
      <c r="BA29" s="10" t="str">
        <f>HLOOKUP(Introduction!$G$4,nametranslations,114,FALSE)</f>
        <v>Basic estimate used</v>
      </c>
      <c r="BB29" s="31"/>
      <c r="BC29" s="31"/>
      <c r="BD29" s="31"/>
      <c r="BE29" s="31"/>
      <c r="BF29" s="31"/>
      <c r="BG29" s="57"/>
      <c r="BH29" s="9"/>
      <c r="BI29" s="9"/>
      <c r="BJ29" s="73"/>
      <c r="BK29" s="10" t="str">
        <f>HLOOKUP(Introduction!$G$4,nametranslations,114,FALSE)</f>
        <v>Basic estimate used</v>
      </c>
      <c r="BL29" s="31"/>
      <c r="BM29" s="31"/>
      <c r="BN29" s="31"/>
      <c r="BO29" s="31"/>
      <c r="BP29" s="31"/>
      <c r="BQ29" s="57" t="s">
        <v>147</v>
      </c>
      <c r="BR29" s="9"/>
      <c r="BS29" s="9"/>
      <c r="BT29" s="73"/>
      <c r="BU29" s="10" t="str">
        <f>HLOOKUP(Introduction!$G$4,nametranslations,114,FALSE)</f>
        <v>Basic estimate used</v>
      </c>
      <c r="BV29" s="31"/>
      <c r="BW29" s="31"/>
      <c r="BX29" s="31"/>
      <c r="BY29" s="31"/>
      <c r="BZ29" s="31"/>
      <c r="CA29" s="57"/>
      <c r="CB29" s="9"/>
      <c r="CC29" s="9"/>
      <c r="CD29" s="73"/>
      <c r="CE29" s="10" t="str">
        <f>HLOOKUP(Introduction!$G$4,nametranslations,114,FALSE)</f>
        <v>Basic estimate used</v>
      </c>
      <c r="CF29" s="31" t="s">
        <v>147</v>
      </c>
      <c r="CG29" s="31"/>
      <c r="CH29" s="31"/>
      <c r="CI29" s="31"/>
      <c r="CJ29" s="31" t="s">
        <v>147</v>
      </c>
      <c r="CK29" s="57" t="s">
        <v>147</v>
      </c>
      <c r="CL29" s="9"/>
      <c r="CM29" s="9"/>
      <c r="CN29" s="73"/>
      <c r="CO29" s="10" t="str">
        <f>HLOOKUP(Introduction!$G$4,nametranslations,114,FALSE)</f>
        <v>Basic estimate used</v>
      </c>
      <c r="CP29" s="31" t="s">
        <v>147</v>
      </c>
      <c r="CQ29" s="31"/>
      <c r="CR29" s="31"/>
      <c r="CS29" s="31"/>
      <c r="CT29" s="31" t="s">
        <v>147</v>
      </c>
      <c r="CU29" s="57" t="s">
        <v>147</v>
      </c>
      <c r="CV29" s="9"/>
      <c r="CW29" s="9"/>
      <c r="CX29" s="73"/>
      <c r="CY29" s="10" t="str">
        <f>HLOOKUP(Introduction!$G$4,nametranslations,114,FALSE)</f>
        <v>Basic estimate used</v>
      </c>
      <c r="CZ29" s="31"/>
      <c r="DA29" s="31"/>
      <c r="DB29" s="31"/>
      <c r="DC29" s="31"/>
      <c r="DD29" s="31"/>
      <c r="DE29" s="57" t="s">
        <v>147</v>
      </c>
      <c r="DF29" s="9"/>
      <c r="DG29" s="9"/>
      <c r="DH29" s="73"/>
      <c r="DI29" s="10" t="str">
        <f>HLOOKUP(Introduction!$G$4,nametranslations,114,FALSE)</f>
        <v>Basic estimate used</v>
      </c>
      <c r="DJ29" s="31"/>
      <c r="DK29" s="31"/>
      <c r="DL29" s="31"/>
      <c r="DM29" s="31"/>
      <c r="DN29" s="31"/>
      <c r="DO29" s="57"/>
      <c r="DP29" s="9"/>
      <c r="DQ29" s="9"/>
    </row>
    <row r="30" spans="1:242" ht="15.75" customHeight="1" x14ac:dyDescent="0.3">
      <c r="A30" s="179" t="str">
        <f ca="1">IF(ISBLANK('Data Summary'!A32),"",'Data Summary'!A32)</f>
        <v/>
      </c>
      <c r="B30" s="74"/>
      <c r="C30" s="10" t="str">
        <f>HLOOKUP(Introduction!$G$4,nametranslations,115,FALSE)</f>
        <v>Number of schools total</v>
      </c>
      <c r="D30" s="39"/>
      <c r="E30" s="39"/>
      <c r="F30" s="39"/>
      <c r="G30" s="40"/>
      <c r="H30" s="41"/>
      <c r="I30" s="42"/>
      <c r="J30" s="9"/>
      <c r="K30" s="9"/>
      <c r="L30" s="74"/>
      <c r="M30" s="10" t="str">
        <f>HLOOKUP(Introduction!$G$4,nametranslations,115,FALSE)</f>
        <v>Number of schools total</v>
      </c>
      <c r="N30" s="39"/>
      <c r="O30" s="39"/>
      <c r="P30" s="39"/>
      <c r="Q30" s="40"/>
      <c r="R30" s="41"/>
      <c r="S30" s="42"/>
      <c r="T30" s="9"/>
      <c r="U30" s="9"/>
      <c r="V30" s="74"/>
      <c r="W30" s="10" t="str">
        <f>HLOOKUP(Introduction!$G$4,nametranslations,115,FALSE)</f>
        <v>Number of schools total</v>
      </c>
      <c r="X30" s="39">
        <v>13448</v>
      </c>
      <c r="Y30" s="39"/>
      <c r="Z30" s="39"/>
      <c r="AA30" s="40"/>
      <c r="AB30" s="41"/>
      <c r="AC30" s="42"/>
      <c r="AD30" s="9"/>
      <c r="AE30" s="9"/>
      <c r="AF30" s="74"/>
      <c r="AG30" s="10" t="str">
        <f>HLOOKUP(Introduction!$G$4,nametranslations,115,FALSE)</f>
        <v>Number of schools total</v>
      </c>
      <c r="AH30" s="39"/>
      <c r="AI30" s="39"/>
      <c r="AJ30" s="39"/>
      <c r="AK30" s="40"/>
      <c r="AL30" s="41"/>
      <c r="AM30" s="42"/>
      <c r="AN30" s="9"/>
      <c r="AO30" s="9"/>
      <c r="AP30" s="74"/>
      <c r="AQ30" s="10" t="str">
        <f>HLOOKUP(Introduction!$G$4,nametranslations,115,FALSE)</f>
        <v>Number of schools total</v>
      </c>
      <c r="AR30" s="39"/>
      <c r="AS30" s="39"/>
      <c r="AT30" s="39"/>
      <c r="AU30" s="40"/>
      <c r="AV30" s="41"/>
      <c r="AW30" s="42"/>
      <c r="AX30" s="9"/>
      <c r="AY30" s="9"/>
      <c r="AZ30" s="74"/>
      <c r="BA30" s="10" t="str">
        <f>HLOOKUP(Introduction!$G$4,nametranslations,115,FALSE)</f>
        <v>Number of schools total</v>
      </c>
      <c r="BB30" s="39"/>
      <c r="BC30" s="39"/>
      <c r="BD30" s="39"/>
      <c r="BE30" s="40"/>
      <c r="BF30" s="41"/>
      <c r="BG30" s="42"/>
      <c r="BH30" s="9"/>
      <c r="BI30" s="9"/>
      <c r="BJ30" s="74"/>
      <c r="BK30" s="10" t="str">
        <f>HLOOKUP(Introduction!$G$4,nametranslations,115,FALSE)</f>
        <v>Number of schools total</v>
      </c>
      <c r="BL30" s="39"/>
      <c r="BM30" s="39"/>
      <c r="BN30" s="39"/>
      <c r="BO30" s="40"/>
      <c r="BP30" s="41"/>
      <c r="BQ30" s="42"/>
      <c r="BR30" s="9"/>
      <c r="BS30" s="9"/>
      <c r="BT30" s="74"/>
      <c r="BU30" s="10" t="str">
        <f>HLOOKUP(Introduction!$G$4,nametranslations,115,FALSE)</f>
        <v>Number of schools total</v>
      </c>
      <c r="BV30" s="39"/>
      <c r="BW30" s="39"/>
      <c r="BX30" s="39"/>
      <c r="BY30" s="40"/>
      <c r="BZ30" s="41"/>
      <c r="CA30" s="42"/>
      <c r="CB30" s="9"/>
      <c r="CC30" s="9"/>
      <c r="CD30" s="74"/>
      <c r="CE30" s="10" t="str">
        <f>HLOOKUP(Introduction!$G$4,nametranslations,115,FALSE)</f>
        <v>Number of schools total</v>
      </c>
      <c r="CF30" s="39"/>
      <c r="CG30" s="39"/>
      <c r="CH30" s="39"/>
      <c r="CI30" s="40"/>
      <c r="CJ30" s="41"/>
      <c r="CK30" s="42"/>
      <c r="CL30" s="9"/>
      <c r="CM30" s="9"/>
      <c r="CN30" s="74"/>
      <c r="CO30" s="10" t="str">
        <f>HLOOKUP(Introduction!$G$4,nametranslations,115,FALSE)</f>
        <v>Number of schools total</v>
      </c>
      <c r="CP30" s="39"/>
      <c r="CQ30" s="39"/>
      <c r="CR30" s="39"/>
      <c r="CS30" s="40"/>
      <c r="CT30" s="41"/>
      <c r="CU30" s="42"/>
      <c r="CV30" s="9"/>
      <c r="CW30" s="9"/>
      <c r="CX30" s="74"/>
      <c r="CY30" s="10" t="str">
        <f>HLOOKUP(Introduction!$G$4,nametranslations,115,FALSE)</f>
        <v>Number of schools total</v>
      </c>
      <c r="CZ30" s="39"/>
      <c r="DA30" s="39"/>
      <c r="DB30" s="39"/>
      <c r="DC30" s="40"/>
      <c r="DD30" s="41"/>
      <c r="DE30" s="42"/>
      <c r="DF30" s="9"/>
      <c r="DG30" s="9"/>
      <c r="DH30" s="74"/>
      <c r="DI30" s="10" t="str">
        <f>HLOOKUP(Introduction!$G$4,nametranslations,115,FALSE)</f>
        <v>Number of schools total</v>
      </c>
      <c r="DJ30" s="39"/>
      <c r="DK30" s="39"/>
      <c r="DL30" s="39"/>
      <c r="DM30" s="40"/>
      <c r="DN30" s="41"/>
      <c r="DO30" s="42"/>
      <c r="DP30" s="9"/>
      <c r="DQ30" s="9"/>
    </row>
    <row r="31" spans="1:242" ht="16.2" thickBot="1" x14ac:dyDescent="0.35">
      <c r="A31" s="179" t="str">
        <f ca="1">IF(ISBLANK('Data Summary'!A33),"",'Data Summary'!A33)</f>
        <v/>
      </c>
      <c r="B31" s="75"/>
      <c r="C31" s="43" t="str">
        <f>HLOOKUP(Introduction!$G$4,nametranslations,116,FALSE)</f>
        <v>Number surveyed</v>
      </c>
      <c r="D31" s="44">
        <v>11460</v>
      </c>
      <c r="E31" s="44">
        <v>1788</v>
      </c>
      <c r="F31" s="44">
        <v>9870</v>
      </c>
      <c r="G31" s="44"/>
      <c r="H31" s="44"/>
      <c r="I31" s="45"/>
      <c r="J31" s="9"/>
      <c r="K31" s="9"/>
      <c r="L31" s="75"/>
      <c r="M31" s="43" t="str">
        <f>HLOOKUP(Introduction!$G$4,nametranslations,116,FALSE)</f>
        <v>Number surveyed</v>
      </c>
      <c r="N31" s="49">
        <v>14034</v>
      </c>
      <c r="O31" s="44"/>
      <c r="P31" s="44"/>
      <c r="Q31" s="44"/>
      <c r="R31" s="44"/>
      <c r="S31" s="45"/>
      <c r="T31" s="9"/>
      <c r="U31" s="9"/>
      <c r="V31" s="75"/>
      <c r="W31" s="43" t="str">
        <f>HLOOKUP(Introduction!$G$4,nametranslations,116,FALSE)</f>
        <v>Number surveyed</v>
      </c>
      <c r="X31" s="44" t="s">
        <v>306</v>
      </c>
      <c r="Y31" s="44"/>
      <c r="Z31" s="44"/>
      <c r="AA31" s="44"/>
      <c r="AB31" s="44"/>
      <c r="AC31" s="45"/>
      <c r="AD31" s="9"/>
      <c r="AE31" s="9"/>
      <c r="AF31" s="75"/>
      <c r="AG31" s="43" t="str">
        <f>HLOOKUP(Introduction!$G$4,nametranslations,116,FALSE)</f>
        <v>Number surveyed</v>
      </c>
      <c r="AH31" s="44">
        <v>14600</v>
      </c>
      <c r="AI31" s="44"/>
      <c r="AJ31" s="44"/>
      <c r="AK31" s="44"/>
      <c r="AL31" s="44"/>
      <c r="AM31" s="45"/>
      <c r="AN31" s="9"/>
      <c r="AO31" s="9"/>
      <c r="AP31" s="75"/>
      <c r="AQ31" s="43" t="str">
        <f>HLOOKUP(Introduction!$G$4,nametranslations,116,FALSE)</f>
        <v>Number surveyed</v>
      </c>
      <c r="AR31" s="44"/>
      <c r="AS31" s="44"/>
      <c r="AT31" s="44"/>
      <c r="AU31" s="44"/>
      <c r="AV31" s="44"/>
      <c r="AW31" s="45"/>
      <c r="AX31" s="9"/>
      <c r="AY31" s="9"/>
      <c r="AZ31" s="75"/>
      <c r="BA31" s="43" t="str">
        <f>HLOOKUP(Introduction!$G$4,nametranslations,116,FALSE)</f>
        <v>Number surveyed</v>
      </c>
      <c r="BB31" s="44">
        <v>16289</v>
      </c>
      <c r="BC31" s="44"/>
      <c r="BD31" s="44"/>
      <c r="BE31" s="44"/>
      <c r="BF31" s="44"/>
      <c r="BG31" s="45"/>
      <c r="BH31" s="9"/>
      <c r="BI31" s="9"/>
      <c r="BJ31" s="75"/>
      <c r="BK31" s="43" t="str">
        <f>HLOOKUP(Introduction!$G$4,nametranslations,116,FALSE)</f>
        <v>Number surveyed</v>
      </c>
      <c r="BL31" s="44"/>
      <c r="BM31" s="44"/>
      <c r="BN31" s="44"/>
      <c r="BO31" s="44"/>
      <c r="BP31" s="44"/>
      <c r="BQ31" s="45"/>
      <c r="BR31" s="9"/>
      <c r="BS31" s="9"/>
      <c r="BT31" s="75"/>
      <c r="BU31" s="43" t="str">
        <f>HLOOKUP(Introduction!$G$4,nametranslations,116,FALSE)</f>
        <v>Number surveyed</v>
      </c>
      <c r="BV31" s="44">
        <v>200</v>
      </c>
      <c r="BW31" s="44">
        <v>104</v>
      </c>
      <c r="BX31" s="44">
        <v>96</v>
      </c>
      <c r="BY31" s="44"/>
      <c r="BZ31" s="44">
        <v>200</v>
      </c>
      <c r="CA31" s="45"/>
      <c r="CB31" s="9"/>
      <c r="CC31" s="9"/>
      <c r="CD31" s="75"/>
      <c r="CE31" s="43" t="str">
        <f>HLOOKUP(Introduction!$G$4,nametranslations,116,FALSE)</f>
        <v>Number surveyed</v>
      </c>
      <c r="CF31" s="44"/>
      <c r="CG31" s="44"/>
      <c r="CH31" s="44"/>
      <c r="CI31" s="44"/>
      <c r="CJ31" s="44"/>
      <c r="CK31" s="45"/>
      <c r="CL31" s="9"/>
      <c r="CM31" s="9"/>
      <c r="CN31" s="75"/>
      <c r="CO31" s="43" t="str">
        <f>HLOOKUP(Introduction!$G$4,nametranslations,116,FALSE)</f>
        <v>Number surveyed</v>
      </c>
      <c r="CP31" s="44"/>
      <c r="CQ31" s="44"/>
      <c r="CR31" s="44"/>
      <c r="CS31" s="44"/>
      <c r="CT31" s="44"/>
      <c r="CU31" s="45"/>
      <c r="CV31" s="9"/>
      <c r="CW31" s="9"/>
      <c r="CX31" s="75"/>
      <c r="CY31" s="43" t="str">
        <f>HLOOKUP(Introduction!$G$4,nametranslations,116,FALSE)</f>
        <v>Number surveyed</v>
      </c>
      <c r="CZ31" s="44"/>
      <c r="DA31" s="44"/>
      <c r="DB31" s="44"/>
      <c r="DC31" s="44"/>
      <c r="DD31" s="44"/>
      <c r="DE31" s="45"/>
      <c r="DF31" s="9"/>
      <c r="DG31" s="9"/>
      <c r="DH31" s="75"/>
      <c r="DI31" s="43" t="str">
        <f>HLOOKUP(Introduction!$G$4,nametranslations,116,FALSE)</f>
        <v>Number surveyed</v>
      </c>
      <c r="DJ31" s="44"/>
      <c r="DK31" s="44"/>
      <c r="DL31" s="44"/>
      <c r="DM31" s="44"/>
      <c r="DN31" s="44"/>
      <c r="DO31" s="45"/>
      <c r="DP31" s="9"/>
      <c r="DQ31" s="9"/>
    </row>
    <row r="32" spans="1:242" x14ac:dyDescent="0.3">
      <c r="A32" s="179" t="str">
        <f ca="1">IF(ISBLANK('Data Summary'!A34),"",'Data Summary'!A34)</f>
        <v/>
      </c>
    </row>
    <row r="33" spans="1:1" x14ac:dyDescent="0.3">
      <c r="A33" s="179" t="str">
        <f ca="1">IF(ISBLANK('Data Summary'!A35),"",'Data Summary'!A35)</f>
        <v/>
      </c>
    </row>
    <row r="34" spans="1:1" x14ac:dyDescent="0.3">
      <c r="A34" s="179" t="str">
        <f ca="1">IF(ISBLANK('Data Summary'!A36),"",'Data Summary'!A36)</f>
        <v/>
      </c>
    </row>
    <row r="35" spans="1:1" x14ac:dyDescent="0.3">
      <c r="A35" s="179" t="str">
        <f ca="1">IF(ISBLANK('Data Summary'!A37),"",'Data Summary'!A37)</f>
        <v/>
      </c>
    </row>
    <row r="36" spans="1:1" x14ac:dyDescent="0.3">
      <c r="A36" s="179" t="str">
        <f ca="1">IF(ISBLANK('Data Summary'!A38),"",'Data Summary'!A38)</f>
        <v/>
      </c>
    </row>
    <row r="37" spans="1:1" x14ac:dyDescent="0.3">
      <c r="A37" s="179" t="str">
        <f ca="1">IF(ISBLANK('Data Summary'!A39),"",'Data Summary'!A39)</f>
        <v/>
      </c>
    </row>
    <row r="38" spans="1:1" x14ac:dyDescent="0.3">
      <c r="A38" s="179" t="str">
        <f ca="1">IF(ISBLANK('Data Summary'!A40),"",'Data Summary'!A40)</f>
        <v/>
      </c>
    </row>
    <row r="39" spans="1:1" x14ac:dyDescent="0.3">
      <c r="A39" s="179" t="str">
        <f ca="1">IF(ISBLANK('Data Summary'!A41),"",'Data Summary'!A41)</f>
        <v/>
      </c>
    </row>
    <row r="40" spans="1:1" x14ac:dyDescent="0.3">
      <c r="A40" s="179" t="str">
        <f ca="1">IF(ISBLANK('Data Summary'!A42),"",'Data Summary'!A42)</f>
        <v/>
      </c>
    </row>
    <row r="41" spans="1:1" x14ac:dyDescent="0.3">
      <c r="A41" s="179" t="str">
        <f ca="1">IF(ISBLANK('Data Summary'!A43),"",'Data Summary'!A43)</f>
        <v/>
      </c>
    </row>
    <row r="42" spans="1:1" x14ac:dyDescent="0.3">
      <c r="A42" s="179" t="str">
        <f ca="1">IF(ISBLANK('Data Summary'!A44),"",'Data Summary'!A44)</f>
        <v/>
      </c>
    </row>
    <row r="43" spans="1:1" x14ac:dyDescent="0.3">
      <c r="A43" s="179" t="str">
        <f ca="1">IF(ISBLANK('Data Summary'!A45),"",'Data Summary'!A45)</f>
        <v/>
      </c>
    </row>
    <row r="44" spans="1:1" x14ac:dyDescent="0.3">
      <c r="A44" s="179" t="str">
        <f ca="1">IF(ISBLANK('Data Summary'!A46),"",'Data Summary'!A46)</f>
        <v/>
      </c>
    </row>
    <row r="45" spans="1:1" x14ac:dyDescent="0.3">
      <c r="A45" s="179" t="str">
        <f ca="1">IF(ISBLANK('Data Summary'!A47),"",'Data Summary'!A47)</f>
        <v/>
      </c>
    </row>
    <row r="46" spans="1:1" x14ac:dyDescent="0.3">
      <c r="A46" s="179" t="str">
        <f ca="1">IF(ISBLANK('Data Summary'!A48),"",'Data Summary'!A48)</f>
        <v/>
      </c>
    </row>
    <row r="47" spans="1:1" x14ac:dyDescent="0.3">
      <c r="A47" s="179" t="str">
        <f ca="1">IF(ISBLANK('Data Summary'!A49),"",'Data Summary'!A49)</f>
        <v/>
      </c>
    </row>
    <row r="48" spans="1:1" x14ac:dyDescent="0.3">
      <c r="A48" s="179" t="str">
        <f ca="1">IF(ISBLANK('Data Summary'!A50),"",'Data Summary'!A50)</f>
        <v/>
      </c>
    </row>
    <row r="49" spans="1:1" x14ac:dyDescent="0.3">
      <c r="A49" s="179" t="str">
        <f ca="1">IF(ISBLANK('Data Summary'!A51),"",'Data Summary'!A51)</f>
        <v/>
      </c>
    </row>
    <row r="50" spans="1:1" x14ac:dyDescent="0.3">
      <c r="A50" s="179" t="str">
        <f ca="1">IF(ISBLANK('Data Summary'!A52),"",'Data Summary'!A52)</f>
        <v/>
      </c>
    </row>
    <row r="51" spans="1:1" x14ac:dyDescent="0.3">
      <c r="A51" s="179" t="str">
        <f ca="1">IF(ISBLANK('Data Summary'!A53),"",'Data Summary'!A53)</f>
        <v/>
      </c>
    </row>
    <row r="52" spans="1:1" x14ac:dyDescent="0.3">
      <c r="A52" s="179" t="str">
        <f ca="1">IF(ISBLANK('Data Summary'!A54),"",'Data Summary'!A54)</f>
        <v/>
      </c>
    </row>
    <row r="53" spans="1:1" x14ac:dyDescent="0.3">
      <c r="A53" s="179" t="str">
        <f ca="1">IF(ISBLANK('Data Summary'!A55),"",'Data Summary'!A55)</f>
        <v/>
      </c>
    </row>
    <row r="54" spans="1:1" x14ac:dyDescent="0.3">
      <c r="A54" s="179" t="str">
        <f ca="1">IF(ISBLANK('Data Summary'!A56),"",'Data Summary'!A56)</f>
        <v/>
      </c>
    </row>
    <row r="55" spans="1:1" x14ac:dyDescent="0.3">
      <c r="A55" s="179" t="str">
        <f ca="1">IF(ISBLANK('Data Summary'!A57),"",'Data Summary'!A57)</f>
        <v/>
      </c>
    </row>
    <row r="56" spans="1:1" x14ac:dyDescent="0.3">
      <c r="A56" s="179" t="str">
        <f ca="1">IF(ISBLANK('Data Summary'!A58),"",'Data Summary'!A58)</f>
        <v/>
      </c>
    </row>
    <row r="57" spans="1:1" x14ac:dyDescent="0.3">
      <c r="A57" s="179" t="str">
        <f ca="1">IF(ISBLANK('Data Summary'!A59),"",'Data Summary'!A59)</f>
        <v/>
      </c>
    </row>
    <row r="58" spans="1:1" x14ac:dyDescent="0.3">
      <c r="A58" s="179" t="str">
        <f ca="1">IF(ISBLANK('Data Summary'!A60),"",'Data Summary'!A60)</f>
        <v/>
      </c>
    </row>
    <row r="59" spans="1:1" x14ac:dyDescent="0.3">
      <c r="A59" s="179" t="str">
        <f ca="1">IF(ISBLANK('Data Summary'!A61),"",'Data Summary'!A61)</f>
        <v/>
      </c>
    </row>
    <row r="60" spans="1:1" x14ac:dyDescent="0.3">
      <c r="A60" s="179" t="str">
        <f ca="1">IF(ISBLANK('Data Summary'!A62),"",'Data Summary'!A62)</f>
        <v/>
      </c>
    </row>
    <row r="61" spans="1:1" x14ac:dyDescent="0.3">
      <c r="A61" s="179" t="str">
        <f ca="1">IF(ISBLANK('Data Summary'!A63),"",'Data Summary'!A63)</f>
        <v/>
      </c>
    </row>
    <row r="62" spans="1:1" x14ac:dyDescent="0.3">
      <c r="A62" s="179" t="str">
        <f ca="1">IF(ISBLANK('Data Summary'!A64),"",'Data Summary'!A64)</f>
        <v/>
      </c>
    </row>
    <row r="63" spans="1:1" x14ac:dyDescent="0.3">
      <c r="A63" s="179" t="str">
        <f ca="1">IF(ISBLANK('Data Summary'!A65),"",'Data Summary'!A65)</f>
        <v/>
      </c>
    </row>
    <row r="64" spans="1:1" x14ac:dyDescent="0.3">
      <c r="A64" s="179" t="str">
        <f ca="1">IF(ISBLANK('Data Summary'!A66),"",'Data Summary'!A66)</f>
        <v/>
      </c>
    </row>
    <row r="65" spans="1:1" x14ac:dyDescent="0.3">
      <c r="A65" s="179" t="str">
        <f ca="1">IF(ISBLANK('Data Summary'!A67),"",'Data Summary'!A67)</f>
        <v/>
      </c>
    </row>
    <row r="66" spans="1:1" x14ac:dyDescent="0.3">
      <c r="A66" s="179" t="str">
        <f ca="1">IF(ISBLANK('Data Summary'!A68),"",'Data Summary'!A68)</f>
        <v/>
      </c>
    </row>
    <row r="67" spans="1:1" x14ac:dyDescent="0.3">
      <c r="A67" s="179" t="str">
        <f ca="1">IF(ISBLANK('Data Summary'!A69),"",'Data Summary'!A69)</f>
        <v/>
      </c>
    </row>
    <row r="68" spans="1:1" x14ac:dyDescent="0.3">
      <c r="A68" s="179" t="str">
        <f ca="1">IF(ISBLANK('Data Summary'!A70),"",'Data Summary'!A70)</f>
        <v/>
      </c>
    </row>
    <row r="69" spans="1:1" x14ac:dyDescent="0.3">
      <c r="A69" s="179" t="str">
        <f ca="1">IF(ISBLANK('Data Summary'!A71),"",'Data Summary'!A71)</f>
        <v/>
      </c>
    </row>
    <row r="70" spans="1:1" x14ac:dyDescent="0.3">
      <c r="A70" s="179" t="str">
        <f ca="1">IF(ISBLANK('Data Summary'!A72),"",'Data Summary'!A72)</f>
        <v/>
      </c>
    </row>
    <row r="71" spans="1:1" x14ac:dyDescent="0.3">
      <c r="A71" s="179" t="str">
        <f ca="1">IF(ISBLANK('Data Summary'!A73),"",'Data Summary'!A73)</f>
        <v/>
      </c>
    </row>
    <row r="72" spans="1:1" x14ac:dyDescent="0.3">
      <c r="A72" s="179" t="str">
        <f ca="1">IF(ISBLANK('Data Summary'!A74),"",'Data Summary'!A74)</f>
        <v/>
      </c>
    </row>
    <row r="73" spans="1:1" x14ac:dyDescent="0.3">
      <c r="A73" s="179" t="str">
        <f ca="1">IF(ISBLANK('Data Summary'!A75),"",'Data Summary'!A75)</f>
        <v/>
      </c>
    </row>
    <row r="74" spans="1:1" x14ac:dyDescent="0.3">
      <c r="A74" s="179" t="str">
        <f ca="1">IF(ISBLANK('Data Summary'!A76),"",'Data Summary'!A76)</f>
        <v/>
      </c>
    </row>
    <row r="75" spans="1:1" x14ac:dyDescent="0.3">
      <c r="A75" s="179" t="str">
        <f ca="1">IF(ISBLANK('Data Summary'!A77),"",'Data Summary'!A77)</f>
        <v/>
      </c>
    </row>
    <row r="76" spans="1:1" x14ac:dyDescent="0.3">
      <c r="A76" s="179" t="str">
        <f ca="1">IF(ISBLANK('Data Summary'!A78),"",'Data Summary'!A78)</f>
        <v/>
      </c>
    </row>
    <row r="77" spans="1:1" x14ac:dyDescent="0.3">
      <c r="A77" s="179" t="str">
        <f ca="1">IF(ISBLANK('Data Summary'!A79),"",'Data Summary'!A79)</f>
        <v/>
      </c>
    </row>
    <row r="78" spans="1:1" x14ac:dyDescent="0.3">
      <c r="A78" s="179" t="str">
        <f ca="1">IF(ISBLANK('Data Summary'!A80),"",'Data Summary'!A80)</f>
        <v/>
      </c>
    </row>
    <row r="79" spans="1:1" x14ac:dyDescent="0.3">
      <c r="A79" s="179" t="str">
        <f ca="1">IF(ISBLANK('Data Summary'!A81),"",'Data Summary'!A81)</f>
        <v/>
      </c>
    </row>
    <row r="80" spans="1:1" x14ac:dyDescent="0.3">
      <c r="A80" s="179" t="str">
        <f ca="1">IF(ISBLANK('Data Summary'!A82),"",'Data Summary'!A82)</f>
        <v/>
      </c>
    </row>
    <row r="81" spans="1:1" x14ac:dyDescent="0.3">
      <c r="A81" s="179" t="str">
        <f ca="1">IF(ISBLANK('Data Summary'!A83),"",'Data Summary'!A83)</f>
        <v/>
      </c>
    </row>
    <row r="82" spans="1:1" x14ac:dyDescent="0.3">
      <c r="A82" s="179" t="str">
        <f ca="1">IF(ISBLANK('Data Summary'!A84),"",'Data Summary'!A84)</f>
        <v/>
      </c>
    </row>
    <row r="83" spans="1:1" x14ac:dyDescent="0.3">
      <c r="A83" s="179" t="str">
        <f ca="1">IF(ISBLANK('Data Summary'!A85),"",'Data Summary'!A85)</f>
        <v/>
      </c>
    </row>
    <row r="84" spans="1:1" x14ac:dyDescent="0.3">
      <c r="A84" s="179" t="str">
        <f ca="1">IF(ISBLANK('Data Summary'!A86),"",'Data Summary'!A86)</f>
        <v/>
      </c>
    </row>
    <row r="85" spans="1:1" x14ac:dyDescent="0.3">
      <c r="A85" s="179" t="str">
        <f ca="1">IF(ISBLANK('Data Summary'!A87),"",'Data Summary'!A87)</f>
        <v/>
      </c>
    </row>
    <row r="86" spans="1:1" x14ac:dyDescent="0.3">
      <c r="A86" s="179" t="str">
        <f ca="1">IF(ISBLANK('Data Summary'!A88),"",'Data Summary'!A88)</f>
        <v/>
      </c>
    </row>
    <row r="87" spans="1:1" x14ac:dyDescent="0.3">
      <c r="A87" s="179" t="str">
        <f ca="1">IF(ISBLANK('Data Summary'!A89),"",'Data Summary'!A89)</f>
        <v/>
      </c>
    </row>
    <row r="88" spans="1:1" x14ac:dyDescent="0.3">
      <c r="A88" s="179" t="str">
        <f ca="1">IF(ISBLANK('Data Summary'!A90),"",'Data Summary'!A90)</f>
        <v/>
      </c>
    </row>
    <row r="89" spans="1:1" x14ac:dyDescent="0.3">
      <c r="A89" s="179" t="str">
        <f ca="1">IF(ISBLANK('Data Summary'!A91),"",'Data Summary'!A91)</f>
        <v/>
      </c>
    </row>
    <row r="90" spans="1:1" x14ac:dyDescent="0.3">
      <c r="A90" s="179" t="str">
        <f ca="1">IF(ISBLANK('Data Summary'!A92),"",'Data Summary'!A92)</f>
        <v/>
      </c>
    </row>
    <row r="91" spans="1:1" x14ac:dyDescent="0.3">
      <c r="A91" s="179" t="str">
        <f ca="1">IF(ISBLANK('Data Summary'!A93),"",'Data Summary'!A93)</f>
        <v/>
      </c>
    </row>
    <row r="92" spans="1:1" x14ac:dyDescent="0.3">
      <c r="A92" s="179" t="str">
        <f ca="1">IF(ISBLANK('Data Summary'!A94),"",'Data Summary'!A94)</f>
        <v/>
      </c>
    </row>
    <row r="93" spans="1:1" x14ac:dyDescent="0.3">
      <c r="A93" s="179" t="str">
        <f ca="1">IF(ISBLANK('Data Summary'!A95),"",'Data Summary'!A95)</f>
        <v/>
      </c>
    </row>
    <row r="94" spans="1:1" x14ac:dyDescent="0.3">
      <c r="A94" s="179" t="str">
        <f ca="1">IF(ISBLANK('Data Summary'!A96),"",'Data Summary'!A96)</f>
        <v/>
      </c>
    </row>
    <row r="95" spans="1:1" x14ac:dyDescent="0.3">
      <c r="A95" s="179" t="str">
        <f ca="1">IF(ISBLANK('Data Summary'!A97),"",'Data Summary'!A97)</f>
        <v/>
      </c>
    </row>
    <row r="96" spans="1:1" x14ac:dyDescent="0.3">
      <c r="A96" s="179" t="str">
        <f ca="1">IF(ISBLANK('Data Summary'!A98),"",'Data Summary'!A98)</f>
        <v/>
      </c>
    </row>
    <row r="97" spans="1:1" x14ac:dyDescent="0.3">
      <c r="A97" s="179" t="str">
        <f ca="1">IF(ISBLANK('Data Summary'!A99),"",'Data Summary'!A99)</f>
        <v/>
      </c>
    </row>
    <row r="98" spans="1:1" x14ac:dyDescent="0.3">
      <c r="A98" s="179" t="str">
        <f ca="1">IF(ISBLANK('Data Summary'!A100),"",'Data Summary'!A100)</f>
        <v/>
      </c>
    </row>
    <row r="99" spans="1:1" x14ac:dyDescent="0.3">
      <c r="A99" s="179" t="str">
        <f ca="1">IF(ISBLANK('Data Summary'!A101),"",'Data Summary'!A101)</f>
        <v/>
      </c>
    </row>
    <row r="100" spans="1:1" x14ac:dyDescent="0.3">
      <c r="A100" s="179" t="str">
        <f ca="1">IF(ISBLANK('Data Summary'!A102),"",'Data Summary'!A102)</f>
        <v/>
      </c>
    </row>
    <row r="101" spans="1:1" x14ac:dyDescent="0.3">
      <c r="A101" s="179" t="str">
        <f ca="1">IF(ISBLANK('Data Summary'!A103),"",'Data Summary'!A103)</f>
        <v/>
      </c>
    </row>
    <row r="102" spans="1:1" x14ac:dyDescent="0.3">
      <c r="A102" s="179" t="str">
        <f ca="1">IF(ISBLANK('Data Summary'!A104),"",'Data Summary'!A104)</f>
        <v/>
      </c>
    </row>
    <row r="103" spans="1:1" x14ac:dyDescent="0.3">
      <c r="A103" s="179" t="str">
        <f ca="1">IF(ISBLANK('Data Summary'!A105),"",'Data Summary'!A105)</f>
        <v/>
      </c>
    </row>
    <row r="104" spans="1:1" x14ac:dyDescent="0.3">
      <c r="A104" s="179" t="str">
        <f ca="1">IF(ISBLANK('Data Summary'!A106),"",'Data Summary'!A106)</f>
        <v/>
      </c>
    </row>
    <row r="105" spans="1:1" x14ac:dyDescent="0.3">
      <c r="A105" s="179" t="str">
        <f ca="1">IF(ISBLANK('Data Summary'!A107),"",'Data Summary'!A107)</f>
        <v/>
      </c>
    </row>
    <row r="106" spans="1:1" x14ac:dyDescent="0.3">
      <c r="A106" s="179" t="str">
        <f ca="1">IF(ISBLANK('Data Summary'!A108),"",'Data Summary'!A108)</f>
        <v/>
      </c>
    </row>
    <row r="107" spans="1:1" x14ac:dyDescent="0.3">
      <c r="A107" s="179" t="str">
        <f ca="1">IF(ISBLANK('Data Summary'!A109),"",'Data Summary'!A109)</f>
        <v/>
      </c>
    </row>
    <row r="108" spans="1:1" x14ac:dyDescent="0.3">
      <c r="A108" s="179" t="str">
        <f ca="1">IF(ISBLANK('Data Summary'!A110),"",'Data Summary'!A110)</f>
        <v/>
      </c>
    </row>
    <row r="109" spans="1:1" x14ac:dyDescent="0.3">
      <c r="A109" s="179" t="str">
        <f ca="1">IF(ISBLANK('Data Summary'!A111),"",'Data Summary'!A111)</f>
        <v/>
      </c>
    </row>
    <row r="110" spans="1:1" x14ac:dyDescent="0.3">
      <c r="A110" s="179" t="str">
        <f ca="1">IF(ISBLANK('Data Summary'!A112),"",'Data Summary'!A112)</f>
        <v/>
      </c>
    </row>
    <row r="111" spans="1:1" x14ac:dyDescent="0.3">
      <c r="A111" s="179" t="str">
        <f ca="1">IF(ISBLANK('Data Summary'!A113),"",'Data Summary'!A113)</f>
        <v/>
      </c>
    </row>
    <row r="112" spans="1:1" x14ac:dyDescent="0.3">
      <c r="A112" s="179" t="str">
        <f ca="1">IF(ISBLANK('Data Summary'!A114),"",'Data Summary'!A114)</f>
        <v/>
      </c>
    </row>
    <row r="113" spans="1:1" x14ac:dyDescent="0.3">
      <c r="A113" s="179" t="str">
        <f ca="1">IF(ISBLANK('Data Summary'!A115),"",'Data Summary'!A115)</f>
        <v/>
      </c>
    </row>
    <row r="114" spans="1:1" x14ac:dyDescent="0.3">
      <c r="A114" s="179" t="str">
        <f ca="1">IF(ISBLANK('Data Summary'!A116),"",'Data Summary'!A116)</f>
        <v/>
      </c>
    </row>
    <row r="115" spans="1:1" x14ac:dyDescent="0.3">
      <c r="A115" s="179" t="str">
        <f ca="1">IF(ISBLANK('Data Summary'!A117),"",'Data Summary'!A117)</f>
        <v/>
      </c>
    </row>
    <row r="116" spans="1:1" x14ac:dyDescent="0.3">
      <c r="A116" s="179" t="str">
        <f ca="1">IF(ISBLANK('Data Summary'!A118),"",'Data Summary'!A118)</f>
        <v/>
      </c>
    </row>
    <row r="117" spans="1:1" x14ac:dyDescent="0.3">
      <c r="A117" s="179" t="str">
        <f ca="1">IF(ISBLANK('Data Summary'!A119),"",'Data Summary'!A119)</f>
        <v/>
      </c>
    </row>
    <row r="118" spans="1:1" x14ac:dyDescent="0.3">
      <c r="A118" s="179" t="str">
        <f ca="1">IF(ISBLANK('Data Summary'!A120),"",'Data Summary'!A120)</f>
        <v/>
      </c>
    </row>
    <row r="119" spans="1:1" x14ac:dyDescent="0.3">
      <c r="A119" s="179" t="str">
        <f ca="1">IF(ISBLANK('Data Summary'!A121),"",'Data Summary'!A121)</f>
        <v/>
      </c>
    </row>
    <row r="120" spans="1:1" x14ac:dyDescent="0.3">
      <c r="A120" s="179" t="str">
        <f ca="1">IF(ISBLANK('Data Summary'!A122),"",'Data Summary'!A122)</f>
        <v/>
      </c>
    </row>
    <row r="121" spans="1:1" x14ac:dyDescent="0.3">
      <c r="A121" s="179" t="str">
        <f ca="1">IF(ISBLANK('Data Summary'!A123),"",'Data Summary'!A123)</f>
        <v/>
      </c>
    </row>
    <row r="122" spans="1:1" x14ac:dyDescent="0.3">
      <c r="A122" s="179" t="str">
        <f ca="1">IF(ISBLANK('Data Summary'!A124),"",'Data Summary'!A124)</f>
        <v/>
      </c>
    </row>
    <row r="123" spans="1:1" x14ac:dyDescent="0.3">
      <c r="A123" s="179" t="str">
        <f ca="1">IF(ISBLANK('Data Summary'!A125),"",'Data Summary'!A125)</f>
        <v/>
      </c>
    </row>
    <row r="124" spans="1:1" x14ac:dyDescent="0.3">
      <c r="A124" s="179" t="str">
        <f ca="1">IF(ISBLANK('Data Summary'!A126),"",'Data Summary'!A126)</f>
        <v/>
      </c>
    </row>
    <row r="125" spans="1:1" x14ac:dyDescent="0.3">
      <c r="A125" s="179" t="str">
        <f ca="1">IF(ISBLANK('Data Summary'!A127),"",'Data Summary'!A127)</f>
        <v/>
      </c>
    </row>
    <row r="126" spans="1:1" x14ac:dyDescent="0.3">
      <c r="A126" s="179" t="str">
        <f ca="1">IF(ISBLANK('Data Summary'!A128),"",'Data Summary'!A128)</f>
        <v/>
      </c>
    </row>
    <row r="127" spans="1:1" x14ac:dyDescent="0.3">
      <c r="A127" s="179" t="str">
        <f ca="1">IF(ISBLANK('Data Summary'!A129),"",'Data Summary'!A129)</f>
        <v/>
      </c>
    </row>
    <row r="128" spans="1:1" x14ac:dyDescent="0.3">
      <c r="A128" s="179" t="str">
        <f ca="1">IF(ISBLANK('Data Summary'!A130),"",'Data Summary'!A130)</f>
        <v/>
      </c>
    </row>
    <row r="129" spans="1:1" x14ac:dyDescent="0.3">
      <c r="A129" s="179" t="str">
        <f ca="1">IF(ISBLANK('Data Summary'!A131),"",'Data Summary'!A131)</f>
        <v/>
      </c>
    </row>
    <row r="130" spans="1:1" x14ac:dyDescent="0.3">
      <c r="A130" s="179" t="str">
        <f ca="1">IF(ISBLANK('Data Summary'!A132),"",'Data Summary'!A132)</f>
        <v/>
      </c>
    </row>
    <row r="131" spans="1:1" x14ac:dyDescent="0.3">
      <c r="A131" s="179" t="str">
        <f ca="1">IF(ISBLANK('Data Summary'!A133),"",'Data Summary'!A133)</f>
        <v/>
      </c>
    </row>
    <row r="132" spans="1:1" x14ac:dyDescent="0.3">
      <c r="A132" s="179" t="str">
        <f ca="1">IF(ISBLANK('Data Summary'!A134),"",'Data Summary'!A134)</f>
        <v/>
      </c>
    </row>
    <row r="133" spans="1:1" x14ac:dyDescent="0.3">
      <c r="A133" s="179" t="str">
        <f ca="1">IF(ISBLANK('Data Summary'!A135),"",'Data Summary'!A135)</f>
        <v/>
      </c>
    </row>
    <row r="134" spans="1:1" x14ac:dyDescent="0.3">
      <c r="A134" s="179" t="str">
        <f ca="1">IF(ISBLANK('Data Summary'!A136),"",'Data Summary'!A136)</f>
        <v/>
      </c>
    </row>
    <row r="135" spans="1:1" x14ac:dyDescent="0.3">
      <c r="A135" s="179" t="str">
        <f ca="1">IF(ISBLANK('Data Summary'!A137),"",'Data Summary'!A137)</f>
        <v/>
      </c>
    </row>
    <row r="136" spans="1:1" x14ac:dyDescent="0.3">
      <c r="A136" s="179" t="str">
        <f ca="1">IF(ISBLANK('Data Summary'!A138),"",'Data Summary'!A138)</f>
        <v/>
      </c>
    </row>
    <row r="137" spans="1:1" x14ac:dyDescent="0.3">
      <c r="A137" s="179" t="str">
        <f ca="1">IF(ISBLANK('Data Summary'!A139),"",'Data Summary'!A139)</f>
        <v/>
      </c>
    </row>
    <row r="138" spans="1:1" x14ac:dyDescent="0.3">
      <c r="A138" s="179" t="str">
        <f ca="1">IF(ISBLANK('Data Summary'!A140),"",'Data Summary'!A140)</f>
        <v/>
      </c>
    </row>
    <row r="139" spans="1:1" x14ac:dyDescent="0.3">
      <c r="A139" s="179" t="str">
        <f ca="1">IF(ISBLANK('Data Summary'!A141),"",'Data Summary'!A141)</f>
        <v/>
      </c>
    </row>
    <row r="140" spans="1:1" x14ac:dyDescent="0.3">
      <c r="A140" s="179" t="str">
        <f ca="1">IF(ISBLANK('Data Summary'!A142),"",'Data Summary'!A142)</f>
        <v/>
      </c>
    </row>
    <row r="141" spans="1:1" x14ac:dyDescent="0.3">
      <c r="A141" s="179" t="str">
        <f ca="1">IF(ISBLANK('Data Summary'!A143),"",'Data Summary'!A143)</f>
        <v/>
      </c>
    </row>
    <row r="142" spans="1:1" x14ac:dyDescent="0.3">
      <c r="A142" s="179" t="str">
        <f ca="1">IF(ISBLANK('Data Summary'!A144),"",'Data Summary'!A144)</f>
        <v/>
      </c>
    </row>
    <row r="143" spans="1:1" x14ac:dyDescent="0.3">
      <c r="A143" s="179" t="str">
        <f ca="1">IF(ISBLANK('Data Summary'!A145),"",'Data Summary'!A145)</f>
        <v/>
      </c>
    </row>
    <row r="144" spans="1:1" x14ac:dyDescent="0.3">
      <c r="A144" s="179" t="str">
        <f ca="1">IF(ISBLANK('Data Summary'!A146),"",'Data Summary'!A146)</f>
        <v/>
      </c>
    </row>
    <row r="145" spans="1:1" x14ac:dyDescent="0.3">
      <c r="A145" s="179" t="str">
        <f ca="1">IF(ISBLANK('Data Summary'!A147),"",'Data Summary'!A147)</f>
        <v/>
      </c>
    </row>
    <row r="146" spans="1:1" x14ac:dyDescent="0.3">
      <c r="A146" s="179" t="str">
        <f ca="1">IF(ISBLANK('Data Summary'!A148),"",'Data Summary'!A148)</f>
        <v/>
      </c>
    </row>
    <row r="147" spans="1:1" x14ac:dyDescent="0.3">
      <c r="A147" s="179" t="str">
        <f ca="1">IF(ISBLANK('Data Summary'!A149),"",'Data Summary'!A149)</f>
        <v/>
      </c>
    </row>
    <row r="148" spans="1:1" x14ac:dyDescent="0.3">
      <c r="A148" s="179" t="e">
        <f>IF(ISBLANK(#REF!),"",#REF!)</f>
        <v>#REF!</v>
      </c>
    </row>
    <row r="149" spans="1:1" x14ac:dyDescent="0.3">
      <c r="A149" s="179" t="e">
        <f>IF(ISBLANK(#REF!),"",#REF!)</f>
        <v>#REF!</v>
      </c>
    </row>
    <row r="150" spans="1:1" x14ac:dyDescent="0.3">
      <c r="A150" s="179" t="e">
        <f>IF(ISBLANK(#REF!),"",#REF!)</f>
        <v>#REF!</v>
      </c>
    </row>
    <row r="151" spans="1:1" x14ac:dyDescent="0.3">
      <c r="A151" s="179" t="e">
        <f>IF(ISBLANK(#REF!),"",#REF!)</f>
        <v>#REF!</v>
      </c>
    </row>
    <row r="152" spans="1:1" x14ac:dyDescent="0.3">
      <c r="A152" s="178"/>
    </row>
    <row r="153" spans="1:1" x14ac:dyDescent="0.3">
      <c r="A153" s="178"/>
    </row>
    <row r="154" spans="1:1" x14ac:dyDescent="0.3">
      <c r="A154" s="178"/>
    </row>
    <row r="155" spans="1:1" x14ac:dyDescent="0.3">
      <c r="A155" s="178"/>
    </row>
    <row r="156" spans="1:1" x14ac:dyDescent="0.3">
      <c r="A156" s="178"/>
    </row>
    <row r="157" spans="1:1" x14ac:dyDescent="0.3">
      <c r="A157" s="178"/>
    </row>
    <row r="158" spans="1:1" x14ac:dyDescent="0.3">
      <c r="A158" s="178"/>
    </row>
    <row r="159" spans="1:1" x14ac:dyDescent="0.3">
      <c r="A159" s="178"/>
    </row>
    <row r="160" spans="1:1" x14ac:dyDescent="0.3">
      <c r="A160" s="178"/>
    </row>
    <row r="161" spans="1:1" x14ac:dyDescent="0.3">
      <c r="A161" s="178"/>
    </row>
    <row r="162" spans="1:1" x14ac:dyDescent="0.3">
      <c r="A162" s="178"/>
    </row>
    <row r="163" spans="1:1" x14ac:dyDescent="0.3">
      <c r="A163" s="178"/>
    </row>
    <row r="164" spans="1:1" x14ac:dyDescent="0.3">
      <c r="A164" s="178"/>
    </row>
    <row r="165" spans="1:1" x14ac:dyDescent="0.3">
      <c r="A165" s="178"/>
    </row>
    <row r="166" spans="1:1" x14ac:dyDescent="0.3">
      <c r="A166" s="178"/>
    </row>
    <row r="167" spans="1:1" x14ac:dyDescent="0.3">
      <c r="A167" s="178"/>
    </row>
    <row r="168" spans="1:1" x14ac:dyDescent="0.3">
      <c r="A168" s="178"/>
    </row>
    <row r="169" spans="1:1" x14ac:dyDescent="0.3">
      <c r="A169" s="178"/>
    </row>
    <row r="170" spans="1:1" x14ac:dyDescent="0.3">
      <c r="A170" s="178"/>
    </row>
    <row r="171" spans="1:1" x14ac:dyDescent="0.3">
      <c r="A171" s="178"/>
    </row>
    <row r="172" spans="1:1" x14ac:dyDescent="0.3">
      <c r="A172" s="178"/>
    </row>
    <row r="173" spans="1:1" x14ac:dyDescent="0.3">
      <c r="A173" s="178"/>
    </row>
    <row r="174" spans="1:1" x14ac:dyDescent="0.3">
      <c r="A174" s="178"/>
    </row>
    <row r="175" spans="1:1" x14ac:dyDescent="0.3">
      <c r="A175" s="178"/>
    </row>
    <row r="176" spans="1:1" x14ac:dyDescent="0.3">
      <c r="A176" s="178"/>
    </row>
    <row r="177" spans="1:1" x14ac:dyDescent="0.3">
      <c r="A177" s="178"/>
    </row>
    <row r="178" spans="1:1" x14ac:dyDescent="0.3">
      <c r="A178" s="178"/>
    </row>
    <row r="179" spans="1:1" x14ac:dyDescent="0.3">
      <c r="A179" s="178"/>
    </row>
    <row r="180" spans="1:1" x14ac:dyDescent="0.3">
      <c r="A180" s="178"/>
    </row>
    <row r="181" spans="1:1" x14ac:dyDescent="0.3">
      <c r="A181" s="178"/>
    </row>
    <row r="182" spans="1:1" x14ac:dyDescent="0.3">
      <c r="A182" s="178"/>
    </row>
    <row r="183" spans="1:1" x14ac:dyDescent="0.3">
      <c r="A183" s="178"/>
    </row>
    <row r="184" spans="1:1" x14ac:dyDescent="0.3">
      <c r="A184" s="178"/>
    </row>
    <row r="185" spans="1:1" x14ac:dyDescent="0.3">
      <c r="A185" s="178"/>
    </row>
    <row r="186" spans="1:1" x14ac:dyDescent="0.3">
      <c r="A186" s="178"/>
    </row>
    <row r="187" spans="1:1" x14ac:dyDescent="0.3">
      <c r="A187" s="178"/>
    </row>
    <row r="188" spans="1:1" x14ac:dyDescent="0.3">
      <c r="A188" s="178"/>
    </row>
    <row r="189" spans="1:1" x14ac:dyDescent="0.3">
      <c r="A189" s="178"/>
    </row>
    <row r="190" spans="1:1" x14ac:dyDescent="0.3">
      <c r="A190" s="178"/>
    </row>
    <row r="191" spans="1:1" x14ac:dyDescent="0.3">
      <c r="A191" s="178"/>
    </row>
    <row r="192" spans="1:1" x14ac:dyDescent="0.3">
      <c r="A192" s="178"/>
    </row>
    <row r="193" spans="1:1" x14ac:dyDescent="0.3">
      <c r="A193" s="178"/>
    </row>
    <row r="194" spans="1:1" x14ac:dyDescent="0.3">
      <c r="A194" s="178"/>
    </row>
    <row r="195" spans="1:1" x14ac:dyDescent="0.3">
      <c r="A195" s="178"/>
    </row>
    <row r="196" spans="1:1" x14ac:dyDescent="0.3">
      <c r="A196" s="178"/>
    </row>
    <row r="197" spans="1:1" x14ac:dyDescent="0.3">
      <c r="A197" s="178"/>
    </row>
    <row r="198" spans="1:1" x14ac:dyDescent="0.3">
      <c r="A198" s="178"/>
    </row>
    <row r="199" spans="1:1" x14ac:dyDescent="0.3">
      <c r="A199" s="178"/>
    </row>
    <row r="200" spans="1:1" x14ac:dyDescent="0.3">
      <c r="A200" s="178"/>
    </row>
    <row r="201" spans="1:1" x14ac:dyDescent="0.3">
      <c r="A201" s="178"/>
    </row>
    <row r="202" spans="1:1" x14ac:dyDescent="0.3">
      <c r="A202" s="178"/>
    </row>
    <row r="203" spans="1:1" x14ac:dyDescent="0.3">
      <c r="A203" s="178"/>
    </row>
    <row r="204" spans="1:1" x14ac:dyDescent="0.3">
      <c r="A204" s="178"/>
    </row>
    <row r="205" spans="1:1" x14ac:dyDescent="0.3">
      <c r="A205" s="178"/>
    </row>
    <row r="206" spans="1:1" x14ac:dyDescent="0.3">
      <c r="A206" s="178"/>
    </row>
    <row r="207" spans="1:1" x14ac:dyDescent="0.3">
      <c r="A207" s="178"/>
    </row>
    <row r="208" spans="1:1" x14ac:dyDescent="0.3">
      <c r="A208" s="178"/>
    </row>
    <row r="209" spans="1:1" x14ac:dyDescent="0.3">
      <c r="A209" s="178"/>
    </row>
    <row r="210" spans="1:1" x14ac:dyDescent="0.3">
      <c r="A210" s="178"/>
    </row>
    <row r="211" spans="1:1" x14ac:dyDescent="0.3">
      <c r="A211" s="178"/>
    </row>
    <row r="212" spans="1:1" x14ac:dyDescent="0.3">
      <c r="A212" s="178"/>
    </row>
    <row r="213" spans="1:1" x14ac:dyDescent="0.3">
      <c r="A213" s="178"/>
    </row>
    <row r="214" spans="1:1" x14ac:dyDescent="0.3">
      <c r="A214" s="178"/>
    </row>
    <row r="215" spans="1:1" x14ac:dyDescent="0.3">
      <c r="A215" s="178"/>
    </row>
    <row r="216" spans="1:1" x14ac:dyDescent="0.3">
      <c r="A216" s="178"/>
    </row>
    <row r="217" spans="1:1" x14ac:dyDescent="0.3">
      <c r="A217" s="178"/>
    </row>
    <row r="218" spans="1:1" x14ac:dyDescent="0.3">
      <c r="A218" s="178"/>
    </row>
    <row r="219" spans="1:1" x14ac:dyDescent="0.3">
      <c r="A219" s="178"/>
    </row>
    <row r="220" spans="1:1" x14ac:dyDescent="0.3">
      <c r="A220" s="178"/>
    </row>
    <row r="221" spans="1:1" x14ac:dyDescent="0.3">
      <c r="A221" s="178"/>
    </row>
    <row r="222" spans="1:1" x14ac:dyDescent="0.3">
      <c r="A222" s="178"/>
    </row>
    <row r="223" spans="1:1" x14ac:dyDescent="0.3">
      <c r="A223" s="178"/>
    </row>
    <row r="224" spans="1:1" x14ac:dyDescent="0.3">
      <c r="A224" s="178"/>
    </row>
    <row r="225" spans="1:1" x14ac:dyDescent="0.3">
      <c r="A225" s="178"/>
    </row>
    <row r="226" spans="1:1" x14ac:dyDescent="0.3">
      <c r="A226" s="178"/>
    </row>
    <row r="227" spans="1:1" x14ac:dyDescent="0.3">
      <c r="A227" s="178"/>
    </row>
    <row r="228" spans="1:1" x14ac:dyDescent="0.3">
      <c r="A228" s="178"/>
    </row>
    <row r="229" spans="1:1" x14ac:dyDescent="0.3">
      <c r="A229" s="178"/>
    </row>
    <row r="230" spans="1:1" x14ac:dyDescent="0.3">
      <c r="A230" s="178"/>
    </row>
    <row r="231" spans="1:1" x14ac:dyDescent="0.3">
      <c r="A231" s="178"/>
    </row>
    <row r="232" spans="1:1" x14ac:dyDescent="0.3">
      <c r="A232" s="178"/>
    </row>
    <row r="233" spans="1:1" x14ac:dyDescent="0.3">
      <c r="A233" s="178"/>
    </row>
    <row r="234" spans="1:1" x14ac:dyDescent="0.3">
      <c r="A234" s="178"/>
    </row>
    <row r="235" spans="1:1" x14ac:dyDescent="0.3">
      <c r="A235" s="178"/>
    </row>
    <row r="236" spans="1:1" x14ac:dyDescent="0.3">
      <c r="A236" s="178"/>
    </row>
    <row r="237" spans="1:1" x14ac:dyDescent="0.3">
      <c r="A237" s="178"/>
    </row>
    <row r="238" spans="1:1" x14ac:dyDescent="0.3">
      <c r="A238" s="178"/>
    </row>
    <row r="239" spans="1:1" x14ac:dyDescent="0.3">
      <c r="A239" s="178"/>
    </row>
    <row r="240" spans="1:1" x14ac:dyDescent="0.3">
      <c r="A240" s="178"/>
    </row>
    <row r="241" spans="1:1" x14ac:dyDescent="0.3">
      <c r="A241" s="178"/>
    </row>
    <row r="242" spans="1:1" x14ac:dyDescent="0.3">
      <c r="A242" s="178"/>
    </row>
    <row r="243" spans="1:1" x14ac:dyDescent="0.3">
      <c r="A243" s="178"/>
    </row>
    <row r="244" spans="1:1" x14ac:dyDescent="0.3">
      <c r="A244" s="178"/>
    </row>
    <row r="245" spans="1:1" x14ac:dyDescent="0.3">
      <c r="A245" s="178"/>
    </row>
    <row r="246" spans="1:1" x14ac:dyDescent="0.3">
      <c r="A246" s="178"/>
    </row>
    <row r="247" spans="1:1" x14ac:dyDescent="0.3">
      <c r="A247" s="178"/>
    </row>
    <row r="248" spans="1:1" x14ac:dyDescent="0.3">
      <c r="A248" s="178"/>
    </row>
    <row r="249" spans="1:1" x14ac:dyDescent="0.3">
      <c r="A249" s="178"/>
    </row>
    <row r="250" spans="1:1" x14ac:dyDescent="0.3">
      <c r="A250" s="178"/>
    </row>
    <row r="251" spans="1:1" x14ac:dyDescent="0.3">
      <c r="A251" s="178"/>
    </row>
    <row r="252" spans="1:1" x14ac:dyDescent="0.3">
      <c r="A252" s="178"/>
    </row>
    <row r="253" spans="1:1" x14ac:dyDescent="0.3">
      <c r="A253" s="178"/>
    </row>
    <row r="254" spans="1:1" x14ac:dyDescent="0.3">
      <c r="A254" s="178"/>
    </row>
    <row r="255" spans="1:1" x14ac:dyDescent="0.3">
      <c r="A255" s="178"/>
    </row>
    <row r="256" spans="1:1" x14ac:dyDescent="0.3">
      <c r="A256" s="178"/>
    </row>
    <row r="257" spans="1:1" x14ac:dyDescent="0.3">
      <c r="A257" s="178"/>
    </row>
    <row r="258" spans="1:1" x14ac:dyDescent="0.3">
      <c r="A258" s="178"/>
    </row>
    <row r="259" spans="1:1" x14ac:dyDescent="0.3">
      <c r="A259" s="178"/>
    </row>
    <row r="260" spans="1:1" x14ac:dyDescent="0.3">
      <c r="A260" s="178"/>
    </row>
    <row r="261" spans="1:1" x14ac:dyDescent="0.3">
      <c r="A261" s="178"/>
    </row>
    <row r="262" spans="1:1" x14ac:dyDescent="0.3">
      <c r="A262" s="178"/>
    </row>
    <row r="263" spans="1:1" x14ac:dyDescent="0.3">
      <c r="A263" s="178"/>
    </row>
    <row r="264" spans="1:1" x14ac:dyDescent="0.3">
      <c r="A264" s="178"/>
    </row>
    <row r="265" spans="1:1" x14ac:dyDescent="0.3">
      <c r="A265" s="178"/>
    </row>
    <row r="266" spans="1:1" x14ac:dyDescent="0.3">
      <c r="A266" s="178"/>
    </row>
    <row r="267" spans="1:1" x14ac:dyDescent="0.3">
      <c r="A267" s="178"/>
    </row>
    <row r="268" spans="1:1" x14ac:dyDescent="0.3">
      <c r="A268" s="178"/>
    </row>
    <row r="269" spans="1:1" x14ac:dyDescent="0.3">
      <c r="A269" s="178"/>
    </row>
    <row r="270" spans="1:1" x14ac:dyDescent="0.3">
      <c r="A270" s="178"/>
    </row>
    <row r="271" spans="1:1" x14ac:dyDescent="0.3">
      <c r="A271" s="178"/>
    </row>
    <row r="272" spans="1:1" x14ac:dyDescent="0.3">
      <c r="A272" s="178"/>
    </row>
    <row r="273" spans="1:1" x14ac:dyDescent="0.3">
      <c r="A273" s="178"/>
    </row>
    <row r="274" spans="1:1" x14ac:dyDescent="0.3">
      <c r="A274" s="178"/>
    </row>
    <row r="275" spans="1:1" x14ac:dyDescent="0.3">
      <c r="A275" s="178"/>
    </row>
    <row r="276" spans="1:1" x14ac:dyDescent="0.3">
      <c r="A276" s="178"/>
    </row>
    <row r="277" spans="1:1" x14ac:dyDescent="0.3">
      <c r="A277" s="178"/>
    </row>
    <row r="278" spans="1:1" x14ac:dyDescent="0.3">
      <c r="A278" s="178"/>
    </row>
    <row r="279" spans="1:1" x14ac:dyDescent="0.3">
      <c r="A279" s="178"/>
    </row>
    <row r="280" spans="1:1" x14ac:dyDescent="0.3">
      <c r="A280" s="178"/>
    </row>
    <row r="281" spans="1:1" x14ac:dyDescent="0.3">
      <c r="A281" s="178"/>
    </row>
    <row r="282" spans="1:1" x14ac:dyDescent="0.3">
      <c r="A282" s="178"/>
    </row>
    <row r="283" spans="1:1" x14ac:dyDescent="0.3">
      <c r="A283" s="178"/>
    </row>
    <row r="284" spans="1:1" x14ac:dyDescent="0.3">
      <c r="A284" s="178"/>
    </row>
    <row r="285" spans="1:1" x14ac:dyDescent="0.3">
      <c r="A285" s="178"/>
    </row>
    <row r="286" spans="1:1" x14ac:dyDescent="0.3">
      <c r="A286" s="178"/>
    </row>
    <row r="287" spans="1:1" x14ac:dyDescent="0.3">
      <c r="A287" s="178"/>
    </row>
    <row r="288" spans="1:1" x14ac:dyDescent="0.3">
      <c r="A288" s="178"/>
    </row>
    <row r="289" spans="1:1" x14ac:dyDescent="0.3">
      <c r="A289" s="178"/>
    </row>
    <row r="290" spans="1:1" x14ac:dyDescent="0.3">
      <c r="A290" s="178"/>
    </row>
    <row r="291" spans="1:1" x14ac:dyDescent="0.3">
      <c r="A291" s="178"/>
    </row>
    <row r="292" spans="1:1" x14ac:dyDescent="0.3">
      <c r="A292" s="178"/>
    </row>
    <row r="293" spans="1:1" x14ac:dyDescent="0.3">
      <c r="A293" s="178"/>
    </row>
    <row r="294" spans="1:1" x14ac:dyDescent="0.3">
      <c r="A294" s="178"/>
    </row>
    <row r="295" spans="1:1" x14ac:dyDescent="0.3">
      <c r="A295" s="178"/>
    </row>
    <row r="296" spans="1:1" x14ac:dyDescent="0.3">
      <c r="A296" s="178"/>
    </row>
    <row r="297" spans="1:1" x14ac:dyDescent="0.3">
      <c r="A297" s="178"/>
    </row>
    <row r="298" spans="1:1" x14ac:dyDescent="0.3">
      <c r="A298" s="178"/>
    </row>
    <row r="299" spans="1:1" x14ac:dyDescent="0.3">
      <c r="A299" s="178"/>
    </row>
    <row r="300" spans="1:1" x14ac:dyDescent="0.3">
      <c r="A300" s="178"/>
    </row>
    <row r="301" spans="1:1" x14ac:dyDescent="0.3">
      <c r="A301" s="178"/>
    </row>
    <row r="302" spans="1:1" x14ac:dyDescent="0.3">
      <c r="A302" s="178"/>
    </row>
    <row r="303" spans="1:1" x14ac:dyDescent="0.3">
      <c r="A303" s="178"/>
    </row>
    <row r="304" spans="1:1" x14ac:dyDescent="0.3">
      <c r="A304" s="178"/>
    </row>
    <row r="305" spans="1:1" x14ac:dyDescent="0.3">
      <c r="A305" s="178"/>
    </row>
    <row r="306" spans="1:1" x14ac:dyDescent="0.3">
      <c r="A306" s="178"/>
    </row>
    <row r="307" spans="1:1" x14ac:dyDescent="0.3">
      <c r="A307" s="178"/>
    </row>
    <row r="308" spans="1:1" x14ac:dyDescent="0.3">
      <c r="A308" s="178"/>
    </row>
    <row r="309" spans="1:1" x14ac:dyDescent="0.3">
      <c r="A309" s="178"/>
    </row>
    <row r="310" spans="1:1" x14ac:dyDescent="0.3">
      <c r="A310" s="178"/>
    </row>
    <row r="311" spans="1:1" x14ac:dyDescent="0.3">
      <c r="A311" s="178"/>
    </row>
    <row r="312" spans="1:1" x14ac:dyDescent="0.3">
      <c r="A312" s="178"/>
    </row>
    <row r="313" spans="1:1" x14ac:dyDescent="0.3">
      <c r="A313" s="178"/>
    </row>
    <row r="314" spans="1:1" x14ac:dyDescent="0.3">
      <c r="A314" s="178"/>
    </row>
    <row r="315" spans="1:1" x14ac:dyDescent="0.3">
      <c r="A315" s="178"/>
    </row>
    <row r="316" spans="1:1" x14ac:dyDescent="0.3">
      <c r="A316" s="178"/>
    </row>
    <row r="317" spans="1:1" x14ac:dyDescent="0.3">
      <c r="A317" s="178"/>
    </row>
    <row r="318" spans="1:1" x14ac:dyDescent="0.3">
      <c r="A318" s="178"/>
    </row>
    <row r="319" spans="1:1" x14ac:dyDescent="0.3">
      <c r="A319" s="178"/>
    </row>
    <row r="320" spans="1:1" x14ac:dyDescent="0.3">
      <c r="A320" s="178"/>
    </row>
    <row r="321" spans="1:1" x14ac:dyDescent="0.3">
      <c r="A321" s="178"/>
    </row>
    <row r="322" spans="1:1" x14ac:dyDescent="0.3">
      <c r="A322" s="178"/>
    </row>
    <row r="323" spans="1:1" x14ac:dyDescent="0.3">
      <c r="A323" s="178"/>
    </row>
    <row r="324" spans="1:1" x14ac:dyDescent="0.3">
      <c r="A324" s="178"/>
    </row>
    <row r="325" spans="1:1" x14ac:dyDescent="0.3">
      <c r="A325" s="178"/>
    </row>
    <row r="326" spans="1:1" x14ac:dyDescent="0.3">
      <c r="A326" s="178"/>
    </row>
    <row r="327" spans="1:1" x14ac:dyDescent="0.3">
      <c r="A327" s="178"/>
    </row>
    <row r="328" spans="1:1" x14ac:dyDescent="0.3">
      <c r="A328" s="178"/>
    </row>
    <row r="329" spans="1:1" x14ac:dyDescent="0.3">
      <c r="A329" s="178"/>
    </row>
    <row r="330" spans="1:1" x14ac:dyDescent="0.3">
      <c r="A330" s="178"/>
    </row>
    <row r="331" spans="1:1" x14ac:dyDescent="0.3">
      <c r="A331" s="178"/>
    </row>
    <row r="332" spans="1:1" x14ac:dyDescent="0.3">
      <c r="A332" s="178"/>
    </row>
    <row r="333" spans="1:1" x14ac:dyDescent="0.3">
      <c r="A333" s="178"/>
    </row>
    <row r="334" spans="1:1" x14ac:dyDescent="0.3">
      <c r="A334" s="178"/>
    </row>
    <row r="335" spans="1:1" x14ac:dyDescent="0.3">
      <c r="A335" s="178"/>
    </row>
    <row r="336" spans="1:1" x14ac:dyDescent="0.3">
      <c r="A336" s="178"/>
    </row>
    <row r="337" spans="1:1" x14ac:dyDescent="0.3">
      <c r="A337" s="178"/>
    </row>
    <row r="338" spans="1:1" x14ac:dyDescent="0.3">
      <c r="A338" s="178"/>
    </row>
    <row r="339" spans="1:1" x14ac:dyDescent="0.3">
      <c r="A339" s="178"/>
    </row>
    <row r="340" spans="1:1" x14ac:dyDescent="0.3">
      <c r="A340" s="178"/>
    </row>
    <row r="341" spans="1:1" x14ac:dyDescent="0.3">
      <c r="A341" s="178"/>
    </row>
    <row r="342" spans="1:1" x14ac:dyDescent="0.3">
      <c r="A342" s="178"/>
    </row>
    <row r="343" spans="1:1" x14ac:dyDescent="0.3">
      <c r="A343" s="178"/>
    </row>
    <row r="344" spans="1:1" x14ac:dyDescent="0.3">
      <c r="A344" s="178"/>
    </row>
    <row r="345" spans="1:1" x14ac:dyDescent="0.3">
      <c r="A345" s="178"/>
    </row>
    <row r="346" spans="1:1" x14ac:dyDescent="0.3">
      <c r="A346" s="178"/>
    </row>
    <row r="347" spans="1:1" x14ac:dyDescent="0.3">
      <c r="A347" s="178"/>
    </row>
    <row r="348" spans="1:1" x14ac:dyDescent="0.3">
      <c r="A348" s="178"/>
    </row>
    <row r="349" spans="1:1" x14ac:dyDescent="0.3">
      <c r="A349" s="178"/>
    </row>
    <row r="350" spans="1:1" x14ac:dyDescent="0.3">
      <c r="A350" s="178"/>
    </row>
    <row r="351" spans="1:1" x14ac:dyDescent="0.3">
      <c r="A351" s="178"/>
    </row>
    <row r="352" spans="1:1" x14ac:dyDescent="0.3">
      <c r="A352" s="178"/>
    </row>
    <row r="353" spans="1:1" x14ac:dyDescent="0.3">
      <c r="A353" s="178"/>
    </row>
    <row r="354" spans="1:1" x14ac:dyDescent="0.3">
      <c r="A354" s="178"/>
    </row>
    <row r="355" spans="1:1" x14ac:dyDescent="0.3">
      <c r="A355" s="178"/>
    </row>
    <row r="356" spans="1:1" x14ac:dyDescent="0.3">
      <c r="A356" s="178"/>
    </row>
    <row r="357" spans="1:1" x14ac:dyDescent="0.3">
      <c r="A357" s="178"/>
    </row>
    <row r="358" spans="1:1" x14ac:dyDescent="0.3">
      <c r="A358" s="178"/>
    </row>
    <row r="359" spans="1:1" x14ac:dyDescent="0.3">
      <c r="A359" s="178"/>
    </row>
    <row r="360" spans="1:1" x14ac:dyDescent="0.3">
      <c r="A360" s="178"/>
    </row>
    <row r="361" spans="1:1" x14ac:dyDescent="0.3">
      <c r="A361" s="178"/>
    </row>
    <row r="362" spans="1:1" x14ac:dyDescent="0.3">
      <c r="A362" s="178"/>
    </row>
    <row r="363" spans="1:1" x14ac:dyDescent="0.3">
      <c r="A363" s="178"/>
    </row>
    <row r="364" spans="1:1" x14ac:dyDescent="0.3">
      <c r="A364" s="178"/>
    </row>
    <row r="365" spans="1:1" x14ac:dyDescent="0.3">
      <c r="A365" s="178"/>
    </row>
    <row r="366" spans="1:1" x14ac:dyDescent="0.3">
      <c r="A366" s="178"/>
    </row>
    <row r="367" spans="1:1" x14ac:dyDescent="0.3">
      <c r="A367" s="178"/>
    </row>
    <row r="368" spans="1:1" x14ac:dyDescent="0.3">
      <c r="A368" s="178"/>
    </row>
    <row r="369" spans="1:1" x14ac:dyDescent="0.3">
      <c r="A369" s="178"/>
    </row>
    <row r="370" spans="1:1" x14ac:dyDescent="0.3">
      <c r="A370" s="178"/>
    </row>
    <row r="371" spans="1:1" x14ac:dyDescent="0.3">
      <c r="A371" s="178"/>
    </row>
    <row r="372" spans="1:1" x14ac:dyDescent="0.3">
      <c r="A372" s="178"/>
    </row>
    <row r="373" spans="1:1" x14ac:dyDescent="0.3">
      <c r="A373" s="178"/>
    </row>
    <row r="374" spans="1:1" x14ac:dyDescent="0.3">
      <c r="A374" s="178"/>
    </row>
    <row r="375" spans="1:1" x14ac:dyDescent="0.3">
      <c r="A375" s="178"/>
    </row>
    <row r="376" spans="1:1" x14ac:dyDescent="0.3">
      <c r="A376" s="178"/>
    </row>
    <row r="377" spans="1:1" x14ac:dyDescent="0.3">
      <c r="A377" s="178"/>
    </row>
    <row r="378" spans="1:1" x14ac:dyDescent="0.3">
      <c r="A378" s="178"/>
    </row>
    <row r="379" spans="1:1" x14ac:dyDescent="0.3">
      <c r="A379" s="178"/>
    </row>
    <row r="380" spans="1:1" x14ac:dyDescent="0.3">
      <c r="A380" s="178"/>
    </row>
    <row r="381" spans="1:1" x14ac:dyDescent="0.3">
      <c r="A381" s="178"/>
    </row>
    <row r="382" spans="1:1" x14ac:dyDescent="0.3">
      <c r="A382" s="178"/>
    </row>
    <row r="383" spans="1:1" x14ac:dyDescent="0.3">
      <c r="A383" s="178"/>
    </row>
    <row r="384" spans="1:1" x14ac:dyDescent="0.3">
      <c r="A384" s="178"/>
    </row>
    <row r="385" spans="1:1" x14ac:dyDescent="0.3">
      <c r="A385" s="178"/>
    </row>
    <row r="386" spans="1:1" x14ac:dyDescent="0.3">
      <c r="A386" s="178"/>
    </row>
    <row r="387" spans="1:1" x14ac:dyDescent="0.3">
      <c r="A387" s="178"/>
    </row>
    <row r="388" spans="1:1" x14ac:dyDescent="0.3">
      <c r="A388" s="178"/>
    </row>
    <row r="389" spans="1:1" x14ac:dyDescent="0.3">
      <c r="A389" s="178"/>
    </row>
    <row r="390" spans="1:1" x14ac:dyDescent="0.3">
      <c r="A390" s="178"/>
    </row>
    <row r="391" spans="1:1" x14ac:dyDescent="0.3">
      <c r="A391" s="178"/>
    </row>
    <row r="392" spans="1:1" x14ac:dyDescent="0.3">
      <c r="A392" s="178"/>
    </row>
    <row r="393" spans="1:1" x14ac:dyDescent="0.3">
      <c r="A393" s="178"/>
    </row>
    <row r="394" spans="1:1" x14ac:dyDescent="0.3">
      <c r="A394" s="178"/>
    </row>
    <row r="395" spans="1:1" x14ac:dyDescent="0.3">
      <c r="A395" s="178"/>
    </row>
    <row r="396" spans="1:1" x14ac:dyDescent="0.3">
      <c r="A396" s="178"/>
    </row>
    <row r="397" spans="1:1" x14ac:dyDescent="0.3">
      <c r="A397" s="178"/>
    </row>
    <row r="398" spans="1:1" x14ac:dyDescent="0.3">
      <c r="A398" s="178"/>
    </row>
    <row r="399" spans="1:1" x14ac:dyDescent="0.3">
      <c r="A399" s="178"/>
    </row>
    <row r="400" spans="1:1" x14ac:dyDescent="0.3">
      <c r="A400" s="178"/>
    </row>
    <row r="401" spans="1:1" x14ac:dyDescent="0.3">
      <c r="A401" s="178"/>
    </row>
    <row r="402" spans="1:1" x14ac:dyDescent="0.3">
      <c r="A402" s="178"/>
    </row>
    <row r="403" spans="1:1" x14ac:dyDescent="0.3">
      <c r="A403" s="178"/>
    </row>
    <row r="404" spans="1:1" x14ac:dyDescent="0.3">
      <c r="A404" s="178"/>
    </row>
    <row r="405" spans="1:1" x14ac:dyDescent="0.3">
      <c r="A405" s="178"/>
    </row>
    <row r="406" spans="1:1" x14ac:dyDescent="0.3">
      <c r="A406" s="178"/>
    </row>
    <row r="407" spans="1:1" x14ac:dyDescent="0.3">
      <c r="A407" s="178"/>
    </row>
    <row r="408" spans="1:1" x14ac:dyDescent="0.3">
      <c r="A408" s="178"/>
    </row>
    <row r="409" spans="1:1" x14ac:dyDescent="0.3">
      <c r="A409" s="178"/>
    </row>
    <row r="410" spans="1:1" x14ac:dyDescent="0.3">
      <c r="A410" s="178"/>
    </row>
    <row r="411" spans="1:1" x14ac:dyDescent="0.3">
      <c r="A411" s="178"/>
    </row>
    <row r="412" spans="1:1" x14ac:dyDescent="0.3">
      <c r="A412" s="178"/>
    </row>
    <row r="413" spans="1:1" x14ac:dyDescent="0.3">
      <c r="A413" s="178"/>
    </row>
    <row r="414" spans="1:1" x14ac:dyDescent="0.3">
      <c r="A414" s="178"/>
    </row>
    <row r="415" spans="1:1" x14ac:dyDescent="0.3">
      <c r="A415" s="178"/>
    </row>
    <row r="416" spans="1:1" x14ac:dyDescent="0.3">
      <c r="A416" s="178"/>
    </row>
    <row r="417" spans="1:1" x14ac:dyDescent="0.3">
      <c r="A417" s="178"/>
    </row>
    <row r="418" spans="1:1" x14ac:dyDescent="0.3">
      <c r="A418" s="178"/>
    </row>
    <row r="419" spans="1:1" x14ac:dyDescent="0.3">
      <c r="A419" s="178"/>
    </row>
    <row r="420" spans="1:1" x14ac:dyDescent="0.3">
      <c r="A420" s="178"/>
    </row>
    <row r="421" spans="1:1" x14ac:dyDescent="0.3">
      <c r="A421" s="178"/>
    </row>
    <row r="422" spans="1:1" x14ac:dyDescent="0.3">
      <c r="A422" s="178"/>
    </row>
    <row r="423" spans="1:1" x14ac:dyDescent="0.3">
      <c r="A423" s="178"/>
    </row>
    <row r="424" spans="1:1" x14ac:dyDescent="0.3">
      <c r="A424" s="178"/>
    </row>
    <row r="425" spans="1:1" x14ac:dyDescent="0.3">
      <c r="A425" s="178"/>
    </row>
    <row r="426" spans="1:1" x14ac:dyDescent="0.3">
      <c r="A426" s="178"/>
    </row>
    <row r="427" spans="1:1" x14ac:dyDescent="0.3">
      <c r="A427" s="178"/>
    </row>
    <row r="428" spans="1:1" x14ac:dyDescent="0.3">
      <c r="A428" s="178"/>
    </row>
    <row r="429" spans="1:1" x14ac:dyDescent="0.3">
      <c r="A429" s="178"/>
    </row>
    <row r="430" spans="1:1" x14ac:dyDescent="0.3">
      <c r="A430" s="178"/>
    </row>
    <row r="431" spans="1:1" x14ac:dyDescent="0.3">
      <c r="A431" s="178"/>
    </row>
    <row r="432" spans="1:1" x14ac:dyDescent="0.3">
      <c r="A432" s="178"/>
    </row>
    <row r="433" spans="1:1" x14ac:dyDescent="0.3">
      <c r="A433" s="178"/>
    </row>
    <row r="434" spans="1:1" x14ac:dyDescent="0.3">
      <c r="A434" s="178"/>
    </row>
    <row r="435" spans="1:1" x14ac:dyDescent="0.3">
      <c r="A435" s="178"/>
    </row>
    <row r="436" spans="1:1" x14ac:dyDescent="0.3">
      <c r="A436" s="178"/>
    </row>
    <row r="437" spans="1:1" x14ac:dyDescent="0.3">
      <c r="A437" s="178"/>
    </row>
    <row r="438" spans="1:1" x14ac:dyDescent="0.3">
      <c r="A438" s="178"/>
    </row>
    <row r="439" spans="1:1" x14ac:dyDescent="0.3">
      <c r="A439" s="178"/>
    </row>
    <row r="440" spans="1:1" x14ac:dyDescent="0.3">
      <c r="A440" s="178"/>
    </row>
    <row r="441" spans="1:1" x14ac:dyDescent="0.3">
      <c r="A441" s="178"/>
    </row>
    <row r="442" spans="1:1" x14ac:dyDescent="0.3">
      <c r="A442" s="178"/>
    </row>
    <row r="443" spans="1:1" x14ac:dyDescent="0.3">
      <c r="A443" s="178"/>
    </row>
    <row r="444" spans="1:1" x14ac:dyDescent="0.3">
      <c r="A444" s="178"/>
    </row>
    <row r="445" spans="1:1" x14ac:dyDescent="0.3">
      <c r="A445" s="178"/>
    </row>
    <row r="446" spans="1:1" x14ac:dyDescent="0.3">
      <c r="A446" s="178"/>
    </row>
    <row r="447" spans="1:1" x14ac:dyDescent="0.3">
      <c r="A447" s="178"/>
    </row>
    <row r="448" spans="1:1" x14ac:dyDescent="0.3">
      <c r="A448" s="178"/>
    </row>
    <row r="449" spans="1:1" x14ac:dyDescent="0.3">
      <c r="A449" s="178"/>
    </row>
    <row r="450" spans="1:1" x14ac:dyDescent="0.3">
      <c r="A450" s="178"/>
    </row>
    <row r="451" spans="1:1" x14ac:dyDescent="0.3">
      <c r="A451" s="178"/>
    </row>
    <row r="452" spans="1:1" x14ac:dyDescent="0.3">
      <c r="A452" s="178"/>
    </row>
    <row r="453" spans="1:1" x14ac:dyDescent="0.3">
      <c r="A453" s="178"/>
    </row>
    <row r="454" spans="1:1" x14ac:dyDescent="0.3">
      <c r="A454" s="178"/>
    </row>
    <row r="455" spans="1:1" x14ac:dyDescent="0.3">
      <c r="A455" s="178"/>
    </row>
    <row r="456" spans="1:1" x14ac:dyDescent="0.3">
      <c r="A456" s="178"/>
    </row>
    <row r="457" spans="1:1" x14ac:dyDescent="0.3">
      <c r="A457" s="178"/>
    </row>
    <row r="458" spans="1:1" x14ac:dyDescent="0.3">
      <c r="A458" s="178"/>
    </row>
    <row r="459" spans="1:1" x14ac:dyDescent="0.3">
      <c r="A459" s="178"/>
    </row>
    <row r="460" spans="1:1" x14ac:dyDescent="0.3">
      <c r="A460" s="178"/>
    </row>
    <row r="461" spans="1:1" x14ac:dyDescent="0.3">
      <c r="A461" s="178"/>
    </row>
    <row r="462" spans="1:1" x14ac:dyDescent="0.3">
      <c r="A462" s="178"/>
    </row>
    <row r="463" spans="1:1" x14ac:dyDescent="0.3">
      <c r="A463" s="178"/>
    </row>
    <row r="464" spans="1:1" x14ac:dyDescent="0.3">
      <c r="A464" s="178"/>
    </row>
    <row r="465" spans="1:1" x14ac:dyDescent="0.3">
      <c r="A465" s="178"/>
    </row>
    <row r="466" spans="1:1" x14ac:dyDescent="0.3">
      <c r="A466" s="178"/>
    </row>
    <row r="467" spans="1:1" x14ac:dyDescent="0.3">
      <c r="A467" s="178"/>
    </row>
    <row r="468" spans="1:1" x14ac:dyDescent="0.3">
      <c r="A468" s="178"/>
    </row>
    <row r="469" spans="1:1" x14ac:dyDescent="0.3">
      <c r="A469" s="178"/>
    </row>
    <row r="470" spans="1:1" x14ac:dyDescent="0.3">
      <c r="A470" s="178"/>
    </row>
    <row r="471" spans="1:1" x14ac:dyDescent="0.3">
      <c r="A471" s="178"/>
    </row>
    <row r="472" spans="1:1" x14ac:dyDescent="0.3">
      <c r="A472" s="178"/>
    </row>
    <row r="473" spans="1:1" x14ac:dyDescent="0.3">
      <c r="A473" s="178"/>
    </row>
    <row r="474" spans="1:1" x14ac:dyDescent="0.3">
      <c r="A474" s="178"/>
    </row>
    <row r="475" spans="1:1" x14ac:dyDescent="0.3">
      <c r="A475" s="178"/>
    </row>
    <row r="476" spans="1:1" x14ac:dyDescent="0.3">
      <c r="A476" s="178"/>
    </row>
    <row r="477" spans="1:1" x14ac:dyDescent="0.3">
      <c r="A477" s="178"/>
    </row>
    <row r="478" spans="1:1" x14ac:dyDescent="0.3">
      <c r="A478" s="178"/>
    </row>
    <row r="479" spans="1:1" x14ac:dyDescent="0.3">
      <c r="A479" s="178"/>
    </row>
    <row r="480" spans="1:1" x14ac:dyDescent="0.3">
      <c r="A480" s="178"/>
    </row>
    <row r="481" spans="1:1" x14ac:dyDescent="0.3">
      <c r="A481" s="178"/>
    </row>
    <row r="482" spans="1:1" x14ac:dyDescent="0.3">
      <c r="A482" s="178"/>
    </row>
    <row r="483" spans="1:1" x14ac:dyDescent="0.3">
      <c r="A483" s="178"/>
    </row>
    <row r="484" spans="1:1" x14ac:dyDescent="0.3">
      <c r="A484" s="178"/>
    </row>
    <row r="485" spans="1:1" x14ac:dyDescent="0.3">
      <c r="A485" s="178"/>
    </row>
    <row r="486" spans="1:1" x14ac:dyDescent="0.3">
      <c r="A486" s="178"/>
    </row>
    <row r="487" spans="1:1" x14ac:dyDescent="0.3">
      <c r="A487" s="178"/>
    </row>
    <row r="488" spans="1:1" x14ac:dyDescent="0.3">
      <c r="A488" s="178"/>
    </row>
    <row r="489" spans="1:1" x14ac:dyDescent="0.3">
      <c r="A489" s="178"/>
    </row>
    <row r="490" spans="1:1" x14ac:dyDescent="0.3">
      <c r="A490" s="178"/>
    </row>
    <row r="491" spans="1:1" x14ac:dyDescent="0.3">
      <c r="A491" s="178"/>
    </row>
    <row r="492" spans="1:1" x14ac:dyDescent="0.3">
      <c r="A492" s="178"/>
    </row>
    <row r="493" spans="1:1" x14ac:dyDescent="0.3">
      <c r="A493" s="178"/>
    </row>
    <row r="494" spans="1:1" x14ac:dyDescent="0.3">
      <c r="A494" s="178"/>
    </row>
    <row r="495" spans="1:1" x14ac:dyDescent="0.3">
      <c r="A495" s="178"/>
    </row>
    <row r="496" spans="1:1" x14ac:dyDescent="0.3">
      <c r="A496" s="178"/>
    </row>
    <row r="497" spans="1:1" x14ac:dyDescent="0.3">
      <c r="A497" s="178"/>
    </row>
    <row r="498" spans="1:1" x14ac:dyDescent="0.3">
      <c r="A498" s="178"/>
    </row>
    <row r="499" spans="1:1" x14ac:dyDescent="0.3">
      <c r="A499" s="178"/>
    </row>
    <row r="500" spans="1:1" x14ac:dyDescent="0.3">
      <c r="A500" s="178"/>
    </row>
    <row r="501" spans="1:1" x14ac:dyDescent="0.3">
      <c r="A501" s="178"/>
    </row>
    <row r="502" spans="1:1" x14ac:dyDescent="0.3">
      <c r="A502" s="178"/>
    </row>
    <row r="503" spans="1:1" x14ac:dyDescent="0.3">
      <c r="A503" s="178"/>
    </row>
    <row r="504" spans="1:1" x14ac:dyDescent="0.3">
      <c r="A504" s="178"/>
    </row>
    <row r="505" spans="1:1" x14ac:dyDescent="0.3">
      <c r="A505" s="178"/>
    </row>
    <row r="506" spans="1:1" x14ac:dyDescent="0.3">
      <c r="A506" s="178"/>
    </row>
    <row r="507" spans="1:1" x14ac:dyDescent="0.3">
      <c r="A507" s="178"/>
    </row>
    <row r="508" spans="1:1" x14ac:dyDescent="0.3">
      <c r="A508" s="178"/>
    </row>
    <row r="509" spans="1:1" x14ac:dyDescent="0.3">
      <c r="A509" s="178"/>
    </row>
    <row r="510" spans="1:1" x14ac:dyDescent="0.3">
      <c r="A510" s="178"/>
    </row>
    <row r="511" spans="1:1" x14ac:dyDescent="0.3">
      <c r="A511" s="178"/>
    </row>
    <row r="512" spans="1:1" x14ac:dyDescent="0.3">
      <c r="A512" s="178"/>
    </row>
    <row r="513" spans="1:1" x14ac:dyDescent="0.3">
      <c r="A513" s="178"/>
    </row>
    <row r="514" spans="1:1" x14ac:dyDescent="0.3">
      <c r="A514" s="178"/>
    </row>
    <row r="515" spans="1:1" x14ac:dyDescent="0.3">
      <c r="A515" s="178"/>
    </row>
    <row r="516" spans="1:1" x14ac:dyDescent="0.3">
      <c r="A516" s="178"/>
    </row>
    <row r="517" spans="1:1" x14ac:dyDescent="0.3">
      <c r="A517" s="178"/>
    </row>
    <row r="518" spans="1:1" x14ac:dyDescent="0.3">
      <c r="A518" s="178"/>
    </row>
    <row r="519" spans="1:1" x14ac:dyDescent="0.3">
      <c r="A519" s="178"/>
    </row>
    <row r="520" spans="1:1" x14ac:dyDescent="0.3">
      <c r="A520" s="178"/>
    </row>
    <row r="521" spans="1:1" x14ac:dyDescent="0.3">
      <c r="A521" s="178"/>
    </row>
    <row r="522" spans="1:1" x14ac:dyDescent="0.3">
      <c r="A522" s="178"/>
    </row>
    <row r="523" spans="1:1" x14ac:dyDescent="0.3">
      <c r="A523" s="178"/>
    </row>
    <row r="524" spans="1:1" x14ac:dyDescent="0.3">
      <c r="A524" s="178"/>
    </row>
    <row r="525" spans="1:1" x14ac:dyDescent="0.3">
      <c r="A525" s="178"/>
    </row>
    <row r="526" spans="1:1" x14ac:dyDescent="0.3">
      <c r="A526" s="178"/>
    </row>
    <row r="527" spans="1:1" x14ac:dyDescent="0.3">
      <c r="A527" s="178"/>
    </row>
    <row r="528" spans="1:1" x14ac:dyDescent="0.3">
      <c r="A528" s="178"/>
    </row>
    <row r="529" spans="1:1" x14ac:dyDescent="0.3">
      <c r="A529" s="178"/>
    </row>
    <row r="530" spans="1:1" x14ac:dyDescent="0.3">
      <c r="A530" s="178"/>
    </row>
    <row r="531" spans="1:1" x14ac:dyDescent="0.3">
      <c r="A531" s="178"/>
    </row>
    <row r="532" spans="1:1" x14ac:dyDescent="0.3">
      <c r="A532" s="178"/>
    </row>
    <row r="533" spans="1:1" x14ac:dyDescent="0.3">
      <c r="A533" s="178"/>
    </row>
    <row r="534" spans="1:1" x14ac:dyDescent="0.3">
      <c r="A534" s="178"/>
    </row>
    <row r="535" spans="1:1" x14ac:dyDescent="0.3">
      <c r="A535" s="178"/>
    </row>
    <row r="536" spans="1:1" x14ac:dyDescent="0.3">
      <c r="A536" s="178"/>
    </row>
    <row r="537" spans="1:1" x14ac:dyDescent="0.3">
      <c r="A537" s="178"/>
    </row>
    <row r="538" spans="1:1" x14ac:dyDescent="0.3">
      <c r="A538" s="178"/>
    </row>
    <row r="539" spans="1:1" x14ac:dyDescent="0.3">
      <c r="A539" s="178"/>
    </row>
    <row r="540" spans="1:1" x14ac:dyDescent="0.3">
      <c r="A540" s="178"/>
    </row>
    <row r="541" spans="1:1" x14ac:dyDescent="0.3">
      <c r="A541" s="178"/>
    </row>
    <row r="542" spans="1:1" x14ac:dyDescent="0.3">
      <c r="A542" s="178"/>
    </row>
    <row r="543" spans="1:1" x14ac:dyDescent="0.3">
      <c r="A543" s="178"/>
    </row>
    <row r="544" spans="1:1" x14ac:dyDescent="0.3">
      <c r="A544" s="178"/>
    </row>
    <row r="545" spans="1:1" x14ac:dyDescent="0.3">
      <c r="A545" s="178"/>
    </row>
    <row r="546" spans="1:1" x14ac:dyDescent="0.3">
      <c r="A546" s="178"/>
    </row>
    <row r="547" spans="1:1" x14ac:dyDescent="0.3">
      <c r="A547" s="178"/>
    </row>
    <row r="548" spans="1:1" x14ac:dyDescent="0.3">
      <c r="A548" s="178"/>
    </row>
    <row r="549" spans="1:1" x14ac:dyDescent="0.3">
      <c r="A549" s="178"/>
    </row>
    <row r="550" spans="1:1" x14ac:dyDescent="0.3">
      <c r="A550" s="178"/>
    </row>
    <row r="551" spans="1:1" x14ac:dyDescent="0.3">
      <c r="A551" s="178"/>
    </row>
    <row r="552" spans="1:1" x14ac:dyDescent="0.3">
      <c r="A552" s="178"/>
    </row>
    <row r="553" spans="1:1" x14ac:dyDescent="0.3">
      <c r="A553" s="178"/>
    </row>
    <row r="554" spans="1:1" x14ac:dyDescent="0.3">
      <c r="A554" s="178"/>
    </row>
    <row r="555" spans="1:1" x14ac:dyDescent="0.3">
      <c r="A555" s="178"/>
    </row>
    <row r="556" spans="1:1" x14ac:dyDescent="0.3">
      <c r="A556" s="178"/>
    </row>
    <row r="557" spans="1:1" x14ac:dyDescent="0.3">
      <c r="A557" s="178"/>
    </row>
    <row r="558" spans="1:1" x14ac:dyDescent="0.3">
      <c r="A558" s="178"/>
    </row>
    <row r="559" spans="1:1" x14ac:dyDescent="0.3">
      <c r="A559" s="178"/>
    </row>
    <row r="560" spans="1:1" x14ac:dyDescent="0.3">
      <c r="A560" s="178"/>
    </row>
    <row r="561" spans="1:1" x14ac:dyDescent="0.3">
      <c r="A561" s="178"/>
    </row>
    <row r="562" spans="1:1" x14ac:dyDescent="0.3">
      <c r="A562" s="178"/>
    </row>
    <row r="563" spans="1:1" x14ac:dyDescent="0.3">
      <c r="A563" s="178"/>
    </row>
    <row r="564" spans="1:1" x14ac:dyDescent="0.3">
      <c r="A564" s="178"/>
    </row>
    <row r="565" spans="1:1" x14ac:dyDescent="0.3">
      <c r="A565" s="178"/>
    </row>
    <row r="566" spans="1:1" x14ac:dyDescent="0.3">
      <c r="A566" s="178"/>
    </row>
    <row r="567" spans="1:1" x14ac:dyDescent="0.3">
      <c r="A567" s="178"/>
    </row>
    <row r="568" spans="1:1" x14ac:dyDescent="0.3">
      <c r="A568" s="178"/>
    </row>
    <row r="569" spans="1:1" x14ac:dyDescent="0.3">
      <c r="A569" s="178"/>
    </row>
    <row r="570" spans="1:1" x14ac:dyDescent="0.3">
      <c r="A570" s="178"/>
    </row>
    <row r="571" spans="1:1" x14ac:dyDescent="0.3">
      <c r="A571" s="178"/>
    </row>
    <row r="572" spans="1:1" x14ac:dyDescent="0.3">
      <c r="A572" s="178"/>
    </row>
    <row r="573" spans="1:1" x14ac:dyDescent="0.3">
      <c r="A573" s="178"/>
    </row>
    <row r="574" spans="1:1" x14ac:dyDescent="0.3">
      <c r="A574" s="178"/>
    </row>
    <row r="575" spans="1:1" x14ac:dyDescent="0.3">
      <c r="A575" s="178"/>
    </row>
    <row r="576" spans="1:1" x14ac:dyDescent="0.3">
      <c r="A576" s="178"/>
    </row>
    <row r="577" spans="1:1" x14ac:dyDescent="0.3">
      <c r="A577" s="178"/>
    </row>
    <row r="578" spans="1:1" x14ac:dyDescent="0.3">
      <c r="A578" s="178"/>
    </row>
    <row r="579" spans="1:1" x14ac:dyDescent="0.3">
      <c r="A579" s="178"/>
    </row>
    <row r="580" spans="1:1" x14ac:dyDescent="0.3">
      <c r="A580" s="178"/>
    </row>
    <row r="581" spans="1:1" x14ac:dyDescent="0.3">
      <c r="A581" s="178"/>
    </row>
    <row r="582" spans="1:1" x14ac:dyDescent="0.3">
      <c r="A582" s="178"/>
    </row>
    <row r="583" spans="1:1" x14ac:dyDescent="0.3">
      <c r="A583" s="178"/>
    </row>
    <row r="584" spans="1:1" x14ac:dyDescent="0.3">
      <c r="A584" s="178"/>
    </row>
    <row r="585" spans="1:1" x14ac:dyDescent="0.3">
      <c r="A585" s="178"/>
    </row>
    <row r="586" spans="1:1" x14ac:dyDescent="0.3">
      <c r="A586" s="178"/>
    </row>
    <row r="587" spans="1:1" x14ac:dyDescent="0.3">
      <c r="A587" s="178"/>
    </row>
    <row r="588" spans="1:1" x14ac:dyDescent="0.3">
      <c r="A588" s="178"/>
    </row>
    <row r="589" spans="1:1" x14ac:dyDescent="0.3">
      <c r="A589" s="178"/>
    </row>
    <row r="590" spans="1:1" x14ac:dyDescent="0.3">
      <c r="A590" s="178"/>
    </row>
    <row r="591" spans="1:1" x14ac:dyDescent="0.3">
      <c r="A591" s="178"/>
    </row>
    <row r="592" spans="1:1" x14ac:dyDescent="0.3">
      <c r="A592" s="178"/>
    </row>
    <row r="593" spans="1:1" x14ac:dyDescent="0.3">
      <c r="A593" s="178"/>
    </row>
    <row r="594" spans="1:1" x14ac:dyDescent="0.3">
      <c r="A594" s="178"/>
    </row>
    <row r="595" spans="1:1" x14ac:dyDescent="0.3">
      <c r="A595" s="178"/>
    </row>
    <row r="596" spans="1:1" x14ac:dyDescent="0.3">
      <c r="A596" s="178"/>
    </row>
    <row r="597" spans="1:1" x14ac:dyDescent="0.3">
      <c r="A597" s="178"/>
    </row>
    <row r="598" spans="1:1" x14ac:dyDescent="0.3">
      <c r="A598" s="178"/>
    </row>
    <row r="599" spans="1:1" x14ac:dyDescent="0.3">
      <c r="A599" s="178"/>
    </row>
    <row r="600" spans="1:1" x14ac:dyDescent="0.3">
      <c r="A600" s="178"/>
    </row>
    <row r="601" spans="1:1" x14ac:dyDescent="0.3">
      <c r="A601" s="178"/>
    </row>
    <row r="602" spans="1:1" x14ac:dyDescent="0.3">
      <c r="A602" s="178"/>
    </row>
    <row r="603" spans="1:1" x14ac:dyDescent="0.3">
      <c r="A603" s="178"/>
    </row>
    <row r="604" spans="1:1" x14ac:dyDescent="0.3">
      <c r="A604" s="178"/>
    </row>
    <row r="605" spans="1:1" x14ac:dyDescent="0.3">
      <c r="A605" s="178"/>
    </row>
    <row r="606" spans="1:1" x14ac:dyDescent="0.3">
      <c r="A606" s="178"/>
    </row>
    <row r="607" spans="1:1" x14ac:dyDescent="0.3">
      <c r="A607" s="178"/>
    </row>
    <row r="608" spans="1:1" x14ac:dyDescent="0.3">
      <c r="A608" s="178"/>
    </row>
    <row r="609" spans="1:1" x14ac:dyDescent="0.3">
      <c r="A609" s="178"/>
    </row>
    <row r="610" spans="1:1" x14ac:dyDescent="0.3">
      <c r="A610" s="178"/>
    </row>
    <row r="611" spans="1:1" x14ac:dyDescent="0.3">
      <c r="A611" s="178"/>
    </row>
    <row r="612" spans="1:1" x14ac:dyDescent="0.3">
      <c r="A612" s="178"/>
    </row>
    <row r="613" spans="1:1" x14ac:dyDescent="0.3">
      <c r="A613" s="178"/>
    </row>
    <row r="614" spans="1:1" x14ac:dyDescent="0.3">
      <c r="A614" s="178"/>
    </row>
    <row r="615" spans="1:1" x14ac:dyDescent="0.3">
      <c r="A615" s="178"/>
    </row>
    <row r="616" spans="1:1" x14ac:dyDescent="0.3">
      <c r="A616" s="178"/>
    </row>
    <row r="617" spans="1:1" x14ac:dyDescent="0.3">
      <c r="A617" s="178"/>
    </row>
    <row r="618" spans="1:1" x14ac:dyDescent="0.3">
      <c r="A618" s="178"/>
    </row>
    <row r="619" spans="1:1" x14ac:dyDescent="0.3">
      <c r="A619" s="178"/>
    </row>
    <row r="620" spans="1:1" x14ac:dyDescent="0.3">
      <c r="A620" s="178"/>
    </row>
    <row r="621" spans="1:1" x14ac:dyDescent="0.3">
      <c r="A621" s="178"/>
    </row>
    <row r="622" spans="1:1" x14ac:dyDescent="0.3">
      <c r="A622" s="178"/>
    </row>
    <row r="623" spans="1:1" x14ac:dyDescent="0.3">
      <c r="A623" s="178"/>
    </row>
    <row r="624" spans="1:1" x14ac:dyDescent="0.3">
      <c r="A624" s="178"/>
    </row>
    <row r="625" spans="1:1" x14ac:dyDescent="0.3">
      <c r="A625" s="178"/>
    </row>
    <row r="626" spans="1:1" x14ac:dyDescent="0.3">
      <c r="A626" s="178"/>
    </row>
    <row r="627" spans="1:1" x14ac:dyDescent="0.3">
      <c r="A627" s="178"/>
    </row>
    <row r="628" spans="1:1" x14ac:dyDescent="0.3">
      <c r="A628" s="178"/>
    </row>
    <row r="629" spans="1:1" x14ac:dyDescent="0.3">
      <c r="A629" s="178"/>
    </row>
    <row r="630" spans="1:1" x14ac:dyDescent="0.3">
      <c r="A630" s="178"/>
    </row>
    <row r="631" spans="1:1" x14ac:dyDescent="0.3">
      <c r="A631" s="178"/>
    </row>
    <row r="632" spans="1:1" x14ac:dyDescent="0.3">
      <c r="A632" s="178"/>
    </row>
    <row r="633" spans="1:1" x14ac:dyDescent="0.3">
      <c r="A633" s="178"/>
    </row>
    <row r="634" spans="1:1" x14ac:dyDescent="0.3">
      <c r="A634" s="178"/>
    </row>
    <row r="635" spans="1:1" x14ac:dyDescent="0.3">
      <c r="A635" s="178"/>
    </row>
    <row r="636" spans="1:1" x14ac:dyDescent="0.3">
      <c r="A636" s="178"/>
    </row>
    <row r="637" spans="1:1" x14ac:dyDescent="0.3">
      <c r="A637" s="178"/>
    </row>
  </sheetData>
  <mergeCells count="13">
    <mergeCell ref="DI26:DO26"/>
    <mergeCell ref="BA26:BG26"/>
    <mergeCell ref="CY26:DE26"/>
    <mergeCell ref="CO26:CU26"/>
    <mergeCell ref="BK26:BQ26"/>
    <mergeCell ref="BU26:CA26"/>
    <mergeCell ref="CE26:CK26"/>
    <mergeCell ref="A2:A3"/>
    <mergeCell ref="C26:I26"/>
    <mergeCell ref="M26:S26"/>
    <mergeCell ref="AG26:AM26"/>
    <mergeCell ref="AQ26:AW26"/>
    <mergeCell ref="W26:AC26"/>
  </mergeCells>
  <hyperlinks>
    <hyperlink ref="A4" location="myrangeW0" display="myrangeW0" xr:uid="{75EF66FE-6472-482C-9F66-F7ECE1731EC9}"/>
    <hyperlink ref="A5" location="myrangeW1" display="myrangeW1" xr:uid="{B5F68CDE-2FD1-4208-B7B6-4C346531A00C}"/>
    <hyperlink ref="A6" location="myrangeW2" display="myrangeW2" xr:uid="{3F3174A3-FE49-4974-B0E1-187EB569957E}"/>
    <hyperlink ref="A7" location="myrangeW3" display="myrangeW3" xr:uid="{0EF9CF6C-3AB5-43C8-9482-79956A8454CE}"/>
    <hyperlink ref="A8" location="myrangeW4" display="myrangeW4" xr:uid="{4DF4AD3E-921C-4BA6-8399-580B1D15764F}"/>
    <hyperlink ref="A9" location="myrangeW5" display="myrangeW5" xr:uid="{581DEBF6-D47E-4F4C-9B1E-566DCC38164A}"/>
    <hyperlink ref="A10" location="myrangeW6" display="myrangeW6" xr:uid="{3330DA29-DEB7-4D75-9295-1C41BA3BA36F}"/>
    <hyperlink ref="A11" location="myrangeW7" display="myrangeW7" xr:uid="{07C647D7-8C2B-434E-8B53-98AAC62EDFF7}"/>
    <hyperlink ref="A12" location="myrangeW8" display="myrangeW8" xr:uid="{B25ADFBB-9A35-4944-8048-346C579261CB}"/>
    <hyperlink ref="A13" location="myrangeW9" display="myrangeW9" xr:uid="{F5F73C8A-8EC2-44A8-B7F6-0737A3D4B073}"/>
    <hyperlink ref="A14" location="myrangeW10" display="myrangeW10" xr:uid="{E94FAB52-2B4F-4DF4-BD90-C0792672FBC4}"/>
    <hyperlink ref="A15" location="myrangeW11" display="myrangeW11" xr:uid="{384B1780-0472-4BC3-B8E1-98B5149FDF82}"/>
    <hyperlink ref="A16" location="myrangeW12" display="myrangeW12" xr:uid="{CFF82F1A-5981-4AA7-A63A-2AA4CCBD4E25}"/>
    <hyperlink ref="A17" location="myrangeW13" display="myrangeW13" xr:uid="{F2C0349C-9E89-4363-8340-165DEEC637E2}"/>
    <hyperlink ref="A18" location="myrangeW14" display="myrangeW14" xr:uid="{612138CB-C69D-41DA-BF0F-A90A1744DA35}"/>
    <hyperlink ref="A19" location="myrangeW15" display="myrangeW15" xr:uid="{C5928ECF-4496-450D-A8BB-336BD81CECD9}"/>
    <hyperlink ref="A20" location="myrangeW16" display="myrangeW16" xr:uid="{F673F237-C19C-47A1-B3D6-750958574075}"/>
    <hyperlink ref="A21" location="myrangeW17" display="myrangeW17" xr:uid="{55BA08DC-7CCC-43E9-AAA7-18AB979215BD}"/>
    <hyperlink ref="A22" location="myrangeW18" display="myrangeW18" xr:uid="{E303AF9E-A3E1-4F85-874E-405F651B9FB1}"/>
    <hyperlink ref="A23" location="myrangeW19" display="myrangeW19" xr:uid="{AE70CC78-DC85-4462-A1E5-A411F245DFB1}"/>
    <hyperlink ref="A24" location="myrangeW20" display="myrangeW20" xr:uid="{BB68317E-34BF-4ABE-BC1F-31F8E6BB5FA6}"/>
    <hyperlink ref="A25" location="myrangeW21" display="myrangeW21" xr:uid="{411175A2-61CB-4F83-8DD9-A46AFD1C7766}"/>
    <hyperlink ref="A26" location="myrangeW22" display="myrangeW22" xr:uid="{BC2C10C0-C653-4880-8B5C-E2942269C3CA}"/>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IH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6" customWidth="1"/>
    <col min="3" max="3" width="29.69921875" customWidth="1"/>
    <col min="4" max="9" width="7.796875" customWidth="1"/>
    <col min="10" max="11" width="1.09765625" customWidth="1"/>
    <col min="12" max="12" width="24.59765625" style="76" customWidth="1"/>
    <col min="13" max="13" width="29.69921875" customWidth="1"/>
    <col min="14" max="19" width="7.796875" customWidth="1"/>
    <col min="20" max="21" width="1.09765625" customWidth="1"/>
    <col min="22" max="22" width="24.59765625" style="76" customWidth="1"/>
    <col min="23" max="23" width="29.69921875" customWidth="1"/>
    <col min="24" max="29" width="7.796875" customWidth="1"/>
    <col min="30" max="31" width="1.09765625" customWidth="1"/>
    <col min="32" max="32" width="24.59765625" style="76" customWidth="1"/>
    <col min="33" max="33" width="29.69921875" customWidth="1"/>
    <col min="34" max="39" width="7.796875" customWidth="1"/>
    <col min="40" max="41" width="1.09765625" customWidth="1"/>
    <col min="42" max="42" width="24.59765625" style="76" customWidth="1"/>
    <col min="43" max="43" width="29.69921875" customWidth="1"/>
    <col min="44" max="49" width="7.796875" customWidth="1"/>
    <col min="50" max="51" width="1.09765625" customWidth="1"/>
    <col min="52" max="52" width="24.59765625" style="76" customWidth="1"/>
    <col min="53" max="53" width="29.69921875" customWidth="1"/>
    <col min="54" max="59" width="7.796875" customWidth="1"/>
    <col min="60" max="61" width="1.09765625" customWidth="1"/>
    <col min="62" max="62" width="24.59765625" style="76" customWidth="1"/>
    <col min="63" max="63" width="29.69921875" style="76" customWidth="1"/>
    <col min="64" max="69" width="7.796875" customWidth="1"/>
    <col min="70" max="71" width="1.09765625" customWidth="1"/>
    <col min="72" max="72" width="24.59765625" style="76" customWidth="1"/>
    <col min="73" max="73" width="29.69921875" customWidth="1"/>
    <col min="74" max="79" width="7.796875" customWidth="1"/>
    <col min="80" max="81" width="1.09765625" customWidth="1"/>
    <col min="82" max="82" width="24.59765625" style="76" customWidth="1"/>
    <col min="83" max="83" width="29.69921875" customWidth="1"/>
    <col min="84" max="89" width="7.796875" customWidth="1"/>
    <col min="90" max="91" width="1.09765625" customWidth="1"/>
    <col min="92" max="92" width="24.59765625" style="76" customWidth="1"/>
    <col min="93" max="93" width="29.69921875" customWidth="1"/>
    <col min="94" max="99" width="7.796875" customWidth="1"/>
    <col min="100" max="101" width="1.09765625" customWidth="1"/>
    <col min="102" max="102" width="24.59765625" style="76" customWidth="1"/>
    <col min="103" max="103" width="29.69921875" customWidth="1"/>
    <col min="104" max="109" width="7.796875" customWidth="1"/>
    <col min="110" max="111" width="1.09765625" customWidth="1"/>
    <col min="112" max="112" width="24.59765625" style="76" customWidth="1"/>
    <col min="113" max="113" width="29.69921875" customWidth="1"/>
    <col min="114" max="119" width="7.796875" customWidth="1"/>
    <col min="120" max="121" width="1.09765625" customWidth="1"/>
    <col min="122" max="122" width="24.59765625" style="76" customWidth="1"/>
    <col min="123" max="123" width="29.69921875" customWidth="1"/>
    <col min="124" max="129" width="7.796875" customWidth="1"/>
    <col min="130" max="131" width="1.09765625" customWidth="1"/>
    <col min="132" max="132" width="24.59765625" style="76" customWidth="1"/>
    <col min="133" max="133" width="29.69921875" customWidth="1"/>
    <col min="134" max="139" width="7.796875" customWidth="1"/>
    <col min="140" max="141" width="1.09765625" customWidth="1"/>
    <col min="142" max="142" width="24.59765625" style="76" customWidth="1"/>
    <col min="143" max="143" width="29.69921875" customWidth="1"/>
    <col min="144" max="149" width="7.796875" customWidth="1"/>
    <col min="150" max="151" width="1.09765625" customWidth="1"/>
    <col min="152" max="152" width="24.59765625" style="76" customWidth="1"/>
    <col min="153" max="153" width="29.69921875" customWidth="1"/>
    <col min="154" max="159" width="7.796875" customWidth="1"/>
    <col min="160" max="161" width="1.09765625" customWidth="1"/>
    <col min="162" max="162" width="24.59765625" style="76" customWidth="1"/>
    <col min="163" max="163" width="29.69921875" customWidth="1"/>
    <col min="164" max="169" width="7.796875" customWidth="1"/>
    <col min="170" max="171" width="1.09765625" customWidth="1"/>
    <col min="172" max="172" width="24.59765625" style="76" customWidth="1"/>
    <col min="173" max="173" width="29.69921875" customWidth="1"/>
    <col min="174" max="179" width="7.796875" customWidth="1"/>
    <col min="180" max="181" width="1.09765625" customWidth="1"/>
    <col min="182" max="182" width="24.59765625" style="76" customWidth="1"/>
    <col min="183" max="183" width="29.69921875" customWidth="1"/>
    <col min="184" max="189" width="7.796875" customWidth="1"/>
    <col min="190" max="191" width="1.09765625" customWidth="1"/>
    <col min="192" max="192" width="24.59765625" style="76" customWidth="1"/>
    <col min="193" max="193" width="29.69921875" customWidth="1"/>
    <col min="194" max="199" width="7.796875" customWidth="1"/>
    <col min="200" max="201" width="1.09765625" customWidth="1"/>
    <col min="202" max="202" width="24.59765625" style="76" customWidth="1"/>
    <col min="203" max="203" width="29.69921875" customWidth="1"/>
    <col min="204" max="209" width="7.796875" customWidth="1"/>
    <col min="210" max="211" width="1.09765625" customWidth="1"/>
    <col min="212" max="212" width="24.59765625" style="76" customWidth="1"/>
    <col min="213" max="213" width="29.69921875" customWidth="1"/>
    <col min="214" max="219" width="7.796875" customWidth="1"/>
    <col min="220" max="221" width="1.09765625" customWidth="1"/>
    <col min="222" max="222" width="24.59765625" style="76" customWidth="1"/>
    <col min="223" max="223" width="29.69921875" customWidth="1"/>
    <col min="224" max="229" width="7.796875" customWidth="1"/>
    <col min="230" max="231" width="1.09765625" customWidth="1"/>
    <col min="232" max="232" width="24.59765625" style="76" customWidth="1"/>
    <col min="233" max="233" width="29.69921875" customWidth="1"/>
    <col min="234" max="239" width="7.796875" customWidth="1"/>
    <col min="240" max="241" width="1.09765625" customWidth="1"/>
    <col min="242" max="242" width="24.59765625" style="76" customWidth="1"/>
    <col min="243" max="243" width="29.69921875" customWidth="1"/>
    <col min="244" max="249" width="7.796875" customWidth="1"/>
    <col min="250" max="251" width="1.09765625" customWidth="1"/>
  </cols>
  <sheetData>
    <row r="1" spans="1:242" s="150" customFormat="1" ht="30" customHeight="1" x14ac:dyDescent="0.3">
      <c r="B1" s="606" t="str">
        <f>HLOOKUP(Introduction!$G$4,nametranslations,117,FALSE)</f>
        <v>Sanitation in Schools</v>
      </c>
      <c r="C1" s="183" t="s">
        <v>231</v>
      </c>
      <c r="D1" s="147" t="str">
        <f>+Introduction!$C$7</f>
        <v>Afghanistan</v>
      </c>
      <c r="E1" s="147"/>
      <c r="F1" s="147"/>
      <c r="G1" s="147"/>
      <c r="H1" s="147"/>
      <c r="I1" s="164"/>
      <c r="J1" s="148"/>
      <c r="K1" s="149"/>
      <c r="L1" s="606" t="str">
        <f>HLOOKUP(Introduction!$G$4,nametranslations,117,FALSE)</f>
        <v>Sanitation in Schools</v>
      </c>
      <c r="M1" s="183" t="s">
        <v>232</v>
      </c>
      <c r="N1" s="147" t="str">
        <f>+Introduction!$C$7</f>
        <v>Afghanistan</v>
      </c>
      <c r="O1" s="147"/>
      <c r="P1" s="147"/>
      <c r="Q1" s="147"/>
      <c r="R1" s="147"/>
      <c r="S1" s="164"/>
      <c r="T1" s="148"/>
      <c r="U1" s="149"/>
      <c r="V1" s="606" t="str">
        <f>HLOOKUP(Introduction!$G$4,nametranslations,117,FALSE)</f>
        <v>Sanitation in Schools</v>
      </c>
      <c r="W1" s="183">
        <v>2012</v>
      </c>
      <c r="X1" s="147" t="str">
        <f>+Introduction!$C$7</f>
        <v>Afghanistan</v>
      </c>
      <c r="Y1" s="147"/>
      <c r="Z1" s="147"/>
      <c r="AA1" s="147"/>
      <c r="AB1" s="147"/>
      <c r="AC1" s="164"/>
      <c r="AD1" s="148"/>
      <c r="AE1" s="149"/>
      <c r="AF1" s="606" t="str">
        <f>HLOOKUP(Introduction!$G$4,nametranslations,117,FALSE)</f>
        <v>Sanitation in Schools</v>
      </c>
      <c r="AG1" s="183" t="s">
        <v>233</v>
      </c>
      <c r="AH1" s="147" t="str">
        <f>+Introduction!$C$7</f>
        <v>Afghanistan</v>
      </c>
      <c r="AI1" s="147"/>
      <c r="AJ1" s="147"/>
      <c r="AK1" s="147"/>
      <c r="AL1" s="147"/>
      <c r="AM1" s="164"/>
      <c r="AN1" s="148"/>
      <c r="AO1" s="149"/>
      <c r="AP1" s="606" t="str">
        <f>HLOOKUP(Introduction!$G$4,nametranslations,117,FALSE)</f>
        <v>Sanitation in Schools</v>
      </c>
      <c r="AQ1" s="183" t="s">
        <v>234</v>
      </c>
      <c r="AR1" s="147" t="str">
        <f>+Introduction!$C$7</f>
        <v>Afghanistan</v>
      </c>
      <c r="AS1" s="147"/>
      <c r="AT1" s="147"/>
      <c r="AU1" s="147"/>
      <c r="AV1" s="147"/>
      <c r="AW1" s="164"/>
      <c r="AX1" s="148"/>
      <c r="AY1" s="149"/>
      <c r="AZ1" s="606" t="str">
        <f>HLOOKUP(Introduction!$G$4,nametranslations,117,FALSE)</f>
        <v>Sanitation in Schools</v>
      </c>
      <c r="BA1" s="183" t="s">
        <v>235</v>
      </c>
      <c r="BB1" s="147" t="str">
        <f>+Introduction!$C$7</f>
        <v>Afghanistan</v>
      </c>
      <c r="BC1" s="147"/>
      <c r="BD1" s="147"/>
      <c r="BE1" s="147"/>
      <c r="BF1" s="147"/>
      <c r="BG1" s="164"/>
      <c r="BH1" s="148"/>
      <c r="BI1" s="149"/>
      <c r="BJ1" s="606" t="str">
        <f>HLOOKUP(Introduction!$G$4,nametranslations,117,FALSE)</f>
        <v>Sanitation in Schools</v>
      </c>
      <c r="BK1" s="183" t="s">
        <v>235</v>
      </c>
      <c r="BL1" s="147" t="str">
        <f>+Introduction!$C$7</f>
        <v>Afghanistan</v>
      </c>
      <c r="BM1" s="147"/>
      <c r="BN1" s="147"/>
      <c r="BO1" s="147"/>
      <c r="BP1" s="147"/>
      <c r="BQ1" s="164"/>
      <c r="BR1" s="148"/>
      <c r="BS1" s="149"/>
      <c r="BT1" s="606" t="str">
        <f>HLOOKUP(Introduction!$G$4,nametranslations,117,FALSE)</f>
        <v>Sanitation in Schools</v>
      </c>
      <c r="BU1" s="183" t="s">
        <v>236</v>
      </c>
      <c r="BV1" s="147" t="str">
        <f>+Introduction!$C$7</f>
        <v>Afghanistan</v>
      </c>
      <c r="BW1" s="147"/>
      <c r="BX1" s="147"/>
      <c r="BY1" s="147"/>
      <c r="BZ1" s="147"/>
      <c r="CA1" s="164"/>
      <c r="CB1" s="148"/>
      <c r="CC1" s="149"/>
      <c r="CD1" s="606" t="str">
        <f>HLOOKUP(Introduction!$G$4,nametranslations,117,FALSE)</f>
        <v>Sanitation in Schools</v>
      </c>
      <c r="CE1" s="183" t="s">
        <v>236</v>
      </c>
      <c r="CF1" s="147" t="str">
        <f>+Introduction!$C$7</f>
        <v>Afghanistan</v>
      </c>
      <c r="CG1" s="147"/>
      <c r="CH1" s="147"/>
      <c r="CI1" s="147"/>
      <c r="CJ1" s="147"/>
      <c r="CK1" s="164"/>
      <c r="CL1" s="148"/>
      <c r="CM1" s="149"/>
      <c r="CN1" s="606" t="str">
        <f>HLOOKUP(Introduction!$G$4,nametranslations,117,FALSE)</f>
        <v>Sanitation in Schools</v>
      </c>
      <c r="CO1" s="183" t="s">
        <v>237</v>
      </c>
      <c r="CP1" s="147" t="str">
        <f>+Introduction!$C$7</f>
        <v>Afghanistan</v>
      </c>
      <c r="CQ1" s="147"/>
      <c r="CR1" s="147"/>
      <c r="CS1" s="147"/>
      <c r="CT1" s="147"/>
      <c r="CU1" s="164"/>
      <c r="CV1" s="148"/>
      <c r="CW1" s="149"/>
      <c r="CX1" s="606" t="str">
        <f>HLOOKUP(Introduction!$G$4,nametranslations,117,FALSE)</f>
        <v>Sanitation in Schools</v>
      </c>
      <c r="CY1" s="183">
        <v>2019</v>
      </c>
      <c r="CZ1" s="147" t="str">
        <f>+Introduction!$C$7</f>
        <v>Afghanistan</v>
      </c>
      <c r="DA1" s="147"/>
      <c r="DB1" s="147"/>
      <c r="DC1" s="147"/>
      <c r="DD1" s="147"/>
      <c r="DE1" s="164"/>
      <c r="DF1" s="148"/>
      <c r="DG1" s="149"/>
      <c r="DH1" s="606" t="str">
        <f>HLOOKUP(Introduction!$G$4,nametranslations,117,FALSE)</f>
        <v>Sanitation in Schools</v>
      </c>
      <c r="DI1" s="183">
        <v>2022</v>
      </c>
      <c r="DJ1" s="147" t="str">
        <f>+Introduction!$C$7</f>
        <v>Afghanistan</v>
      </c>
      <c r="DK1" s="147"/>
      <c r="DL1" s="147"/>
      <c r="DM1" s="147"/>
      <c r="DN1" s="147"/>
      <c r="DO1" s="164"/>
      <c r="DP1" s="148"/>
      <c r="DQ1" s="149"/>
    </row>
    <row r="2" spans="1:242" s="150" customFormat="1" ht="30" customHeight="1" x14ac:dyDescent="0.3">
      <c r="A2" s="344" t="s">
        <v>285</v>
      </c>
      <c r="B2" s="153" t="s">
        <v>222</v>
      </c>
      <c r="C2" s="135" t="s">
        <v>161</v>
      </c>
      <c r="D2" s="135" t="s">
        <v>128</v>
      </c>
      <c r="E2" s="154"/>
      <c r="F2" s="154"/>
      <c r="G2" s="154"/>
      <c r="H2" s="154"/>
      <c r="I2" s="155"/>
      <c r="J2" s="151" t="s">
        <v>238</v>
      </c>
      <c r="K2" s="173"/>
      <c r="L2" s="153" t="s">
        <v>223</v>
      </c>
      <c r="M2" s="135" t="s">
        <v>161</v>
      </c>
      <c r="N2" s="135" t="s">
        <v>129</v>
      </c>
      <c r="O2" s="154"/>
      <c r="P2" s="154"/>
      <c r="Q2" s="154"/>
      <c r="R2" s="154"/>
      <c r="S2" s="155"/>
      <c r="T2" s="151" t="s">
        <v>238</v>
      </c>
      <c r="U2" s="173"/>
      <c r="V2" s="153" t="s">
        <v>309</v>
      </c>
      <c r="W2" s="135" t="s">
        <v>185</v>
      </c>
      <c r="X2" s="135" t="s">
        <v>302</v>
      </c>
      <c r="Y2" s="154"/>
      <c r="Z2" s="154"/>
      <c r="AA2" s="154"/>
      <c r="AB2" s="154"/>
      <c r="AC2" s="155"/>
      <c r="AD2" s="151" t="s">
        <v>238</v>
      </c>
      <c r="AE2" s="173"/>
      <c r="AF2" s="153" t="s">
        <v>224</v>
      </c>
      <c r="AG2" s="135" t="s">
        <v>133</v>
      </c>
      <c r="AH2" s="135" t="s">
        <v>130</v>
      </c>
      <c r="AI2" s="154"/>
      <c r="AJ2" s="154"/>
      <c r="AK2" s="154"/>
      <c r="AL2" s="154"/>
      <c r="AM2" s="155"/>
      <c r="AN2" s="151" t="s">
        <v>238</v>
      </c>
      <c r="AO2" s="173"/>
      <c r="AP2" s="153" t="s">
        <v>225</v>
      </c>
      <c r="AQ2" s="135" t="s">
        <v>161</v>
      </c>
      <c r="AR2" s="135" t="s">
        <v>131</v>
      </c>
      <c r="AS2" s="154"/>
      <c r="AT2" s="154"/>
      <c r="AU2" s="154"/>
      <c r="AV2" s="154"/>
      <c r="AW2" s="155"/>
      <c r="AX2" s="151" t="s">
        <v>238</v>
      </c>
      <c r="AY2" s="173"/>
      <c r="AZ2" s="153" t="s">
        <v>226</v>
      </c>
      <c r="BA2" s="135" t="s">
        <v>161</v>
      </c>
      <c r="BB2" s="135" t="s">
        <v>132</v>
      </c>
      <c r="BC2" s="154"/>
      <c r="BD2" s="154"/>
      <c r="BE2" s="154"/>
      <c r="BF2" s="154"/>
      <c r="BG2" s="155"/>
      <c r="BH2" s="151" t="s">
        <v>238</v>
      </c>
      <c r="BI2" s="173"/>
      <c r="BJ2" s="153" t="s">
        <v>227</v>
      </c>
      <c r="BK2" s="135" t="s">
        <v>197</v>
      </c>
      <c r="BL2" s="135" t="s">
        <v>209</v>
      </c>
      <c r="BM2" s="154"/>
      <c r="BN2" s="154"/>
      <c r="BO2" s="154"/>
      <c r="BP2" s="154"/>
      <c r="BQ2" s="155"/>
      <c r="BR2" s="151" t="s">
        <v>238</v>
      </c>
      <c r="BS2" s="173"/>
      <c r="BT2" s="153" t="s">
        <v>228</v>
      </c>
      <c r="BU2" s="135" t="s">
        <v>185</v>
      </c>
      <c r="BV2" s="135" t="s">
        <v>184</v>
      </c>
      <c r="BW2" s="154"/>
      <c r="BX2" s="154"/>
      <c r="BY2" s="154"/>
      <c r="BZ2" s="154"/>
      <c r="CA2" s="155"/>
      <c r="CB2" s="151" t="s">
        <v>238</v>
      </c>
      <c r="CC2" s="173"/>
      <c r="CD2" s="153" t="s">
        <v>229</v>
      </c>
      <c r="CE2" s="135" t="s">
        <v>197</v>
      </c>
      <c r="CF2" s="135" t="s">
        <v>209</v>
      </c>
      <c r="CG2" s="154"/>
      <c r="CH2" s="154"/>
      <c r="CI2" s="154"/>
      <c r="CJ2" s="154"/>
      <c r="CK2" s="155"/>
      <c r="CL2" s="151" t="s">
        <v>238</v>
      </c>
      <c r="CM2" s="173"/>
      <c r="CN2" s="153" t="s">
        <v>230</v>
      </c>
      <c r="CO2" s="135" t="s">
        <v>197</v>
      </c>
      <c r="CP2" s="135" t="s">
        <v>209</v>
      </c>
      <c r="CQ2" s="154"/>
      <c r="CR2" s="154"/>
      <c r="CS2" s="154"/>
      <c r="CT2" s="154"/>
      <c r="CU2" s="155"/>
      <c r="CV2" s="151" t="s">
        <v>238</v>
      </c>
      <c r="CW2" s="152"/>
      <c r="CX2" s="153" t="s">
        <v>281</v>
      </c>
      <c r="CY2" s="135" t="s">
        <v>197</v>
      </c>
      <c r="CZ2" s="135" t="s">
        <v>209</v>
      </c>
      <c r="DA2" s="154"/>
      <c r="DB2" s="154"/>
      <c r="DC2" s="154"/>
      <c r="DD2" s="154"/>
      <c r="DE2" s="155"/>
      <c r="DF2" s="151" t="s">
        <v>238</v>
      </c>
      <c r="DG2" s="152"/>
      <c r="DH2" s="153" t="s">
        <v>286</v>
      </c>
      <c r="DI2" s="135" t="s">
        <v>185</v>
      </c>
      <c r="DJ2" s="135" t="s">
        <v>287</v>
      </c>
      <c r="DK2" s="154"/>
      <c r="DL2" s="154"/>
      <c r="DM2" s="154"/>
      <c r="DN2" s="154"/>
      <c r="DO2" s="155"/>
      <c r="DP2" s="151" t="s">
        <v>238</v>
      </c>
      <c r="DQ2" s="152"/>
    </row>
    <row r="3" spans="1:242" s="128" customFormat="1" ht="18" customHeight="1" x14ac:dyDescent="0.3">
      <c r="A3" s="344"/>
      <c r="B3" s="172" t="str">
        <f>HLOOKUP(Introduction!$G$4,nametranslations,152,FALSE)</f>
        <v>Definition</v>
      </c>
      <c r="C3" s="137" t="str">
        <f>HLOOKUP(Introduction!$G$4,nametranslations,102,FALSE)</f>
        <v>Estimates (%)</v>
      </c>
      <c r="D3" s="138" t="str">
        <f>HLOOKUP(Introduction!$G$4,nametranslations,24,FALSE)</f>
        <v>Total</v>
      </c>
      <c r="E3" s="139" t="str">
        <f>HLOOKUP(Introduction!$G$4,nametranslations,26,FALSE)</f>
        <v>Urban</v>
      </c>
      <c r="F3" s="139" t="str">
        <f>HLOOKUP(Introduction!$G$4,nametranslations,25,FALSE)</f>
        <v>Rural</v>
      </c>
      <c r="G3" s="139" t="str">
        <f>HLOOKUP(Introduction!$G$4,nametranslations,27,FALSE)</f>
        <v>Pre-primary</v>
      </c>
      <c r="H3" s="139" t="str">
        <f>HLOOKUP(Introduction!$G$4,nametranslations,28,FALSE)</f>
        <v>Primary</v>
      </c>
      <c r="I3" s="140" t="str">
        <f>HLOOKUP(Introduction!$G$4,nametranslations,29,FALSE)</f>
        <v>Secondary</v>
      </c>
      <c r="J3" s="126"/>
      <c r="K3" s="141"/>
      <c r="L3" s="172" t="str">
        <f>HLOOKUP(Introduction!$G$4,nametranslations,152,FALSE)</f>
        <v>Definition</v>
      </c>
      <c r="M3" s="137" t="str">
        <f>HLOOKUP(Introduction!$G$4,nametranslations,102,FALSE)</f>
        <v>Estimates (%)</v>
      </c>
      <c r="N3" s="138" t="str">
        <f>HLOOKUP(Introduction!$G$4,nametranslations,24,FALSE)</f>
        <v>Total</v>
      </c>
      <c r="O3" s="139" t="str">
        <f>HLOOKUP(Introduction!$G$4,nametranslations,26,FALSE)</f>
        <v>Urban</v>
      </c>
      <c r="P3" s="139" t="str">
        <f>HLOOKUP(Introduction!$G$4,nametranslations,25,FALSE)</f>
        <v>Rural</v>
      </c>
      <c r="Q3" s="139" t="str">
        <f>HLOOKUP(Introduction!$G$4,nametranslations,27,FALSE)</f>
        <v>Pre-primary</v>
      </c>
      <c r="R3" s="139" t="str">
        <f>HLOOKUP(Introduction!$G$4,nametranslations,28,FALSE)</f>
        <v>Primary</v>
      </c>
      <c r="S3" s="140" t="str">
        <f>HLOOKUP(Introduction!$G$4,nametranslations,29,FALSE)</f>
        <v>Secondary</v>
      </c>
      <c r="T3" s="126"/>
      <c r="U3" s="141"/>
      <c r="V3" s="172" t="str">
        <f>HLOOKUP(Introduction!$G$4,nametranslations,152,FALSE)</f>
        <v>Definition</v>
      </c>
      <c r="W3" s="137" t="str">
        <f>HLOOKUP(Introduction!$G$4,nametranslations,102,FALSE)</f>
        <v>Estimates (%)</v>
      </c>
      <c r="X3" s="138" t="str">
        <f>HLOOKUP(Introduction!$G$4,nametranslations,24,FALSE)</f>
        <v>Total</v>
      </c>
      <c r="Y3" s="139" t="str">
        <f>HLOOKUP(Introduction!$G$4,nametranslations,26,FALSE)</f>
        <v>Urban</v>
      </c>
      <c r="Z3" s="139" t="str">
        <f>HLOOKUP(Introduction!$G$4,nametranslations,25,FALSE)</f>
        <v>Rural</v>
      </c>
      <c r="AA3" s="139" t="str">
        <f>HLOOKUP(Introduction!$G$4,nametranslations,27,FALSE)</f>
        <v>Pre-primary</v>
      </c>
      <c r="AB3" s="139" t="str">
        <f>HLOOKUP(Introduction!$G$4,nametranslations,28,FALSE)</f>
        <v>Primary</v>
      </c>
      <c r="AC3" s="140" t="str">
        <f>HLOOKUP(Introduction!$G$4,nametranslations,29,FALSE)</f>
        <v>Secondary</v>
      </c>
      <c r="AD3" s="126"/>
      <c r="AE3" s="141"/>
      <c r="AF3" s="172" t="str">
        <f>HLOOKUP(Introduction!$G$4,nametranslations,152,FALSE)</f>
        <v>Definition</v>
      </c>
      <c r="AG3" s="137" t="str">
        <f>HLOOKUP(Introduction!$G$4,nametranslations,102,FALSE)</f>
        <v>Estimates (%)</v>
      </c>
      <c r="AH3" s="138" t="str">
        <f>HLOOKUP(Introduction!$G$4,nametranslations,24,FALSE)</f>
        <v>Total</v>
      </c>
      <c r="AI3" s="139" t="str">
        <f>HLOOKUP(Introduction!$G$4,nametranslations,26,FALSE)</f>
        <v>Urban</v>
      </c>
      <c r="AJ3" s="139" t="str">
        <f>HLOOKUP(Introduction!$G$4,nametranslations,25,FALSE)</f>
        <v>Rural</v>
      </c>
      <c r="AK3" s="139" t="str">
        <f>HLOOKUP(Introduction!$G$4,nametranslations,27,FALSE)</f>
        <v>Pre-primary</v>
      </c>
      <c r="AL3" s="139" t="str">
        <f>HLOOKUP(Introduction!$G$4,nametranslations,28,FALSE)</f>
        <v>Primary</v>
      </c>
      <c r="AM3" s="140" t="str">
        <f>HLOOKUP(Introduction!$G$4,nametranslations,29,FALSE)</f>
        <v>Secondary</v>
      </c>
      <c r="AN3" s="126"/>
      <c r="AO3" s="141"/>
      <c r="AP3" s="172" t="str">
        <f>HLOOKUP(Introduction!$G$4,nametranslations,152,FALSE)</f>
        <v>Definition</v>
      </c>
      <c r="AQ3" s="137" t="str">
        <f>HLOOKUP(Introduction!$G$4,nametranslations,102,FALSE)</f>
        <v>Estimates (%)</v>
      </c>
      <c r="AR3" s="138" t="str">
        <f>HLOOKUP(Introduction!$G$4,nametranslations,24,FALSE)</f>
        <v>Total</v>
      </c>
      <c r="AS3" s="139" t="str">
        <f>HLOOKUP(Introduction!$G$4,nametranslations,26,FALSE)</f>
        <v>Urban</v>
      </c>
      <c r="AT3" s="139" t="str">
        <f>HLOOKUP(Introduction!$G$4,nametranslations,25,FALSE)</f>
        <v>Rural</v>
      </c>
      <c r="AU3" s="139" t="str">
        <f>HLOOKUP(Introduction!$G$4,nametranslations,27,FALSE)</f>
        <v>Pre-primary</v>
      </c>
      <c r="AV3" s="139" t="str">
        <f>HLOOKUP(Introduction!$G$4,nametranslations,28,FALSE)</f>
        <v>Primary</v>
      </c>
      <c r="AW3" s="140" t="str">
        <f>HLOOKUP(Introduction!$G$4,nametranslations,29,FALSE)</f>
        <v>Secondary</v>
      </c>
      <c r="AX3" s="126"/>
      <c r="AY3" s="141"/>
      <c r="AZ3" s="172" t="str">
        <f>HLOOKUP(Introduction!$G$4,nametranslations,152,FALSE)</f>
        <v>Definition</v>
      </c>
      <c r="BA3" s="137" t="str">
        <f>HLOOKUP(Introduction!$G$4,nametranslations,102,FALSE)</f>
        <v>Estimates (%)</v>
      </c>
      <c r="BB3" s="138" t="str">
        <f>HLOOKUP(Introduction!$G$4,nametranslations,24,FALSE)</f>
        <v>Total</v>
      </c>
      <c r="BC3" s="139" t="str">
        <f>HLOOKUP(Introduction!$G$4,nametranslations,26,FALSE)</f>
        <v>Urban</v>
      </c>
      <c r="BD3" s="139" t="str">
        <f>HLOOKUP(Introduction!$G$4,nametranslations,25,FALSE)</f>
        <v>Rural</v>
      </c>
      <c r="BE3" s="139" t="str">
        <f>HLOOKUP(Introduction!$G$4,nametranslations,27,FALSE)</f>
        <v>Pre-primary</v>
      </c>
      <c r="BF3" s="139" t="str">
        <f>HLOOKUP(Introduction!$G$4,nametranslations,28,FALSE)</f>
        <v>Primary</v>
      </c>
      <c r="BG3" s="140" t="str">
        <f>HLOOKUP(Introduction!$G$4,nametranslations,29,FALSE)</f>
        <v>Secondary</v>
      </c>
      <c r="BH3" s="126"/>
      <c r="BI3" s="141"/>
      <c r="BJ3" s="172" t="str">
        <f>HLOOKUP(Introduction!$G$4,nametranslations,152,FALSE)</f>
        <v>Definition</v>
      </c>
      <c r="BK3" s="137" t="str">
        <f>HLOOKUP(Introduction!$G$4,nametranslations,102,FALSE)</f>
        <v>Estimates (%)</v>
      </c>
      <c r="BL3" s="138" t="str">
        <f>HLOOKUP(Introduction!$G$4,nametranslations,24,FALSE)</f>
        <v>Total</v>
      </c>
      <c r="BM3" s="139" t="str">
        <f>HLOOKUP(Introduction!$G$4,nametranslations,26,FALSE)</f>
        <v>Urban</v>
      </c>
      <c r="BN3" s="139" t="str">
        <f>HLOOKUP(Introduction!$G$4,nametranslations,25,FALSE)</f>
        <v>Rural</v>
      </c>
      <c r="BO3" s="139" t="str">
        <f>HLOOKUP(Introduction!$G$4,nametranslations,27,FALSE)</f>
        <v>Pre-primary</v>
      </c>
      <c r="BP3" s="139" t="str">
        <f>HLOOKUP(Introduction!$G$4,nametranslations,28,FALSE)</f>
        <v>Primary</v>
      </c>
      <c r="BQ3" s="140" t="str">
        <f>HLOOKUP(Introduction!$G$4,nametranslations,29,FALSE)</f>
        <v>Secondary</v>
      </c>
      <c r="BR3" s="126"/>
      <c r="BS3" s="141"/>
      <c r="BT3" s="172" t="str">
        <f>HLOOKUP(Introduction!$G$4,nametranslations,152,FALSE)</f>
        <v>Definition</v>
      </c>
      <c r="BU3" s="137" t="str">
        <f>HLOOKUP(Introduction!$G$4,nametranslations,102,FALSE)</f>
        <v>Estimates (%)</v>
      </c>
      <c r="BV3" s="138" t="str">
        <f>HLOOKUP(Introduction!$G$4,nametranslations,24,FALSE)</f>
        <v>Total</v>
      </c>
      <c r="BW3" s="139" t="str">
        <f>HLOOKUP(Introduction!$G$4,nametranslations,26,FALSE)</f>
        <v>Urban</v>
      </c>
      <c r="BX3" s="139" t="str">
        <f>HLOOKUP(Introduction!$G$4,nametranslations,25,FALSE)</f>
        <v>Rural</v>
      </c>
      <c r="BY3" s="139" t="str">
        <f>HLOOKUP(Introduction!$G$4,nametranslations,27,FALSE)</f>
        <v>Pre-primary</v>
      </c>
      <c r="BZ3" s="139" t="str">
        <f>HLOOKUP(Introduction!$G$4,nametranslations,28,FALSE)</f>
        <v>Primary</v>
      </c>
      <c r="CA3" s="140" t="str">
        <f>HLOOKUP(Introduction!$G$4,nametranslations,29,FALSE)</f>
        <v>Secondary</v>
      </c>
      <c r="CB3" s="126"/>
      <c r="CC3" s="141"/>
      <c r="CD3" s="172" t="str">
        <f>HLOOKUP(Introduction!$G$4,nametranslations,152,FALSE)</f>
        <v>Definition</v>
      </c>
      <c r="CE3" s="137" t="str">
        <f>HLOOKUP(Introduction!$G$4,nametranslations,102,FALSE)</f>
        <v>Estimates (%)</v>
      </c>
      <c r="CF3" s="138" t="str">
        <f>HLOOKUP(Introduction!$G$4,nametranslations,24,FALSE)</f>
        <v>Total</v>
      </c>
      <c r="CG3" s="139" t="str">
        <f>HLOOKUP(Introduction!$G$4,nametranslations,26,FALSE)</f>
        <v>Urban</v>
      </c>
      <c r="CH3" s="139" t="str">
        <f>HLOOKUP(Introduction!$G$4,nametranslations,25,FALSE)</f>
        <v>Rural</v>
      </c>
      <c r="CI3" s="139" t="str">
        <f>HLOOKUP(Introduction!$G$4,nametranslations,27,FALSE)</f>
        <v>Pre-primary</v>
      </c>
      <c r="CJ3" s="139" t="str">
        <f>HLOOKUP(Introduction!$G$4,nametranslations,28,FALSE)</f>
        <v>Primary</v>
      </c>
      <c r="CK3" s="140" t="str">
        <f>HLOOKUP(Introduction!$G$4,nametranslations,29,FALSE)</f>
        <v>Secondary</v>
      </c>
      <c r="CL3" s="126"/>
      <c r="CM3" s="141"/>
      <c r="CN3" s="172" t="str">
        <f>HLOOKUP(Introduction!$G$4,nametranslations,152,FALSE)</f>
        <v>Definition</v>
      </c>
      <c r="CO3" s="137" t="str">
        <f>HLOOKUP(Introduction!$G$4,nametranslations,102,FALSE)</f>
        <v>Estimates (%)</v>
      </c>
      <c r="CP3" s="138" t="str">
        <f>HLOOKUP(Introduction!$G$4,nametranslations,24,FALSE)</f>
        <v>Total</v>
      </c>
      <c r="CQ3" s="139" t="str">
        <f>HLOOKUP(Introduction!$G$4,nametranslations,26,FALSE)</f>
        <v>Urban</v>
      </c>
      <c r="CR3" s="139" t="str">
        <f>HLOOKUP(Introduction!$G$4,nametranslations,25,FALSE)</f>
        <v>Rural</v>
      </c>
      <c r="CS3" s="139" t="str">
        <f>HLOOKUP(Introduction!$G$4,nametranslations,27,FALSE)</f>
        <v>Pre-primary</v>
      </c>
      <c r="CT3" s="139" t="str">
        <f>HLOOKUP(Introduction!$G$4,nametranslations,28,FALSE)</f>
        <v>Primary</v>
      </c>
      <c r="CU3" s="140" t="str">
        <f>HLOOKUP(Introduction!$G$4,nametranslations,29,FALSE)</f>
        <v>Secondary</v>
      </c>
      <c r="CV3" s="126"/>
      <c r="CW3" s="141"/>
      <c r="CX3" s="172" t="str">
        <f>HLOOKUP(Introduction!$G$4,nametranslations,152,FALSE)</f>
        <v>Definition</v>
      </c>
      <c r="CY3" s="137" t="str">
        <f>HLOOKUP(Introduction!$G$4,nametranslations,102,FALSE)</f>
        <v>Estimates (%)</v>
      </c>
      <c r="CZ3" s="138" t="str">
        <f>HLOOKUP(Introduction!$G$4,nametranslations,24,FALSE)</f>
        <v>Total</v>
      </c>
      <c r="DA3" s="139" t="str">
        <f>HLOOKUP(Introduction!$G$4,nametranslations,26,FALSE)</f>
        <v>Urban</v>
      </c>
      <c r="DB3" s="139" t="str">
        <f>HLOOKUP(Introduction!$G$4,nametranslations,25,FALSE)</f>
        <v>Rural</v>
      </c>
      <c r="DC3" s="139" t="str">
        <f>HLOOKUP(Introduction!$G$4,nametranslations,27,FALSE)</f>
        <v>Pre-primary</v>
      </c>
      <c r="DD3" s="139" t="str">
        <f>HLOOKUP(Introduction!$G$4,nametranslations,28,FALSE)</f>
        <v>Primary</v>
      </c>
      <c r="DE3" s="140" t="str">
        <f>HLOOKUP(Introduction!$G$4,nametranslations,29,FALSE)</f>
        <v>Secondary</v>
      </c>
      <c r="DF3" s="126"/>
      <c r="DG3" s="141"/>
      <c r="DH3" s="172" t="str">
        <f>HLOOKUP(Introduction!$G$4,nametranslations,152,FALSE)</f>
        <v>Definition</v>
      </c>
      <c r="DI3" s="137" t="str">
        <f>HLOOKUP(Introduction!$G$4,nametranslations,102,FALSE)</f>
        <v>Estimates (%)</v>
      </c>
      <c r="DJ3" s="138" t="str">
        <f>HLOOKUP(Introduction!$G$4,nametranslations,24,FALSE)</f>
        <v>Total</v>
      </c>
      <c r="DK3" s="139" t="str">
        <f>HLOOKUP(Introduction!$G$4,nametranslations,26,FALSE)</f>
        <v>Urban</v>
      </c>
      <c r="DL3" s="139" t="str">
        <f>HLOOKUP(Introduction!$G$4,nametranslations,25,FALSE)</f>
        <v>Rural</v>
      </c>
      <c r="DM3" s="139" t="str">
        <f>HLOOKUP(Introduction!$G$4,nametranslations,27,FALSE)</f>
        <v>Pre-primary</v>
      </c>
      <c r="DN3" s="139" t="str">
        <f>HLOOKUP(Introduction!$G$4,nametranslations,28,FALSE)</f>
        <v>Primary</v>
      </c>
      <c r="DO3" s="140" t="str">
        <f>HLOOKUP(Introduction!$G$4,nametranslations,29,FALSE)</f>
        <v>Secondary</v>
      </c>
      <c r="DP3" s="126"/>
      <c r="DQ3" s="141"/>
      <c r="DR3" s="127"/>
      <c r="EB3" s="127"/>
      <c r="EL3" s="127"/>
      <c r="EV3" s="127"/>
      <c r="FF3" s="127"/>
      <c r="FP3" s="127"/>
      <c r="FZ3" s="127"/>
      <c r="GJ3" s="127"/>
      <c r="GT3" s="127"/>
      <c r="HD3" s="127"/>
      <c r="HN3" s="127"/>
      <c r="HX3" s="127"/>
      <c r="IH3" s="127"/>
    </row>
    <row r="4" spans="1:242" s="2" customFormat="1" x14ac:dyDescent="0.3">
      <c r="A4" s="627" t="str">
        <f>IF(ISBLANK('Data Summary'!A6),"",'Data Summary'!A6)</f>
        <v>AFG_2010_EMIS</v>
      </c>
      <c r="B4" s="70"/>
      <c r="C4" s="12" t="str">
        <f>HLOOKUP(Introduction!$G$4,nametranslations,118,FALSE)</f>
        <v>No facility</v>
      </c>
      <c r="D4" s="7">
        <f t="shared" ref="D4:I4" si="0">IF(COUNTA(D14)=0,"",D14)</f>
        <v>6.4398642496482097</v>
      </c>
      <c r="E4" s="7" t="str">
        <f t="shared" si="0"/>
        <v/>
      </c>
      <c r="F4" s="7" t="str">
        <f t="shared" si="0"/>
        <v/>
      </c>
      <c r="G4" s="7" t="str">
        <f t="shared" si="0"/>
        <v/>
      </c>
      <c r="H4" s="7" t="str">
        <f t="shared" si="0"/>
        <v/>
      </c>
      <c r="I4" s="28" t="str">
        <f t="shared" si="0"/>
        <v/>
      </c>
      <c r="J4" s="21"/>
      <c r="K4" s="14"/>
      <c r="L4" s="70"/>
      <c r="M4" s="12" t="str">
        <f>HLOOKUP(Introduction!$G$4,nametranslations,118,FALSE)</f>
        <v>No facility</v>
      </c>
      <c r="N4" s="7">
        <f t="shared" ref="N4:S4" si="1">IF(COUNTA(N14)=0,"",N14)</f>
        <v>2.7219609519737844</v>
      </c>
      <c r="O4" s="7" t="str">
        <f t="shared" si="1"/>
        <v/>
      </c>
      <c r="P4" s="7" t="str">
        <f t="shared" si="1"/>
        <v/>
      </c>
      <c r="Q4" s="7" t="str">
        <f t="shared" si="1"/>
        <v/>
      </c>
      <c r="R4" s="7" t="str">
        <f t="shared" si="1"/>
        <v/>
      </c>
      <c r="S4" s="28" t="str">
        <f t="shared" si="1"/>
        <v/>
      </c>
      <c r="T4" s="21"/>
      <c r="U4" s="14"/>
      <c r="V4" s="70"/>
      <c r="W4" s="12" t="str">
        <f>HLOOKUP(Introduction!$G$4,nametranslations,118,FALSE)</f>
        <v>No facility</v>
      </c>
      <c r="X4" s="7">
        <f t="shared" ref="X4:AC4" si="2">IF(COUNTA(X14)=0,"",X14)</f>
        <v>46</v>
      </c>
      <c r="Y4" s="7" t="str">
        <f t="shared" si="2"/>
        <v/>
      </c>
      <c r="Z4" s="7" t="str">
        <f t="shared" si="2"/>
        <v/>
      </c>
      <c r="AA4" s="7" t="str">
        <f t="shared" si="2"/>
        <v/>
      </c>
      <c r="AB4" s="7" t="str">
        <f t="shared" si="2"/>
        <v/>
      </c>
      <c r="AC4" s="28" t="str">
        <f t="shared" si="2"/>
        <v/>
      </c>
      <c r="AD4" s="21"/>
      <c r="AE4" s="14"/>
      <c r="AF4" s="70"/>
      <c r="AG4" s="12" t="str">
        <f>HLOOKUP(Introduction!$G$4,nametranslations,118,FALSE)</f>
        <v>No facility</v>
      </c>
      <c r="AH4" s="7">
        <f t="shared" ref="AH4:AM4" si="3">IF(COUNTA(AH14)=0,"",AH14)</f>
        <v>60</v>
      </c>
      <c r="AI4" s="7" t="str">
        <f t="shared" si="3"/>
        <v/>
      </c>
      <c r="AJ4" s="7" t="str">
        <f t="shared" si="3"/>
        <v/>
      </c>
      <c r="AK4" s="7" t="str">
        <f t="shared" si="3"/>
        <v/>
      </c>
      <c r="AL4" s="7" t="str">
        <f t="shared" si="3"/>
        <v/>
      </c>
      <c r="AM4" s="28" t="str">
        <f t="shared" si="3"/>
        <v/>
      </c>
      <c r="AN4" s="21"/>
      <c r="AO4" s="14"/>
      <c r="AP4" s="70"/>
      <c r="AQ4" s="12" t="str">
        <f>HLOOKUP(Introduction!$G$4,nametranslations,118,FALSE)</f>
        <v>No facility</v>
      </c>
      <c r="AR4" s="7" t="str">
        <f t="shared" ref="AR4:AW4" si="4">IF(COUNTA(AR14)=0,"",AR14)</f>
        <v/>
      </c>
      <c r="AS4" s="7" t="str">
        <f t="shared" si="4"/>
        <v/>
      </c>
      <c r="AT4" s="7" t="str">
        <f t="shared" si="4"/>
        <v/>
      </c>
      <c r="AU4" s="7" t="str">
        <f t="shared" si="4"/>
        <v/>
      </c>
      <c r="AV4" s="7" t="str">
        <f t="shared" si="4"/>
        <v/>
      </c>
      <c r="AW4" s="28" t="str">
        <f t="shared" si="4"/>
        <v/>
      </c>
      <c r="AX4" s="21"/>
      <c r="AY4" s="14"/>
      <c r="AZ4" s="70"/>
      <c r="BA4" s="12" t="str">
        <f>HLOOKUP(Introduction!$G$4,nametranslations,118,FALSE)</f>
        <v>No facility</v>
      </c>
      <c r="BB4" s="7" t="str">
        <f t="shared" ref="BB4:BG4" si="5">IF(COUNTA(BB14)=0,"",BB14)</f>
        <v/>
      </c>
      <c r="BC4" s="7" t="str">
        <f t="shared" si="5"/>
        <v/>
      </c>
      <c r="BD4" s="7" t="str">
        <f t="shared" si="5"/>
        <v/>
      </c>
      <c r="BE4" s="7" t="str">
        <f t="shared" si="5"/>
        <v/>
      </c>
      <c r="BF4" s="7" t="str">
        <f t="shared" si="5"/>
        <v/>
      </c>
      <c r="BG4" s="28" t="str">
        <f t="shared" si="5"/>
        <v/>
      </c>
      <c r="BH4" s="21"/>
      <c r="BI4" s="14"/>
      <c r="BJ4" s="70"/>
      <c r="BK4" s="12" t="str">
        <f>HLOOKUP(Introduction!$G$4,nametranslations,118,FALSE)</f>
        <v>No facility</v>
      </c>
      <c r="BL4" s="7" t="str">
        <f t="shared" ref="BL4:BQ4" si="6">IF(COUNTA(BL14)=0,"",BL14)</f>
        <v/>
      </c>
      <c r="BM4" s="7" t="str">
        <f t="shared" si="6"/>
        <v/>
      </c>
      <c r="BN4" s="7" t="str">
        <f t="shared" si="6"/>
        <v/>
      </c>
      <c r="BO4" s="7" t="str">
        <f t="shared" si="6"/>
        <v/>
      </c>
      <c r="BP4" s="7" t="str">
        <f t="shared" si="6"/>
        <v/>
      </c>
      <c r="BQ4" s="28" t="str">
        <f t="shared" si="6"/>
        <v/>
      </c>
      <c r="BR4" s="21"/>
      <c r="BS4" s="14"/>
      <c r="BT4" s="70"/>
      <c r="BU4" s="12" t="str">
        <f>HLOOKUP(Introduction!$G$4,nametranslations,118,FALSE)</f>
        <v>No facility</v>
      </c>
      <c r="BV4" s="7">
        <f t="shared" ref="BV4:CA4" si="7">IF(COUNTA(BV14)=0,"",BV14)</f>
        <v>18.5</v>
      </c>
      <c r="BW4" s="7">
        <f t="shared" si="7"/>
        <v>27.884620000000002</v>
      </c>
      <c r="BX4" s="7">
        <f t="shared" si="7"/>
        <v>8.3333300000000001</v>
      </c>
      <c r="BY4" s="7" t="str">
        <f t="shared" si="7"/>
        <v/>
      </c>
      <c r="BZ4" s="7">
        <f t="shared" si="7"/>
        <v>18.5</v>
      </c>
      <c r="CA4" s="28" t="str">
        <f t="shared" si="7"/>
        <v/>
      </c>
      <c r="CB4" s="21"/>
      <c r="CC4" s="14"/>
      <c r="CD4" s="70"/>
      <c r="CE4" s="12" t="str">
        <f>HLOOKUP(Introduction!$G$4,nametranslations,118,FALSE)</f>
        <v>No facility</v>
      </c>
      <c r="CF4" s="7" t="str">
        <f t="shared" ref="CF4:CK4" si="8">IF(COUNTA(CF14)=0,"",CF14)</f>
        <v/>
      </c>
      <c r="CG4" s="7" t="str">
        <f t="shared" si="8"/>
        <v/>
      </c>
      <c r="CH4" s="7" t="str">
        <f t="shared" si="8"/>
        <v/>
      </c>
      <c r="CI4" s="7" t="str">
        <f t="shared" si="8"/>
        <v/>
      </c>
      <c r="CJ4" s="7" t="str">
        <f t="shared" si="8"/>
        <v/>
      </c>
      <c r="CK4" s="28" t="str">
        <f t="shared" si="8"/>
        <v/>
      </c>
      <c r="CL4" s="21"/>
      <c r="CM4" s="14"/>
      <c r="CN4" s="70"/>
      <c r="CO4" s="12" t="str">
        <f>HLOOKUP(Introduction!$G$4,nametranslations,118,FALSE)</f>
        <v>No facility</v>
      </c>
      <c r="CP4" s="7" t="str">
        <f t="shared" ref="CP4:CU4" si="9">IF(COUNTA(CP14)=0,"",CP14)</f>
        <v/>
      </c>
      <c r="CQ4" s="7" t="str">
        <f t="shared" si="9"/>
        <v/>
      </c>
      <c r="CR4" s="7" t="str">
        <f t="shared" si="9"/>
        <v/>
      </c>
      <c r="CS4" s="7" t="str">
        <f t="shared" si="9"/>
        <v/>
      </c>
      <c r="CT4" s="7" t="str">
        <f t="shared" si="9"/>
        <v/>
      </c>
      <c r="CU4" s="28" t="str">
        <f t="shared" si="9"/>
        <v/>
      </c>
      <c r="CV4" s="21"/>
      <c r="CW4" s="14"/>
      <c r="CX4" s="70"/>
      <c r="CY4" s="12" t="str">
        <f>HLOOKUP(Introduction!$G$4,nametranslations,118,FALSE)</f>
        <v>No facility</v>
      </c>
      <c r="CZ4" s="7" t="str">
        <f t="shared" ref="CZ4:DE4" si="10">IF(COUNTA(CZ14)=0,"",CZ14)</f>
        <v/>
      </c>
      <c r="DA4" s="7" t="str">
        <f t="shared" si="10"/>
        <v/>
      </c>
      <c r="DB4" s="7" t="str">
        <f t="shared" si="10"/>
        <v/>
      </c>
      <c r="DC4" s="7" t="str">
        <f t="shared" si="10"/>
        <v/>
      </c>
      <c r="DD4" s="7" t="str">
        <f t="shared" si="10"/>
        <v/>
      </c>
      <c r="DE4" s="28" t="str">
        <f t="shared" si="10"/>
        <v/>
      </c>
      <c r="DF4" s="21"/>
      <c r="DG4" s="14"/>
      <c r="DH4" s="70"/>
      <c r="DI4" s="12" t="str">
        <f>HLOOKUP(Introduction!$G$4,nametranslations,118,FALSE)</f>
        <v>No facility</v>
      </c>
      <c r="DJ4" s="7">
        <f t="shared" ref="DJ4:DO4" si="11">IF(COUNTA(DJ14)=0,"",DJ14)</f>
        <v>46.52478</v>
      </c>
      <c r="DK4" s="7">
        <f t="shared" si="11"/>
        <v>38.01032</v>
      </c>
      <c r="DL4" s="7">
        <f t="shared" si="11"/>
        <v>49.652859999999997</v>
      </c>
      <c r="DM4" s="7" t="str">
        <f t="shared" si="11"/>
        <v/>
      </c>
      <c r="DN4" s="7" t="str">
        <f t="shared" si="11"/>
        <v/>
      </c>
      <c r="DO4" s="28" t="str">
        <f t="shared" si="11"/>
        <v/>
      </c>
      <c r="DP4" s="21"/>
      <c r="DQ4" s="14"/>
      <c r="DR4" s="77"/>
      <c r="EB4" s="77"/>
      <c r="EL4" s="77"/>
      <c r="EV4" s="77"/>
      <c r="FF4" s="77"/>
      <c r="FP4" s="77"/>
      <c r="FZ4" s="77"/>
      <c r="GJ4" s="77"/>
      <c r="GT4" s="77"/>
      <c r="HD4" s="77"/>
      <c r="HN4" s="77"/>
      <c r="HX4" s="77"/>
      <c r="IH4" s="77"/>
    </row>
    <row r="5" spans="1:242" s="2" customFormat="1" x14ac:dyDescent="0.3">
      <c r="A5" s="627" t="str">
        <f ca="1">IF(ISBLANK('Data Summary'!A7),"",'Data Summary'!A7)</f>
        <v>AFG_2012_EMIS</v>
      </c>
      <c r="B5" s="70"/>
      <c r="C5" s="12" t="str">
        <f>HLOOKUP(Introduction!$G$4,nametranslations,104,FALSE)</f>
        <v>Unimproved</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8" t="str">
        <f>IF((COUNTA(I15:I26)=0)+(COUNTA(I14)=0),"",100-I14-SUMPRODUCT(C15:C26,I15:I26))</f>
        <v/>
      </c>
      <c r="J5" s="21"/>
      <c r="K5" s="14"/>
      <c r="L5" s="70"/>
      <c r="M5" s="12" t="str">
        <f>HLOOKUP(Introduction!$G$4,nametranslations,104,FALSE)</f>
        <v>Unimproved</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8" t="str">
        <f>IF((COUNTA(S15:S26)=0)+(COUNTA(S14)=0),"",100-S14-SUMPRODUCT(M15:M26,S15:S26))</f>
        <v/>
      </c>
      <c r="T5" s="21"/>
      <c r="U5" s="14"/>
      <c r="V5" s="70"/>
      <c r="W5" s="12" t="str">
        <f>HLOOKUP(Introduction!$G$4,nametranslations,104,FALSE)</f>
        <v>Unimproved</v>
      </c>
      <c r="X5" s="7">
        <f>IF((COUNTA(X15:X26)=0)+(COUNTA(X14)=0),"",100-X14-SUMPRODUCT(W15:W26,X15:X26))</f>
        <v>-5.9488399762130939E-4</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8" t="str">
        <f>IF((COUNTA(AC15:AC26)=0)+(COUNTA(AC14)=0),"",100-AC14-SUMPRODUCT(W15:W26,AC15:AC26))</f>
        <v/>
      </c>
      <c r="AD5" s="21"/>
      <c r="AE5" s="14"/>
      <c r="AF5" s="70"/>
      <c r="AG5" s="12" t="str">
        <f>HLOOKUP(Introduction!$G$4,nametranslations,104,FALSE)</f>
        <v>Unimproved</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8" t="str">
        <f>IF((COUNTA(AM15:AM26)=0)+(COUNTA(AM14)=0),"",100-AM14-SUMPRODUCT(AG15:AG26,AM15:AM26))</f>
        <v/>
      </c>
      <c r="AN5" s="21"/>
      <c r="AO5" s="14"/>
      <c r="AP5" s="70"/>
      <c r="AQ5" s="12" t="str">
        <f>HLOOKUP(Introduction!$G$4,nametranslations,104,FALSE)</f>
        <v>Unimproved</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8" t="str">
        <f>IF((COUNTA(AW15:AW26)=0)+(COUNTA(AW14)=0),"",100-AW14-SUMPRODUCT(AQ15:AQ26,AW15:AW26))</f>
        <v/>
      </c>
      <c r="AX5" s="21"/>
      <c r="AY5" s="14"/>
      <c r="AZ5" s="70"/>
      <c r="BA5" s="12" t="str">
        <f>HLOOKUP(Introduction!$G$4,nametranslations,104,FALSE)</f>
        <v>Unimproved</v>
      </c>
      <c r="BB5" s="7" t="str">
        <f>IF((COUNTA(BB15:BB26)=0)+(COUNTA(BB14)=0),"",100-BB14-SUMPRODUCT(BA15:BA26,BB15:BB26))</f>
        <v/>
      </c>
      <c r="BC5" s="7" t="str">
        <f>IF((COUNTA(BC15:BC26)=0)+(COUNTA(BC14)=0),"",100-BC14-SUMPRODUCT(BA15:BA26,BC15:BC26))</f>
        <v/>
      </c>
      <c r="BD5" s="7" t="str">
        <f>IF((COUNTA(BD15:BD26)=0)+(COUNTA(BD14)=0),"",100-BD14-SUMPRODUCT(BA15:BA26,BD15:BD26))</f>
        <v/>
      </c>
      <c r="BE5" s="7" t="str">
        <f>IF((COUNTA(BE15:BE26)=0)+(COUNTA(BE14)=0),"",100-BE14-SUMPRODUCT(BA15:BA26,BE15:BE26))</f>
        <v/>
      </c>
      <c r="BF5" s="7" t="str">
        <f>IF((COUNTA(BF15:BF26)=0)+(COUNTA(BF14)=0),"",100-BF14-SUMPRODUCT(BA15:BA26,BF15:BF26))</f>
        <v/>
      </c>
      <c r="BG5" s="28" t="str">
        <f>IF((COUNTA(BG15:BG26)=0)+(COUNTA(BG14)=0),"",100-BG14-SUMPRODUCT(BA15:BA26,BG15:BG26))</f>
        <v/>
      </c>
      <c r="BH5" s="21"/>
      <c r="BI5" s="14"/>
      <c r="BJ5" s="70"/>
      <c r="BK5" s="12" t="str">
        <f>HLOOKUP(Introduction!$G$4,nametranslations,104,FALSE)</f>
        <v>Unimproved</v>
      </c>
      <c r="BL5" s="7" t="str">
        <f>IF((COUNTA(BL15:BL26)=0)+(COUNTA(BL14)=0),"",100-BL14-SUMPRODUCT(BK15:BK26,BL15:BL26))</f>
        <v/>
      </c>
      <c r="BM5" s="7" t="str">
        <f>IF((COUNTA(BM15:BM26)=0)+(COUNTA(BM14)=0),"",100-BM14-SUMPRODUCT(BK15:BK26,BM15:BM26))</f>
        <v/>
      </c>
      <c r="BN5" s="7" t="str">
        <f>IF((COUNTA(BN15:BN26)=0)+(COUNTA(BN14)=0),"",100-BN14-SUMPRODUCT(BK15:BK26,BN15:BN26))</f>
        <v/>
      </c>
      <c r="BO5" s="7" t="str">
        <f>IF((COUNTA(BO15:BO26)=0)+(COUNTA(BO14)=0),"",100-BO14-SUMPRODUCT(BK15:BK26,BO15:BO26))</f>
        <v/>
      </c>
      <c r="BP5" s="7" t="str">
        <f>IF((COUNTA(BP15:BP26)=0)+(COUNTA(BP14)=0),"",100-BP14-SUMPRODUCT(BK15:BK26,BP15:BP26))</f>
        <v/>
      </c>
      <c r="BQ5" s="28" t="str">
        <f>IF((COUNTA(BQ15:BQ26)=0)+(COUNTA(BQ14)=0),"",100-BQ14-SUMPRODUCT(BK15:BK26,BQ15:BQ26))</f>
        <v/>
      </c>
      <c r="BR5" s="21"/>
      <c r="BS5" s="14"/>
      <c r="BT5" s="70"/>
      <c r="BU5" s="12" t="str">
        <f>HLOOKUP(Introduction!$G$4,nametranslations,104,FALSE)</f>
        <v>Unimproved</v>
      </c>
      <c r="BV5" s="7">
        <f>IF((COUNTA(BV15:BV26)=0)+(COUNTA(BV14)=0),"",100-BV14-SUMPRODUCT(BU15:BU26,BV15:BV26))</f>
        <v>7.25</v>
      </c>
      <c r="BW5" s="7">
        <f>IF((COUNTA(BW15:BW26)=0)+(COUNTA(BW14)=0),"",100-BW14-SUMPRODUCT(BU15:BU26,BW15:BW26))</f>
        <v>2.884609999999995</v>
      </c>
      <c r="BX5" s="7">
        <f>IF((COUNTA(BX15:BX26)=0)+(COUNTA(BX14)=0),"",100-BX14-SUMPRODUCT(BU15:BU26,BX15:BX26))</f>
        <v>11.979175000000012</v>
      </c>
      <c r="BY5" s="7" t="str">
        <f>IF((COUNTA(BY15:BY26)=0)+(COUNTA(BY14)=0),"",100-BY14-SUMPRODUCT(BU15:BU26,BY15:BY26))</f>
        <v/>
      </c>
      <c r="BZ5" s="7">
        <f>IF((COUNTA(BZ15:BZ26)=0)+(COUNTA(BZ14)=0),"",100-BZ14-SUMPRODUCT(BU15:BU26,BZ15:BZ26))</f>
        <v>7.25</v>
      </c>
      <c r="CA5" s="28" t="str">
        <f>IF((COUNTA(CA15:CA26)=0)+(COUNTA(CA14)=0),"",100-CA14-SUMPRODUCT(BU15:BU26,CA15:CA26))</f>
        <v/>
      </c>
      <c r="CB5" s="21"/>
      <c r="CC5" s="14"/>
      <c r="CD5" s="70"/>
      <c r="CE5" s="12" t="str">
        <f>HLOOKUP(Introduction!$G$4,nametranslations,104,FALSE)</f>
        <v>Unimproved</v>
      </c>
      <c r="CF5" s="7" t="str">
        <f>IF((COUNTA(CF15:CF26)=0)+(COUNTA(CF14)=0),"",100-CF14-SUMPRODUCT(CE15:CE26,CF15:CF26))</f>
        <v/>
      </c>
      <c r="CG5" s="7" t="str">
        <f>IF((COUNTA(CG15:CG26)=0)+(COUNTA(CG14)=0),"",100-CG14-SUMPRODUCT(CE15:CE26,CG15:CG26))</f>
        <v/>
      </c>
      <c r="CH5" s="7" t="str">
        <f>IF((COUNTA(CH15:CH26)=0)+(COUNTA(CH14)=0),"",100-CH14-SUMPRODUCT(CE15:CE26,CH15:CH26))</f>
        <v/>
      </c>
      <c r="CI5" s="7" t="str">
        <f>IF((COUNTA(CI15:CI26)=0)+(COUNTA(CI14)=0),"",100-CI14-SUMPRODUCT(CE15:CE26,CI15:CI26))</f>
        <v/>
      </c>
      <c r="CJ5" s="7" t="str">
        <f>IF((COUNTA(CJ15:CJ26)=0)+(COUNTA(CJ14)=0),"",100-CJ14-SUMPRODUCT(CE15:CE26,CJ15:CJ26))</f>
        <v/>
      </c>
      <c r="CK5" s="28" t="str">
        <f>IF((COUNTA(CK15:CK26)=0)+(COUNTA(CK14)=0),"",100-CK14-SUMPRODUCT(CE15:CE26,CK15:CK26))</f>
        <v/>
      </c>
      <c r="CL5" s="21"/>
      <c r="CM5" s="14"/>
      <c r="CN5" s="70"/>
      <c r="CO5" s="12" t="str">
        <f>HLOOKUP(Introduction!$G$4,nametranslations,104,FALSE)</f>
        <v>Unimproved</v>
      </c>
      <c r="CP5" s="7" t="str">
        <f>IF((COUNTA(CP15:CP26)=0)+(COUNTA(CP14)=0),"",100-CP14-SUMPRODUCT(CO15:CO26,CP15:CP26))</f>
        <v/>
      </c>
      <c r="CQ5" s="7" t="str">
        <f>IF((COUNTA(CQ15:CQ26)=0)+(COUNTA(CQ14)=0),"",100-CQ14-SUMPRODUCT(CO15:CO26,CQ15:CQ26))</f>
        <v/>
      </c>
      <c r="CR5" s="7" t="str">
        <f>IF((COUNTA(CR15:CR26)=0)+(COUNTA(CR14)=0),"",100-CR14-SUMPRODUCT(CO15:CO26,CR15:CR26))</f>
        <v/>
      </c>
      <c r="CS5" s="7" t="str">
        <f>IF((COUNTA(CS15:CS26)=0)+(COUNTA(CS14)=0),"",100-CS14-SUMPRODUCT(CO15:CO26,CS15:CS26))</f>
        <v/>
      </c>
      <c r="CT5" s="7" t="str">
        <f>IF((COUNTA(CT15:CT26)=0)+(COUNTA(CT14)=0),"",100-CT14-SUMPRODUCT(CO15:CO26,CT15:CT26))</f>
        <v/>
      </c>
      <c r="CU5" s="28" t="str">
        <f>IF((COUNTA(CU15:CU26)=0)+(COUNTA(CU14)=0),"",100-CU14-SUMPRODUCT(CO15:CO26,CU15:CU26))</f>
        <v/>
      </c>
      <c r="CV5" s="21"/>
      <c r="CW5" s="14"/>
      <c r="CX5" s="70"/>
      <c r="CY5" s="12" t="str">
        <f>HLOOKUP(Introduction!$G$4,nametranslations,104,FALSE)</f>
        <v>Unimproved</v>
      </c>
      <c r="CZ5" s="7" t="str">
        <f>IF((COUNTA(CZ15:CZ26)=0)+(COUNTA(CZ14)=0),"",100-CZ14-SUMPRODUCT(CY15:CY26,CZ15:CZ26))</f>
        <v/>
      </c>
      <c r="DA5" s="7" t="str">
        <f>IF((COUNTA(DA15:DA26)=0)+(COUNTA(DA14)=0),"",100-DA14-SUMPRODUCT(CY15:CY26,DA15:DA26))</f>
        <v/>
      </c>
      <c r="DB5" s="7" t="str">
        <f>IF((COUNTA(DB15:DB26)=0)+(COUNTA(DB14)=0),"",100-DB14-SUMPRODUCT(CY15:CY26,DB15:DB26))</f>
        <v/>
      </c>
      <c r="DC5" s="7" t="str">
        <f>IF((COUNTA(DC15:DC26)=0)+(COUNTA(DC14)=0),"",100-DC14-SUMPRODUCT(CY15:CY26,DC15:DC26))</f>
        <v/>
      </c>
      <c r="DD5" s="7" t="str">
        <f>IF((COUNTA(DD15:DD26)=0)+(COUNTA(DD14)=0),"",100-DD14-SUMPRODUCT(CY15:CY26,DD15:DD26))</f>
        <v/>
      </c>
      <c r="DE5" s="28" t="str">
        <f>IF((COUNTA(DE15:DE26)=0)+(COUNTA(DE14)=0),"",100-DE14-SUMPRODUCT(CY15:CY26,DE15:DE26))</f>
        <v/>
      </c>
      <c r="DF5" s="21"/>
      <c r="DG5" s="14"/>
      <c r="DH5" s="70"/>
      <c r="DI5" s="12" t="str">
        <f>HLOOKUP(Introduction!$G$4,nametranslations,104,FALSE)</f>
        <v>Unimproved</v>
      </c>
      <c r="DJ5" s="7" t="str">
        <f>IF((COUNTA(DJ15:DJ26)=0)+(COUNTA(DJ14)=0),"",100-DJ14-SUMPRODUCT(DI15:DI26,DJ15:DJ26))</f>
        <v/>
      </c>
      <c r="DK5" s="7" t="str">
        <f>IF((COUNTA(DK15:DK26)=0)+(COUNTA(DK14)=0),"",100-DK14-SUMPRODUCT(DI15:DI26,DK15:DK26))</f>
        <v/>
      </c>
      <c r="DL5" s="7" t="str">
        <f>IF((COUNTA(DL15:DL26)=0)+(COUNTA(DL14)=0),"",100-DL14-SUMPRODUCT(DI15:DI26,DL15:DL26))</f>
        <v/>
      </c>
      <c r="DM5" s="7" t="str">
        <f>IF((COUNTA(DM15:DM26)=0)+(COUNTA(DM14)=0),"",100-DM14-SUMPRODUCT(DI15:DI26,DM15:DM26))</f>
        <v/>
      </c>
      <c r="DN5" s="7" t="str">
        <f>IF((COUNTA(DN15:DN26)=0)+(COUNTA(DN14)=0),"",100-DN14-SUMPRODUCT(DI15:DI26,DN15:DN26))</f>
        <v/>
      </c>
      <c r="DO5" s="28" t="str">
        <f>IF((COUNTA(DO15:DO26)=0)+(COUNTA(DO14)=0),"",100-DO14-SUMPRODUCT(DI15:DI26,DO15:DO26))</f>
        <v/>
      </c>
      <c r="DP5" s="21"/>
      <c r="DQ5" s="14"/>
      <c r="DR5" s="77"/>
      <c r="EB5" s="77"/>
      <c r="EL5" s="77"/>
      <c r="EV5" s="77"/>
      <c r="FF5" s="77"/>
      <c r="FP5" s="77"/>
      <c r="FZ5" s="77"/>
      <c r="GJ5" s="77"/>
      <c r="GT5" s="77"/>
      <c r="HD5" s="77"/>
      <c r="HN5" s="77"/>
      <c r="HX5" s="77"/>
      <c r="IH5" s="77"/>
    </row>
    <row r="6" spans="1:242" s="2" customFormat="1" x14ac:dyDescent="0.3">
      <c r="A6" s="627" t="str">
        <f ca="1">IF(ISBLANK('Data Summary'!A8),"",'Data Summary'!A8)</f>
        <v>AFG_2012_WFSC</v>
      </c>
      <c r="B6" s="70"/>
      <c r="C6" s="12" t="str">
        <f>HLOOKUP(Introduction!$G$4,nametranslations,75,FALSE)</f>
        <v>Improved</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8" t="str">
        <f>IF(COUNTA(I15:I26)=0,"",SUMPRODUCT(I15:I26,C15:C26))</f>
        <v/>
      </c>
      <c r="J6" s="21"/>
      <c r="K6" s="14"/>
      <c r="L6" s="70"/>
      <c r="M6" s="12" t="str">
        <f>HLOOKUP(Introduction!$G$4,nametranslations,75,FALSE)</f>
        <v>Improved</v>
      </c>
      <c r="N6" s="7" t="str">
        <f>IF(COUNTA(N15:N26)=0,"",SUMPRODUCT(N15:N26,M15:M26))</f>
        <v/>
      </c>
      <c r="O6" s="7" t="str">
        <f>IF(COUNTA(O15:O26)=0,"",SUMPRODUCT(O15:O26,M15:M26))</f>
        <v/>
      </c>
      <c r="P6" s="7" t="str">
        <f>IF(COUNTA(P15:P26)=0,"",SUMPRODUCT(P15:P26,M15:M26))</f>
        <v/>
      </c>
      <c r="Q6" s="7" t="str">
        <f>IF(COUNTA(Q15:Q26)=0,"",SUMPRODUCT(Q15:Q26,M15:M26))</f>
        <v/>
      </c>
      <c r="R6" s="7" t="str">
        <f>IF(COUNTA(R15:R26)=0,"",SUMPRODUCT(R15:R26,M15:M26))</f>
        <v/>
      </c>
      <c r="S6" s="28" t="str">
        <f>IF(COUNTA(S15:S26)=0,"",SUMPRODUCT(S15:S26,M15:M26))</f>
        <v/>
      </c>
      <c r="T6" s="21"/>
      <c r="U6" s="14"/>
      <c r="V6" s="70"/>
      <c r="W6" s="12" t="str">
        <f>HLOOKUP(Introduction!$G$4,nametranslations,75,FALSE)</f>
        <v>Improved</v>
      </c>
      <c r="X6" s="7">
        <f>IF(COUNTA(X15:X26)=0,"",SUMPRODUCT(X15:X26,W15:W26))</f>
        <v>54.000594883997621</v>
      </c>
      <c r="Y6" s="7" t="str">
        <f>IF(COUNTA(Y15:Y26)=0,"",SUMPRODUCT(Y15:Y26,W15:W26))</f>
        <v/>
      </c>
      <c r="Z6" s="7" t="str">
        <f>IF(COUNTA(Z15:Z26)=0,"",SUMPRODUCT(Z15:Z26,W15:W26))</f>
        <v/>
      </c>
      <c r="AA6" s="7" t="str">
        <f>IF(COUNTA(AA15:AA26)=0,"",SUMPRODUCT(AA15:AA26,W15:W26))</f>
        <v/>
      </c>
      <c r="AB6" s="7" t="str">
        <f>IF(COUNTA(AB15:AB26)=0,"",SUMPRODUCT(AB15:AB26,W15:W26))</f>
        <v/>
      </c>
      <c r="AC6" s="28" t="str">
        <f>IF(COUNTA(AC15:AC26)=0,"",SUMPRODUCT(AC15:AC26,W15:W26))</f>
        <v/>
      </c>
      <c r="AD6" s="21"/>
      <c r="AE6" s="14"/>
      <c r="AF6" s="70"/>
      <c r="AG6" s="12" t="str">
        <f>HLOOKUP(Introduction!$G$4,nametranslations,75,FALSE)</f>
        <v>Improved</v>
      </c>
      <c r="AH6" s="7" t="str">
        <f>IF(COUNTA(AH15:AH26)=0,"",SUMPRODUCT(AH15:AH26,AG15:AG26))</f>
        <v/>
      </c>
      <c r="AI6" s="7" t="str">
        <f>IF(COUNTA(AI15:AI26)=0,"",SUMPRODUCT(AI15:AI26,AG15:AG26))</f>
        <v/>
      </c>
      <c r="AJ6" s="7" t="str">
        <f>IF(COUNTA(AJ15:AJ26)=0,"",SUMPRODUCT(AJ15:AJ26,AG15:AG26))</f>
        <v/>
      </c>
      <c r="AK6" s="7" t="str">
        <f>IF(COUNTA(AK15:AK26)=0,"",SUMPRODUCT(AK15:AK26,AG15:AG26))</f>
        <v/>
      </c>
      <c r="AL6" s="7" t="str">
        <f>IF(COUNTA(AL15:AL26)=0,"",SUMPRODUCT(AL15:AL26,AG15:AG26))</f>
        <v/>
      </c>
      <c r="AM6" s="28" t="str">
        <f>IF(COUNTA(AM15:AM26)=0,"",SUMPRODUCT(AM15:AM26,AG15:AG26))</f>
        <v/>
      </c>
      <c r="AN6" s="21"/>
      <c r="AO6" s="14"/>
      <c r="AP6" s="70"/>
      <c r="AQ6" s="12" t="str">
        <f>HLOOKUP(Introduction!$G$4,nametranslations,75,FALSE)</f>
        <v>Improved</v>
      </c>
      <c r="AR6" s="7" t="str">
        <f>IF(COUNTA(AR15:AR26)=0,"",SUMPRODUCT(AR15:AR26,AQ15:AQ26))</f>
        <v/>
      </c>
      <c r="AS6" s="7" t="str">
        <f>IF(COUNTA(AS15:AS26)=0,"",SUMPRODUCT(AS15:AS26,AQ15:AQ26))</f>
        <v/>
      </c>
      <c r="AT6" s="7" t="str">
        <f>IF(COUNTA(AT15:AT26)=0,"",SUMPRODUCT(AT15:AT26,AQ15:AQ26))</f>
        <v/>
      </c>
      <c r="AU6" s="7" t="str">
        <f>IF(COUNTA(AU15:AU26)=0,"",SUMPRODUCT(AU15:AU26,AQ15:AQ26))</f>
        <v/>
      </c>
      <c r="AV6" s="7" t="str">
        <f>IF(COUNTA(AV15:AV26)=0,"",SUMPRODUCT(AV15:AV26,AQ15:AQ26))</f>
        <v/>
      </c>
      <c r="AW6" s="28" t="str">
        <f>IF(COUNTA(AW15:AW26)=0,"",SUMPRODUCT(AW15:AW26,AQ15:AQ26))</f>
        <v/>
      </c>
      <c r="AX6" s="21"/>
      <c r="AY6" s="14"/>
      <c r="AZ6" s="70"/>
      <c r="BA6" s="12" t="str">
        <f>HLOOKUP(Introduction!$G$4,nametranslations,75,FALSE)</f>
        <v>Improved</v>
      </c>
      <c r="BB6" s="7" t="str">
        <f>IF(COUNTA(BB15:BB26)=0,"",SUMPRODUCT(BB15:BB26,BA15:BA26))</f>
        <v/>
      </c>
      <c r="BC6" s="7" t="str">
        <f>IF(COUNTA(BC15:BC26)=0,"",SUMPRODUCT(BC15:BC26,BA15:BA26))</f>
        <v/>
      </c>
      <c r="BD6" s="7" t="str">
        <f>IF(COUNTA(BD15:BD26)=0,"",SUMPRODUCT(BD15:BD26,BA15:BA26))</f>
        <v/>
      </c>
      <c r="BE6" s="7" t="str">
        <f>IF(COUNTA(BE15:BE26)=0,"",SUMPRODUCT(BE15:BE26,BA15:BA26))</f>
        <v/>
      </c>
      <c r="BF6" s="7" t="str">
        <f>IF(COUNTA(BF15:BF26)=0,"",SUMPRODUCT(BF15:BF26,BA15:BA26))</f>
        <v/>
      </c>
      <c r="BG6" s="28" t="str">
        <f>IF(COUNTA(BG15:BG26)=0,"",SUMPRODUCT(BG15:BG26,BA15:BA26))</f>
        <v/>
      </c>
      <c r="BH6" s="21"/>
      <c r="BI6" s="14"/>
      <c r="BJ6" s="70"/>
      <c r="BK6" s="12" t="str">
        <f>HLOOKUP(Introduction!$G$4,nametranslations,75,FALSE)</f>
        <v>Improved</v>
      </c>
      <c r="BL6" s="7" t="str">
        <f>IF(COUNTA(BL15:BL26)=0,"",SUMPRODUCT(BL15:BL26,BK15:BK26))</f>
        <v/>
      </c>
      <c r="BM6" s="7" t="str">
        <f>IF(COUNTA(BM15:BM26)=0,"",SUMPRODUCT(BM15:BM26,BK15:BK26))</f>
        <v/>
      </c>
      <c r="BN6" s="7" t="str">
        <f>IF(COUNTA(BN15:BN26)=0,"",SUMPRODUCT(BN15:BN26,BK15:BK26))</f>
        <v/>
      </c>
      <c r="BO6" s="7" t="str">
        <f>IF(COUNTA(BO15:BO26)=0,"",SUMPRODUCT(BO15:BO26,BK15:BK26))</f>
        <v/>
      </c>
      <c r="BP6" s="7" t="str">
        <f>IF(COUNTA(BP15:BP26)=0,"",SUMPRODUCT(BP15:BP26,BK15:BK26))</f>
        <v/>
      </c>
      <c r="BQ6" s="28" t="str">
        <f>IF(COUNTA(BQ15:BQ26)=0,"",SUMPRODUCT(BQ15:BQ26,BK15:BK26))</f>
        <v/>
      </c>
      <c r="BR6" s="21"/>
      <c r="BS6" s="14"/>
      <c r="BT6" s="70"/>
      <c r="BU6" s="12" t="str">
        <f>HLOOKUP(Introduction!$G$4,nametranslations,75,FALSE)</f>
        <v>Improved</v>
      </c>
      <c r="BV6" s="7">
        <f>IF(COUNTA(BV15:BV26)=0,"",SUMPRODUCT(BV15:BV26,BU15:BU26))</f>
        <v>74.25</v>
      </c>
      <c r="BW6" s="7">
        <f>IF(COUNTA(BW15:BW26)=0,"",SUMPRODUCT(BW15:BW26,BU15:BU26))</f>
        <v>69.230770000000007</v>
      </c>
      <c r="BX6" s="7">
        <f>IF(COUNTA(BX15:BX26)=0,"",SUMPRODUCT(BX15:BX26,BU15:BU26))</f>
        <v>79.687494999999984</v>
      </c>
      <c r="BY6" s="7" t="str">
        <f>IF(COUNTA(BY15:BY26)=0,"",SUMPRODUCT(BY15:BY26,BU15:BU26))</f>
        <v/>
      </c>
      <c r="BZ6" s="7">
        <f>IF(COUNTA(BZ15:BZ26)=0,"",SUMPRODUCT(BZ15:BZ26,BU15:BU26))</f>
        <v>74.25</v>
      </c>
      <c r="CA6" s="28" t="str">
        <f>IF(COUNTA(CA15:CA26)=0,"",SUMPRODUCT(CA15:CA26,BU15:BU26))</f>
        <v/>
      </c>
      <c r="CB6" s="21"/>
      <c r="CC6" s="14"/>
      <c r="CD6" s="70"/>
      <c r="CE6" s="12" t="str">
        <f>HLOOKUP(Introduction!$G$4,nametranslations,75,FALSE)</f>
        <v>Improved</v>
      </c>
      <c r="CF6" s="7" t="str">
        <f>IF(COUNTA(CF15:CF26)=0,"",SUMPRODUCT(CF15:CF26,CE15:CE26))</f>
        <v/>
      </c>
      <c r="CG6" s="7" t="str">
        <f>IF(COUNTA(CG15:CG26)=0,"",SUMPRODUCT(CG15:CG26,CE15:CE26))</f>
        <v/>
      </c>
      <c r="CH6" s="7" t="str">
        <f>IF(COUNTA(CH15:CH26)=0,"",SUMPRODUCT(CH15:CH26,CE15:CE26))</f>
        <v/>
      </c>
      <c r="CI6" s="7" t="str">
        <f>IF(COUNTA(CI15:CI26)=0,"",SUMPRODUCT(CI15:CI26,CE15:CE26))</f>
        <v/>
      </c>
      <c r="CJ6" s="7" t="str">
        <f>IF(COUNTA(CJ15:CJ26)=0,"",SUMPRODUCT(CJ15:CJ26,CE15:CE26))</f>
        <v/>
      </c>
      <c r="CK6" s="28" t="str">
        <f>IF(COUNTA(CK15:CK26)=0,"",SUMPRODUCT(CK15:CK26,CE15:CE26))</f>
        <v/>
      </c>
      <c r="CL6" s="21"/>
      <c r="CM6" s="14"/>
      <c r="CN6" s="70"/>
      <c r="CO6" s="12" t="str">
        <f>HLOOKUP(Introduction!$G$4,nametranslations,75,FALSE)</f>
        <v>Improved</v>
      </c>
      <c r="CP6" s="7" t="str">
        <f>IF(COUNTA(CP15:CP26)=0,"",SUMPRODUCT(CP15:CP26,CO15:CO26))</f>
        <v/>
      </c>
      <c r="CQ6" s="7" t="str">
        <f>IF(COUNTA(CQ15:CQ26)=0,"",SUMPRODUCT(CQ15:CQ26,CO15:CO26))</f>
        <v/>
      </c>
      <c r="CR6" s="7" t="str">
        <f>IF(COUNTA(CR15:CR26)=0,"",SUMPRODUCT(CR15:CR26,CO15:CO26))</f>
        <v/>
      </c>
      <c r="CS6" s="7" t="str">
        <f>IF(COUNTA(CS15:CS26)=0,"",SUMPRODUCT(CS15:CS26,CO15:CO26))</f>
        <v/>
      </c>
      <c r="CT6" s="7" t="str">
        <f>IF(COUNTA(CT15:CT26)=0,"",SUMPRODUCT(CT15:CT26,CO15:CO26))</f>
        <v/>
      </c>
      <c r="CU6" s="28" t="str">
        <f>IF(COUNTA(CU15:CU26)=0,"",SUMPRODUCT(CU15:CU26,CO15:CO26))</f>
        <v/>
      </c>
      <c r="CV6" s="21"/>
      <c r="CW6" s="14"/>
      <c r="CX6" s="70"/>
      <c r="CY6" s="12" t="str">
        <f>HLOOKUP(Introduction!$G$4,nametranslations,75,FALSE)</f>
        <v>Improved</v>
      </c>
      <c r="CZ6" s="7" t="str">
        <f>IF(COUNTA(CZ15:CZ26)=0,"",SUMPRODUCT(CZ15:CZ26,CY15:CY26))</f>
        <v/>
      </c>
      <c r="DA6" s="7" t="str">
        <f>IF(COUNTA(DA15:DA26)=0,"",SUMPRODUCT(DA15:DA26,CY15:CY26))</f>
        <v/>
      </c>
      <c r="DB6" s="7" t="str">
        <f>IF(COUNTA(DB15:DB26)=0,"",SUMPRODUCT(DB15:DB26,CY15:CY26))</f>
        <v/>
      </c>
      <c r="DC6" s="7" t="str">
        <f>IF(COUNTA(DC15:DC26)=0,"",SUMPRODUCT(DC15:DC26,CY15:CY26))</f>
        <v/>
      </c>
      <c r="DD6" s="7" t="str">
        <f>IF(COUNTA(DD15:DD26)=0,"",SUMPRODUCT(DD15:DD26,CY15:CY26))</f>
        <v/>
      </c>
      <c r="DE6" s="28" t="str">
        <f>IF(COUNTA(DE15:DE26)=0,"",SUMPRODUCT(DE15:DE26,CY15:CY26))</f>
        <v/>
      </c>
      <c r="DF6" s="21"/>
      <c r="DG6" s="14"/>
      <c r="DH6" s="70"/>
      <c r="DI6" s="12" t="str">
        <f>HLOOKUP(Introduction!$G$4,nametranslations,75,FALSE)</f>
        <v>Improved</v>
      </c>
      <c r="DJ6" s="7" t="str">
        <f>IF(COUNTA(DJ15:DJ26)=0,"",SUMPRODUCT(DJ15:DJ26,DI15:DI26))</f>
        <v/>
      </c>
      <c r="DK6" s="7" t="str">
        <f>IF(COUNTA(DK15:DK26)=0,"",SUMPRODUCT(DK15:DK26,DI15:DI26))</f>
        <v/>
      </c>
      <c r="DL6" s="7" t="str">
        <f>IF(COUNTA(DL15:DL26)=0,"",SUMPRODUCT(DL15:DL26,DI15:DI26))</f>
        <v/>
      </c>
      <c r="DM6" s="7" t="str">
        <f>IF(COUNTA(DM15:DM26)=0,"",SUMPRODUCT(DM15:DM26,DI15:DI26))</f>
        <v/>
      </c>
      <c r="DN6" s="7" t="str">
        <f>IF(COUNTA(DN15:DN26)=0,"",SUMPRODUCT(DN15:DN26,DI15:DI26))</f>
        <v/>
      </c>
      <c r="DO6" s="28" t="str">
        <f>IF(COUNTA(DO15:DO26)=0,"",SUMPRODUCT(DO15:DO26,DI15:DI26))</f>
        <v/>
      </c>
      <c r="DP6" s="21"/>
      <c r="DQ6" s="14"/>
      <c r="DR6" s="77"/>
      <c r="EB6" s="77"/>
      <c r="EL6" s="77"/>
      <c r="EV6" s="77"/>
      <c r="FF6" s="77"/>
      <c r="FP6" s="77"/>
      <c r="FZ6" s="77"/>
      <c r="GJ6" s="77"/>
      <c r="GT6" s="77"/>
      <c r="HD6" s="77"/>
      <c r="HN6" s="77"/>
      <c r="HX6" s="77"/>
      <c r="IH6" s="77"/>
    </row>
    <row r="7" spans="1:242" s="2" customFormat="1" x14ac:dyDescent="0.3">
      <c r="A7" s="627" t="str">
        <f ca="1">IF(ISBLANK('Data Summary'!A9),"",'Data Summary'!A9)</f>
        <v>AFG_2013_UNES</v>
      </c>
      <c r="B7" s="70"/>
      <c r="C7" s="30" t="str">
        <f>HLOOKUP(Introduction!$G$4,nametranslations,119,FALSE)</f>
        <v>Usable</v>
      </c>
      <c r="D7" s="16"/>
      <c r="E7" s="16"/>
      <c r="F7" s="16"/>
      <c r="G7" s="16"/>
      <c r="H7" s="16"/>
      <c r="I7" s="46"/>
      <c r="J7" s="21"/>
      <c r="K7" s="14"/>
      <c r="L7" s="70"/>
      <c r="M7" s="30" t="str">
        <f>HLOOKUP(Introduction!$G$4,nametranslations,119,FALSE)</f>
        <v>Usable</v>
      </c>
      <c r="N7" s="16"/>
      <c r="O7" s="16"/>
      <c r="P7" s="16"/>
      <c r="Q7" s="16"/>
      <c r="R7" s="16"/>
      <c r="S7" s="46"/>
      <c r="T7" s="21"/>
      <c r="U7" s="14"/>
      <c r="V7" s="70"/>
      <c r="W7" s="30" t="str">
        <f>HLOOKUP(Introduction!$G$4,nametranslations,119,FALSE)</f>
        <v>Usable</v>
      </c>
      <c r="X7" s="16"/>
      <c r="Y7" s="16"/>
      <c r="Z7" s="16"/>
      <c r="AA7" s="16"/>
      <c r="AB7" s="16"/>
      <c r="AC7" s="46"/>
      <c r="AD7" s="21"/>
      <c r="AE7" s="14"/>
      <c r="AF7" s="70"/>
      <c r="AG7" s="30" t="str">
        <f>HLOOKUP(Introduction!$G$4,nametranslations,119,FALSE)</f>
        <v>Usable</v>
      </c>
      <c r="AH7" s="16"/>
      <c r="AI7" s="16"/>
      <c r="AJ7" s="16"/>
      <c r="AK7" s="16"/>
      <c r="AL7" s="16"/>
      <c r="AM7" s="46"/>
      <c r="AN7" s="21"/>
      <c r="AO7" s="14"/>
      <c r="AP7" s="70"/>
      <c r="AQ7" s="30" t="str">
        <f>HLOOKUP(Introduction!$G$4,nametranslations,119,FALSE)</f>
        <v>Usable</v>
      </c>
      <c r="AR7" s="16"/>
      <c r="AS7" s="16"/>
      <c r="AT7" s="16"/>
      <c r="AU7" s="16"/>
      <c r="AV7" s="16"/>
      <c r="AW7" s="46"/>
      <c r="AX7" s="21"/>
      <c r="AY7" s="14"/>
      <c r="AZ7" s="70"/>
      <c r="BA7" s="30" t="str">
        <f>HLOOKUP(Introduction!$G$4,nametranslations,119,FALSE)</f>
        <v>Usable</v>
      </c>
      <c r="BB7" s="16"/>
      <c r="BC7" s="16"/>
      <c r="BD7" s="16"/>
      <c r="BE7" s="16"/>
      <c r="BF7" s="16"/>
      <c r="BG7" s="46"/>
      <c r="BH7" s="21"/>
      <c r="BI7" s="14"/>
      <c r="BJ7" s="70"/>
      <c r="BK7" s="30" t="str">
        <f>HLOOKUP(Introduction!$G$4,nametranslations,119,FALSE)</f>
        <v>Usable</v>
      </c>
      <c r="BL7" s="16"/>
      <c r="BM7" s="16"/>
      <c r="BN7" s="16"/>
      <c r="BO7" s="16"/>
      <c r="BP7" s="16"/>
      <c r="BQ7" s="46"/>
      <c r="BR7" s="21"/>
      <c r="BS7" s="14"/>
      <c r="BT7" s="70" t="s">
        <v>204</v>
      </c>
      <c r="BU7" s="30" t="str">
        <f>HLOOKUP(Introduction!$G$4,nametranslations,119,FALSE)</f>
        <v>Usable</v>
      </c>
      <c r="BV7" s="16">
        <f>BZ7</f>
        <v>5.5</v>
      </c>
      <c r="BW7" s="16">
        <v>4.80769</v>
      </c>
      <c r="BX7" s="16">
        <v>6.25</v>
      </c>
      <c r="BY7" s="16"/>
      <c r="BZ7" s="16">
        <v>5.5</v>
      </c>
      <c r="CA7" s="46"/>
      <c r="CB7" s="21"/>
      <c r="CC7" s="14"/>
      <c r="CD7" s="70"/>
      <c r="CE7" s="30" t="str">
        <f>HLOOKUP(Introduction!$G$4,nametranslations,119,FALSE)</f>
        <v>Usable</v>
      </c>
      <c r="CF7" s="16"/>
      <c r="CG7" s="16"/>
      <c r="CH7" s="16"/>
      <c r="CI7" s="16"/>
      <c r="CJ7" s="16"/>
      <c r="CK7" s="46"/>
      <c r="CL7" s="21"/>
      <c r="CM7" s="14"/>
      <c r="CN7" s="70"/>
      <c r="CO7" s="30" t="str">
        <f>HLOOKUP(Introduction!$G$4,nametranslations,119,FALSE)</f>
        <v>Usable</v>
      </c>
      <c r="CP7" s="16"/>
      <c r="CQ7" s="16"/>
      <c r="CR7" s="16"/>
      <c r="CS7" s="16"/>
      <c r="CT7" s="16"/>
      <c r="CU7" s="46"/>
      <c r="CV7" s="21"/>
      <c r="CW7" s="14"/>
      <c r="CX7" s="70"/>
      <c r="CY7" s="30" t="str">
        <f>HLOOKUP(Introduction!$G$4,nametranslations,119,FALSE)</f>
        <v>Usable</v>
      </c>
      <c r="CZ7" s="16"/>
      <c r="DA7" s="16"/>
      <c r="DB7" s="16"/>
      <c r="DC7" s="16"/>
      <c r="DD7" s="16"/>
      <c r="DE7" s="46"/>
      <c r="DF7" s="21"/>
      <c r="DG7" s="14"/>
      <c r="DH7" s="70"/>
      <c r="DI7" s="30" t="str">
        <f>HLOOKUP(Introduction!$G$4,nametranslations,119,FALSE)</f>
        <v>Usable</v>
      </c>
      <c r="DJ7" s="16"/>
      <c r="DK7" s="16"/>
      <c r="DL7" s="16"/>
      <c r="DM7" s="16"/>
      <c r="DN7" s="16"/>
      <c r="DO7" s="46"/>
      <c r="DP7" s="21"/>
      <c r="DQ7" s="14"/>
      <c r="DR7" s="77"/>
      <c r="EB7" s="77"/>
      <c r="EL7" s="77"/>
      <c r="EV7" s="77"/>
      <c r="FF7" s="77"/>
      <c r="FP7" s="77"/>
      <c r="FZ7" s="77"/>
      <c r="GJ7" s="77"/>
      <c r="GT7" s="77"/>
      <c r="HD7" s="77"/>
      <c r="HN7" s="77"/>
      <c r="HX7" s="77"/>
      <c r="IH7" s="77"/>
    </row>
    <row r="8" spans="1:242" s="2" customFormat="1" x14ac:dyDescent="0.3">
      <c r="A8" s="627" t="str">
        <f ca="1">IF(ISBLANK('Data Summary'!A10),"",'Data Summary'!A10)</f>
        <v>AFG_2014_EMIS</v>
      </c>
      <c r="B8" s="70"/>
      <c r="C8" s="30" t="str">
        <f>HLOOKUP(Introduction!$G$4,nametranslations,120,FALSE)</f>
        <v>Single-sex</v>
      </c>
      <c r="D8" s="16"/>
      <c r="E8" s="16"/>
      <c r="F8" s="16"/>
      <c r="G8" s="16"/>
      <c r="H8" s="16"/>
      <c r="I8" s="46"/>
      <c r="J8" s="21"/>
      <c r="K8" s="14"/>
      <c r="L8" s="70"/>
      <c r="M8" s="30" t="str">
        <f>HLOOKUP(Introduction!$G$4,nametranslations,120,FALSE)</f>
        <v>Single-sex</v>
      </c>
      <c r="N8" s="16"/>
      <c r="O8" s="16"/>
      <c r="P8" s="16"/>
      <c r="Q8" s="16"/>
      <c r="R8" s="16"/>
      <c r="S8" s="46"/>
      <c r="T8" s="21"/>
      <c r="U8" s="14"/>
      <c r="V8" s="70"/>
      <c r="W8" s="30" t="str">
        <f>HLOOKUP(Introduction!$G$4,nametranslations,120,FALSE)</f>
        <v>Single-sex</v>
      </c>
      <c r="X8" s="16"/>
      <c r="Y8" s="16"/>
      <c r="Z8" s="16"/>
      <c r="AA8" s="16"/>
      <c r="AB8" s="16"/>
      <c r="AC8" s="46"/>
      <c r="AD8" s="21"/>
      <c r="AE8" s="14"/>
      <c r="AF8" s="70"/>
      <c r="AG8" s="30" t="str">
        <f>HLOOKUP(Introduction!$G$4,nametranslations,120,FALSE)</f>
        <v>Single-sex</v>
      </c>
      <c r="AH8" s="16"/>
      <c r="AI8" s="16"/>
      <c r="AJ8" s="16"/>
      <c r="AK8" s="16"/>
      <c r="AL8" s="16"/>
      <c r="AM8" s="46"/>
      <c r="AN8" s="21"/>
      <c r="AO8" s="14"/>
      <c r="AP8" s="70"/>
      <c r="AQ8" s="30" t="str">
        <f>HLOOKUP(Introduction!$G$4,nametranslations,120,FALSE)</f>
        <v>Single-sex</v>
      </c>
      <c r="AR8" s="16"/>
      <c r="AS8" s="16"/>
      <c r="AT8" s="16"/>
      <c r="AU8" s="16"/>
      <c r="AV8" s="16"/>
      <c r="AW8" s="46"/>
      <c r="AX8" s="21"/>
      <c r="AY8" s="14"/>
      <c r="AZ8" s="70"/>
      <c r="BA8" s="30" t="str">
        <f>HLOOKUP(Introduction!$G$4,nametranslations,120,FALSE)</f>
        <v>Single-sex</v>
      </c>
      <c r="BB8" s="16"/>
      <c r="BC8" s="16"/>
      <c r="BD8" s="16"/>
      <c r="BE8" s="16"/>
      <c r="BF8" s="16"/>
      <c r="BG8" s="46"/>
      <c r="BH8" s="21"/>
      <c r="BI8" s="14"/>
      <c r="BJ8" s="70"/>
      <c r="BK8" s="30" t="str">
        <f>HLOOKUP(Introduction!$G$4,nametranslations,120,FALSE)</f>
        <v>Single-sex</v>
      </c>
      <c r="BL8" s="16"/>
      <c r="BM8" s="16"/>
      <c r="BN8" s="16"/>
      <c r="BO8" s="16"/>
      <c r="BP8" s="16"/>
      <c r="BQ8" s="46"/>
      <c r="BR8" s="21"/>
      <c r="BS8" s="14"/>
      <c r="BT8" s="70" t="s">
        <v>203</v>
      </c>
      <c r="BU8" s="30" t="str">
        <f>HLOOKUP(Introduction!$G$4,nametranslations,120,FALSE)</f>
        <v>Single-sex</v>
      </c>
      <c r="BV8" s="16">
        <f>BZ8</f>
        <v>48.5</v>
      </c>
      <c r="BW8" s="16">
        <v>44.23077</v>
      </c>
      <c r="BX8" s="16">
        <v>53.125</v>
      </c>
      <c r="BY8" s="16"/>
      <c r="BZ8" s="16">
        <v>48.5</v>
      </c>
      <c r="CA8" s="46"/>
      <c r="CB8" s="21"/>
      <c r="CC8" s="14"/>
      <c r="CD8" s="70"/>
      <c r="CE8" s="30" t="str">
        <f>HLOOKUP(Introduction!$G$4,nametranslations,120,FALSE)</f>
        <v>Single-sex</v>
      </c>
      <c r="CF8" s="16"/>
      <c r="CG8" s="16"/>
      <c r="CH8" s="16"/>
      <c r="CI8" s="16"/>
      <c r="CJ8" s="16"/>
      <c r="CK8" s="46"/>
      <c r="CL8" s="21"/>
      <c r="CM8" s="14"/>
      <c r="CN8" s="70"/>
      <c r="CO8" s="30" t="str">
        <f>HLOOKUP(Introduction!$G$4,nametranslations,120,FALSE)</f>
        <v>Single-sex</v>
      </c>
      <c r="CP8" s="16"/>
      <c r="CQ8" s="16"/>
      <c r="CR8" s="16"/>
      <c r="CS8" s="16"/>
      <c r="CT8" s="16"/>
      <c r="CU8" s="46"/>
      <c r="CV8" s="21"/>
      <c r="CW8" s="14"/>
      <c r="CX8" s="70"/>
      <c r="CY8" s="30" t="str">
        <f>HLOOKUP(Introduction!$G$4,nametranslations,120,FALSE)</f>
        <v>Single-sex</v>
      </c>
      <c r="CZ8" s="16"/>
      <c r="DA8" s="16"/>
      <c r="DB8" s="16"/>
      <c r="DC8" s="16"/>
      <c r="DD8" s="16"/>
      <c r="DE8" s="46"/>
      <c r="DF8" s="21"/>
      <c r="DG8" s="14"/>
      <c r="DH8" s="70"/>
      <c r="DI8" s="30" t="str">
        <f>HLOOKUP(Introduction!$G$4,nametranslations,120,FALSE)</f>
        <v>Single-sex</v>
      </c>
      <c r="DJ8" s="16">
        <v>13.65907</v>
      </c>
      <c r="DK8" s="16">
        <v>18.783439999999999</v>
      </c>
      <c r="DL8" s="16">
        <v>17.406639999999999</v>
      </c>
      <c r="DM8" s="16"/>
      <c r="DN8" s="16"/>
      <c r="DO8" s="46"/>
      <c r="DP8" s="21"/>
      <c r="DQ8" s="14"/>
      <c r="DR8" s="77"/>
      <c r="EB8" s="77"/>
      <c r="EL8" s="77"/>
      <c r="EV8" s="77"/>
      <c r="FF8" s="77"/>
      <c r="FP8" s="77"/>
      <c r="FZ8" s="77"/>
      <c r="GJ8" s="77"/>
      <c r="GT8" s="77"/>
      <c r="HD8" s="77"/>
      <c r="HN8" s="77"/>
      <c r="HX8" s="77"/>
      <c r="IH8" s="77"/>
    </row>
    <row r="9" spans="1:242" s="616" customFormat="1" ht="21" customHeight="1" x14ac:dyDescent="0.3">
      <c r="A9" s="628" t="str">
        <f ca="1">IF(ISBLANK('Data Summary'!A11),"",'Data Summary'!A11)</f>
        <v>AFG_2016_EMIS</v>
      </c>
      <c r="B9" s="608"/>
      <c r="C9" s="617" t="str">
        <f>HLOOKUP(Introduction!$G$4,nametranslations,121,FALSE)</f>
        <v>Usable &amp; Single-sex</v>
      </c>
      <c r="D9" s="614"/>
      <c r="E9" s="614"/>
      <c r="F9" s="614"/>
      <c r="G9" s="614"/>
      <c r="H9" s="614"/>
      <c r="I9" s="618"/>
      <c r="J9" s="613"/>
      <c r="K9" s="619"/>
      <c r="L9" s="608"/>
      <c r="M9" s="617" t="str">
        <f>HLOOKUP(Introduction!$G$4,nametranslations,121,FALSE)</f>
        <v>Usable &amp; Single-sex</v>
      </c>
      <c r="N9" s="614"/>
      <c r="O9" s="614"/>
      <c r="P9" s="614"/>
      <c r="Q9" s="614"/>
      <c r="R9" s="614"/>
      <c r="S9" s="618"/>
      <c r="T9" s="613"/>
      <c r="U9" s="619"/>
      <c r="V9" s="608"/>
      <c r="W9" s="617" t="str">
        <f>HLOOKUP(Introduction!$G$4,nametranslations,121,FALSE)</f>
        <v>Usable &amp; Single-sex</v>
      </c>
      <c r="X9" s="614"/>
      <c r="Y9" s="614"/>
      <c r="Z9" s="614"/>
      <c r="AA9" s="614"/>
      <c r="AB9" s="614"/>
      <c r="AC9" s="618"/>
      <c r="AD9" s="613"/>
      <c r="AE9" s="619"/>
      <c r="AF9" s="608"/>
      <c r="AG9" s="617" t="str">
        <f>HLOOKUP(Introduction!$G$4,nametranslations,121,FALSE)</f>
        <v>Usable &amp; Single-sex</v>
      </c>
      <c r="AH9" s="614"/>
      <c r="AI9" s="614"/>
      <c r="AJ9" s="614"/>
      <c r="AK9" s="614"/>
      <c r="AL9" s="614"/>
      <c r="AM9" s="618"/>
      <c r="AN9" s="613"/>
      <c r="AO9" s="619"/>
      <c r="AP9" s="608"/>
      <c r="AQ9" s="617" t="str">
        <f>HLOOKUP(Introduction!$G$4,nametranslations,121,FALSE)</f>
        <v>Usable &amp; Single-sex</v>
      </c>
      <c r="AR9" s="614"/>
      <c r="AS9" s="614"/>
      <c r="AT9" s="614"/>
      <c r="AU9" s="614"/>
      <c r="AV9" s="614"/>
      <c r="AW9" s="618"/>
      <c r="AX9" s="613"/>
      <c r="AY9" s="619"/>
      <c r="AZ9" s="608"/>
      <c r="BA9" s="617" t="str">
        <f>HLOOKUP(Introduction!$G$4,nametranslations,121,FALSE)</f>
        <v>Usable &amp; Single-sex</v>
      </c>
      <c r="BB9" s="614"/>
      <c r="BC9" s="614"/>
      <c r="BD9" s="614"/>
      <c r="BE9" s="614"/>
      <c r="BF9" s="614"/>
      <c r="BG9" s="618"/>
      <c r="BH9" s="613"/>
      <c r="BI9" s="619"/>
      <c r="BJ9" s="608"/>
      <c r="BK9" s="617" t="str">
        <f>HLOOKUP(Introduction!$G$4,nametranslations,121,FALSE)</f>
        <v>Usable &amp; Single-sex</v>
      </c>
      <c r="BL9" s="614"/>
      <c r="BM9" s="614"/>
      <c r="BN9" s="614"/>
      <c r="BO9" s="614"/>
      <c r="BP9" s="614"/>
      <c r="BQ9" s="618"/>
      <c r="BR9" s="613"/>
      <c r="BS9" s="619"/>
      <c r="BT9" s="608"/>
      <c r="BU9" s="617" t="str">
        <f>HLOOKUP(Introduction!$G$4,nametranslations,121,FALSE)</f>
        <v>Usable &amp; Single-sex</v>
      </c>
      <c r="BV9" s="614"/>
      <c r="BW9" s="614"/>
      <c r="BX9" s="614"/>
      <c r="BY9" s="614"/>
      <c r="BZ9" s="614"/>
      <c r="CA9" s="618"/>
      <c r="CB9" s="613"/>
      <c r="CC9" s="619"/>
      <c r="CD9" s="608"/>
      <c r="CE9" s="617" t="str">
        <f>HLOOKUP(Introduction!$G$4,nametranslations,121,FALSE)</f>
        <v>Usable &amp; Single-sex</v>
      </c>
      <c r="CF9" s="614"/>
      <c r="CG9" s="614"/>
      <c r="CH9" s="614"/>
      <c r="CI9" s="614"/>
      <c r="CJ9" s="614"/>
      <c r="CK9" s="618"/>
      <c r="CL9" s="613"/>
      <c r="CM9" s="619"/>
      <c r="CN9" s="608"/>
      <c r="CO9" s="617" t="str">
        <f>HLOOKUP(Introduction!$G$4,nametranslations,121,FALSE)</f>
        <v>Usable &amp; Single-sex</v>
      </c>
      <c r="CP9" s="614"/>
      <c r="CQ9" s="614"/>
      <c r="CR9" s="614"/>
      <c r="CS9" s="614"/>
      <c r="CT9" s="614"/>
      <c r="CU9" s="618"/>
      <c r="CV9" s="613"/>
      <c r="CW9" s="619"/>
      <c r="CX9" s="608"/>
      <c r="CY9" s="617" t="str">
        <f>HLOOKUP(Introduction!$G$4,nametranslations,121,FALSE)</f>
        <v>Usable &amp; Single-sex</v>
      </c>
      <c r="CZ9" s="614"/>
      <c r="DA9" s="614"/>
      <c r="DB9" s="614"/>
      <c r="DC9" s="614"/>
      <c r="DD9" s="614"/>
      <c r="DE9" s="618"/>
      <c r="DF9" s="613"/>
      <c r="DG9" s="619"/>
      <c r="DH9" s="608"/>
      <c r="DI9" s="617" t="str">
        <f>HLOOKUP(Introduction!$G$4,nametranslations,121,FALSE)</f>
        <v>Usable &amp; Single-sex</v>
      </c>
      <c r="DJ9" s="614"/>
      <c r="DK9" s="614"/>
      <c r="DL9" s="614"/>
      <c r="DM9" s="614"/>
      <c r="DN9" s="614"/>
      <c r="DO9" s="618"/>
      <c r="DP9" s="613"/>
      <c r="DQ9" s="619"/>
      <c r="DR9" s="615"/>
      <c r="EB9" s="615"/>
      <c r="EL9" s="615"/>
      <c r="EV9" s="615"/>
      <c r="FF9" s="615"/>
      <c r="FP9" s="615"/>
      <c r="FZ9" s="615"/>
      <c r="GJ9" s="615"/>
      <c r="GT9" s="615"/>
      <c r="HD9" s="615"/>
      <c r="HN9" s="615"/>
      <c r="HX9" s="615"/>
      <c r="IH9" s="615"/>
    </row>
    <row r="10" spans="1:242" s="2" customFormat="1" ht="21" customHeight="1" x14ac:dyDescent="0.3">
      <c r="A10" s="627" t="str">
        <f ca="1">IF(ISBLANK('Data Summary'!A12),"",'Data Summary'!A12)</f>
        <v>AFG_2016_UIS</v>
      </c>
      <c r="B10" s="70" t="s">
        <v>149</v>
      </c>
      <c r="C10" s="33" t="str">
        <f>HLOOKUP(Introduction!$G$4,nametranslations,153,FALSE)</f>
        <v>Improved &amp; usable</v>
      </c>
      <c r="D10" s="16">
        <v>92.26</v>
      </c>
      <c r="E10" s="16"/>
      <c r="F10" s="16"/>
      <c r="G10" s="16"/>
      <c r="H10" s="16"/>
      <c r="I10" s="46"/>
      <c r="J10" s="21"/>
      <c r="K10" s="14"/>
      <c r="L10" s="70"/>
      <c r="M10" s="33" t="str">
        <f>HLOOKUP(Introduction!$G$4,nametranslations,153,FALSE)</f>
        <v>Improved &amp; usable</v>
      </c>
      <c r="N10" s="16"/>
      <c r="O10" s="16"/>
      <c r="P10" s="16"/>
      <c r="Q10" s="16"/>
      <c r="R10" s="16"/>
      <c r="S10" s="46"/>
      <c r="T10" s="21"/>
      <c r="U10" s="14"/>
      <c r="V10" s="70"/>
      <c r="W10" s="33" t="str">
        <f>HLOOKUP(Introduction!$G$4,nametranslations,153,FALSE)</f>
        <v>Improved &amp; usable</v>
      </c>
      <c r="X10" s="16"/>
      <c r="Y10" s="16"/>
      <c r="Z10" s="16"/>
      <c r="AA10" s="16"/>
      <c r="AB10" s="16"/>
      <c r="AC10" s="46"/>
      <c r="AD10" s="21"/>
      <c r="AE10" s="14"/>
      <c r="AF10" s="70"/>
      <c r="AG10" s="33" t="str">
        <f>HLOOKUP(Introduction!$G$4,nametranslations,153,FALSE)</f>
        <v>Improved &amp; usable</v>
      </c>
      <c r="AH10" s="16"/>
      <c r="AI10" s="16"/>
      <c r="AJ10" s="16"/>
      <c r="AK10" s="16"/>
      <c r="AL10" s="16"/>
      <c r="AM10" s="46"/>
      <c r="AN10" s="21"/>
      <c r="AO10" s="14"/>
      <c r="AP10" s="70"/>
      <c r="AQ10" s="33" t="str">
        <f>HLOOKUP(Introduction!$G$4,nametranslations,153,FALSE)</f>
        <v>Improved &amp; usable</v>
      </c>
      <c r="AR10" s="16"/>
      <c r="AS10" s="16"/>
      <c r="AT10" s="16"/>
      <c r="AU10" s="16"/>
      <c r="AV10" s="16"/>
      <c r="AW10" s="46"/>
      <c r="AX10" s="21"/>
      <c r="AY10" s="14"/>
      <c r="AZ10" s="70"/>
      <c r="BA10" s="33" t="str">
        <f>HLOOKUP(Introduction!$G$4,nametranslations,153,FALSE)</f>
        <v>Improved &amp; usable</v>
      </c>
      <c r="BB10" s="16"/>
      <c r="BC10" s="16"/>
      <c r="BD10" s="16"/>
      <c r="BE10" s="16"/>
      <c r="BF10" s="16"/>
      <c r="BG10" s="46"/>
      <c r="BH10" s="21"/>
      <c r="BI10" s="14"/>
      <c r="BJ10" s="70"/>
      <c r="BK10" s="33" t="str">
        <f>HLOOKUP(Introduction!$G$4,nametranslations,153,FALSE)</f>
        <v>Improved &amp; usable</v>
      </c>
      <c r="BL10" s="16"/>
      <c r="BM10" s="16"/>
      <c r="BN10" s="16"/>
      <c r="BO10" s="16"/>
      <c r="BP10" s="16"/>
      <c r="BQ10" s="46"/>
      <c r="BR10" s="21"/>
      <c r="BS10" s="14"/>
      <c r="BT10" s="70"/>
      <c r="BU10" s="33" t="str">
        <f>HLOOKUP(Introduction!$G$4,nametranslations,153,FALSE)</f>
        <v>Improved &amp; usable</v>
      </c>
      <c r="BV10" s="16"/>
      <c r="BW10" s="16"/>
      <c r="BX10" s="16"/>
      <c r="BY10" s="16"/>
      <c r="BZ10" s="16"/>
      <c r="CA10" s="46"/>
      <c r="CB10" s="21"/>
      <c r="CC10" s="14"/>
      <c r="CD10" s="70"/>
      <c r="CE10" s="33" t="str">
        <f>HLOOKUP(Introduction!$G$4,nametranslations,153,FALSE)</f>
        <v>Improved &amp; usable</v>
      </c>
      <c r="CF10" s="16"/>
      <c r="CG10" s="16"/>
      <c r="CH10" s="16"/>
      <c r="CI10" s="16"/>
      <c r="CJ10" s="16"/>
      <c r="CK10" s="46"/>
      <c r="CL10" s="21"/>
      <c r="CM10" s="14"/>
      <c r="CN10" s="70"/>
      <c r="CO10" s="33" t="str">
        <f>HLOOKUP(Introduction!$G$4,nametranslations,153,FALSE)</f>
        <v>Improved &amp; usable</v>
      </c>
      <c r="CP10" s="16"/>
      <c r="CQ10" s="16"/>
      <c r="CR10" s="16"/>
      <c r="CS10" s="16"/>
      <c r="CT10" s="16"/>
      <c r="CU10" s="46"/>
      <c r="CV10" s="21"/>
      <c r="CW10" s="14"/>
      <c r="CX10" s="70"/>
      <c r="CY10" s="33" t="str">
        <f>HLOOKUP(Introduction!$G$4,nametranslations,153,FALSE)</f>
        <v>Improved &amp; usable</v>
      </c>
      <c r="CZ10" s="16"/>
      <c r="DA10" s="16"/>
      <c r="DB10" s="16"/>
      <c r="DC10" s="16"/>
      <c r="DD10" s="16"/>
      <c r="DE10" s="46"/>
      <c r="DF10" s="21"/>
      <c r="DG10" s="14"/>
      <c r="DH10" s="70"/>
      <c r="DI10" s="33" t="str">
        <f>HLOOKUP(Introduction!$G$4,nametranslations,153,FALSE)</f>
        <v>Improved &amp; usable</v>
      </c>
      <c r="DJ10" s="16"/>
      <c r="DK10" s="16"/>
      <c r="DL10" s="16"/>
      <c r="DM10" s="16"/>
      <c r="DN10" s="16"/>
      <c r="DO10" s="46"/>
      <c r="DP10" s="21"/>
      <c r="DQ10" s="14"/>
      <c r="DR10" s="77"/>
      <c r="EB10" s="77"/>
      <c r="EL10" s="77"/>
      <c r="EV10" s="77"/>
      <c r="FF10" s="77"/>
      <c r="FP10" s="77"/>
      <c r="FZ10" s="77"/>
      <c r="GJ10" s="77"/>
      <c r="GT10" s="77"/>
      <c r="HD10" s="77"/>
      <c r="HN10" s="77"/>
      <c r="HX10" s="77"/>
      <c r="IH10" s="77"/>
    </row>
    <row r="11" spans="1:242" s="616" customFormat="1" ht="21" customHeight="1" x14ac:dyDescent="0.3">
      <c r="A11" s="628" t="str">
        <f ca="1">IF(ISBLANK('Data Summary'!A13),"",'Data Summary'!A13)</f>
        <v>AFG_2017_SABER</v>
      </c>
      <c r="B11" s="608"/>
      <c r="C11" s="609" t="str">
        <f>HLOOKUP(Introduction!$G$4,nametranslations,154,FALSE)</f>
        <v>Improved &amp; single-sex</v>
      </c>
      <c r="D11" s="614"/>
      <c r="E11" s="611"/>
      <c r="F11" s="611"/>
      <c r="G11" s="611"/>
      <c r="H11" s="611"/>
      <c r="I11" s="612"/>
      <c r="J11" s="613"/>
      <c r="K11" s="619"/>
      <c r="L11" s="608"/>
      <c r="M11" s="609" t="str">
        <f>HLOOKUP(Introduction!$G$4,nametranslations,154,FALSE)</f>
        <v>Improved &amp; single-sex</v>
      </c>
      <c r="N11" s="614"/>
      <c r="O11" s="611"/>
      <c r="P11" s="611"/>
      <c r="Q11" s="611"/>
      <c r="R11" s="611"/>
      <c r="S11" s="612"/>
      <c r="T11" s="613"/>
      <c r="U11" s="619"/>
      <c r="V11" s="608"/>
      <c r="W11" s="609" t="str">
        <f>HLOOKUP(Introduction!$G$4,nametranslations,154,FALSE)</f>
        <v>Improved &amp; single-sex</v>
      </c>
      <c r="X11" s="614"/>
      <c r="Y11" s="611"/>
      <c r="Z11" s="611"/>
      <c r="AA11" s="611"/>
      <c r="AB11" s="611"/>
      <c r="AC11" s="612"/>
      <c r="AD11" s="613"/>
      <c r="AE11" s="619"/>
      <c r="AF11" s="608"/>
      <c r="AG11" s="609" t="str">
        <f>HLOOKUP(Introduction!$G$4,nametranslations,154,FALSE)</f>
        <v>Improved &amp; single-sex</v>
      </c>
      <c r="AH11" s="614"/>
      <c r="AI11" s="611"/>
      <c r="AJ11" s="611"/>
      <c r="AK11" s="611"/>
      <c r="AL11" s="611"/>
      <c r="AM11" s="612"/>
      <c r="AN11" s="613"/>
      <c r="AO11" s="619"/>
      <c r="AP11" s="608"/>
      <c r="AQ11" s="609" t="str">
        <f>HLOOKUP(Introduction!$G$4,nametranslations,154,FALSE)</f>
        <v>Improved &amp; single-sex</v>
      </c>
      <c r="AR11" s="614"/>
      <c r="AS11" s="611"/>
      <c r="AT11" s="611"/>
      <c r="AU11" s="611"/>
      <c r="AV11" s="611"/>
      <c r="AW11" s="612"/>
      <c r="AX11" s="613"/>
      <c r="AY11" s="619"/>
      <c r="AZ11" s="608"/>
      <c r="BA11" s="609" t="str">
        <f>HLOOKUP(Introduction!$G$4,nametranslations,154,FALSE)</f>
        <v>Improved &amp; single-sex</v>
      </c>
      <c r="BB11" s="614"/>
      <c r="BC11" s="611"/>
      <c r="BD11" s="611"/>
      <c r="BE11" s="611"/>
      <c r="BF11" s="611"/>
      <c r="BG11" s="612"/>
      <c r="BH11" s="613"/>
      <c r="BI11" s="619"/>
      <c r="BJ11" s="608"/>
      <c r="BK11" s="609" t="str">
        <f>HLOOKUP(Introduction!$G$4,nametranslations,154,FALSE)</f>
        <v>Improved &amp; single-sex</v>
      </c>
      <c r="BL11" s="614"/>
      <c r="BM11" s="611"/>
      <c r="BN11" s="611"/>
      <c r="BO11" s="611"/>
      <c r="BP11" s="611"/>
      <c r="BQ11" s="612"/>
      <c r="BR11" s="613"/>
      <c r="BS11" s="619"/>
      <c r="BT11" s="608"/>
      <c r="BU11" s="609" t="str">
        <f>HLOOKUP(Introduction!$G$4,nametranslations,154,FALSE)</f>
        <v>Improved &amp; single-sex</v>
      </c>
      <c r="BV11" s="614"/>
      <c r="BW11" s="611"/>
      <c r="BX11" s="611"/>
      <c r="BY11" s="611"/>
      <c r="BZ11" s="611"/>
      <c r="CA11" s="612"/>
      <c r="CB11" s="613"/>
      <c r="CC11" s="619"/>
      <c r="CD11" s="608"/>
      <c r="CE11" s="609" t="str">
        <f>HLOOKUP(Introduction!$G$4,nametranslations,154,FALSE)</f>
        <v>Improved &amp; single-sex</v>
      </c>
      <c r="CF11" s="614"/>
      <c r="CG11" s="611"/>
      <c r="CH11" s="611"/>
      <c r="CI11" s="611"/>
      <c r="CJ11" s="611"/>
      <c r="CK11" s="612"/>
      <c r="CL11" s="613"/>
      <c r="CM11" s="619"/>
      <c r="CN11" s="608"/>
      <c r="CO11" s="609" t="str">
        <f>HLOOKUP(Introduction!$G$4,nametranslations,154,FALSE)</f>
        <v>Improved &amp; single-sex</v>
      </c>
      <c r="CP11" s="614"/>
      <c r="CQ11" s="611"/>
      <c r="CR11" s="611"/>
      <c r="CS11" s="611"/>
      <c r="CT11" s="611"/>
      <c r="CU11" s="612"/>
      <c r="CV11" s="613"/>
      <c r="CW11" s="619"/>
      <c r="CX11" s="608"/>
      <c r="CY11" s="609" t="str">
        <f>HLOOKUP(Introduction!$G$4,nametranslations,154,FALSE)</f>
        <v>Improved &amp; single-sex</v>
      </c>
      <c r="CZ11" s="614"/>
      <c r="DA11" s="611"/>
      <c r="DB11" s="611"/>
      <c r="DC11" s="611"/>
      <c r="DD11" s="611"/>
      <c r="DE11" s="612"/>
      <c r="DF11" s="613"/>
      <c r="DG11" s="619"/>
      <c r="DH11" s="608"/>
      <c r="DI11" s="609" t="str">
        <f>HLOOKUP(Introduction!$G$4,nametranslations,154,FALSE)</f>
        <v>Improved &amp; single-sex</v>
      </c>
      <c r="DJ11" s="614"/>
      <c r="DK11" s="611"/>
      <c r="DL11" s="611"/>
      <c r="DM11" s="611"/>
      <c r="DN11" s="611"/>
      <c r="DO11" s="612"/>
      <c r="DP11" s="613"/>
      <c r="DQ11" s="619"/>
      <c r="DR11" s="615"/>
      <c r="EB11" s="615"/>
      <c r="EL11" s="615"/>
      <c r="EV11" s="615"/>
      <c r="FF11" s="615"/>
      <c r="FP11" s="615"/>
      <c r="FZ11" s="615"/>
      <c r="GJ11" s="615"/>
      <c r="GT11" s="615"/>
      <c r="HD11" s="615"/>
      <c r="HN11" s="615"/>
      <c r="HX11" s="615"/>
      <c r="IH11" s="615"/>
    </row>
    <row r="12" spans="1:242" s="621" customFormat="1" ht="33" customHeight="1" x14ac:dyDescent="0.2">
      <c r="A12" s="628" t="str">
        <f ca="1">IF(ISBLANK('Data Summary'!A14),"",'Data Summary'!A14)</f>
        <v>AFG_2017_UIS</v>
      </c>
      <c r="B12" s="608" t="s">
        <v>149</v>
      </c>
      <c r="C12" s="609" t="str">
        <f>HLOOKUP(Introduction!$G$4,nametranslations,79,FALSE)</f>
        <v>Basic
(improved, usable &amp; single-sex)</v>
      </c>
      <c r="D12" s="614">
        <v>92.26</v>
      </c>
      <c r="E12" s="614"/>
      <c r="F12" s="614"/>
      <c r="G12" s="614"/>
      <c r="H12" s="614"/>
      <c r="I12" s="618"/>
      <c r="J12" s="613"/>
      <c r="K12" s="619"/>
      <c r="L12" s="608"/>
      <c r="M12" s="609" t="str">
        <f>HLOOKUP(Introduction!$G$4,nametranslations,79,FALSE)</f>
        <v>Basic
(improved, usable &amp; single-sex)</v>
      </c>
      <c r="N12" s="614"/>
      <c r="O12" s="614"/>
      <c r="P12" s="614"/>
      <c r="Q12" s="614"/>
      <c r="R12" s="614"/>
      <c r="S12" s="618"/>
      <c r="T12" s="613"/>
      <c r="U12" s="619"/>
      <c r="V12" s="608"/>
      <c r="W12" s="609" t="str">
        <f>HLOOKUP(Introduction!$G$4,nametranslations,79,FALSE)</f>
        <v>Basic
(improved, usable &amp; single-sex)</v>
      </c>
      <c r="X12" s="614"/>
      <c r="Y12" s="614"/>
      <c r="Z12" s="614"/>
      <c r="AA12" s="614"/>
      <c r="AB12" s="614"/>
      <c r="AC12" s="618"/>
      <c r="AD12" s="613"/>
      <c r="AE12" s="619"/>
      <c r="AF12" s="608"/>
      <c r="AG12" s="609" t="str">
        <f>HLOOKUP(Introduction!$G$4,nametranslations,79,FALSE)</f>
        <v>Basic
(improved, usable &amp; single-sex)</v>
      </c>
      <c r="AH12" s="614"/>
      <c r="AI12" s="614"/>
      <c r="AJ12" s="614"/>
      <c r="AK12" s="614"/>
      <c r="AL12" s="614"/>
      <c r="AM12" s="618"/>
      <c r="AN12" s="613"/>
      <c r="AO12" s="619"/>
      <c r="AP12" s="608"/>
      <c r="AQ12" s="609" t="str">
        <f>HLOOKUP(Introduction!$G$4,nametranslations,79,FALSE)</f>
        <v>Basic
(improved, usable &amp; single-sex)</v>
      </c>
      <c r="AR12" s="614"/>
      <c r="AS12" s="614"/>
      <c r="AT12" s="614"/>
      <c r="AU12" s="614"/>
      <c r="AV12" s="614"/>
      <c r="AW12" s="618"/>
      <c r="AX12" s="613"/>
      <c r="AY12" s="619"/>
      <c r="AZ12" s="608"/>
      <c r="BA12" s="609" t="str">
        <f>HLOOKUP(Introduction!$G$4,nametranslations,79,FALSE)</f>
        <v>Basic
(improved, usable &amp; single-sex)</v>
      </c>
      <c r="BB12" s="614"/>
      <c r="BC12" s="614"/>
      <c r="BD12" s="614"/>
      <c r="BE12" s="614"/>
      <c r="BF12" s="614"/>
      <c r="BG12" s="618"/>
      <c r="BH12" s="613"/>
      <c r="BI12" s="619"/>
      <c r="BJ12" s="608" t="s">
        <v>211</v>
      </c>
      <c r="BK12" s="609" t="str">
        <f>HLOOKUP(Introduction!$G$4,nametranslations,79,FALSE)</f>
        <v>Basic
(improved, usable &amp; single-sex)</v>
      </c>
      <c r="BL12" s="614">
        <v>26.6</v>
      </c>
      <c r="BM12" s="614"/>
      <c r="BN12" s="614"/>
      <c r="BO12" s="614"/>
      <c r="BP12" s="614">
        <v>26.6</v>
      </c>
      <c r="BQ12" s="618"/>
      <c r="BR12" s="613"/>
      <c r="BS12" s="619"/>
      <c r="BT12" s="608" t="s">
        <v>206</v>
      </c>
      <c r="BU12" s="609" t="str">
        <f>HLOOKUP(Introduction!$G$4,nametranslations,79,FALSE)</f>
        <v>Basic
(improved, usable &amp; single-sex)</v>
      </c>
      <c r="BV12" s="614">
        <f>BZ12</f>
        <v>5.5</v>
      </c>
      <c r="BW12" s="614">
        <v>4.80769</v>
      </c>
      <c r="BX12" s="614">
        <v>6.25</v>
      </c>
      <c r="BY12" s="614"/>
      <c r="BZ12" s="614">
        <v>5.5</v>
      </c>
      <c r="CA12" s="618"/>
      <c r="CB12" s="613"/>
      <c r="CC12" s="619"/>
      <c r="CD12" s="608" t="s">
        <v>211</v>
      </c>
      <c r="CE12" s="609" t="str">
        <f>HLOOKUP(Introduction!$G$4,nametranslations,79,FALSE)</f>
        <v>Basic
(improved, usable &amp; single-sex)</v>
      </c>
      <c r="CF12" s="614">
        <f>(CJ12*Population!F22+CK12*Population!G22)/SUM(Population!F22:G22)</f>
        <v>44.356881468057487</v>
      </c>
      <c r="CG12" s="614"/>
      <c r="CH12" s="614"/>
      <c r="CI12" s="614"/>
      <c r="CJ12" s="614">
        <v>26.1</v>
      </c>
      <c r="CK12" s="618">
        <v>65.2</v>
      </c>
      <c r="CL12" s="613"/>
      <c r="CM12" s="619"/>
      <c r="CN12" s="608" t="s">
        <v>211</v>
      </c>
      <c r="CO12" s="609" t="str">
        <f>HLOOKUP(Introduction!$G$4,nametranslations,79,FALSE)</f>
        <v>Basic
(improved, usable &amp; single-sex)</v>
      </c>
      <c r="CP12" s="614">
        <f>(CT12*Population!F23+CU12*Population!G23)/SUM(Population!F23:G23)</f>
        <v>43.990023445224665</v>
      </c>
      <c r="CQ12" s="614"/>
      <c r="CR12" s="614"/>
      <c r="CS12" s="614"/>
      <c r="CT12" s="614">
        <v>25.7</v>
      </c>
      <c r="CU12" s="618">
        <v>64.8</v>
      </c>
      <c r="CV12" s="613"/>
      <c r="CW12" s="619"/>
      <c r="CX12" s="608" t="s">
        <v>211</v>
      </c>
      <c r="CY12" s="609" t="str">
        <f>HLOOKUP(Introduction!$G$4,nametranslations,79,FALSE)</f>
        <v>Basic
(improved, usable &amp; single-sex)</v>
      </c>
      <c r="CZ12" s="614"/>
      <c r="DA12" s="614"/>
      <c r="DB12" s="614"/>
      <c r="DC12" s="614"/>
      <c r="DD12" s="614"/>
      <c r="DE12" s="618"/>
      <c r="DF12" s="613"/>
      <c r="DG12" s="619"/>
      <c r="DH12" s="608" t="s">
        <v>211</v>
      </c>
      <c r="DI12" s="609" t="str">
        <f>HLOOKUP(Introduction!$G$4,nametranslations,79,FALSE)</f>
        <v>Basic
(improved, usable &amp; single-sex)</v>
      </c>
      <c r="DJ12" s="614"/>
      <c r="DK12" s="614"/>
      <c r="DL12" s="614"/>
      <c r="DM12" s="614"/>
      <c r="DN12" s="614"/>
      <c r="DO12" s="618"/>
      <c r="DP12" s="613"/>
      <c r="DQ12" s="619"/>
      <c r="DR12" s="620"/>
      <c r="EB12" s="620"/>
      <c r="EL12" s="620"/>
      <c r="EV12" s="620"/>
      <c r="FF12" s="620"/>
      <c r="FP12" s="620"/>
      <c r="FZ12" s="620"/>
      <c r="GJ12" s="620"/>
      <c r="GT12" s="620"/>
      <c r="HD12" s="620"/>
      <c r="HN12" s="620"/>
      <c r="HX12" s="620"/>
      <c r="IH12" s="620"/>
    </row>
    <row r="13" spans="1:242" s="128" customFormat="1" ht="18" customHeight="1" x14ac:dyDescent="0.3">
      <c r="A13" s="627" t="str">
        <f ca="1">IF(ISBLANK('Data Summary'!A15),"",'Data Summary'!A15)</f>
        <v>AFG_2018_UIS</v>
      </c>
      <c r="B13" s="136" t="str">
        <f>HLOOKUP(Introduction!$G$4,nametranslations,109,FALSE)</f>
        <v>Facility type</v>
      </c>
      <c r="C13" s="142" t="str">
        <f>HLOOKUP(Introduction!$G$4,nametranslations,110,FALSE)</f>
        <v>Proprortion improved</v>
      </c>
      <c r="D13" s="143"/>
      <c r="E13" s="143"/>
      <c r="F13" s="143"/>
      <c r="G13" s="144"/>
      <c r="H13" s="144"/>
      <c r="I13" s="145"/>
      <c r="J13" s="126"/>
      <c r="K13" s="141"/>
      <c r="L13" s="136" t="str">
        <f>HLOOKUP(Introduction!$G$4,nametranslations,109,FALSE)</f>
        <v>Facility type</v>
      </c>
      <c r="M13" s="142" t="str">
        <f>HLOOKUP(Introduction!$G$4,nametranslations,110,FALSE)</f>
        <v>Proprortion improved</v>
      </c>
      <c r="N13" s="143"/>
      <c r="O13" s="143"/>
      <c r="P13" s="143"/>
      <c r="Q13" s="144"/>
      <c r="R13" s="144"/>
      <c r="S13" s="145"/>
      <c r="T13" s="126"/>
      <c r="U13" s="141"/>
      <c r="V13" s="136" t="str">
        <f>HLOOKUP(Introduction!$G$4,nametranslations,109,FALSE)</f>
        <v>Facility type</v>
      </c>
      <c r="W13" s="142" t="str">
        <f>HLOOKUP(Introduction!$G$4,nametranslations,110,FALSE)</f>
        <v>Proprortion improved</v>
      </c>
      <c r="X13" s="143"/>
      <c r="Y13" s="143"/>
      <c r="Z13" s="143"/>
      <c r="AA13" s="144"/>
      <c r="AB13" s="144"/>
      <c r="AC13" s="145"/>
      <c r="AD13" s="126"/>
      <c r="AE13" s="141"/>
      <c r="AF13" s="136" t="str">
        <f>HLOOKUP(Introduction!$G$4,nametranslations,109,FALSE)</f>
        <v>Facility type</v>
      </c>
      <c r="AG13" s="142" t="str">
        <f>HLOOKUP(Introduction!$G$4,nametranslations,110,FALSE)</f>
        <v>Proprortion improved</v>
      </c>
      <c r="AH13" s="143"/>
      <c r="AI13" s="143"/>
      <c r="AJ13" s="143"/>
      <c r="AK13" s="144"/>
      <c r="AL13" s="144"/>
      <c r="AM13" s="145"/>
      <c r="AN13" s="126"/>
      <c r="AO13" s="141"/>
      <c r="AP13" s="136" t="str">
        <f>HLOOKUP(Introduction!$G$4,nametranslations,109,FALSE)</f>
        <v>Facility type</v>
      </c>
      <c r="AQ13" s="142" t="str">
        <f>HLOOKUP(Introduction!$G$4,nametranslations,110,FALSE)</f>
        <v>Proprortion improved</v>
      </c>
      <c r="AR13" s="143"/>
      <c r="AS13" s="143"/>
      <c r="AT13" s="143"/>
      <c r="AU13" s="144"/>
      <c r="AV13" s="144"/>
      <c r="AW13" s="145"/>
      <c r="AX13" s="126"/>
      <c r="AY13" s="141"/>
      <c r="AZ13" s="136" t="str">
        <f>HLOOKUP(Introduction!$G$4,nametranslations,109,FALSE)</f>
        <v>Facility type</v>
      </c>
      <c r="BA13" s="142" t="str">
        <f>HLOOKUP(Introduction!$G$4,nametranslations,110,FALSE)</f>
        <v>Proprortion improved</v>
      </c>
      <c r="BB13" s="143"/>
      <c r="BC13" s="143"/>
      <c r="BD13" s="143"/>
      <c r="BE13" s="144"/>
      <c r="BF13" s="144"/>
      <c r="BG13" s="145"/>
      <c r="BH13" s="126"/>
      <c r="BI13" s="141"/>
      <c r="BJ13" s="136" t="str">
        <f>HLOOKUP(Introduction!$G$4,nametranslations,109,FALSE)</f>
        <v>Facility type</v>
      </c>
      <c r="BK13" s="142" t="str">
        <f>HLOOKUP(Introduction!$G$4,nametranslations,110,FALSE)</f>
        <v>Proprortion improved</v>
      </c>
      <c r="BL13" s="143"/>
      <c r="BM13" s="143"/>
      <c r="BN13" s="143"/>
      <c r="BO13" s="144"/>
      <c r="BP13" s="144"/>
      <c r="BQ13" s="145"/>
      <c r="BR13" s="126"/>
      <c r="BS13" s="141"/>
      <c r="BT13" s="136" t="str">
        <f>HLOOKUP(Introduction!$G$4,nametranslations,109,FALSE)</f>
        <v>Facility type</v>
      </c>
      <c r="BU13" s="142" t="str">
        <f>HLOOKUP(Introduction!$G$4,nametranslations,110,FALSE)</f>
        <v>Proprortion improved</v>
      </c>
      <c r="BV13" s="143"/>
      <c r="BW13" s="143"/>
      <c r="BX13" s="143"/>
      <c r="BY13" s="144"/>
      <c r="BZ13" s="144"/>
      <c r="CA13" s="145"/>
      <c r="CB13" s="126"/>
      <c r="CC13" s="141"/>
      <c r="CD13" s="136" t="str">
        <f>HLOOKUP(Introduction!$G$4,nametranslations,109,FALSE)</f>
        <v>Facility type</v>
      </c>
      <c r="CE13" s="142" t="str">
        <f>HLOOKUP(Introduction!$G$4,nametranslations,110,FALSE)</f>
        <v>Proprortion improved</v>
      </c>
      <c r="CF13" s="143"/>
      <c r="CG13" s="143"/>
      <c r="CH13" s="143"/>
      <c r="CI13" s="144"/>
      <c r="CJ13" s="144"/>
      <c r="CK13" s="145"/>
      <c r="CL13" s="126"/>
      <c r="CM13" s="141"/>
      <c r="CN13" s="136" t="str">
        <f>HLOOKUP(Introduction!$G$4,nametranslations,109,FALSE)</f>
        <v>Facility type</v>
      </c>
      <c r="CO13" s="142" t="str">
        <f>HLOOKUP(Introduction!$G$4,nametranslations,110,FALSE)</f>
        <v>Proprortion improved</v>
      </c>
      <c r="CP13" s="143"/>
      <c r="CQ13" s="143"/>
      <c r="CR13" s="143"/>
      <c r="CS13" s="144"/>
      <c r="CT13" s="144"/>
      <c r="CU13" s="145"/>
      <c r="CV13" s="126"/>
      <c r="CW13" s="141"/>
      <c r="CX13" s="136" t="str">
        <f>HLOOKUP(Introduction!$G$4,nametranslations,109,FALSE)</f>
        <v>Facility type</v>
      </c>
      <c r="CY13" s="142" t="str">
        <f>HLOOKUP(Introduction!$G$4,nametranslations,110,FALSE)</f>
        <v>Proprortion improved</v>
      </c>
      <c r="CZ13" s="143"/>
      <c r="DA13" s="143"/>
      <c r="DB13" s="143"/>
      <c r="DC13" s="144"/>
      <c r="DD13" s="144"/>
      <c r="DE13" s="145"/>
      <c r="DF13" s="126"/>
      <c r="DG13" s="141"/>
      <c r="DH13" s="136" t="str">
        <f>HLOOKUP(Introduction!$G$4,nametranslations,109,FALSE)</f>
        <v>Facility type</v>
      </c>
      <c r="DI13" s="142" t="str">
        <f>HLOOKUP(Introduction!$G$4,nametranslations,110,FALSE)</f>
        <v>Proprortion improved</v>
      </c>
      <c r="DJ13" s="143"/>
      <c r="DK13" s="143"/>
      <c r="DL13" s="143"/>
      <c r="DM13" s="144"/>
      <c r="DN13" s="144"/>
      <c r="DO13" s="145"/>
      <c r="DP13" s="126"/>
      <c r="DQ13" s="141"/>
      <c r="DR13" s="127"/>
      <c r="EB13" s="127"/>
      <c r="EL13" s="127"/>
      <c r="EV13" s="127"/>
      <c r="FF13" s="127"/>
      <c r="FP13" s="127"/>
      <c r="FZ13" s="127"/>
      <c r="GJ13" s="127"/>
      <c r="GT13" s="127"/>
      <c r="HD13" s="127"/>
      <c r="HN13" s="127"/>
      <c r="HX13" s="127"/>
      <c r="IH13" s="127"/>
    </row>
    <row r="14" spans="1:242" x14ac:dyDescent="0.3">
      <c r="A14" s="627" t="str">
        <f ca="1">IF(ISBLANK('Data Summary'!A16),"",'Data Summary'!A16)</f>
        <v>AFG_2019_UIS</v>
      </c>
      <c r="B14" s="71" t="s">
        <v>29</v>
      </c>
      <c r="C14" s="17">
        <v>0</v>
      </c>
      <c r="D14" s="47">
        <f>100-11303/D34*100</f>
        <v>6.4398642496482097</v>
      </c>
      <c r="E14" s="29"/>
      <c r="F14" s="29"/>
      <c r="G14" s="5"/>
      <c r="H14" s="5"/>
      <c r="I14" s="23"/>
      <c r="J14" s="9"/>
      <c r="K14" s="13"/>
      <c r="L14" s="71" t="s">
        <v>29</v>
      </c>
      <c r="M14" s="17">
        <v>0</v>
      </c>
      <c r="N14" s="47">
        <f>100-13652/N34*100</f>
        <v>2.7219609519737844</v>
      </c>
      <c r="O14" s="29"/>
      <c r="P14" s="29"/>
      <c r="Q14" s="5"/>
      <c r="R14" s="5"/>
      <c r="S14" s="23"/>
      <c r="T14" s="9"/>
      <c r="U14" s="13"/>
      <c r="V14" s="71" t="s">
        <v>307</v>
      </c>
      <c r="W14" s="17">
        <v>0</v>
      </c>
      <c r="X14" s="29">
        <v>46</v>
      </c>
      <c r="Y14" s="29"/>
      <c r="Z14" s="29"/>
      <c r="AA14" s="186"/>
      <c r="AB14" s="186"/>
      <c r="AC14" s="23"/>
      <c r="AD14" s="9"/>
      <c r="AE14" s="13"/>
      <c r="AF14" s="71" t="s">
        <v>29</v>
      </c>
      <c r="AG14" s="17">
        <v>0</v>
      </c>
      <c r="AH14" s="47">
        <v>60</v>
      </c>
      <c r="AI14" s="29"/>
      <c r="AJ14" s="29"/>
      <c r="AK14" s="5"/>
      <c r="AL14" s="5"/>
      <c r="AM14" s="23"/>
      <c r="AN14" s="9"/>
      <c r="AO14" s="13"/>
      <c r="AP14" s="71" t="s">
        <v>29</v>
      </c>
      <c r="AQ14" s="17">
        <v>0</v>
      </c>
      <c r="AR14" s="47"/>
      <c r="AS14" s="29"/>
      <c r="AT14" s="29"/>
      <c r="AU14" s="5"/>
      <c r="AV14" s="5"/>
      <c r="AW14" s="23"/>
      <c r="AX14" s="9"/>
      <c r="AY14" s="13"/>
      <c r="AZ14" s="71" t="s">
        <v>29</v>
      </c>
      <c r="BA14" s="17">
        <v>0</v>
      </c>
      <c r="BB14" s="47"/>
      <c r="BC14" s="29"/>
      <c r="BD14" s="29"/>
      <c r="BE14" s="5"/>
      <c r="BF14" s="5"/>
      <c r="BG14" s="23"/>
      <c r="BH14" s="9"/>
      <c r="BI14" s="13"/>
      <c r="BJ14" s="71" t="s">
        <v>29</v>
      </c>
      <c r="BK14" s="17">
        <v>0</v>
      </c>
      <c r="BL14" s="5"/>
      <c r="BM14" s="29"/>
      <c r="BN14" s="29"/>
      <c r="BO14" s="5"/>
      <c r="BP14" s="5"/>
      <c r="BQ14" s="23"/>
      <c r="BR14" s="9"/>
      <c r="BS14" s="13"/>
      <c r="BT14" s="71" t="s">
        <v>29</v>
      </c>
      <c r="BU14" s="17">
        <v>0</v>
      </c>
      <c r="BV14" s="5">
        <v>18.5</v>
      </c>
      <c r="BW14" s="29">
        <v>27.884620000000002</v>
      </c>
      <c r="BX14" s="29">
        <v>8.3333300000000001</v>
      </c>
      <c r="BY14" s="5"/>
      <c r="BZ14" s="5">
        <v>18.5</v>
      </c>
      <c r="CA14" s="23"/>
      <c r="CB14" s="9"/>
      <c r="CC14" s="13"/>
      <c r="CD14" s="71" t="s">
        <v>29</v>
      </c>
      <c r="CE14" s="17">
        <v>0</v>
      </c>
      <c r="CF14" s="5"/>
      <c r="CG14" s="29"/>
      <c r="CH14" s="29"/>
      <c r="CI14" s="5"/>
      <c r="CJ14" s="5"/>
      <c r="CK14" s="23"/>
      <c r="CL14" s="9"/>
      <c r="CM14" s="13"/>
      <c r="CN14" s="71" t="s">
        <v>29</v>
      </c>
      <c r="CO14" s="17">
        <v>0</v>
      </c>
      <c r="CP14" s="5"/>
      <c r="CQ14" s="29"/>
      <c r="CR14" s="29"/>
      <c r="CS14" s="5"/>
      <c r="CT14" s="5"/>
      <c r="CU14" s="23"/>
      <c r="CV14" s="9"/>
      <c r="CW14" s="13"/>
      <c r="CX14" s="71" t="s">
        <v>29</v>
      </c>
      <c r="CY14" s="17">
        <v>0</v>
      </c>
      <c r="CZ14" s="5"/>
      <c r="DA14" s="29"/>
      <c r="DB14" s="29"/>
      <c r="DC14" s="5"/>
      <c r="DD14" s="5"/>
      <c r="DE14" s="23"/>
      <c r="DF14" s="9"/>
      <c r="DG14" s="13"/>
      <c r="DH14" s="71" t="s">
        <v>29</v>
      </c>
      <c r="DI14" s="17">
        <v>0</v>
      </c>
      <c r="DJ14" s="5">
        <v>46.52478</v>
      </c>
      <c r="DK14" s="29">
        <v>38.01032</v>
      </c>
      <c r="DL14" s="29">
        <v>49.652859999999997</v>
      </c>
      <c r="DM14" s="5"/>
      <c r="DN14" s="5"/>
      <c r="DO14" s="23"/>
      <c r="DP14" s="9"/>
      <c r="DQ14" s="13"/>
    </row>
    <row r="15" spans="1:242" s="1" customFormat="1" x14ac:dyDescent="0.3">
      <c r="A15" s="627" t="str">
        <f ca="1">IF(ISBLANK('Data Summary'!A17),"",'Data Summary'!A17)</f>
        <v>AFG_2022_MSNA</v>
      </c>
      <c r="B15" s="71" t="s">
        <v>82</v>
      </c>
      <c r="C15" s="48">
        <v>0</v>
      </c>
      <c r="D15" s="29"/>
      <c r="E15" s="29"/>
      <c r="F15" s="29"/>
      <c r="G15" s="5"/>
      <c r="H15" s="5"/>
      <c r="I15" s="23"/>
      <c r="J15" s="9"/>
      <c r="K15" s="13"/>
      <c r="L15" s="71" t="s">
        <v>82</v>
      </c>
      <c r="M15" s="48">
        <v>0</v>
      </c>
      <c r="N15" s="29"/>
      <c r="O15" s="29"/>
      <c r="P15" s="29"/>
      <c r="Q15" s="5"/>
      <c r="R15" s="5"/>
      <c r="S15" s="23"/>
      <c r="T15" s="9"/>
      <c r="U15" s="13"/>
      <c r="V15" s="71" t="s">
        <v>82</v>
      </c>
      <c r="W15" s="48">
        <v>0</v>
      </c>
      <c r="X15" s="29"/>
      <c r="Y15" s="29"/>
      <c r="Z15" s="29"/>
      <c r="AA15" s="186"/>
      <c r="AB15" s="186"/>
      <c r="AC15" s="23"/>
      <c r="AD15" s="9"/>
      <c r="AE15" s="13"/>
      <c r="AF15" s="71" t="s">
        <v>82</v>
      </c>
      <c r="AG15" s="48">
        <v>0</v>
      </c>
      <c r="AH15" s="29"/>
      <c r="AI15" s="29"/>
      <c r="AJ15" s="29"/>
      <c r="AK15" s="5"/>
      <c r="AL15" s="5"/>
      <c r="AM15" s="23"/>
      <c r="AN15" s="9"/>
      <c r="AO15" s="13"/>
      <c r="AP15" s="71" t="s">
        <v>82</v>
      </c>
      <c r="AQ15" s="48">
        <v>0</v>
      </c>
      <c r="AR15" s="29"/>
      <c r="AS15" s="29"/>
      <c r="AT15" s="29"/>
      <c r="AU15" s="5"/>
      <c r="AV15" s="5"/>
      <c r="AW15" s="23"/>
      <c r="AX15" s="9"/>
      <c r="AY15" s="13"/>
      <c r="AZ15" s="71" t="s">
        <v>82</v>
      </c>
      <c r="BA15" s="48">
        <v>0</v>
      </c>
      <c r="BB15" s="29"/>
      <c r="BC15" s="29"/>
      <c r="BD15" s="29"/>
      <c r="BE15" s="5"/>
      <c r="BF15" s="5"/>
      <c r="BG15" s="23"/>
      <c r="BH15" s="9"/>
      <c r="BI15" s="13"/>
      <c r="BJ15" s="71" t="s">
        <v>82</v>
      </c>
      <c r="BK15" s="48">
        <v>0</v>
      </c>
      <c r="BL15" s="5"/>
      <c r="BM15" s="29"/>
      <c r="BN15" s="5"/>
      <c r="BO15" s="5"/>
      <c r="BP15" s="5"/>
      <c r="BQ15" s="23"/>
      <c r="BR15" s="9"/>
      <c r="BS15" s="13"/>
      <c r="BT15" s="71" t="s">
        <v>82</v>
      </c>
      <c r="BU15" s="48">
        <v>0</v>
      </c>
      <c r="BV15" s="5">
        <v>1</v>
      </c>
      <c r="BW15" s="29">
        <v>0.96153999999999995</v>
      </c>
      <c r="BX15" s="5">
        <v>1.0416700000000001</v>
      </c>
      <c r="BY15" s="5"/>
      <c r="BZ15" s="5">
        <v>1</v>
      </c>
      <c r="CA15" s="23"/>
      <c r="CB15" s="9"/>
      <c r="CC15" s="13"/>
      <c r="CD15" s="71" t="s">
        <v>82</v>
      </c>
      <c r="CE15" s="48">
        <v>0</v>
      </c>
      <c r="CF15" s="5"/>
      <c r="CG15" s="29"/>
      <c r="CH15" s="5"/>
      <c r="CI15" s="5"/>
      <c r="CJ15" s="5"/>
      <c r="CK15" s="23"/>
      <c r="CL15" s="9"/>
      <c r="CM15" s="13"/>
      <c r="CN15" s="71" t="s">
        <v>82</v>
      </c>
      <c r="CO15" s="48">
        <v>0</v>
      </c>
      <c r="CP15" s="5"/>
      <c r="CQ15" s="29"/>
      <c r="CR15" s="5"/>
      <c r="CS15" s="5"/>
      <c r="CT15" s="5"/>
      <c r="CU15" s="23"/>
      <c r="CV15" s="9"/>
      <c r="CW15" s="13"/>
      <c r="CX15" s="71" t="s">
        <v>82</v>
      </c>
      <c r="CY15" s="48">
        <v>0</v>
      </c>
      <c r="CZ15" s="5"/>
      <c r="DA15" s="29"/>
      <c r="DB15" s="5"/>
      <c r="DC15" s="5"/>
      <c r="DD15" s="5"/>
      <c r="DE15" s="23"/>
      <c r="DF15" s="9"/>
      <c r="DG15" s="13"/>
      <c r="DH15" s="71" t="s">
        <v>82</v>
      </c>
      <c r="DI15" s="48">
        <v>0</v>
      </c>
      <c r="DJ15" s="5"/>
      <c r="DK15" s="29"/>
      <c r="DL15" s="5"/>
      <c r="DM15" s="5"/>
      <c r="DN15" s="5"/>
      <c r="DO15" s="23"/>
      <c r="DP15" s="9"/>
      <c r="DQ15" s="13"/>
      <c r="DR15" s="78"/>
      <c r="EB15" s="78"/>
      <c r="EL15" s="78"/>
      <c r="EV15" s="78"/>
      <c r="FF15" s="78"/>
      <c r="FP15" s="78"/>
      <c r="FZ15" s="78"/>
      <c r="GJ15" s="78"/>
      <c r="GT15" s="78"/>
      <c r="HD15" s="78"/>
      <c r="HN15" s="78"/>
      <c r="HX15" s="78"/>
      <c r="IH15" s="78"/>
    </row>
    <row r="16" spans="1:242" s="1" customFormat="1" x14ac:dyDescent="0.3">
      <c r="A16" s="603" t="str">
        <f ca="1">IF(ISBLANK('Data Summary'!A18),"",'Data Summary'!A18)</f>
        <v/>
      </c>
      <c r="B16" s="72"/>
      <c r="C16" s="18"/>
      <c r="D16" s="47"/>
      <c r="E16" s="29"/>
      <c r="F16" s="5"/>
      <c r="G16" s="5"/>
      <c r="H16" s="5"/>
      <c r="I16" s="23"/>
      <c r="J16" s="9"/>
      <c r="K16" s="13"/>
      <c r="L16" s="72"/>
      <c r="M16" s="18"/>
      <c r="N16" s="47"/>
      <c r="O16" s="29"/>
      <c r="P16" s="29"/>
      <c r="Q16" s="5"/>
      <c r="R16" s="5"/>
      <c r="S16" s="23"/>
      <c r="T16" s="9"/>
      <c r="U16" s="13"/>
      <c r="V16" s="72" t="s">
        <v>308</v>
      </c>
      <c r="W16" s="4">
        <v>1</v>
      </c>
      <c r="X16" s="29">
        <f>7262/(7262+6186)*100</f>
        <v>54.000594883997621</v>
      </c>
      <c r="Y16" s="186"/>
      <c r="Z16" s="186"/>
      <c r="AA16" s="186"/>
      <c r="AB16" s="29"/>
      <c r="AC16" s="34"/>
      <c r="AD16" s="9"/>
      <c r="AE16" s="13"/>
      <c r="AF16" s="72"/>
      <c r="AG16" s="18"/>
      <c r="AH16" s="47"/>
      <c r="AI16" s="29"/>
      <c r="AJ16" s="5"/>
      <c r="AK16" s="5"/>
      <c r="AL16" s="5"/>
      <c r="AM16" s="23"/>
      <c r="AN16" s="9"/>
      <c r="AO16" s="13"/>
      <c r="AP16" s="72"/>
      <c r="AQ16" s="18"/>
      <c r="AR16" s="47"/>
      <c r="AS16" s="29"/>
      <c r="AT16" s="5"/>
      <c r="AU16" s="5"/>
      <c r="AV16" s="5"/>
      <c r="AW16" s="23"/>
      <c r="AX16" s="9"/>
      <c r="AY16" s="13"/>
      <c r="AZ16" s="72"/>
      <c r="BA16" s="18"/>
      <c r="BB16" s="47"/>
      <c r="BC16" s="29"/>
      <c r="BD16" s="5"/>
      <c r="BE16" s="5"/>
      <c r="BF16" s="5"/>
      <c r="BG16" s="23"/>
      <c r="BH16" s="9"/>
      <c r="BI16" s="13"/>
      <c r="BJ16" s="72"/>
      <c r="BK16" s="18"/>
      <c r="BL16" s="5"/>
      <c r="BM16" s="5"/>
      <c r="BN16" s="5"/>
      <c r="BO16" s="5"/>
      <c r="BP16" s="5"/>
      <c r="BQ16" s="23"/>
      <c r="BR16" s="9"/>
      <c r="BS16" s="13"/>
      <c r="BT16" s="72" t="s">
        <v>198</v>
      </c>
      <c r="BU16" s="18">
        <v>1</v>
      </c>
      <c r="BV16" s="5">
        <v>9.5</v>
      </c>
      <c r="BW16" s="5">
        <v>16.346150000000002</v>
      </c>
      <c r="BX16" s="5">
        <v>2.0833300000000001</v>
      </c>
      <c r="BY16" s="5"/>
      <c r="BZ16" s="5">
        <v>9.5</v>
      </c>
      <c r="CA16" s="23"/>
      <c r="CB16" s="9"/>
      <c r="CC16" s="13"/>
      <c r="CD16" s="72"/>
      <c r="CE16" s="18"/>
      <c r="CF16" s="5"/>
      <c r="CG16" s="5"/>
      <c r="CH16" s="5"/>
      <c r="CI16" s="5"/>
      <c r="CJ16" s="5"/>
      <c r="CK16" s="23"/>
      <c r="CL16" s="9"/>
      <c r="CM16" s="13"/>
      <c r="CN16" s="72"/>
      <c r="CO16" s="18"/>
      <c r="CP16" s="5"/>
      <c r="CQ16" s="5"/>
      <c r="CR16" s="5"/>
      <c r="CS16" s="5"/>
      <c r="CT16" s="5"/>
      <c r="CU16" s="23"/>
      <c r="CV16" s="9"/>
      <c r="CW16" s="13"/>
      <c r="CX16" s="72"/>
      <c r="CY16" s="18"/>
      <c r="CZ16" s="5"/>
      <c r="DA16" s="5"/>
      <c r="DB16" s="5"/>
      <c r="DC16" s="5"/>
      <c r="DD16" s="5"/>
      <c r="DE16" s="23"/>
      <c r="DF16" s="9"/>
      <c r="DG16" s="13"/>
      <c r="DH16" s="72"/>
      <c r="DI16" s="18"/>
      <c r="DJ16" s="5"/>
      <c r="DK16" s="5"/>
      <c r="DL16" s="5"/>
      <c r="DM16" s="5"/>
      <c r="DN16" s="5"/>
      <c r="DO16" s="23"/>
      <c r="DP16" s="9"/>
      <c r="DQ16" s="13"/>
      <c r="DR16" s="78"/>
      <c r="EB16" s="78"/>
      <c r="EL16" s="78"/>
      <c r="EV16" s="78"/>
      <c r="FF16" s="78"/>
      <c r="FP16" s="78"/>
      <c r="FZ16" s="78"/>
      <c r="GJ16" s="78"/>
      <c r="GT16" s="78"/>
      <c r="HD16" s="78"/>
      <c r="HN16" s="78"/>
      <c r="HX16" s="78"/>
      <c r="IH16" s="78"/>
    </row>
    <row r="17" spans="1:242" s="1" customFormat="1" x14ac:dyDescent="0.3">
      <c r="A17" s="603" t="str">
        <f ca="1">IF(ISBLANK('Data Summary'!A19),"",'Data Summary'!A19)</f>
        <v/>
      </c>
      <c r="B17" s="72"/>
      <c r="C17" s="19"/>
      <c r="D17" s="29"/>
      <c r="E17" s="5"/>
      <c r="F17" s="5"/>
      <c r="G17" s="5"/>
      <c r="H17" s="5"/>
      <c r="I17" s="23"/>
      <c r="J17" s="9"/>
      <c r="K17" s="13"/>
      <c r="L17" s="72"/>
      <c r="M17" s="19"/>
      <c r="N17" s="29"/>
      <c r="O17" s="5"/>
      <c r="P17" s="5"/>
      <c r="Q17" s="5"/>
      <c r="R17" s="5"/>
      <c r="S17" s="23"/>
      <c r="T17" s="9"/>
      <c r="U17" s="13"/>
      <c r="V17" s="72"/>
      <c r="W17" s="185"/>
      <c r="X17" s="29"/>
      <c r="Y17" s="186"/>
      <c r="Z17" s="186"/>
      <c r="AA17" s="186"/>
      <c r="AB17" s="186"/>
      <c r="AC17" s="23"/>
      <c r="AD17" s="9"/>
      <c r="AE17" s="13"/>
      <c r="AF17" s="72"/>
      <c r="AG17" s="19"/>
      <c r="AH17" s="29"/>
      <c r="AI17" s="5"/>
      <c r="AJ17" s="5"/>
      <c r="AK17" s="5"/>
      <c r="AL17" s="5"/>
      <c r="AM17" s="23"/>
      <c r="AN17" s="9"/>
      <c r="AO17" s="13"/>
      <c r="AP17" s="72"/>
      <c r="AQ17" s="19"/>
      <c r="AR17" s="29"/>
      <c r="AS17" s="5"/>
      <c r="AT17" s="5"/>
      <c r="AU17" s="5"/>
      <c r="AV17" s="5"/>
      <c r="AW17" s="23"/>
      <c r="AX17" s="9"/>
      <c r="AY17" s="13"/>
      <c r="AZ17" s="72"/>
      <c r="BA17" s="19"/>
      <c r="BB17" s="29"/>
      <c r="BC17" s="5"/>
      <c r="BD17" s="5"/>
      <c r="BE17" s="5"/>
      <c r="BF17" s="5"/>
      <c r="BG17" s="23"/>
      <c r="BH17" s="9"/>
      <c r="BI17" s="13"/>
      <c r="BJ17" s="72"/>
      <c r="BK17" s="19"/>
      <c r="BL17" s="5"/>
      <c r="BM17" s="5"/>
      <c r="BN17" s="5"/>
      <c r="BO17" s="5"/>
      <c r="BP17" s="5"/>
      <c r="BQ17" s="23"/>
      <c r="BR17" s="9"/>
      <c r="BS17" s="13"/>
      <c r="BT17" s="72" t="s">
        <v>199</v>
      </c>
      <c r="BU17" s="19">
        <v>1</v>
      </c>
      <c r="BV17" s="5">
        <v>15</v>
      </c>
      <c r="BW17" s="5">
        <v>13.461539999999999</v>
      </c>
      <c r="BX17" s="5">
        <v>16.66667</v>
      </c>
      <c r="BY17" s="5"/>
      <c r="BZ17" s="5">
        <v>15</v>
      </c>
      <c r="CA17" s="23"/>
      <c r="CB17" s="9"/>
      <c r="CC17" s="13"/>
      <c r="CD17" s="72"/>
      <c r="CE17" s="19"/>
      <c r="CF17" s="5"/>
      <c r="CG17" s="5"/>
      <c r="CH17" s="5"/>
      <c r="CI17" s="5"/>
      <c r="CJ17" s="5"/>
      <c r="CK17" s="23"/>
      <c r="CL17" s="9"/>
      <c r="CM17" s="13"/>
      <c r="CN17" s="72"/>
      <c r="CO17" s="19"/>
      <c r="CP17" s="5"/>
      <c r="CQ17" s="5"/>
      <c r="CR17" s="5"/>
      <c r="CS17" s="5"/>
      <c r="CT17" s="5"/>
      <c r="CU17" s="23"/>
      <c r="CV17" s="9"/>
      <c r="CW17" s="13"/>
      <c r="CX17" s="72"/>
      <c r="CY17" s="19"/>
      <c r="CZ17" s="5"/>
      <c r="DA17" s="5"/>
      <c r="DB17" s="5"/>
      <c r="DC17" s="5"/>
      <c r="DD17" s="5"/>
      <c r="DE17" s="23"/>
      <c r="DF17" s="9"/>
      <c r="DG17" s="13"/>
      <c r="DH17" s="72"/>
      <c r="DI17" s="19"/>
      <c r="DJ17" s="5"/>
      <c r="DK17" s="5"/>
      <c r="DL17" s="5"/>
      <c r="DM17" s="5"/>
      <c r="DN17" s="5"/>
      <c r="DO17" s="23"/>
      <c r="DP17" s="9"/>
      <c r="DQ17" s="13"/>
      <c r="DR17" s="78"/>
      <c r="EB17" s="78"/>
      <c r="EL17" s="78"/>
      <c r="EV17" s="78"/>
      <c r="FF17" s="78"/>
      <c r="FP17" s="78"/>
      <c r="FZ17" s="78"/>
      <c r="GJ17" s="78"/>
      <c r="GT17" s="78"/>
      <c r="HD17" s="78"/>
      <c r="HN17" s="78"/>
      <c r="HX17" s="78"/>
      <c r="IH17" s="78"/>
    </row>
    <row r="18" spans="1:242" s="1" customFormat="1" x14ac:dyDescent="0.3">
      <c r="A18" s="603" t="str">
        <f ca="1">IF(ISBLANK('Data Summary'!A20),"",'Data Summary'!A20)</f>
        <v/>
      </c>
      <c r="B18" s="72"/>
      <c r="C18" s="19"/>
      <c r="D18" s="5"/>
      <c r="E18" s="5"/>
      <c r="F18" s="5"/>
      <c r="G18" s="5"/>
      <c r="H18" s="5"/>
      <c r="I18" s="23"/>
      <c r="J18" s="9"/>
      <c r="K18" s="13"/>
      <c r="L18" s="72"/>
      <c r="M18" s="19"/>
      <c r="N18" s="5"/>
      <c r="O18" s="5"/>
      <c r="P18" s="5"/>
      <c r="Q18" s="5"/>
      <c r="R18" s="5"/>
      <c r="S18" s="23"/>
      <c r="T18" s="9"/>
      <c r="U18" s="13"/>
      <c r="V18" s="72"/>
      <c r="W18" s="185"/>
      <c r="X18" s="186"/>
      <c r="Y18" s="186"/>
      <c r="Z18" s="186"/>
      <c r="AA18" s="186"/>
      <c r="AB18" s="186"/>
      <c r="AC18" s="23"/>
      <c r="AD18" s="9"/>
      <c r="AE18" s="13"/>
      <c r="AF18" s="72"/>
      <c r="AG18" s="19"/>
      <c r="AH18" s="5"/>
      <c r="AI18" s="5"/>
      <c r="AJ18" s="5"/>
      <c r="AK18" s="5"/>
      <c r="AL18" s="5"/>
      <c r="AM18" s="23"/>
      <c r="AN18" s="9"/>
      <c r="AO18" s="13"/>
      <c r="AP18" s="72"/>
      <c r="AQ18" s="19"/>
      <c r="AR18" s="5"/>
      <c r="AS18" s="5"/>
      <c r="AT18" s="5"/>
      <c r="AU18" s="5"/>
      <c r="AV18" s="5"/>
      <c r="AW18" s="23"/>
      <c r="AX18" s="9"/>
      <c r="AY18" s="13"/>
      <c r="AZ18" s="72"/>
      <c r="BA18" s="19"/>
      <c r="BB18" s="5"/>
      <c r="BC18" s="5"/>
      <c r="BD18" s="5"/>
      <c r="BE18" s="5"/>
      <c r="BF18" s="5"/>
      <c r="BG18" s="23"/>
      <c r="BH18" s="9"/>
      <c r="BI18" s="13"/>
      <c r="BJ18" s="72"/>
      <c r="BK18" s="19"/>
      <c r="BL18" s="5"/>
      <c r="BM18" s="5"/>
      <c r="BN18" s="35"/>
      <c r="BO18" s="5"/>
      <c r="BP18" s="5"/>
      <c r="BQ18" s="23"/>
      <c r="BR18" s="9"/>
      <c r="BS18" s="13"/>
      <c r="BT18" s="72" t="s">
        <v>200</v>
      </c>
      <c r="BU18" s="19">
        <v>1</v>
      </c>
      <c r="BV18" s="5">
        <v>48.5</v>
      </c>
      <c r="BW18" s="5">
        <v>39.423079999999999</v>
      </c>
      <c r="BX18" s="35">
        <v>58.333329999999997</v>
      </c>
      <c r="BY18" s="5"/>
      <c r="BZ18" s="5">
        <v>48.5</v>
      </c>
      <c r="CA18" s="23"/>
      <c r="CB18" s="9"/>
      <c r="CC18" s="13"/>
      <c r="CD18" s="72"/>
      <c r="CE18" s="19"/>
      <c r="CF18" s="5"/>
      <c r="CG18" s="5"/>
      <c r="CH18" s="35"/>
      <c r="CI18" s="5"/>
      <c r="CJ18" s="5"/>
      <c r="CK18" s="23"/>
      <c r="CL18" s="9"/>
      <c r="CM18" s="13"/>
      <c r="CN18" s="72"/>
      <c r="CO18" s="19"/>
      <c r="CP18" s="5"/>
      <c r="CQ18" s="5"/>
      <c r="CR18" s="35"/>
      <c r="CS18" s="5"/>
      <c r="CT18" s="5"/>
      <c r="CU18" s="23"/>
      <c r="CV18" s="9"/>
      <c r="CW18" s="13"/>
      <c r="CX18" s="72"/>
      <c r="CY18" s="19"/>
      <c r="CZ18" s="5"/>
      <c r="DA18" s="5"/>
      <c r="DB18" s="35"/>
      <c r="DC18" s="5"/>
      <c r="DD18" s="5"/>
      <c r="DE18" s="23"/>
      <c r="DF18" s="9"/>
      <c r="DG18" s="13"/>
      <c r="DH18" s="72"/>
      <c r="DI18" s="19"/>
      <c r="DJ18" s="5"/>
      <c r="DK18" s="5"/>
      <c r="DL18" s="35"/>
      <c r="DM18" s="5"/>
      <c r="DN18" s="5"/>
      <c r="DO18" s="23"/>
      <c r="DP18" s="9"/>
      <c r="DQ18" s="13"/>
      <c r="DR18" s="78"/>
      <c r="EB18" s="78"/>
      <c r="EL18" s="78"/>
      <c r="EV18" s="78"/>
      <c r="FF18" s="78"/>
      <c r="FP18" s="78"/>
      <c r="FZ18" s="78"/>
      <c r="GJ18" s="78"/>
      <c r="GT18" s="78"/>
      <c r="HD18" s="78"/>
      <c r="HN18" s="78"/>
      <c r="HX18" s="78"/>
      <c r="IH18" s="78"/>
    </row>
    <row r="19" spans="1:242" s="1" customFormat="1" x14ac:dyDescent="0.3">
      <c r="A19" s="603" t="str">
        <f ca="1">IF(ISBLANK('Data Summary'!A21),"",'Data Summary'!A21)</f>
        <v/>
      </c>
      <c r="B19" s="72"/>
      <c r="C19" s="19"/>
      <c r="D19" s="5"/>
      <c r="E19" s="5"/>
      <c r="F19" s="35"/>
      <c r="G19" s="5"/>
      <c r="H19" s="5"/>
      <c r="I19" s="23"/>
      <c r="J19" s="9"/>
      <c r="K19" s="13"/>
      <c r="L19" s="72"/>
      <c r="M19" s="19"/>
      <c r="N19" s="5"/>
      <c r="O19" s="5"/>
      <c r="P19" s="5"/>
      <c r="Q19" s="5"/>
      <c r="R19" s="5"/>
      <c r="S19" s="23"/>
      <c r="T19" s="9"/>
      <c r="U19" s="13"/>
      <c r="V19" s="72"/>
      <c r="W19" s="185"/>
      <c r="X19" s="186"/>
      <c r="Y19" s="186"/>
      <c r="Z19" s="35"/>
      <c r="AA19" s="186"/>
      <c r="AB19" s="186"/>
      <c r="AC19" s="23"/>
      <c r="AD19" s="9"/>
      <c r="AE19" s="13"/>
      <c r="AF19" s="72"/>
      <c r="AG19" s="19"/>
      <c r="AH19" s="5"/>
      <c r="AI19" s="5"/>
      <c r="AJ19" s="35"/>
      <c r="AK19" s="5"/>
      <c r="AL19" s="5"/>
      <c r="AM19" s="23"/>
      <c r="AN19" s="9"/>
      <c r="AO19" s="13"/>
      <c r="AP19" s="72"/>
      <c r="AQ19" s="19"/>
      <c r="AR19" s="5"/>
      <c r="AS19" s="5"/>
      <c r="AT19" s="35"/>
      <c r="AU19" s="5"/>
      <c r="AV19" s="5"/>
      <c r="AW19" s="23"/>
      <c r="AX19" s="9"/>
      <c r="AY19" s="13"/>
      <c r="AZ19" s="72"/>
      <c r="BA19" s="19"/>
      <c r="BB19" s="5"/>
      <c r="BC19" s="5"/>
      <c r="BD19" s="35"/>
      <c r="BE19" s="5"/>
      <c r="BF19" s="5"/>
      <c r="BG19" s="23"/>
      <c r="BH19" s="9"/>
      <c r="BI19" s="13"/>
      <c r="BJ19" s="72"/>
      <c r="BK19" s="19"/>
      <c r="BL19" s="5"/>
      <c r="BM19" s="35"/>
      <c r="BN19" s="35"/>
      <c r="BO19" s="5"/>
      <c r="BP19" s="5"/>
      <c r="BQ19" s="23"/>
      <c r="BR19" s="9"/>
      <c r="BS19" s="13"/>
      <c r="BT19" s="72" t="s">
        <v>201</v>
      </c>
      <c r="BU19" s="19">
        <v>0</v>
      </c>
      <c r="BV19" s="5">
        <v>3</v>
      </c>
      <c r="BW19" s="35">
        <v>1.9230799999999999</v>
      </c>
      <c r="BX19" s="35">
        <v>4.1666699999999999</v>
      </c>
      <c r="BY19" s="5"/>
      <c r="BZ19" s="5">
        <v>3</v>
      </c>
      <c r="CA19" s="23"/>
      <c r="CB19" s="9"/>
      <c r="CC19" s="13"/>
      <c r="CD19" s="72"/>
      <c r="CE19" s="19"/>
      <c r="CF19" s="5"/>
      <c r="CG19" s="35"/>
      <c r="CH19" s="35"/>
      <c r="CI19" s="5"/>
      <c r="CJ19" s="5"/>
      <c r="CK19" s="23"/>
      <c r="CL19" s="9"/>
      <c r="CM19" s="13"/>
      <c r="CN19" s="72"/>
      <c r="CO19" s="19"/>
      <c r="CP19" s="5"/>
      <c r="CQ19" s="35"/>
      <c r="CR19" s="35"/>
      <c r="CS19" s="5"/>
      <c r="CT19" s="5"/>
      <c r="CU19" s="23"/>
      <c r="CV19" s="9"/>
      <c r="CW19" s="13"/>
      <c r="CX19" s="72"/>
      <c r="CY19" s="19"/>
      <c r="CZ19" s="5"/>
      <c r="DA19" s="35"/>
      <c r="DB19" s="35"/>
      <c r="DC19" s="5"/>
      <c r="DD19" s="5"/>
      <c r="DE19" s="23"/>
      <c r="DF19" s="9"/>
      <c r="DG19" s="13"/>
      <c r="DH19" s="72"/>
      <c r="DI19" s="19"/>
      <c r="DJ19" s="5"/>
      <c r="DK19" s="35"/>
      <c r="DL19" s="35"/>
      <c r="DM19" s="5"/>
      <c r="DN19" s="5"/>
      <c r="DO19" s="23"/>
      <c r="DP19" s="9"/>
      <c r="DQ19" s="13"/>
      <c r="DR19" s="78"/>
      <c r="EB19" s="78"/>
      <c r="EL19" s="78"/>
      <c r="EV19" s="78"/>
      <c r="FF19" s="78"/>
      <c r="FP19" s="78"/>
      <c r="FZ19" s="78"/>
      <c r="GJ19" s="78"/>
      <c r="GT19" s="78"/>
      <c r="HD19" s="78"/>
      <c r="HN19" s="78"/>
      <c r="HX19" s="78"/>
      <c r="IH19" s="78"/>
    </row>
    <row r="20" spans="1:242" s="1" customFormat="1" x14ac:dyDescent="0.3">
      <c r="A20" s="603" t="str">
        <f ca="1">IF(ISBLANK('Data Summary'!A22),"",'Data Summary'!A22)</f>
        <v/>
      </c>
      <c r="B20" s="72"/>
      <c r="C20" s="18"/>
      <c r="D20" s="5"/>
      <c r="E20" s="35"/>
      <c r="F20" s="35"/>
      <c r="G20" s="5"/>
      <c r="H20" s="5"/>
      <c r="I20" s="23"/>
      <c r="J20" s="9"/>
      <c r="K20" s="13"/>
      <c r="L20" s="72"/>
      <c r="M20" s="18"/>
      <c r="N20" s="5"/>
      <c r="O20" s="35"/>
      <c r="P20" s="35"/>
      <c r="Q20" s="5"/>
      <c r="R20" s="5"/>
      <c r="S20" s="23"/>
      <c r="T20" s="9"/>
      <c r="U20" s="13"/>
      <c r="V20" s="72"/>
      <c r="W20" s="18"/>
      <c r="X20" s="186"/>
      <c r="Y20" s="35"/>
      <c r="Z20" s="35"/>
      <c r="AA20" s="186"/>
      <c r="AB20" s="186"/>
      <c r="AC20" s="23"/>
      <c r="AD20" s="9"/>
      <c r="AE20" s="13"/>
      <c r="AF20" s="72"/>
      <c r="AG20" s="18"/>
      <c r="AH20" s="5"/>
      <c r="AI20" s="35"/>
      <c r="AJ20" s="35"/>
      <c r="AK20" s="5"/>
      <c r="AL20" s="5"/>
      <c r="AM20" s="23"/>
      <c r="AN20" s="9"/>
      <c r="AO20" s="13"/>
      <c r="AP20" s="72"/>
      <c r="AQ20" s="18"/>
      <c r="AR20" s="5"/>
      <c r="AS20" s="35"/>
      <c r="AT20" s="35"/>
      <c r="AU20" s="5"/>
      <c r="AV20" s="5"/>
      <c r="AW20" s="23"/>
      <c r="AX20" s="9"/>
      <c r="AY20" s="13"/>
      <c r="AZ20" s="72"/>
      <c r="BA20" s="18"/>
      <c r="BB20" s="5"/>
      <c r="BC20" s="35"/>
      <c r="BD20" s="35"/>
      <c r="BE20" s="5"/>
      <c r="BF20" s="5"/>
      <c r="BG20" s="23"/>
      <c r="BH20" s="9"/>
      <c r="BI20" s="13"/>
      <c r="BJ20" s="72"/>
      <c r="BK20" s="18"/>
      <c r="BL20" s="5"/>
      <c r="BM20" s="35"/>
      <c r="BN20" s="35"/>
      <c r="BO20" s="5"/>
      <c r="BP20" s="5"/>
      <c r="BQ20" s="23"/>
      <c r="BR20" s="9"/>
      <c r="BS20" s="13"/>
      <c r="BT20" s="72" t="s">
        <v>202</v>
      </c>
      <c r="BU20" s="18">
        <v>0</v>
      </c>
      <c r="BV20" s="5">
        <v>2</v>
      </c>
      <c r="BW20" s="35">
        <v>0</v>
      </c>
      <c r="BX20" s="35">
        <v>4.1666699999999999</v>
      </c>
      <c r="BY20" s="5"/>
      <c r="BZ20" s="5">
        <v>2</v>
      </c>
      <c r="CA20" s="23"/>
      <c r="CB20" s="9"/>
      <c r="CC20" s="13"/>
      <c r="CD20" s="72"/>
      <c r="CE20" s="18"/>
      <c r="CF20" s="5"/>
      <c r="CG20" s="35"/>
      <c r="CH20" s="35"/>
      <c r="CI20" s="5"/>
      <c r="CJ20" s="5"/>
      <c r="CK20" s="23"/>
      <c r="CL20" s="9"/>
      <c r="CM20" s="13"/>
      <c r="CN20" s="72"/>
      <c r="CO20" s="18"/>
      <c r="CP20" s="5"/>
      <c r="CQ20" s="35"/>
      <c r="CR20" s="35"/>
      <c r="CS20" s="5"/>
      <c r="CT20" s="5"/>
      <c r="CU20" s="23"/>
      <c r="CV20" s="9"/>
      <c r="CW20" s="13"/>
      <c r="CX20" s="72"/>
      <c r="CY20" s="18"/>
      <c r="CZ20" s="5"/>
      <c r="DA20" s="35"/>
      <c r="DB20" s="35"/>
      <c r="DC20" s="5"/>
      <c r="DD20" s="5"/>
      <c r="DE20" s="23"/>
      <c r="DF20" s="9"/>
      <c r="DG20" s="13"/>
      <c r="DH20" s="72"/>
      <c r="DI20" s="18"/>
      <c r="DJ20" s="5"/>
      <c r="DK20" s="35"/>
      <c r="DL20" s="35"/>
      <c r="DM20" s="5"/>
      <c r="DN20" s="5"/>
      <c r="DO20" s="23"/>
      <c r="DP20" s="9"/>
      <c r="DQ20" s="13"/>
      <c r="DR20" s="78"/>
      <c r="EB20" s="78"/>
      <c r="EL20" s="78"/>
      <c r="EV20" s="78"/>
      <c r="FF20" s="78"/>
      <c r="FP20" s="78"/>
      <c r="FZ20" s="78"/>
      <c r="GJ20" s="78"/>
      <c r="GT20" s="78"/>
      <c r="HD20" s="78"/>
      <c r="HN20" s="78"/>
      <c r="HX20" s="78"/>
      <c r="IH20" s="78"/>
    </row>
    <row r="21" spans="1:242" s="1" customFormat="1" x14ac:dyDescent="0.3">
      <c r="A21" s="603" t="str">
        <f ca="1">IF(ISBLANK('Data Summary'!A23),"",'Data Summary'!A23)</f>
        <v/>
      </c>
      <c r="B21" s="72"/>
      <c r="C21" s="18"/>
      <c r="D21" s="35"/>
      <c r="E21" s="35"/>
      <c r="F21" s="35"/>
      <c r="G21" s="35"/>
      <c r="H21" s="35"/>
      <c r="I21" s="36"/>
      <c r="J21" s="9"/>
      <c r="K21" s="13"/>
      <c r="L21" s="72"/>
      <c r="M21" s="18"/>
      <c r="N21" s="35"/>
      <c r="O21" s="35"/>
      <c r="P21" s="35"/>
      <c r="Q21" s="35"/>
      <c r="R21" s="35"/>
      <c r="S21" s="36"/>
      <c r="T21" s="9"/>
      <c r="U21" s="13"/>
      <c r="V21" s="72"/>
      <c r="W21" s="18"/>
      <c r="X21" s="35"/>
      <c r="Y21" s="35"/>
      <c r="Z21" s="35"/>
      <c r="AA21" s="35"/>
      <c r="AB21" s="35"/>
      <c r="AC21" s="36"/>
      <c r="AD21" s="9"/>
      <c r="AE21" s="13"/>
      <c r="AF21" s="72"/>
      <c r="AG21" s="18"/>
      <c r="AH21" s="35"/>
      <c r="AI21" s="35"/>
      <c r="AJ21" s="35"/>
      <c r="AK21" s="35"/>
      <c r="AL21" s="35"/>
      <c r="AM21" s="36"/>
      <c r="AN21" s="9"/>
      <c r="AO21" s="13"/>
      <c r="AP21" s="72"/>
      <c r="AQ21" s="18"/>
      <c r="AR21" s="35"/>
      <c r="AS21" s="35"/>
      <c r="AT21" s="35"/>
      <c r="AU21" s="35"/>
      <c r="AV21" s="35"/>
      <c r="AW21" s="36"/>
      <c r="AX21" s="9"/>
      <c r="AY21" s="13"/>
      <c r="AZ21" s="72"/>
      <c r="BA21" s="18"/>
      <c r="BB21" s="35"/>
      <c r="BC21" s="35"/>
      <c r="BD21" s="35"/>
      <c r="BE21" s="35"/>
      <c r="BF21" s="35"/>
      <c r="BG21" s="36"/>
      <c r="BH21" s="9"/>
      <c r="BI21" s="13"/>
      <c r="BJ21" s="72"/>
      <c r="BK21" s="18"/>
      <c r="BL21" s="35"/>
      <c r="BM21" s="35"/>
      <c r="BN21" s="35"/>
      <c r="BO21" s="35"/>
      <c r="BP21" s="35"/>
      <c r="BQ21" s="36"/>
      <c r="BR21" s="9"/>
      <c r="BS21" s="13"/>
      <c r="BT21" s="72" t="s">
        <v>197</v>
      </c>
      <c r="BU21" s="18">
        <v>0.5</v>
      </c>
      <c r="BV21" s="35">
        <v>2.5</v>
      </c>
      <c r="BW21" s="35">
        <v>0</v>
      </c>
      <c r="BX21" s="35">
        <v>5.2083300000000001</v>
      </c>
      <c r="BY21" s="35"/>
      <c r="BZ21" s="35">
        <v>2.5</v>
      </c>
      <c r="CA21" s="36"/>
      <c r="CB21" s="9"/>
      <c r="CC21" s="13"/>
      <c r="CD21" s="72"/>
      <c r="CE21" s="18"/>
      <c r="CF21" s="35"/>
      <c r="CG21" s="35"/>
      <c r="CH21" s="35"/>
      <c r="CI21" s="35"/>
      <c r="CJ21" s="35"/>
      <c r="CK21" s="36"/>
      <c r="CL21" s="9"/>
      <c r="CM21" s="13"/>
      <c r="CN21" s="72"/>
      <c r="CO21" s="18"/>
      <c r="CP21" s="35"/>
      <c r="CQ21" s="35"/>
      <c r="CR21" s="35"/>
      <c r="CS21" s="35"/>
      <c r="CT21" s="35"/>
      <c r="CU21" s="36"/>
      <c r="CV21" s="9"/>
      <c r="CW21" s="13"/>
      <c r="CX21" s="72"/>
      <c r="CY21" s="18"/>
      <c r="CZ21" s="35"/>
      <c r="DA21" s="35"/>
      <c r="DB21" s="35"/>
      <c r="DC21" s="35"/>
      <c r="DD21" s="35"/>
      <c r="DE21" s="36"/>
      <c r="DF21" s="9"/>
      <c r="DG21" s="13"/>
      <c r="DH21" s="72"/>
      <c r="DI21" s="18"/>
      <c r="DJ21" s="35"/>
      <c r="DK21" s="35"/>
      <c r="DL21" s="35"/>
      <c r="DM21" s="35"/>
      <c r="DN21" s="35"/>
      <c r="DO21" s="36"/>
      <c r="DP21" s="9"/>
      <c r="DQ21" s="13"/>
      <c r="DR21" s="78"/>
      <c r="EB21" s="78"/>
      <c r="EL21" s="78"/>
      <c r="EV21" s="78"/>
      <c r="FF21" s="78"/>
      <c r="FP21" s="78"/>
      <c r="FZ21" s="78"/>
      <c r="GJ21" s="78"/>
      <c r="GT21" s="78"/>
      <c r="HD21" s="78"/>
      <c r="HN21" s="78"/>
      <c r="HX21" s="78"/>
      <c r="IH21" s="78"/>
    </row>
    <row r="22" spans="1:242" s="1" customFormat="1" x14ac:dyDescent="0.3">
      <c r="A22" s="603" t="str">
        <f ca="1">IF(ISBLANK('Data Summary'!A24),"",'Data Summary'!A24)</f>
        <v/>
      </c>
      <c r="B22" s="72"/>
      <c r="C22" s="18"/>
      <c r="D22" s="35"/>
      <c r="E22" s="35"/>
      <c r="F22" s="35"/>
      <c r="G22" s="35"/>
      <c r="H22" s="35"/>
      <c r="I22" s="36"/>
      <c r="J22" s="9"/>
      <c r="K22" s="13"/>
      <c r="L22" s="72"/>
      <c r="M22" s="18"/>
      <c r="N22" s="35"/>
      <c r="O22" s="35"/>
      <c r="P22" s="35"/>
      <c r="Q22" s="35"/>
      <c r="R22" s="35"/>
      <c r="S22" s="36"/>
      <c r="T22" s="9"/>
      <c r="U22" s="13"/>
      <c r="V22" s="72"/>
      <c r="W22" s="18"/>
      <c r="X22" s="35"/>
      <c r="Y22" s="35"/>
      <c r="Z22" s="35"/>
      <c r="AA22" s="35"/>
      <c r="AB22" s="35"/>
      <c r="AC22" s="36"/>
      <c r="AD22" s="9"/>
      <c r="AE22" s="13"/>
      <c r="AF22" s="72"/>
      <c r="AG22" s="18"/>
      <c r="AH22" s="35"/>
      <c r="AI22" s="35"/>
      <c r="AJ22" s="35"/>
      <c r="AK22" s="35"/>
      <c r="AL22" s="35"/>
      <c r="AM22" s="36"/>
      <c r="AN22" s="9"/>
      <c r="AO22" s="13"/>
      <c r="AP22" s="72"/>
      <c r="AQ22" s="18"/>
      <c r="AR22" s="35"/>
      <c r="AS22" s="35"/>
      <c r="AT22" s="35"/>
      <c r="AU22" s="35"/>
      <c r="AV22" s="35"/>
      <c r="AW22" s="36"/>
      <c r="AX22" s="9"/>
      <c r="AY22" s="13"/>
      <c r="AZ22" s="72"/>
      <c r="BA22" s="18"/>
      <c r="BB22" s="35"/>
      <c r="BC22" s="35"/>
      <c r="BD22" s="35"/>
      <c r="BE22" s="35"/>
      <c r="BF22" s="35"/>
      <c r="BG22" s="36"/>
      <c r="BH22" s="9"/>
      <c r="BI22" s="13"/>
      <c r="BJ22" s="72"/>
      <c r="BK22" s="18"/>
      <c r="BL22" s="35"/>
      <c r="BM22" s="35"/>
      <c r="BN22" s="35"/>
      <c r="BO22" s="35"/>
      <c r="BP22" s="35"/>
      <c r="BQ22" s="36"/>
      <c r="BR22" s="9"/>
      <c r="BS22" s="13"/>
      <c r="BT22" s="72"/>
      <c r="BU22" s="18"/>
      <c r="BV22" s="35"/>
      <c r="BW22" s="35"/>
      <c r="BX22" s="35"/>
      <c r="BY22" s="35"/>
      <c r="BZ22" s="35"/>
      <c r="CA22" s="36"/>
      <c r="CB22" s="9"/>
      <c r="CC22" s="13"/>
      <c r="CD22" s="72"/>
      <c r="CE22" s="18"/>
      <c r="CF22" s="35"/>
      <c r="CG22" s="35"/>
      <c r="CH22" s="35"/>
      <c r="CI22" s="35"/>
      <c r="CJ22" s="35"/>
      <c r="CK22" s="36"/>
      <c r="CL22" s="9"/>
      <c r="CM22" s="13"/>
      <c r="CN22" s="72"/>
      <c r="CO22" s="18"/>
      <c r="CP22" s="35"/>
      <c r="CQ22" s="35"/>
      <c r="CR22" s="35"/>
      <c r="CS22" s="35"/>
      <c r="CT22" s="35"/>
      <c r="CU22" s="36"/>
      <c r="CV22" s="9"/>
      <c r="CW22" s="13"/>
      <c r="CX22" s="72"/>
      <c r="CY22" s="18"/>
      <c r="CZ22" s="35"/>
      <c r="DA22" s="35"/>
      <c r="DB22" s="35"/>
      <c r="DC22" s="35"/>
      <c r="DD22" s="35"/>
      <c r="DE22" s="36"/>
      <c r="DF22" s="9"/>
      <c r="DG22" s="13"/>
      <c r="DH22" s="72"/>
      <c r="DI22" s="18"/>
      <c r="DJ22" s="35"/>
      <c r="DK22" s="35"/>
      <c r="DL22" s="35"/>
      <c r="DM22" s="35"/>
      <c r="DN22" s="35"/>
      <c r="DO22" s="36"/>
      <c r="DP22" s="9"/>
      <c r="DQ22" s="13"/>
      <c r="DR22" s="78"/>
      <c r="EB22" s="78"/>
      <c r="EL22" s="78"/>
      <c r="EV22" s="78"/>
      <c r="FF22" s="78"/>
      <c r="FP22" s="78"/>
      <c r="FZ22" s="78"/>
      <c r="GJ22" s="78"/>
      <c r="GT22" s="78"/>
      <c r="HD22" s="78"/>
      <c r="HN22" s="78"/>
      <c r="HX22" s="78"/>
      <c r="IH22" s="78"/>
    </row>
    <row r="23" spans="1:242" s="1" customFormat="1" x14ac:dyDescent="0.3">
      <c r="A23" s="603" t="str">
        <f ca="1">IF(ISBLANK('Data Summary'!A25),"",'Data Summary'!A25)</f>
        <v/>
      </c>
      <c r="B23" s="72"/>
      <c r="C23" s="18"/>
      <c r="D23" s="35"/>
      <c r="E23" s="35"/>
      <c r="F23" s="35"/>
      <c r="G23" s="35"/>
      <c r="H23" s="35"/>
      <c r="I23" s="36"/>
      <c r="J23" s="9"/>
      <c r="K23" s="13"/>
      <c r="L23" s="72"/>
      <c r="M23" s="18"/>
      <c r="N23" s="35"/>
      <c r="O23" s="35"/>
      <c r="P23" s="35"/>
      <c r="Q23" s="35"/>
      <c r="R23" s="35"/>
      <c r="S23" s="36"/>
      <c r="T23" s="9"/>
      <c r="U23" s="13"/>
      <c r="V23" s="72"/>
      <c r="W23" s="18"/>
      <c r="X23" s="35"/>
      <c r="Y23" s="35"/>
      <c r="Z23" s="35"/>
      <c r="AA23" s="35"/>
      <c r="AB23" s="35"/>
      <c r="AC23" s="36"/>
      <c r="AD23" s="9"/>
      <c r="AE23" s="13"/>
      <c r="AF23" s="72"/>
      <c r="AG23" s="18"/>
      <c r="AH23" s="35"/>
      <c r="AI23" s="35"/>
      <c r="AJ23" s="35"/>
      <c r="AK23" s="35"/>
      <c r="AL23" s="35"/>
      <c r="AM23" s="36"/>
      <c r="AN23" s="9"/>
      <c r="AO23" s="13"/>
      <c r="AP23" s="72"/>
      <c r="AQ23" s="18"/>
      <c r="AR23" s="35"/>
      <c r="AS23" s="35"/>
      <c r="AT23" s="35"/>
      <c r="AU23" s="35"/>
      <c r="AV23" s="35"/>
      <c r="AW23" s="36"/>
      <c r="AX23" s="9"/>
      <c r="AY23" s="13"/>
      <c r="AZ23" s="72"/>
      <c r="BA23" s="18"/>
      <c r="BB23" s="35"/>
      <c r="BC23" s="35"/>
      <c r="BD23" s="35"/>
      <c r="BE23" s="35"/>
      <c r="BF23" s="35"/>
      <c r="BG23" s="36"/>
      <c r="BH23" s="9"/>
      <c r="BI23" s="13"/>
      <c r="BJ23" s="72"/>
      <c r="BK23" s="18"/>
      <c r="BL23" s="35"/>
      <c r="BM23" s="35"/>
      <c r="BN23" s="35"/>
      <c r="BO23" s="35"/>
      <c r="BP23" s="35"/>
      <c r="BQ23" s="36"/>
      <c r="BR23" s="9"/>
      <c r="BS23" s="13"/>
      <c r="BT23" s="72"/>
      <c r="BU23" s="18"/>
      <c r="BV23" s="35"/>
      <c r="BW23" s="35"/>
      <c r="BX23" s="35"/>
      <c r="BY23" s="35"/>
      <c r="BZ23" s="35"/>
      <c r="CA23" s="36"/>
      <c r="CB23" s="9"/>
      <c r="CC23" s="13"/>
      <c r="CD23" s="72"/>
      <c r="CE23" s="18"/>
      <c r="CF23" s="35"/>
      <c r="CG23" s="35"/>
      <c r="CH23" s="35"/>
      <c r="CI23" s="35"/>
      <c r="CJ23" s="35"/>
      <c r="CK23" s="36"/>
      <c r="CL23" s="9"/>
      <c r="CM23" s="13"/>
      <c r="CN23" s="72"/>
      <c r="CO23" s="18"/>
      <c r="CP23" s="35"/>
      <c r="CQ23" s="35"/>
      <c r="CR23" s="35"/>
      <c r="CS23" s="35"/>
      <c r="CT23" s="35"/>
      <c r="CU23" s="36"/>
      <c r="CV23" s="9"/>
      <c r="CW23" s="13"/>
      <c r="CX23" s="72"/>
      <c r="CY23" s="18"/>
      <c r="CZ23" s="35"/>
      <c r="DA23" s="35"/>
      <c r="DB23" s="35"/>
      <c r="DC23" s="35"/>
      <c r="DD23" s="35"/>
      <c r="DE23" s="36"/>
      <c r="DF23" s="9"/>
      <c r="DG23" s="13"/>
      <c r="DH23" s="72"/>
      <c r="DI23" s="18"/>
      <c r="DJ23" s="35"/>
      <c r="DK23" s="35"/>
      <c r="DL23" s="35"/>
      <c r="DM23" s="35"/>
      <c r="DN23" s="35"/>
      <c r="DO23" s="36"/>
      <c r="DP23" s="9"/>
      <c r="DQ23" s="13"/>
      <c r="DR23" s="78"/>
      <c r="EB23" s="78"/>
      <c r="EL23" s="78"/>
      <c r="EV23" s="78"/>
      <c r="FF23" s="78"/>
      <c r="FP23" s="78"/>
      <c r="FZ23" s="78"/>
      <c r="GJ23" s="78"/>
      <c r="GT23" s="78"/>
      <c r="HD23" s="78"/>
      <c r="HN23" s="78"/>
      <c r="HX23" s="78"/>
      <c r="IH23" s="78"/>
    </row>
    <row r="24" spans="1:242" s="1" customFormat="1" x14ac:dyDescent="0.3">
      <c r="A24" s="603" t="str">
        <f ca="1">IF(ISBLANK('Data Summary'!A26),"",'Data Summary'!A26)</f>
        <v/>
      </c>
      <c r="B24" s="72"/>
      <c r="C24" s="18"/>
      <c r="D24" s="35"/>
      <c r="E24" s="35"/>
      <c r="F24" s="35"/>
      <c r="G24" s="35"/>
      <c r="H24" s="35"/>
      <c r="I24" s="36"/>
      <c r="J24" s="9"/>
      <c r="K24" s="13"/>
      <c r="L24" s="72"/>
      <c r="M24" s="18"/>
      <c r="N24" s="35"/>
      <c r="O24" s="35"/>
      <c r="P24" s="35"/>
      <c r="Q24" s="35"/>
      <c r="R24" s="35"/>
      <c r="S24" s="36"/>
      <c r="T24" s="9"/>
      <c r="U24" s="13"/>
      <c r="V24" s="72"/>
      <c r="W24" s="18"/>
      <c r="X24" s="35"/>
      <c r="Y24" s="35"/>
      <c r="Z24" s="35"/>
      <c r="AA24" s="35"/>
      <c r="AB24" s="35"/>
      <c r="AC24" s="36"/>
      <c r="AD24" s="9"/>
      <c r="AE24" s="13"/>
      <c r="AF24" s="72"/>
      <c r="AG24" s="18"/>
      <c r="AH24" s="35"/>
      <c r="AI24" s="35"/>
      <c r="AJ24" s="35"/>
      <c r="AK24" s="35"/>
      <c r="AL24" s="35"/>
      <c r="AM24" s="36"/>
      <c r="AN24" s="9"/>
      <c r="AO24" s="13"/>
      <c r="AP24" s="72"/>
      <c r="AQ24" s="18"/>
      <c r="AR24" s="35"/>
      <c r="AS24" s="35"/>
      <c r="AT24" s="35"/>
      <c r="AU24" s="35"/>
      <c r="AV24" s="35"/>
      <c r="AW24" s="36"/>
      <c r="AX24" s="9"/>
      <c r="AY24" s="13"/>
      <c r="AZ24" s="72"/>
      <c r="BA24" s="18"/>
      <c r="BB24" s="35"/>
      <c r="BC24" s="35"/>
      <c r="BD24" s="35"/>
      <c r="BE24" s="35"/>
      <c r="BF24" s="35"/>
      <c r="BG24" s="36"/>
      <c r="BH24" s="9"/>
      <c r="BI24" s="13"/>
      <c r="BJ24" s="72"/>
      <c r="BK24" s="18"/>
      <c r="BL24" s="35"/>
      <c r="BM24" s="35"/>
      <c r="BN24" s="35"/>
      <c r="BO24" s="35"/>
      <c r="BP24" s="35"/>
      <c r="BQ24" s="36"/>
      <c r="BR24" s="9"/>
      <c r="BS24" s="13"/>
      <c r="BT24" s="72"/>
      <c r="BU24" s="18"/>
      <c r="BV24" s="35"/>
      <c r="BW24" s="35"/>
      <c r="BX24" s="35"/>
      <c r="BY24" s="35"/>
      <c r="BZ24" s="35"/>
      <c r="CA24" s="36"/>
      <c r="CB24" s="9"/>
      <c r="CC24" s="13"/>
      <c r="CD24" s="72"/>
      <c r="CE24" s="18"/>
      <c r="CF24" s="35"/>
      <c r="CG24" s="35"/>
      <c r="CH24" s="35"/>
      <c r="CI24" s="35"/>
      <c r="CJ24" s="35"/>
      <c r="CK24" s="36"/>
      <c r="CL24" s="9"/>
      <c r="CM24" s="13"/>
      <c r="CN24" s="72"/>
      <c r="CO24" s="18"/>
      <c r="CP24" s="35"/>
      <c r="CQ24" s="35"/>
      <c r="CR24" s="35"/>
      <c r="CS24" s="35"/>
      <c r="CT24" s="35"/>
      <c r="CU24" s="36"/>
      <c r="CV24" s="9"/>
      <c r="CW24" s="13"/>
      <c r="CX24" s="72"/>
      <c r="CY24" s="18"/>
      <c r="CZ24" s="35"/>
      <c r="DA24" s="35"/>
      <c r="DB24" s="35"/>
      <c r="DC24" s="35"/>
      <c r="DD24" s="35"/>
      <c r="DE24" s="36"/>
      <c r="DF24" s="9"/>
      <c r="DG24" s="13"/>
      <c r="DH24" s="72"/>
      <c r="DI24" s="18"/>
      <c r="DJ24" s="35"/>
      <c r="DK24" s="35"/>
      <c r="DL24" s="35"/>
      <c r="DM24" s="35"/>
      <c r="DN24" s="35"/>
      <c r="DO24" s="36"/>
      <c r="DP24" s="9"/>
      <c r="DQ24" s="13"/>
      <c r="DR24" s="78"/>
      <c r="EB24" s="78"/>
      <c r="EL24" s="78"/>
      <c r="EV24" s="78"/>
      <c r="FF24" s="78"/>
      <c r="FP24" s="78"/>
      <c r="FZ24" s="78"/>
      <c r="GJ24" s="78"/>
      <c r="GT24" s="78"/>
      <c r="HD24" s="78"/>
      <c r="HN24" s="78"/>
      <c r="HX24" s="78"/>
      <c r="IH24" s="78"/>
    </row>
    <row r="25" spans="1:242" s="1" customFormat="1" x14ac:dyDescent="0.3">
      <c r="A25" s="603" t="str">
        <f ca="1">IF(ISBLANK('Data Summary'!A27),"",'Data Summary'!A27)</f>
        <v/>
      </c>
      <c r="B25" s="72"/>
      <c r="C25" s="18"/>
      <c r="D25" s="35"/>
      <c r="E25" s="35"/>
      <c r="F25" s="35"/>
      <c r="G25" s="35"/>
      <c r="H25" s="35"/>
      <c r="I25" s="36"/>
      <c r="J25" s="9"/>
      <c r="K25" s="13"/>
      <c r="L25" s="72"/>
      <c r="M25" s="18"/>
      <c r="N25" s="35"/>
      <c r="O25" s="35"/>
      <c r="P25" s="35"/>
      <c r="Q25" s="35"/>
      <c r="R25" s="35"/>
      <c r="S25" s="36"/>
      <c r="T25" s="9"/>
      <c r="U25" s="13"/>
      <c r="V25" s="72"/>
      <c r="W25" s="18"/>
      <c r="X25" s="35"/>
      <c r="Y25" s="35"/>
      <c r="Z25" s="35"/>
      <c r="AA25" s="35"/>
      <c r="AB25" s="35"/>
      <c r="AC25" s="36"/>
      <c r="AD25" s="9"/>
      <c r="AE25" s="13"/>
      <c r="AF25" s="72"/>
      <c r="AG25" s="18"/>
      <c r="AH25" s="35"/>
      <c r="AI25" s="35"/>
      <c r="AJ25" s="35"/>
      <c r="AK25" s="35"/>
      <c r="AL25" s="35"/>
      <c r="AM25" s="36"/>
      <c r="AN25" s="9"/>
      <c r="AO25" s="13"/>
      <c r="AP25" s="72"/>
      <c r="AQ25" s="18"/>
      <c r="AR25" s="35"/>
      <c r="AS25" s="35"/>
      <c r="AT25" s="35"/>
      <c r="AU25" s="35"/>
      <c r="AV25" s="35"/>
      <c r="AW25" s="36"/>
      <c r="AX25" s="9"/>
      <c r="AY25" s="13"/>
      <c r="AZ25" s="72"/>
      <c r="BA25" s="18"/>
      <c r="BB25" s="35"/>
      <c r="BC25" s="35"/>
      <c r="BD25" s="35"/>
      <c r="BE25" s="35"/>
      <c r="BF25" s="35"/>
      <c r="BG25" s="36"/>
      <c r="BH25" s="9"/>
      <c r="BI25" s="13"/>
      <c r="BJ25" s="72"/>
      <c r="BK25" s="18"/>
      <c r="BL25" s="35"/>
      <c r="BM25" s="35"/>
      <c r="BN25" s="35"/>
      <c r="BO25" s="35"/>
      <c r="BP25" s="35"/>
      <c r="BQ25" s="36"/>
      <c r="BR25" s="9"/>
      <c r="BS25" s="13"/>
      <c r="BT25" s="72"/>
      <c r="BU25" s="18"/>
      <c r="BV25" s="35"/>
      <c r="BW25" s="35"/>
      <c r="BX25" s="35"/>
      <c r="BY25" s="35"/>
      <c r="BZ25" s="35"/>
      <c r="CA25" s="36"/>
      <c r="CB25" s="9"/>
      <c r="CC25" s="13"/>
      <c r="CD25" s="72"/>
      <c r="CE25" s="18"/>
      <c r="CF25" s="35"/>
      <c r="CG25" s="35"/>
      <c r="CH25" s="35"/>
      <c r="CI25" s="35"/>
      <c r="CJ25" s="35"/>
      <c r="CK25" s="36"/>
      <c r="CL25" s="9"/>
      <c r="CM25" s="13"/>
      <c r="CN25" s="72"/>
      <c r="CO25" s="18"/>
      <c r="CP25" s="35"/>
      <c r="CQ25" s="35"/>
      <c r="CR25" s="35"/>
      <c r="CS25" s="35"/>
      <c r="CT25" s="35"/>
      <c r="CU25" s="36"/>
      <c r="CV25" s="9"/>
      <c r="CW25" s="13"/>
      <c r="CX25" s="72"/>
      <c r="CY25" s="18"/>
      <c r="CZ25" s="35"/>
      <c r="DA25" s="35"/>
      <c r="DB25" s="35"/>
      <c r="DC25" s="35"/>
      <c r="DD25" s="35"/>
      <c r="DE25" s="36"/>
      <c r="DF25" s="9"/>
      <c r="DG25" s="13"/>
      <c r="DH25" s="72"/>
      <c r="DI25" s="18"/>
      <c r="DJ25" s="35"/>
      <c r="DK25" s="35"/>
      <c r="DL25" s="35"/>
      <c r="DM25" s="35"/>
      <c r="DN25" s="35"/>
      <c r="DO25" s="36"/>
      <c r="DP25" s="9"/>
      <c r="DQ25" s="13"/>
      <c r="DR25" s="78"/>
      <c r="EB25" s="78"/>
      <c r="EL25" s="78"/>
      <c r="EV25" s="78"/>
      <c r="FF25" s="78"/>
      <c r="FP25" s="78"/>
      <c r="FZ25" s="78"/>
      <c r="GJ25" s="78"/>
      <c r="GT25" s="78"/>
      <c r="HD25" s="78"/>
      <c r="HN25" s="78"/>
      <c r="HX25" s="78"/>
      <c r="IH25" s="78"/>
    </row>
    <row r="26" spans="1:242" s="1" customFormat="1" x14ac:dyDescent="0.3">
      <c r="A26" s="603" t="str">
        <f ca="1">IF(ISBLANK('Data Summary'!A28),"",'Data Summary'!A28)</f>
        <v/>
      </c>
      <c r="B26" s="72"/>
      <c r="C26" s="20"/>
      <c r="D26" s="4"/>
      <c r="E26" s="4"/>
      <c r="F26" s="4"/>
      <c r="G26" s="4"/>
      <c r="H26" s="4"/>
      <c r="I26" s="24"/>
      <c r="J26" s="9"/>
      <c r="K26" s="13"/>
      <c r="L26" s="72"/>
      <c r="M26" s="20"/>
      <c r="N26" s="4"/>
      <c r="O26" s="4"/>
      <c r="P26" s="4"/>
      <c r="Q26" s="4"/>
      <c r="R26" s="4"/>
      <c r="S26" s="24"/>
      <c r="T26" s="9"/>
      <c r="U26" s="13"/>
      <c r="V26" s="72"/>
      <c r="W26" s="20"/>
      <c r="X26" s="4"/>
      <c r="Y26" s="4"/>
      <c r="Z26" s="4"/>
      <c r="AA26" s="4"/>
      <c r="AB26" s="4"/>
      <c r="AC26" s="24"/>
      <c r="AD26" s="9"/>
      <c r="AE26" s="13"/>
      <c r="AF26" s="72"/>
      <c r="AG26" s="20"/>
      <c r="AH26" s="4"/>
      <c r="AI26" s="4"/>
      <c r="AJ26" s="4"/>
      <c r="AK26" s="4"/>
      <c r="AL26" s="4"/>
      <c r="AM26" s="24"/>
      <c r="AN26" s="9"/>
      <c r="AO26" s="13"/>
      <c r="AP26" s="72"/>
      <c r="AQ26" s="20"/>
      <c r="AR26" s="4"/>
      <c r="AS26" s="4"/>
      <c r="AT26" s="4"/>
      <c r="AU26" s="4"/>
      <c r="AV26" s="4"/>
      <c r="AW26" s="24"/>
      <c r="AX26" s="9"/>
      <c r="AY26" s="13"/>
      <c r="AZ26" s="72"/>
      <c r="BA26" s="20"/>
      <c r="BB26" s="4"/>
      <c r="BC26" s="4"/>
      <c r="BD26" s="4"/>
      <c r="BE26" s="4"/>
      <c r="BF26" s="4"/>
      <c r="BG26" s="24"/>
      <c r="BH26" s="9"/>
      <c r="BI26" s="13"/>
      <c r="BJ26" s="72"/>
      <c r="BK26" s="20"/>
      <c r="BL26" s="4"/>
      <c r="BM26" s="4"/>
      <c r="BN26" s="4"/>
      <c r="BO26" s="4"/>
      <c r="BP26" s="4"/>
      <c r="BQ26" s="24"/>
      <c r="BR26" s="9"/>
      <c r="BS26" s="13"/>
      <c r="BT26" s="72"/>
      <c r="BU26" s="20"/>
      <c r="BV26" s="4"/>
      <c r="BW26" s="4"/>
      <c r="BX26" s="4"/>
      <c r="BY26" s="4"/>
      <c r="BZ26" s="4"/>
      <c r="CA26" s="24"/>
      <c r="CB26" s="9"/>
      <c r="CC26" s="13"/>
      <c r="CD26" s="72"/>
      <c r="CE26" s="20"/>
      <c r="CF26" s="4"/>
      <c r="CG26" s="4"/>
      <c r="CH26" s="4"/>
      <c r="CI26" s="4"/>
      <c r="CJ26" s="4"/>
      <c r="CK26" s="24"/>
      <c r="CL26" s="9"/>
      <c r="CM26" s="13"/>
      <c r="CN26" s="72"/>
      <c r="CO26" s="20"/>
      <c r="CP26" s="4"/>
      <c r="CQ26" s="4"/>
      <c r="CR26" s="4"/>
      <c r="CS26" s="4"/>
      <c r="CT26" s="4"/>
      <c r="CU26" s="24"/>
      <c r="CV26" s="9"/>
      <c r="CW26" s="13"/>
      <c r="CX26" s="72"/>
      <c r="CY26" s="20"/>
      <c r="CZ26" s="4"/>
      <c r="DA26" s="4"/>
      <c r="DB26" s="4"/>
      <c r="DC26" s="4"/>
      <c r="DD26" s="4"/>
      <c r="DE26" s="24"/>
      <c r="DF26" s="9"/>
      <c r="DG26" s="13"/>
      <c r="DH26" s="72"/>
      <c r="DI26" s="20"/>
      <c r="DJ26" s="4"/>
      <c r="DK26" s="4"/>
      <c r="DL26" s="4"/>
      <c r="DM26" s="4"/>
      <c r="DN26" s="4"/>
      <c r="DO26" s="24"/>
      <c r="DP26" s="9"/>
      <c r="DQ26" s="13"/>
      <c r="DR26" s="78"/>
      <c r="EB26" s="78"/>
      <c r="EL26" s="78"/>
      <c r="EV26" s="78"/>
      <c r="FF26" s="78"/>
      <c r="FP26" s="78"/>
      <c r="FZ26" s="78"/>
      <c r="GJ26" s="78"/>
      <c r="GT26" s="78"/>
      <c r="HD26" s="78"/>
      <c r="HN26" s="78"/>
      <c r="HX26" s="78"/>
      <c r="IH26" s="78"/>
    </row>
    <row r="27" spans="1:242" s="1" customFormat="1" ht="93" customHeight="1" x14ac:dyDescent="0.3">
      <c r="A27" s="180" t="str">
        <f ca="1">IF(ISBLANK('Data Summary'!A29),"",'Data Summary'!A29)</f>
        <v/>
      </c>
      <c r="B27" s="73" t="str">
        <f>HLOOKUP(Introduction!$G$4,nametranslations,111,FALSE)</f>
        <v>Notes</v>
      </c>
      <c r="C27" s="348" t="s">
        <v>155</v>
      </c>
      <c r="D27" s="348"/>
      <c r="E27" s="348"/>
      <c r="F27" s="348"/>
      <c r="G27" s="348"/>
      <c r="H27" s="348"/>
      <c r="I27" s="349"/>
      <c r="J27" s="9"/>
      <c r="K27" s="13"/>
      <c r="L27" s="73" t="str">
        <f>HLOOKUP(Introduction!$G$4,nametranslations,111,FALSE)</f>
        <v>Notes</v>
      </c>
      <c r="M27" s="348" t="s">
        <v>154</v>
      </c>
      <c r="N27" s="348"/>
      <c r="O27" s="348"/>
      <c r="P27" s="348"/>
      <c r="Q27" s="348"/>
      <c r="R27" s="348"/>
      <c r="S27" s="349"/>
      <c r="T27" s="9"/>
      <c r="U27" s="13"/>
      <c r="V27" s="73" t="str">
        <f>HLOOKUP(Introduction!$G$4,nametranslations,111,FALSE)</f>
        <v>Notes</v>
      </c>
      <c r="W27" s="345" t="s">
        <v>305</v>
      </c>
      <c r="X27" s="346"/>
      <c r="Y27" s="346"/>
      <c r="Z27" s="346"/>
      <c r="AA27" s="346"/>
      <c r="AB27" s="346"/>
      <c r="AC27" s="347"/>
      <c r="AD27" s="9"/>
      <c r="AE27" s="13"/>
      <c r="AF27" s="73" t="str">
        <f>HLOOKUP(Introduction!$G$4,nametranslations,111,FALSE)</f>
        <v>Notes</v>
      </c>
      <c r="AG27" s="348" t="s">
        <v>150</v>
      </c>
      <c r="AH27" s="348"/>
      <c r="AI27" s="348"/>
      <c r="AJ27" s="348"/>
      <c r="AK27" s="348"/>
      <c r="AL27" s="348"/>
      <c r="AM27" s="349"/>
      <c r="AN27" s="9"/>
      <c r="AO27" s="13"/>
      <c r="AP27" s="73" t="str">
        <f>HLOOKUP(Introduction!$G$4,nametranslations,111,FALSE)</f>
        <v>Notes</v>
      </c>
      <c r="AQ27" s="348" t="s">
        <v>151</v>
      </c>
      <c r="AR27" s="348"/>
      <c r="AS27" s="348"/>
      <c r="AT27" s="348"/>
      <c r="AU27" s="348"/>
      <c r="AV27" s="348"/>
      <c r="AW27" s="349"/>
      <c r="AX27" s="9"/>
      <c r="AY27" s="13"/>
      <c r="AZ27" s="73" t="str">
        <f>HLOOKUP(Introduction!$G$4,nametranslations,111,FALSE)</f>
        <v>Notes</v>
      </c>
      <c r="BA27" s="348" t="s">
        <v>152</v>
      </c>
      <c r="BB27" s="348"/>
      <c r="BC27" s="348"/>
      <c r="BD27" s="348"/>
      <c r="BE27" s="348"/>
      <c r="BF27" s="348"/>
      <c r="BG27" s="349"/>
      <c r="BH27" s="9"/>
      <c r="BI27" s="13"/>
      <c r="BJ27" s="73" t="str">
        <f>HLOOKUP(Introduction!$G$4,nametranslations,111,FALSE)</f>
        <v>Notes</v>
      </c>
      <c r="BK27" s="348" t="s">
        <v>218</v>
      </c>
      <c r="BL27" s="348"/>
      <c r="BM27" s="348"/>
      <c r="BN27" s="348"/>
      <c r="BO27" s="348"/>
      <c r="BP27" s="348"/>
      <c r="BQ27" s="349"/>
      <c r="BR27" s="9"/>
      <c r="BS27" s="13"/>
      <c r="BT27" s="73" t="str">
        <f>HLOOKUP(Introduction!$G$4,nametranslations,111,FALSE)</f>
        <v>Notes</v>
      </c>
      <c r="BU27" s="348" t="s">
        <v>205</v>
      </c>
      <c r="BV27" s="348"/>
      <c r="BW27" s="348"/>
      <c r="BX27" s="348"/>
      <c r="BY27" s="348"/>
      <c r="BZ27" s="348"/>
      <c r="CA27" s="349"/>
      <c r="CB27" s="9"/>
      <c r="CC27" s="13"/>
      <c r="CD27" s="73" t="str">
        <f>HLOOKUP(Introduction!$G$4,nametranslations,111,FALSE)</f>
        <v>Notes</v>
      </c>
      <c r="CE27" s="348" t="s">
        <v>219</v>
      </c>
      <c r="CF27" s="348"/>
      <c r="CG27" s="348"/>
      <c r="CH27" s="348"/>
      <c r="CI27" s="348"/>
      <c r="CJ27" s="348"/>
      <c r="CK27" s="349"/>
      <c r="CL27" s="9"/>
      <c r="CM27" s="13"/>
      <c r="CN27" s="73" t="str">
        <f>HLOOKUP(Introduction!$G$4,nametranslations,111,FALSE)</f>
        <v>Notes</v>
      </c>
      <c r="CO27" s="348" t="s">
        <v>212</v>
      </c>
      <c r="CP27" s="348"/>
      <c r="CQ27" s="348"/>
      <c r="CR27" s="348"/>
      <c r="CS27" s="348"/>
      <c r="CT27" s="348"/>
      <c r="CU27" s="349"/>
      <c r="CV27" s="9"/>
      <c r="CW27" s="13"/>
      <c r="CX27" s="73" t="str">
        <f>HLOOKUP(Introduction!$G$4,nametranslations,111,FALSE)</f>
        <v>Notes</v>
      </c>
      <c r="CY27" s="348" t="s">
        <v>283</v>
      </c>
      <c r="CZ27" s="348"/>
      <c r="DA27" s="348"/>
      <c r="DB27" s="348"/>
      <c r="DC27" s="348"/>
      <c r="DD27" s="348"/>
      <c r="DE27" s="349"/>
      <c r="DF27" s="9"/>
      <c r="DG27" s="13"/>
      <c r="DH27" s="73" t="str">
        <f>HLOOKUP(Introduction!$G$4,nametranslations,111,FALSE)</f>
        <v>Notes</v>
      </c>
      <c r="DI27" s="345" t="s">
        <v>288</v>
      </c>
      <c r="DJ27" s="346"/>
      <c r="DK27" s="346"/>
      <c r="DL27" s="346"/>
      <c r="DM27" s="346"/>
      <c r="DN27" s="346"/>
      <c r="DO27" s="347"/>
      <c r="DP27" s="9"/>
      <c r="DQ27" s="13"/>
      <c r="DR27" s="78"/>
      <c r="EB27" s="78"/>
      <c r="EL27" s="78"/>
      <c r="EV27" s="78"/>
      <c r="FF27" s="78"/>
      <c r="FP27" s="78"/>
      <c r="FZ27" s="78"/>
      <c r="GJ27" s="78"/>
      <c r="GT27" s="78"/>
      <c r="HD27" s="78"/>
      <c r="HN27" s="78"/>
      <c r="HX27" s="78"/>
      <c r="IH27" s="78"/>
    </row>
    <row r="28" spans="1:242" s="1" customFormat="1" ht="15.75" customHeight="1" x14ac:dyDescent="0.3">
      <c r="A28" s="180" t="str">
        <f ca="1">IF(ISBLANK('Data Summary'!A30),"",'Data Summary'!A30)</f>
        <v/>
      </c>
      <c r="B28" s="73"/>
      <c r="C28" s="10" t="str">
        <f>HLOOKUP(Introduction!$G$4,nametranslations,112,FALSE)</f>
        <v>Facility estimate used</v>
      </c>
      <c r="D28" s="31" t="s">
        <v>148</v>
      </c>
      <c r="E28" s="60"/>
      <c r="F28" s="60"/>
      <c r="G28" s="60"/>
      <c r="H28" s="60"/>
      <c r="I28" s="59"/>
      <c r="J28" s="9"/>
      <c r="K28" s="13"/>
      <c r="L28" s="73"/>
      <c r="M28" s="10" t="str">
        <f>HLOOKUP(Introduction!$G$4,nametranslations,112,FALSE)</f>
        <v>Facility estimate used</v>
      </c>
      <c r="N28" s="31" t="s">
        <v>148</v>
      </c>
      <c r="O28" s="61"/>
      <c r="P28" s="61"/>
      <c r="Q28" s="61"/>
      <c r="R28" s="61"/>
      <c r="S28" s="62"/>
      <c r="T28" s="9"/>
      <c r="U28" s="13"/>
      <c r="V28" s="73"/>
      <c r="W28" s="10" t="str">
        <f>HLOOKUP(Introduction!$G$4,nametranslations,112,FALSE)</f>
        <v>Facility estimate used</v>
      </c>
      <c r="X28" s="31" t="s">
        <v>148</v>
      </c>
      <c r="Y28" s="61"/>
      <c r="Z28" s="61"/>
      <c r="AA28" s="61"/>
      <c r="AB28" s="61"/>
      <c r="AC28" s="62"/>
      <c r="AD28" s="9"/>
      <c r="AE28" s="13"/>
      <c r="AF28" s="73"/>
      <c r="AG28" s="10" t="str">
        <f>HLOOKUP(Introduction!$G$4,nametranslations,112,FALSE)</f>
        <v>Facility estimate used</v>
      </c>
      <c r="AH28" s="31" t="s">
        <v>148</v>
      </c>
      <c r="AI28" s="61"/>
      <c r="AJ28" s="61"/>
      <c r="AK28" s="61"/>
      <c r="AL28" s="61"/>
      <c r="AM28" s="62"/>
      <c r="AN28" s="9"/>
      <c r="AO28" s="13"/>
      <c r="AP28" s="73"/>
      <c r="AQ28" s="10" t="str">
        <f>HLOOKUP(Introduction!$G$4,nametranslations,112,FALSE)</f>
        <v>Facility estimate used</v>
      </c>
      <c r="AR28" s="61"/>
      <c r="AS28" s="61"/>
      <c r="AT28" s="61"/>
      <c r="AU28" s="61"/>
      <c r="AV28" s="61"/>
      <c r="AW28" s="62"/>
      <c r="AX28" s="9"/>
      <c r="AY28" s="13"/>
      <c r="AZ28" s="73"/>
      <c r="BA28" s="10" t="str">
        <f>HLOOKUP(Introduction!$G$4,nametranslations,112,FALSE)</f>
        <v>Facility estimate used</v>
      </c>
      <c r="BB28" s="60"/>
      <c r="BC28" s="60"/>
      <c r="BD28" s="60"/>
      <c r="BE28" s="60"/>
      <c r="BF28" s="60"/>
      <c r="BG28" s="59"/>
      <c r="BH28" s="9"/>
      <c r="BI28" s="13"/>
      <c r="BJ28" s="73"/>
      <c r="BK28" s="10" t="str">
        <f>HLOOKUP(Introduction!$G$4,nametranslations,112,FALSE)</f>
        <v>Facility estimate used</v>
      </c>
      <c r="BL28" s="31"/>
      <c r="BM28" s="31"/>
      <c r="BN28" s="31"/>
      <c r="BO28" s="31"/>
      <c r="BP28" s="31"/>
      <c r="BQ28" s="59"/>
      <c r="BR28" s="9"/>
      <c r="BS28" s="13"/>
      <c r="BT28" s="73"/>
      <c r="BU28" s="10" t="str">
        <f>HLOOKUP(Introduction!$G$4,nametranslations,112,FALSE)</f>
        <v>Facility estimate used</v>
      </c>
      <c r="BV28" s="31" t="s">
        <v>147</v>
      </c>
      <c r="BW28" s="31" t="s">
        <v>147</v>
      </c>
      <c r="BX28" s="31" t="s">
        <v>147</v>
      </c>
      <c r="BY28" s="31"/>
      <c r="BZ28" s="31" t="s">
        <v>147</v>
      </c>
      <c r="CA28" s="59"/>
      <c r="CB28" s="9"/>
      <c r="CC28" s="13"/>
      <c r="CD28" s="73"/>
      <c r="CE28" s="10" t="str">
        <f>HLOOKUP(Introduction!$G$4,nametranslations,112,FALSE)</f>
        <v>Facility estimate used</v>
      </c>
      <c r="CF28" s="31"/>
      <c r="CG28" s="31"/>
      <c r="CH28" s="31"/>
      <c r="CI28" s="31"/>
      <c r="CJ28" s="31"/>
      <c r="CK28" s="59"/>
      <c r="CL28" s="9"/>
      <c r="CM28" s="13"/>
      <c r="CN28" s="73"/>
      <c r="CO28" s="10" t="str">
        <f>HLOOKUP(Introduction!$G$4,nametranslations,112,FALSE)</f>
        <v>Facility estimate used</v>
      </c>
      <c r="CP28" s="31"/>
      <c r="CQ28" s="31"/>
      <c r="CR28" s="31"/>
      <c r="CS28" s="31"/>
      <c r="CT28" s="31"/>
      <c r="CU28" s="59"/>
      <c r="CV28" s="9"/>
      <c r="CW28" s="13"/>
      <c r="CX28" s="73"/>
      <c r="CY28" s="10" t="str">
        <f>HLOOKUP(Introduction!$G$4,nametranslations,112,FALSE)</f>
        <v>Facility estimate used</v>
      </c>
      <c r="CZ28" s="31"/>
      <c r="DA28" s="31"/>
      <c r="DB28" s="31"/>
      <c r="DC28" s="31"/>
      <c r="DD28" s="31"/>
      <c r="DE28" s="59"/>
      <c r="DF28" s="9"/>
      <c r="DG28" s="13"/>
      <c r="DH28" s="73"/>
      <c r="DI28" s="10" t="str">
        <f>HLOOKUP(Introduction!$G$4,nametranslations,112,FALSE)</f>
        <v>Facility estimate used</v>
      </c>
      <c r="DJ28" s="31" t="s">
        <v>148</v>
      </c>
      <c r="DK28" s="31" t="s">
        <v>148</v>
      </c>
      <c r="DL28" s="31" t="s">
        <v>148</v>
      </c>
      <c r="DM28" s="31"/>
      <c r="DN28" s="31"/>
      <c r="DO28" s="59"/>
      <c r="DP28" s="9"/>
      <c r="DQ28" s="13"/>
      <c r="DR28" s="78"/>
      <c r="EB28" s="78"/>
      <c r="EL28" s="78"/>
      <c r="EV28" s="78"/>
      <c r="FF28" s="78"/>
      <c r="FP28" s="78"/>
      <c r="FZ28" s="78"/>
      <c r="GJ28" s="78"/>
      <c r="GT28" s="78"/>
      <c r="HD28" s="78"/>
      <c r="HN28" s="78"/>
      <c r="HX28" s="78"/>
      <c r="IH28" s="78"/>
    </row>
    <row r="29" spans="1:242" s="1" customFormat="1" ht="15" customHeight="1" x14ac:dyDescent="0.3">
      <c r="A29" s="180" t="str">
        <f ca="1">IF(ISBLANK('Data Summary'!A31),"",'Data Summary'!A31)</f>
        <v/>
      </c>
      <c r="B29" s="73"/>
      <c r="C29" s="10" t="str">
        <f>HLOOKUP(Introduction!$G$4,nametranslations,113,FALSE)</f>
        <v>Improved estimate used</v>
      </c>
      <c r="D29" s="31"/>
      <c r="E29" s="31"/>
      <c r="F29" s="31"/>
      <c r="G29" s="31"/>
      <c r="H29" s="31"/>
      <c r="I29" s="57"/>
      <c r="J29" s="9"/>
      <c r="K29" s="13"/>
      <c r="L29" s="73"/>
      <c r="M29" s="10" t="str">
        <f>HLOOKUP(Introduction!$G$4,nametranslations,113,FALSE)</f>
        <v>Improved estimate used</v>
      </c>
      <c r="N29" s="31"/>
      <c r="O29" s="31"/>
      <c r="P29" s="31"/>
      <c r="Q29" s="31"/>
      <c r="R29" s="31"/>
      <c r="S29" s="57"/>
      <c r="T29" s="9"/>
      <c r="U29" s="13"/>
      <c r="V29" s="73"/>
      <c r="W29" s="10" t="str">
        <f>HLOOKUP(Introduction!$G$4,nametranslations,113,FALSE)</f>
        <v>Improved estimate used</v>
      </c>
      <c r="X29" s="31" t="s">
        <v>147</v>
      </c>
      <c r="Y29" s="31"/>
      <c r="Z29" s="31"/>
      <c r="AA29" s="31"/>
      <c r="AB29" s="31"/>
      <c r="AC29" s="57"/>
      <c r="AD29" s="9"/>
      <c r="AE29" s="13"/>
      <c r="AF29" s="73"/>
      <c r="AG29" s="10" t="str">
        <f>HLOOKUP(Introduction!$G$4,nametranslations,113,FALSE)</f>
        <v>Improved estimate used</v>
      </c>
      <c r="AH29" s="31"/>
      <c r="AI29" s="31"/>
      <c r="AJ29" s="31"/>
      <c r="AK29" s="31"/>
      <c r="AL29" s="31"/>
      <c r="AM29" s="57"/>
      <c r="AN29" s="9"/>
      <c r="AO29" s="13"/>
      <c r="AP29" s="73"/>
      <c r="AQ29" s="10" t="str">
        <f>HLOOKUP(Introduction!$G$4,nametranslations,113,FALSE)</f>
        <v>Improved estimate used</v>
      </c>
      <c r="AR29" s="31"/>
      <c r="AS29" s="31"/>
      <c r="AT29" s="31"/>
      <c r="AU29" s="31"/>
      <c r="AV29" s="31"/>
      <c r="AW29" s="57"/>
      <c r="AX29" s="9"/>
      <c r="AY29" s="13"/>
      <c r="AZ29" s="73"/>
      <c r="BA29" s="10" t="str">
        <f>HLOOKUP(Introduction!$G$4,nametranslations,113,FALSE)</f>
        <v>Improved estimate used</v>
      </c>
      <c r="BB29" s="31"/>
      <c r="BC29" s="31"/>
      <c r="BD29" s="31"/>
      <c r="BE29" s="31"/>
      <c r="BF29" s="31"/>
      <c r="BG29" s="57"/>
      <c r="BH29" s="9"/>
      <c r="BI29" s="13"/>
      <c r="BJ29" s="73"/>
      <c r="BK29" s="10" t="str">
        <f>HLOOKUP(Introduction!$G$4,nametranslations,113,FALSE)</f>
        <v>Improved estimate used</v>
      </c>
      <c r="BL29" s="31"/>
      <c r="BM29" s="31"/>
      <c r="BN29" s="31"/>
      <c r="BO29" s="31"/>
      <c r="BP29" s="31"/>
      <c r="BQ29" s="57"/>
      <c r="BR29" s="9"/>
      <c r="BS29" s="13"/>
      <c r="BT29" s="73"/>
      <c r="BU29" s="10" t="str">
        <f>HLOOKUP(Introduction!$G$4,nametranslations,113,FALSE)</f>
        <v>Improved estimate used</v>
      </c>
      <c r="BV29" s="31" t="s">
        <v>147</v>
      </c>
      <c r="BW29" s="31" t="s">
        <v>147</v>
      </c>
      <c r="BX29" s="31" t="s">
        <v>147</v>
      </c>
      <c r="BY29" s="31"/>
      <c r="BZ29" s="31" t="s">
        <v>147</v>
      </c>
      <c r="CA29" s="57"/>
      <c r="CB29" s="9"/>
      <c r="CC29" s="13"/>
      <c r="CD29" s="73"/>
      <c r="CE29" s="10" t="str">
        <f>HLOOKUP(Introduction!$G$4,nametranslations,113,FALSE)</f>
        <v>Improved estimate used</v>
      </c>
      <c r="CF29" s="31"/>
      <c r="CG29" s="31"/>
      <c r="CH29" s="31"/>
      <c r="CI29" s="31"/>
      <c r="CJ29" s="31"/>
      <c r="CK29" s="57"/>
      <c r="CL29" s="9"/>
      <c r="CM29" s="13"/>
      <c r="CN29" s="73"/>
      <c r="CO29" s="10" t="str">
        <f>HLOOKUP(Introduction!$G$4,nametranslations,113,FALSE)</f>
        <v>Improved estimate used</v>
      </c>
      <c r="CP29" s="31"/>
      <c r="CQ29" s="31"/>
      <c r="CR29" s="31"/>
      <c r="CS29" s="31"/>
      <c r="CT29" s="31"/>
      <c r="CU29" s="57"/>
      <c r="CV29" s="9"/>
      <c r="CW29" s="13"/>
      <c r="CX29" s="73"/>
      <c r="CY29" s="10" t="str">
        <f>HLOOKUP(Introduction!$G$4,nametranslations,113,FALSE)</f>
        <v>Improved estimate used</v>
      </c>
      <c r="CZ29" s="31"/>
      <c r="DA29" s="31"/>
      <c r="DB29" s="31"/>
      <c r="DC29" s="31"/>
      <c r="DD29" s="31"/>
      <c r="DE29" s="57"/>
      <c r="DF29" s="9"/>
      <c r="DG29" s="13"/>
      <c r="DH29" s="73"/>
      <c r="DI29" s="10" t="str">
        <f>HLOOKUP(Introduction!$G$4,nametranslations,113,FALSE)</f>
        <v>Improved estimate used</v>
      </c>
      <c r="DJ29" s="31"/>
      <c r="DK29" s="31"/>
      <c r="DL29" s="31"/>
      <c r="DM29" s="31"/>
      <c r="DN29" s="31"/>
      <c r="DO29" s="57"/>
      <c r="DP29" s="9"/>
      <c r="DQ29" s="13"/>
      <c r="DR29" s="78"/>
      <c r="EB29" s="78"/>
      <c r="EL29" s="78"/>
      <c r="EV29" s="78"/>
      <c r="FF29" s="78"/>
      <c r="FP29" s="78"/>
      <c r="FZ29" s="78"/>
      <c r="GJ29" s="78"/>
      <c r="GT29" s="78"/>
      <c r="HD29" s="78"/>
      <c r="HN29" s="78"/>
      <c r="HX29" s="78"/>
      <c r="IH29" s="78"/>
    </row>
    <row r="30" spans="1:242" s="1" customFormat="1" ht="21" customHeight="1" x14ac:dyDescent="0.3">
      <c r="A30" s="180" t="str">
        <f ca="1">IF(ISBLANK('Data Summary'!A32),"",'Data Summary'!A32)</f>
        <v/>
      </c>
      <c r="B30" s="73"/>
      <c r="C30" s="10" t="str">
        <f>HLOOKUP(Introduction!$G$4,nametranslations,122,FALSE)</f>
        <v>Improved &amp; usable estimate used</v>
      </c>
      <c r="D30" s="31" t="s">
        <v>148</v>
      </c>
      <c r="E30" s="31"/>
      <c r="F30" s="31"/>
      <c r="G30" s="31"/>
      <c r="H30" s="31"/>
      <c r="I30" s="57"/>
      <c r="J30" s="9"/>
      <c r="K30" s="13"/>
      <c r="L30" s="73"/>
      <c r="M30" s="10" t="str">
        <f>HLOOKUP(Introduction!$G$4,nametranslations,122,FALSE)</f>
        <v>Improved &amp; usable estimate used</v>
      </c>
      <c r="N30" s="31"/>
      <c r="O30" s="31"/>
      <c r="P30" s="31"/>
      <c r="Q30" s="31"/>
      <c r="R30" s="31"/>
      <c r="S30" s="57"/>
      <c r="T30" s="9"/>
      <c r="U30" s="13"/>
      <c r="V30" s="73"/>
      <c r="W30" s="10" t="str">
        <f>HLOOKUP(Introduction!$G$4,nametranslations,122,FALSE)</f>
        <v>Improved &amp; usable estimate used</v>
      </c>
      <c r="X30" s="31"/>
      <c r="Y30" s="31"/>
      <c r="Z30" s="31"/>
      <c r="AA30" s="31"/>
      <c r="AB30" s="31"/>
      <c r="AC30" s="57"/>
      <c r="AD30" s="9"/>
      <c r="AE30" s="13"/>
      <c r="AF30" s="73"/>
      <c r="AG30" s="10" t="str">
        <f>HLOOKUP(Introduction!$G$4,nametranslations,122,FALSE)</f>
        <v>Improved &amp; usable estimate used</v>
      </c>
      <c r="AH30" s="31"/>
      <c r="AI30" s="31"/>
      <c r="AJ30" s="31"/>
      <c r="AK30" s="31"/>
      <c r="AL30" s="31"/>
      <c r="AM30" s="57"/>
      <c r="AN30" s="9"/>
      <c r="AO30" s="13"/>
      <c r="AP30" s="73"/>
      <c r="AQ30" s="10" t="str">
        <f>HLOOKUP(Introduction!$G$4,nametranslations,122,FALSE)</f>
        <v>Improved &amp; usable estimate used</v>
      </c>
      <c r="AR30" s="31"/>
      <c r="AS30" s="31"/>
      <c r="AT30" s="31"/>
      <c r="AU30" s="31"/>
      <c r="AV30" s="31"/>
      <c r="AW30" s="57"/>
      <c r="AX30" s="9"/>
      <c r="AY30" s="13"/>
      <c r="AZ30" s="73"/>
      <c r="BA30" s="10" t="str">
        <f>HLOOKUP(Introduction!$G$4,nametranslations,122,FALSE)</f>
        <v>Improved &amp; usable estimate used</v>
      </c>
      <c r="BB30" s="31"/>
      <c r="BC30" s="31"/>
      <c r="BD30" s="31"/>
      <c r="BE30" s="31"/>
      <c r="BF30" s="31"/>
      <c r="BG30" s="57"/>
      <c r="BH30" s="9"/>
      <c r="BI30" s="13"/>
      <c r="BJ30" s="73"/>
      <c r="BK30" s="10" t="str">
        <f>HLOOKUP(Introduction!$G$4,nametranslations,122,FALSE)</f>
        <v>Improved &amp; usable estimate used</v>
      </c>
      <c r="BL30" s="31"/>
      <c r="BM30" s="31"/>
      <c r="BN30" s="31"/>
      <c r="BO30" s="31"/>
      <c r="BP30" s="31"/>
      <c r="BQ30" s="57"/>
      <c r="BR30" s="9"/>
      <c r="BS30" s="13"/>
      <c r="BT30" s="73"/>
      <c r="BU30" s="10" t="str">
        <f>HLOOKUP(Introduction!$G$4,nametranslations,122,FALSE)</f>
        <v>Improved &amp; usable estimate used</v>
      </c>
      <c r="BV30" s="31"/>
      <c r="BW30" s="31"/>
      <c r="BX30" s="31"/>
      <c r="BY30" s="31"/>
      <c r="BZ30" s="31"/>
      <c r="CA30" s="57"/>
      <c r="CB30" s="9"/>
      <c r="CC30" s="13"/>
      <c r="CD30" s="73"/>
      <c r="CE30" s="10" t="str">
        <f>HLOOKUP(Introduction!$G$4,nametranslations,122,FALSE)</f>
        <v>Improved &amp; usable estimate used</v>
      </c>
      <c r="CF30" s="31"/>
      <c r="CG30" s="31"/>
      <c r="CH30" s="31"/>
      <c r="CI30" s="31"/>
      <c r="CJ30" s="31"/>
      <c r="CK30" s="57"/>
      <c r="CL30" s="9"/>
      <c r="CM30" s="13"/>
      <c r="CN30" s="73"/>
      <c r="CO30" s="10" t="str">
        <f>HLOOKUP(Introduction!$G$4,nametranslations,122,FALSE)</f>
        <v>Improved &amp; usable estimate used</v>
      </c>
      <c r="CP30" s="31"/>
      <c r="CQ30" s="31"/>
      <c r="CR30" s="31"/>
      <c r="CS30" s="31"/>
      <c r="CT30" s="31"/>
      <c r="CU30" s="57"/>
      <c r="CV30" s="9"/>
      <c r="CW30" s="13"/>
      <c r="CX30" s="73"/>
      <c r="CY30" s="10" t="str">
        <f>HLOOKUP(Introduction!$G$4,nametranslations,122,FALSE)</f>
        <v>Improved &amp; usable estimate used</v>
      </c>
      <c r="CZ30" s="31"/>
      <c r="DA30" s="31"/>
      <c r="DB30" s="31"/>
      <c r="DC30" s="31"/>
      <c r="DD30" s="31"/>
      <c r="DE30" s="57"/>
      <c r="DF30" s="9"/>
      <c r="DG30" s="13"/>
      <c r="DH30" s="73"/>
      <c r="DI30" s="10" t="str">
        <f>HLOOKUP(Introduction!$G$4,nametranslations,122,FALSE)</f>
        <v>Improved &amp; usable estimate used</v>
      </c>
      <c r="DJ30" s="31"/>
      <c r="DK30" s="31"/>
      <c r="DL30" s="31"/>
      <c r="DM30" s="31"/>
      <c r="DN30" s="31"/>
      <c r="DO30" s="57"/>
      <c r="DP30" s="9"/>
      <c r="DQ30" s="13"/>
      <c r="DR30" s="78"/>
      <c r="EB30" s="78"/>
      <c r="EL30" s="78"/>
      <c r="EV30" s="78"/>
      <c r="FF30" s="78"/>
      <c r="FP30" s="78"/>
      <c r="FZ30" s="78"/>
      <c r="GJ30" s="78"/>
      <c r="GT30" s="78"/>
      <c r="HD30" s="78"/>
      <c r="HN30" s="78"/>
      <c r="HX30" s="78"/>
      <c r="IH30" s="78"/>
    </row>
    <row r="31" spans="1:242" ht="21" customHeight="1" x14ac:dyDescent="0.3">
      <c r="A31" s="180" t="str">
        <f ca="1">IF(ISBLANK('Data Summary'!A33),"",'Data Summary'!A33)</f>
        <v/>
      </c>
      <c r="B31" s="73"/>
      <c r="C31" s="10" t="str">
        <f>HLOOKUP(Introduction!$G$4,nametranslations,123,FALSE)</f>
        <v>Improved &amp; single-sex estimate used</v>
      </c>
      <c r="D31" s="31"/>
      <c r="E31" s="31"/>
      <c r="F31" s="31"/>
      <c r="G31" s="31"/>
      <c r="H31" s="31"/>
      <c r="I31" s="57"/>
      <c r="J31" s="9"/>
      <c r="K31" s="13"/>
      <c r="L31" s="73"/>
      <c r="M31" s="10" t="str">
        <f>HLOOKUP(Introduction!$G$4,nametranslations,123,FALSE)</f>
        <v>Improved &amp; single-sex estimate used</v>
      </c>
      <c r="N31" s="31"/>
      <c r="O31" s="31"/>
      <c r="P31" s="31"/>
      <c r="Q31" s="31"/>
      <c r="R31" s="31"/>
      <c r="S31" s="57"/>
      <c r="T31" s="9"/>
      <c r="U31" s="13"/>
      <c r="V31" s="73"/>
      <c r="W31" s="10" t="str">
        <f>HLOOKUP(Introduction!$G$4,nametranslations,123,FALSE)</f>
        <v>Improved &amp; single-sex estimate used</v>
      </c>
      <c r="X31" s="31"/>
      <c r="Y31" s="31"/>
      <c r="Z31" s="31"/>
      <c r="AA31" s="31"/>
      <c r="AB31" s="31"/>
      <c r="AC31" s="57"/>
      <c r="AD31" s="9"/>
      <c r="AE31" s="13"/>
      <c r="AF31" s="73"/>
      <c r="AG31" s="10" t="str">
        <f>HLOOKUP(Introduction!$G$4,nametranslations,123,FALSE)</f>
        <v>Improved &amp; single-sex estimate used</v>
      </c>
      <c r="AH31" s="31"/>
      <c r="AI31" s="31"/>
      <c r="AJ31" s="31"/>
      <c r="AK31" s="31"/>
      <c r="AL31" s="31"/>
      <c r="AM31" s="57"/>
      <c r="AN31" s="9"/>
      <c r="AO31" s="13"/>
      <c r="AP31" s="73"/>
      <c r="AQ31" s="10" t="str">
        <f>HLOOKUP(Introduction!$G$4,nametranslations,123,FALSE)</f>
        <v>Improved &amp; single-sex estimate used</v>
      </c>
      <c r="AR31" s="31"/>
      <c r="AS31" s="31"/>
      <c r="AT31" s="31"/>
      <c r="AU31" s="31"/>
      <c r="AV31" s="31"/>
      <c r="AW31" s="57"/>
      <c r="AX31" s="9"/>
      <c r="AY31" s="13"/>
      <c r="AZ31" s="73"/>
      <c r="BA31" s="10" t="str">
        <f>HLOOKUP(Introduction!$G$4,nametranslations,123,FALSE)</f>
        <v>Improved &amp; single-sex estimate used</v>
      </c>
      <c r="BB31" s="31"/>
      <c r="BC31" s="31"/>
      <c r="BD31" s="31"/>
      <c r="BE31" s="31"/>
      <c r="BF31" s="31"/>
      <c r="BG31" s="57"/>
      <c r="BH31" s="9"/>
      <c r="BI31" s="13"/>
      <c r="BJ31" s="73"/>
      <c r="BK31" s="10" t="str">
        <f>HLOOKUP(Introduction!$G$4,nametranslations,123,FALSE)</f>
        <v>Improved &amp; single-sex estimate used</v>
      </c>
      <c r="BL31" s="31"/>
      <c r="BM31" s="31"/>
      <c r="BN31" s="31"/>
      <c r="BO31" s="31"/>
      <c r="BP31" s="31"/>
      <c r="BQ31" s="57"/>
      <c r="BR31" s="9"/>
      <c r="BS31" s="13"/>
      <c r="BT31" s="73"/>
      <c r="BU31" s="10" t="str">
        <f>HLOOKUP(Introduction!$G$4,nametranslations,123,FALSE)</f>
        <v>Improved &amp; single-sex estimate used</v>
      </c>
      <c r="BV31" s="31"/>
      <c r="BW31" s="31"/>
      <c r="BX31" s="31"/>
      <c r="BY31" s="31"/>
      <c r="BZ31" s="31"/>
      <c r="CA31" s="57"/>
      <c r="CB31" s="9"/>
      <c r="CC31" s="13"/>
      <c r="CD31" s="73"/>
      <c r="CE31" s="10" t="str">
        <f>HLOOKUP(Introduction!$G$4,nametranslations,123,FALSE)</f>
        <v>Improved &amp; single-sex estimate used</v>
      </c>
      <c r="CF31" s="31"/>
      <c r="CG31" s="31"/>
      <c r="CH31" s="31"/>
      <c r="CI31" s="31"/>
      <c r="CJ31" s="31"/>
      <c r="CK31" s="57"/>
      <c r="CL31" s="9"/>
      <c r="CM31" s="13"/>
      <c r="CN31" s="73"/>
      <c r="CO31" s="10" t="str">
        <f>HLOOKUP(Introduction!$G$4,nametranslations,123,FALSE)</f>
        <v>Improved &amp; single-sex estimate used</v>
      </c>
      <c r="CP31" s="31"/>
      <c r="CQ31" s="31"/>
      <c r="CR31" s="31"/>
      <c r="CS31" s="31"/>
      <c r="CT31" s="31"/>
      <c r="CU31" s="57"/>
      <c r="CV31" s="9"/>
      <c r="CW31" s="13"/>
      <c r="CX31" s="73"/>
      <c r="CY31" s="10" t="str">
        <f>HLOOKUP(Introduction!$G$4,nametranslations,123,FALSE)</f>
        <v>Improved &amp; single-sex estimate used</v>
      </c>
      <c r="CZ31" s="31"/>
      <c r="DA31" s="31"/>
      <c r="DB31" s="31"/>
      <c r="DC31" s="31"/>
      <c r="DD31" s="31"/>
      <c r="DE31" s="57"/>
      <c r="DF31" s="9"/>
      <c r="DG31" s="13"/>
      <c r="DH31" s="73"/>
      <c r="DI31" s="10" t="str">
        <f>HLOOKUP(Introduction!$G$4,nametranslations,123,FALSE)</f>
        <v>Improved &amp; single-sex estimate used</v>
      </c>
      <c r="DJ31" s="31"/>
      <c r="DK31" s="31"/>
      <c r="DL31" s="31"/>
      <c r="DM31" s="31"/>
      <c r="DN31" s="31"/>
      <c r="DO31" s="57"/>
      <c r="DP31" s="9"/>
      <c r="DQ31" s="13"/>
    </row>
    <row r="32" spans="1:242" ht="16.5" customHeight="1" x14ac:dyDescent="0.3">
      <c r="A32" s="180" t="str">
        <f ca="1">IF(ISBLANK('Data Summary'!A34),"",'Data Summary'!A34)</f>
        <v/>
      </c>
      <c r="B32" s="73"/>
      <c r="C32" s="10" t="str">
        <f>HLOOKUP(Introduction!$G$4,nametranslations,114,FALSE)</f>
        <v>Basic estimate used</v>
      </c>
      <c r="D32" s="31" t="s">
        <v>148</v>
      </c>
      <c r="E32" s="31"/>
      <c r="F32" s="31"/>
      <c r="G32" s="31"/>
      <c r="H32" s="31"/>
      <c r="I32" s="57"/>
      <c r="J32" s="9"/>
      <c r="K32" s="13"/>
      <c r="L32" s="73"/>
      <c r="M32" s="10" t="str">
        <f>HLOOKUP(Introduction!$G$4,nametranslations,114,FALSE)</f>
        <v>Basic estimate used</v>
      </c>
      <c r="N32" s="31"/>
      <c r="O32" s="31"/>
      <c r="P32" s="31"/>
      <c r="Q32" s="31"/>
      <c r="R32" s="31"/>
      <c r="S32" s="57"/>
      <c r="T32" s="9"/>
      <c r="U32" s="13"/>
      <c r="V32" s="73"/>
      <c r="W32" s="10" t="str">
        <f>HLOOKUP(Introduction!$G$4,nametranslations,114,FALSE)</f>
        <v>Basic estimate used</v>
      </c>
      <c r="X32" s="31"/>
      <c r="Y32" s="31"/>
      <c r="Z32" s="31"/>
      <c r="AA32" s="31"/>
      <c r="AB32" s="31"/>
      <c r="AC32" s="57"/>
      <c r="AD32" s="9"/>
      <c r="AE32" s="13"/>
      <c r="AF32" s="73"/>
      <c r="AG32" s="10" t="str">
        <f>HLOOKUP(Introduction!$G$4,nametranslations,114,FALSE)</f>
        <v>Basic estimate used</v>
      </c>
      <c r="AH32" s="31"/>
      <c r="AI32" s="31"/>
      <c r="AJ32" s="31"/>
      <c r="AK32" s="31"/>
      <c r="AL32" s="31"/>
      <c r="AM32" s="57"/>
      <c r="AN32" s="9"/>
      <c r="AO32" s="13"/>
      <c r="AP32" s="73"/>
      <c r="AQ32" s="10" t="str">
        <f>HLOOKUP(Introduction!$G$4,nametranslations,114,FALSE)</f>
        <v>Basic estimate used</v>
      </c>
      <c r="AR32" s="31"/>
      <c r="AS32" s="31"/>
      <c r="AT32" s="31"/>
      <c r="AU32" s="31"/>
      <c r="AV32" s="31"/>
      <c r="AW32" s="57"/>
      <c r="AX32" s="9"/>
      <c r="AY32" s="13"/>
      <c r="AZ32" s="73"/>
      <c r="BA32" s="10" t="str">
        <f>HLOOKUP(Introduction!$G$4,nametranslations,114,FALSE)</f>
        <v>Basic estimate used</v>
      </c>
      <c r="BB32" s="31"/>
      <c r="BC32" s="31"/>
      <c r="BD32" s="31"/>
      <c r="BE32" s="31"/>
      <c r="BF32" s="31"/>
      <c r="BG32" s="57"/>
      <c r="BH32" s="9"/>
      <c r="BI32" s="13"/>
      <c r="BJ32" s="73"/>
      <c r="BK32" s="10" t="str">
        <f>HLOOKUP(Introduction!$G$4,nametranslations,114,FALSE)</f>
        <v>Basic estimate used</v>
      </c>
      <c r="BL32" s="31" t="s">
        <v>147</v>
      </c>
      <c r="BM32" s="31"/>
      <c r="BN32" s="31"/>
      <c r="BO32" s="31"/>
      <c r="BP32" s="31" t="s">
        <v>147</v>
      </c>
      <c r="BQ32" s="57"/>
      <c r="BR32" s="9"/>
      <c r="BS32" s="13"/>
      <c r="BT32" s="73"/>
      <c r="BU32" s="10" t="str">
        <f>HLOOKUP(Introduction!$G$4,nametranslations,114,FALSE)</f>
        <v>Basic estimate used</v>
      </c>
      <c r="BV32" s="31" t="s">
        <v>148</v>
      </c>
      <c r="BW32" s="31" t="s">
        <v>148</v>
      </c>
      <c r="BX32" s="31" t="s">
        <v>148</v>
      </c>
      <c r="BY32" s="31"/>
      <c r="BZ32" s="31" t="s">
        <v>148</v>
      </c>
      <c r="CA32" s="57"/>
      <c r="CB32" s="9"/>
      <c r="CC32" s="13"/>
      <c r="CD32" s="73"/>
      <c r="CE32" s="10" t="str">
        <f>HLOOKUP(Introduction!$G$4,nametranslations,114,FALSE)</f>
        <v>Basic estimate used</v>
      </c>
      <c r="CF32" s="31" t="s">
        <v>147</v>
      </c>
      <c r="CG32" s="31"/>
      <c r="CH32" s="31"/>
      <c r="CI32" s="31"/>
      <c r="CJ32" s="31" t="s">
        <v>147</v>
      </c>
      <c r="CK32" s="57" t="s">
        <v>147</v>
      </c>
      <c r="CL32" s="9"/>
      <c r="CM32" s="13"/>
      <c r="CN32" s="73"/>
      <c r="CO32" s="10" t="str">
        <f>HLOOKUP(Introduction!$G$4,nametranslations,114,FALSE)</f>
        <v>Basic estimate used</v>
      </c>
      <c r="CP32" s="31" t="s">
        <v>147</v>
      </c>
      <c r="CQ32" s="31"/>
      <c r="CR32" s="31"/>
      <c r="CS32" s="31"/>
      <c r="CT32" s="31" t="s">
        <v>147</v>
      </c>
      <c r="CU32" s="57" t="s">
        <v>147</v>
      </c>
      <c r="CV32" s="9"/>
      <c r="CW32" s="13"/>
      <c r="CX32" s="73"/>
      <c r="CY32" s="10" t="str">
        <f>HLOOKUP(Introduction!$G$4,nametranslations,114,FALSE)</f>
        <v>Basic estimate used</v>
      </c>
      <c r="CZ32" s="31"/>
      <c r="DA32" s="31"/>
      <c r="DB32" s="31"/>
      <c r="DC32" s="31"/>
      <c r="DD32" s="31"/>
      <c r="DE32" s="57"/>
      <c r="DF32" s="9"/>
      <c r="DG32" s="13"/>
      <c r="DH32" s="73"/>
      <c r="DI32" s="10" t="str">
        <f>HLOOKUP(Introduction!$G$4,nametranslations,114,FALSE)</f>
        <v>Basic estimate used</v>
      </c>
      <c r="DJ32" s="31"/>
      <c r="DK32" s="31"/>
      <c r="DL32" s="31"/>
      <c r="DM32" s="31"/>
      <c r="DN32" s="31"/>
      <c r="DO32" s="57"/>
      <c r="DP32" s="9"/>
      <c r="DQ32" s="13"/>
    </row>
    <row r="33" spans="1:121" ht="16.5" customHeight="1" x14ac:dyDescent="0.3">
      <c r="A33" s="180" t="str">
        <f ca="1">IF(ISBLANK('Data Summary'!A35),"",'Data Summary'!A35)</f>
        <v/>
      </c>
      <c r="B33" s="74"/>
      <c r="C33" s="10" t="str">
        <f>HLOOKUP(Introduction!$G$4,nametranslations,115,FALSE)</f>
        <v>Number of schools total</v>
      </c>
      <c r="D33" s="8"/>
      <c r="E33" s="8"/>
      <c r="F33" s="8"/>
      <c r="G33" s="40"/>
      <c r="H33" s="41"/>
      <c r="I33" s="42"/>
      <c r="J33" s="9"/>
      <c r="K33" s="13"/>
      <c r="L33" s="74"/>
      <c r="M33" s="10" t="str">
        <f>HLOOKUP(Introduction!$G$4,nametranslations,115,FALSE)</f>
        <v>Number of schools total</v>
      </c>
      <c r="N33" s="8"/>
      <c r="O33" s="8"/>
      <c r="P33" s="8"/>
      <c r="Q33" s="40"/>
      <c r="R33" s="41"/>
      <c r="S33" s="42"/>
      <c r="T33" s="9"/>
      <c r="U33" s="13"/>
      <c r="V33" s="74"/>
      <c r="W33" s="10" t="str">
        <f>HLOOKUP(Introduction!$G$4,nametranslations,115,FALSE)</f>
        <v>Number of schools total</v>
      </c>
      <c r="X33" s="8">
        <v>13448</v>
      </c>
      <c r="Y33" s="8"/>
      <c r="Z33" s="8"/>
      <c r="AA33" s="40"/>
      <c r="AB33" s="41"/>
      <c r="AC33" s="42"/>
      <c r="AD33" s="9"/>
      <c r="AE33" s="13"/>
      <c r="AF33" s="74"/>
      <c r="AG33" s="10" t="str">
        <f>HLOOKUP(Introduction!$G$4,nametranslations,115,FALSE)</f>
        <v>Number of schools total</v>
      </c>
      <c r="AH33" s="8"/>
      <c r="AI33" s="8"/>
      <c r="AJ33" s="8"/>
      <c r="AK33" s="40"/>
      <c r="AL33" s="41"/>
      <c r="AM33" s="42"/>
      <c r="AN33" s="9"/>
      <c r="AO33" s="13"/>
      <c r="AP33" s="74"/>
      <c r="AQ33" s="10" t="str">
        <f>HLOOKUP(Introduction!$G$4,nametranslations,115,FALSE)</f>
        <v>Number of schools total</v>
      </c>
      <c r="AR33" s="8"/>
      <c r="AS33" s="8"/>
      <c r="AT33" s="8"/>
      <c r="AU33" s="40"/>
      <c r="AV33" s="41"/>
      <c r="AW33" s="42"/>
      <c r="AX33" s="9"/>
      <c r="AY33" s="13"/>
      <c r="AZ33" s="74"/>
      <c r="BA33" s="10" t="str">
        <f>HLOOKUP(Introduction!$G$4,nametranslations,115,FALSE)</f>
        <v>Number of schools total</v>
      </c>
      <c r="BB33" s="8"/>
      <c r="BC33" s="8"/>
      <c r="BD33" s="8"/>
      <c r="BE33" s="40"/>
      <c r="BF33" s="41"/>
      <c r="BG33" s="42"/>
      <c r="BH33" s="9"/>
      <c r="BI33" s="13"/>
      <c r="BJ33" s="74"/>
      <c r="BK33" s="10" t="str">
        <f>HLOOKUP(Introduction!$G$4,nametranslations,115,FALSE)</f>
        <v>Number of schools total</v>
      </c>
      <c r="BL33" s="8"/>
      <c r="BM33" s="8"/>
      <c r="BN33" s="8"/>
      <c r="BO33" s="40"/>
      <c r="BP33" s="41"/>
      <c r="BQ33" s="42"/>
      <c r="BR33" s="9"/>
      <c r="BS33" s="13"/>
      <c r="BT33" s="74"/>
      <c r="BU33" s="10" t="str">
        <f>HLOOKUP(Introduction!$G$4,nametranslations,115,FALSE)</f>
        <v>Number of schools total</v>
      </c>
      <c r="BV33" s="8"/>
      <c r="BW33" s="8"/>
      <c r="BX33" s="8"/>
      <c r="BY33" s="40"/>
      <c r="BZ33" s="41"/>
      <c r="CA33" s="42"/>
      <c r="CB33" s="9"/>
      <c r="CC33" s="13"/>
      <c r="CD33" s="74"/>
      <c r="CE33" s="10" t="str">
        <f>HLOOKUP(Introduction!$G$4,nametranslations,115,FALSE)</f>
        <v>Number of schools total</v>
      </c>
      <c r="CF33" s="8"/>
      <c r="CG33" s="8"/>
      <c r="CH33" s="8"/>
      <c r="CI33" s="40"/>
      <c r="CJ33" s="41"/>
      <c r="CK33" s="42"/>
      <c r="CL33" s="9"/>
      <c r="CM33" s="13"/>
      <c r="CN33" s="74"/>
      <c r="CO33" s="10" t="str">
        <f>HLOOKUP(Introduction!$G$4,nametranslations,115,FALSE)</f>
        <v>Number of schools total</v>
      </c>
      <c r="CP33" s="8"/>
      <c r="CQ33" s="8"/>
      <c r="CR33" s="8"/>
      <c r="CS33" s="40"/>
      <c r="CT33" s="41"/>
      <c r="CU33" s="42"/>
      <c r="CV33" s="9"/>
      <c r="CW33" s="13"/>
      <c r="CX33" s="74"/>
      <c r="CY33" s="10" t="str">
        <f>HLOOKUP(Introduction!$G$4,nametranslations,115,FALSE)</f>
        <v>Number of schools total</v>
      </c>
      <c r="CZ33" s="8"/>
      <c r="DA33" s="8"/>
      <c r="DB33" s="8"/>
      <c r="DC33" s="40"/>
      <c r="DD33" s="41"/>
      <c r="DE33" s="42"/>
      <c r="DF33" s="9"/>
      <c r="DG33" s="13"/>
      <c r="DH33" s="74"/>
      <c r="DI33" s="10" t="str">
        <f>HLOOKUP(Introduction!$G$4,nametranslations,115,FALSE)</f>
        <v>Number of schools total</v>
      </c>
      <c r="DJ33" s="8"/>
      <c r="DK33" s="8"/>
      <c r="DL33" s="8"/>
      <c r="DM33" s="40"/>
      <c r="DN33" s="41"/>
      <c r="DO33" s="42"/>
      <c r="DP33" s="9"/>
      <c r="DQ33" s="13"/>
    </row>
    <row r="34" spans="1:121" ht="16.5" customHeight="1" thickBot="1" x14ac:dyDescent="0.35">
      <c r="A34" s="180" t="str">
        <f ca="1">IF(ISBLANK('Data Summary'!A36),"",'Data Summary'!A36)</f>
        <v/>
      </c>
      <c r="B34" s="75"/>
      <c r="C34" s="25" t="str">
        <f>HLOOKUP(Introduction!$G$4,nametranslations,116,FALSE)</f>
        <v>Number surveyed</v>
      </c>
      <c r="D34" s="44">
        <v>12081</v>
      </c>
      <c r="E34" s="44">
        <v>1995</v>
      </c>
      <c r="F34" s="44">
        <v>9870</v>
      </c>
      <c r="G34" s="50"/>
      <c r="H34" s="49"/>
      <c r="I34" s="51"/>
      <c r="J34" s="22"/>
      <c r="K34" s="15"/>
      <c r="L34" s="75"/>
      <c r="M34" s="25" t="str">
        <f>HLOOKUP(Introduction!$G$4,nametranslations,116,FALSE)</f>
        <v>Number surveyed</v>
      </c>
      <c r="N34" s="49">
        <v>14034</v>
      </c>
      <c r="O34" s="49"/>
      <c r="P34" s="49"/>
      <c r="Q34" s="50"/>
      <c r="R34" s="49"/>
      <c r="S34" s="51"/>
      <c r="T34" s="22"/>
      <c r="U34" s="15"/>
      <c r="V34" s="75"/>
      <c r="W34" s="25" t="str">
        <f>HLOOKUP(Introduction!$G$4,nametranslations,116,FALSE)</f>
        <v>Number surveyed</v>
      </c>
      <c r="X34" s="49" t="s">
        <v>306</v>
      </c>
      <c r="Y34" s="49"/>
      <c r="Z34" s="49"/>
      <c r="AA34" s="50"/>
      <c r="AB34" s="49"/>
      <c r="AC34" s="51"/>
      <c r="AD34" s="22"/>
      <c r="AE34" s="15"/>
      <c r="AF34" s="75"/>
      <c r="AG34" s="25" t="str">
        <f>HLOOKUP(Introduction!$G$4,nametranslations,116,FALSE)</f>
        <v>Number surveyed</v>
      </c>
      <c r="AH34" s="49">
        <v>14600</v>
      </c>
      <c r="AI34" s="49"/>
      <c r="AJ34" s="49"/>
      <c r="AK34" s="50"/>
      <c r="AL34" s="49"/>
      <c r="AM34" s="51"/>
      <c r="AN34" s="22"/>
      <c r="AO34" s="15"/>
      <c r="AP34" s="75"/>
      <c r="AQ34" s="25" t="str">
        <f>HLOOKUP(Introduction!$G$4,nametranslations,116,FALSE)</f>
        <v>Number surveyed</v>
      </c>
      <c r="AR34" s="49"/>
      <c r="AS34" s="49"/>
      <c r="AT34" s="49"/>
      <c r="AU34" s="50"/>
      <c r="AV34" s="49"/>
      <c r="AW34" s="51"/>
      <c r="AX34" s="22"/>
      <c r="AY34" s="15"/>
      <c r="AZ34" s="75"/>
      <c r="BA34" s="25" t="str">
        <f>HLOOKUP(Introduction!$G$4,nametranslations,116,FALSE)</f>
        <v>Number surveyed</v>
      </c>
      <c r="BB34" s="49"/>
      <c r="BC34" s="49"/>
      <c r="BD34" s="49"/>
      <c r="BE34" s="50"/>
      <c r="BF34" s="49"/>
      <c r="BG34" s="51"/>
      <c r="BH34" s="22"/>
      <c r="BI34" s="15"/>
      <c r="BJ34" s="75"/>
      <c r="BK34" s="25" t="str">
        <f>HLOOKUP(Introduction!$G$4,nametranslations,116,FALSE)</f>
        <v>Number surveyed</v>
      </c>
      <c r="BL34" s="49"/>
      <c r="BM34" s="49"/>
      <c r="BN34" s="49"/>
      <c r="BO34" s="50"/>
      <c r="BP34" s="49"/>
      <c r="BQ34" s="51"/>
      <c r="BR34" s="22"/>
      <c r="BS34" s="15"/>
      <c r="BT34" s="75"/>
      <c r="BU34" s="25" t="str">
        <f>HLOOKUP(Introduction!$G$4,nametranslations,116,FALSE)</f>
        <v>Number surveyed</v>
      </c>
      <c r="BV34" s="49">
        <v>200</v>
      </c>
      <c r="BW34" s="49">
        <v>104</v>
      </c>
      <c r="BX34" s="49">
        <v>96</v>
      </c>
      <c r="BY34" s="50"/>
      <c r="BZ34" s="49">
        <v>200</v>
      </c>
      <c r="CA34" s="51"/>
      <c r="CB34" s="22"/>
      <c r="CC34" s="15"/>
      <c r="CD34" s="75"/>
      <c r="CE34" s="25" t="str">
        <f>HLOOKUP(Introduction!$G$4,nametranslations,116,FALSE)</f>
        <v>Number surveyed</v>
      </c>
      <c r="CF34" s="49"/>
      <c r="CG34" s="49"/>
      <c r="CH34" s="49"/>
      <c r="CI34" s="50"/>
      <c r="CJ34" s="49"/>
      <c r="CK34" s="51"/>
      <c r="CL34" s="22"/>
      <c r="CM34" s="15"/>
      <c r="CN34" s="75"/>
      <c r="CO34" s="25" t="str">
        <f>HLOOKUP(Introduction!$G$4,nametranslations,116,FALSE)</f>
        <v>Number surveyed</v>
      </c>
      <c r="CP34" s="49"/>
      <c r="CQ34" s="49"/>
      <c r="CR34" s="49"/>
      <c r="CS34" s="50"/>
      <c r="CT34" s="49"/>
      <c r="CU34" s="51"/>
      <c r="CV34" s="22"/>
      <c r="CW34" s="15"/>
      <c r="CX34" s="75"/>
      <c r="CY34" s="25" t="str">
        <f>HLOOKUP(Introduction!$G$4,nametranslations,116,FALSE)</f>
        <v>Number surveyed</v>
      </c>
      <c r="CZ34" s="49"/>
      <c r="DA34" s="49"/>
      <c r="DB34" s="49"/>
      <c r="DC34" s="50"/>
      <c r="DD34" s="49"/>
      <c r="DE34" s="51"/>
      <c r="DF34" s="22"/>
      <c r="DG34" s="15"/>
      <c r="DH34" s="75"/>
      <c r="DI34" s="25" t="str">
        <f>HLOOKUP(Introduction!$G$4,nametranslations,116,FALSE)</f>
        <v>Number surveyed</v>
      </c>
      <c r="DJ34" s="49"/>
      <c r="DK34" s="49"/>
      <c r="DL34" s="49"/>
      <c r="DM34" s="50"/>
      <c r="DN34" s="49"/>
      <c r="DO34" s="51"/>
      <c r="DP34" s="22"/>
      <c r="DQ34" s="15"/>
    </row>
    <row r="35" spans="1:121" x14ac:dyDescent="0.3">
      <c r="A35" s="180" t="str">
        <f ca="1">IF(ISBLANK('Data Summary'!A37),"",'Data Summary'!A37)</f>
        <v/>
      </c>
    </row>
    <row r="36" spans="1:121" x14ac:dyDescent="0.3">
      <c r="A36" s="180" t="str">
        <f ca="1">IF(ISBLANK('Data Summary'!A38),"",'Data Summary'!A38)</f>
        <v/>
      </c>
    </row>
    <row r="37" spans="1:121" x14ac:dyDescent="0.3">
      <c r="A37" s="180" t="str">
        <f ca="1">IF(ISBLANK('Data Summary'!A39),"",'Data Summary'!A39)</f>
        <v/>
      </c>
    </row>
    <row r="38" spans="1:121" x14ac:dyDescent="0.3">
      <c r="A38" s="180" t="str">
        <f ca="1">IF(ISBLANK('Data Summary'!A40),"",'Data Summary'!A40)</f>
        <v/>
      </c>
    </row>
    <row r="39" spans="1:121" x14ac:dyDescent="0.3">
      <c r="A39" s="180" t="str">
        <f ca="1">IF(ISBLANK('Data Summary'!A41),"",'Data Summary'!A41)</f>
        <v/>
      </c>
    </row>
    <row r="40" spans="1:121" x14ac:dyDescent="0.3">
      <c r="A40" s="180" t="str">
        <f ca="1">IF(ISBLANK('Data Summary'!A42),"",'Data Summary'!A42)</f>
        <v/>
      </c>
    </row>
    <row r="41" spans="1:121" x14ac:dyDescent="0.3">
      <c r="A41" s="180" t="str">
        <f ca="1">IF(ISBLANK('Data Summary'!A43),"",'Data Summary'!A43)</f>
        <v/>
      </c>
    </row>
    <row r="42" spans="1:121" x14ac:dyDescent="0.3">
      <c r="A42" s="180" t="str">
        <f ca="1">IF(ISBLANK('Data Summary'!A44),"",'Data Summary'!A44)</f>
        <v/>
      </c>
    </row>
    <row r="43" spans="1:121" x14ac:dyDescent="0.3">
      <c r="A43" s="180" t="str">
        <f ca="1">IF(ISBLANK('Data Summary'!A45),"",'Data Summary'!A45)</f>
        <v/>
      </c>
    </row>
    <row r="44" spans="1:121" x14ac:dyDescent="0.3">
      <c r="A44" s="180" t="str">
        <f ca="1">IF(ISBLANK('Data Summary'!A46),"",'Data Summary'!A46)</f>
        <v/>
      </c>
    </row>
    <row r="45" spans="1:121" x14ac:dyDescent="0.3">
      <c r="A45" s="180" t="str">
        <f ca="1">IF(ISBLANK('Data Summary'!A47),"",'Data Summary'!A47)</f>
        <v/>
      </c>
    </row>
    <row r="46" spans="1:121" x14ac:dyDescent="0.3">
      <c r="A46" s="180" t="str">
        <f ca="1">IF(ISBLANK('Data Summary'!A48),"",'Data Summary'!A48)</f>
        <v/>
      </c>
    </row>
    <row r="47" spans="1:121" x14ac:dyDescent="0.3">
      <c r="A47" s="180" t="str">
        <f ca="1">IF(ISBLANK('Data Summary'!A49),"",'Data Summary'!A49)</f>
        <v/>
      </c>
    </row>
    <row r="48" spans="1:121" x14ac:dyDescent="0.3">
      <c r="A48" s="180" t="str">
        <f ca="1">IF(ISBLANK('Data Summary'!A50),"",'Data Summary'!A50)</f>
        <v/>
      </c>
    </row>
    <row r="49" spans="1:1" x14ac:dyDescent="0.3">
      <c r="A49" s="180" t="str">
        <f ca="1">IF(ISBLANK('Data Summary'!A51),"",'Data Summary'!A51)</f>
        <v/>
      </c>
    </row>
    <row r="50" spans="1:1" x14ac:dyDescent="0.3">
      <c r="A50" s="180" t="str">
        <f ca="1">IF(ISBLANK('Data Summary'!A52),"",'Data Summary'!A52)</f>
        <v/>
      </c>
    </row>
    <row r="51" spans="1:1" x14ac:dyDescent="0.3">
      <c r="A51" s="180" t="str">
        <f ca="1">IF(ISBLANK('Data Summary'!A53),"",'Data Summary'!A53)</f>
        <v/>
      </c>
    </row>
    <row r="52" spans="1:1" x14ac:dyDescent="0.3">
      <c r="A52" s="180" t="str">
        <f ca="1">IF(ISBLANK('Data Summary'!A54),"",'Data Summary'!A54)</f>
        <v/>
      </c>
    </row>
    <row r="53" spans="1:1" x14ac:dyDescent="0.3">
      <c r="A53" s="180" t="str">
        <f ca="1">IF(ISBLANK('Data Summary'!A55),"",'Data Summary'!A55)</f>
        <v/>
      </c>
    </row>
    <row r="54" spans="1:1" x14ac:dyDescent="0.3">
      <c r="A54" s="180" t="str">
        <f ca="1">IF(ISBLANK('Data Summary'!A56),"",'Data Summary'!A56)</f>
        <v/>
      </c>
    </row>
    <row r="55" spans="1:1" x14ac:dyDescent="0.3">
      <c r="A55" s="180" t="str">
        <f ca="1">IF(ISBLANK('Data Summary'!A57),"",'Data Summary'!A57)</f>
        <v/>
      </c>
    </row>
    <row r="56" spans="1:1" x14ac:dyDescent="0.3">
      <c r="A56" s="180" t="str">
        <f ca="1">IF(ISBLANK('Data Summary'!A58),"",'Data Summary'!A58)</f>
        <v/>
      </c>
    </row>
    <row r="57" spans="1:1" x14ac:dyDescent="0.3">
      <c r="A57" s="180" t="str">
        <f ca="1">IF(ISBLANK('Data Summary'!A59),"",'Data Summary'!A59)</f>
        <v/>
      </c>
    </row>
    <row r="58" spans="1:1" x14ac:dyDescent="0.3">
      <c r="A58" s="180" t="str">
        <f ca="1">IF(ISBLANK('Data Summary'!A60),"",'Data Summary'!A60)</f>
        <v/>
      </c>
    </row>
    <row r="59" spans="1:1" x14ac:dyDescent="0.3">
      <c r="A59" s="180" t="str">
        <f ca="1">IF(ISBLANK('Data Summary'!A61),"",'Data Summary'!A61)</f>
        <v/>
      </c>
    </row>
    <row r="60" spans="1:1" x14ac:dyDescent="0.3">
      <c r="A60" s="180" t="str">
        <f ca="1">IF(ISBLANK('Data Summary'!A62),"",'Data Summary'!A62)</f>
        <v/>
      </c>
    </row>
    <row r="61" spans="1:1" x14ac:dyDescent="0.3">
      <c r="A61" s="180" t="str">
        <f ca="1">IF(ISBLANK('Data Summary'!A63),"",'Data Summary'!A63)</f>
        <v/>
      </c>
    </row>
    <row r="62" spans="1:1" x14ac:dyDescent="0.3">
      <c r="A62" s="180" t="str">
        <f ca="1">IF(ISBLANK('Data Summary'!A64),"",'Data Summary'!A64)</f>
        <v/>
      </c>
    </row>
    <row r="63" spans="1:1" x14ac:dyDescent="0.3">
      <c r="A63" s="180" t="str">
        <f ca="1">IF(ISBLANK('Data Summary'!A65),"",'Data Summary'!A65)</f>
        <v/>
      </c>
    </row>
    <row r="64" spans="1:1" x14ac:dyDescent="0.3">
      <c r="A64" s="180" t="str">
        <f ca="1">IF(ISBLANK('Data Summary'!A66),"",'Data Summary'!A66)</f>
        <v/>
      </c>
    </row>
    <row r="65" spans="1:1" x14ac:dyDescent="0.3">
      <c r="A65" s="180" t="str">
        <f ca="1">IF(ISBLANK('Data Summary'!A67),"",'Data Summary'!A67)</f>
        <v/>
      </c>
    </row>
    <row r="66" spans="1:1" x14ac:dyDescent="0.3">
      <c r="A66" s="180" t="str">
        <f ca="1">IF(ISBLANK('Data Summary'!A68),"",'Data Summary'!A68)</f>
        <v/>
      </c>
    </row>
    <row r="67" spans="1:1" x14ac:dyDescent="0.3">
      <c r="A67" s="180" t="str">
        <f ca="1">IF(ISBLANK('Data Summary'!A69),"",'Data Summary'!A69)</f>
        <v/>
      </c>
    </row>
    <row r="68" spans="1:1" x14ac:dyDescent="0.3">
      <c r="A68" s="180" t="str">
        <f ca="1">IF(ISBLANK('Data Summary'!A70),"",'Data Summary'!A70)</f>
        <v/>
      </c>
    </row>
    <row r="69" spans="1:1" x14ac:dyDescent="0.3">
      <c r="A69" s="180" t="str">
        <f ca="1">IF(ISBLANK('Data Summary'!A71),"",'Data Summary'!A71)</f>
        <v/>
      </c>
    </row>
    <row r="70" spans="1:1" x14ac:dyDescent="0.3">
      <c r="A70" s="180" t="str">
        <f ca="1">IF(ISBLANK('Data Summary'!A72),"",'Data Summary'!A72)</f>
        <v/>
      </c>
    </row>
    <row r="71" spans="1:1" x14ac:dyDescent="0.3">
      <c r="A71" s="180" t="str">
        <f ca="1">IF(ISBLANK('Data Summary'!A73),"",'Data Summary'!A73)</f>
        <v/>
      </c>
    </row>
    <row r="72" spans="1:1" x14ac:dyDescent="0.3">
      <c r="A72" s="180" t="str">
        <f ca="1">IF(ISBLANK('Data Summary'!A74),"",'Data Summary'!A74)</f>
        <v/>
      </c>
    </row>
    <row r="73" spans="1:1" x14ac:dyDescent="0.3">
      <c r="A73" s="180" t="str">
        <f ca="1">IF(ISBLANK('Data Summary'!A75),"",'Data Summary'!A75)</f>
        <v/>
      </c>
    </row>
    <row r="74" spans="1:1" x14ac:dyDescent="0.3">
      <c r="A74" s="180" t="str">
        <f ca="1">IF(ISBLANK('Data Summary'!A76),"",'Data Summary'!A76)</f>
        <v/>
      </c>
    </row>
    <row r="75" spans="1:1" x14ac:dyDescent="0.3">
      <c r="A75" s="180" t="str">
        <f ca="1">IF(ISBLANK('Data Summary'!A77),"",'Data Summary'!A77)</f>
        <v/>
      </c>
    </row>
    <row r="76" spans="1:1" x14ac:dyDescent="0.3">
      <c r="A76" s="180" t="str">
        <f ca="1">IF(ISBLANK('Data Summary'!A78),"",'Data Summary'!A78)</f>
        <v/>
      </c>
    </row>
    <row r="77" spans="1:1" x14ac:dyDescent="0.3">
      <c r="A77" s="180" t="str">
        <f ca="1">IF(ISBLANK('Data Summary'!A79),"",'Data Summary'!A79)</f>
        <v/>
      </c>
    </row>
    <row r="78" spans="1:1" x14ac:dyDescent="0.3">
      <c r="A78" s="180" t="str">
        <f ca="1">IF(ISBLANK('Data Summary'!A80),"",'Data Summary'!A80)</f>
        <v/>
      </c>
    </row>
    <row r="79" spans="1:1" x14ac:dyDescent="0.3">
      <c r="A79" s="180" t="str">
        <f ca="1">IF(ISBLANK('Data Summary'!A81),"",'Data Summary'!A81)</f>
        <v/>
      </c>
    </row>
    <row r="80" spans="1:1" x14ac:dyDescent="0.3">
      <c r="A80" s="180" t="str">
        <f ca="1">IF(ISBLANK('Data Summary'!A82),"",'Data Summary'!A82)</f>
        <v/>
      </c>
    </row>
    <row r="81" spans="1:1" x14ac:dyDescent="0.3">
      <c r="A81" s="180" t="str">
        <f ca="1">IF(ISBLANK('Data Summary'!A83),"",'Data Summary'!A83)</f>
        <v/>
      </c>
    </row>
    <row r="82" spans="1:1" x14ac:dyDescent="0.3">
      <c r="A82" s="180" t="str">
        <f ca="1">IF(ISBLANK('Data Summary'!A84),"",'Data Summary'!A84)</f>
        <v/>
      </c>
    </row>
    <row r="83" spans="1:1" x14ac:dyDescent="0.3">
      <c r="A83" s="180" t="str">
        <f ca="1">IF(ISBLANK('Data Summary'!A85),"",'Data Summary'!A85)</f>
        <v/>
      </c>
    </row>
    <row r="84" spans="1:1" x14ac:dyDescent="0.3">
      <c r="A84" s="180" t="str">
        <f ca="1">IF(ISBLANK('Data Summary'!A86),"",'Data Summary'!A86)</f>
        <v/>
      </c>
    </row>
    <row r="85" spans="1:1" x14ac:dyDescent="0.3">
      <c r="A85" s="180" t="str">
        <f ca="1">IF(ISBLANK('Data Summary'!A87),"",'Data Summary'!A87)</f>
        <v/>
      </c>
    </row>
    <row r="86" spans="1:1" x14ac:dyDescent="0.3">
      <c r="A86" s="180" t="str">
        <f ca="1">IF(ISBLANK('Data Summary'!A88),"",'Data Summary'!A88)</f>
        <v/>
      </c>
    </row>
    <row r="87" spans="1:1" x14ac:dyDescent="0.3">
      <c r="A87" s="180" t="str">
        <f ca="1">IF(ISBLANK('Data Summary'!A89),"",'Data Summary'!A89)</f>
        <v/>
      </c>
    </row>
    <row r="88" spans="1:1" x14ac:dyDescent="0.3">
      <c r="A88" s="180" t="str">
        <f ca="1">IF(ISBLANK('Data Summary'!A90),"",'Data Summary'!A90)</f>
        <v/>
      </c>
    </row>
    <row r="89" spans="1:1" x14ac:dyDescent="0.3">
      <c r="A89" s="180" t="str">
        <f ca="1">IF(ISBLANK('Data Summary'!A91),"",'Data Summary'!A91)</f>
        <v/>
      </c>
    </row>
    <row r="90" spans="1:1" x14ac:dyDescent="0.3">
      <c r="A90" s="180" t="str">
        <f ca="1">IF(ISBLANK('Data Summary'!A92),"",'Data Summary'!A92)</f>
        <v/>
      </c>
    </row>
    <row r="91" spans="1:1" x14ac:dyDescent="0.3">
      <c r="A91" s="180" t="str">
        <f ca="1">IF(ISBLANK('Data Summary'!A93),"",'Data Summary'!A93)</f>
        <v/>
      </c>
    </row>
    <row r="92" spans="1:1" x14ac:dyDescent="0.3">
      <c r="A92" s="180" t="str">
        <f ca="1">IF(ISBLANK('Data Summary'!A94),"",'Data Summary'!A94)</f>
        <v/>
      </c>
    </row>
    <row r="93" spans="1:1" x14ac:dyDescent="0.3">
      <c r="A93" s="180" t="str">
        <f ca="1">IF(ISBLANK('Data Summary'!A95),"",'Data Summary'!A95)</f>
        <v/>
      </c>
    </row>
    <row r="94" spans="1:1" x14ac:dyDescent="0.3">
      <c r="A94" s="180" t="str">
        <f ca="1">IF(ISBLANK('Data Summary'!A96),"",'Data Summary'!A96)</f>
        <v/>
      </c>
    </row>
    <row r="95" spans="1:1" x14ac:dyDescent="0.3">
      <c r="A95" s="180" t="str">
        <f ca="1">IF(ISBLANK('Data Summary'!A97),"",'Data Summary'!A97)</f>
        <v/>
      </c>
    </row>
    <row r="96" spans="1:1" x14ac:dyDescent="0.3">
      <c r="A96" s="180" t="str">
        <f ca="1">IF(ISBLANK('Data Summary'!A98),"",'Data Summary'!A98)</f>
        <v/>
      </c>
    </row>
    <row r="97" spans="1:1" x14ac:dyDescent="0.3">
      <c r="A97" s="180" t="str">
        <f ca="1">IF(ISBLANK('Data Summary'!A99),"",'Data Summary'!A99)</f>
        <v/>
      </c>
    </row>
    <row r="98" spans="1:1" x14ac:dyDescent="0.3">
      <c r="A98" s="180" t="str">
        <f ca="1">IF(ISBLANK('Data Summary'!A100),"",'Data Summary'!A100)</f>
        <v/>
      </c>
    </row>
    <row r="99" spans="1:1" x14ac:dyDescent="0.3">
      <c r="A99" s="180" t="str">
        <f ca="1">IF(ISBLANK('Data Summary'!A101),"",'Data Summary'!A101)</f>
        <v/>
      </c>
    </row>
    <row r="100" spans="1:1" x14ac:dyDescent="0.3">
      <c r="A100" s="180" t="str">
        <f ca="1">IF(ISBLANK('Data Summary'!A102),"",'Data Summary'!A102)</f>
        <v/>
      </c>
    </row>
    <row r="101" spans="1:1" x14ac:dyDescent="0.3">
      <c r="A101" s="180" t="str">
        <f ca="1">IF(ISBLANK('Data Summary'!A103),"",'Data Summary'!A103)</f>
        <v/>
      </c>
    </row>
    <row r="102" spans="1:1" x14ac:dyDescent="0.3">
      <c r="A102" s="180" t="str">
        <f ca="1">IF(ISBLANK('Data Summary'!A104),"",'Data Summary'!A104)</f>
        <v/>
      </c>
    </row>
    <row r="103" spans="1:1" x14ac:dyDescent="0.3">
      <c r="A103" s="180" t="str">
        <f ca="1">IF(ISBLANK('Data Summary'!A105),"",'Data Summary'!A105)</f>
        <v/>
      </c>
    </row>
    <row r="104" spans="1:1" x14ac:dyDescent="0.3">
      <c r="A104" s="180" t="str">
        <f ca="1">IF(ISBLANK('Data Summary'!A106),"",'Data Summary'!A106)</f>
        <v/>
      </c>
    </row>
    <row r="105" spans="1:1" x14ac:dyDescent="0.3">
      <c r="A105" s="180" t="str">
        <f ca="1">IF(ISBLANK('Data Summary'!A107),"",'Data Summary'!A107)</f>
        <v/>
      </c>
    </row>
    <row r="106" spans="1:1" x14ac:dyDescent="0.3">
      <c r="A106" s="180" t="str">
        <f ca="1">IF(ISBLANK('Data Summary'!A108),"",'Data Summary'!A108)</f>
        <v/>
      </c>
    </row>
    <row r="107" spans="1:1" x14ac:dyDescent="0.3">
      <c r="A107" s="180" t="str">
        <f ca="1">IF(ISBLANK('Data Summary'!A109),"",'Data Summary'!A109)</f>
        <v/>
      </c>
    </row>
    <row r="108" spans="1:1" x14ac:dyDescent="0.3">
      <c r="A108" s="180" t="str">
        <f ca="1">IF(ISBLANK('Data Summary'!A110),"",'Data Summary'!A110)</f>
        <v/>
      </c>
    </row>
    <row r="109" spans="1:1" x14ac:dyDescent="0.3">
      <c r="A109" s="180" t="str">
        <f ca="1">IF(ISBLANK('Data Summary'!A111),"",'Data Summary'!A111)</f>
        <v/>
      </c>
    </row>
    <row r="110" spans="1:1" x14ac:dyDescent="0.3">
      <c r="A110" s="180" t="str">
        <f ca="1">IF(ISBLANK('Data Summary'!A112),"",'Data Summary'!A112)</f>
        <v/>
      </c>
    </row>
    <row r="111" spans="1:1" x14ac:dyDescent="0.3">
      <c r="A111" s="180" t="str">
        <f ca="1">IF(ISBLANK('Data Summary'!A113),"",'Data Summary'!A113)</f>
        <v/>
      </c>
    </row>
    <row r="112" spans="1:1" x14ac:dyDescent="0.3">
      <c r="A112" s="180" t="str">
        <f ca="1">IF(ISBLANK('Data Summary'!A114),"",'Data Summary'!A114)</f>
        <v/>
      </c>
    </row>
    <row r="113" spans="1:1" x14ac:dyDescent="0.3">
      <c r="A113" s="180" t="str">
        <f ca="1">IF(ISBLANK('Data Summary'!A115),"",'Data Summary'!A115)</f>
        <v/>
      </c>
    </row>
    <row r="114" spans="1:1" x14ac:dyDescent="0.3">
      <c r="A114" s="180" t="str">
        <f ca="1">IF(ISBLANK('Data Summary'!A116),"",'Data Summary'!A116)</f>
        <v/>
      </c>
    </row>
    <row r="115" spans="1:1" x14ac:dyDescent="0.3">
      <c r="A115" s="180" t="str">
        <f ca="1">IF(ISBLANK('Data Summary'!A117),"",'Data Summary'!A117)</f>
        <v/>
      </c>
    </row>
    <row r="116" spans="1:1" x14ac:dyDescent="0.3">
      <c r="A116" s="180" t="str">
        <f ca="1">IF(ISBLANK('Data Summary'!A118),"",'Data Summary'!A118)</f>
        <v/>
      </c>
    </row>
    <row r="117" spans="1:1" x14ac:dyDescent="0.3">
      <c r="A117" s="180" t="str">
        <f ca="1">IF(ISBLANK('Data Summary'!A119),"",'Data Summary'!A119)</f>
        <v/>
      </c>
    </row>
    <row r="118" spans="1:1" x14ac:dyDescent="0.3">
      <c r="A118" s="180" t="str">
        <f ca="1">IF(ISBLANK('Data Summary'!A120),"",'Data Summary'!A120)</f>
        <v/>
      </c>
    </row>
    <row r="119" spans="1:1" x14ac:dyDescent="0.3">
      <c r="A119" s="180" t="str">
        <f ca="1">IF(ISBLANK('Data Summary'!A121),"",'Data Summary'!A121)</f>
        <v/>
      </c>
    </row>
    <row r="120" spans="1:1" x14ac:dyDescent="0.3">
      <c r="A120" s="180" t="str">
        <f ca="1">IF(ISBLANK('Data Summary'!A122),"",'Data Summary'!A122)</f>
        <v/>
      </c>
    </row>
    <row r="121" spans="1:1" x14ac:dyDescent="0.3">
      <c r="A121" s="180" t="str">
        <f ca="1">IF(ISBLANK('Data Summary'!A123),"",'Data Summary'!A123)</f>
        <v/>
      </c>
    </row>
    <row r="122" spans="1:1" x14ac:dyDescent="0.3">
      <c r="A122" s="180" t="str">
        <f ca="1">IF(ISBLANK('Data Summary'!A124),"",'Data Summary'!A124)</f>
        <v/>
      </c>
    </row>
    <row r="123" spans="1:1" x14ac:dyDescent="0.3">
      <c r="A123" s="180" t="str">
        <f ca="1">IF(ISBLANK('Data Summary'!A125),"",'Data Summary'!A125)</f>
        <v/>
      </c>
    </row>
    <row r="124" spans="1:1" x14ac:dyDescent="0.3">
      <c r="A124" s="180" t="str">
        <f ca="1">IF(ISBLANK('Data Summary'!A126),"",'Data Summary'!A126)</f>
        <v/>
      </c>
    </row>
    <row r="125" spans="1:1" x14ac:dyDescent="0.3">
      <c r="A125" s="180" t="str">
        <f ca="1">IF(ISBLANK('Data Summary'!A127),"",'Data Summary'!A127)</f>
        <v/>
      </c>
    </row>
    <row r="126" spans="1:1" x14ac:dyDescent="0.3">
      <c r="A126" s="180" t="str">
        <f ca="1">IF(ISBLANK('Data Summary'!A128),"",'Data Summary'!A128)</f>
        <v/>
      </c>
    </row>
    <row r="127" spans="1:1" x14ac:dyDescent="0.3">
      <c r="A127" s="180" t="str">
        <f ca="1">IF(ISBLANK('Data Summary'!A129),"",'Data Summary'!A129)</f>
        <v/>
      </c>
    </row>
    <row r="128" spans="1:1" x14ac:dyDescent="0.3">
      <c r="A128" s="180" t="str">
        <f ca="1">IF(ISBLANK('Data Summary'!A130),"",'Data Summary'!A130)</f>
        <v/>
      </c>
    </row>
    <row r="129" spans="1:1" x14ac:dyDescent="0.3">
      <c r="A129" s="180" t="str">
        <f ca="1">IF(ISBLANK('Data Summary'!A131),"",'Data Summary'!A131)</f>
        <v/>
      </c>
    </row>
    <row r="130" spans="1:1" x14ac:dyDescent="0.3">
      <c r="A130" s="180" t="str">
        <f ca="1">IF(ISBLANK('Data Summary'!A132),"",'Data Summary'!A132)</f>
        <v/>
      </c>
    </row>
    <row r="131" spans="1:1" x14ac:dyDescent="0.3">
      <c r="A131" s="180" t="str">
        <f ca="1">IF(ISBLANK('Data Summary'!A133),"",'Data Summary'!A133)</f>
        <v/>
      </c>
    </row>
    <row r="132" spans="1:1" x14ac:dyDescent="0.3">
      <c r="A132" s="180" t="str">
        <f ca="1">IF(ISBLANK('Data Summary'!A134),"",'Data Summary'!A134)</f>
        <v/>
      </c>
    </row>
    <row r="133" spans="1:1" x14ac:dyDescent="0.3">
      <c r="A133" s="180" t="str">
        <f ca="1">IF(ISBLANK('Data Summary'!A135),"",'Data Summary'!A135)</f>
        <v/>
      </c>
    </row>
    <row r="134" spans="1:1" x14ac:dyDescent="0.3">
      <c r="A134" s="180" t="str">
        <f ca="1">IF(ISBLANK('Data Summary'!A136),"",'Data Summary'!A136)</f>
        <v/>
      </c>
    </row>
    <row r="135" spans="1:1" x14ac:dyDescent="0.3">
      <c r="A135" s="180" t="str">
        <f ca="1">IF(ISBLANK('Data Summary'!A137),"",'Data Summary'!A137)</f>
        <v/>
      </c>
    </row>
    <row r="136" spans="1:1" x14ac:dyDescent="0.3">
      <c r="A136" s="180" t="str">
        <f ca="1">IF(ISBLANK('Data Summary'!A138),"",'Data Summary'!A138)</f>
        <v/>
      </c>
    </row>
    <row r="137" spans="1:1" x14ac:dyDescent="0.3">
      <c r="A137" s="180" t="str">
        <f ca="1">IF(ISBLANK('Data Summary'!A139),"",'Data Summary'!A139)</f>
        <v/>
      </c>
    </row>
    <row r="138" spans="1:1" x14ac:dyDescent="0.3">
      <c r="A138" s="180" t="str">
        <f ca="1">IF(ISBLANK('Data Summary'!A140),"",'Data Summary'!A140)</f>
        <v/>
      </c>
    </row>
    <row r="139" spans="1:1" x14ac:dyDescent="0.3">
      <c r="A139" s="180" t="str">
        <f ca="1">IF(ISBLANK('Data Summary'!A141),"",'Data Summary'!A141)</f>
        <v/>
      </c>
    </row>
    <row r="140" spans="1:1" x14ac:dyDescent="0.3">
      <c r="A140" s="180" t="str">
        <f ca="1">IF(ISBLANK('Data Summary'!A142),"",'Data Summary'!A142)</f>
        <v/>
      </c>
    </row>
    <row r="141" spans="1:1" x14ac:dyDescent="0.3">
      <c r="A141" s="180" t="str">
        <f ca="1">IF(ISBLANK('Data Summary'!A143),"",'Data Summary'!A143)</f>
        <v/>
      </c>
    </row>
    <row r="142" spans="1:1" x14ac:dyDescent="0.3">
      <c r="A142" s="180" t="str">
        <f ca="1">IF(ISBLANK('Data Summary'!A144),"",'Data Summary'!A144)</f>
        <v/>
      </c>
    </row>
    <row r="143" spans="1:1" x14ac:dyDescent="0.3">
      <c r="A143" s="180" t="str">
        <f ca="1">IF(ISBLANK('Data Summary'!A145),"",'Data Summary'!A145)</f>
        <v/>
      </c>
    </row>
    <row r="144" spans="1:1" x14ac:dyDescent="0.3">
      <c r="A144" s="180" t="str">
        <f ca="1">IF(ISBLANK('Data Summary'!A146),"",'Data Summary'!A146)</f>
        <v/>
      </c>
    </row>
    <row r="145" spans="1:1" x14ac:dyDescent="0.3">
      <c r="A145" s="180" t="str">
        <f ca="1">IF(ISBLANK('Data Summary'!A147),"",'Data Summary'!A147)</f>
        <v/>
      </c>
    </row>
    <row r="146" spans="1:1" x14ac:dyDescent="0.3">
      <c r="A146" s="180" t="str">
        <f ca="1">IF(ISBLANK('Data Summary'!A148),"",'Data Summary'!A148)</f>
        <v/>
      </c>
    </row>
    <row r="147" spans="1:1" x14ac:dyDescent="0.3">
      <c r="A147" s="180" t="str">
        <f ca="1">IF(ISBLANK('Data Summary'!A149),"",'Data Summary'!A149)</f>
        <v/>
      </c>
    </row>
    <row r="148" spans="1:1" x14ac:dyDescent="0.3">
      <c r="A148" s="180" t="e">
        <f>IF(ISBLANK(#REF!),"",#REF!)</f>
        <v>#REF!</v>
      </c>
    </row>
    <row r="149" spans="1:1" x14ac:dyDescent="0.3">
      <c r="A149" s="180" t="e">
        <f>IF(ISBLANK(#REF!),"",#REF!)</f>
        <v>#REF!</v>
      </c>
    </row>
    <row r="150" spans="1:1" x14ac:dyDescent="0.3">
      <c r="A150" s="180" t="e">
        <f>IF(ISBLANK(#REF!),"",#REF!)</f>
        <v>#REF!</v>
      </c>
    </row>
    <row r="151" spans="1:1" x14ac:dyDescent="0.3">
      <c r="A151" s="180" t="e">
        <f>IF(ISBLANK(#REF!),"",#REF!)</f>
        <v>#REF!</v>
      </c>
    </row>
    <row r="152" spans="1:1" x14ac:dyDescent="0.3">
      <c r="A152" s="178"/>
    </row>
    <row r="153" spans="1:1" x14ac:dyDescent="0.3">
      <c r="A153" s="178"/>
    </row>
    <row r="154" spans="1:1" x14ac:dyDescent="0.3">
      <c r="A154" s="178"/>
    </row>
    <row r="155" spans="1:1" x14ac:dyDescent="0.3">
      <c r="A155" s="178"/>
    </row>
    <row r="156" spans="1:1" x14ac:dyDescent="0.3">
      <c r="A156" s="178"/>
    </row>
    <row r="157" spans="1:1" x14ac:dyDescent="0.3">
      <c r="A157" s="178"/>
    </row>
    <row r="158" spans="1:1" x14ac:dyDescent="0.3">
      <c r="A158" s="178"/>
    </row>
    <row r="159" spans="1:1" x14ac:dyDescent="0.3">
      <c r="A159" s="178"/>
    </row>
    <row r="160" spans="1:1" x14ac:dyDescent="0.3">
      <c r="A160" s="178"/>
    </row>
    <row r="161" spans="1:1" x14ac:dyDescent="0.3">
      <c r="A161" s="178"/>
    </row>
    <row r="162" spans="1:1" x14ac:dyDescent="0.3">
      <c r="A162" s="178"/>
    </row>
    <row r="163" spans="1:1" x14ac:dyDescent="0.3">
      <c r="A163" s="178"/>
    </row>
    <row r="164" spans="1:1" x14ac:dyDescent="0.3">
      <c r="A164" s="178"/>
    </row>
    <row r="165" spans="1:1" x14ac:dyDescent="0.3">
      <c r="A165" s="178"/>
    </row>
    <row r="166" spans="1:1" x14ac:dyDescent="0.3">
      <c r="A166" s="178"/>
    </row>
    <row r="167" spans="1:1" x14ac:dyDescent="0.3">
      <c r="A167" s="178"/>
    </row>
    <row r="168" spans="1:1" x14ac:dyDescent="0.3">
      <c r="A168" s="178"/>
    </row>
    <row r="169" spans="1:1" x14ac:dyDescent="0.3">
      <c r="A169" s="178"/>
    </row>
    <row r="170" spans="1:1" x14ac:dyDescent="0.3">
      <c r="A170" s="178"/>
    </row>
    <row r="171" spans="1:1" x14ac:dyDescent="0.3">
      <c r="A171" s="178"/>
    </row>
    <row r="172" spans="1:1" x14ac:dyDescent="0.3">
      <c r="A172" s="178"/>
    </row>
    <row r="173" spans="1:1" x14ac:dyDescent="0.3">
      <c r="A173" s="178"/>
    </row>
    <row r="174" spans="1:1" x14ac:dyDescent="0.3">
      <c r="A174" s="178"/>
    </row>
    <row r="175" spans="1:1" x14ac:dyDescent="0.3">
      <c r="A175" s="178"/>
    </row>
    <row r="176" spans="1:1" x14ac:dyDescent="0.3">
      <c r="A176" s="178"/>
    </row>
    <row r="177" spans="1:1" x14ac:dyDescent="0.3">
      <c r="A177" s="178"/>
    </row>
    <row r="178" spans="1:1" x14ac:dyDescent="0.3">
      <c r="A178" s="178"/>
    </row>
    <row r="179" spans="1:1" x14ac:dyDescent="0.3">
      <c r="A179" s="178"/>
    </row>
    <row r="180" spans="1:1" x14ac:dyDescent="0.3">
      <c r="A180" s="178"/>
    </row>
    <row r="181" spans="1:1" x14ac:dyDescent="0.3">
      <c r="A181" s="178"/>
    </row>
    <row r="182" spans="1:1" x14ac:dyDescent="0.3">
      <c r="A182" s="178"/>
    </row>
    <row r="183" spans="1:1" x14ac:dyDescent="0.3">
      <c r="A183" s="178"/>
    </row>
    <row r="184" spans="1:1" x14ac:dyDescent="0.3">
      <c r="A184" s="178"/>
    </row>
    <row r="185" spans="1:1" x14ac:dyDescent="0.3">
      <c r="A185" s="178"/>
    </row>
    <row r="186" spans="1:1" x14ac:dyDescent="0.3">
      <c r="A186" s="178"/>
    </row>
    <row r="187" spans="1:1" x14ac:dyDescent="0.3">
      <c r="A187" s="178"/>
    </row>
    <row r="188" spans="1:1" x14ac:dyDescent="0.3">
      <c r="A188" s="178"/>
    </row>
    <row r="189" spans="1:1" x14ac:dyDescent="0.3">
      <c r="A189" s="178"/>
    </row>
    <row r="190" spans="1:1" x14ac:dyDescent="0.3">
      <c r="A190" s="178"/>
    </row>
    <row r="191" spans="1:1" x14ac:dyDescent="0.3">
      <c r="A191" s="178"/>
    </row>
    <row r="192" spans="1:1" x14ac:dyDescent="0.3">
      <c r="A192" s="178"/>
    </row>
    <row r="193" spans="1:1" x14ac:dyDescent="0.3">
      <c r="A193" s="178"/>
    </row>
    <row r="194" spans="1:1" x14ac:dyDescent="0.3">
      <c r="A194" s="178"/>
    </row>
    <row r="195" spans="1:1" x14ac:dyDescent="0.3">
      <c r="A195" s="178"/>
    </row>
    <row r="196" spans="1:1" x14ac:dyDescent="0.3">
      <c r="A196" s="178"/>
    </row>
    <row r="197" spans="1:1" x14ac:dyDescent="0.3">
      <c r="A197" s="178"/>
    </row>
    <row r="198" spans="1:1" x14ac:dyDescent="0.3">
      <c r="A198" s="178"/>
    </row>
    <row r="199" spans="1:1" x14ac:dyDescent="0.3">
      <c r="A199" s="178"/>
    </row>
    <row r="200" spans="1:1" x14ac:dyDescent="0.3">
      <c r="A200" s="178"/>
    </row>
    <row r="201" spans="1:1" x14ac:dyDescent="0.3">
      <c r="A201" s="178"/>
    </row>
    <row r="202" spans="1:1" x14ac:dyDescent="0.3">
      <c r="A202" s="178"/>
    </row>
    <row r="203" spans="1:1" x14ac:dyDescent="0.3">
      <c r="A203" s="178"/>
    </row>
    <row r="204" spans="1:1" x14ac:dyDescent="0.3">
      <c r="A204" s="178"/>
    </row>
    <row r="205" spans="1:1" x14ac:dyDescent="0.3">
      <c r="A205" s="178"/>
    </row>
    <row r="206" spans="1:1" x14ac:dyDescent="0.3">
      <c r="A206" s="178"/>
    </row>
    <row r="207" spans="1:1" x14ac:dyDescent="0.3">
      <c r="A207" s="178"/>
    </row>
    <row r="208" spans="1:1" x14ac:dyDescent="0.3">
      <c r="A208" s="178"/>
    </row>
    <row r="209" spans="1:1" x14ac:dyDescent="0.3">
      <c r="A209" s="178"/>
    </row>
    <row r="210" spans="1:1" x14ac:dyDescent="0.3">
      <c r="A210" s="178"/>
    </row>
    <row r="211" spans="1:1" x14ac:dyDescent="0.3">
      <c r="A211" s="178"/>
    </row>
    <row r="212" spans="1:1" x14ac:dyDescent="0.3">
      <c r="A212" s="178"/>
    </row>
    <row r="213" spans="1:1" x14ac:dyDescent="0.3">
      <c r="A213" s="178"/>
    </row>
    <row r="214" spans="1:1" x14ac:dyDescent="0.3">
      <c r="A214" s="178"/>
    </row>
    <row r="215" spans="1:1" x14ac:dyDescent="0.3">
      <c r="A215" s="178"/>
    </row>
    <row r="216" spans="1:1" x14ac:dyDescent="0.3">
      <c r="A216" s="178"/>
    </row>
    <row r="217" spans="1:1" x14ac:dyDescent="0.3">
      <c r="A217" s="178"/>
    </row>
    <row r="218" spans="1:1" x14ac:dyDescent="0.3">
      <c r="A218" s="178"/>
    </row>
    <row r="219" spans="1:1" x14ac:dyDescent="0.3">
      <c r="A219" s="178"/>
    </row>
    <row r="220" spans="1:1" x14ac:dyDescent="0.3">
      <c r="A220" s="178"/>
    </row>
    <row r="221" spans="1:1" x14ac:dyDescent="0.3">
      <c r="A221" s="178"/>
    </row>
    <row r="222" spans="1:1" x14ac:dyDescent="0.3">
      <c r="A222" s="178"/>
    </row>
    <row r="223" spans="1:1" x14ac:dyDescent="0.3">
      <c r="A223" s="178"/>
    </row>
    <row r="224" spans="1:1" x14ac:dyDescent="0.3">
      <c r="A224" s="178"/>
    </row>
    <row r="225" spans="1:1" x14ac:dyDescent="0.3">
      <c r="A225" s="178"/>
    </row>
    <row r="226" spans="1:1" x14ac:dyDescent="0.3">
      <c r="A226" s="178"/>
    </row>
    <row r="227" spans="1:1" x14ac:dyDescent="0.3">
      <c r="A227" s="178"/>
    </row>
    <row r="228" spans="1:1" x14ac:dyDescent="0.3">
      <c r="A228" s="178"/>
    </row>
    <row r="229" spans="1:1" x14ac:dyDescent="0.3">
      <c r="A229" s="178"/>
    </row>
    <row r="230" spans="1:1" x14ac:dyDescent="0.3">
      <c r="A230" s="178"/>
    </row>
    <row r="231" spans="1:1" x14ac:dyDescent="0.3">
      <c r="A231" s="178"/>
    </row>
    <row r="232" spans="1:1" x14ac:dyDescent="0.3">
      <c r="A232" s="178"/>
    </row>
    <row r="233" spans="1:1" x14ac:dyDescent="0.3">
      <c r="A233" s="178"/>
    </row>
    <row r="234" spans="1:1" x14ac:dyDescent="0.3">
      <c r="A234" s="178"/>
    </row>
    <row r="235" spans="1:1" x14ac:dyDescent="0.3">
      <c r="A235" s="178"/>
    </row>
    <row r="236" spans="1:1" x14ac:dyDescent="0.3">
      <c r="A236" s="178"/>
    </row>
    <row r="237" spans="1:1" x14ac:dyDescent="0.3">
      <c r="A237" s="178"/>
    </row>
    <row r="238" spans="1:1" x14ac:dyDescent="0.3">
      <c r="A238" s="178"/>
    </row>
    <row r="239" spans="1:1" x14ac:dyDescent="0.3">
      <c r="A239" s="178"/>
    </row>
    <row r="240" spans="1:1" x14ac:dyDescent="0.3">
      <c r="A240" s="178"/>
    </row>
    <row r="241" spans="1:1" x14ac:dyDescent="0.3">
      <c r="A241" s="178"/>
    </row>
    <row r="242" spans="1:1" x14ac:dyDescent="0.3">
      <c r="A242" s="178"/>
    </row>
    <row r="243" spans="1:1" x14ac:dyDescent="0.3">
      <c r="A243" s="178"/>
    </row>
    <row r="244" spans="1:1" x14ac:dyDescent="0.3">
      <c r="A244" s="178"/>
    </row>
    <row r="245" spans="1:1" x14ac:dyDescent="0.3">
      <c r="A245" s="178"/>
    </row>
    <row r="246" spans="1:1" x14ac:dyDescent="0.3">
      <c r="A246" s="178"/>
    </row>
    <row r="247" spans="1:1" x14ac:dyDescent="0.3">
      <c r="A247" s="178"/>
    </row>
    <row r="248" spans="1:1" x14ac:dyDescent="0.3">
      <c r="A248" s="178"/>
    </row>
    <row r="249" spans="1:1" x14ac:dyDescent="0.3">
      <c r="A249" s="178"/>
    </row>
    <row r="250" spans="1:1" x14ac:dyDescent="0.3">
      <c r="A250" s="178"/>
    </row>
    <row r="251" spans="1:1" x14ac:dyDescent="0.3">
      <c r="A251" s="178"/>
    </row>
    <row r="252" spans="1:1" x14ac:dyDescent="0.3">
      <c r="A252" s="178"/>
    </row>
    <row r="253" spans="1:1" x14ac:dyDescent="0.3">
      <c r="A253" s="178"/>
    </row>
    <row r="254" spans="1:1" x14ac:dyDescent="0.3">
      <c r="A254" s="178"/>
    </row>
    <row r="255" spans="1:1" x14ac:dyDescent="0.3">
      <c r="A255" s="178"/>
    </row>
    <row r="256" spans="1:1" x14ac:dyDescent="0.3">
      <c r="A256" s="178"/>
    </row>
    <row r="257" spans="1:1" x14ac:dyDescent="0.3">
      <c r="A257" s="178"/>
    </row>
    <row r="258" spans="1:1" x14ac:dyDescent="0.3">
      <c r="A258" s="178"/>
    </row>
    <row r="259" spans="1:1" x14ac:dyDescent="0.3">
      <c r="A259" s="178"/>
    </row>
    <row r="260" spans="1:1" x14ac:dyDescent="0.3">
      <c r="A260" s="178"/>
    </row>
    <row r="261" spans="1:1" x14ac:dyDescent="0.3">
      <c r="A261" s="178"/>
    </row>
    <row r="262" spans="1:1" x14ac:dyDescent="0.3">
      <c r="A262" s="178"/>
    </row>
    <row r="263" spans="1:1" x14ac:dyDescent="0.3">
      <c r="A263" s="178"/>
    </row>
    <row r="264" spans="1:1" x14ac:dyDescent="0.3">
      <c r="A264" s="178"/>
    </row>
    <row r="265" spans="1:1" x14ac:dyDescent="0.3">
      <c r="A265" s="178"/>
    </row>
    <row r="266" spans="1:1" x14ac:dyDescent="0.3">
      <c r="A266" s="178"/>
    </row>
    <row r="267" spans="1:1" x14ac:dyDescent="0.3">
      <c r="A267" s="178"/>
    </row>
    <row r="268" spans="1:1" x14ac:dyDescent="0.3">
      <c r="A268" s="178"/>
    </row>
    <row r="269" spans="1:1" x14ac:dyDescent="0.3">
      <c r="A269" s="178"/>
    </row>
    <row r="270" spans="1:1" x14ac:dyDescent="0.3">
      <c r="A270" s="178"/>
    </row>
    <row r="271" spans="1:1" x14ac:dyDescent="0.3">
      <c r="A271" s="178"/>
    </row>
    <row r="272" spans="1:1" x14ac:dyDescent="0.3">
      <c r="A272" s="178"/>
    </row>
    <row r="273" spans="1:1" x14ac:dyDescent="0.3">
      <c r="A273" s="178"/>
    </row>
    <row r="274" spans="1:1" x14ac:dyDescent="0.3">
      <c r="A274" s="178"/>
    </row>
    <row r="275" spans="1:1" x14ac:dyDescent="0.3">
      <c r="A275" s="178"/>
    </row>
    <row r="276" spans="1:1" x14ac:dyDescent="0.3">
      <c r="A276" s="178"/>
    </row>
    <row r="277" spans="1:1" x14ac:dyDescent="0.3">
      <c r="A277" s="178"/>
    </row>
    <row r="278" spans="1:1" x14ac:dyDescent="0.3">
      <c r="A278" s="178"/>
    </row>
    <row r="279" spans="1:1" x14ac:dyDescent="0.3">
      <c r="A279" s="178"/>
    </row>
    <row r="280" spans="1:1" x14ac:dyDescent="0.3">
      <c r="A280" s="178"/>
    </row>
    <row r="281" spans="1:1" x14ac:dyDescent="0.3">
      <c r="A281" s="178"/>
    </row>
    <row r="282" spans="1:1" x14ac:dyDescent="0.3">
      <c r="A282" s="178"/>
    </row>
    <row r="283" spans="1:1" x14ac:dyDescent="0.3">
      <c r="A283" s="178"/>
    </row>
    <row r="284" spans="1:1" x14ac:dyDescent="0.3">
      <c r="A284" s="178"/>
    </row>
    <row r="285" spans="1:1" x14ac:dyDescent="0.3">
      <c r="A285" s="178"/>
    </row>
    <row r="286" spans="1:1" x14ac:dyDescent="0.3">
      <c r="A286" s="178"/>
    </row>
    <row r="287" spans="1:1" x14ac:dyDescent="0.3">
      <c r="A287" s="178"/>
    </row>
    <row r="288" spans="1:1" x14ac:dyDescent="0.3">
      <c r="A288" s="178"/>
    </row>
    <row r="289" spans="1:1" x14ac:dyDescent="0.3">
      <c r="A289" s="178"/>
    </row>
    <row r="290" spans="1:1" x14ac:dyDescent="0.3">
      <c r="A290" s="178"/>
    </row>
    <row r="291" spans="1:1" x14ac:dyDescent="0.3">
      <c r="A291" s="178"/>
    </row>
    <row r="292" spans="1:1" x14ac:dyDescent="0.3">
      <c r="A292" s="178"/>
    </row>
    <row r="293" spans="1:1" x14ac:dyDescent="0.3">
      <c r="A293" s="178"/>
    </row>
    <row r="294" spans="1:1" x14ac:dyDescent="0.3">
      <c r="A294" s="178"/>
    </row>
    <row r="295" spans="1:1" x14ac:dyDescent="0.3">
      <c r="A295" s="178"/>
    </row>
    <row r="296" spans="1:1" x14ac:dyDescent="0.3">
      <c r="A296" s="178"/>
    </row>
    <row r="297" spans="1:1" x14ac:dyDescent="0.3">
      <c r="A297" s="178"/>
    </row>
    <row r="298" spans="1:1" x14ac:dyDescent="0.3">
      <c r="A298" s="178"/>
    </row>
    <row r="299" spans="1:1" x14ac:dyDescent="0.3">
      <c r="A299" s="178"/>
    </row>
    <row r="300" spans="1:1" x14ac:dyDescent="0.3">
      <c r="A300" s="178"/>
    </row>
    <row r="301" spans="1:1" x14ac:dyDescent="0.3">
      <c r="A301" s="178"/>
    </row>
    <row r="302" spans="1:1" x14ac:dyDescent="0.3">
      <c r="A302" s="178"/>
    </row>
    <row r="303" spans="1:1" x14ac:dyDescent="0.3">
      <c r="A303" s="178"/>
    </row>
    <row r="304" spans="1:1" x14ac:dyDescent="0.3">
      <c r="A304" s="178"/>
    </row>
    <row r="305" spans="1:1" x14ac:dyDescent="0.3">
      <c r="A305" s="178"/>
    </row>
    <row r="306" spans="1:1" x14ac:dyDescent="0.3">
      <c r="A306" s="178"/>
    </row>
    <row r="307" spans="1:1" x14ac:dyDescent="0.3">
      <c r="A307" s="178"/>
    </row>
    <row r="308" spans="1:1" x14ac:dyDescent="0.3">
      <c r="A308" s="178"/>
    </row>
    <row r="309" spans="1:1" x14ac:dyDescent="0.3">
      <c r="A309" s="178"/>
    </row>
    <row r="310" spans="1:1" x14ac:dyDescent="0.3">
      <c r="A310" s="178"/>
    </row>
    <row r="311" spans="1:1" x14ac:dyDescent="0.3">
      <c r="A311" s="178"/>
    </row>
    <row r="312" spans="1:1" x14ac:dyDescent="0.3">
      <c r="A312" s="178"/>
    </row>
    <row r="313" spans="1:1" x14ac:dyDescent="0.3">
      <c r="A313" s="178"/>
    </row>
    <row r="314" spans="1:1" x14ac:dyDescent="0.3">
      <c r="A314" s="178"/>
    </row>
    <row r="315" spans="1:1" x14ac:dyDescent="0.3">
      <c r="A315" s="178"/>
    </row>
    <row r="316" spans="1:1" x14ac:dyDescent="0.3">
      <c r="A316" s="178"/>
    </row>
    <row r="317" spans="1:1" x14ac:dyDescent="0.3">
      <c r="A317" s="178"/>
    </row>
    <row r="318" spans="1:1" x14ac:dyDescent="0.3">
      <c r="A318" s="178"/>
    </row>
    <row r="319" spans="1:1" x14ac:dyDescent="0.3">
      <c r="A319" s="178"/>
    </row>
    <row r="320" spans="1:1" x14ac:dyDescent="0.3">
      <c r="A320" s="178"/>
    </row>
    <row r="321" spans="1:1" x14ac:dyDescent="0.3">
      <c r="A321" s="178"/>
    </row>
    <row r="322" spans="1:1" x14ac:dyDescent="0.3">
      <c r="A322" s="178"/>
    </row>
    <row r="323" spans="1:1" x14ac:dyDescent="0.3">
      <c r="A323" s="178"/>
    </row>
    <row r="324" spans="1:1" x14ac:dyDescent="0.3">
      <c r="A324" s="178"/>
    </row>
    <row r="325" spans="1:1" x14ac:dyDescent="0.3">
      <c r="A325" s="178"/>
    </row>
    <row r="326" spans="1:1" x14ac:dyDescent="0.3">
      <c r="A326" s="178"/>
    </row>
    <row r="327" spans="1:1" x14ac:dyDescent="0.3">
      <c r="A327" s="178"/>
    </row>
    <row r="328" spans="1:1" x14ac:dyDescent="0.3">
      <c r="A328" s="178"/>
    </row>
    <row r="329" spans="1:1" x14ac:dyDescent="0.3">
      <c r="A329" s="178"/>
    </row>
    <row r="330" spans="1:1" x14ac:dyDescent="0.3">
      <c r="A330" s="178"/>
    </row>
    <row r="331" spans="1:1" x14ac:dyDescent="0.3">
      <c r="A331" s="178"/>
    </row>
    <row r="332" spans="1:1" x14ac:dyDescent="0.3">
      <c r="A332" s="178"/>
    </row>
    <row r="333" spans="1:1" x14ac:dyDescent="0.3">
      <c r="A333" s="178"/>
    </row>
    <row r="334" spans="1:1" x14ac:dyDescent="0.3">
      <c r="A334" s="178"/>
    </row>
    <row r="335" spans="1:1" x14ac:dyDescent="0.3">
      <c r="A335" s="178"/>
    </row>
    <row r="336" spans="1:1" x14ac:dyDescent="0.3">
      <c r="A336" s="178"/>
    </row>
    <row r="337" spans="1:1" x14ac:dyDescent="0.3">
      <c r="A337" s="178"/>
    </row>
    <row r="338" spans="1:1" x14ac:dyDescent="0.3">
      <c r="A338" s="178"/>
    </row>
    <row r="339" spans="1:1" x14ac:dyDescent="0.3">
      <c r="A339" s="178"/>
    </row>
    <row r="340" spans="1:1" x14ac:dyDescent="0.3">
      <c r="A340" s="178"/>
    </row>
    <row r="341" spans="1:1" x14ac:dyDescent="0.3">
      <c r="A341" s="178"/>
    </row>
    <row r="342" spans="1:1" x14ac:dyDescent="0.3">
      <c r="A342" s="178"/>
    </row>
    <row r="343" spans="1:1" x14ac:dyDescent="0.3">
      <c r="A343" s="178"/>
    </row>
    <row r="344" spans="1:1" x14ac:dyDescent="0.3">
      <c r="A344" s="178"/>
    </row>
    <row r="345" spans="1:1" x14ac:dyDescent="0.3">
      <c r="A345" s="178"/>
    </row>
    <row r="346" spans="1:1" x14ac:dyDescent="0.3">
      <c r="A346" s="178"/>
    </row>
    <row r="347" spans="1:1" x14ac:dyDescent="0.3">
      <c r="A347" s="178"/>
    </row>
    <row r="348" spans="1:1" x14ac:dyDescent="0.3">
      <c r="A348" s="178"/>
    </row>
    <row r="349" spans="1:1" x14ac:dyDescent="0.3">
      <c r="A349" s="178"/>
    </row>
    <row r="350" spans="1:1" x14ac:dyDescent="0.3">
      <c r="A350" s="178"/>
    </row>
    <row r="351" spans="1:1" x14ac:dyDescent="0.3">
      <c r="A351" s="178"/>
    </row>
    <row r="352" spans="1:1" x14ac:dyDescent="0.3">
      <c r="A352" s="178"/>
    </row>
    <row r="353" spans="1:1" x14ac:dyDescent="0.3">
      <c r="A353" s="178"/>
    </row>
    <row r="354" spans="1:1" x14ac:dyDescent="0.3">
      <c r="A354" s="178"/>
    </row>
    <row r="355" spans="1:1" x14ac:dyDescent="0.3">
      <c r="A355" s="178"/>
    </row>
    <row r="356" spans="1:1" x14ac:dyDescent="0.3">
      <c r="A356" s="178"/>
    </row>
    <row r="357" spans="1:1" x14ac:dyDescent="0.3">
      <c r="A357" s="178"/>
    </row>
    <row r="358" spans="1:1" x14ac:dyDescent="0.3">
      <c r="A358" s="178"/>
    </row>
    <row r="359" spans="1:1" x14ac:dyDescent="0.3">
      <c r="A359" s="178"/>
    </row>
    <row r="360" spans="1:1" x14ac:dyDescent="0.3">
      <c r="A360" s="178"/>
    </row>
    <row r="361" spans="1:1" x14ac:dyDescent="0.3">
      <c r="A361" s="178"/>
    </row>
    <row r="362" spans="1:1" x14ac:dyDescent="0.3">
      <c r="A362" s="178"/>
    </row>
    <row r="363" spans="1:1" x14ac:dyDescent="0.3">
      <c r="A363" s="178"/>
    </row>
    <row r="364" spans="1:1" x14ac:dyDescent="0.3">
      <c r="A364" s="178"/>
    </row>
    <row r="365" spans="1:1" x14ac:dyDescent="0.3">
      <c r="A365" s="178"/>
    </row>
    <row r="366" spans="1:1" x14ac:dyDescent="0.3">
      <c r="A366" s="178"/>
    </row>
    <row r="367" spans="1:1" x14ac:dyDescent="0.3">
      <c r="A367" s="178"/>
    </row>
    <row r="368" spans="1:1" x14ac:dyDescent="0.3">
      <c r="A368" s="178"/>
    </row>
    <row r="369" spans="1:1" x14ac:dyDescent="0.3">
      <c r="A369" s="178"/>
    </row>
    <row r="370" spans="1:1" x14ac:dyDescent="0.3">
      <c r="A370" s="178"/>
    </row>
    <row r="371" spans="1:1" x14ac:dyDescent="0.3">
      <c r="A371" s="178"/>
    </row>
    <row r="372" spans="1:1" x14ac:dyDescent="0.3">
      <c r="A372" s="178"/>
    </row>
    <row r="373" spans="1:1" x14ac:dyDescent="0.3">
      <c r="A373" s="178"/>
    </row>
    <row r="374" spans="1:1" x14ac:dyDescent="0.3">
      <c r="A374" s="178"/>
    </row>
    <row r="375" spans="1:1" x14ac:dyDescent="0.3">
      <c r="A375" s="178"/>
    </row>
    <row r="376" spans="1:1" x14ac:dyDescent="0.3">
      <c r="A376" s="178"/>
    </row>
    <row r="377" spans="1:1" x14ac:dyDescent="0.3">
      <c r="A377" s="178"/>
    </row>
    <row r="378" spans="1:1" x14ac:dyDescent="0.3">
      <c r="A378" s="178"/>
    </row>
    <row r="379" spans="1:1" x14ac:dyDescent="0.3">
      <c r="A379" s="178"/>
    </row>
    <row r="380" spans="1:1" x14ac:dyDescent="0.3">
      <c r="A380" s="178"/>
    </row>
    <row r="381" spans="1:1" x14ac:dyDescent="0.3">
      <c r="A381" s="178"/>
    </row>
    <row r="382" spans="1:1" x14ac:dyDescent="0.3">
      <c r="A382" s="178"/>
    </row>
    <row r="383" spans="1:1" x14ac:dyDescent="0.3">
      <c r="A383" s="178"/>
    </row>
    <row r="384" spans="1:1" x14ac:dyDescent="0.3">
      <c r="A384" s="178"/>
    </row>
    <row r="385" spans="1:1" x14ac:dyDescent="0.3">
      <c r="A385" s="178"/>
    </row>
    <row r="386" spans="1:1" x14ac:dyDescent="0.3">
      <c r="A386" s="178"/>
    </row>
    <row r="387" spans="1:1" x14ac:dyDescent="0.3">
      <c r="A387" s="178"/>
    </row>
    <row r="388" spans="1:1" x14ac:dyDescent="0.3">
      <c r="A388" s="178"/>
    </row>
    <row r="389" spans="1:1" x14ac:dyDescent="0.3">
      <c r="A389" s="178"/>
    </row>
    <row r="390" spans="1:1" x14ac:dyDescent="0.3">
      <c r="A390" s="178"/>
    </row>
    <row r="391" spans="1:1" x14ac:dyDescent="0.3">
      <c r="A391" s="178"/>
    </row>
    <row r="392" spans="1:1" x14ac:dyDescent="0.3">
      <c r="A392" s="178"/>
    </row>
    <row r="393" spans="1:1" x14ac:dyDescent="0.3">
      <c r="A393" s="178"/>
    </row>
    <row r="394" spans="1:1" x14ac:dyDescent="0.3">
      <c r="A394" s="178"/>
    </row>
    <row r="395" spans="1:1" x14ac:dyDescent="0.3">
      <c r="A395" s="178"/>
    </row>
    <row r="396" spans="1:1" x14ac:dyDescent="0.3">
      <c r="A396" s="178"/>
    </row>
    <row r="397" spans="1:1" x14ac:dyDescent="0.3">
      <c r="A397" s="178"/>
    </row>
    <row r="398" spans="1:1" x14ac:dyDescent="0.3">
      <c r="A398" s="178"/>
    </row>
    <row r="399" spans="1:1" x14ac:dyDescent="0.3">
      <c r="A399" s="178"/>
    </row>
    <row r="400" spans="1:1" x14ac:dyDescent="0.3">
      <c r="A400" s="178"/>
    </row>
    <row r="401" spans="1:1" x14ac:dyDescent="0.3">
      <c r="A401" s="178"/>
    </row>
    <row r="402" spans="1:1" x14ac:dyDescent="0.3">
      <c r="A402" s="178"/>
    </row>
    <row r="403" spans="1:1" x14ac:dyDescent="0.3">
      <c r="A403" s="178"/>
    </row>
    <row r="404" spans="1:1" x14ac:dyDescent="0.3">
      <c r="A404" s="178"/>
    </row>
    <row r="405" spans="1:1" x14ac:dyDescent="0.3">
      <c r="A405" s="178"/>
    </row>
    <row r="406" spans="1:1" x14ac:dyDescent="0.3">
      <c r="A406" s="178"/>
    </row>
    <row r="407" spans="1:1" x14ac:dyDescent="0.3">
      <c r="A407" s="178"/>
    </row>
    <row r="408" spans="1:1" x14ac:dyDescent="0.3">
      <c r="A408" s="178"/>
    </row>
    <row r="409" spans="1:1" x14ac:dyDescent="0.3">
      <c r="A409" s="178"/>
    </row>
    <row r="410" spans="1:1" x14ac:dyDescent="0.3">
      <c r="A410" s="178"/>
    </row>
    <row r="411" spans="1:1" x14ac:dyDescent="0.3">
      <c r="A411" s="178"/>
    </row>
    <row r="412" spans="1:1" x14ac:dyDescent="0.3">
      <c r="A412" s="178"/>
    </row>
    <row r="413" spans="1:1" x14ac:dyDescent="0.3">
      <c r="A413" s="178"/>
    </row>
    <row r="414" spans="1:1" x14ac:dyDescent="0.3">
      <c r="A414" s="178"/>
    </row>
    <row r="415" spans="1:1" x14ac:dyDescent="0.3">
      <c r="A415" s="178"/>
    </row>
    <row r="416" spans="1:1" x14ac:dyDescent="0.3">
      <c r="A416" s="178"/>
    </row>
    <row r="417" spans="1:1" x14ac:dyDescent="0.3">
      <c r="A417" s="178"/>
    </row>
    <row r="418" spans="1:1" x14ac:dyDescent="0.3">
      <c r="A418" s="178"/>
    </row>
    <row r="419" spans="1:1" x14ac:dyDescent="0.3">
      <c r="A419" s="178"/>
    </row>
    <row r="420" spans="1:1" x14ac:dyDescent="0.3">
      <c r="A420" s="178"/>
    </row>
    <row r="421" spans="1:1" x14ac:dyDescent="0.3">
      <c r="A421" s="178"/>
    </row>
    <row r="422" spans="1:1" x14ac:dyDescent="0.3">
      <c r="A422" s="178"/>
    </row>
    <row r="423" spans="1:1" x14ac:dyDescent="0.3">
      <c r="A423" s="178"/>
    </row>
    <row r="424" spans="1:1" x14ac:dyDescent="0.3">
      <c r="A424" s="178"/>
    </row>
    <row r="425" spans="1:1" x14ac:dyDescent="0.3">
      <c r="A425" s="178"/>
    </row>
    <row r="426" spans="1:1" x14ac:dyDescent="0.3">
      <c r="A426" s="178"/>
    </row>
    <row r="427" spans="1:1" x14ac:dyDescent="0.3">
      <c r="A427" s="178"/>
    </row>
    <row r="428" spans="1:1" x14ac:dyDescent="0.3">
      <c r="A428" s="178"/>
    </row>
    <row r="429" spans="1:1" x14ac:dyDescent="0.3">
      <c r="A429" s="178"/>
    </row>
    <row r="430" spans="1:1" x14ac:dyDescent="0.3">
      <c r="A430" s="178"/>
    </row>
    <row r="431" spans="1:1" x14ac:dyDescent="0.3">
      <c r="A431" s="178"/>
    </row>
    <row r="432" spans="1:1" x14ac:dyDescent="0.3">
      <c r="A432" s="178"/>
    </row>
    <row r="433" spans="1:1" x14ac:dyDescent="0.3">
      <c r="A433" s="178"/>
    </row>
    <row r="434" spans="1:1" x14ac:dyDescent="0.3">
      <c r="A434" s="178"/>
    </row>
    <row r="435" spans="1:1" x14ac:dyDescent="0.3">
      <c r="A435" s="178"/>
    </row>
    <row r="436" spans="1:1" x14ac:dyDescent="0.3">
      <c r="A436" s="178"/>
    </row>
    <row r="437" spans="1:1" x14ac:dyDescent="0.3">
      <c r="A437" s="178"/>
    </row>
    <row r="438" spans="1:1" x14ac:dyDescent="0.3">
      <c r="A438" s="178"/>
    </row>
    <row r="439" spans="1:1" x14ac:dyDescent="0.3">
      <c r="A439" s="178"/>
    </row>
    <row r="440" spans="1:1" x14ac:dyDescent="0.3">
      <c r="A440" s="178"/>
    </row>
    <row r="441" spans="1:1" x14ac:dyDescent="0.3">
      <c r="A441" s="178"/>
    </row>
    <row r="442" spans="1:1" x14ac:dyDescent="0.3">
      <c r="A442" s="178"/>
    </row>
    <row r="443" spans="1:1" x14ac:dyDescent="0.3">
      <c r="A443" s="178"/>
    </row>
    <row r="444" spans="1:1" x14ac:dyDescent="0.3">
      <c r="A444" s="178"/>
    </row>
    <row r="445" spans="1:1" x14ac:dyDescent="0.3">
      <c r="A445" s="178"/>
    </row>
    <row r="446" spans="1:1" x14ac:dyDescent="0.3">
      <c r="A446" s="178"/>
    </row>
    <row r="447" spans="1:1" x14ac:dyDescent="0.3">
      <c r="A447" s="178"/>
    </row>
    <row r="448" spans="1:1" x14ac:dyDescent="0.3">
      <c r="A448" s="178"/>
    </row>
    <row r="449" spans="1:1" x14ac:dyDescent="0.3">
      <c r="A449" s="178"/>
    </row>
    <row r="450" spans="1:1" x14ac:dyDescent="0.3">
      <c r="A450" s="178"/>
    </row>
    <row r="451" spans="1:1" x14ac:dyDescent="0.3">
      <c r="A451" s="178"/>
    </row>
    <row r="452" spans="1:1" x14ac:dyDescent="0.3">
      <c r="A452" s="178"/>
    </row>
    <row r="453" spans="1:1" x14ac:dyDescent="0.3">
      <c r="A453" s="178"/>
    </row>
    <row r="454" spans="1:1" x14ac:dyDescent="0.3">
      <c r="A454" s="178"/>
    </row>
    <row r="455" spans="1:1" x14ac:dyDescent="0.3">
      <c r="A455" s="178"/>
    </row>
    <row r="456" spans="1:1" x14ac:dyDescent="0.3">
      <c r="A456" s="178"/>
    </row>
    <row r="457" spans="1:1" x14ac:dyDescent="0.3">
      <c r="A457" s="178"/>
    </row>
    <row r="458" spans="1:1" x14ac:dyDescent="0.3">
      <c r="A458" s="178"/>
    </row>
    <row r="459" spans="1:1" x14ac:dyDescent="0.3">
      <c r="A459" s="178"/>
    </row>
    <row r="460" spans="1:1" x14ac:dyDescent="0.3">
      <c r="A460" s="178"/>
    </row>
    <row r="461" spans="1:1" x14ac:dyDescent="0.3">
      <c r="A461" s="178"/>
    </row>
    <row r="462" spans="1:1" x14ac:dyDescent="0.3">
      <c r="A462" s="178"/>
    </row>
    <row r="463" spans="1:1" x14ac:dyDescent="0.3">
      <c r="A463" s="178"/>
    </row>
    <row r="464" spans="1:1" x14ac:dyDescent="0.3">
      <c r="A464" s="178"/>
    </row>
    <row r="465" spans="1:1" x14ac:dyDescent="0.3">
      <c r="A465" s="178"/>
    </row>
    <row r="466" spans="1:1" x14ac:dyDescent="0.3">
      <c r="A466" s="178"/>
    </row>
    <row r="467" spans="1:1" x14ac:dyDescent="0.3">
      <c r="A467" s="178"/>
    </row>
    <row r="468" spans="1:1" x14ac:dyDescent="0.3">
      <c r="A468" s="178"/>
    </row>
    <row r="469" spans="1:1" x14ac:dyDescent="0.3">
      <c r="A469" s="178"/>
    </row>
    <row r="470" spans="1:1" x14ac:dyDescent="0.3">
      <c r="A470" s="178"/>
    </row>
    <row r="471" spans="1:1" x14ac:dyDescent="0.3">
      <c r="A471" s="178"/>
    </row>
    <row r="472" spans="1:1" x14ac:dyDescent="0.3">
      <c r="A472" s="178"/>
    </row>
    <row r="473" spans="1:1" x14ac:dyDescent="0.3">
      <c r="A473" s="178"/>
    </row>
    <row r="474" spans="1:1" x14ac:dyDescent="0.3">
      <c r="A474" s="178"/>
    </row>
    <row r="475" spans="1:1" x14ac:dyDescent="0.3">
      <c r="A475" s="178"/>
    </row>
    <row r="476" spans="1:1" x14ac:dyDescent="0.3">
      <c r="A476" s="178"/>
    </row>
    <row r="477" spans="1:1" x14ac:dyDescent="0.3">
      <c r="A477" s="178"/>
    </row>
    <row r="478" spans="1:1" x14ac:dyDescent="0.3">
      <c r="A478" s="178"/>
    </row>
    <row r="479" spans="1:1" x14ac:dyDescent="0.3">
      <c r="A479" s="178"/>
    </row>
    <row r="480" spans="1:1" x14ac:dyDescent="0.3">
      <c r="A480" s="178"/>
    </row>
    <row r="481" spans="1:1" x14ac:dyDescent="0.3">
      <c r="A481" s="178"/>
    </row>
    <row r="482" spans="1:1" x14ac:dyDescent="0.3">
      <c r="A482" s="178"/>
    </row>
    <row r="483" spans="1:1" x14ac:dyDescent="0.3">
      <c r="A483" s="178"/>
    </row>
    <row r="484" spans="1:1" x14ac:dyDescent="0.3">
      <c r="A484" s="178"/>
    </row>
    <row r="485" spans="1:1" x14ac:dyDescent="0.3">
      <c r="A485" s="178"/>
    </row>
    <row r="486" spans="1:1" x14ac:dyDescent="0.3">
      <c r="A486" s="178"/>
    </row>
    <row r="487" spans="1:1" x14ac:dyDescent="0.3">
      <c r="A487" s="178"/>
    </row>
    <row r="488" spans="1:1" x14ac:dyDescent="0.3">
      <c r="A488" s="178"/>
    </row>
    <row r="489" spans="1:1" x14ac:dyDescent="0.3">
      <c r="A489" s="178"/>
    </row>
    <row r="490" spans="1:1" x14ac:dyDescent="0.3">
      <c r="A490" s="178"/>
    </row>
    <row r="491" spans="1:1" x14ac:dyDescent="0.3">
      <c r="A491" s="178"/>
    </row>
    <row r="492" spans="1:1" x14ac:dyDescent="0.3">
      <c r="A492" s="178"/>
    </row>
    <row r="493" spans="1:1" x14ac:dyDescent="0.3">
      <c r="A493" s="178"/>
    </row>
    <row r="494" spans="1:1" x14ac:dyDescent="0.3">
      <c r="A494" s="178"/>
    </row>
    <row r="495" spans="1:1" x14ac:dyDescent="0.3">
      <c r="A495" s="178"/>
    </row>
    <row r="496" spans="1:1" x14ac:dyDescent="0.3">
      <c r="A496" s="178"/>
    </row>
    <row r="497" spans="1:1" x14ac:dyDescent="0.3">
      <c r="A497" s="178"/>
    </row>
    <row r="498" spans="1:1" x14ac:dyDescent="0.3">
      <c r="A498" s="178"/>
    </row>
    <row r="499" spans="1:1" x14ac:dyDescent="0.3">
      <c r="A499" s="178"/>
    </row>
    <row r="500" spans="1:1" x14ac:dyDescent="0.3">
      <c r="A500" s="178"/>
    </row>
    <row r="501" spans="1:1" x14ac:dyDescent="0.3">
      <c r="A501" s="178"/>
    </row>
    <row r="502" spans="1:1" x14ac:dyDescent="0.3">
      <c r="A502" s="178"/>
    </row>
    <row r="503" spans="1:1" x14ac:dyDescent="0.3">
      <c r="A503" s="178"/>
    </row>
    <row r="504" spans="1:1" x14ac:dyDescent="0.3">
      <c r="A504" s="178"/>
    </row>
    <row r="505" spans="1:1" x14ac:dyDescent="0.3">
      <c r="A505" s="178"/>
    </row>
    <row r="506" spans="1:1" x14ac:dyDescent="0.3">
      <c r="A506" s="178"/>
    </row>
    <row r="507" spans="1:1" x14ac:dyDescent="0.3">
      <c r="A507" s="178"/>
    </row>
    <row r="508" spans="1:1" x14ac:dyDescent="0.3">
      <c r="A508" s="178"/>
    </row>
    <row r="509" spans="1:1" x14ac:dyDescent="0.3">
      <c r="A509" s="178"/>
    </row>
    <row r="510" spans="1:1" x14ac:dyDescent="0.3">
      <c r="A510" s="178"/>
    </row>
    <row r="511" spans="1:1" x14ac:dyDescent="0.3">
      <c r="A511" s="178"/>
    </row>
    <row r="512" spans="1:1" x14ac:dyDescent="0.3">
      <c r="A512" s="178"/>
    </row>
    <row r="513" spans="1:1" x14ac:dyDescent="0.3">
      <c r="A513" s="178"/>
    </row>
    <row r="514" spans="1:1" x14ac:dyDescent="0.3">
      <c r="A514" s="178"/>
    </row>
    <row r="515" spans="1:1" x14ac:dyDescent="0.3">
      <c r="A515" s="178"/>
    </row>
    <row r="516" spans="1:1" x14ac:dyDescent="0.3">
      <c r="A516" s="178"/>
    </row>
    <row r="517" spans="1:1" x14ac:dyDescent="0.3">
      <c r="A517" s="178"/>
    </row>
    <row r="518" spans="1:1" x14ac:dyDescent="0.3">
      <c r="A518" s="178"/>
    </row>
    <row r="519" spans="1:1" x14ac:dyDescent="0.3">
      <c r="A519" s="178"/>
    </row>
    <row r="520" spans="1:1" x14ac:dyDescent="0.3">
      <c r="A520" s="178"/>
    </row>
    <row r="521" spans="1:1" x14ac:dyDescent="0.3">
      <c r="A521" s="178"/>
    </row>
    <row r="522" spans="1:1" x14ac:dyDescent="0.3">
      <c r="A522" s="178"/>
    </row>
    <row r="523" spans="1:1" x14ac:dyDescent="0.3">
      <c r="A523" s="178"/>
    </row>
    <row r="524" spans="1:1" x14ac:dyDescent="0.3">
      <c r="A524" s="178"/>
    </row>
    <row r="525" spans="1:1" x14ac:dyDescent="0.3">
      <c r="A525" s="178"/>
    </row>
    <row r="526" spans="1:1" x14ac:dyDescent="0.3">
      <c r="A526" s="178"/>
    </row>
    <row r="527" spans="1:1" x14ac:dyDescent="0.3">
      <c r="A527" s="178"/>
    </row>
    <row r="528" spans="1:1" x14ac:dyDescent="0.3">
      <c r="A528" s="178"/>
    </row>
    <row r="529" spans="1:1" x14ac:dyDescent="0.3">
      <c r="A529" s="178"/>
    </row>
    <row r="530" spans="1:1" x14ac:dyDescent="0.3">
      <c r="A530" s="178"/>
    </row>
    <row r="531" spans="1:1" x14ac:dyDescent="0.3">
      <c r="A531" s="178"/>
    </row>
    <row r="532" spans="1:1" x14ac:dyDescent="0.3">
      <c r="A532" s="178"/>
    </row>
    <row r="533" spans="1:1" x14ac:dyDescent="0.3">
      <c r="A533" s="178"/>
    </row>
    <row r="534" spans="1:1" x14ac:dyDescent="0.3">
      <c r="A534" s="178"/>
    </row>
    <row r="535" spans="1:1" x14ac:dyDescent="0.3">
      <c r="A535" s="178"/>
    </row>
    <row r="536" spans="1:1" x14ac:dyDescent="0.3">
      <c r="A536" s="178"/>
    </row>
    <row r="537" spans="1:1" x14ac:dyDescent="0.3">
      <c r="A537" s="178"/>
    </row>
    <row r="538" spans="1:1" x14ac:dyDescent="0.3">
      <c r="A538" s="178"/>
    </row>
    <row r="539" spans="1:1" x14ac:dyDescent="0.3">
      <c r="A539" s="178"/>
    </row>
    <row r="540" spans="1:1" x14ac:dyDescent="0.3">
      <c r="A540" s="178"/>
    </row>
    <row r="541" spans="1:1" x14ac:dyDescent="0.3">
      <c r="A541" s="178"/>
    </row>
    <row r="542" spans="1:1" x14ac:dyDescent="0.3">
      <c r="A542" s="178"/>
    </row>
    <row r="543" spans="1:1" x14ac:dyDescent="0.3">
      <c r="A543" s="178"/>
    </row>
    <row r="544" spans="1:1" x14ac:dyDescent="0.3">
      <c r="A544" s="178"/>
    </row>
    <row r="545" spans="1:1" x14ac:dyDescent="0.3">
      <c r="A545" s="178"/>
    </row>
    <row r="546" spans="1:1" x14ac:dyDescent="0.3">
      <c r="A546" s="178"/>
    </row>
    <row r="547" spans="1:1" x14ac:dyDescent="0.3">
      <c r="A547" s="178"/>
    </row>
    <row r="548" spans="1:1" x14ac:dyDescent="0.3">
      <c r="A548" s="178"/>
    </row>
    <row r="549" spans="1:1" x14ac:dyDescent="0.3">
      <c r="A549" s="178"/>
    </row>
    <row r="550" spans="1:1" x14ac:dyDescent="0.3">
      <c r="A550" s="178"/>
    </row>
    <row r="551" spans="1:1" x14ac:dyDescent="0.3">
      <c r="A551" s="178"/>
    </row>
    <row r="552" spans="1:1" x14ac:dyDescent="0.3">
      <c r="A552" s="178"/>
    </row>
    <row r="553" spans="1:1" x14ac:dyDescent="0.3">
      <c r="A553" s="178"/>
    </row>
    <row r="554" spans="1:1" x14ac:dyDescent="0.3">
      <c r="A554" s="178"/>
    </row>
    <row r="555" spans="1:1" x14ac:dyDescent="0.3">
      <c r="A555" s="178"/>
    </row>
    <row r="556" spans="1:1" x14ac:dyDescent="0.3">
      <c r="A556" s="178"/>
    </row>
    <row r="557" spans="1:1" x14ac:dyDescent="0.3">
      <c r="A557" s="178"/>
    </row>
    <row r="558" spans="1:1" x14ac:dyDescent="0.3">
      <c r="A558" s="178"/>
    </row>
    <row r="559" spans="1:1" x14ac:dyDescent="0.3">
      <c r="A559" s="178"/>
    </row>
    <row r="560" spans="1:1" x14ac:dyDescent="0.3">
      <c r="A560" s="178"/>
    </row>
    <row r="561" spans="1:1" x14ac:dyDescent="0.3">
      <c r="A561" s="178"/>
    </row>
    <row r="562" spans="1:1" x14ac:dyDescent="0.3">
      <c r="A562" s="178"/>
    </row>
    <row r="563" spans="1:1" x14ac:dyDescent="0.3">
      <c r="A563" s="178"/>
    </row>
    <row r="564" spans="1:1" x14ac:dyDescent="0.3">
      <c r="A564" s="178"/>
    </row>
    <row r="565" spans="1:1" x14ac:dyDescent="0.3">
      <c r="A565" s="178"/>
    </row>
    <row r="566" spans="1:1" x14ac:dyDescent="0.3">
      <c r="A566" s="178"/>
    </row>
    <row r="567" spans="1:1" x14ac:dyDescent="0.3">
      <c r="A567" s="178"/>
    </row>
    <row r="568" spans="1:1" x14ac:dyDescent="0.3">
      <c r="A568" s="178"/>
    </row>
    <row r="569" spans="1:1" x14ac:dyDescent="0.3">
      <c r="A569" s="178"/>
    </row>
    <row r="570" spans="1:1" x14ac:dyDescent="0.3">
      <c r="A570" s="178"/>
    </row>
    <row r="571" spans="1:1" x14ac:dyDescent="0.3">
      <c r="A571" s="178"/>
    </row>
    <row r="572" spans="1:1" x14ac:dyDescent="0.3">
      <c r="A572" s="178"/>
    </row>
    <row r="573" spans="1:1" x14ac:dyDescent="0.3">
      <c r="A573" s="178"/>
    </row>
    <row r="574" spans="1:1" x14ac:dyDescent="0.3">
      <c r="A574" s="178"/>
    </row>
    <row r="575" spans="1:1" x14ac:dyDescent="0.3">
      <c r="A575" s="178"/>
    </row>
    <row r="576" spans="1:1" x14ac:dyDescent="0.3">
      <c r="A576" s="178"/>
    </row>
    <row r="577" spans="1:1" x14ac:dyDescent="0.3">
      <c r="A577" s="178"/>
    </row>
    <row r="578" spans="1:1" x14ac:dyDescent="0.3">
      <c r="A578" s="178"/>
    </row>
    <row r="579" spans="1:1" x14ac:dyDescent="0.3">
      <c r="A579" s="178"/>
    </row>
    <row r="580" spans="1:1" x14ac:dyDescent="0.3">
      <c r="A580" s="178"/>
    </row>
    <row r="581" spans="1:1" x14ac:dyDescent="0.3">
      <c r="A581" s="178"/>
    </row>
    <row r="582" spans="1:1" x14ac:dyDescent="0.3">
      <c r="A582" s="178"/>
    </row>
    <row r="583" spans="1:1" x14ac:dyDescent="0.3">
      <c r="A583" s="178"/>
    </row>
    <row r="584" spans="1:1" x14ac:dyDescent="0.3">
      <c r="A584" s="178"/>
    </row>
    <row r="585" spans="1:1" x14ac:dyDescent="0.3">
      <c r="A585" s="178"/>
    </row>
    <row r="586" spans="1:1" x14ac:dyDescent="0.3">
      <c r="A586" s="178"/>
    </row>
    <row r="587" spans="1:1" x14ac:dyDescent="0.3">
      <c r="A587" s="178"/>
    </row>
    <row r="588" spans="1:1" x14ac:dyDescent="0.3">
      <c r="A588" s="178"/>
    </row>
    <row r="589" spans="1:1" x14ac:dyDescent="0.3">
      <c r="A589" s="178"/>
    </row>
    <row r="590" spans="1:1" x14ac:dyDescent="0.3">
      <c r="A590" s="178"/>
    </row>
    <row r="591" spans="1:1" x14ac:dyDescent="0.3">
      <c r="A591" s="178"/>
    </row>
    <row r="592" spans="1:1" x14ac:dyDescent="0.3">
      <c r="A592" s="178"/>
    </row>
    <row r="593" spans="1:1" x14ac:dyDescent="0.3">
      <c r="A593" s="178"/>
    </row>
    <row r="594" spans="1:1" x14ac:dyDescent="0.3">
      <c r="A594" s="178"/>
    </row>
    <row r="595" spans="1:1" x14ac:dyDescent="0.3">
      <c r="A595" s="178"/>
    </row>
    <row r="596" spans="1:1" x14ac:dyDescent="0.3">
      <c r="A596" s="178"/>
    </row>
    <row r="597" spans="1:1" x14ac:dyDescent="0.3">
      <c r="A597" s="178"/>
    </row>
    <row r="598" spans="1:1" x14ac:dyDescent="0.3">
      <c r="A598" s="178"/>
    </row>
    <row r="599" spans="1:1" x14ac:dyDescent="0.3">
      <c r="A599" s="178"/>
    </row>
    <row r="600" spans="1:1" x14ac:dyDescent="0.3">
      <c r="A600" s="178"/>
    </row>
    <row r="601" spans="1:1" x14ac:dyDescent="0.3">
      <c r="A601" s="178"/>
    </row>
    <row r="602" spans="1:1" x14ac:dyDescent="0.3">
      <c r="A602" s="178"/>
    </row>
    <row r="603" spans="1:1" x14ac:dyDescent="0.3">
      <c r="A603" s="178"/>
    </row>
    <row r="604" spans="1:1" x14ac:dyDescent="0.3">
      <c r="A604" s="178"/>
    </row>
    <row r="605" spans="1:1" x14ac:dyDescent="0.3">
      <c r="A605" s="178"/>
    </row>
    <row r="606" spans="1:1" x14ac:dyDescent="0.3">
      <c r="A606" s="178"/>
    </row>
    <row r="607" spans="1:1" x14ac:dyDescent="0.3">
      <c r="A607" s="178"/>
    </row>
    <row r="608" spans="1:1" x14ac:dyDescent="0.3">
      <c r="A608" s="178"/>
    </row>
    <row r="609" spans="1:1" x14ac:dyDescent="0.3">
      <c r="A609" s="178"/>
    </row>
    <row r="610" spans="1:1" x14ac:dyDescent="0.3">
      <c r="A610" s="178"/>
    </row>
    <row r="611" spans="1:1" x14ac:dyDescent="0.3">
      <c r="A611" s="178"/>
    </row>
    <row r="612" spans="1:1" x14ac:dyDescent="0.3">
      <c r="A612" s="178"/>
    </row>
    <row r="613" spans="1:1" x14ac:dyDescent="0.3">
      <c r="A613" s="178"/>
    </row>
    <row r="614" spans="1:1" x14ac:dyDescent="0.3">
      <c r="A614" s="178"/>
    </row>
    <row r="615" spans="1:1" x14ac:dyDescent="0.3">
      <c r="A615" s="178"/>
    </row>
    <row r="616" spans="1:1" x14ac:dyDescent="0.3">
      <c r="A616" s="178"/>
    </row>
    <row r="617" spans="1:1" x14ac:dyDescent="0.3">
      <c r="A617" s="178"/>
    </row>
    <row r="618" spans="1:1" x14ac:dyDescent="0.3">
      <c r="A618" s="178"/>
    </row>
    <row r="619" spans="1:1" x14ac:dyDescent="0.3">
      <c r="A619" s="178"/>
    </row>
    <row r="620" spans="1:1" x14ac:dyDescent="0.3">
      <c r="A620" s="178"/>
    </row>
    <row r="621" spans="1:1" x14ac:dyDescent="0.3">
      <c r="A621" s="178"/>
    </row>
    <row r="622" spans="1:1" x14ac:dyDescent="0.3">
      <c r="A622" s="178"/>
    </row>
    <row r="623" spans="1:1" x14ac:dyDescent="0.3">
      <c r="A623" s="178"/>
    </row>
    <row r="624" spans="1:1" x14ac:dyDescent="0.3">
      <c r="A624" s="178"/>
    </row>
    <row r="625" spans="1:1" x14ac:dyDescent="0.3">
      <c r="A625" s="178"/>
    </row>
    <row r="626" spans="1:1" x14ac:dyDescent="0.3">
      <c r="A626" s="178"/>
    </row>
    <row r="627" spans="1:1" x14ac:dyDescent="0.3">
      <c r="A627" s="178"/>
    </row>
    <row r="628" spans="1:1" x14ac:dyDescent="0.3">
      <c r="A628" s="178"/>
    </row>
    <row r="629" spans="1:1" x14ac:dyDescent="0.3">
      <c r="A629" s="178"/>
    </row>
    <row r="630" spans="1:1" x14ac:dyDescent="0.3">
      <c r="A630" s="178"/>
    </row>
    <row r="631" spans="1:1" x14ac:dyDescent="0.3">
      <c r="A631" s="178"/>
    </row>
    <row r="632" spans="1:1" x14ac:dyDescent="0.3">
      <c r="A632" s="178"/>
    </row>
    <row r="633" spans="1:1" x14ac:dyDescent="0.3">
      <c r="A633" s="178"/>
    </row>
    <row r="634" spans="1:1" x14ac:dyDescent="0.3">
      <c r="A634" s="178"/>
    </row>
    <row r="635" spans="1:1" x14ac:dyDescent="0.3">
      <c r="A635" s="178"/>
    </row>
    <row r="636" spans="1:1" x14ac:dyDescent="0.3">
      <c r="A636" s="178"/>
    </row>
    <row r="637" spans="1:1" x14ac:dyDescent="0.3">
      <c r="A637" s="178"/>
    </row>
    <row r="638" spans="1:1" x14ac:dyDescent="0.3">
      <c r="A638" s="178"/>
    </row>
    <row r="639" spans="1:1" x14ac:dyDescent="0.3">
      <c r="A639" s="178"/>
    </row>
    <row r="640" spans="1:1" x14ac:dyDescent="0.3">
      <c r="A640" s="178"/>
    </row>
  </sheetData>
  <mergeCells count="13">
    <mergeCell ref="DI27:DO27"/>
    <mergeCell ref="A2:A3"/>
    <mergeCell ref="CY27:DE27"/>
    <mergeCell ref="CO27:CU27"/>
    <mergeCell ref="C27:I27"/>
    <mergeCell ref="M27:S27"/>
    <mergeCell ref="AG27:AM27"/>
    <mergeCell ref="AQ27:AW27"/>
    <mergeCell ref="BA27:BG27"/>
    <mergeCell ref="CE27:CK27"/>
    <mergeCell ref="BU27:CA27"/>
    <mergeCell ref="BK27:BQ27"/>
    <mergeCell ref="W27:AC27"/>
  </mergeCells>
  <hyperlinks>
    <hyperlink ref="A4" location="myrangeS0" display="myrangeS0" xr:uid="{889D8F5B-25FA-4A46-826C-970C9E9CD6EB}"/>
    <hyperlink ref="A5" location="myrangeS1" display="myrangeS1" xr:uid="{D4F2D702-3490-4CD9-89DD-F6B223A481D7}"/>
    <hyperlink ref="A6" location="myrangeS2" display="myrangeS2" xr:uid="{320E6DEB-DA62-4771-BDD6-8FAE127795AF}"/>
    <hyperlink ref="A7" location="myrangeS3" display="myrangeS3" xr:uid="{8D38FAAA-2ABF-4C2D-B5B4-EF33FA8E508C}"/>
    <hyperlink ref="A8" location="myrangeS4" display="myrangeS4" xr:uid="{99F19F15-2DBE-4456-AD6B-074E398AEA0F}"/>
    <hyperlink ref="A9" location="myrangeS5" display="myrangeS5" xr:uid="{AFDE00D4-9E76-401A-BE7B-9A1F965B644B}"/>
    <hyperlink ref="A10" location="myrangeS6" display="myrangeS6" xr:uid="{719322C8-76F8-4B91-8784-8212F718C4DA}"/>
    <hyperlink ref="A11" location="myrangeS7" display="myrangeS7" xr:uid="{218ABF30-10F0-41A9-B2D1-481688EB1026}"/>
    <hyperlink ref="A12" location="myrangeS8" display="myrangeS8" xr:uid="{3AA9CA81-CCE6-4C7C-BE9C-52E0DA67DFD9}"/>
    <hyperlink ref="A13" location="myrangeS9" display="myrangeS9" xr:uid="{B1B5EA5B-C135-46C7-848A-597A86AB2115}"/>
    <hyperlink ref="A14" location="myrangeS10" display="myrangeS10" xr:uid="{59D12C7F-38EA-4B22-9FCA-E0F5702050BD}"/>
    <hyperlink ref="A15" location="myrangeS11" display="myrangeS11" xr:uid="{FFEB338C-763D-4CF7-8895-751D2CC26636}"/>
    <hyperlink ref="A16" location="myrangeS12" display="myrangeS12" xr:uid="{A8C4F96B-756A-4B63-A5DE-E486E62A150C}"/>
    <hyperlink ref="A17" location="myrangeS13" display="myrangeS13" xr:uid="{2559CB73-5AE0-4243-9A64-04531A651108}"/>
    <hyperlink ref="A18" location="myrangeS14" display="myrangeS14" xr:uid="{CC504DF9-D26B-4E33-B918-B43A1889A9EA}"/>
    <hyperlink ref="A19" location="myrangeS15" display="myrangeS15" xr:uid="{60228229-F55B-49E0-9D01-AFBDB53BEDD9}"/>
    <hyperlink ref="A20" location="myrangeS16" display="myrangeS16" xr:uid="{2F8045A4-E1B4-43DB-8DED-F281038E6CA9}"/>
    <hyperlink ref="A21" location="myrangeS17" display="myrangeS17" xr:uid="{BFFC37FC-E056-4F8C-9DE3-0B3CBDD43FA1}"/>
    <hyperlink ref="A22" location="myrangeS18" display="myrangeS18" xr:uid="{970FCCC5-E8AF-4881-9477-79C9FCE721D8}"/>
    <hyperlink ref="A23" location="myrangeS19" display="myrangeS19" xr:uid="{519CDBDB-CAEE-418E-A9CD-209BDA48D595}"/>
    <hyperlink ref="A24" location="myrangeS20" display="myrangeS20" xr:uid="{DFC03AAD-69A3-485E-8D4D-B5FD96F54F19}"/>
    <hyperlink ref="A25" location="myrangeS21" display="myrangeS21" xr:uid="{DD5BABB7-899D-4576-89F3-7F97B088E1B7}"/>
    <hyperlink ref="A26" location="myrangeS22" display="myrangeS22" xr:uid="{C7AE2E94-611D-4A2F-902F-11D9B2D9F9EA}"/>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IH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6" customWidth="1"/>
    <col min="3" max="3" width="29.69921875" customWidth="1"/>
    <col min="4" max="9" width="7.796875" customWidth="1"/>
    <col min="10" max="11" width="1.09765625" customWidth="1"/>
    <col min="12" max="12" width="24.59765625" style="76" customWidth="1"/>
    <col min="13" max="13" width="29.69921875" customWidth="1"/>
    <col min="14" max="19" width="7.796875" customWidth="1"/>
    <col min="20" max="21" width="1.09765625" customWidth="1"/>
    <col min="22" max="22" width="24.59765625" style="76" customWidth="1"/>
    <col min="23" max="23" width="29.69921875" customWidth="1"/>
    <col min="24" max="29" width="7.796875" customWidth="1"/>
    <col min="30" max="31" width="1.09765625" customWidth="1"/>
    <col min="32" max="32" width="24.59765625" style="76" customWidth="1"/>
    <col min="33" max="33" width="29.69921875" customWidth="1"/>
    <col min="34" max="39" width="7.796875" customWidth="1"/>
    <col min="40" max="41" width="1.09765625" customWidth="1"/>
    <col min="42" max="42" width="24.59765625" style="76" customWidth="1"/>
    <col min="43" max="43" width="29.69921875" customWidth="1"/>
    <col min="44" max="49" width="7.796875" customWidth="1"/>
    <col min="50" max="51" width="1.09765625" customWidth="1"/>
    <col min="52" max="52" width="24.59765625" style="76" customWidth="1"/>
    <col min="53" max="53" width="29.69921875" customWidth="1"/>
    <col min="54" max="59" width="7.796875" customWidth="1"/>
    <col min="60" max="61" width="1.09765625" customWidth="1"/>
    <col min="62" max="62" width="24.59765625" style="76" customWidth="1"/>
    <col min="63" max="63" width="29.69921875" style="76" customWidth="1"/>
    <col min="64" max="69" width="7.796875" customWidth="1"/>
    <col min="70" max="71" width="1.09765625" customWidth="1"/>
    <col min="72" max="72" width="24.59765625" style="76" customWidth="1"/>
    <col min="73" max="73" width="29.69921875" customWidth="1"/>
    <col min="74" max="79" width="7.796875" customWidth="1"/>
    <col min="80" max="81" width="1.09765625" customWidth="1"/>
    <col min="82" max="82" width="24.59765625" style="76" customWidth="1"/>
    <col min="83" max="83" width="29.69921875" customWidth="1"/>
    <col min="84" max="89" width="7.796875" customWidth="1"/>
    <col min="90" max="91" width="1.09765625" customWidth="1"/>
    <col min="92" max="92" width="24.59765625" style="76" customWidth="1"/>
    <col min="93" max="93" width="29.69921875" customWidth="1"/>
    <col min="94" max="99" width="7.796875" customWidth="1"/>
    <col min="100" max="101" width="1.09765625" customWidth="1"/>
    <col min="102" max="102" width="24.59765625" style="76" customWidth="1"/>
    <col min="103" max="103" width="29.69921875" customWidth="1"/>
    <col min="104" max="109" width="7.796875" customWidth="1"/>
    <col min="110" max="111" width="1.09765625" customWidth="1"/>
    <col min="112" max="112" width="24.59765625" style="76" customWidth="1"/>
    <col min="113" max="113" width="29.69921875" customWidth="1"/>
    <col min="114" max="119" width="7.796875" customWidth="1"/>
    <col min="120" max="121" width="1.09765625" customWidth="1"/>
    <col min="122" max="122" width="24.59765625" style="76" customWidth="1"/>
    <col min="123" max="123" width="29.69921875" customWidth="1"/>
    <col min="124" max="129" width="7.796875" customWidth="1"/>
    <col min="130" max="131" width="1.09765625" customWidth="1"/>
    <col min="132" max="132" width="24.59765625" style="76" customWidth="1"/>
    <col min="133" max="133" width="29.69921875" customWidth="1"/>
    <col min="134" max="139" width="7.796875" customWidth="1"/>
    <col min="140" max="141" width="1.09765625" customWidth="1"/>
    <col min="142" max="142" width="24.59765625" style="76" customWidth="1"/>
    <col min="143" max="143" width="29.69921875" customWidth="1"/>
    <col min="144" max="149" width="7.796875" customWidth="1"/>
    <col min="150" max="151" width="1.09765625" customWidth="1"/>
    <col min="152" max="152" width="24.59765625" style="76" customWidth="1"/>
    <col min="153" max="153" width="29.69921875" customWidth="1"/>
    <col min="154" max="159" width="7.796875" customWidth="1"/>
    <col min="160" max="161" width="1.09765625" customWidth="1"/>
    <col min="162" max="162" width="24.59765625" style="76" customWidth="1"/>
    <col min="163" max="163" width="29.69921875" customWidth="1"/>
    <col min="164" max="169" width="7.796875" customWidth="1"/>
    <col min="170" max="171" width="1.09765625" customWidth="1"/>
    <col min="172" max="172" width="24.59765625" style="76" customWidth="1"/>
    <col min="173" max="173" width="29.69921875" customWidth="1"/>
    <col min="174" max="179" width="7.796875" customWidth="1"/>
    <col min="180" max="181" width="1.09765625" customWidth="1"/>
    <col min="182" max="182" width="24.59765625" style="76" customWidth="1"/>
    <col min="183" max="183" width="29.69921875" customWidth="1"/>
    <col min="184" max="189" width="7.796875" customWidth="1"/>
    <col min="190" max="191" width="1.09765625" customWidth="1"/>
    <col min="192" max="192" width="24.59765625" style="76" customWidth="1"/>
    <col min="193" max="193" width="29.69921875" customWidth="1"/>
    <col min="194" max="199" width="7.796875" customWidth="1"/>
    <col min="200" max="201" width="1.09765625" customWidth="1"/>
    <col min="202" max="202" width="24.59765625" style="76" customWidth="1"/>
    <col min="203" max="203" width="29.69921875" customWidth="1"/>
    <col min="204" max="209" width="7.796875" customWidth="1"/>
    <col min="210" max="211" width="1.09765625" customWidth="1"/>
    <col min="212" max="212" width="24.59765625" style="76" customWidth="1"/>
    <col min="213" max="213" width="29.69921875" customWidth="1"/>
    <col min="214" max="219" width="7.796875" customWidth="1"/>
    <col min="220" max="221" width="1.09765625" customWidth="1"/>
    <col min="222" max="222" width="24.59765625" style="76" customWidth="1"/>
    <col min="223" max="223" width="29.69921875" customWidth="1"/>
    <col min="224" max="229" width="7.796875" customWidth="1"/>
    <col min="230" max="231" width="1.09765625" customWidth="1"/>
    <col min="232" max="232" width="24.59765625" style="76" customWidth="1"/>
    <col min="233" max="233" width="29.69921875" customWidth="1"/>
    <col min="234" max="239" width="7.796875" customWidth="1"/>
    <col min="240" max="241" width="1.09765625" customWidth="1"/>
    <col min="242" max="242" width="24.59765625" style="76" customWidth="1"/>
    <col min="243" max="243" width="29.69921875" customWidth="1"/>
    <col min="244" max="249" width="7.796875" customWidth="1"/>
    <col min="250" max="251" width="1.09765625" customWidth="1"/>
  </cols>
  <sheetData>
    <row r="1" spans="1:242" s="150" customFormat="1" ht="30" customHeight="1" x14ac:dyDescent="0.3">
      <c r="B1" s="607" t="str">
        <f>HLOOKUP(Introduction!$G$4,nametranslations,124,FALSE)</f>
        <v>Hygiene in Schools</v>
      </c>
      <c r="C1" s="184" t="s">
        <v>231</v>
      </c>
      <c r="D1" s="156" t="str">
        <f>+Introduction!$C$7</f>
        <v>Afghanistan</v>
      </c>
      <c r="E1" s="156"/>
      <c r="F1" s="156"/>
      <c r="G1" s="156"/>
      <c r="H1" s="156"/>
      <c r="I1" s="165"/>
      <c r="J1" s="148"/>
      <c r="K1" s="148"/>
      <c r="L1" s="607" t="str">
        <f>HLOOKUP(Introduction!$G$4,nametranslations,124,FALSE)</f>
        <v>Hygiene in Schools</v>
      </c>
      <c r="M1" s="184" t="s">
        <v>232</v>
      </c>
      <c r="N1" s="156" t="str">
        <f>+Introduction!$C$7</f>
        <v>Afghanistan</v>
      </c>
      <c r="O1" s="156"/>
      <c r="P1" s="156"/>
      <c r="Q1" s="156"/>
      <c r="R1" s="156"/>
      <c r="S1" s="165"/>
      <c r="T1" s="148"/>
      <c r="U1" s="148"/>
      <c r="V1" s="607" t="str">
        <f>HLOOKUP(Introduction!$G$4,nametranslations,124,FALSE)</f>
        <v>Hygiene in Schools</v>
      </c>
      <c r="W1" s="184">
        <v>2012</v>
      </c>
      <c r="X1" s="156" t="str">
        <f>+Introduction!$C$7</f>
        <v>Afghanistan</v>
      </c>
      <c r="Y1" s="156"/>
      <c r="Z1" s="156"/>
      <c r="AA1" s="156"/>
      <c r="AB1" s="156"/>
      <c r="AC1" s="165"/>
      <c r="AD1" s="148"/>
      <c r="AE1" s="148"/>
      <c r="AF1" s="607" t="str">
        <f>HLOOKUP(Introduction!$G$4,nametranslations,124,FALSE)</f>
        <v>Hygiene in Schools</v>
      </c>
      <c r="AG1" s="184" t="s">
        <v>233</v>
      </c>
      <c r="AH1" s="156" t="str">
        <f>+Introduction!$C$7</f>
        <v>Afghanistan</v>
      </c>
      <c r="AI1" s="156"/>
      <c r="AJ1" s="156"/>
      <c r="AK1" s="156"/>
      <c r="AL1" s="156"/>
      <c r="AM1" s="165"/>
      <c r="AN1" s="148"/>
      <c r="AO1" s="148"/>
      <c r="AP1" s="607" t="str">
        <f>HLOOKUP(Introduction!$G$4,nametranslations,124,FALSE)</f>
        <v>Hygiene in Schools</v>
      </c>
      <c r="AQ1" s="184" t="s">
        <v>234</v>
      </c>
      <c r="AR1" s="156" t="str">
        <f>+Introduction!$C$7</f>
        <v>Afghanistan</v>
      </c>
      <c r="AS1" s="156"/>
      <c r="AT1" s="156"/>
      <c r="AU1" s="156"/>
      <c r="AV1" s="156"/>
      <c r="AW1" s="165"/>
      <c r="AX1" s="148"/>
      <c r="AY1" s="148"/>
      <c r="AZ1" s="607" t="str">
        <f>HLOOKUP(Introduction!$G$4,nametranslations,124,FALSE)</f>
        <v>Hygiene in Schools</v>
      </c>
      <c r="BA1" s="184" t="s">
        <v>235</v>
      </c>
      <c r="BB1" s="156" t="str">
        <f>+Introduction!$C$7</f>
        <v>Afghanistan</v>
      </c>
      <c r="BC1" s="156"/>
      <c r="BD1" s="156"/>
      <c r="BE1" s="156"/>
      <c r="BF1" s="156"/>
      <c r="BG1" s="165"/>
      <c r="BH1" s="148"/>
      <c r="BI1" s="148"/>
      <c r="BJ1" s="607" t="str">
        <f>HLOOKUP(Introduction!$G$4,nametranslations,124,FALSE)</f>
        <v>Hygiene in Schools</v>
      </c>
      <c r="BK1" s="184" t="s">
        <v>235</v>
      </c>
      <c r="BL1" s="156" t="str">
        <f>+Introduction!$C$7</f>
        <v>Afghanistan</v>
      </c>
      <c r="BM1" s="156"/>
      <c r="BN1" s="156"/>
      <c r="BO1" s="156"/>
      <c r="BP1" s="156"/>
      <c r="BQ1" s="165"/>
      <c r="BR1" s="148"/>
      <c r="BS1" s="148"/>
      <c r="BT1" s="607" t="str">
        <f>HLOOKUP(Introduction!$G$4,nametranslations,124,FALSE)</f>
        <v>Hygiene in Schools</v>
      </c>
      <c r="BU1" s="184" t="s">
        <v>236</v>
      </c>
      <c r="BV1" s="156" t="str">
        <f>+Introduction!$C$7</f>
        <v>Afghanistan</v>
      </c>
      <c r="BW1" s="156"/>
      <c r="BX1" s="156"/>
      <c r="BY1" s="156"/>
      <c r="BZ1" s="156"/>
      <c r="CA1" s="165"/>
      <c r="CB1" s="148"/>
      <c r="CC1" s="148"/>
      <c r="CD1" s="607" t="str">
        <f>HLOOKUP(Introduction!$G$4,nametranslations,124,FALSE)</f>
        <v>Hygiene in Schools</v>
      </c>
      <c r="CE1" s="184" t="s">
        <v>236</v>
      </c>
      <c r="CF1" s="156" t="str">
        <f>+Introduction!$C$7</f>
        <v>Afghanistan</v>
      </c>
      <c r="CG1" s="156"/>
      <c r="CH1" s="156"/>
      <c r="CI1" s="156"/>
      <c r="CJ1" s="156"/>
      <c r="CK1" s="165"/>
      <c r="CL1" s="148"/>
      <c r="CM1" s="148"/>
      <c r="CN1" s="607" t="str">
        <f>HLOOKUP(Introduction!$G$4,nametranslations,124,FALSE)</f>
        <v>Hygiene in Schools</v>
      </c>
      <c r="CO1" s="184" t="s">
        <v>237</v>
      </c>
      <c r="CP1" s="156" t="str">
        <f>+Introduction!$C$7</f>
        <v>Afghanistan</v>
      </c>
      <c r="CQ1" s="156"/>
      <c r="CR1" s="156"/>
      <c r="CS1" s="156"/>
      <c r="CT1" s="156"/>
      <c r="CU1" s="165"/>
      <c r="CV1" s="148"/>
      <c r="CW1" s="148"/>
      <c r="CX1" s="607" t="str">
        <f>HLOOKUP(Introduction!$G$4,nametranslations,124,FALSE)</f>
        <v>Hygiene in Schools</v>
      </c>
      <c r="CY1" s="184">
        <v>2019</v>
      </c>
      <c r="CZ1" s="156" t="str">
        <f>+Introduction!$C$7</f>
        <v>Afghanistan</v>
      </c>
      <c r="DA1" s="156"/>
      <c r="DB1" s="156"/>
      <c r="DC1" s="156"/>
      <c r="DD1" s="156"/>
      <c r="DE1" s="165"/>
      <c r="DF1" s="148"/>
      <c r="DG1" s="148"/>
      <c r="DH1" s="607" t="str">
        <f>HLOOKUP(Introduction!$G$4,nametranslations,124,FALSE)</f>
        <v>Hygiene in Schools</v>
      </c>
      <c r="DI1" s="184">
        <v>2022</v>
      </c>
      <c r="DJ1" s="156" t="str">
        <f>+Introduction!$C$7</f>
        <v>Afghanistan</v>
      </c>
      <c r="DK1" s="156"/>
      <c r="DL1" s="156"/>
      <c r="DM1" s="156"/>
      <c r="DN1" s="156"/>
      <c r="DO1" s="165"/>
      <c r="DP1" s="148"/>
      <c r="DQ1" s="148"/>
    </row>
    <row r="2" spans="1:242" s="150" customFormat="1" ht="30" customHeight="1" x14ac:dyDescent="0.3">
      <c r="A2" s="344" t="s">
        <v>285</v>
      </c>
      <c r="B2" s="157" t="s">
        <v>222</v>
      </c>
      <c r="C2" s="146" t="s">
        <v>161</v>
      </c>
      <c r="D2" s="146" t="s">
        <v>128</v>
      </c>
      <c r="E2" s="158"/>
      <c r="F2" s="158"/>
      <c r="G2" s="158"/>
      <c r="H2" s="158"/>
      <c r="I2" s="166"/>
      <c r="J2" s="151" t="s">
        <v>238</v>
      </c>
      <c r="K2" s="151"/>
      <c r="L2" s="157" t="s">
        <v>223</v>
      </c>
      <c r="M2" s="146" t="s">
        <v>161</v>
      </c>
      <c r="N2" s="146" t="s">
        <v>129</v>
      </c>
      <c r="O2" s="158"/>
      <c r="P2" s="158"/>
      <c r="Q2" s="158"/>
      <c r="R2" s="158"/>
      <c r="S2" s="166"/>
      <c r="T2" s="151" t="s">
        <v>238</v>
      </c>
      <c r="U2" s="151"/>
      <c r="V2" s="157" t="s">
        <v>309</v>
      </c>
      <c r="W2" s="146" t="s">
        <v>185</v>
      </c>
      <c r="X2" s="146" t="s">
        <v>302</v>
      </c>
      <c r="Y2" s="158"/>
      <c r="Z2" s="158"/>
      <c r="AA2" s="158"/>
      <c r="AB2" s="158"/>
      <c r="AC2" s="166"/>
      <c r="AD2" s="151" t="s">
        <v>238</v>
      </c>
      <c r="AE2" s="151"/>
      <c r="AF2" s="157" t="s">
        <v>224</v>
      </c>
      <c r="AG2" s="146" t="s">
        <v>133</v>
      </c>
      <c r="AH2" s="146" t="s">
        <v>130</v>
      </c>
      <c r="AI2" s="158"/>
      <c r="AJ2" s="158"/>
      <c r="AK2" s="158"/>
      <c r="AL2" s="158"/>
      <c r="AM2" s="166"/>
      <c r="AN2" s="151" t="s">
        <v>238</v>
      </c>
      <c r="AO2" s="151"/>
      <c r="AP2" s="157" t="s">
        <v>225</v>
      </c>
      <c r="AQ2" s="146" t="s">
        <v>161</v>
      </c>
      <c r="AR2" s="146" t="s">
        <v>131</v>
      </c>
      <c r="AS2" s="158"/>
      <c r="AT2" s="158"/>
      <c r="AU2" s="158"/>
      <c r="AV2" s="158"/>
      <c r="AW2" s="166"/>
      <c r="AX2" s="151" t="s">
        <v>238</v>
      </c>
      <c r="AY2" s="151"/>
      <c r="AZ2" s="157" t="s">
        <v>226</v>
      </c>
      <c r="BA2" s="146" t="s">
        <v>161</v>
      </c>
      <c r="BB2" s="146" t="s">
        <v>132</v>
      </c>
      <c r="BC2" s="158"/>
      <c r="BD2" s="158"/>
      <c r="BE2" s="158"/>
      <c r="BF2" s="158"/>
      <c r="BG2" s="166"/>
      <c r="BH2" s="151" t="s">
        <v>238</v>
      </c>
      <c r="BI2" s="151"/>
      <c r="BJ2" s="157" t="s">
        <v>227</v>
      </c>
      <c r="BK2" s="146" t="s">
        <v>197</v>
      </c>
      <c r="BL2" s="146" t="s">
        <v>209</v>
      </c>
      <c r="BM2" s="158"/>
      <c r="BN2" s="158"/>
      <c r="BO2" s="158"/>
      <c r="BP2" s="158"/>
      <c r="BQ2" s="166"/>
      <c r="BR2" s="151" t="s">
        <v>238</v>
      </c>
      <c r="BS2" s="151"/>
      <c r="BT2" s="157" t="s">
        <v>228</v>
      </c>
      <c r="BU2" s="146" t="s">
        <v>185</v>
      </c>
      <c r="BV2" s="146" t="s">
        <v>184</v>
      </c>
      <c r="BW2" s="158"/>
      <c r="BX2" s="158"/>
      <c r="BY2" s="158"/>
      <c r="BZ2" s="158"/>
      <c r="CA2" s="166"/>
      <c r="CB2" s="151" t="s">
        <v>238</v>
      </c>
      <c r="CC2" s="151"/>
      <c r="CD2" s="157" t="s">
        <v>229</v>
      </c>
      <c r="CE2" s="146" t="s">
        <v>197</v>
      </c>
      <c r="CF2" s="146" t="s">
        <v>209</v>
      </c>
      <c r="CG2" s="158"/>
      <c r="CH2" s="158"/>
      <c r="CI2" s="158"/>
      <c r="CJ2" s="158"/>
      <c r="CK2" s="166"/>
      <c r="CL2" s="151" t="s">
        <v>238</v>
      </c>
      <c r="CM2" s="151"/>
      <c r="CN2" s="157" t="s">
        <v>230</v>
      </c>
      <c r="CO2" s="146" t="s">
        <v>197</v>
      </c>
      <c r="CP2" s="146" t="s">
        <v>209</v>
      </c>
      <c r="CQ2" s="158"/>
      <c r="CR2" s="158"/>
      <c r="CS2" s="158"/>
      <c r="CT2" s="158"/>
      <c r="CU2" s="166"/>
      <c r="CV2" s="151" t="s">
        <v>238</v>
      </c>
      <c r="CW2" s="151"/>
      <c r="CX2" s="157" t="s">
        <v>281</v>
      </c>
      <c r="CY2" s="146" t="s">
        <v>197</v>
      </c>
      <c r="CZ2" s="146" t="s">
        <v>209</v>
      </c>
      <c r="DA2" s="158"/>
      <c r="DB2" s="158"/>
      <c r="DC2" s="158"/>
      <c r="DD2" s="158"/>
      <c r="DE2" s="166"/>
      <c r="DF2" s="151" t="s">
        <v>238</v>
      </c>
      <c r="DG2" s="151"/>
      <c r="DH2" s="157" t="s">
        <v>286</v>
      </c>
      <c r="DI2" s="146" t="s">
        <v>185</v>
      </c>
      <c r="DJ2" s="146" t="s">
        <v>287</v>
      </c>
      <c r="DK2" s="158"/>
      <c r="DL2" s="158"/>
      <c r="DM2" s="158"/>
      <c r="DN2" s="158"/>
      <c r="DO2" s="166"/>
      <c r="DP2" s="151" t="s">
        <v>238</v>
      </c>
      <c r="DQ2" s="151"/>
    </row>
    <row r="3" spans="1:242" s="128" customFormat="1" ht="18" customHeight="1" x14ac:dyDescent="0.3">
      <c r="A3" s="344"/>
      <c r="B3" s="174" t="str">
        <f>HLOOKUP(Introduction!$G$4,nametranslations,152,FALSE)</f>
        <v>Definition</v>
      </c>
      <c r="C3" s="175" t="str">
        <f>HLOOKUP(Introduction!$G$4,nametranslations,102,FALSE)</f>
        <v>Estimates (%)</v>
      </c>
      <c r="D3" s="176" t="str">
        <f>HLOOKUP(Introduction!$G$4,nametranslations,24,FALSE)</f>
        <v>Total</v>
      </c>
      <c r="E3" s="176" t="str">
        <f>HLOOKUP(Introduction!$G$4,nametranslations,26,FALSE)</f>
        <v>Urban</v>
      </c>
      <c r="F3" s="176" t="str">
        <f>HLOOKUP(Introduction!$G$4,nametranslations,25,FALSE)</f>
        <v>Rural</v>
      </c>
      <c r="G3" s="176" t="str">
        <f>HLOOKUP(Introduction!$G$4,nametranslations,27,FALSE)</f>
        <v>Pre-primary</v>
      </c>
      <c r="H3" s="176" t="str">
        <f>HLOOKUP(Introduction!$G$4,nametranslations,28,FALSE)</f>
        <v>Primary</v>
      </c>
      <c r="I3" s="177" t="str">
        <f>HLOOKUP(Introduction!$G$4,nametranslations,29,FALSE)</f>
        <v>Secondary</v>
      </c>
      <c r="J3" s="126"/>
      <c r="K3" s="126"/>
      <c r="L3" s="174" t="str">
        <f>HLOOKUP(Introduction!$G$4,nametranslations,152,FALSE)</f>
        <v>Definition</v>
      </c>
      <c r="M3" s="175" t="str">
        <f>HLOOKUP(Introduction!$G$4,nametranslations,102,FALSE)</f>
        <v>Estimates (%)</v>
      </c>
      <c r="N3" s="176" t="str">
        <f>HLOOKUP(Introduction!$G$4,nametranslations,24,FALSE)</f>
        <v>Total</v>
      </c>
      <c r="O3" s="176" t="str">
        <f>HLOOKUP(Introduction!$G$4,nametranslations,26,FALSE)</f>
        <v>Urban</v>
      </c>
      <c r="P3" s="176" t="str">
        <f>HLOOKUP(Introduction!$G$4,nametranslations,25,FALSE)</f>
        <v>Rural</v>
      </c>
      <c r="Q3" s="176" t="str">
        <f>HLOOKUP(Introduction!$G$4,nametranslations,27,FALSE)</f>
        <v>Pre-primary</v>
      </c>
      <c r="R3" s="176" t="str">
        <f>HLOOKUP(Introduction!$G$4,nametranslations,28,FALSE)</f>
        <v>Primary</v>
      </c>
      <c r="S3" s="177" t="str">
        <f>HLOOKUP(Introduction!$G$4,nametranslations,29,FALSE)</f>
        <v>Secondary</v>
      </c>
      <c r="T3" s="126"/>
      <c r="U3" s="126"/>
      <c r="V3" s="174" t="str">
        <f>HLOOKUP(Introduction!$G$4,nametranslations,152,FALSE)</f>
        <v>Definition</v>
      </c>
      <c r="W3" s="175" t="str">
        <f>HLOOKUP(Introduction!$G$4,nametranslations,102,FALSE)</f>
        <v>Estimates (%)</v>
      </c>
      <c r="X3" s="176" t="str">
        <f>HLOOKUP(Introduction!$G$4,nametranslations,24,FALSE)</f>
        <v>Total</v>
      </c>
      <c r="Y3" s="176" t="str">
        <f>HLOOKUP(Introduction!$G$4,nametranslations,26,FALSE)</f>
        <v>Urban</v>
      </c>
      <c r="Z3" s="176" t="str">
        <f>HLOOKUP(Introduction!$G$4,nametranslations,25,FALSE)</f>
        <v>Rural</v>
      </c>
      <c r="AA3" s="176" t="str">
        <f>HLOOKUP(Introduction!$G$4,nametranslations,27,FALSE)</f>
        <v>Pre-primary</v>
      </c>
      <c r="AB3" s="176" t="str">
        <f>HLOOKUP(Introduction!$G$4,nametranslations,28,FALSE)</f>
        <v>Primary</v>
      </c>
      <c r="AC3" s="177" t="str">
        <f>HLOOKUP(Introduction!$G$4,nametranslations,29,FALSE)</f>
        <v>Secondary</v>
      </c>
      <c r="AD3" s="126"/>
      <c r="AE3" s="126"/>
      <c r="AF3" s="174" t="str">
        <f>HLOOKUP(Introduction!$G$4,nametranslations,152,FALSE)</f>
        <v>Definition</v>
      </c>
      <c r="AG3" s="175" t="str">
        <f>HLOOKUP(Introduction!$G$4,nametranslations,102,FALSE)</f>
        <v>Estimates (%)</v>
      </c>
      <c r="AH3" s="176" t="str">
        <f>HLOOKUP(Introduction!$G$4,nametranslations,24,FALSE)</f>
        <v>Total</v>
      </c>
      <c r="AI3" s="176" t="str">
        <f>HLOOKUP(Introduction!$G$4,nametranslations,26,FALSE)</f>
        <v>Urban</v>
      </c>
      <c r="AJ3" s="176" t="str">
        <f>HLOOKUP(Introduction!$G$4,nametranslations,25,FALSE)</f>
        <v>Rural</v>
      </c>
      <c r="AK3" s="176" t="str">
        <f>HLOOKUP(Introduction!$G$4,nametranslations,27,FALSE)</f>
        <v>Pre-primary</v>
      </c>
      <c r="AL3" s="176" t="str">
        <f>HLOOKUP(Introduction!$G$4,nametranslations,28,FALSE)</f>
        <v>Primary</v>
      </c>
      <c r="AM3" s="177" t="str">
        <f>HLOOKUP(Introduction!$G$4,nametranslations,29,FALSE)</f>
        <v>Secondary</v>
      </c>
      <c r="AN3" s="126"/>
      <c r="AO3" s="126"/>
      <c r="AP3" s="174" t="str">
        <f>HLOOKUP(Introduction!$G$4,nametranslations,152,FALSE)</f>
        <v>Definition</v>
      </c>
      <c r="AQ3" s="175" t="str">
        <f>HLOOKUP(Introduction!$G$4,nametranslations,102,FALSE)</f>
        <v>Estimates (%)</v>
      </c>
      <c r="AR3" s="176" t="str">
        <f>HLOOKUP(Introduction!$G$4,nametranslations,24,FALSE)</f>
        <v>Total</v>
      </c>
      <c r="AS3" s="176" t="str">
        <f>HLOOKUP(Introduction!$G$4,nametranslations,26,FALSE)</f>
        <v>Urban</v>
      </c>
      <c r="AT3" s="176" t="str">
        <f>HLOOKUP(Introduction!$G$4,nametranslations,25,FALSE)</f>
        <v>Rural</v>
      </c>
      <c r="AU3" s="176" t="str">
        <f>HLOOKUP(Introduction!$G$4,nametranslations,27,FALSE)</f>
        <v>Pre-primary</v>
      </c>
      <c r="AV3" s="176" t="str">
        <f>HLOOKUP(Introduction!$G$4,nametranslations,28,FALSE)</f>
        <v>Primary</v>
      </c>
      <c r="AW3" s="177" t="str">
        <f>HLOOKUP(Introduction!$G$4,nametranslations,29,FALSE)</f>
        <v>Secondary</v>
      </c>
      <c r="AX3" s="126"/>
      <c r="AY3" s="126"/>
      <c r="AZ3" s="174" t="str">
        <f>HLOOKUP(Introduction!$G$4,nametranslations,152,FALSE)</f>
        <v>Definition</v>
      </c>
      <c r="BA3" s="175" t="str">
        <f>HLOOKUP(Introduction!$G$4,nametranslations,102,FALSE)</f>
        <v>Estimates (%)</v>
      </c>
      <c r="BB3" s="176" t="str">
        <f>HLOOKUP(Introduction!$G$4,nametranslations,24,FALSE)</f>
        <v>Total</v>
      </c>
      <c r="BC3" s="176" t="str">
        <f>HLOOKUP(Introduction!$G$4,nametranslations,26,FALSE)</f>
        <v>Urban</v>
      </c>
      <c r="BD3" s="176" t="str">
        <f>HLOOKUP(Introduction!$G$4,nametranslations,25,FALSE)</f>
        <v>Rural</v>
      </c>
      <c r="BE3" s="176" t="str">
        <f>HLOOKUP(Introduction!$G$4,nametranslations,27,FALSE)</f>
        <v>Pre-primary</v>
      </c>
      <c r="BF3" s="176" t="str">
        <f>HLOOKUP(Introduction!$G$4,nametranslations,28,FALSE)</f>
        <v>Primary</v>
      </c>
      <c r="BG3" s="177" t="str">
        <f>HLOOKUP(Introduction!$G$4,nametranslations,29,FALSE)</f>
        <v>Secondary</v>
      </c>
      <c r="BH3" s="126"/>
      <c r="BI3" s="126"/>
      <c r="BJ3" s="174" t="str">
        <f>HLOOKUP(Introduction!$G$4,nametranslations,152,FALSE)</f>
        <v>Definition</v>
      </c>
      <c r="BK3" s="175" t="str">
        <f>HLOOKUP(Introduction!$G$4,nametranslations,102,FALSE)</f>
        <v>Estimates (%)</v>
      </c>
      <c r="BL3" s="176" t="str">
        <f>HLOOKUP(Introduction!$G$4,nametranslations,24,FALSE)</f>
        <v>Total</v>
      </c>
      <c r="BM3" s="176" t="str">
        <f>HLOOKUP(Introduction!$G$4,nametranslations,26,FALSE)</f>
        <v>Urban</v>
      </c>
      <c r="BN3" s="176" t="str">
        <f>HLOOKUP(Introduction!$G$4,nametranslations,25,FALSE)</f>
        <v>Rural</v>
      </c>
      <c r="BO3" s="176" t="str">
        <f>HLOOKUP(Introduction!$G$4,nametranslations,27,FALSE)</f>
        <v>Pre-primary</v>
      </c>
      <c r="BP3" s="176" t="str">
        <f>HLOOKUP(Introduction!$G$4,nametranslations,28,FALSE)</f>
        <v>Primary</v>
      </c>
      <c r="BQ3" s="177" t="str">
        <f>HLOOKUP(Introduction!$G$4,nametranslations,29,FALSE)</f>
        <v>Secondary</v>
      </c>
      <c r="BR3" s="126"/>
      <c r="BS3" s="126"/>
      <c r="BT3" s="174" t="str">
        <f>HLOOKUP(Introduction!$G$4,nametranslations,152,FALSE)</f>
        <v>Definition</v>
      </c>
      <c r="BU3" s="175" t="str">
        <f>HLOOKUP(Introduction!$G$4,nametranslations,102,FALSE)</f>
        <v>Estimates (%)</v>
      </c>
      <c r="BV3" s="176" t="str">
        <f>HLOOKUP(Introduction!$G$4,nametranslations,24,FALSE)</f>
        <v>Total</v>
      </c>
      <c r="BW3" s="176" t="str">
        <f>HLOOKUP(Introduction!$G$4,nametranslations,26,FALSE)</f>
        <v>Urban</v>
      </c>
      <c r="BX3" s="176" t="str">
        <f>HLOOKUP(Introduction!$G$4,nametranslations,25,FALSE)</f>
        <v>Rural</v>
      </c>
      <c r="BY3" s="176" t="str">
        <f>HLOOKUP(Introduction!$G$4,nametranslations,27,FALSE)</f>
        <v>Pre-primary</v>
      </c>
      <c r="BZ3" s="176" t="str">
        <f>HLOOKUP(Introduction!$G$4,nametranslations,28,FALSE)</f>
        <v>Primary</v>
      </c>
      <c r="CA3" s="177" t="str">
        <f>HLOOKUP(Introduction!$G$4,nametranslations,29,FALSE)</f>
        <v>Secondary</v>
      </c>
      <c r="CB3" s="126"/>
      <c r="CC3" s="126"/>
      <c r="CD3" s="174" t="str">
        <f>HLOOKUP(Introduction!$G$4,nametranslations,152,FALSE)</f>
        <v>Definition</v>
      </c>
      <c r="CE3" s="175" t="str">
        <f>HLOOKUP(Introduction!$G$4,nametranslations,102,FALSE)</f>
        <v>Estimates (%)</v>
      </c>
      <c r="CF3" s="176" t="str">
        <f>HLOOKUP(Introduction!$G$4,nametranslations,24,FALSE)</f>
        <v>Total</v>
      </c>
      <c r="CG3" s="176" t="str">
        <f>HLOOKUP(Introduction!$G$4,nametranslations,26,FALSE)</f>
        <v>Urban</v>
      </c>
      <c r="CH3" s="176" t="str">
        <f>HLOOKUP(Introduction!$G$4,nametranslations,25,FALSE)</f>
        <v>Rural</v>
      </c>
      <c r="CI3" s="176" t="str">
        <f>HLOOKUP(Introduction!$G$4,nametranslations,27,FALSE)</f>
        <v>Pre-primary</v>
      </c>
      <c r="CJ3" s="176" t="str">
        <f>HLOOKUP(Introduction!$G$4,nametranslations,28,FALSE)</f>
        <v>Primary</v>
      </c>
      <c r="CK3" s="177" t="str">
        <f>HLOOKUP(Introduction!$G$4,nametranslations,29,FALSE)</f>
        <v>Secondary</v>
      </c>
      <c r="CL3" s="126"/>
      <c r="CM3" s="126"/>
      <c r="CN3" s="174" t="str">
        <f>HLOOKUP(Introduction!$G$4,nametranslations,152,FALSE)</f>
        <v>Definition</v>
      </c>
      <c r="CO3" s="175" t="str">
        <f>HLOOKUP(Introduction!$G$4,nametranslations,102,FALSE)</f>
        <v>Estimates (%)</v>
      </c>
      <c r="CP3" s="176" t="str">
        <f>HLOOKUP(Introduction!$G$4,nametranslations,24,FALSE)</f>
        <v>Total</v>
      </c>
      <c r="CQ3" s="176" t="str">
        <f>HLOOKUP(Introduction!$G$4,nametranslations,26,FALSE)</f>
        <v>Urban</v>
      </c>
      <c r="CR3" s="176" t="str">
        <f>HLOOKUP(Introduction!$G$4,nametranslations,25,FALSE)</f>
        <v>Rural</v>
      </c>
      <c r="CS3" s="176" t="str">
        <f>HLOOKUP(Introduction!$G$4,nametranslations,27,FALSE)</f>
        <v>Pre-primary</v>
      </c>
      <c r="CT3" s="176" t="str">
        <f>HLOOKUP(Introduction!$G$4,nametranslations,28,FALSE)</f>
        <v>Primary</v>
      </c>
      <c r="CU3" s="177" t="str">
        <f>HLOOKUP(Introduction!$G$4,nametranslations,29,FALSE)</f>
        <v>Secondary</v>
      </c>
      <c r="CV3" s="126"/>
      <c r="CW3" s="126"/>
      <c r="CX3" s="174" t="str">
        <f>HLOOKUP(Introduction!$G$4,nametranslations,152,FALSE)</f>
        <v>Definition</v>
      </c>
      <c r="CY3" s="175" t="str">
        <f>HLOOKUP(Introduction!$G$4,nametranslations,102,FALSE)</f>
        <v>Estimates (%)</v>
      </c>
      <c r="CZ3" s="176" t="str">
        <f>HLOOKUP(Introduction!$G$4,nametranslations,24,FALSE)</f>
        <v>Total</v>
      </c>
      <c r="DA3" s="176" t="str">
        <f>HLOOKUP(Introduction!$G$4,nametranslations,26,FALSE)</f>
        <v>Urban</v>
      </c>
      <c r="DB3" s="176" t="str">
        <f>HLOOKUP(Introduction!$G$4,nametranslations,25,FALSE)</f>
        <v>Rural</v>
      </c>
      <c r="DC3" s="176" t="str">
        <f>HLOOKUP(Introduction!$G$4,nametranslations,27,FALSE)</f>
        <v>Pre-primary</v>
      </c>
      <c r="DD3" s="176" t="str">
        <f>HLOOKUP(Introduction!$G$4,nametranslations,28,FALSE)</f>
        <v>Primary</v>
      </c>
      <c r="DE3" s="177" t="str">
        <f>HLOOKUP(Introduction!$G$4,nametranslations,29,FALSE)</f>
        <v>Secondary</v>
      </c>
      <c r="DF3" s="126"/>
      <c r="DG3" s="126"/>
      <c r="DH3" s="174" t="str">
        <f>HLOOKUP(Introduction!$G$4,nametranslations,152,FALSE)</f>
        <v>Definition</v>
      </c>
      <c r="DI3" s="175" t="str">
        <f>HLOOKUP(Introduction!$G$4,nametranslations,102,FALSE)</f>
        <v>Estimates (%)</v>
      </c>
      <c r="DJ3" s="176" t="str">
        <f>HLOOKUP(Introduction!$G$4,nametranslations,24,FALSE)</f>
        <v>Total</v>
      </c>
      <c r="DK3" s="176" t="str">
        <f>HLOOKUP(Introduction!$G$4,nametranslations,26,FALSE)</f>
        <v>Urban</v>
      </c>
      <c r="DL3" s="176" t="str">
        <f>HLOOKUP(Introduction!$G$4,nametranslations,25,FALSE)</f>
        <v>Rural</v>
      </c>
      <c r="DM3" s="176" t="str">
        <f>HLOOKUP(Introduction!$G$4,nametranslations,27,FALSE)</f>
        <v>Pre-primary</v>
      </c>
      <c r="DN3" s="176" t="str">
        <f>HLOOKUP(Introduction!$G$4,nametranslations,28,FALSE)</f>
        <v>Primary</v>
      </c>
      <c r="DO3" s="177" t="str">
        <f>HLOOKUP(Introduction!$G$4,nametranslations,29,FALSE)</f>
        <v>Secondary</v>
      </c>
      <c r="DP3" s="126"/>
      <c r="DQ3" s="126"/>
      <c r="DR3" s="127"/>
      <c r="EB3" s="127"/>
      <c r="EL3" s="127"/>
      <c r="EV3" s="127"/>
      <c r="FF3" s="127"/>
      <c r="FP3" s="127"/>
      <c r="FZ3" s="127"/>
      <c r="GJ3" s="127"/>
      <c r="GT3" s="127"/>
      <c r="HD3" s="127"/>
      <c r="HN3" s="127"/>
      <c r="HX3" s="127"/>
      <c r="IH3" s="127"/>
    </row>
    <row r="4" spans="1:242" s="2" customFormat="1" x14ac:dyDescent="0.3">
      <c r="A4" s="629" t="str">
        <f>IF(ISBLANK('Data Summary'!A6),"",'Data Summary'!A6)</f>
        <v>AFG_2010_EMIS</v>
      </c>
      <c r="B4" s="79"/>
      <c r="C4" s="53" t="str">
        <f>HLOOKUP(Introduction!$G$4,nametranslations,118,FALSE)</f>
        <v>No facility</v>
      </c>
      <c r="D4" s="5"/>
      <c r="E4" s="5"/>
      <c r="F4" s="5"/>
      <c r="G4" s="5"/>
      <c r="H4" s="5"/>
      <c r="I4" s="23"/>
      <c r="J4" s="21"/>
      <c r="K4" s="21"/>
      <c r="L4" s="79"/>
      <c r="M4" s="53" t="str">
        <f>HLOOKUP(Introduction!$G$4,nametranslations,118,FALSE)</f>
        <v>No facility</v>
      </c>
      <c r="N4" s="5"/>
      <c r="O4" s="5"/>
      <c r="P4" s="5"/>
      <c r="Q4" s="5"/>
      <c r="R4" s="5"/>
      <c r="S4" s="23"/>
      <c r="T4" s="21"/>
      <c r="U4" s="21"/>
      <c r="V4" s="79"/>
      <c r="W4" s="53" t="str">
        <f>HLOOKUP(Introduction!$G$4,nametranslations,118,FALSE)</f>
        <v>No facility</v>
      </c>
      <c r="X4" s="5"/>
      <c r="Y4" s="5"/>
      <c r="Z4" s="5"/>
      <c r="AA4" s="5"/>
      <c r="AB4" s="5"/>
      <c r="AC4" s="23"/>
      <c r="AD4" s="21"/>
      <c r="AE4" s="21"/>
      <c r="AF4" s="79"/>
      <c r="AG4" s="53" t="str">
        <f>HLOOKUP(Introduction!$G$4,nametranslations,118,FALSE)</f>
        <v>No facility</v>
      </c>
      <c r="AH4" s="5"/>
      <c r="AI4" s="5"/>
      <c r="AJ4" s="5"/>
      <c r="AK4" s="5"/>
      <c r="AL4" s="5"/>
      <c r="AM4" s="23"/>
      <c r="AN4" s="21"/>
      <c r="AO4" s="21"/>
      <c r="AP4" s="79"/>
      <c r="AQ4" s="53" t="str">
        <f>HLOOKUP(Introduction!$G$4,nametranslations,118,FALSE)</f>
        <v>No facility</v>
      </c>
      <c r="AR4" s="5"/>
      <c r="AS4" s="5"/>
      <c r="AT4" s="5"/>
      <c r="AU4" s="5"/>
      <c r="AV4" s="5"/>
      <c r="AW4" s="23"/>
      <c r="AX4" s="21"/>
      <c r="AY4" s="21"/>
      <c r="AZ4" s="79"/>
      <c r="BA4" s="53" t="str">
        <f>HLOOKUP(Introduction!$G$4,nametranslations,118,FALSE)</f>
        <v>No facility</v>
      </c>
      <c r="BB4" s="5"/>
      <c r="BC4" s="5"/>
      <c r="BD4" s="5"/>
      <c r="BE4" s="5"/>
      <c r="BF4" s="5"/>
      <c r="BG4" s="23"/>
      <c r="BH4" s="21"/>
      <c r="BI4" s="21"/>
      <c r="BJ4" s="70"/>
      <c r="BK4" s="53" t="str">
        <f>HLOOKUP(Introduction!$G$4,nametranslations,118,FALSE)</f>
        <v>No facility</v>
      </c>
      <c r="BL4" s="5"/>
      <c r="BM4" s="5"/>
      <c r="BN4" s="5"/>
      <c r="BO4" s="5"/>
      <c r="BP4" s="5"/>
      <c r="BQ4" s="23"/>
      <c r="BR4" s="21"/>
      <c r="BS4" s="21"/>
      <c r="BT4" s="70"/>
      <c r="BU4" s="53" t="str">
        <f>HLOOKUP(Introduction!$G$4,nametranslations,118,FALSE)</f>
        <v>No facility</v>
      </c>
      <c r="BV4" s="5">
        <v>5</v>
      </c>
      <c r="BW4" s="5">
        <v>3.8461500000000002</v>
      </c>
      <c r="BX4" s="5">
        <v>6.25</v>
      </c>
      <c r="BY4" s="5"/>
      <c r="BZ4" s="5">
        <v>5</v>
      </c>
      <c r="CA4" s="23"/>
      <c r="CB4" s="21"/>
      <c r="CC4" s="21"/>
      <c r="CD4" s="70"/>
      <c r="CE4" s="53" t="str">
        <f>HLOOKUP(Introduction!$G$4,nametranslations,118,FALSE)</f>
        <v>No facility</v>
      </c>
      <c r="CF4" s="5"/>
      <c r="CG4" s="5"/>
      <c r="CH4" s="5"/>
      <c r="CI4" s="5"/>
      <c r="CJ4" s="5"/>
      <c r="CK4" s="23"/>
      <c r="CL4" s="21"/>
      <c r="CM4" s="21"/>
      <c r="CN4" s="70"/>
      <c r="CO4" s="53" t="str">
        <f>HLOOKUP(Introduction!$G$4,nametranslations,118,FALSE)</f>
        <v>No facility</v>
      </c>
      <c r="CP4" s="5"/>
      <c r="CQ4" s="5"/>
      <c r="CR4" s="5"/>
      <c r="CS4" s="5"/>
      <c r="CT4" s="5"/>
      <c r="CU4" s="23"/>
      <c r="CV4" s="21"/>
      <c r="CW4" s="21"/>
      <c r="CX4" s="70"/>
      <c r="CY4" s="53" t="str">
        <f>HLOOKUP(Introduction!$G$4,nametranslations,118,FALSE)</f>
        <v>No facility</v>
      </c>
      <c r="CZ4" s="5"/>
      <c r="DA4" s="5"/>
      <c r="DB4" s="5"/>
      <c r="DC4" s="5"/>
      <c r="DD4" s="5"/>
      <c r="DE4" s="23"/>
      <c r="DF4" s="21"/>
      <c r="DG4" s="21"/>
      <c r="DH4" s="70"/>
      <c r="DI4" s="53" t="str">
        <f>HLOOKUP(Introduction!$G$4,nametranslations,118,FALSE)</f>
        <v>No facility</v>
      </c>
      <c r="DJ4" s="5">
        <v>57.711469999999998</v>
      </c>
      <c r="DK4" s="5">
        <v>45.565339999999999</v>
      </c>
      <c r="DL4" s="5">
        <v>62.173769999999998</v>
      </c>
      <c r="DM4" s="5"/>
      <c r="DN4" s="5"/>
      <c r="DO4" s="23"/>
      <c r="DP4" s="21"/>
      <c r="DQ4" s="21"/>
      <c r="DR4" s="77"/>
      <c r="EB4" s="77"/>
      <c r="EL4" s="77"/>
      <c r="EV4" s="77"/>
      <c r="FF4" s="77"/>
      <c r="FP4" s="77"/>
      <c r="FZ4" s="77"/>
      <c r="GJ4" s="77"/>
      <c r="GT4" s="77"/>
      <c r="HD4" s="77"/>
      <c r="HN4" s="77"/>
      <c r="HX4" s="77"/>
      <c r="IH4" s="77"/>
    </row>
    <row r="5" spans="1:242" s="2" customFormat="1" x14ac:dyDescent="0.3">
      <c r="A5" s="629" t="str">
        <f ca="1">IF(ISBLANK('Data Summary'!A7),"",'Data Summary'!A7)</f>
        <v>AFG_2012_EMIS</v>
      </c>
      <c r="B5" s="79"/>
      <c r="C5" s="53" t="str">
        <f>HLOOKUP(Introduction!$G$4,nametranslations,74,FALSE)</f>
        <v>Facility</v>
      </c>
      <c r="D5" s="5"/>
      <c r="E5" s="5"/>
      <c r="F5" s="5"/>
      <c r="G5" s="5"/>
      <c r="H5" s="5"/>
      <c r="I5" s="23"/>
      <c r="J5" s="21"/>
      <c r="K5" s="21"/>
      <c r="L5" s="79"/>
      <c r="M5" s="53" t="str">
        <f>HLOOKUP(Introduction!$G$4,nametranslations,74,FALSE)</f>
        <v>Facility</v>
      </c>
      <c r="N5" s="5"/>
      <c r="O5" s="5"/>
      <c r="P5" s="5"/>
      <c r="Q5" s="5"/>
      <c r="R5" s="5"/>
      <c r="S5" s="23"/>
      <c r="T5" s="21"/>
      <c r="U5" s="21"/>
      <c r="V5" s="79"/>
      <c r="W5" s="53" t="str">
        <f>HLOOKUP(Introduction!$G$4,nametranslations,74,FALSE)</f>
        <v>Facility</v>
      </c>
      <c r="X5" s="5"/>
      <c r="Y5" s="5"/>
      <c r="Z5" s="5"/>
      <c r="AA5" s="5"/>
      <c r="AB5" s="5"/>
      <c r="AC5" s="23"/>
      <c r="AD5" s="21"/>
      <c r="AE5" s="21"/>
      <c r="AF5" s="79"/>
      <c r="AG5" s="53" t="str">
        <f>HLOOKUP(Introduction!$G$4,nametranslations,74,FALSE)</f>
        <v>Facility</v>
      </c>
      <c r="AH5" s="5"/>
      <c r="AI5" s="5"/>
      <c r="AJ5" s="5"/>
      <c r="AK5" s="5"/>
      <c r="AL5" s="5"/>
      <c r="AM5" s="23"/>
      <c r="AN5" s="21"/>
      <c r="AO5" s="21"/>
      <c r="AP5" s="79"/>
      <c r="AQ5" s="53" t="str">
        <f>HLOOKUP(Introduction!$G$4,nametranslations,74,FALSE)</f>
        <v>Facility</v>
      </c>
      <c r="AR5" s="5"/>
      <c r="AS5" s="5"/>
      <c r="AT5" s="5"/>
      <c r="AU5" s="5"/>
      <c r="AV5" s="5"/>
      <c r="AW5" s="23"/>
      <c r="AX5" s="21"/>
      <c r="AY5" s="21"/>
      <c r="AZ5" s="79"/>
      <c r="BA5" s="53" t="str">
        <f>HLOOKUP(Introduction!$G$4,nametranslations,74,FALSE)</f>
        <v>Facility</v>
      </c>
      <c r="BB5" s="5"/>
      <c r="BC5" s="5"/>
      <c r="BD5" s="5"/>
      <c r="BE5" s="5"/>
      <c r="BF5" s="5"/>
      <c r="BG5" s="23"/>
      <c r="BH5" s="21"/>
      <c r="BI5" s="21"/>
      <c r="BJ5" s="70"/>
      <c r="BK5" s="53" t="str">
        <f>HLOOKUP(Introduction!$G$4,nametranslations,74,FALSE)</f>
        <v>Facility</v>
      </c>
      <c r="BL5" s="5"/>
      <c r="BM5" s="5"/>
      <c r="BN5" s="5"/>
      <c r="BO5" s="5"/>
      <c r="BP5" s="5"/>
      <c r="BQ5" s="23"/>
      <c r="BR5" s="21"/>
      <c r="BS5" s="21"/>
      <c r="BT5" s="70"/>
      <c r="BU5" s="53" t="str">
        <f>HLOOKUP(Introduction!$G$4,nametranslations,74,FALSE)</f>
        <v>Facility</v>
      </c>
      <c r="BV5" s="5">
        <f>100-BV4</f>
        <v>95</v>
      </c>
      <c r="BW5" s="5">
        <f t="shared" ref="BW5" si="0">100-BW4</f>
        <v>96.153850000000006</v>
      </c>
      <c r="BX5" s="5">
        <f t="shared" ref="BX5" si="1">100-BX4</f>
        <v>93.75</v>
      </c>
      <c r="BY5" s="5"/>
      <c r="BZ5" s="5">
        <f t="shared" ref="BZ5" si="2">100-BZ4</f>
        <v>95</v>
      </c>
      <c r="CA5" s="23"/>
      <c r="CB5" s="21"/>
      <c r="CC5" s="21"/>
      <c r="CD5" s="70"/>
      <c r="CE5" s="53" t="str">
        <f>HLOOKUP(Introduction!$G$4,nametranslations,74,FALSE)</f>
        <v>Facility</v>
      </c>
      <c r="CF5" s="5"/>
      <c r="CG5" s="5"/>
      <c r="CH5" s="5"/>
      <c r="CI5" s="5"/>
      <c r="CJ5" s="5"/>
      <c r="CK5" s="23"/>
      <c r="CL5" s="21"/>
      <c r="CM5" s="21"/>
      <c r="CN5" s="70"/>
      <c r="CO5" s="53" t="str">
        <f>HLOOKUP(Introduction!$G$4,nametranslations,74,FALSE)</f>
        <v>Facility</v>
      </c>
      <c r="CP5" s="5"/>
      <c r="CQ5" s="5"/>
      <c r="CR5" s="5"/>
      <c r="CS5" s="5"/>
      <c r="CT5" s="5"/>
      <c r="CU5" s="23"/>
      <c r="CV5" s="21"/>
      <c r="CW5" s="21"/>
      <c r="CX5" s="70"/>
      <c r="CY5" s="53" t="str">
        <f>HLOOKUP(Introduction!$G$4,nametranslations,74,FALSE)</f>
        <v>Facility</v>
      </c>
      <c r="CZ5" s="5"/>
      <c r="DA5" s="5"/>
      <c r="DB5" s="5"/>
      <c r="DC5" s="5"/>
      <c r="DD5" s="5"/>
      <c r="DE5" s="23"/>
      <c r="DF5" s="21"/>
      <c r="DG5" s="21"/>
      <c r="DH5" s="70"/>
      <c r="DI5" s="53" t="str">
        <f>HLOOKUP(Introduction!$G$4,nametranslations,74,FALSE)</f>
        <v>Facility</v>
      </c>
      <c r="DJ5" s="5">
        <v>42.288530000000002</v>
      </c>
      <c r="DK5" s="5">
        <v>54.434660000000001</v>
      </c>
      <c r="DL5" s="5">
        <v>37.826230000000002</v>
      </c>
      <c r="DM5" s="5"/>
      <c r="DN5" s="5"/>
      <c r="DO5" s="23"/>
      <c r="DP5" s="21"/>
      <c r="DQ5" s="21"/>
      <c r="DR5" s="77"/>
      <c r="EB5" s="77"/>
      <c r="EL5" s="77"/>
      <c r="EV5" s="77"/>
      <c r="FF5" s="77"/>
      <c r="FP5" s="77"/>
      <c r="FZ5" s="77"/>
      <c r="GJ5" s="77"/>
      <c r="GT5" s="77"/>
      <c r="HD5" s="77"/>
      <c r="HN5" s="77"/>
      <c r="HX5" s="77"/>
      <c r="IH5" s="77"/>
    </row>
    <row r="6" spans="1:242" s="2" customFormat="1" ht="15.6" customHeight="1" x14ac:dyDescent="0.3">
      <c r="A6" s="629" t="str">
        <f ca="1">IF(ISBLANK('Data Summary'!A8),"",'Data Summary'!A8)</f>
        <v>AFG_2012_WFSC</v>
      </c>
      <c r="B6" s="79"/>
      <c r="C6" s="53" t="str">
        <f>HLOOKUP(Introduction!$G$4,nametranslations,125,FALSE)</f>
        <v>Facility with no water or soap</v>
      </c>
      <c r="D6" s="16"/>
      <c r="E6" s="5"/>
      <c r="F6" s="5"/>
      <c r="G6" s="5"/>
      <c r="H6" s="5"/>
      <c r="I6" s="23"/>
      <c r="J6" s="21"/>
      <c r="K6" s="21"/>
      <c r="L6" s="79"/>
      <c r="M6" s="54" t="str">
        <f>HLOOKUP(Introduction!$G$4,nametranslations,125,FALSE)</f>
        <v>Facility with no water or soap</v>
      </c>
      <c r="N6" s="16"/>
      <c r="O6" s="5"/>
      <c r="P6" s="5"/>
      <c r="Q6" s="5"/>
      <c r="R6" s="5"/>
      <c r="S6" s="23"/>
      <c r="T6" s="21"/>
      <c r="U6" s="21"/>
      <c r="V6" s="79"/>
      <c r="W6" s="54" t="str">
        <f>HLOOKUP(Introduction!$G$4,nametranslations,125,FALSE)</f>
        <v>Facility with no water or soap</v>
      </c>
      <c r="X6" s="16"/>
      <c r="Y6" s="5"/>
      <c r="Z6" s="5"/>
      <c r="AA6" s="5"/>
      <c r="AB6" s="5"/>
      <c r="AC6" s="23"/>
      <c r="AD6" s="21"/>
      <c r="AE6" s="21"/>
      <c r="AF6" s="79"/>
      <c r="AG6" s="54" t="str">
        <f>HLOOKUP(Introduction!$G$4,nametranslations,125,FALSE)</f>
        <v>Facility with no water or soap</v>
      </c>
      <c r="AH6" s="16"/>
      <c r="AI6" s="5"/>
      <c r="AJ6" s="5"/>
      <c r="AK6" s="5"/>
      <c r="AL6" s="5"/>
      <c r="AM6" s="23"/>
      <c r="AN6" s="21"/>
      <c r="AO6" s="21"/>
      <c r="AP6" s="79"/>
      <c r="AQ6" s="54" t="str">
        <f>HLOOKUP(Introduction!$G$4,nametranslations,125,FALSE)</f>
        <v>Facility with no water or soap</v>
      </c>
      <c r="AR6" s="16"/>
      <c r="AS6" s="5"/>
      <c r="AT6" s="5"/>
      <c r="AU6" s="5"/>
      <c r="AV6" s="5"/>
      <c r="AW6" s="23"/>
      <c r="AX6" s="21"/>
      <c r="AY6" s="21"/>
      <c r="AZ6" s="79"/>
      <c r="BA6" s="54" t="str">
        <f>HLOOKUP(Introduction!$G$4,nametranslations,125,FALSE)</f>
        <v>Facility with no water or soap</v>
      </c>
      <c r="BB6" s="16"/>
      <c r="BC6" s="5"/>
      <c r="BD6" s="5"/>
      <c r="BE6" s="5"/>
      <c r="BF6" s="5"/>
      <c r="BG6" s="23"/>
      <c r="BH6" s="21"/>
      <c r="BI6" s="21"/>
      <c r="BJ6" s="70"/>
      <c r="BK6" s="54" t="str">
        <f>HLOOKUP(Introduction!$G$4,nametranslations,125,FALSE)</f>
        <v>Facility with no water or soap</v>
      </c>
      <c r="BL6" s="16"/>
      <c r="BM6" s="5"/>
      <c r="BN6" s="5"/>
      <c r="BO6" s="5"/>
      <c r="BP6" s="5"/>
      <c r="BQ6" s="23"/>
      <c r="BR6" s="21"/>
      <c r="BS6" s="21"/>
      <c r="BT6" s="70"/>
      <c r="BU6" s="54" t="str">
        <f>HLOOKUP(Introduction!$G$4,nametranslations,125,FALSE)</f>
        <v>Facility with no water or soap</v>
      </c>
      <c r="BV6" s="16"/>
      <c r="BW6" s="5"/>
      <c r="BX6" s="5"/>
      <c r="BY6" s="5"/>
      <c r="BZ6" s="5"/>
      <c r="CA6" s="23"/>
      <c r="CB6" s="21"/>
      <c r="CC6" s="21"/>
      <c r="CD6" s="70"/>
      <c r="CE6" s="54" t="str">
        <f>HLOOKUP(Introduction!$G$4,nametranslations,125,FALSE)</f>
        <v>Facility with no water or soap</v>
      </c>
      <c r="CF6" s="16"/>
      <c r="CG6" s="5"/>
      <c r="CH6" s="5"/>
      <c r="CI6" s="5"/>
      <c r="CJ6" s="5"/>
      <c r="CK6" s="23"/>
      <c r="CL6" s="21"/>
      <c r="CM6" s="21"/>
      <c r="CN6" s="70"/>
      <c r="CO6" s="54" t="str">
        <f>HLOOKUP(Introduction!$G$4,nametranslations,125,FALSE)</f>
        <v>Facility with no water or soap</v>
      </c>
      <c r="CP6" s="16"/>
      <c r="CQ6" s="5"/>
      <c r="CR6" s="5"/>
      <c r="CS6" s="5"/>
      <c r="CT6" s="5"/>
      <c r="CU6" s="23"/>
      <c r="CV6" s="21"/>
      <c r="CW6" s="21"/>
      <c r="CX6" s="70"/>
      <c r="CY6" s="54" t="str">
        <f>HLOOKUP(Introduction!$G$4,nametranslations,125,FALSE)</f>
        <v>Facility with no water or soap</v>
      </c>
      <c r="CZ6" s="16"/>
      <c r="DA6" s="5"/>
      <c r="DB6" s="5"/>
      <c r="DC6" s="5"/>
      <c r="DD6" s="5"/>
      <c r="DE6" s="23"/>
      <c r="DF6" s="21"/>
      <c r="DG6" s="21"/>
      <c r="DH6" s="70"/>
      <c r="DI6" s="54" t="str">
        <f>HLOOKUP(Introduction!$G$4,nametranslations,125,FALSE)</f>
        <v>Facility with no water or soap</v>
      </c>
      <c r="DJ6" s="16"/>
      <c r="DK6" s="5"/>
      <c r="DL6" s="5"/>
      <c r="DM6" s="5"/>
      <c r="DN6" s="5"/>
      <c r="DO6" s="23"/>
      <c r="DP6" s="21"/>
      <c r="DQ6" s="21"/>
      <c r="DR6" s="77"/>
      <c r="EB6" s="77"/>
      <c r="EL6" s="77"/>
      <c r="EV6" s="77"/>
      <c r="FF6" s="77"/>
      <c r="FP6" s="77"/>
      <c r="FZ6" s="77"/>
      <c r="GJ6" s="77"/>
      <c r="GT6" s="77"/>
      <c r="HD6" s="77"/>
      <c r="HN6" s="77"/>
      <c r="HX6" s="77"/>
      <c r="IH6" s="77"/>
    </row>
    <row r="7" spans="1:242" s="2" customFormat="1" x14ac:dyDescent="0.3">
      <c r="A7" s="629" t="str">
        <f ca="1">IF(ISBLANK('Data Summary'!A9),"",'Data Summary'!A9)</f>
        <v>AFG_2013_UNES</v>
      </c>
      <c r="B7" s="79"/>
      <c r="C7" s="53" t="str">
        <f>HLOOKUP(Introduction!$G$4,nametranslations,126,FALSE)</f>
        <v>Facility with water</v>
      </c>
      <c r="D7" s="5"/>
      <c r="E7" s="5"/>
      <c r="F7" s="5"/>
      <c r="G7" s="5"/>
      <c r="H7" s="5"/>
      <c r="I7" s="23"/>
      <c r="J7" s="21"/>
      <c r="K7" s="21"/>
      <c r="L7" s="79"/>
      <c r="M7" s="54" t="str">
        <f>HLOOKUP(Introduction!$G$4,nametranslations,126,FALSE)</f>
        <v>Facility with water</v>
      </c>
      <c r="N7" s="5"/>
      <c r="O7" s="5"/>
      <c r="P7" s="5"/>
      <c r="Q7" s="5"/>
      <c r="R7" s="5"/>
      <c r="S7" s="23"/>
      <c r="T7" s="21"/>
      <c r="U7" s="21"/>
      <c r="V7" s="79"/>
      <c r="W7" s="54" t="str">
        <f>HLOOKUP(Introduction!$G$4,nametranslations,126,FALSE)</f>
        <v>Facility with water</v>
      </c>
      <c r="X7" s="5"/>
      <c r="Y7" s="5"/>
      <c r="Z7" s="5"/>
      <c r="AA7" s="5"/>
      <c r="AB7" s="5"/>
      <c r="AC7" s="23"/>
      <c r="AD7" s="21"/>
      <c r="AE7" s="21"/>
      <c r="AF7" s="79"/>
      <c r="AG7" s="54" t="str">
        <f>HLOOKUP(Introduction!$G$4,nametranslations,126,FALSE)</f>
        <v>Facility with water</v>
      </c>
      <c r="AH7" s="5"/>
      <c r="AI7" s="5"/>
      <c r="AJ7" s="5"/>
      <c r="AK7" s="5"/>
      <c r="AL7" s="5"/>
      <c r="AM7" s="23"/>
      <c r="AN7" s="21"/>
      <c r="AO7" s="21"/>
      <c r="AP7" s="79"/>
      <c r="AQ7" s="54" t="str">
        <f>HLOOKUP(Introduction!$G$4,nametranslations,126,FALSE)</f>
        <v>Facility with water</v>
      </c>
      <c r="AR7" s="5"/>
      <c r="AS7" s="5"/>
      <c r="AT7" s="5"/>
      <c r="AU7" s="5"/>
      <c r="AV7" s="5"/>
      <c r="AW7" s="23"/>
      <c r="AX7" s="21"/>
      <c r="AY7" s="21"/>
      <c r="AZ7" s="79"/>
      <c r="BA7" s="54" t="str">
        <f>HLOOKUP(Introduction!$G$4,nametranslations,126,FALSE)</f>
        <v>Facility with water</v>
      </c>
      <c r="BB7" s="5"/>
      <c r="BC7" s="5"/>
      <c r="BD7" s="5"/>
      <c r="BE7" s="5"/>
      <c r="BF7" s="5"/>
      <c r="BG7" s="23"/>
      <c r="BH7" s="21"/>
      <c r="BI7" s="21"/>
      <c r="BJ7" s="70"/>
      <c r="BK7" s="54" t="str">
        <f>HLOOKUP(Introduction!$G$4,nametranslations,126,FALSE)</f>
        <v>Facility with water</v>
      </c>
      <c r="BL7" s="5"/>
      <c r="BM7" s="5"/>
      <c r="BN7" s="5"/>
      <c r="BO7" s="5"/>
      <c r="BP7" s="5"/>
      <c r="BQ7" s="23"/>
      <c r="BR7" s="21"/>
      <c r="BS7" s="21"/>
      <c r="BT7" s="70" t="s">
        <v>208</v>
      </c>
      <c r="BU7" s="54" t="str">
        <f>HLOOKUP(Introduction!$G$4,nametranslations,126,FALSE)</f>
        <v>Facility with water</v>
      </c>
      <c r="BV7" s="5">
        <v>1.5</v>
      </c>
      <c r="BW7" s="5">
        <v>0.96153999999999995</v>
      </c>
      <c r="BX7" s="5">
        <v>2.0832999999999999</v>
      </c>
      <c r="BY7" s="5"/>
      <c r="BZ7" s="5">
        <v>1.5</v>
      </c>
      <c r="CA7" s="23"/>
      <c r="CB7" s="21"/>
      <c r="CC7" s="21"/>
      <c r="CD7" s="70"/>
      <c r="CE7" s="54" t="str">
        <f>HLOOKUP(Introduction!$G$4,nametranslations,126,FALSE)</f>
        <v>Facility with water</v>
      </c>
      <c r="CF7" s="5"/>
      <c r="CG7" s="5"/>
      <c r="CH7" s="5"/>
      <c r="CI7" s="5"/>
      <c r="CJ7" s="5"/>
      <c r="CK7" s="23"/>
      <c r="CL7" s="21"/>
      <c r="CM7" s="21"/>
      <c r="CN7" s="70"/>
      <c r="CO7" s="54" t="str">
        <f>HLOOKUP(Introduction!$G$4,nametranslations,126,FALSE)</f>
        <v>Facility with water</v>
      </c>
      <c r="CP7" s="5"/>
      <c r="CQ7" s="5"/>
      <c r="CR7" s="5"/>
      <c r="CS7" s="5"/>
      <c r="CT7" s="5"/>
      <c r="CU7" s="23"/>
      <c r="CV7" s="21"/>
      <c r="CW7" s="21"/>
      <c r="CX7" s="70"/>
      <c r="CY7" s="54" t="str">
        <f>HLOOKUP(Introduction!$G$4,nametranslations,126,FALSE)</f>
        <v>Facility with water</v>
      </c>
      <c r="CZ7" s="5"/>
      <c r="DA7" s="5"/>
      <c r="DB7" s="5"/>
      <c r="DC7" s="5"/>
      <c r="DD7" s="5"/>
      <c r="DE7" s="23"/>
      <c r="DF7" s="21"/>
      <c r="DG7" s="21"/>
      <c r="DH7" s="70"/>
      <c r="DI7" s="54" t="str">
        <f>HLOOKUP(Introduction!$G$4,nametranslations,126,FALSE)</f>
        <v>Facility with water</v>
      </c>
      <c r="DJ7" s="5"/>
      <c r="DK7" s="5"/>
      <c r="DL7" s="5"/>
      <c r="DM7" s="5"/>
      <c r="DN7" s="5"/>
      <c r="DO7" s="23"/>
      <c r="DP7" s="21"/>
      <c r="DQ7" s="21"/>
      <c r="DR7" s="77"/>
      <c r="EB7" s="77"/>
      <c r="EL7" s="77"/>
      <c r="EV7" s="77"/>
      <c r="FF7" s="77"/>
      <c r="FP7" s="77"/>
      <c r="FZ7" s="77"/>
      <c r="GJ7" s="77"/>
      <c r="GT7" s="77"/>
      <c r="HD7" s="77"/>
      <c r="HN7" s="77"/>
      <c r="HX7" s="77"/>
      <c r="IH7" s="77"/>
    </row>
    <row r="8" spans="1:242" s="2" customFormat="1" x14ac:dyDescent="0.3">
      <c r="A8" s="629" t="str">
        <f ca="1">IF(ISBLANK('Data Summary'!A10),"",'Data Summary'!A10)</f>
        <v>AFG_2014_EMIS</v>
      </c>
      <c r="B8" s="79"/>
      <c r="C8" s="53" t="str">
        <f>HLOOKUP(Introduction!$G$4,nametranslations,127,FALSE)</f>
        <v>Facility with soap</v>
      </c>
      <c r="D8" s="16"/>
      <c r="E8" s="5"/>
      <c r="F8" s="5"/>
      <c r="G8" s="5"/>
      <c r="H8" s="5"/>
      <c r="I8" s="23"/>
      <c r="J8" s="21"/>
      <c r="K8" s="21"/>
      <c r="L8" s="79"/>
      <c r="M8" s="54" t="str">
        <f>HLOOKUP(Introduction!$G$4,nametranslations,127,FALSE)</f>
        <v>Facility with soap</v>
      </c>
      <c r="N8" s="16"/>
      <c r="O8" s="5"/>
      <c r="P8" s="5"/>
      <c r="Q8" s="5"/>
      <c r="R8" s="5"/>
      <c r="S8" s="23"/>
      <c r="T8" s="21"/>
      <c r="U8" s="21"/>
      <c r="V8" s="79"/>
      <c r="W8" s="54" t="str">
        <f>HLOOKUP(Introduction!$G$4,nametranslations,127,FALSE)</f>
        <v>Facility with soap</v>
      </c>
      <c r="X8" s="16"/>
      <c r="Y8" s="5"/>
      <c r="Z8" s="5"/>
      <c r="AA8" s="5"/>
      <c r="AB8" s="5"/>
      <c r="AC8" s="23"/>
      <c r="AD8" s="21"/>
      <c r="AE8" s="21"/>
      <c r="AF8" s="79"/>
      <c r="AG8" s="54" t="str">
        <f>HLOOKUP(Introduction!$G$4,nametranslations,127,FALSE)</f>
        <v>Facility with soap</v>
      </c>
      <c r="AH8" s="16"/>
      <c r="AI8" s="5"/>
      <c r="AJ8" s="5"/>
      <c r="AK8" s="5"/>
      <c r="AL8" s="5"/>
      <c r="AM8" s="23"/>
      <c r="AN8" s="21"/>
      <c r="AO8" s="21"/>
      <c r="AP8" s="79"/>
      <c r="AQ8" s="54" t="str">
        <f>HLOOKUP(Introduction!$G$4,nametranslations,127,FALSE)</f>
        <v>Facility with soap</v>
      </c>
      <c r="AR8" s="16"/>
      <c r="AS8" s="5"/>
      <c r="AT8" s="5"/>
      <c r="AU8" s="5"/>
      <c r="AV8" s="5"/>
      <c r="AW8" s="23"/>
      <c r="AX8" s="21"/>
      <c r="AY8" s="21"/>
      <c r="AZ8" s="79"/>
      <c r="BA8" s="54" t="str">
        <f>HLOOKUP(Introduction!$G$4,nametranslations,127,FALSE)</f>
        <v>Facility with soap</v>
      </c>
      <c r="BB8" s="16"/>
      <c r="BC8" s="5"/>
      <c r="BD8" s="5"/>
      <c r="BE8" s="5"/>
      <c r="BF8" s="5"/>
      <c r="BG8" s="23"/>
      <c r="BH8" s="21"/>
      <c r="BI8" s="21"/>
      <c r="BJ8" s="70"/>
      <c r="BK8" s="54" t="str">
        <f>HLOOKUP(Introduction!$G$4,nametranslations,127,FALSE)</f>
        <v>Facility with soap</v>
      </c>
      <c r="BL8" s="16"/>
      <c r="BM8" s="5"/>
      <c r="BN8" s="5"/>
      <c r="BO8" s="5"/>
      <c r="BP8" s="5"/>
      <c r="BQ8" s="23"/>
      <c r="BR8" s="21"/>
      <c r="BS8" s="21"/>
      <c r="BT8" s="70"/>
      <c r="BU8" s="54" t="str">
        <f>HLOOKUP(Introduction!$G$4,nametranslations,127,FALSE)</f>
        <v>Facility with soap</v>
      </c>
      <c r="BV8" s="16"/>
      <c r="BW8" s="5"/>
      <c r="BX8" s="5"/>
      <c r="BY8" s="5"/>
      <c r="BZ8" s="5"/>
      <c r="CA8" s="23"/>
      <c r="CB8" s="21"/>
      <c r="CC8" s="21"/>
      <c r="CD8" s="70"/>
      <c r="CE8" s="54" t="str">
        <f>HLOOKUP(Introduction!$G$4,nametranslations,127,FALSE)</f>
        <v>Facility with soap</v>
      </c>
      <c r="CF8" s="16"/>
      <c r="CG8" s="5"/>
      <c r="CH8" s="5"/>
      <c r="CI8" s="5"/>
      <c r="CJ8" s="5"/>
      <c r="CK8" s="23"/>
      <c r="CL8" s="21"/>
      <c r="CM8" s="21"/>
      <c r="CN8" s="70"/>
      <c r="CO8" s="54" t="str">
        <f>HLOOKUP(Introduction!$G$4,nametranslations,127,FALSE)</f>
        <v>Facility with soap</v>
      </c>
      <c r="CP8" s="16"/>
      <c r="CQ8" s="5"/>
      <c r="CR8" s="5"/>
      <c r="CS8" s="5"/>
      <c r="CT8" s="5"/>
      <c r="CU8" s="23"/>
      <c r="CV8" s="21"/>
      <c r="CW8" s="21"/>
      <c r="CX8" s="70"/>
      <c r="CY8" s="54" t="str">
        <f>HLOOKUP(Introduction!$G$4,nametranslations,127,FALSE)</f>
        <v>Facility with soap</v>
      </c>
      <c r="CZ8" s="16"/>
      <c r="DA8" s="5"/>
      <c r="DB8" s="5"/>
      <c r="DC8" s="5"/>
      <c r="DD8" s="5"/>
      <c r="DE8" s="23"/>
      <c r="DF8" s="21"/>
      <c r="DG8" s="21"/>
      <c r="DH8" s="70"/>
      <c r="DI8" s="54" t="str">
        <f>HLOOKUP(Introduction!$G$4,nametranslations,127,FALSE)</f>
        <v>Facility with soap</v>
      </c>
      <c r="DJ8" s="16"/>
      <c r="DK8" s="5"/>
      <c r="DL8" s="5"/>
      <c r="DM8" s="5"/>
      <c r="DN8" s="5"/>
      <c r="DO8" s="23"/>
      <c r="DP8" s="21"/>
      <c r="DQ8" s="21"/>
      <c r="DR8" s="77"/>
      <c r="EB8" s="77"/>
      <c r="EL8" s="77"/>
      <c r="EV8" s="77"/>
      <c r="FF8" s="77"/>
      <c r="FP8" s="77"/>
      <c r="FZ8" s="77"/>
      <c r="GJ8" s="77"/>
      <c r="GT8" s="77"/>
      <c r="HD8" s="77"/>
      <c r="HN8" s="77"/>
      <c r="HX8" s="77"/>
      <c r="IH8" s="77"/>
    </row>
    <row r="9" spans="1:242" s="616" customFormat="1" ht="20.399999999999999" x14ac:dyDescent="0.3">
      <c r="A9" s="630" t="str">
        <f ca="1">IF(ISBLANK('Data Summary'!A11),"",'Data Summary'!A11)</f>
        <v>AFG_2016_EMIS</v>
      </c>
      <c r="B9" s="622"/>
      <c r="C9" s="623" t="str">
        <f>HLOOKUP(Introduction!$G$4,nametranslations,81,FALSE)</f>
        <v>Basic  
(facility with water &amp; soap)</v>
      </c>
      <c r="D9" s="614"/>
      <c r="E9" s="611"/>
      <c r="F9" s="611"/>
      <c r="G9" s="611"/>
      <c r="H9" s="611"/>
      <c r="I9" s="612"/>
      <c r="J9" s="613"/>
      <c r="K9" s="613"/>
      <c r="L9" s="622"/>
      <c r="M9" s="624" t="str">
        <f>HLOOKUP(Introduction!$G$4,nametranslations,81,FALSE)</f>
        <v>Basic  
(facility with water &amp; soap)</v>
      </c>
      <c r="N9" s="614"/>
      <c r="O9" s="611"/>
      <c r="P9" s="611"/>
      <c r="Q9" s="611"/>
      <c r="R9" s="611"/>
      <c r="S9" s="612"/>
      <c r="T9" s="613"/>
      <c r="U9" s="613"/>
      <c r="V9" s="622"/>
      <c r="W9" s="624" t="str">
        <f>HLOOKUP(Introduction!$G$4,nametranslations,81,FALSE)</f>
        <v>Basic  
(facility with water &amp; soap)</v>
      </c>
      <c r="X9" s="614"/>
      <c r="Y9" s="611"/>
      <c r="Z9" s="611"/>
      <c r="AA9" s="611"/>
      <c r="AB9" s="611"/>
      <c r="AC9" s="612"/>
      <c r="AD9" s="613"/>
      <c r="AE9" s="613"/>
      <c r="AF9" s="622"/>
      <c r="AG9" s="624" t="str">
        <f>HLOOKUP(Introduction!$G$4,nametranslations,81,FALSE)</f>
        <v>Basic  
(facility with water &amp; soap)</v>
      </c>
      <c r="AH9" s="614"/>
      <c r="AI9" s="611"/>
      <c r="AJ9" s="611"/>
      <c r="AK9" s="611"/>
      <c r="AL9" s="611"/>
      <c r="AM9" s="612"/>
      <c r="AN9" s="613"/>
      <c r="AO9" s="613"/>
      <c r="AP9" s="622"/>
      <c r="AQ9" s="624" t="str">
        <f>HLOOKUP(Introduction!$G$4,nametranslations,81,FALSE)</f>
        <v>Basic  
(facility with water &amp; soap)</v>
      </c>
      <c r="AR9" s="614"/>
      <c r="AS9" s="611"/>
      <c r="AT9" s="611"/>
      <c r="AU9" s="611"/>
      <c r="AV9" s="611"/>
      <c r="AW9" s="612"/>
      <c r="AX9" s="613"/>
      <c r="AY9" s="613"/>
      <c r="AZ9" s="622"/>
      <c r="BA9" s="624" t="str">
        <f>HLOOKUP(Introduction!$G$4,nametranslations,81,FALSE)</f>
        <v>Basic  
(facility with water &amp; soap)</v>
      </c>
      <c r="BB9" s="614"/>
      <c r="BC9" s="611"/>
      <c r="BD9" s="611"/>
      <c r="BE9" s="611"/>
      <c r="BF9" s="611"/>
      <c r="BG9" s="612"/>
      <c r="BH9" s="613"/>
      <c r="BI9" s="613"/>
      <c r="BJ9" s="608" t="s">
        <v>213</v>
      </c>
      <c r="BK9" s="624" t="str">
        <f>HLOOKUP(Introduction!$G$4,nametranslations,81,FALSE)</f>
        <v>Basic  
(facility with water &amp; soap)</v>
      </c>
      <c r="BL9" s="614">
        <f>(BP9*Population!F21+'Hygiene Data'!BQ9*Population!G21)/SUM(Population!F21:G21)</f>
        <v>6.1728174220213852</v>
      </c>
      <c r="BM9" s="611"/>
      <c r="BN9" s="611"/>
      <c r="BO9" s="611"/>
      <c r="BP9" s="611">
        <v>2.6</v>
      </c>
      <c r="BQ9" s="612">
        <v>10.2826</v>
      </c>
      <c r="BR9" s="613"/>
      <c r="BS9" s="613"/>
      <c r="BT9" s="608"/>
      <c r="BU9" s="624" t="str">
        <f>HLOOKUP(Introduction!$G$4,nametranslations,81,FALSE)</f>
        <v>Basic  
(facility with water &amp; soap)</v>
      </c>
      <c r="BV9" s="614"/>
      <c r="BW9" s="611"/>
      <c r="BX9" s="611"/>
      <c r="BY9" s="611"/>
      <c r="BZ9" s="611"/>
      <c r="CA9" s="612"/>
      <c r="CB9" s="613"/>
      <c r="CC9" s="613"/>
      <c r="CD9" s="608" t="s">
        <v>213</v>
      </c>
      <c r="CE9" s="624" t="str">
        <f>HLOOKUP(Introduction!$G$4,nametranslations,81,FALSE)</f>
        <v>Basic  
(facility with water &amp; soap)</v>
      </c>
      <c r="CF9" s="614">
        <f>(CJ9*Population!F22+CK9*Population!G22)/SUM(Population!F22:G22)</f>
        <v>6.0416458631396983</v>
      </c>
      <c r="CG9" s="611"/>
      <c r="CH9" s="611"/>
      <c r="CI9" s="611"/>
      <c r="CJ9" s="611">
        <v>3.1</v>
      </c>
      <c r="CK9" s="612">
        <v>9.4</v>
      </c>
      <c r="CL9" s="613"/>
      <c r="CM9" s="613"/>
      <c r="CN9" s="608" t="s">
        <v>213</v>
      </c>
      <c r="CO9" s="624" t="str">
        <f>HLOOKUP(Introduction!$G$4,nametranslations,81,FALSE)</f>
        <v>Basic  
(facility with water &amp; soap)</v>
      </c>
      <c r="CP9" s="614">
        <f>(CT9*Population!F23+CU9*Population!G23)/SUM(Population!F23:G23)</f>
        <v>7.2663205533959241</v>
      </c>
      <c r="CQ9" s="611"/>
      <c r="CR9" s="611"/>
      <c r="CS9" s="611"/>
      <c r="CT9" s="611">
        <v>4.5999999999999996</v>
      </c>
      <c r="CU9" s="612">
        <v>10.3</v>
      </c>
      <c r="CV9" s="613"/>
      <c r="CW9" s="613"/>
      <c r="CX9" s="608" t="s">
        <v>213</v>
      </c>
      <c r="CY9" s="624" t="str">
        <f>HLOOKUP(Introduction!$G$4,nametranslations,81,FALSE)</f>
        <v>Basic  
(facility with water &amp; soap)</v>
      </c>
      <c r="CZ9" s="614">
        <v>11.453016064109198</v>
      </c>
      <c r="DA9" s="611"/>
      <c r="DB9" s="611"/>
      <c r="DC9" s="611"/>
      <c r="DD9" s="611">
        <v>8.7803500000000003</v>
      </c>
      <c r="DE9" s="612">
        <v>14.456192977985863</v>
      </c>
      <c r="DF9" s="613"/>
      <c r="DG9" s="613"/>
      <c r="DH9" s="608" t="s">
        <v>213</v>
      </c>
      <c r="DI9" s="624" t="str">
        <f>HLOOKUP(Introduction!$G$4,nametranslations,81,FALSE)</f>
        <v>Basic  
(facility with water &amp; soap)</v>
      </c>
      <c r="DJ9" s="614"/>
      <c r="DK9" s="611"/>
      <c r="DL9" s="611"/>
      <c r="DM9" s="611"/>
      <c r="DN9" s="611"/>
      <c r="DO9" s="612"/>
      <c r="DP9" s="613"/>
      <c r="DQ9" s="613"/>
      <c r="DR9" s="615"/>
      <c r="EB9" s="615"/>
      <c r="EL9" s="615"/>
      <c r="EV9" s="615"/>
      <c r="FF9" s="615"/>
      <c r="FP9" s="615"/>
      <c r="FZ9" s="615"/>
      <c r="GJ9" s="615"/>
      <c r="GT9" s="615"/>
      <c r="HD9" s="615"/>
      <c r="HN9" s="615"/>
      <c r="HX9" s="615"/>
      <c r="IH9" s="615"/>
    </row>
    <row r="10" spans="1:242" s="1" customFormat="1" ht="48" customHeight="1" x14ac:dyDescent="0.3">
      <c r="A10" s="629" t="str">
        <f ca="1">IF(ISBLANK('Data Summary'!A12),"",'Data Summary'!A12)</f>
        <v>AFG_2016_UIS</v>
      </c>
      <c r="B10" s="73" t="str">
        <f>HLOOKUP(Introduction!$G$4,nametranslations,111,FALSE)</f>
        <v>Notes</v>
      </c>
      <c r="C10" s="350" t="s">
        <v>153</v>
      </c>
      <c r="D10" s="348"/>
      <c r="E10" s="348"/>
      <c r="F10" s="348"/>
      <c r="G10" s="348"/>
      <c r="H10" s="348"/>
      <c r="I10" s="349"/>
      <c r="J10" s="9"/>
      <c r="K10" s="9"/>
      <c r="L10" s="73" t="str">
        <f>HLOOKUP(Introduction!$G$4,nametranslations,111,FALSE)</f>
        <v>Notes</v>
      </c>
      <c r="M10" s="350" t="s">
        <v>153</v>
      </c>
      <c r="N10" s="348"/>
      <c r="O10" s="348"/>
      <c r="P10" s="348"/>
      <c r="Q10" s="348"/>
      <c r="R10" s="348"/>
      <c r="S10" s="349"/>
      <c r="T10" s="9"/>
      <c r="U10" s="9"/>
      <c r="V10" s="73" t="str">
        <f>HLOOKUP(Introduction!$G$4,nametranslations,111,FALSE)</f>
        <v>Notes</v>
      </c>
      <c r="W10" s="350" t="s">
        <v>153</v>
      </c>
      <c r="X10" s="348"/>
      <c r="Y10" s="348"/>
      <c r="Z10" s="348"/>
      <c r="AA10" s="348"/>
      <c r="AB10" s="348"/>
      <c r="AC10" s="349"/>
      <c r="AD10" s="9"/>
      <c r="AE10" s="9"/>
      <c r="AF10" s="73" t="str">
        <f>HLOOKUP(Introduction!$G$4,nametranslations,111,FALSE)</f>
        <v>Notes</v>
      </c>
      <c r="AG10" s="350" t="s">
        <v>153</v>
      </c>
      <c r="AH10" s="348"/>
      <c r="AI10" s="348"/>
      <c r="AJ10" s="348"/>
      <c r="AK10" s="348"/>
      <c r="AL10" s="348"/>
      <c r="AM10" s="349"/>
      <c r="AN10" s="9"/>
      <c r="AO10" s="9"/>
      <c r="AP10" s="73" t="str">
        <f>HLOOKUP(Introduction!$G$4,nametranslations,111,FALSE)</f>
        <v>Notes</v>
      </c>
      <c r="AQ10" s="350" t="s">
        <v>153</v>
      </c>
      <c r="AR10" s="348"/>
      <c r="AS10" s="348"/>
      <c r="AT10" s="348"/>
      <c r="AU10" s="348"/>
      <c r="AV10" s="348"/>
      <c r="AW10" s="349"/>
      <c r="AX10" s="9"/>
      <c r="AY10" s="9"/>
      <c r="AZ10" s="73" t="str">
        <f>HLOOKUP(Introduction!$G$4,nametranslations,111,FALSE)</f>
        <v>Notes</v>
      </c>
      <c r="BA10" s="350" t="s">
        <v>153</v>
      </c>
      <c r="BB10" s="348"/>
      <c r="BC10" s="348"/>
      <c r="BD10" s="348"/>
      <c r="BE10" s="348"/>
      <c r="BF10" s="348"/>
      <c r="BG10" s="349"/>
      <c r="BH10" s="9"/>
      <c r="BI10" s="9"/>
      <c r="BJ10" s="73" t="str">
        <f>HLOOKUP(Introduction!$G$4,nametranslations,111,FALSE)</f>
        <v>Notes</v>
      </c>
      <c r="BK10" s="350" t="s">
        <v>220</v>
      </c>
      <c r="BL10" s="348"/>
      <c r="BM10" s="348"/>
      <c r="BN10" s="348"/>
      <c r="BO10" s="348"/>
      <c r="BP10" s="348"/>
      <c r="BQ10" s="349"/>
      <c r="BR10" s="9"/>
      <c r="BS10" s="9"/>
      <c r="BT10" s="73" t="str">
        <f>HLOOKUP(Introduction!$G$4,nametranslations,111,FALSE)</f>
        <v>Notes</v>
      </c>
      <c r="BU10" s="350" t="s">
        <v>207</v>
      </c>
      <c r="BV10" s="348"/>
      <c r="BW10" s="348"/>
      <c r="BX10" s="348"/>
      <c r="BY10" s="348"/>
      <c r="BZ10" s="348"/>
      <c r="CA10" s="349"/>
      <c r="CB10" s="9"/>
      <c r="CC10" s="9"/>
      <c r="CD10" s="73" t="str">
        <f>HLOOKUP(Introduction!$G$4,nametranslations,111,FALSE)</f>
        <v>Notes</v>
      </c>
      <c r="CE10" s="350" t="s">
        <v>221</v>
      </c>
      <c r="CF10" s="348"/>
      <c r="CG10" s="348"/>
      <c r="CH10" s="348"/>
      <c r="CI10" s="348"/>
      <c r="CJ10" s="348"/>
      <c r="CK10" s="349"/>
      <c r="CL10" s="9"/>
      <c r="CM10" s="9"/>
      <c r="CN10" s="73" t="str">
        <f>HLOOKUP(Introduction!$G$4,nametranslations,111,FALSE)</f>
        <v>Notes</v>
      </c>
      <c r="CO10" s="350" t="s">
        <v>212</v>
      </c>
      <c r="CP10" s="348"/>
      <c r="CQ10" s="348"/>
      <c r="CR10" s="348"/>
      <c r="CS10" s="348"/>
      <c r="CT10" s="348"/>
      <c r="CU10" s="349"/>
      <c r="CV10" s="9"/>
      <c r="CW10" s="9"/>
      <c r="CX10" s="73" t="str">
        <f>HLOOKUP(Introduction!$G$4,nametranslations,111,FALSE)</f>
        <v>Notes</v>
      </c>
      <c r="CY10" s="350" t="s">
        <v>212</v>
      </c>
      <c r="CZ10" s="348"/>
      <c r="DA10" s="348"/>
      <c r="DB10" s="348"/>
      <c r="DC10" s="348"/>
      <c r="DD10" s="348"/>
      <c r="DE10" s="349"/>
      <c r="DF10" s="9"/>
      <c r="DG10" s="9"/>
      <c r="DH10" s="73" t="str">
        <f>HLOOKUP(Introduction!$G$4,nametranslations,111,FALSE)</f>
        <v>Notes</v>
      </c>
      <c r="DI10" s="345" t="s">
        <v>289</v>
      </c>
      <c r="DJ10" s="346"/>
      <c r="DK10" s="346"/>
      <c r="DL10" s="346"/>
      <c r="DM10" s="346"/>
      <c r="DN10" s="346"/>
      <c r="DO10" s="347"/>
      <c r="DP10" s="9"/>
      <c r="DQ10" s="9"/>
      <c r="DR10" s="78"/>
      <c r="EB10" s="78"/>
      <c r="EL10" s="78"/>
      <c r="EV10" s="78"/>
      <c r="FF10" s="78"/>
      <c r="FP10" s="78"/>
      <c r="FZ10" s="78"/>
      <c r="GJ10" s="78"/>
      <c r="GT10" s="78"/>
      <c r="HD10" s="78"/>
      <c r="HN10" s="78"/>
      <c r="HX10" s="78"/>
      <c r="IH10" s="78"/>
    </row>
    <row r="11" spans="1:242" s="1" customFormat="1" ht="15.6" customHeight="1" x14ac:dyDescent="0.3">
      <c r="A11" s="629" t="str">
        <f ca="1">IF(ISBLANK('Data Summary'!A13),"",'Data Summary'!A13)</f>
        <v>AFG_2017_SABER</v>
      </c>
      <c r="B11" s="73"/>
      <c r="C11" s="55" t="str">
        <f>HLOOKUP(Introduction!$G$4,nametranslations,112,FALSE)</f>
        <v>Facility estimate used</v>
      </c>
      <c r="D11" s="58"/>
      <c r="E11" s="58"/>
      <c r="F11" s="58"/>
      <c r="G11" s="58"/>
      <c r="H11" s="58"/>
      <c r="I11" s="59"/>
      <c r="J11" s="9"/>
      <c r="K11" s="9"/>
      <c r="L11" s="73"/>
      <c r="M11" s="55" t="str">
        <f>HLOOKUP(Introduction!$G$4,nametranslations,112,FALSE)</f>
        <v>Facility estimate used</v>
      </c>
      <c r="N11" s="58"/>
      <c r="O11" s="58"/>
      <c r="P11" s="58"/>
      <c r="Q11" s="58"/>
      <c r="R11" s="58"/>
      <c r="S11" s="59"/>
      <c r="T11" s="9"/>
      <c r="U11" s="9"/>
      <c r="V11" s="73"/>
      <c r="W11" s="55" t="str">
        <f>HLOOKUP(Introduction!$G$4,nametranslations,112,FALSE)</f>
        <v>Facility estimate used</v>
      </c>
      <c r="X11" s="58"/>
      <c r="Y11" s="58"/>
      <c r="Z11" s="58"/>
      <c r="AA11" s="58"/>
      <c r="AB11" s="58"/>
      <c r="AC11" s="59"/>
      <c r="AD11" s="9"/>
      <c r="AE11" s="9"/>
      <c r="AF11" s="73"/>
      <c r="AG11" s="55" t="str">
        <f>HLOOKUP(Introduction!$G$4,nametranslations,112,FALSE)</f>
        <v>Facility estimate used</v>
      </c>
      <c r="AH11" s="58"/>
      <c r="AI11" s="58"/>
      <c r="AJ11" s="58"/>
      <c r="AK11" s="58"/>
      <c r="AL11" s="58"/>
      <c r="AM11" s="59"/>
      <c r="AN11" s="9"/>
      <c r="AO11" s="9"/>
      <c r="AP11" s="73"/>
      <c r="AQ11" s="55" t="str">
        <f>HLOOKUP(Introduction!$G$4,nametranslations,112,FALSE)</f>
        <v>Facility estimate used</v>
      </c>
      <c r="AR11" s="58"/>
      <c r="AS11" s="58"/>
      <c r="AT11" s="58"/>
      <c r="AU11" s="58"/>
      <c r="AV11" s="58"/>
      <c r="AW11" s="59"/>
      <c r="AX11" s="9"/>
      <c r="AY11" s="9"/>
      <c r="AZ11" s="73"/>
      <c r="BA11" s="55" t="str">
        <f>HLOOKUP(Introduction!$G$4,nametranslations,112,FALSE)</f>
        <v>Facility estimate used</v>
      </c>
      <c r="BB11" s="58"/>
      <c r="BC11" s="58"/>
      <c r="BD11" s="58"/>
      <c r="BE11" s="58"/>
      <c r="BF11" s="58"/>
      <c r="BG11" s="59"/>
      <c r="BH11" s="9"/>
      <c r="BI11" s="9"/>
      <c r="BJ11" s="73"/>
      <c r="BK11" s="55" t="str">
        <f>HLOOKUP(Introduction!$G$4,nametranslations,112,FALSE)</f>
        <v>Facility estimate used</v>
      </c>
      <c r="BL11" s="32"/>
      <c r="BM11" s="32"/>
      <c r="BN11" s="32"/>
      <c r="BO11" s="32"/>
      <c r="BP11" s="32"/>
      <c r="BQ11" s="57"/>
      <c r="BR11" s="9"/>
      <c r="BS11" s="9"/>
      <c r="BT11" s="73"/>
      <c r="BU11" s="55" t="str">
        <f>HLOOKUP(Introduction!$G$4,nametranslations,112,FALSE)</f>
        <v>Facility estimate used</v>
      </c>
      <c r="BV11" s="32" t="s">
        <v>148</v>
      </c>
      <c r="BW11" s="32" t="s">
        <v>148</v>
      </c>
      <c r="BX11" s="32" t="s">
        <v>148</v>
      </c>
      <c r="BY11" s="32"/>
      <c r="BZ11" s="32" t="s">
        <v>148</v>
      </c>
      <c r="CA11" s="57"/>
      <c r="CB11" s="9"/>
      <c r="CC11" s="9"/>
      <c r="CD11" s="73"/>
      <c r="CE11" s="55" t="str">
        <f>HLOOKUP(Introduction!$G$4,nametranslations,112,FALSE)</f>
        <v>Facility estimate used</v>
      </c>
      <c r="CF11" s="32"/>
      <c r="CG11" s="32"/>
      <c r="CH11" s="32"/>
      <c r="CI11" s="32"/>
      <c r="CJ11" s="32"/>
      <c r="CK11" s="57"/>
      <c r="CL11" s="9"/>
      <c r="CM11" s="9"/>
      <c r="CN11" s="73"/>
      <c r="CO11" s="55" t="str">
        <f>HLOOKUP(Introduction!$G$4,nametranslations,112,FALSE)</f>
        <v>Facility estimate used</v>
      </c>
      <c r="CP11" s="32"/>
      <c r="CQ11" s="32"/>
      <c r="CR11" s="32"/>
      <c r="CS11" s="32"/>
      <c r="CT11" s="32"/>
      <c r="CU11" s="57"/>
      <c r="CV11" s="9"/>
      <c r="CW11" s="9"/>
      <c r="CX11" s="73"/>
      <c r="CY11" s="55" t="str">
        <f>HLOOKUP(Introduction!$G$4,nametranslations,112,FALSE)</f>
        <v>Facility estimate used</v>
      </c>
      <c r="CZ11" s="32"/>
      <c r="DA11" s="32"/>
      <c r="DB11" s="32"/>
      <c r="DC11" s="32"/>
      <c r="DD11" s="32"/>
      <c r="DE11" s="57"/>
      <c r="DF11" s="9"/>
      <c r="DG11" s="9"/>
      <c r="DH11" s="73"/>
      <c r="DI11" s="55" t="str">
        <f>HLOOKUP(Introduction!$G$4,nametranslations,112,FALSE)</f>
        <v>Facility estimate used</v>
      </c>
      <c r="DJ11" s="32" t="s">
        <v>148</v>
      </c>
      <c r="DK11" s="32" t="s">
        <v>148</v>
      </c>
      <c r="DL11" s="32" t="s">
        <v>148</v>
      </c>
      <c r="DM11" s="32"/>
      <c r="DN11" s="32"/>
      <c r="DO11" s="57"/>
      <c r="DP11" s="9"/>
      <c r="DQ11" s="9"/>
      <c r="DR11" s="78"/>
      <c r="EB11" s="78"/>
      <c r="EL11" s="78"/>
      <c r="EV11" s="78"/>
      <c r="FF11" s="78"/>
      <c r="FP11" s="78"/>
      <c r="FZ11" s="78"/>
      <c r="GJ11" s="78"/>
      <c r="GT11" s="78"/>
      <c r="HD11" s="78"/>
      <c r="HN11" s="78"/>
      <c r="HX11" s="78"/>
      <c r="IH11" s="78"/>
    </row>
    <row r="12" spans="1:242" s="1" customFormat="1" ht="15" customHeight="1" x14ac:dyDescent="0.3">
      <c r="A12" s="629" t="str">
        <f ca="1">IF(ISBLANK('Data Summary'!A14),"",'Data Summary'!A14)</f>
        <v>AFG_2017_UIS</v>
      </c>
      <c r="B12" s="73"/>
      <c r="C12" s="55" t="str">
        <f>HLOOKUP(Introduction!$G$4,nametranslations,128,FALSE)</f>
        <v>Facility with water estimate used</v>
      </c>
      <c r="D12" s="32"/>
      <c r="E12" s="32"/>
      <c r="F12" s="32"/>
      <c r="G12" s="32"/>
      <c r="H12" s="32"/>
      <c r="I12" s="57"/>
      <c r="J12" s="9"/>
      <c r="K12" s="9"/>
      <c r="L12" s="73"/>
      <c r="M12" s="55" t="str">
        <f>HLOOKUP(Introduction!$G$4,nametranslations,128,FALSE)</f>
        <v>Facility with water estimate used</v>
      </c>
      <c r="N12" s="32"/>
      <c r="O12" s="32"/>
      <c r="P12" s="32"/>
      <c r="Q12" s="32"/>
      <c r="R12" s="32"/>
      <c r="S12" s="57"/>
      <c r="T12" s="9"/>
      <c r="U12" s="9"/>
      <c r="V12" s="73"/>
      <c r="W12" s="55" t="str">
        <f>HLOOKUP(Introduction!$G$4,nametranslations,128,FALSE)</f>
        <v>Facility with water estimate used</v>
      </c>
      <c r="X12" s="32"/>
      <c r="Y12" s="32"/>
      <c r="Z12" s="32"/>
      <c r="AA12" s="32"/>
      <c r="AB12" s="32"/>
      <c r="AC12" s="57"/>
      <c r="AD12" s="9"/>
      <c r="AE12" s="9"/>
      <c r="AF12" s="73"/>
      <c r="AG12" s="55" t="str">
        <f>HLOOKUP(Introduction!$G$4,nametranslations,128,FALSE)</f>
        <v>Facility with water estimate used</v>
      </c>
      <c r="AH12" s="32"/>
      <c r="AI12" s="32"/>
      <c r="AJ12" s="32"/>
      <c r="AK12" s="32"/>
      <c r="AL12" s="32"/>
      <c r="AM12" s="57"/>
      <c r="AN12" s="9"/>
      <c r="AO12" s="9"/>
      <c r="AP12" s="73"/>
      <c r="AQ12" s="55" t="str">
        <f>HLOOKUP(Introduction!$G$4,nametranslations,128,FALSE)</f>
        <v>Facility with water estimate used</v>
      </c>
      <c r="AR12" s="32"/>
      <c r="AS12" s="32"/>
      <c r="AT12" s="32"/>
      <c r="AU12" s="32"/>
      <c r="AV12" s="32"/>
      <c r="AW12" s="57"/>
      <c r="AX12" s="9"/>
      <c r="AY12" s="9"/>
      <c r="AZ12" s="73"/>
      <c r="BA12" s="55" t="str">
        <f>HLOOKUP(Introduction!$G$4,nametranslations,128,FALSE)</f>
        <v>Facility with water estimate used</v>
      </c>
      <c r="BB12" s="32"/>
      <c r="BC12" s="32"/>
      <c r="BD12" s="32"/>
      <c r="BE12" s="32"/>
      <c r="BF12" s="32"/>
      <c r="BG12" s="57"/>
      <c r="BH12" s="9"/>
      <c r="BI12" s="9"/>
      <c r="BJ12" s="73"/>
      <c r="BK12" s="55" t="str">
        <f>HLOOKUP(Introduction!$G$4,nametranslations,128,FALSE)</f>
        <v>Facility with water estimate used</v>
      </c>
      <c r="BL12" s="32"/>
      <c r="BM12" s="32"/>
      <c r="BN12" s="32"/>
      <c r="BO12" s="32"/>
      <c r="BP12" s="32"/>
      <c r="BQ12" s="57"/>
      <c r="BR12" s="9"/>
      <c r="BS12" s="9"/>
      <c r="BT12" s="73"/>
      <c r="BU12" s="55" t="str">
        <f>HLOOKUP(Introduction!$G$4,nametranslations,128,FALSE)</f>
        <v>Facility with water estimate used</v>
      </c>
      <c r="BV12" s="32" t="s">
        <v>148</v>
      </c>
      <c r="BW12" s="32" t="s">
        <v>148</v>
      </c>
      <c r="BX12" s="32" t="s">
        <v>148</v>
      </c>
      <c r="BY12" s="32"/>
      <c r="BZ12" s="32" t="s">
        <v>148</v>
      </c>
      <c r="CA12" s="57"/>
      <c r="CB12" s="9"/>
      <c r="CC12" s="9"/>
      <c r="CD12" s="73"/>
      <c r="CE12" s="55" t="str">
        <f>HLOOKUP(Introduction!$G$4,nametranslations,128,FALSE)</f>
        <v>Facility with water estimate used</v>
      </c>
      <c r="CF12" s="32"/>
      <c r="CG12" s="32"/>
      <c r="CH12" s="32"/>
      <c r="CI12" s="32"/>
      <c r="CJ12" s="32"/>
      <c r="CK12" s="57"/>
      <c r="CL12" s="9"/>
      <c r="CM12" s="9"/>
      <c r="CN12" s="73"/>
      <c r="CO12" s="55" t="str">
        <f>HLOOKUP(Introduction!$G$4,nametranslations,128,FALSE)</f>
        <v>Facility with water estimate used</v>
      </c>
      <c r="CP12" s="32"/>
      <c r="CQ12" s="32"/>
      <c r="CR12" s="32"/>
      <c r="CS12" s="32"/>
      <c r="CT12" s="32"/>
      <c r="CU12" s="57"/>
      <c r="CV12" s="9"/>
      <c r="CW12" s="9"/>
      <c r="CX12" s="73"/>
      <c r="CY12" s="55" t="str">
        <f>HLOOKUP(Introduction!$G$4,nametranslations,128,FALSE)</f>
        <v>Facility with water estimate used</v>
      </c>
      <c r="CZ12" s="32"/>
      <c r="DA12" s="32"/>
      <c r="DB12" s="32"/>
      <c r="DC12" s="32"/>
      <c r="DD12" s="32"/>
      <c r="DE12" s="57"/>
      <c r="DF12" s="9"/>
      <c r="DG12" s="9"/>
      <c r="DH12" s="73"/>
      <c r="DI12" s="55" t="str">
        <f>HLOOKUP(Introduction!$G$4,nametranslations,128,FALSE)</f>
        <v>Facility with water estimate used</v>
      </c>
      <c r="DJ12" s="32"/>
      <c r="DK12" s="32"/>
      <c r="DL12" s="32"/>
      <c r="DM12" s="32"/>
      <c r="DN12" s="32"/>
      <c r="DO12" s="57"/>
      <c r="DP12" s="9"/>
      <c r="DQ12" s="9"/>
      <c r="DR12" s="78"/>
      <c r="EB12" s="78"/>
      <c r="EL12" s="78"/>
      <c r="EV12" s="78"/>
      <c r="FF12" s="78"/>
      <c r="FP12" s="78"/>
      <c r="FZ12" s="78"/>
      <c r="GJ12" s="78"/>
      <c r="GT12" s="78"/>
      <c r="HD12" s="78"/>
      <c r="HN12" s="78"/>
      <c r="HX12" s="78"/>
      <c r="IH12" s="78"/>
    </row>
    <row r="13" spans="1:242" s="1" customFormat="1" ht="15" customHeight="1" x14ac:dyDescent="0.3">
      <c r="A13" s="629" t="str">
        <f ca="1">IF(ISBLANK('Data Summary'!A15),"",'Data Summary'!A15)</f>
        <v>AFG_2018_UIS</v>
      </c>
      <c r="B13" s="73"/>
      <c r="C13" s="55" t="str">
        <f>HLOOKUP(Introduction!$G$4,nametranslations,114,FALSE)</f>
        <v>Basic estimate used</v>
      </c>
      <c r="D13" s="32"/>
      <c r="E13" s="32"/>
      <c r="F13" s="32"/>
      <c r="G13" s="32"/>
      <c r="H13" s="32"/>
      <c r="I13" s="57"/>
      <c r="J13" s="9"/>
      <c r="K13" s="9"/>
      <c r="L13" s="73"/>
      <c r="M13" s="55" t="str">
        <f>HLOOKUP(Introduction!$G$4,nametranslations,114,FALSE)</f>
        <v>Basic estimate used</v>
      </c>
      <c r="N13" s="32"/>
      <c r="O13" s="32"/>
      <c r="P13" s="32"/>
      <c r="Q13" s="32"/>
      <c r="R13" s="32"/>
      <c r="S13" s="57"/>
      <c r="T13" s="9"/>
      <c r="U13" s="9"/>
      <c r="V13" s="73"/>
      <c r="W13" s="55" t="str">
        <f>HLOOKUP(Introduction!$G$4,nametranslations,114,FALSE)</f>
        <v>Basic estimate used</v>
      </c>
      <c r="X13" s="32"/>
      <c r="Y13" s="32"/>
      <c r="Z13" s="32"/>
      <c r="AA13" s="32"/>
      <c r="AB13" s="32"/>
      <c r="AC13" s="57"/>
      <c r="AD13" s="9"/>
      <c r="AE13" s="9"/>
      <c r="AF13" s="73"/>
      <c r="AG13" s="55" t="str">
        <f>HLOOKUP(Introduction!$G$4,nametranslations,114,FALSE)</f>
        <v>Basic estimate used</v>
      </c>
      <c r="AH13" s="32"/>
      <c r="AI13" s="32"/>
      <c r="AJ13" s="32"/>
      <c r="AK13" s="32"/>
      <c r="AL13" s="32"/>
      <c r="AM13" s="57"/>
      <c r="AN13" s="9"/>
      <c r="AO13" s="9"/>
      <c r="AP13" s="73"/>
      <c r="AQ13" s="55" t="str">
        <f>HLOOKUP(Introduction!$G$4,nametranslations,114,FALSE)</f>
        <v>Basic estimate used</v>
      </c>
      <c r="AR13" s="32"/>
      <c r="AS13" s="32"/>
      <c r="AT13" s="32"/>
      <c r="AU13" s="32"/>
      <c r="AV13" s="32"/>
      <c r="AW13" s="57"/>
      <c r="AX13" s="9"/>
      <c r="AY13" s="9"/>
      <c r="AZ13" s="73"/>
      <c r="BA13" s="55" t="str">
        <f>HLOOKUP(Introduction!$G$4,nametranslations,114,FALSE)</f>
        <v>Basic estimate used</v>
      </c>
      <c r="BB13" s="32"/>
      <c r="BC13" s="32"/>
      <c r="BD13" s="32"/>
      <c r="BE13" s="32"/>
      <c r="BF13" s="32"/>
      <c r="BG13" s="57"/>
      <c r="BH13" s="9"/>
      <c r="BI13" s="9"/>
      <c r="BJ13" s="73"/>
      <c r="BK13" s="55" t="str">
        <f>HLOOKUP(Introduction!$G$4,nametranslations,114,FALSE)</f>
        <v>Basic estimate used</v>
      </c>
      <c r="BL13" s="32" t="s">
        <v>147</v>
      </c>
      <c r="BM13" s="32"/>
      <c r="BN13" s="32"/>
      <c r="BO13" s="32"/>
      <c r="BP13" s="32" t="s">
        <v>147</v>
      </c>
      <c r="BQ13" s="57" t="s">
        <v>147</v>
      </c>
      <c r="BR13" s="9"/>
      <c r="BS13" s="9"/>
      <c r="BT13" s="73"/>
      <c r="BU13" s="55" t="str">
        <f>HLOOKUP(Introduction!$G$4,nametranslations,114,FALSE)</f>
        <v>Basic estimate used</v>
      </c>
      <c r="BV13" s="32"/>
      <c r="BW13" s="32"/>
      <c r="BX13" s="32"/>
      <c r="BY13" s="32"/>
      <c r="BZ13" s="32"/>
      <c r="CA13" s="57"/>
      <c r="CB13" s="9"/>
      <c r="CC13" s="9"/>
      <c r="CD13" s="73"/>
      <c r="CE13" s="55" t="str">
        <f>HLOOKUP(Introduction!$G$4,nametranslations,114,FALSE)</f>
        <v>Basic estimate used</v>
      </c>
      <c r="CF13" s="32" t="s">
        <v>147</v>
      </c>
      <c r="CG13" s="32"/>
      <c r="CH13" s="32"/>
      <c r="CI13" s="32"/>
      <c r="CJ13" s="32" t="s">
        <v>147</v>
      </c>
      <c r="CK13" s="57" t="s">
        <v>147</v>
      </c>
      <c r="CL13" s="9"/>
      <c r="CM13" s="9"/>
      <c r="CN13" s="73"/>
      <c r="CO13" s="55" t="str">
        <f>HLOOKUP(Introduction!$G$4,nametranslations,114,FALSE)</f>
        <v>Basic estimate used</v>
      </c>
      <c r="CP13" s="32" t="s">
        <v>147</v>
      </c>
      <c r="CQ13" s="32"/>
      <c r="CR13" s="32"/>
      <c r="CS13" s="32"/>
      <c r="CT13" s="32" t="s">
        <v>147</v>
      </c>
      <c r="CU13" s="57" t="s">
        <v>147</v>
      </c>
      <c r="CV13" s="9"/>
      <c r="CW13" s="9"/>
      <c r="CX13" s="73"/>
      <c r="CY13" s="55" t="str">
        <f>HLOOKUP(Introduction!$G$4,nametranslations,114,FALSE)</f>
        <v>Basic estimate used</v>
      </c>
      <c r="CZ13" s="32" t="s">
        <v>147</v>
      </c>
      <c r="DA13" s="32"/>
      <c r="DB13" s="32"/>
      <c r="DC13" s="32"/>
      <c r="DD13" s="32" t="s">
        <v>147</v>
      </c>
      <c r="DE13" s="57" t="s">
        <v>147</v>
      </c>
      <c r="DF13" s="9"/>
      <c r="DG13" s="9"/>
      <c r="DH13" s="73"/>
      <c r="DI13" s="55" t="str">
        <f>HLOOKUP(Introduction!$G$4,nametranslations,114,FALSE)</f>
        <v>Basic estimate used</v>
      </c>
      <c r="DJ13" s="32"/>
      <c r="DK13" s="32"/>
      <c r="DL13" s="32"/>
      <c r="DM13" s="32"/>
      <c r="DN13" s="32"/>
      <c r="DO13" s="57"/>
      <c r="DP13" s="9"/>
      <c r="DQ13" s="9"/>
      <c r="DR13" s="78"/>
      <c r="EB13" s="78"/>
      <c r="EL13" s="78"/>
      <c r="EV13" s="78"/>
      <c r="FF13" s="78"/>
      <c r="FP13" s="78"/>
      <c r="FZ13" s="78"/>
      <c r="GJ13" s="78"/>
      <c r="GT13" s="78"/>
      <c r="HD13" s="78"/>
      <c r="HN13" s="78"/>
      <c r="HX13" s="78"/>
      <c r="IH13" s="78"/>
    </row>
    <row r="14" spans="1:242" ht="15.75" customHeight="1" x14ac:dyDescent="0.3">
      <c r="A14" s="629" t="str">
        <f ca="1">IF(ISBLANK('Data Summary'!A16),"",'Data Summary'!A16)</f>
        <v>AFG_2019_UIS</v>
      </c>
      <c r="B14" s="74"/>
      <c r="C14" s="55" t="str">
        <f>HLOOKUP(Introduction!$G$4,nametranslations,115,FALSE)</f>
        <v>Number of schools total</v>
      </c>
      <c r="D14" s="8"/>
      <c r="E14" s="8"/>
      <c r="F14" s="8"/>
      <c r="G14" s="40"/>
      <c r="H14" s="41"/>
      <c r="I14" s="42"/>
      <c r="J14" s="9"/>
      <c r="K14" s="9"/>
      <c r="L14" s="74"/>
      <c r="M14" s="55" t="str">
        <f>HLOOKUP(Introduction!$G$4,nametranslations,115,FALSE)</f>
        <v>Number of schools total</v>
      </c>
      <c r="N14" s="8"/>
      <c r="O14" s="8"/>
      <c r="P14" s="8"/>
      <c r="Q14" s="40"/>
      <c r="R14" s="41"/>
      <c r="S14" s="42"/>
      <c r="T14" s="9"/>
      <c r="U14" s="9"/>
      <c r="V14" s="74"/>
      <c r="W14" s="55" t="str">
        <f>HLOOKUP(Introduction!$G$4,nametranslations,115,FALSE)</f>
        <v>Number of schools total</v>
      </c>
      <c r="X14" s="8"/>
      <c r="Y14" s="8"/>
      <c r="Z14" s="8"/>
      <c r="AA14" s="40"/>
      <c r="AB14" s="41"/>
      <c r="AC14" s="42"/>
      <c r="AD14" s="9"/>
      <c r="AE14" s="9"/>
      <c r="AF14" s="74"/>
      <c r="AG14" s="55" t="str">
        <f>HLOOKUP(Introduction!$G$4,nametranslations,115,FALSE)</f>
        <v>Number of schools total</v>
      </c>
      <c r="AH14" s="8"/>
      <c r="AI14" s="8"/>
      <c r="AJ14" s="8"/>
      <c r="AK14" s="40"/>
      <c r="AL14" s="41"/>
      <c r="AM14" s="42"/>
      <c r="AN14" s="9"/>
      <c r="AO14" s="9"/>
      <c r="AP14" s="74"/>
      <c r="AQ14" s="55" t="str">
        <f>HLOOKUP(Introduction!$G$4,nametranslations,115,FALSE)</f>
        <v>Number of schools total</v>
      </c>
      <c r="AR14" s="8"/>
      <c r="AS14" s="8"/>
      <c r="AT14" s="8"/>
      <c r="AU14" s="40"/>
      <c r="AV14" s="41"/>
      <c r="AW14" s="42"/>
      <c r="AX14" s="9"/>
      <c r="AY14" s="9"/>
      <c r="AZ14" s="74"/>
      <c r="BA14" s="55" t="str">
        <f>HLOOKUP(Introduction!$G$4,nametranslations,115,FALSE)</f>
        <v>Number of schools total</v>
      </c>
      <c r="BB14" s="8"/>
      <c r="BC14" s="8"/>
      <c r="BD14" s="8"/>
      <c r="BE14" s="40"/>
      <c r="BF14" s="41"/>
      <c r="BG14" s="42"/>
      <c r="BH14" s="9"/>
      <c r="BI14" s="9"/>
      <c r="BJ14" s="74"/>
      <c r="BK14" s="55" t="str">
        <f>HLOOKUP(Introduction!$G$4,nametranslations,115,FALSE)</f>
        <v>Number of schools total</v>
      </c>
      <c r="BL14" s="8"/>
      <c r="BM14" s="8"/>
      <c r="BN14" s="8"/>
      <c r="BO14" s="40"/>
      <c r="BP14" s="41"/>
      <c r="BQ14" s="42"/>
      <c r="BR14" s="9"/>
      <c r="BS14" s="9"/>
      <c r="BT14" s="74"/>
      <c r="BU14" s="55" t="str">
        <f>HLOOKUP(Introduction!$G$4,nametranslations,115,FALSE)</f>
        <v>Number of schools total</v>
      </c>
      <c r="BV14" s="8"/>
      <c r="BW14" s="8"/>
      <c r="BX14" s="8"/>
      <c r="BY14" s="40"/>
      <c r="BZ14" s="41"/>
      <c r="CA14" s="42"/>
      <c r="CB14" s="9"/>
      <c r="CC14" s="9"/>
      <c r="CD14" s="74"/>
      <c r="CE14" s="55" t="str">
        <f>HLOOKUP(Introduction!$G$4,nametranslations,115,FALSE)</f>
        <v>Number of schools total</v>
      </c>
      <c r="CF14" s="8"/>
      <c r="CG14" s="8"/>
      <c r="CH14" s="8"/>
      <c r="CI14" s="40"/>
      <c r="CJ14" s="41"/>
      <c r="CK14" s="42"/>
      <c r="CL14" s="9"/>
      <c r="CM14" s="9"/>
      <c r="CN14" s="74"/>
      <c r="CO14" s="55" t="str">
        <f>HLOOKUP(Introduction!$G$4,nametranslations,115,FALSE)</f>
        <v>Number of schools total</v>
      </c>
      <c r="CP14" s="8"/>
      <c r="CQ14" s="8"/>
      <c r="CR14" s="8"/>
      <c r="CS14" s="40"/>
      <c r="CT14" s="41"/>
      <c r="CU14" s="42"/>
      <c r="CV14" s="9"/>
      <c r="CW14" s="9"/>
      <c r="CX14" s="74"/>
      <c r="CY14" s="55" t="str">
        <f>HLOOKUP(Introduction!$G$4,nametranslations,115,FALSE)</f>
        <v>Number of schools total</v>
      </c>
      <c r="CZ14" s="8"/>
      <c r="DA14" s="8"/>
      <c r="DB14" s="8"/>
      <c r="DC14" s="40"/>
      <c r="DD14" s="41"/>
      <c r="DE14" s="42"/>
      <c r="DF14" s="9"/>
      <c r="DG14" s="9"/>
      <c r="DH14" s="74"/>
      <c r="DI14" s="55" t="str">
        <f>HLOOKUP(Introduction!$G$4,nametranslations,115,FALSE)</f>
        <v>Number of schools total</v>
      </c>
      <c r="DJ14" s="8"/>
      <c r="DK14" s="8"/>
      <c r="DL14" s="8"/>
      <c r="DM14" s="40"/>
      <c r="DN14" s="41"/>
      <c r="DO14" s="42"/>
      <c r="DP14" s="9"/>
      <c r="DQ14" s="9"/>
    </row>
    <row r="15" spans="1:242" ht="15.75" customHeight="1" thickBot="1" x14ac:dyDescent="0.35">
      <c r="A15" s="629" t="str">
        <f ca="1">IF(ISBLANK('Data Summary'!A17),"",'Data Summary'!A17)</f>
        <v>AFG_2022_MSNA</v>
      </c>
      <c r="B15" s="75"/>
      <c r="C15" s="56" t="str">
        <f>HLOOKUP(Introduction!$G$4,nametranslations,116,FALSE)</f>
        <v>Number surveyed</v>
      </c>
      <c r="D15" s="26"/>
      <c r="E15" s="26"/>
      <c r="F15" s="26"/>
      <c r="G15" s="26"/>
      <c r="H15" s="26"/>
      <c r="I15" s="27"/>
      <c r="J15" s="22"/>
      <c r="K15" s="22"/>
      <c r="L15" s="75"/>
      <c r="M15" s="56" t="str">
        <f>HLOOKUP(Introduction!$G$4,nametranslations,116,FALSE)</f>
        <v>Number surveyed</v>
      </c>
      <c r="N15" s="44"/>
      <c r="O15" s="44"/>
      <c r="P15" s="44"/>
      <c r="Q15" s="44"/>
      <c r="R15" s="44"/>
      <c r="S15" s="27"/>
      <c r="T15" s="22"/>
      <c r="U15" s="22"/>
      <c r="V15" s="75"/>
      <c r="W15" s="56" t="str">
        <f>HLOOKUP(Introduction!$G$4,nametranslations,116,FALSE)</f>
        <v>Number surveyed</v>
      </c>
      <c r="X15" s="44"/>
      <c r="Y15" s="44"/>
      <c r="Z15" s="44"/>
      <c r="AA15" s="44"/>
      <c r="AB15" s="44"/>
      <c r="AC15" s="27"/>
      <c r="AD15" s="22"/>
      <c r="AE15" s="22"/>
      <c r="AF15" s="75"/>
      <c r="AG15" s="56" t="str">
        <f>HLOOKUP(Introduction!$G$4,nametranslations,116,FALSE)</f>
        <v>Number surveyed</v>
      </c>
      <c r="AH15" s="44"/>
      <c r="AI15" s="44"/>
      <c r="AJ15" s="44"/>
      <c r="AK15" s="44"/>
      <c r="AL15" s="44"/>
      <c r="AM15" s="27"/>
      <c r="AN15" s="22"/>
      <c r="AO15" s="22"/>
      <c r="AP15" s="75"/>
      <c r="AQ15" s="56" t="str">
        <f>HLOOKUP(Introduction!$G$4,nametranslations,116,FALSE)</f>
        <v>Number surveyed</v>
      </c>
      <c r="AR15" s="26"/>
      <c r="AS15" s="26"/>
      <c r="AT15" s="26"/>
      <c r="AU15" s="26"/>
      <c r="AV15" s="26"/>
      <c r="AW15" s="27"/>
      <c r="AX15" s="22"/>
      <c r="AY15" s="22"/>
      <c r="AZ15" s="75"/>
      <c r="BA15" s="56" t="str">
        <f>HLOOKUP(Introduction!$G$4,nametranslations,116,FALSE)</f>
        <v>Number surveyed</v>
      </c>
      <c r="BB15" s="26"/>
      <c r="BC15" s="26"/>
      <c r="BD15" s="26"/>
      <c r="BE15" s="26"/>
      <c r="BF15" s="26"/>
      <c r="BG15" s="27"/>
      <c r="BH15" s="22"/>
      <c r="BI15" s="22"/>
      <c r="BJ15" s="75"/>
      <c r="BK15" s="56" t="str">
        <f>HLOOKUP(Introduction!$G$4,nametranslations,116,FALSE)</f>
        <v>Number surveyed</v>
      </c>
      <c r="BL15" s="26"/>
      <c r="BM15" s="26"/>
      <c r="BN15" s="26"/>
      <c r="BO15" s="26"/>
      <c r="BP15" s="26"/>
      <c r="BQ15" s="27"/>
      <c r="BR15" s="22"/>
      <c r="BS15" s="22"/>
      <c r="BT15" s="75"/>
      <c r="BU15" s="56" t="str">
        <f>HLOOKUP(Introduction!$G$4,nametranslations,116,FALSE)</f>
        <v>Number surveyed</v>
      </c>
      <c r="BV15" s="26">
        <v>200</v>
      </c>
      <c r="BW15" s="26">
        <v>104</v>
      </c>
      <c r="BX15" s="26">
        <v>96</v>
      </c>
      <c r="BY15" s="26"/>
      <c r="BZ15" s="26">
        <v>200</v>
      </c>
      <c r="CA15" s="27"/>
      <c r="CB15" s="22"/>
      <c r="CC15" s="22"/>
      <c r="CD15" s="75"/>
      <c r="CE15" s="56" t="str">
        <f>HLOOKUP(Introduction!$G$4,nametranslations,116,FALSE)</f>
        <v>Number surveyed</v>
      </c>
      <c r="CF15" s="26"/>
      <c r="CG15" s="26"/>
      <c r="CH15" s="26"/>
      <c r="CI15" s="26"/>
      <c r="CJ15" s="26"/>
      <c r="CK15" s="27"/>
      <c r="CL15" s="22"/>
      <c r="CM15" s="22"/>
      <c r="CN15" s="75"/>
      <c r="CO15" s="56" t="str">
        <f>HLOOKUP(Introduction!$G$4,nametranslations,116,FALSE)</f>
        <v>Number surveyed</v>
      </c>
      <c r="CP15" s="26"/>
      <c r="CQ15" s="26"/>
      <c r="CR15" s="26"/>
      <c r="CS15" s="26"/>
      <c r="CT15" s="26"/>
      <c r="CU15" s="27"/>
      <c r="CV15" s="22"/>
      <c r="CW15" s="22"/>
      <c r="CX15" s="75"/>
      <c r="CY15" s="56" t="str">
        <f>HLOOKUP(Introduction!$G$4,nametranslations,116,FALSE)</f>
        <v>Number surveyed</v>
      </c>
      <c r="CZ15" s="26"/>
      <c r="DA15" s="26"/>
      <c r="DB15" s="26"/>
      <c r="DC15" s="26"/>
      <c r="DD15" s="26"/>
      <c r="DE15" s="27"/>
      <c r="DF15" s="22"/>
      <c r="DG15" s="22"/>
      <c r="DH15" s="75"/>
      <c r="DI15" s="56" t="str">
        <f>HLOOKUP(Introduction!$G$4,nametranslations,116,FALSE)</f>
        <v>Number surveyed</v>
      </c>
      <c r="DJ15" s="26"/>
      <c r="DK15" s="26"/>
      <c r="DL15" s="26"/>
      <c r="DM15" s="26"/>
      <c r="DN15" s="26"/>
      <c r="DO15" s="27"/>
      <c r="DP15" s="22"/>
      <c r="DQ15" s="22"/>
    </row>
    <row r="16" spans="1:242" x14ac:dyDescent="0.3">
      <c r="A16" s="604" t="str">
        <f ca="1">IF(ISBLANK('Data Summary'!A18),"",'Data Summary'!A18)</f>
        <v/>
      </c>
    </row>
    <row r="17" spans="1:1" x14ac:dyDescent="0.3">
      <c r="A17" s="604" t="str">
        <f ca="1">IF(ISBLANK('Data Summary'!A19),"",'Data Summary'!A19)</f>
        <v/>
      </c>
    </row>
    <row r="18" spans="1:1" x14ac:dyDescent="0.3">
      <c r="A18" s="604" t="str">
        <f ca="1">IF(ISBLANK('Data Summary'!A20),"",'Data Summary'!A20)</f>
        <v/>
      </c>
    </row>
    <row r="19" spans="1:1" x14ac:dyDescent="0.3">
      <c r="A19" s="604" t="str">
        <f ca="1">IF(ISBLANK('Data Summary'!A21),"",'Data Summary'!A21)</f>
        <v/>
      </c>
    </row>
    <row r="20" spans="1:1" x14ac:dyDescent="0.3">
      <c r="A20" s="604" t="str">
        <f ca="1">IF(ISBLANK('Data Summary'!A22),"",'Data Summary'!A22)</f>
        <v/>
      </c>
    </row>
    <row r="21" spans="1:1" x14ac:dyDescent="0.3">
      <c r="A21" s="604" t="str">
        <f ca="1">IF(ISBLANK('Data Summary'!A23),"",'Data Summary'!A23)</f>
        <v/>
      </c>
    </row>
    <row r="22" spans="1:1" x14ac:dyDescent="0.3">
      <c r="A22" s="604" t="str">
        <f ca="1">IF(ISBLANK('Data Summary'!A24),"",'Data Summary'!A24)</f>
        <v/>
      </c>
    </row>
    <row r="23" spans="1:1" x14ac:dyDescent="0.3">
      <c r="A23" s="604" t="str">
        <f ca="1">IF(ISBLANK('Data Summary'!A25),"",'Data Summary'!A25)</f>
        <v/>
      </c>
    </row>
    <row r="24" spans="1:1" x14ac:dyDescent="0.3">
      <c r="A24" s="604" t="str">
        <f ca="1">IF(ISBLANK('Data Summary'!A26),"",'Data Summary'!A26)</f>
        <v/>
      </c>
    </row>
    <row r="25" spans="1:1" x14ac:dyDescent="0.3">
      <c r="A25" s="604" t="str">
        <f ca="1">IF(ISBLANK('Data Summary'!A27),"",'Data Summary'!A27)</f>
        <v/>
      </c>
    </row>
    <row r="26" spans="1:1" x14ac:dyDescent="0.3">
      <c r="A26" s="604" t="str">
        <f ca="1">IF(ISBLANK('Data Summary'!A28),"",'Data Summary'!A28)</f>
        <v/>
      </c>
    </row>
    <row r="27" spans="1:1" x14ac:dyDescent="0.3">
      <c r="A27" s="181" t="str">
        <f ca="1">IF(ISBLANK('Data Summary'!A29),"",'Data Summary'!A29)</f>
        <v/>
      </c>
    </row>
    <row r="28" spans="1:1" x14ac:dyDescent="0.3">
      <c r="A28" s="181" t="str">
        <f ca="1">IF(ISBLANK('Data Summary'!A30),"",'Data Summary'!A30)</f>
        <v/>
      </c>
    </row>
    <row r="29" spans="1:1" x14ac:dyDescent="0.3">
      <c r="A29" s="181" t="str">
        <f ca="1">IF(ISBLANK('Data Summary'!A31),"",'Data Summary'!A31)</f>
        <v/>
      </c>
    </row>
    <row r="30" spans="1:1" x14ac:dyDescent="0.3">
      <c r="A30" s="181" t="str">
        <f ca="1">IF(ISBLANK('Data Summary'!A32),"",'Data Summary'!A32)</f>
        <v/>
      </c>
    </row>
    <row r="31" spans="1:1" x14ac:dyDescent="0.3">
      <c r="A31" s="181" t="str">
        <f ca="1">IF(ISBLANK('Data Summary'!A33),"",'Data Summary'!A33)</f>
        <v/>
      </c>
    </row>
    <row r="32" spans="1:1" x14ac:dyDescent="0.3">
      <c r="A32" s="181" t="str">
        <f ca="1">IF(ISBLANK('Data Summary'!A34),"",'Data Summary'!A34)</f>
        <v/>
      </c>
    </row>
    <row r="33" spans="1:1" x14ac:dyDescent="0.3">
      <c r="A33" s="181" t="str">
        <f ca="1">IF(ISBLANK('Data Summary'!A35),"",'Data Summary'!A35)</f>
        <v/>
      </c>
    </row>
    <row r="34" spans="1:1" x14ac:dyDescent="0.3">
      <c r="A34" s="181" t="str">
        <f ca="1">IF(ISBLANK('Data Summary'!A36),"",'Data Summary'!A36)</f>
        <v/>
      </c>
    </row>
    <row r="35" spans="1:1" x14ac:dyDescent="0.3">
      <c r="A35" s="181" t="str">
        <f ca="1">IF(ISBLANK('Data Summary'!A37),"",'Data Summary'!A37)</f>
        <v/>
      </c>
    </row>
    <row r="36" spans="1:1" x14ac:dyDescent="0.3">
      <c r="A36" s="181" t="str">
        <f ca="1">IF(ISBLANK('Data Summary'!A38),"",'Data Summary'!A38)</f>
        <v/>
      </c>
    </row>
    <row r="37" spans="1:1" x14ac:dyDescent="0.3">
      <c r="A37" s="181" t="str">
        <f ca="1">IF(ISBLANK('Data Summary'!A39),"",'Data Summary'!A39)</f>
        <v/>
      </c>
    </row>
    <row r="38" spans="1:1" x14ac:dyDescent="0.3">
      <c r="A38" s="181" t="str">
        <f ca="1">IF(ISBLANK('Data Summary'!A40),"",'Data Summary'!A40)</f>
        <v/>
      </c>
    </row>
    <row r="39" spans="1:1" x14ac:dyDescent="0.3">
      <c r="A39" s="181" t="str">
        <f ca="1">IF(ISBLANK('Data Summary'!A41),"",'Data Summary'!A41)</f>
        <v/>
      </c>
    </row>
    <row r="40" spans="1:1" x14ac:dyDescent="0.3">
      <c r="A40" s="181" t="str">
        <f ca="1">IF(ISBLANK('Data Summary'!A42),"",'Data Summary'!A42)</f>
        <v/>
      </c>
    </row>
    <row r="41" spans="1:1" x14ac:dyDescent="0.3">
      <c r="A41" s="181" t="str">
        <f ca="1">IF(ISBLANK('Data Summary'!A43),"",'Data Summary'!A43)</f>
        <v/>
      </c>
    </row>
    <row r="42" spans="1:1" x14ac:dyDescent="0.3">
      <c r="A42" s="181" t="str">
        <f ca="1">IF(ISBLANK('Data Summary'!A44),"",'Data Summary'!A44)</f>
        <v/>
      </c>
    </row>
    <row r="43" spans="1:1" x14ac:dyDescent="0.3">
      <c r="A43" s="181" t="str">
        <f ca="1">IF(ISBLANK('Data Summary'!A45),"",'Data Summary'!A45)</f>
        <v/>
      </c>
    </row>
    <row r="44" spans="1:1" x14ac:dyDescent="0.3">
      <c r="A44" s="181" t="str">
        <f ca="1">IF(ISBLANK('Data Summary'!A46),"",'Data Summary'!A46)</f>
        <v/>
      </c>
    </row>
    <row r="45" spans="1:1" x14ac:dyDescent="0.3">
      <c r="A45" s="181" t="str">
        <f ca="1">IF(ISBLANK('Data Summary'!A47),"",'Data Summary'!A47)</f>
        <v/>
      </c>
    </row>
    <row r="46" spans="1:1" x14ac:dyDescent="0.3">
      <c r="A46" s="181" t="str">
        <f ca="1">IF(ISBLANK('Data Summary'!A48),"",'Data Summary'!A48)</f>
        <v/>
      </c>
    </row>
    <row r="47" spans="1:1" x14ac:dyDescent="0.3">
      <c r="A47" s="181" t="str">
        <f ca="1">IF(ISBLANK('Data Summary'!A49),"",'Data Summary'!A49)</f>
        <v/>
      </c>
    </row>
    <row r="48" spans="1:1" x14ac:dyDescent="0.3">
      <c r="A48" s="181" t="str">
        <f ca="1">IF(ISBLANK('Data Summary'!A50),"",'Data Summary'!A50)</f>
        <v/>
      </c>
    </row>
    <row r="49" spans="1:1" x14ac:dyDescent="0.3">
      <c r="A49" s="181" t="str">
        <f ca="1">IF(ISBLANK('Data Summary'!A51),"",'Data Summary'!A51)</f>
        <v/>
      </c>
    </row>
    <row r="50" spans="1:1" x14ac:dyDescent="0.3">
      <c r="A50" s="181" t="str">
        <f ca="1">IF(ISBLANK('Data Summary'!A52),"",'Data Summary'!A52)</f>
        <v/>
      </c>
    </row>
    <row r="51" spans="1:1" x14ac:dyDescent="0.3">
      <c r="A51" s="181" t="str">
        <f ca="1">IF(ISBLANK('Data Summary'!A53),"",'Data Summary'!A53)</f>
        <v/>
      </c>
    </row>
    <row r="52" spans="1:1" x14ac:dyDescent="0.3">
      <c r="A52" s="181" t="str">
        <f ca="1">IF(ISBLANK('Data Summary'!A54),"",'Data Summary'!A54)</f>
        <v/>
      </c>
    </row>
    <row r="53" spans="1:1" x14ac:dyDescent="0.3">
      <c r="A53" s="181" t="str">
        <f ca="1">IF(ISBLANK('Data Summary'!A55),"",'Data Summary'!A55)</f>
        <v/>
      </c>
    </row>
    <row r="54" spans="1:1" x14ac:dyDescent="0.3">
      <c r="A54" s="181" t="str">
        <f ca="1">IF(ISBLANK('Data Summary'!A56),"",'Data Summary'!A56)</f>
        <v/>
      </c>
    </row>
    <row r="55" spans="1:1" x14ac:dyDescent="0.3">
      <c r="A55" s="181" t="str">
        <f ca="1">IF(ISBLANK('Data Summary'!A57),"",'Data Summary'!A57)</f>
        <v/>
      </c>
    </row>
    <row r="56" spans="1:1" x14ac:dyDescent="0.3">
      <c r="A56" s="181" t="str">
        <f ca="1">IF(ISBLANK('Data Summary'!A58),"",'Data Summary'!A58)</f>
        <v/>
      </c>
    </row>
    <row r="57" spans="1:1" x14ac:dyDescent="0.3">
      <c r="A57" s="181" t="str">
        <f ca="1">IF(ISBLANK('Data Summary'!A59),"",'Data Summary'!A59)</f>
        <v/>
      </c>
    </row>
    <row r="58" spans="1:1" x14ac:dyDescent="0.3">
      <c r="A58" s="181" t="str">
        <f ca="1">IF(ISBLANK('Data Summary'!A60),"",'Data Summary'!A60)</f>
        <v/>
      </c>
    </row>
    <row r="59" spans="1:1" x14ac:dyDescent="0.3">
      <c r="A59" s="181" t="str">
        <f ca="1">IF(ISBLANK('Data Summary'!A61),"",'Data Summary'!A61)</f>
        <v/>
      </c>
    </row>
    <row r="60" spans="1:1" x14ac:dyDescent="0.3">
      <c r="A60" s="181" t="str">
        <f ca="1">IF(ISBLANK('Data Summary'!A62),"",'Data Summary'!A62)</f>
        <v/>
      </c>
    </row>
    <row r="61" spans="1:1" x14ac:dyDescent="0.3">
      <c r="A61" s="181" t="str">
        <f ca="1">IF(ISBLANK('Data Summary'!A63),"",'Data Summary'!A63)</f>
        <v/>
      </c>
    </row>
    <row r="62" spans="1:1" x14ac:dyDescent="0.3">
      <c r="A62" s="181" t="str">
        <f ca="1">IF(ISBLANK('Data Summary'!A64),"",'Data Summary'!A64)</f>
        <v/>
      </c>
    </row>
    <row r="63" spans="1:1" x14ac:dyDescent="0.3">
      <c r="A63" s="181" t="str">
        <f ca="1">IF(ISBLANK('Data Summary'!A65),"",'Data Summary'!A65)</f>
        <v/>
      </c>
    </row>
    <row r="64" spans="1:1" x14ac:dyDescent="0.3">
      <c r="A64" s="181" t="str">
        <f ca="1">IF(ISBLANK('Data Summary'!A66),"",'Data Summary'!A66)</f>
        <v/>
      </c>
    </row>
    <row r="65" spans="1:1" x14ac:dyDescent="0.3">
      <c r="A65" s="181" t="str">
        <f ca="1">IF(ISBLANK('Data Summary'!A67),"",'Data Summary'!A67)</f>
        <v/>
      </c>
    </row>
    <row r="66" spans="1:1" x14ac:dyDescent="0.3">
      <c r="A66" s="181" t="str">
        <f ca="1">IF(ISBLANK('Data Summary'!A68),"",'Data Summary'!A68)</f>
        <v/>
      </c>
    </row>
    <row r="67" spans="1:1" x14ac:dyDescent="0.3">
      <c r="A67" s="181" t="str">
        <f ca="1">IF(ISBLANK('Data Summary'!A69),"",'Data Summary'!A69)</f>
        <v/>
      </c>
    </row>
    <row r="68" spans="1:1" x14ac:dyDescent="0.3">
      <c r="A68" s="181" t="str">
        <f ca="1">IF(ISBLANK('Data Summary'!A70),"",'Data Summary'!A70)</f>
        <v/>
      </c>
    </row>
    <row r="69" spans="1:1" x14ac:dyDescent="0.3">
      <c r="A69" s="181" t="str">
        <f ca="1">IF(ISBLANK('Data Summary'!A71),"",'Data Summary'!A71)</f>
        <v/>
      </c>
    </row>
    <row r="70" spans="1:1" x14ac:dyDescent="0.3">
      <c r="A70" s="181" t="str">
        <f ca="1">IF(ISBLANK('Data Summary'!A72),"",'Data Summary'!A72)</f>
        <v/>
      </c>
    </row>
    <row r="71" spans="1:1" x14ac:dyDescent="0.3">
      <c r="A71" s="181" t="str">
        <f ca="1">IF(ISBLANK('Data Summary'!A73),"",'Data Summary'!A73)</f>
        <v/>
      </c>
    </row>
    <row r="72" spans="1:1" x14ac:dyDescent="0.3">
      <c r="A72" s="181" t="str">
        <f ca="1">IF(ISBLANK('Data Summary'!A74),"",'Data Summary'!A74)</f>
        <v/>
      </c>
    </row>
    <row r="73" spans="1:1" x14ac:dyDescent="0.3">
      <c r="A73" s="181" t="str">
        <f ca="1">IF(ISBLANK('Data Summary'!A75),"",'Data Summary'!A75)</f>
        <v/>
      </c>
    </row>
    <row r="74" spans="1:1" x14ac:dyDescent="0.3">
      <c r="A74" s="181" t="str">
        <f ca="1">IF(ISBLANK('Data Summary'!A76),"",'Data Summary'!A76)</f>
        <v/>
      </c>
    </row>
    <row r="75" spans="1:1" x14ac:dyDescent="0.3">
      <c r="A75" s="181" t="str">
        <f ca="1">IF(ISBLANK('Data Summary'!A77),"",'Data Summary'!A77)</f>
        <v/>
      </c>
    </row>
    <row r="76" spans="1:1" x14ac:dyDescent="0.3">
      <c r="A76" s="181" t="str">
        <f ca="1">IF(ISBLANK('Data Summary'!A78),"",'Data Summary'!A78)</f>
        <v/>
      </c>
    </row>
    <row r="77" spans="1:1" x14ac:dyDescent="0.3">
      <c r="A77" s="181" t="str">
        <f ca="1">IF(ISBLANK('Data Summary'!A79),"",'Data Summary'!A79)</f>
        <v/>
      </c>
    </row>
    <row r="78" spans="1:1" x14ac:dyDescent="0.3">
      <c r="A78" s="181" t="str">
        <f ca="1">IF(ISBLANK('Data Summary'!A80),"",'Data Summary'!A80)</f>
        <v/>
      </c>
    </row>
    <row r="79" spans="1:1" x14ac:dyDescent="0.3">
      <c r="A79" s="181" t="str">
        <f ca="1">IF(ISBLANK('Data Summary'!A81),"",'Data Summary'!A81)</f>
        <v/>
      </c>
    </row>
    <row r="80" spans="1:1" x14ac:dyDescent="0.3">
      <c r="A80" s="181" t="str">
        <f ca="1">IF(ISBLANK('Data Summary'!A82),"",'Data Summary'!A82)</f>
        <v/>
      </c>
    </row>
    <row r="81" spans="1:1" x14ac:dyDescent="0.3">
      <c r="A81" s="181" t="str">
        <f ca="1">IF(ISBLANK('Data Summary'!A83),"",'Data Summary'!A83)</f>
        <v/>
      </c>
    </row>
    <row r="82" spans="1:1" x14ac:dyDescent="0.3">
      <c r="A82" s="181" t="str">
        <f ca="1">IF(ISBLANK('Data Summary'!A84),"",'Data Summary'!A84)</f>
        <v/>
      </c>
    </row>
    <row r="83" spans="1:1" x14ac:dyDescent="0.3">
      <c r="A83" s="181" t="str">
        <f ca="1">IF(ISBLANK('Data Summary'!A85),"",'Data Summary'!A85)</f>
        <v/>
      </c>
    </row>
    <row r="84" spans="1:1" x14ac:dyDescent="0.3">
      <c r="A84" s="181" t="str">
        <f ca="1">IF(ISBLANK('Data Summary'!A86),"",'Data Summary'!A86)</f>
        <v/>
      </c>
    </row>
    <row r="85" spans="1:1" x14ac:dyDescent="0.3">
      <c r="A85" s="181" t="str">
        <f ca="1">IF(ISBLANK('Data Summary'!A87),"",'Data Summary'!A87)</f>
        <v/>
      </c>
    </row>
    <row r="86" spans="1:1" x14ac:dyDescent="0.3">
      <c r="A86" s="181" t="str">
        <f ca="1">IF(ISBLANK('Data Summary'!A88),"",'Data Summary'!A88)</f>
        <v/>
      </c>
    </row>
    <row r="87" spans="1:1" x14ac:dyDescent="0.3">
      <c r="A87" s="181" t="str">
        <f ca="1">IF(ISBLANK('Data Summary'!A89),"",'Data Summary'!A89)</f>
        <v/>
      </c>
    </row>
    <row r="88" spans="1:1" x14ac:dyDescent="0.3">
      <c r="A88" s="181" t="str">
        <f ca="1">IF(ISBLANK('Data Summary'!A90),"",'Data Summary'!A90)</f>
        <v/>
      </c>
    </row>
    <row r="89" spans="1:1" x14ac:dyDescent="0.3">
      <c r="A89" s="181" t="str">
        <f ca="1">IF(ISBLANK('Data Summary'!A91),"",'Data Summary'!A91)</f>
        <v/>
      </c>
    </row>
    <row r="90" spans="1:1" x14ac:dyDescent="0.3">
      <c r="A90" s="181" t="str">
        <f ca="1">IF(ISBLANK('Data Summary'!A92),"",'Data Summary'!A92)</f>
        <v/>
      </c>
    </row>
    <row r="91" spans="1:1" x14ac:dyDescent="0.3">
      <c r="A91" s="181" t="str">
        <f ca="1">IF(ISBLANK('Data Summary'!A93),"",'Data Summary'!A93)</f>
        <v/>
      </c>
    </row>
    <row r="92" spans="1:1" x14ac:dyDescent="0.3">
      <c r="A92" s="181" t="str">
        <f ca="1">IF(ISBLANK('Data Summary'!A94),"",'Data Summary'!A94)</f>
        <v/>
      </c>
    </row>
    <row r="93" spans="1:1" x14ac:dyDescent="0.3">
      <c r="A93" s="181" t="str">
        <f ca="1">IF(ISBLANK('Data Summary'!A95),"",'Data Summary'!A95)</f>
        <v/>
      </c>
    </row>
    <row r="94" spans="1:1" x14ac:dyDescent="0.3">
      <c r="A94" s="181" t="str">
        <f ca="1">IF(ISBLANK('Data Summary'!A96),"",'Data Summary'!A96)</f>
        <v/>
      </c>
    </row>
    <row r="95" spans="1:1" x14ac:dyDescent="0.3">
      <c r="A95" s="181" t="str">
        <f ca="1">IF(ISBLANK('Data Summary'!A97),"",'Data Summary'!A97)</f>
        <v/>
      </c>
    </row>
    <row r="96" spans="1:1" x14ac:dyDescent="0.3">
      <c r="A96" s="181" t="str">
        <f ca="1">IF(ISBLANK('Data Summary'!A98),"",'Data Summary'!A98)</f>
        <v/>
      </c>
    </row>
    <row r="97" spans="1:1" x14ac:dyDescent="0.3">
      <c r="A97" s="181" t="str">
        <f ca="1">IF(ISBLANK('Data Summary'!A99),"",'Data Summary'!A99)</f>
        <v/>
      </c>
    </row>
    <row r="98" spans="1:1" x14ac:dyDescent="0.3">
      <c r="A98" s="181" t="str">
        <f ca="1">IF(ISBLANK('Data Summary'!A100),"",'Data Summary'!A100)</f>
        <v/>
      </c>
    </row>
    <row r="99" spans="1:1" x14ac:dyDescent="0.3">
      <c r="A99" s="181" t="str">
        <f ca="1">IF(ISBLANK('Data Summary'!A101),"",'Data Summary'!A101)</f>
        <v/>
      </c>
    </row>
    <row r="100" spans="1:1" x14ac:dyDescent="0.3">
      <c r="A100" s="181" t="str">
        <f ca="1">IF(ISBLANK('Data Summary'!A102),"",'Data Summary'!A102)</f>
        <v/>
      </c>
    </row>
    <row r="101" spans="1:1" x14ac:dyDescent="0.3">
      <c r="A101" s="181" t="str">
        <f ca="1">IF(ISBLANK('Data Summary'!A103),"",'Data Summary'!A103)</f>
        <v/>
      </c>
    </row>
    <row r="102" spans="1:1" x14ac:dyDescent="0.3">
      <c r="A102" s="181" t="str">
        <f ca="1">IF(ISBLANK('Data Summary'!A104),"",'Data Summary'!A104)</f>
        <v/>
      </c>
    </row>
    <row r="103" spans="1:1" x14ac:dyDescent="0.3">
      <c r="A103" s="181" t="str">
        <f ca="1">IF(ISBLANK('Data Summary'!A105),"",'Data Summary'!A105)</f>
        <v/>
      </c>
    </row>
    <row r="104" spans="1:1" x14ac:dyDescent="0.3">
      <c r="A104" s="181" t="str">
        <f ca="1">IF(ISBLANK('Data Summary'!A106),"",'Data Summary'!A106)</f>
        <v/>
      </c>
    </row>
    <row r="105" spans="1:1" x14ac:dyDescent="0.3">
      <c r="A105" s="181" t="str">
        <f ca="1">IF(ISBLANK('Data Summary'!A107),"",'Data Summary'!A107)</f>
        <v/>
      </c>
    </row>
    <row r="106" spans="1:1" x14ac:dyDescent="0.3">
      <c r="A106" s="181" t="str">
        <f ca="1">IF(ISBLANK('Data Summary'!A108),"",'Data Summary'!A108)</f>
        <v/>
      </c>
    </row>
    <row r="107" spans="1:1" x14ac:dyDescent="0.3">
      <c r="A107" s="181" t="str">
        <f ca="1">IF(ISBLANK('Data Summary'!A109),"",'Data Summary'!A109)</f>
        <v/>
      </c>
    </row>
    <row r="108" spans="1:1" x14ac:dyDescent="0.3">
      <c r="A108" s="181" t="str">
        <f ca="1">IF(ISBLANK('Data Summary'!A110),"",'Data Summary'!A110)</f>
        <v/>
      </c>
    </row>
    <row r="109" spans="1:1" x14ac:dyDescent="0.3">
      <c r="A109" s="181" t="str">
        <f ca="1">IF(ISBLANK('Data Summary'!A111),"",'Data Summary'!A111)</f>
        <v/>
      </c>
    </row>
    <row r="110" spans="1:1" x14ac:dyDescent="0.3">
      <c r="A110" s="181" t="str">
        <f ca="1">IF(ISBLANK('Data Summary'!A112),"",'Data Summary'!A112)</f>
        <v/>
      </c>
    </row>
    <row r="111" spans="1:1" x14ac:dyDescent="0.3">
      <c r="A111" s="181" t="str">
        <f ca="1">IF(ISBLANK('Data Summary'!A113),"",'Data Summary'!A113)</f>
        <v/>
      </c>
    </row>
    <row r="112" spans="1:1" x14ac:dyDescent="0.3">
      <c r="A112" s="181" t="str">
        <f ca="1">IF(ISBLANK('Data Summary'!A114),"",'Data Summary'!A114)</f>
        <v/>
      </c>
    </row>
    <row r="113" spans="1:1" x14ac:dyDescent="0.3">
      <c r="A113" s="181" t="str">
        <f ca="1">IF(ISBLANK('Data Summary'!A115),"",'Data Summary'!A115)</f>
        <v/>
      </c>
    </row>
    <row r="114" spans="1:1" x14ac:dyDescent="0.3">
      <c r="A114" s="181" t="str">
        <f ca="1">IF(ISBLANK('Data Summary'!A116),"",'Data Summary'!A116)</f>
        <v/>
      </c>
    </row>
    <row r="115" spans="1:1" x14ac:dyDescent="0.3">
      <c r="A115" s="181" t="str">
        <f ca="1">IF(ISBLANK('Data Summary'!A117),"",'Data Summary'!A117)</f>
        <v/>
      </c>
    </row>
    <row r="116" spans="1:1" x14ac:dyDescent="0.3">
      <c r="A116" s="181" t="str">
        <f ca="1">IF(ISBLANK('Data Summary'!A118),"",'Data Summary'!A118)</f>
        <v/>
      </c>
    </row>
    <row r="117" spans="1:1" x14ac:dyDescent="0.3">
      <c r="A117" s="181" t="str">
        <f ca="1">IF(ISBLANK('Data Summary'!A119),"",'Data Summary'!A119)</f>
        <v/>
      </c>
    </row>
    <row r="118" spans="1:1" x14ac:dyDescent="0.3">
      <c r="A118" s="181" t="str">
        <f ca="1">IF(ISBLANK('Data Summary'!A120),"",'Data Summary'!A120)</f>
        <v/>
      </c>
    </row>
    <row r="119" spans="1:1" x14ac:dyDescent="0.3">
      <c r="A119" s="181" t="str">
        <f ca="1">IF(ISBLANK('Data Summary'!A121),"",'Data Summary'!A121)</f>
        <v/>
      </c>
    </row>
    <row r="120" spans="1:1" x14ac:dyDescent="0.3">
      <c r="A120" s="181" t="str">
        <f ca="1">IF(ISBLANK('Data Summary'!A122),"",'Data Summary'!A122)</f>
        <v/>
      </c>
    </row>
    <row r="121" spans="1:1" x14ac:dyDescent="0.3">
      <c r="A121" s="181" t="str">
        <f ca="1">IF(ISBLANK('Data Summary'!A123),"",'Data Summary'!A123)</f>
        <v/>
      </c>
    </row>
    <row r="122" spans="1:1" x14ac:dyDescent="0.3">
      <c r="A122" s="181" t="str">
        <f ca="1">IF(ISBLANK('Data Summary'!A124),"",'Data Summary'!A124)</f>
        <v/>
      </c>
    </row>
    <row r="123" spans="1:1" x14ac:dyDescent="0.3">
      <c r="A123" s="181" t="str">
        <f ca="1">IF(ISBLANK('Data Summary'!A125),"",'Data Summary'!A125)</f>
        <v/>
      </c>
    </row>
    <row r="124" spans="1:1" x14ac:dyDescent="0.3">
      <c r="A124" s="181" t="str">
        <f ca="1">IF(ISBLANK('Data Summary'!A126),"",'Data Summary'!A126)</f>
        <v/>
      </c>
    </row>
    <row r="125" spans="1:1" x14ac:dyDescent="0.3">
      <c r="A125" s="181" t="str">
        <f ca="1">IF(ISBLANK('Data Summary'!A127),"",'Data Summary'!A127)</f>
        <v/>
      </c>
    </row>
    <row r="126" spans="1:1" x14ac:dyDescent="0.3">
      <c r="A126" s="181" t="str">
        <f ca="1">IF(ISBLANK('Data Summary'!A128),"",'Data Summary'!A128)</f>
        <v/>
      </c>
    </row>
    <row r="127" spans="1:1" x14ac:dyDescent="0.3">
      <c r="A127" s="181" t="str">
        <f ca="1">IF(ISBLANK('Data Summary'!A129),"",'Data Summary'!A129)</f>
        <v/>
      </c>
    </row>
    <row r="128" spans="1:1" x14ac:dyDescent="0.3">
      <c r="A128" s="181" t="str">
        <f ca="1">IF(ISBLANK('Data Summary'!A130),"",'Data Summary'!A130)</f>
        <v/>
      </c>
    </row>
    <row r="129" spans="1:1" x14ac:dyDescent="0.3">
      <c r="A129" s="181" t="str">
        <f ca="1">IF(ISBLANK('Data Summary'!A131),"",'Data Summary'!A131)</f>
        <v/>
      </c>
    </row>
    <row r="130" spans="1:1" x14ac:dyDescent="0.3">
      <c r="A130" s="181" t="str">
        <f ca="1">IF(ISBLANK('Data Summary'!A132),"",'Data Summary'!A132)</f>
        <v/>
      </c>
    </row>
    <row r="131" spans="1:1" x14ac:dyDescent="0.3">
      <c r="A131" s="181" t="str">
        <f ca="1">IF(ISBLANK('Data Summary'!A133),"",'Data Summary'!A133)</f>
        <v/>
      </c>
    </row>
    <row r="132" spans="1:1" x14ac:dyDescent="0.3">
      <c r="A132" s="181" t="str">
        <f ca="1">IF(ISBLANK('Data Summary'!A134),"",'Data Summary'!A134)</f>
        <v/>
      </c>
    </row>
    <row r="133" spans="1:1" x14ac:dyDescent="0.3">
      <c r="A133" s="181" t="str">
        <f ca="1">IF(ISBLANK('Data Summary'!A135),"",'Data Summary'!A135)</f>
        <v/>
      </c>
    </row>
    <row r="134" spans="1:1" x14ac:dyDescent="0.3">
      <c r="A134" s="181" t="str">
        <f ca="1">IF(ISBLANK('Data Summary'!A136),"",'Data Summary'!A136)</f>
        <v/>
      </c>
    </row>
    <row r="135" spans="1:1" x14ac:dyDescent="0.3">
      <c r="A135" s="181" t="str">
        <f ca="1">IF(ISBLANK('Data Summary'!A137),"",'Data Summary'!A137)</f>
        <v/>
      </c>
    </row>
    <row r="136" spans="1:1" x14ac:dyDescent="0.3">
      <c r="A136" s="181" t="str">
        <f ca="1">IF(ISBLANK('Data Summary'!A138),"",'Data Summary'!A138)</f>
        <v/>
      </c>
    </row>
    <row r="137" spans="1:1" x14ac:dyDescent="0.3">
      <c r="A137" s="181" t="str">
        <f ca="1">IF(ISBLANK('Data Summary'!A139),"",'Data Summary'!A139)</f>
        <v/>
      </c>
    </row>
    <row r="138" spans="1:1" x14ac:dyDescent="0.3">
      <c r="A138" s="181" t="str">
        <f ca="1">IF(ISBLANK('Data Summary'!A140),"",'Data Summary'!A140)</f>
        <v/>
      </c>
    </row>
    <row r="139" spans="1:1" x14ac:dyDescent="0.3">
      <c r="A139" s="181" t="str">
        <f ca="1">IF(ISBLANK('Data Summary'!A141),"",'Data Summary'!A141)</f>
        <v/>
      </c>
    </row>
    <row r="140" spans="1:1" x14ac:dyDescent="0.3">
      <c r="A140" s="181" t="str">
        <f ca="1">IF(ISBLANK('Data Summary'!A142),"",'Data Summary'!A142)</f>
        <v/>
      </c>
    </row>
    <row r="141" spans="1:1" x14ac:dyDescent="0.3">
      <c r="A141" s="181" t="str">
        <f ca="1">IF(ISBLANK('Data Summary'!A143),"",'Data Summary'!A143)</f>
        <v/>
      </c>
    </row>
    <row r="142" spans="1:1" x14ac:dyDescent="0.3">
      <c r="A142" s="181" t="str">
        <f ca="1">IF(ISBLANK('Data Summary'!A144),"",'Data Summary'!A144)</f>
        <v/>
      </c>
    </row>
    <row r="143" spans="1:1" x14ac:dyDescent="0.3">
      <c r="A143" s="181" t="str">
        <f ca="1">IF(ISBLANK('Data Summary'!A145),"",'Data Summary'!A145)</f>
        <v/>
      </c>
    </row>
    <row r="144" spans="1:1" x14ac:dyDescent="0.3">
      <c r="A144" s="181" t="str">
        <f ca="1">IF(ISBLANK('Data Summary'!A146),"",'Data Summary'!A146)</f>
        <v/>
      </c>
    </row>
    <row r="145" spans="1:1" x14ac:dyDescent="0.3">
      <c r="A145" s="181" t="str">
        <f ca="1">IF(ISBLANK('Data Summary'!A147),"",'Data Summary'!A147)</f>
        <v/>
      </c>
    </row>
    <row r="146" spans="1:1" x14ac:dyDescent="0.3">
      <c r="A146" s="181" t="str">
        <f ca="1">IF(ISBLANK('Data Summary'!A148),"",'Data Summary'!A148)</f>
        <v/>
      </c>
    </row>
    <row r="147" spans="1:1" x14ac:dyDescent="0.3">
      <c r="A147" s="181" t="str">
        <f ca="1">IF(ISBLANK('Data Summary'!A149),"",'Data Summary'!A149)</f>
        <v/>
      </c>
    </row>
    <row r="148" spans="1:1" x14ac:dyDescent="0.3">
      <c r="A148" s="181" t="e">
        <f>IF(ISBLANK(#REF!),"",#REF!)</f>
        <v>#REF!</v>
      </c>
    </row>
    <row r="149" spans="1:1" x14ac:dyDescent="0.3">
      <c r="A149" s="181" t="e">
        <f>IF(ISBLANK(#REF!),"",#REF!)</f>
        <v>#REF!</v>
      </c>
    </row>
    <row r="150" spans="1:1" x14ac:dyDescent="0.3">
      <c r="A150" s="181" t="e">
        <f>IF(ISBLANK(#REF!),"",#REF!)</f>
        <v>#REF!</v>
      </c>
    </row>
    <row r="151" spans="1:1" x14ac:dyDescent="0.3">
      <c r="A151" s="181" t="e">
        <f>IF(ISBLANK(#REF!),"",#REF!)</f>
        <v>#REF!</v>
      </c>
    </row>
    <row r="152" spans="1:1" x14ac:dyDescent="0.3">
      <c r="A152" s="178"/>
    </row>
    <row r="153" spans="1:1" x14ac:dyDescent="0.3">
      <c r="A153" s="178"/>
    </row>
    <row r="154" spans="1:1" x14ac:dyDescent="0.3">
      <c r="A154" s="178"/>
    </row>
    <row r="155" spans="1:1" x14ac:dyDescent="0.3">
      <c r="A155" s="178"/>
    </row>
    <row r="156" spans="1:1" x14ac:dyDescent="0.3">
      <c r="A156" s="178"/>
    </row>
    <row r="157" spans="1:1" x14ac:dyDescent="0.3">
      <c r="A157" s="178"/>
    </row>
    <row r="158" spans="1:1" x14ac:dyDescent="0.3">
      <c r="A158" s="178"/>
    </row>
    <row r="159" spans="1:1" x14ac:dyDescent="0.3">
      <c r="A159" s="178"/>
    </row>
    <row r="160" spans="1:1" x14ac:dyDescent="0.3">
      <c r="A160" s="178"/>
    </row>
    <row r="161" spans="1:1" x14ac:dyDescent="0.3">
      <c r="A161" s="178"/>
    </row>
    <row r="162" spans="1:1" x14ac:dyDescent="0.3">
      <c r="A162" s="178"/>
    </row>
    <row r="163" spans="1:1" x14ac:dyDescent="0.3">
      <c r="A163" s="178"/>
    </row>
    <row r="164" spans="1:1" x14ac:dyDescent="0.3">
      <c r="A164" s="178"/>
    </row>
    <row r="165" spans="1:1" x14ac:dyDescent="0.3">
      <c r="A165" s="178"/>
    </row>
    <row r="166" spans="1:1" x14ac:dyDescent="0.3">
      <c r="A166" s="178"/>
    </row>
    <row r="167" spans="1:1" x14ac:dyDescent="0.3">
      <c r="A167" s="178"/>
    </row>
    <row r="168" spans="1:1" x14ac:dyDescent="0.3">
      <c r="A168" s="178"/>
    </row>
    <row r="169" spans="1:1" x14ac:dyDescent="0.3">
      <c r="A169" s="178"/>
    </row>
    <row r="170" spans="1:1" x14ac:dyDescent="0.3">
      <c r="A170" s="178"/>
    </row>
    <row r="171" spans="1:1" x14ac:dyDescent="0.3">
      <c r="A171" s="178"/>
    </row>
    <row r="172" spans="1:1" x14ac:dyDescent="0.3">
      <c r="A172" s="178"/>
    </row>
    <row r="173" spans="1:1" x14ac:dyDescent="0.3">
      <c r="A173" s="178"/>
    </row>
    <row r="174" spans="1:1" x14ac:dyDescent="0.3">
      <c r="A174" s="178"/>
    </row>
    <row r="175" spans="1:1" x14ac:dyDescent="0.3">
      <c r="A175" s="178"/>
    </row>
    <row r="176" spans="1:1" x14ac:dyDescent="0.3">
      <c r="A176" s="178"/>
    </row>
    <row r="177" spans="1:1" x14ac:dyDescent="0.3">
      <c r="A177" s="178"/>
    </row>
    <row r="178" spans="1:1" x14ac:dyDescent="0.3">
      <c r="A178" s="178"/>
    </row>
    <row r="179" spans="1:1" x14ac:dyDescent="0.3">
      <c r="A179" s="178"/>
    </row>
    <row r="180" spans="1:1" x14ac:dyDescent="0.3">
      <c r="A180" s="178"/>
    </row>
    <row r="181" spans="1:1" x14ac:dyDescent="0.3">
      <c r="A181" s="178"/>
    </row>
    <row r="182" spans="1:1" x14ac:dyDescent="0.3">
      <c r="A182" s="178"/>
    </row>
    <row r="183" spans="1:1" x14ac:dyDescent="0.3">
      <c r="A183" s="178"/>
    </row>
    <row r="184" spans="1:1" x14ac:dyDescent="0.3">
      <c r="A184" s="178"/>
    </row>
    <row r="185" spans="1:1" x14ac:dyDescent="0.3">
      <c r="A185" s="178"/>
    </row>
    <row r="186" spans="1:1" x14ac:dyDescent="0.3">
      <c r="A186" s="178"/>
    </row>
    <row r="187" spans="1:1" x14ac:dyDescent="0.3">
      <c r="A187" s="178"/>
    </row>
    <row r="188" spans="1:1" x14ac:dyDescent="0.3">
      <c r="A188" s="178"/>
    </row>
    <row r="189" spans="1:1" x14ac:dyDescent="0.3">
      <c r="A189" s="178"/>
    </row>
    <row r="190" spans="1:1" x14ac:dyDescent="0.3">
      <c r="A190" s="178"/>
    </row>
    <row r="191" spans="1:1" x14ac:dyDescent="0.3">
      <c r="A191" s="178"/>
    </row>
    <row r="192" spans="1:1" x14ac:dyDescent="0.3">
      <c r="A192" s="178"/>
    </row>
    <row r="193" spans="1:1" x14ac:dyDescent="0.3">
      <c r="A193" s="178"/>
    </row>
    <row r="194" spans="1:1" x14ac:dyDescent="0.3">
      <c r="A194" s="178"/>
    </row>
    <row r="195" spans="1:1" x14ac:dyDescent="0.3">
      <c r="A195" s="178"/>
    </row>
    <row r="196" spans="1:1" x14ac:dyDescent="0.3">
      <c r="A196" s="178"/>
    </row>
    <row r="197" spans="1:1" x14ac:dyDescent="0.3">
      <c r="A197" s="178"/>
    </row>
    <row r="198" spans="1:1" x14ac:dyDescent="0.3">
      <c r="A198" s="178"/>
    </row>
    <row r="199" spans="1:1" x14ac:dyDescent="0.3">
      <c r="A199" s="178"/>
    </row>
    <row r="200" spans="1:1" x14ac:dyDescent="0.3">
      <c r="A200" s="178"/>
    </row>
    <row r="201" spans="1:1" x14ac:dyDescent="0.3">
      <c r="A201" s="178"/>
    </row>
    <row r="202" spans="1:1" x14ac:dyDescent="0.3">
      <c r="A202" s="178"/>
    </row>
    <row r="203" spans="1:1" x14ac:dyDescent="0.3">
      <c r="A203" s="178"/>
    </row>
    <row r="204" spans="1:1" x14ac:dyDescent="0.3">
      <c r="A204" s="178"/>
    </row>
    <row r="205" spans="1:1" x14ac:dyDescent="0.3">
      <c r="A205" s="178"/>
    </row>
    <row r="206" spans="1:1" x14ac:dyDescent="0.3">
      <c r="A206" s="178"/>
    </row>
    <row r="207" spans="1:1" x14ac:dyDescent="0.3">
      <c r="A207" s="178"/>
    </row>
    <row r="208" spans="1:1" x14ac:dyDescent="0.3">
      <c r="A208" s="178"/>
    </row>
    <row r="209" spans="1:1" x14ac:dyDescent="0.3">
      <c r="A209" s="178"/>
    </row>
    <row r="210" spans="1:1" x14ac:dyDescent="0.3">
      <c r="A210" s="178"/>
    </row>
    <row r="211" spans="1:1" x14ac:dyDescent="0.3">
      <c r="A211" s="178"/>
    </row>
    <row r="212" spans="1:1" x14ac:dyDescent="0.3">
      <c r="A212" s="178"/>
    </row>
    <row r="213" spans="1:1" x14ac:dyDescent="0.3">
      <c r="A213" s="178"/>
    </row>
    <row r="214" spans="1:1" x14ac:dyDescent="0.3">
      <c r="A214" s="178"/>
    </row>
    <row r="215" spans="1:1" x14ac:dyDescent="0.3">
      <c r="A215" s="178"/>
    </row>
    <row r="216" spans="1:1" x14ac:dyDescent="0.3">
      <c r="A216" s="178"/>
    </row>
    <row r="217" spans="1:1" x14ac:dyDescent="0.3">
      <c r="A217" s="178"/>
    </row>
    <row r="218" spans="1:1" x14ac:dyDescent="0.3">
      <c r="A218" s="178"/>
    </row>
    <row r="219" spans="1:1" x14ac:dyDescent="0.3">
      <c r="A219" s="178"/>
    </row>
    <row r="220" spans="1:1" x14ac:dyDescent="0.3">
      <c r="A220" s="178"/>
    </row>
    <row r="221" spans="1:1" x14ac:dyDescent="0.3">
      <c r="A221" s="178"/>
    </row>
    <row r="222" spans="1:1" x14ac:dyDescent="0.3">
      <c r="A222" s="178"/>
    </row>
    <row r="223" spans="1:1" x14ac:dyDescent="0.3">
      <c r="A223" s="178"/>
    </row>
    <row r="224" spans="1:1" x14ac:dyDescent="0.3">
      <c r="A224" s="178"/>
    </row>
    <row r="225" spans="1:1" x14ac:dyDescent="0.3">
      <c r="A225" s="178"/>
    </row>
    <row r="226" spans="1:1" x14ac:dyDescent="0.3">
      <c r="A226" s="178"/>
    </row>
    <row r="227" spans="1:1" x14ac:dyDescent="0.3">
      <c r="A227" s="178"/>
    </row>
    <row r="228" spans="1:1" x14ac:dyDescent="0.3">
      <c r="A228" s="178"/>
    </row>
    <row r="229" spans="1:1" x14ac:dyDescent="0.3">
      <c r="A229" s="178"/>
    </row>
    <row r="230" spans="1:1" x14ac:dyDescent="0.3">
      <c r="A230" s="178"/>
    </row>
    <row r="231" spans="1:1" x14ac:dyDescent="0.3">
      <c r="A231" s="178"/>
    </row>
    <row r="232" spans="1:1" x14ac:dyDescent="0.3">
      <c r="A232" s="178"/>
    </row>
    <row r="233" spans="1:1" x14ac:dyDescent="0.3">
      <c r="A233" s="178"/>
    </row>
    <row r="234" spans="1:1" x14ac:dyDescent="0.3">
      <c r="A234" s="178"/>
    </row>
    <row r="235" spans="1:1" x14ac:dyDescent="0.3">
      <c r="A235" s="178"/>
    </row>
    <row r="236" spans="1:1" x14ac:dyDescent="0.3">
      <c r="A236" s="178"/>
    </row>
    <row r="237" spans="1:1" x14ac:dyDescent="0.3">
      <c r="A237" s="178"/>
    </row>
    <row r="238" spans="1:1" x14ac:dyDescent="0.3">
      <c r="A238" s="178"/>
    </row>
    <row r="239" spans="1:1" x14ac:dyDescent="0.3">
      <c r="A239" s="178"/>
    </row>
    <row r="240" spans="1:1" x14ac:dyDescent="0.3">
      <c r="A240" s="178"/>
    </row>
    <row r="241" spans="1:1" x14ac:dyDescent="0.3">
      <c r="A241" s="178"/>
    </row>
    <row r="242" spans="1:1" x14ac:dyDescent="0.3">
      <c r="A242" s="178"/>
    </row>
    <row r="243" spans="1:1" x14ac:dyDescent="0.3">
      <c r="A243" s="178"/>
    </row>
    <row r="244" spans="1:1" x14ac:dyDescent="0.3">
      <c r="A244" s="178"/>
    </row>
    <row r="245" spans="1:1" x14ac:dyDescent="0.3">
      <c r="A245" s="178"/>
    </row>
    <row r="246" spans="1:1" x14ac:dyDescent="0.3">
      <c r="A246" s="178"/>
    </row>
    <row r="247" spans="1:1" x14ac:dyDescent="0.3">
      <c r="A247" s="178"/>
    </row>
    <row r="248" spans="1:1" x14ac:dyDescent="0.3">
      <c r="A248" s="178"/>
    </row>
    <row r="249" spans="1:1" x14ac:dyDescent="0.3">
      <c r="A249" s="178"/>
    </row>
    <row r="250" spans="1:1" x14ac:dyDescent="0.3">
      <c r="A250" s="178"/>
    </row>
    <row r="251" spans="1:1" x14ac:dyDescent="0.3">
      <c r="A251" s="178"/>
    </row>
    <row r="252" spans="1:1" x14ac:dyDescent="0.3">
      <c r="A252" s="178"/>
    </row>
    <row r="253" spans="1:1" x14ac:dyDescent="0.3">
      <c r="A253" s="178"/>
    </row>
    <row r="254" spans="1:1" x14ac:dyDescent="0.3">
      <c r="A254" s="178"/>
    </row>
    <row r="255" spans="1:1" x14ac:dyDescent="0.3">
      <c r="A255" s="178"/>
    </row>
    <row r="256" spans="1:1" x14ac:dyDescent="0.3">
      <c r="A256" s="178"/>
    </row>
    <row r="257" spans="1:1" x14ac:dyDescent="0.3">
      <c r="A257" s="178"/>
    </row>
    <row r="258" spans="1:1" x14ac:dyDescent="0.3">
      <c r="A258" s="178"/>
    </row>
    <row r="259" spans="1:1" x14ac:dyDescent="0.3">
      <c r="A259" s="178"/>
    </row>
    <row r="260" spans="1:1" x14ac:dyDescent="0.3">
      <c r="A260" s="178"/>
    </row>
    <row r="261" spans="1:1" x14ac:dyDescent="0.3">
      <c r="A261" s="178"/>
    </row>
    <row r="262" spans="1:1" x14ac:dyDescent="0.3">
      <c r="A262" s="178"/>
    </row>
    <row r="263" spans="1:1" x14ac:dyDescent="0.3">
      <c r="A263" s="178"/>
    </row>
    <row r="264" spans="1:1" x14ac:dyDescent="0.3">
      <c r="A264" s="178"/>
    </row>
    <row r="265" spans="1:1" x14ac:dyDescent="0.3">
      <c r="A265" s="178"/>
    </row>
    <row r="266" spans="1:1" x14ac:dyDescent="0.3">
      <c r="A266" s="178"/>
    </row>
    <row r="267" spans="1:1" x14ac:dyDescent="0.3">
      <c r="A267" s="178"/>
    </row>
    <row r="268" spans="1:1" x14ac:dyDescent="0.3">
      <c r="A268" s="178"/>
    </row>
    <row r="269" spans="1:1" x14ac:dyDescent="0.3">
      <c r="A269" s="178"/>
    </row>
    <row r="270" spans="1:1" x14ac:dyDescent="0.3">
      <c r="A270" s="178"/>
    </row>
    <row r="271" spans="1:1" x14ac:dyDescent="0.3">
      <c r="A271" s="178"/>
    </row>
    <row r="272" spans="1:1" x14ac:dyDescent="0.3">
      <c r="A272" s="178"/>
    </row>
    <row r="273" spans="1:1" x14ac:dyDescent="0.3">
      <c r="A273" s="178"/>
    </row>
    <row r="274" spans="1:1" x14ac:dyDescent="0.3">
      <c r="A274" s="178"/>
    </row>
    <row r="275" spans="1:1" x14ac:dyDescent="0.3">
      <c r="A275" s="178"/>
    </row>
    <row r="276" spans="1:1" x14ac:dyDescent="0.3">
      <c r="A276" s="178"/>
    </row>
    <row r="277" spans="1:1" x14ac:dyDescent="0.3">
      <c r="A277" s="178"/>
    </row>
    <row r="278" spans="1:1" x14ac:dyDescent="0.3">
      <c r="A278" s="178"/>
    </row>
    <row r="279" spans="1:1" x14ac:dyDescent="0.3">
      <c r="A279" s="178"/>
    </row>
    <row r="280" spans="1:1" x14ac:dyDescent="0.3">
      <c r="A280" s="178"/>
    </row>
    <row r="281" spans="1:1" x14ac:dyDescent="0.3">
      <c r="A281" s="178"/>
    </row>
    <row r="282" spans="1:1" x14ac:dyDescent="0.3">
      <c r="A282" s="178"/>
    </row>
    <row r="283" spans="1:1" x14ac:dyDescent="0.3">
      <c r="A283" s="178"/>
    </row>
    <row r="284" spans="1:1" x14ac:dyDescent="0.3">
      <c r="A284" s="178"/>
    </row>
    <row r="285" spans="1:1" x14ac:dyDescent="0.3">
      <c r="A285" s="178"/>
    </row>
    <row r="286" spans="1:1" x14ac:dyDescent="0.3">
      <c r="A286" s="178"/>
    </row>
    <row r="287" spans="1:1" x14ac:dyDescent="0.3">
      <c r="A287" s="178"/>
    </row>
    <row r="288" spans="1:1" x14ac:dyDescent="0.3">
      <c r="A288" s="178"/>
    </row>
    <row r="289" spans="1:1" x14ac:dyDescent="0.3">
      <c r="A289" s="178"/>
    </row>
    <row r="290" spans="1:1" x14ac:dyDescent="0.3">
      <c r="A290" s="178"/>
    </row>
    <row r="291" spans="1:1" x14ac:dyDescent="0.3">
      <c r="A291" s="178"/>
    </row>
    <row r="292" spans="1:1" x14ac:dyDescent="0.3">
      <c r="A292" s="178"/>
    </row>
    <row r="293" spans="1:1" x14ac:dyDescent="0.3">
      <c r="A293" s="178"/>
    </row>
    <row r="294" spans="1:1" x14ac:dyDescent="0.3">
      <c r="A294" s="178"/>
    </row>
    <row r="295" spans="1:1" x14ac:dyDescent="0.3">
      <c r="A295" s="178"/>
    </row>
    <row r="296" spans="1:1" x14ac:dyDescent="0.3">
      <c r="A296" s="178"/>
    </row>
    <row r="297" spans="1:1" x14ac:dyDescent="0.3">
      <c r="A297" s="178"/>
    </row>
    <row r="298" spans="1:1" x14ac:dyDescent="0.3">
      <c r="A298" s="178"/>
    </row>
    <row r="299" spans="1:1" x14ac:dyDescent="0.3">
      <c r="A299" s="178"/>
    </row>
    <row r="300" spans="1:1" x14ac:dyDescent="0.3">
      <c r="A300" s="178"/>
    </row>
    <row r="301" spans="1:1" x14ac:dyDescent="0.3">
      <c r="A301" s="178"/>
    </row>
    <row r="302" spans="1:1" x14ac:dyDescent="0.3">
      <c r="A302" s="178"/>
    </row>
    <row r="303" spans="1:1" x14ac:dyDescent="0.3">
      <c r="A303" s="178"/>
    </row>
    <row r="304" spans="1:1" x14ac:dyDescent="0.3">
      <c r="A304" s="178"/>
    </row>
    <row r="305" spans="1:1" x14ac:dyDescent="0.3">
      <c r="A305" s="178"/>
    </row>
    <row r="306" spans="1:1" x14ac:dyDescent="0.3">
      <c r="A306" s="178"/>
    </row>
    <row r="307" spans="1:1" x14ac:dyDescent="0.3">
      <c r="A307" s="178"/>
    </row>
    <row r="308" spans="1:1" x14ac:dyDescent="0.3">
      <c r="A308" s="178"/>
    </row>
    <row r="309" spans="1:1" x14ac:dyDescent="0.3">
      <c r="A309" s="178"/>
    </row>
    <row r="310" spans="1:1" x14ac:dyDescent="0.3">
      <c r="A310" s="178"/>
    </row>
    <row r="311" spans="1:1" x14ac:dyDescent="0.3">
      <c r="A311" s="178"/>
    </row>
    <row r="312" spans="1:1" x14ac:dyDescent="0.3">
      <c r="A312" s="178"/>
    </row>
    <row r="313" spans="1:1" x14ac:dyDescent="0.3">
      <c r="A313" s="178"/>
    </row>
    <row r="314" spans="1:1" x14ac:dyDescent="0.3">
      <c r="A314" s="178"/>
    </row>
    <row r="315" spans="1:1" x14ac:dyDescent="0.3">
      <c r="A315" s="178"/>
    </row>
    <row r="316" spans="1:1" x14ac:dyDescent="0.3">
      <c r="A316" s="178"/>
    </row>
    <row r="317" spans="1:1" x14ac:dyDescent="0.3">
      <c r="A317" s="178"/>
    </row>
    <row r="318" spans="1:1" x14ac:dyDescent="0.3">
      <c r="A318" s="178"/>
    </row>
    <row r="319" spans="1:1" x14ac:dyDescent="0.3">
      <c r="A319" s="178"/>
    </row>
    <row r="320" spans="1:1" x14ac:dyDescent="0.3">
      <c r="A320" s="178"/>
    </row>
    <row r="321" spans="1:1" x14ac:dyDescent="0.3">
      <c r="A321" s="178"/>
    </row>
    <row r="322" spans="1:1" x14ac:dyDescent="0.3">
      <c r="A322" s="178"/>
    </row>
    <row r="323" spans="1:1" x14ac:dyDescent="0.3">
      <c r="A323" s="178"/>
    </row>
    <row r="324" spans="1:1" x14ac:dyDescent="0.3">
      <c r="A324" s="178"/>
    </row>
    <row r="325" spans="1:1" x14ac:dyDescent="0.3">
      <c r="A325" s="178"/>
    </row>
    <row r="326" spans="1:1" x14ac:dyDescent="0.3">
      <c r="A326" s="178"/>
    </row>
    <row r="327" spans="1:1" x14ac:dyDescent="0.3">
      <c r="A327" s="178"/>
    </row>
    <row r="328" spans="1:1" x14ac:dyDescent="0.3">
      <c r="A328" s="178"/>
    </row>
    <row r="329" spans="1:1" x14ac:dyDescent="0.3">
      <c r="A329" s="178"/>
    </row>
    <row r="330" spans="1:1" x14ac:dyDescent="0.3">
      <c r="A330" s="178"/>
    </row>
    <row r="331" spans="1:1" x14ac:dyDescent="0.3">
      <c r="A331" s="178"/>
    </row>
    <row r="332" spans="1:1" x14ac:dyDescent="0.3">
      <c r="A332" s="178"/>
    </row>
    <row r="333" spans="1:1" x14ac:dyDescent="0.3">
      <c r="A333" s="178"/>
    </row>
    <row r="334" spans="1:1" x14ac:dyDescent="0.3">
      <c r="A334" s="178"/>
    </row>
    <row r="335" spans="1:1" x14ac:dyDescent="0.3">
      <c r="A335" s="178"/>
    </row>
    <row r="336" spans="1:1" x14ac:dyDescent="0.3">
      <c r="A336" s="178"/>
    </row>
    <row r="337" spans="1:1" x14ac:dyDescent="0.3">
      <c r="A337" s="178"/>
    </row>
    <row r="338" spans="1:1" x14ac:dyDescent="0.3">
      <c r="A338" s="178"/>
    </row>
    <row r="339" spans="1:1" x14ac:dyDescent="0.3">
      <c r="A339" s="178"/>
    </row>
    <row r="340" spans="1:1" x14ac:dyDescent="0.3">
      <c r="A340" s="178"/>
    </row>
    <row r="341" spans="1:1" x14ac:dyDescent="0.3">
      <c r="A341" s="178"/>
    </row>
    <row r="342" spans="1:1" x14ac:dyDescent="0.3">
      <c r="A342" s="178"/>
    </row>
    <row r="343" spans="1:1" x14ac:dyDescent="0.3">
      <c r="A343" s="178"/>
    </row>
    <row r="344" spans="1:1" x14ac:dyDescent="0.3">
      <c r="A344" s="178"/>
    </row>
    <row r="345" spans="1:1" x14ac:dyDescent="0.3">
      <c r="A345" s="178"/>
    </row>
    <row r="346" spans="1:1" x14ac:dyDescent="0.3">
      <c r="A346" s="178"/>
    </row>
    <row r="347" spans="1:1" x14ac:dyDescent="0.3">
      <c r="A347" s="178"/>
    </row>
    <row r="348" spans="1:1" x14ac:dyDescent="0.3">
      <c r="A348" s="178"/>
    </row>
    <row r="349" spans="1:1" x14ac:dyDescent="0.3">
      <c r="A349" s="178"/>
    </row>
    <row r="350" spans="1:1" x14ac:dyDescent="0.3">
      <c r="A350" s="178"/>
    </row>
    <row r="351" spans="1:1" x14ac:dyDescent="0.3">
      <c r="A351" s="178"/>
    </row>
    <row r="352" spans="1:1" x14ac:dyDescent="0.3">
      <c r="A352" s="178"/>
    </row>
    <row r="353" spans="1:1" x14ac:dyDescent="0.3">
      <c r="A353" s="178"/>
    </row>
    <row r="354" spans="1:1" x14ac:dyDescent="0.3">
      <c r="A354" s="178"/>
    </row>
    <row r="355" spans="1:1" x14ac:dyDescent="0.3">
      <c r="A355" s="178"/>
    </row>
    <row r="356" spans="1:1" x14ac:dyDescent="0.3">
      <c r="A356" s="178"/>
    </row>
    <row r="357" spans="1:1" x14ac:dyDescent="0.3">
      <c r="A357" s="178"/>
    </row>
    <row r="358" spans="1:1" x14ac:dyDescent="0.3">
      <c r="A358" s="178"/>
    </row>
    <row r="359" spans="1:1" x14ac:dyDescent="0.3">
      <c r="A359" s="178"/>
    </row>
    <row r="360" spans="1:1" x14ac:dyDescent="0.3">
      <c r="A360" s="178"/>
    </row>
    <row r="361" spans="1:1" x14ac:dyDescent="0.3">
      <c r="A361" s="178"/>
    </row>
    <row r="362" spans="1:1" x14ac:dyDescent="0.3">
      <c r="A362" s="178"/>
    </row>
    <row r="363" spans="1:1" x14ac:dyDescent="0.3">
      <c r="A363" s="178"/>
    </row>
    <row r="364" spans="1:1" x14ac:dyDescent="0.3">
      <c r="A364" s="178"/>
    </row>
    <row r="365" spans="1:1" x14ac:dyDescent="0.3">
      <c r="A365" s="178"/>
    </row>
    <row r="366" spans="1:1" x14ac:dyDescent="0.3">
      <c r="A366" s="178"/>
    </row>
    <row r="367" spans="1:1" x14ac:dyDescent="0.3">
      <c r="A367" s="178"/>
    </row>
    <row r="368" spans="1:1" x14ac:dyDescent="0.3">
      <c r="A368" s="178"/>
    </row>
    <row r="369" spans="1:1" x14ac:dyDescent="0.3">
      <c r="A369" s="178"/>
    </row>
    <row r="370" spans="1:1" x14ac:dyDescent="0.3">
      <c r="A370" s="178"/>
    </row>
    <row r="371" spans="1:1" x14ac:dyDescent="0.3">
      <c r="A371" s="178"/>
    </row>
    <row r="372" spans="1:1" x14ac:dyDescent="0.3">
      <c r="A372" s="178"/>
    </row>
    <row r="373" spans="1:1" x14ac:dyDescent="0.3">
      <c r="A373" s="178"/>
    </row>
    <row r="374" spans="1:1" x14ac:dyDescent="0.3">
      <c r="A374" s="178"/>
    </row>
    <row r="375" spans="1:1" x14ac:dyDescent="0.3">
      <c r="A375" s="178"/>
    </row>
    <row r="376" spans="1:1" x14ac:dyDescent="0.3">
      <c r="A376" s="178"/>
    </row>
    <row r="377" spans="1:1" x14ac:dyDescent="0.3">
      <c r="A377" s="178"/>
    </row>
    <row r="378" spans="1:1" x14ac:dyDescent="0.3">
      <c r="A378" s="178"/>
    </row>
    <row r="379" spans="1:1" x14ac:dyDescent="0.3">
      <c r="A379" s="178"/>
    </row>
    <row r="380" spans="1:1" x14ac:dyDescent="0.3">
      <c r="A380" s="178"/>
    </row>
    <row r="381" spans="1:1" x14ac:dyDescent="0.3">
      <c r="A381" s="178"/>
    </row>
    <row r="382" spans="1:1" x14ac:dyDescent="0.3">
      <c r="A382" s="178"/>
    </row>
    <row r="383" spans="1:1" x14ac:dyDescent="0.3">
      <c r="A383" s="178"/>
    </row>
    <row r="384" spans="1:1" x14ac:dyDescent="0.3">
      <c r="A384" s="178"/>
    </row>
    <row r="385" spans="1:1" x14ac:dyDescent="0.3">
      <c r="A385" s="178"/>
    </row>
    <row r="386" spans="1:1" x14ac:dyDescent="0.3">
      <c r="A386" s="178"/>
    </row>
    <row r="387" spans="1:1" x14ac:dyDescent="0.3">
      <c r="A387" s="178"/>
    </row>
    <row r="388" spans="1:1" x14ac:dyDescent="0.3">
      <c r="A388" s="178"/>
    </row>
    <row r="389" spans="1:1" x14ac:dyDescent="0.3">
      <c r="A389" s="178"/>
    </row>
    <row r="390" spans="1:1" x14ac:dyDescent="0.3">
      <c r="A390" s="178"/>
    </row>
    <row r="391" spans="1:1" x14ac:dyDescent="0.3">
      <c r="A391" s="178"/>
    </row>
    <row r="392" spans="1:1" x14ac:dyDescent="0.3">
      <c r="A392" s="178"/>
    </row>
    <row r="393" spans="1:1" x14ac:dyDescent="0.3">
      <c r="A393" s="178"/>
    </row>
    <row r="394" spans="1:1" x14ac:dyDescent="0.3">
      <c r="A394" s="178"/>
    </row>
    <row r="395" spans="1:1" x14ac:dyDescent="0.3">
      <c r="A395" s="178"/>
    </row>
    <row r="396" spans="1:1" x14ac:dyDescent="0.3">
      <c r="A396" s="178"/>
    </row>
    <row r="397" spans="1:1" x14ac:dyDescent="0.3">
      <c r="A397" s="178"/>
    </row>
    <row r="398" spans="1:1" x14ac:dyDescent="0.3">
      <c r="A398" s="178"/>
    </row>
    <row r="399" spans="1:1" x14ac:dyDescent="0.3">
      <c r="A399" s="178"/>
    </row>
    <row r="400" spans="1:1" x14ac:dyDescent="0.3">
      <c r="A400" s="178"/>
    </row>
    <row r="401" spans="1:1" x14ac:dyDescent="0.3">
      <c r="A401" s="178"/>
    </row>
    <row r="402" spans="1:1" x14ac:dyDescent="0.3">
      <c r="A402" s="178"/>
    </row>
    <row r="403" spans="1:1" x14ac:dyDescent="0.3">
      <c r="A403" s="178"/>
    </row>
    <row r="404" spans="1:1" x14ac:dyDescent="0.3">
      <c r="A404" s="178"/>
    </row>
    <row r="405" spans="1:1" x14ac:dyDescent="0.3">
      <c r="A405" s="178"/>
    </row>
    <row r="406" spans="1:1" x14ac:dyDescent="0.3">
      <c r="A406" s="178"/>
    </row>
    <row r="407" spans="1:1" x14ac:dyDescent="0.3">
      <c r="A407" s="178"/>
    </row>
    <row r="408" spans="1:1" x14ac:dyDescent="0.3">
      <c r="A408" s="178"/>
    </row>
    <row r="409" spans="1:1" x14ac:dyDescent="0.3">
      <c r="A409" s="178"/>
    </row>
    <row r="410" spans="1:1" x14ac:dyDescent="0.3">
      <c r="A410" s="178"/>
    </row>
    <row r="411" spans="1:1" x14ac:dyDescent="0.3">
      <c r="A411" s="178"/>
    </row>
    <row r="412" spans="1:1" x14ac:dyDescent="0.3">
      <c r="A412" s="178"/>
    </row>
    <row r="413" spans="1:1" x14ac:dyDescent="0.3">
      <c r="A413" s="178"/>
    </row>
    <row r="414" spans="1:1" x14ac:dyDescent="0.3">
      <c r="A414" s="178"/>
    </row>
    <row r="415" spans="1:1" x14ac:dyDescent="0.3">
      <c r="A415" s="178"/>
    </row>
    <row r="416" spans="1:1" x14ac:dyDescent="0.3">
      <c r="A416" s="178"/>
    </row>
    <row r="417" spans="1:1" x14ac:dyDescent="0.3">
      <c r="A417" s="178"/>
    </row>
    <row r="418" spans="1:1" x14ac:dyDescent="0.3">
      <c r="A418" s="178"/>
    </row>
    <row r="419" spans="1:1" x14ac:dyDescent="0.3">
      <c r="A419" s="178"/>
    </row>
    <row r="420" spans="1:1" x14ac:dyDescent="0.3">
      <c r="A420" s="178"/>
    </row>
    <row r="421" spans="1:1" x14ac:dyDescent="0.3">
      <c r="A421" s="178"/>
    </row>
    <row r="422" spans="1:1" x14ac:dyDescent="0.3">
      <c r="A422" s="178"/>
    </row>
    <row r="423" spans="1:1" x14ac:dyDescent="0.3">
      <c r="A423" s="178"/>
    </row>
    <row r="424" spans="1:1" x14ac:dyDescent="0.3">
      <c r="A424" s="178"/>
    </row>
    <row r="425" spans="1:1" x14ac:dyDescent="0.3">
      <c r="A425" s="178"/>
    </row>
    <row r="426" spans="1:1" x14ac:dyDescent="0.3">
      <c r="A426" s="178"/>
    </row>
    <row r="427" spans="1:1" x14ac:dyDescent="0.3">
      <c r="A427" s="178"/>
    </row>
    <row r="428" spans="1:1" x14ac:dyDescent="0.3">
      <c r="A428" s="178"/>
    </row>
    <row r="429" spans="1:1" x14ac:dyDescent="0.3">
      <c r="A429" s="178"/>
    </row>
    <row r="430" spans="1:1" x14ac:dyDescent="0.3">
      <c r="A430" s="178"/>
    </row>
    <row r="431" spans="1:1" x14ac:dyDescent="0.3">
      <c r="A431" s="178"/>
    </row>
    <row r="432" spans="1:1" x14ac:dyDescent="0.3">
      <c r="A432" s="178"/>
    </row>
    <row r="433" spans="1:1" x14ac:dyDescent="0.3">
      <c r="A433" s="178"/>
    </row>
    <row r="434" spans="1:1" x14ac:dyDescent="0.3">
      <c r="A434" s="178"/>
    </row>
    <row r="435" spans="1:1" x14ac:dyDescent="0.3">
      <c r="A435" s="178"/>
    </row>
    <row r="436" spans="1:1" x14ac:dyDescent="0.3">
      <c r="A436" s="178"/>
    </row>
    <row r="437" spans="1:1" x14ac:dyDescent="0.3">
      <c r="A437" s="178"/>
    </row>
    <row r="438" spans="1:1" x14ac:dyDescent="0.3">
      <c r="A438" s="178"/>
    </row>
    <row r="439" spans="1:1" x14ac:dyDescent="0.3">
      <c r="A439" s="178"/>
    </row>
    <row r="440" spans="1:1" x14ac:dyDescent="0.3">
      <c r="A440" s="178"/>
    </row>
    <row r="441" spans="1:1" x14ac:dyDescent="0.3">
      <c r="A441" s="178"/>
    </row>
    <row r="442" spans="1:1" x14ac:dyDescent="0.3">
      <c r="A442" s="178"/>
    </row>
    <row r="443" spans="1:1" x14ac:dyDescent="0.3">
      <c r="A443" s="178"/>
    </row>
    <row r="444" spans="1:1" x14ac:dyDescent="0.3">
      <c r="A444" s="178"/>
    </row>
    <row r="445" spans="1:1" x14ac:dyDescent="0.3">
      <c r="A445" s="178"/>
    </row>
    <row r="446" spans="1:1" x14ac:dyDescent="0.3">
      <c r="A446" s="178"/>
    </row>
    <row r="447" spans="1:1" x14ac:dyDescent="0.3">
      <c r="A447" s="178"/>
    </row>
    <row r="448" spans="1:1" x14ac:dyDescent="0.3">
      <c r="A448" s="178"/>
    </row>
    <row r="449" spans="1:1" x14ac:dyDescent="0.3">
      <c r="A449" s="178"/>
    </row>
    <row r="450" spans="1:1" x14ac:dyDescent="0.3">
      <c r="A450" s="178"/>
    </row>
    <row r="451" spans="1:1" x14ac:dyDescent="0.3">
      <c r="A451" s="178"/>
    </row>
    <row r="452" spans="1:1" x14ac:dyDescent="0.3">
      <c r="A452" s="178"/>
    </row>
    <row r="453" spans="1:1" x14ac:dyDescent="0.3">
      <c r="A453" s="178"/>
    </row>
    <row r="454" spans="1:1" x14ac:dyDescent="0.3">
      <c r="A454" s="178"/>
    </row>
    <row r="455" spans="1:1" x14ac:dyDescent="0.3">
      <c r="A455" s="178"/>
    </row>
    <row r="456" spans="1:1" x14ac:dyDescent="0.3">
      <c r="A456" s="178"/>
    </row>
    <row r="457" spans="1:1" x14ac:dyDescent="0.3">
      <c r="A457" s="178"/>
    </row>
    <row r="458" spans="1:1" x14ac:dyDescent="0.3">
      <c r="A458" s="178"/>
    </row>
    <row r="459" spans="1:1" x14ac:dyDescent="0.3">
      <c r="A459" s="178"/>
    </row>
    <row r="460" spans="1:1" x14ac:dyDescent="0.3">
      <c r="A460" s="178"/>
    </row>
    <row r="461" spans="1:1" x14ac:dyDescent="0.3">
      <c r="A461" s="178"/>
    </row>
    <row r="462" spans="1:1" x14ac:dyDescent="0.3">
      <c r="A462" s="178"/>
    </row>
    <row r="463" spans="1:1" x14ac:dyDescent="0.3">
      <c r="A463" s="178"/>
    </row>
    <row r="464" spans="1:1" x14ac:dyDescent="0.3">
      <c r="A464" s="178"/>
    </row>
    <row r="465" spans="1:1" x14ac:dyDescent="0.3">
      <c r="A465" s="178"/>
    </row>
    <row r="466" spans="1:1" x14ac:dyDescent="0.3">
      <c r="A466" s="178"/>
    </row>
    <row r="467" spans="1:1" x14ac:dyDescent="0.3">
      <c r="A467" s="178"/>
    </row>
    <row r="468" spans="1:1" x14ac:dyDescent="0.3">
      <c r="A468" s="178"/>
    </row>
    <row r="469" spans="1:1" x14ac:dyDescent="0.3">
      <c r="A469" s="178"/>
    </row>
    <row r="470" spans="1:1" x14ac:dyDescent="0.3">
      <c r="A470" s="178"/>
    </row>
    <row r="471" spans="1:1" x14ac:dyDescent="0.3">
      <c r="A471" s="178"/>
    </row>
    <row r="472" spans="1:1" x14ac:dyDescent="0.3">
      <c r="A472" s="178"/>
    </row>
    <row r="473" spans="1:1" x14ac:dyDescent="0.3">
      <c r="A473" s="178"/>
    </row>
    <row r="474" spans="1:1" x14ac:dyDescent="0.3">
      <c r="A474" s="178"/>
    </row>
    <row r="475" spans="1:1" x14ac:dyDescent="0.3">
      <c r="A475" s="178"/>
    </row>
    <row r="476" spans="1:1" x14ac:dyDescent="0.3">
      <c r="A476" s="178"/>
    </row>
    <row r="477" spans="1:1" x14ac:dyDescent="0.3">
      <c r="A477" s="178"/>
    </row>
    <row r="478" spans="1:1" x14ac:dyDescent="0.3">
      <c r="A478" s="178"/>
    </row>
    <row r="479" spans="1:1" x14ac:dyDescent="0.3">
      <c r="A479" s="178"/>
    </row>
    <row r="480" spans="1:1" x14ac:dyDescent="0.3">
      <c r="A480" s="178"/>
    </row>
    <row r="481" spans="1:1" x14ac:dyDescent="0.3">
      <c r="A481" s="178"/>
    </row>
    <row r="482" spans="1:1" x14ac:dyDescent="0.3">
      <c r="A482" s="178"/>
    </row>
    <row r="483" spans="1:1" x14ac:dyDescent="0.3">
      <c r="A483" s="178"/>
    </row>
    <row r="484" spans="1:1" x14ac:dyDescent="0.3">
      <c r="A484" s="178"/>
    </row>
    <row r="485" spans="1:1" x14ac:dyDescent="0.3">
      <c r="A485" s="178"/>
    </row>
    <row r="486" spans="1:1" x14ac:dyDescent="0.3">
      <c r="A486" s="178"/>
    </row>
    <row r="487" spans="1:1" x14ac:dyDescent="0.3">
      <c r="A487" s="178"/>
    </row>
    <row r="488" spans="1:1" x14ac:dyDescent="0.3">
      <c r="A488" s="178"/>
    </row>
    <row r="489" spans="1:1" x14ac:dyDescent="0.3">
      <c r="A489" s="178"/>
    </row>
    <row r="490" spans="1:1" x14ac:dyDescent="0.3">
      <c r="A490" s="178"/>
    </row>
    <row r="491" spans="1:1" x14ac:dyDescent="0.3">
      <c r="A491" s="178"/>
    </row>
    <row r="492" spans="1:1" x14ac:dyDescent="0.3">
      <c r="A492" s="178"/>
    </row>
    <row r="493" spans="1:1" x14ac:dyDescent="0.3">
      <c r="A493" s="178"/>
    </row>
    <row r="494" spans="1:1" x14ac:dyDescent="0.3">
      <c r="A494" s="178"/>
    </row>
    <row r="495" spans="1:1" x14ac:dyDescent="0.3">
      <c r="A495" s="178"/>
    </row>
    <row r="496" spans="1:1" x14ac:dyDescent="0.3">
      <c r="A496" s="178"/>
    </row>
    <row r="497" spans="1:1" x14ac:dyDescent="0.3">
      <c r="A497" s="178"/>
    </row>
    <row r="498" spans="1:1" x14ac:dyDescent="0.3">
      <c r="A498" s="178"/>
    </row>
    <row r="499" spans="1:1" x14ac:dyDescent="0.3">
      <c r="A499" s="178"/>
    </row>
    <row r="500" spans="1:1" x14ac:dyDescent="0.3">
      <c r="A500" s="178"/>
    </row>
    <row r="501" spans="1:1" x14ac:dyDescent="0.3">
      <c r="A501" s="178"/>
    </row>
    <row r="502" spans="1:1" x14ac:dyDescent="0.3">
      <c r="A502" s="178"/>
    </row>
    <row r="503" spans="1:1" x14ac:dyDescent="0.3">
      <c r="A503" s="178"/>
    </row>
    <row r="504" spans="1:1" x14ac:dyDescent="0.3">
      <c r="A504" s="178"/>
    </row>
    <row r="505" spans="1:1" x14ac:dyDescent="0.3">
      <c r="A505" s="178"/>
    </row>
    <row r="506" spans="1:1" x14ac:dyDescent="0.3">
      <c r="A506" s="178"/>
    </row>
    <row r="507" spans="1:1" x14ac:dyDescent="0.3">
      <c r="A507" s="178"/>
    </row>
    <row r="508" spans="1:1" x14ac:dyDescent="0.3">
      <c r="A508" s="178"/>
    </row>
    <row r="509" spans="1:1" x14ac:dyDescent="0.3">
      <c r="A509" s="178"/>
    </row>
    <row r="510" spans="1:1" x14ac:dyDescent="0.3">
      <c r="A510" s="178"/>
    </row>
    <row r="511" spans="1:1" x14ac:dyDescent="0.3">
      <c r="A511" s="178"/>
    </row>
    <row r="512" spans="1:1" x14ac:dyDescent="0.3">
      <c r="A512" s="178"/>
    </row>
    <row r="513" spans="1:1" x14ac:dyDescent="0.3">
      <c r="A513" s="178"/>
    </row>
    <row r="514" spans="1:1" x14ac:dyDescent="0.3">
      <c r="A514" s="178"/>
    </row>
    <row r="515" spans="1:1" x14ac:dyDescent="0.3">
      <c r="A515" s="178"/>
    </row>
    <row r="516" spans="1:1" x14ac:dyDescent="0.3">
      <c r="A516" s="178"/>
    </row>
    <row r="517" spans="1:1" x14ac:dyDescent="0.3">
      <c r="A517" s="178"/>
    </row>
    <row r="518" spans="1:1" x14ac:dyDescent="0.3">
      <c r="A518" s="178"/>
    </row>
    <row r="519" spans="1:1" x14ac:dyDescent="0.3">
      <c r="A519" s="178"/>
    </row>
    <row r="520" spans="1:1" x14ac:dyDescent="0.3">
      <c r="A520" s="178"/>
    </row>
    <row r="521" spans="1:1" x14ac:dyDescent="0.3">
      <c r="A521" s="178"/>
    </row>
    <row r="522" spans="1:1" x14ac:dyDescent="0.3">
      <c r="A522" s="178"/>
    </row>
    <row r="523" spans="1:1" x14ac:dyDescent="0.3">
      <c r="A523" s="178"/>
    </row>
    <row r="524" spans="1:1" x14ac:dyDescent="0.3">
      <c r="A524" s="178"/>
    </row>
    <row r="525" spans="1:1" x14ac:dyDescent="0.3">
      <c r="A525" s="178"/>
    </row>
    <row r="526" spans="1:1" x14ac:dyDescent="0.3">
      <c r="A526" s="178"/>
    </row>
    <row r="527" spans="1:1" x14ac:dyDescent="0.3">
      <c r="A527" s="178"/>
    </row>
    <row r="528" spans="1:1" x14ac:dyDescent="0.3">
      <c r="A528" s="178"/>
    </row>
    <row r="529" spans="1:1" x14ac:dyDescent="0.3">
      <c r="A529" s="178"/>
    </row>
    <row r="530" spans="1:1" x14ac:dyDescent="0.3">
      <c r="A530" s="178"/>
    </row>
    <row r="531" spans="1:1" x14ac:dyDescent="0.3">
      <c r="A531" s="178"/>
    </row>
    <row r="532" spans="1:1" x14ac:dyDescent="0.3">
      <c r="A532" s="178"/>
    </row>
    <row r="533" spans="1:1" x14ac:dyDescent="0.3">
      <c r="A533" s="178"/>
    </row>
    <row r="534" spans="1:1" x14ac:dyDescent="0.3">
      <c r="A534" s="178"/>
    </row>
    <row r="535" spans="1:1" x14ac:dyDescent="0.3">
      <c r="A535" s="178"/>
    </row>
    <row r="536" spans="1:1" x14ac:dyDescent="0.3">
      <c r="A536" s="178"/>
    </row>
    <row r="537" spans="1:1" x14ac:dyDescent="0.3">
      <c r="A537" s="178"/>
    </row>
    <row r="538" spans="1:1" x14ac:dyDescent="0.3">
      <c r="A538" s="178"/>
    </row>
    <row r="539" spans="1:1" x14ac:dyDescent="0.3">
      <c r="A539" s="178"/>
    </row>
    <row r="540" spans="1:1" x14ac:dyDescent="0.3">
      <c r="A540" s="178"/>
    </row>
    <row r="541" spans="1:1" x14ac:dyDescent="0.3">
      <c r="A541" s="178"/>
    </row>
    <row r="542" spans="1:1" x14ac:dyDescent="0.3">
      <c r="A542" s="178"/>
    </row>
    <row r="543" spans="1:1" x14ac:dyDescent="0.3">
      <c r="A543" s="178"/>
    </row>
    <row r="544" spans="1:1" x14ac:dyDescent="0.3">
      <c r="A544" s="178"/>
    </row>
    <row r="545" spans="1:1" x14ac:dyDescent="0.3">
      <c r="A545" s="178"/>
    </row>
    <row r="546" spans="1:1" x14ac:dyDescent="0.3">
      <c r="A546" s="178"/>
    </row>
    <row r="547" spans="1:1" x14ac:dyDescent="0.3">
      <c r="A547" s="178"/>
    </row>
    <row r="548" spans="1:1" x14ac:dyDescent="0.3">
      <c r="A548" s="178"/>
    </row>
    <row r="549" spans="1:1" x14ac:dyDescent="0.3">
      <c r="A549" s="178"/>
    </row>
    <row r="550" spans="1:1" x14ac:dyDescent="0.3">
      <c r="A550" s="178"/>
    </row>
    <row r="551" spans="1:1" x14ac:dyDescent="0.3">
      <c r="A551" s="178"/>
    </row>
    <row r="552" spans="1:1" x14ac:dyDescent="0.3">
      <c r="A552" s="178"/>
    </row>
    <row r="553" spans="1:1" x14ac:dyDescent="0.3">
      <c r="A553" s="178"/>
    </row>
    <row r="554" spans="1:1" x14ac:dyDescent="0.3">
      <c r="A554" s="178"/>
    </row>
    <row r="555" spans="1:1" x14ac:dyDescent="0.3">
      <c r="A555" s="178"/>
    </row>
    <row r="556" spans="1:1" x14ac:dyDescent="0.3">
      <c r="A556" s="178"/>
    </row>
    <row r="557" spans="1:1" x14ac:dyDescent="0.3">
      <c r="A557" s="178"/>
    </row>
    <row r="558" spans="1:1" x14ac:dyDescent="0.3">
      <c r="A558" s="178"/>
    </row>
    <row r="559" spans="1:1" x14ac:dyDescent="0.3">
      <c r="A559" s="178"/>
    </row>
    <row r="560" spans="1:1" x14ac:dyDescent="0.3">
      <c r="A560" s="178"/>
    </row>
    <row r="561" spans="1:1" x14ac:dyDescent="0.3">
      <c r="A561" s="178"/>
    </row>
    <row r="562" spans="1:1" x14ac:dyDescent="0.3">
      <c r="A562" s="178"/>
    </row>
    <row r="563" spans="1:1" x14ac:dyDescent="0.3">
      <c r="A563" s="178"/>
    </row>
    <row r="564" spans="1:1" x14ac:dyDescent="0.3">
      <c r="A564" s="178"/>
    </row>
    <row r="565" spans="1:1" x14ac:dyDescent="0.3">
      <c r="A565" s="178"/>
    </row>
    <row r="566" spans="1:1" x14ac:dyDescent="0.3">
      <c r="A566" s="178"/>
    </row>
    <row r="567" spans="1:1" x14ac:dyDescent="0.3">
      <c r="A567" s="178"/>
    </row>
    <row r="568" spans="1:1" x14ac:dyDescent="0.3">
      <c r="A568" s="178"/>
    </row>
    <row r="569" spans="1:1" x14ac:dyDescent="0.3">
      <c r="A569" s="178"/>
    </row>
    <row r="570" spans="1:1" x14ac:dyDescent="0.3">
      <c r="A570" s="178"/>
    </row>
    <row r="571" spans="1:1" x14ac:dyDescent="0.3">
      <c r="A571" s="178"/>
    </row>
    <row r="572" spans="1:1" x14ac:dyDescent="0.3">
      <c r="A572" s="178"/>
    </row>
    <row r="573" spans="1:1" x14ac:dyDescent="0.3">
      <c r="A573" s="178"/>
    </row>
    <row r="574" spans="1:1" x14ac:dyDescent="0.3">
      <c r="A574" s="178"/>
    </row>
    <row r="575" spans="1:1" x14ac:dyDescent="0.3">
      <c r="A575" s="178"/>
    </row>
    <row r="576" spans="1:1" x14ac:dyDescent="0.3">
      <c r="A576" s="178"/>
    </row>
    <row r="577" spans="1:1" x14ac:dyDescent="0.3">
      <c r="A577" s="178"/>
    </row>
    <row r="578" spans="1:1" x14ac:dyDescent="0.3">
      <c r="A578" s="178"/>
    </row>
    <row r="579" spans="1:1" x14ac:dyDescent="0.3">
      <c r="A579" s="178"/>
    </row>
    <row r="580" spans="1:1" x14ac:dyDescent="0.3">
      <c r="A580" s="178"/>
    </row>
    <row r="581" spans="1:1" x14ac:dyDescent="0.3">
      <c r="A581" s="178"/>
    </row>
    <row r="582" spans="1:1" x14ac:dyDescent="0.3">
      <c r="A582" s="178"/>
    </row>
    <row r="583" spans="1:1" x14ac:dyDescent="0.3">
      <c r="A583" s="178"/>
    </row>
    <row r="584" spans="1:1" x14ac:dyDescent="0.3">
      <c r="A584" s="178"/>
    </row>
    <row r="585" spans="1:1" x14ac:dyDescent="0.3">
      <c r="A585" s="178"/>
    </row>
    <row r="586" spans="1:1" x14ac:dyDescent="0.3">
      <c r="A586" s="178"/>
    </row>
    <row r="587" spans="1:1" x14ac:dyDescent="0.3">
      <c r="A587" s="178"/>
    </row>
    <row r="588" spans="1:1" x14ac:dyDescent="0.3">
      <c r="A588" s="178"/>
    </row>
    <row r="589" spans="1:1" x14ac:dyDescent="0.3">
      <c r="A589" s="178"/>
    </row>
    <row r="590" spans="1:1" x14ac:dyDescent="0.3">
      <c r="A590" s="178"/>
    </row>
    <row r="591" spans="1:1" x14ac:dyDescent="0.3">
      <c r="A591" s="178"/>
    </row>
    <row r="592" spans="1:1" x14ac:dyDescent="0.3">
      <c r="A592" s="178"/>
    </row>
    <row r="593" spans="1:1" x14ac:dyDescent="0.3">
      <c r="A593" s="178"/>
    </row>
    <row r="594" spans="1:1" x14ac:dyDescent="0.3">
      <c r="A594" s="178"/>
    </row>
    <row r="595" spans="1:1" x14ac:dyDescent="0.3">
      <c r="A595" s="178"/>
    </row>
    <row r="596" spans="1:1" x14ac:dyDescent="0.3">
      <c r="A596" s="178"/>
    </row>
    <row r="597" spans="1:1" x14ac:dyDescent="0.3">
      <c r="A597" s="178"/>
    </row>
    <row r="598" spans="1:1" x14ac:dyDescent="0.3">
      <c r="A598" s="178"/>
    </row>
    <row r="599" spans="1:1" x14ac:dyDescent="0.3">
      <c r="A599" s="178"/>
    </row>
    <row r="600" spans="1:1" x14ac:dyDescent="0.3">
      <c r="A600" s="178"/>
    </row>
    <row r="601" spans="1:1" x14ac:dyDescent="0.3">
      <c r="A601" s="178"/>
    </row>
    <row r="602" spans="1:1" x14ac:dyDescent="0.3">
      <c r="A602" s="178"/>
    </row>
    <row r="603" spans="1:1" x14ac:dyDescent="0.3">
      <c r="A603" s="178"/>
    </row>
    <row r="604" spans="1:1" x14ac:dyDescent="0.3">
      <c r="A604" s="178"/>
    </row>
    <row r="605" spans="1:1" x14ac:dyDescent="0.3">
      <c r="A605" s="178"/>
    </row>
    <row r="606" spans="1:1" x14ac:dyDescent="0.3">
      <c r="A606" s="178"/>
    </row>
    <row r="607" spans="1:1" x14ac:dyDescent="0.3">
      <c r="A607" s="178"/>
    </row>
    <row r="608" spans="1:1" x14ac:dyDescent="0.3">
      <c r="A608" s="178"/>
    </row>
    <row r="609" spans="1:1" x14ac:dyDescent="0.3">
      <c r="A609" s="178"/>
    </row>
    <row r="610" spans="1:1" x14ac:dyDescent="0.3">
      <c r="A610" s="178"/>
    </row>
    <row r="611" spans="1:1" x14ac:dyDescent="0.3">
      <c r="A611" s="178"/>
    </row>
    <row r="612" spans="1:1" x14ac:dyDescent="0.3">
      <c r="A612" s="178"/>
    </row>
    <row r="613" spans="1:1" x14ac:dyDescent="0.3">
      <c r="A613" s="178"/>
    </row>
    <row r="614" spans="1:1" x14ac:dyDescent="0.3">
      <c r="A614" s="178"/>
    </row>
    <row r="615" spans="1:1" x14ac:dyDescent="0.3">
      <c r="A615" s="178"/>
    </row>
    <row r="616" spans="1:1" x14ac:dyDescent="0.3">
      <c r="A616" s="178"/>
    </row>
    <row r="617" spans="1:1" x14ac:dyDescent="0.3">
      <c r="A617" s="178"/>
    </row>
    <row r="618" spans="1:1" x14ac:dyDescent="0.3">
      <c r="A618" s="178"/>
    </row>
    <row r="619" spans="1:1" x14ac:dyDescent="0.3">
      <c r="A619" s="178"/>
    </row>
    <row r="620" spans="1:1" x14ac:dyDescent="0.3">
      <c r="A620" s="178"/>
    </row>
    <row r="621" spans="1:1" x14ac:dyDescent="0.3">
      <c r="A621" s="178"/>
    </row>
    <row r="622" spans="1:1" x14ac:dyDescent="0.3">
      <c r="A622" s="178"/>
    </row>
  </sheetData>
  <mergeCells count="13">
    <mergeCell ref="DI10:DO10"/>
    <mergeCell ref="A2:A3"/>
    <mergeCell ref="CY10:DE10"/>
    <mergeCell ref="CO10:CU10"/>
    <mergeCell ref="C10:I10"/>
    <mergeCell ref="M10:S10"/>
    <mergeCell ref="AG10:AM10"/>
    <mergeCell ref="AQ10:AW10"/>
    <mergeCell ref="BA10:BG10"/>
    <mergeCell ref="CE10:CK10"/>
    <mergeCell ref="BU10:CA10"/>
    <mergeCell ref="BK10:BQ10"/>
    <mergeCell ref="W10:AC10"/>
  </mergeCells>
  <hyperlinks>
    <hyperlink ref="A4" location="myrangeH0" display="myrangeH0" xr:uid="{4D830C44-7BD4-4F20-AC0C-145D665EC8CC}"/>
    <hyperlink ref="A5" location="myrangeH1" display="myrangeH1" xr:uid="{7CE026FB-A112-46F4-A07B-CA6BD35DB0E0}"/>
    <hyperlink ref="A6" location="myrangeH2" display="myrangeH2" xr:uid="{BAF309D9-F232-4B86-9CE6-D6DD1A6DC313}"/>
    <hyperlink ref="A7" location="myrangeH3" display="myrangeH3" xr:uid="{CD5DF6A0-F3EE-49BF-87AC-02CA2B228AE3}"/>
    <hyperlink ref="A8" location="myrangeH4" display="myrangeH4" xr:uid="{BBDB6A19-F270-4426-9047-3BEAB75BEB0E}"/>
    <hyperlink ref="A9" location="myrangeH5" display="myrangeH5" xr:uid="{5107DB12-7AE7-4B4F-9DD8-C3BB5ACBD262}"/>
    <hyperlink ref="A10" location="myrangeH6" display="myrangeH6" xr:uid="{971FD22C-5F62-4583-ABEC-0DC147E10E18}"/>
    <hyperlink ref="A11" location="myrangeH7" display="myrangeH7" xr:uid="{5CD2D93D-335A-47B1-B83C-E63CA6C968E1}"/>
    <hyperlink ref="A12" location="myrangeH8" display="myrangeH8" xr:uid="{CB87D4F1-8079-4B12-B3C1-290651BA860B}"/>
    <hyperlink ref="A13" location="myrangeH9" display="myrangeH9" xr:uid="{F5236860-8518-46D1-9121-7E8F159E05AB}"/>
    <hyperlink ref="A14" location="myrangeH10" display="myrangeH10" xr:uid="{DE31CD60-CE72-40B7-9D69-C77ACED7D260}"/>
    <hyperlink ref="A15" location="myrangeH11" display="myrangeH11" xr:uid="{2ADF3D4E-CB36-4C6F-887C-2EC36CC7DAE5}"/>
    <hyperlink ref="A16" location="myrangeH12" display="myrangeH12" xr:uid="{6C684330-F474-470D-BEC8-50CC33C6CEF8}"/>
    <hyperlink ref="A17" location="myrangeH13" display="myrangeH13" xr:uid="{E5D93B31-F3F8-4620-920A-FF6A14BC8C48}"/>
    <hyperlink ref="A18" location="myrangeH14" display="myrangeH14" xr:uid="{4AFC4EA7-F71B-47F3-9CE6-CAD4A62BC664}"/>
    <hyperlink ref="A19" location="myrangeH15" display="myrangeH15" xr:uid="{02865553-0E7F-4502-9758-781917FD5B85}"/>
    <hyperlink ref="A20" location="myrangeH16" display="myrangeH16" xr:uid="{68CB00FA-06A2-4E3D-BAF9-95D7487C50EC}"/>
    <hyperlink ref="A21" location="myrangeH17" display="myrangeH17" xr:uid="{B186B950-3CF5-48E9-A82C-CF2C1246B97F}"/>
    <hyperlink ref="A22" location="myrangeH18" display="myrangeH18" xr:uid="{AB8787BE-E871-41F5-B40F-AFE271A5BC99}"/>
    <hyperlink ref="A23" location="myrangeH19" display="myrangeH19" xr:uid="{D44FF57F-C99A-4983-9B7D-6273F2A993C8}"/>
    <hyperlink ref="A24" location="myrangeH20" display="myrangeH20" xr:uid="{0D4C25BB-2C66-49ED-AEB3-6B1BB04B4682}"/>
    <hyperlink ref="A25" location="myrangeH21" display="myrangeH21" xr:uid="{928A15DE-90F7-489B-9421-E91BEEF2880A}"/>
    <hyperlink ref="A26" location="myrangeH22" display="myrangeH22" xr:uid="{D69C8C1F-3845-4981-8CCA-FDA01E891BB7}"/>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7"/>
    <col min="3" max="7" width="11.69921875" style="67" customWidth="1"/>
    <col min="8" max="16384" width="9" style="67"/>
  </cols>
  <sheetData>
    <row r="2" spans="2:7" ht="21" x14ac:dyDescent="0.25">
      <c r="B2" s="63" t="str">
        <f>+Introduction!C7</f>
        <v>Afghanistan</v>
      </c>
      <c r="C2" s="64"/>
      <c r="D2" s="65"/>
      <c r="E2" s="65"/>
      <c r="F2" s="65"/>
      <c r="G2" s="66"/>
    </row>
    <row r="3" spans="2:7" ht="13.2" customHeight="1" x14ac:dyDescent="0.25">
      <c r="B3" s="586" t="str">
        <f>HLOOKUP(Introduction!$G$4,nametranslations,129,FALSE)</f>
        <v>POPULATION OF SCHOOL AGE CHILDREN</v>
      </c>
      <c r="C3" s="586" t="str">
        <f ca="1">HLOOKUP([1]Introduction!$G$4,nametranslations,152,FALSE)</f>
        <v>Definition</v>
      </c>
      <c r="D3" s="586" t="str">
        <f ca="1">HLOOKUP([1]Introduction!$G$4,nametranslations,152,FALSE)</f>
        <v>Definition</v>
      </c>
      <c r="E3" s="586" t="str">
        <f ca="1">HLOOKUP([1]Introduction!$G$4,nametranslations,152,FALSE)</f>
        <v>Definition</v>
      </c>
      <c r="F3" s="586" t="str">
        <f ca="1">HLOOKUP([1]Introduction!$G$4,nametranslations,152,FALSE)</f>
        <v>Definition</v>
      </c>
      <c r="G3" s="587" t="str">
        <f ca="1">HLOOKUP([1]Introduction!$G$4,nametranslations,152,FALSE)</f>
        <v>Definition</v>
      </c>
    </row>
    <row r="4" spans="2:7" x14ac:dyDescent="0.25">
      <c r="B4" s="588" t="str">
        <f>HLOOKUP(Introduction!$G$4,nametranslations,72,FALSE)</f>
        <v>Year</v>
      </c>
      <c r="C4" s="588" t="str">
        <f>HLOOKUP(Introduction!$G$4,nametranslations,130,FALSE)</f>
        <v>Total (a)</v>
      </c>
      <c r="D4" s="588" t="str">
        <f>HLOOKUP(Introduction!$G$4,nametranslations,131,FALSE)</f>
        <v>Urban % (b)</v>
      </c>
      <c r="E4" s="588" t="str">
        <f>HLOOKUP(Introduction!$G$4,nametranslations,132,FALSE)</f>
        <v>Pre-Primary (c)</v>
      </c>
      <c r="F4" s="588" t="str">
        <f>HLOOKUP(Introduction!$G$4,nametranslations,133,FALSE)</f>
        <v>Primary (c)</v>
      </c>
      <c r="G4" s="588" t="str">
        <f>HLOOKUP(Introduction!$G$4,nametranslations,134,FALSE)</f>
        <v>Secondary (c)</v>
      </c>
    </row>
    <row r="5" spans="2:7" x14ac:dyDescent="0.25">
      <c r="B5" s="187">
        <v>2000</v>
      </c>
      <c r="C5" s="213">
        <v>6793846</v>
      </c>
      <c r="D5" s="214">
        <v>22.077999114990234</v>
      </c>
      <c r="E5" s="215">
        <v>698346</v>
      </c>
      <c r="F5" s="216">
        <v>3492242</v>
      </c>
      <c r="G5" s="217">
        <v>2603258</v>
      </c>
    </row>
    <row r="6" spans="2:7" x14ac:dyDescent="0.25">
      <c r="B6" s="188">
        <v>2001</v>
      </c>
      <c r="C6" s="218">
        <v>6771239</v>
      </c>
      <c r="D6" s="219">
        <v>22.169000625610352</v>
      </c>
      <c r="E6" s="220">
        <v>695724</v>
      </c>
      <c r="F6" s="221">
        <v>3494287</v>
      </c>
      <c r="G6" s="222">
        <v>2581228</v>
      </c>
    </row>
    <row r="7" spans="2:7" ht="13.2" customHeight="1" x14ac:dyDescent="0.25">
      <c r="B7" s="189">
        <v>2002</v>
      </c>
      <c r="C7" s="223">
        <v>7024617</v>
      </c>
      <c r="D7" s="224">
        <v>22.26099967956543</v>
      </c>
      <c r="E7" s="225">
        <v>717249</v>
      </c>
      <c r="F7" s="226">
        <v>3634307</v>
      </c>
      <c r="G7" s="227">
        <v>2673061</v>
      </c>
    </row>
    <row r="8" spans="2:7" x14ac:dyDescent="0.25">
      <c r="B8" s="190">
        <v>2003</v>
      </c>
      <c r="C8" s="228">
        <v>7655885</v>
      </c>
      <c r="D8" s="229">
        <v>22.352998733520508</v>
      </c>
      <c r="E8" s="230">
        <v>775067</v>
      </c>
      <c r="F8" s="231">
        <v>3965999</v>
      </c>
      <c r="G8" s="232">
        <v>2914819</v>
      </c>
    </row>
    <row r="9" spans="2:7" x14ac:dyDescent="0.25">
      <c r="B9" s="191">
        <v>2004</v>
      </c>
      <c r="C9" s="233">
        <v>8104975</v>
      </c>
      <c r="D9" s="234">
        <v>22.5</v>
      </c>
      <c r="E9" s="235">
        <v>811767</v>
      </c>
      <c r="F9" s="236">
        <v>4200180</v>
      </c>
      <c r="G9" s="237">
        <v>3093028</v>
      </c>
    </row>
    <row r="10" spans="2:7" x14ac:dyDescent="0.25">
      <c r="B10" s="192">
        <v>2005</v>
      </c>
      <c r="C10" s="238">
        <v>8382331</v>
      </c>
      <c r="D10" s="239">
        <v>22.702999114990234</v>
      </c>
      <c r="E10" s="240">
        <v>828658</v>
      </c>
      <c r="F10" s="241">
        <v>4340351</v>
      </c>
      <c r="G10" s="242">
        <v>3213322</v>
      </c>
    </row>
    <row r="11" spans="2:7" x14ac:dyDescent="0.25">
      <c r="B11" s="193">
        <v>2006</v>
      </c>
      <c r="C11" s="243">
        <v>8840505</v>
      </c>
      <c r="D11" s="244">
        <v>22.906999588012695</v>
      </c>
      <c r="E11" s="245">
        <v>865436</v>
      </c>
      <c r="F11" s="246">
        <v>4564810</v>
      </c>
      <c r="G11" s="247">
        <v>3410259</v>
      </c>
    </row>
    <row r="12" spans="2:7" x14ac:dyDescent="0.25">
      <c r="B12" s="194">
        <v>2007</v>
      </c>
      <c r="C12" s="248">
        <v>9238076</v>
      </c>
      <c r="D12" s="249">
        <v>23.113000869750977</v>
      </c>
      <c r="E12" s="250">
        <v>893303</v>
      </c>
      <c r="F12" s="251">
        <v>4750241</v>
      </c>
      <c r="G12" s="252">
        <v>3594532</v>
      </c>
    </row>
    <row r="13" spans="2:7" x14ac:dyDescent="0.25">
      <c r="B13" s="195">
        <v>2008</v>
      </c>
      <c r="C13" s="253">
        <v>9311605</v>
      </c>
      <c r="D13" s="254">
        <v>23.319999694824219</v>
      </c>
      <c r="E13" s="255">
        <v>888137</v>
      </c>
      <c r="F13" s="256">
        <v>4763109</v>
      </c>
      <c r="G13" s="257">
        <v>3660359</v>
      </c>
    </row>
    <row r="14" spans="2:7" x14ac:dyDescent="0.25">
      <c r="B14" s="196">
        <v>2009</v>
      </c>
      <c r="C14" s="258">
        <v>9752075</v>
      </c>
      <c r="D14" s="259">
        <v>23.527999877929688</v>
      </c>
      <c r="E14" s="260">
        <v>917809</v>
      </c>
      <c r="F14" s="261">
        <v>4960244</v>
      </c>
      <c r="G14" s="262">
        <v>3874022</v>
      </c>
    </row>
    <row r="15" spans="2:7" x14ac:dyDescent="0.25">
      <c r="B15" s="197">
        <v>2010</v>
      </c>
      <c r="C15" s="263">
        <v>10085854</v>
      </c>
      <c r="D15" s="264">
        <v>23.73699951171875</v>
      </c>
      <c r="E15" s="265">
        <v>931745</v>
      </c>
      <c r="F15" s="266">
        <v>5101508</v>
      </c>
      <c r="G15" s="267">
        <v>4052601</v>
      </c>
    </row>
    <row r="16" spans="2:7" x14ac:dyDescent="0.25">
      <c r="B16" s="198">
        <v>2011</v>
      </c>
      <c r="C16" s="268">
        <v>10365591</v>
      </c>
      <c r="D16" s="269">
        <v>23.947999954223633</v>
      </c>
      <c r="E16" s="270">
        <v>942563</v>
      </c>
      <c r="F16" s="271">
        <v>5211262</v>
      </c>
      <c r="G16" s="272">
        <v>4211766</v>
      </c>
    </row>
    <row r="17" spans="2:7" x14ac:dyDescent="0.25">
      <c r="B17" s="199">
        <v>2012</v>
      </c>
      <c r="C17" s="273">
        <v>10826911</v>
      </c>
      <c r="D17" s="274">
        <v>24.159999847412109</v>
      </c>
      <c r="E17" s="275">
        <v>972025</v>
      </c>
      <c r="F17" s="276">
        <v>5411706</v>
      </c>
      <c r="G17" s="277">
        <v>4443180</v>
      </c>
    </row>
    <row r="18" spans="2:7" x14ac:dyDescent="0.25">
      <c r="B18" s="200">
        <v>2013</v>
      </c>
      <c r="C18" s="278">
        <v>11160714</v>
      </c>
      <c r="D18" s="279">
        <v>24.37299919128418</v>
      </c>
      <c r="E18" s="280">
        <v>989821</v>
      </c>
      <c r="F18" s="281">
        <v>5545776</v>
      </c>
      <c r="G18" s="282">
        <v>4625117</v>
      </c>
    </row>
    <row r="19" spans="2:7" x14ac:dyDescent="0.25">
      <c r="B19" s="201">
        <v>2014</v>
      </c>
      <c r="C19" s="283">
        <v>11460703</v>
      </c>
      <c r="D19" s="284">
        <v>24.586999893188477</v>
      </c>
      <c r="E19" s="285">
        <v>1005611</v>
      </c>
      <c r="F19" s="286">
        <v>5661283</v>
      </c>
      <c r="G19" s="287">
        <v>4793809</v>
      </c>
    </row>
    <row r="20" spans="2:7" x14ac:dyDescent="0.25">
      <c r="B20" s="202">
        <v>2015</v>
      </c>
      <c r="C20" s="288">
        <v>11836810</v>
      </c>
      <c r="D20" s="289">
        <v>24.803001403808594</v>
      </c>
      <c r="E20" s="290">
        <v>1042133</v>
      </c>
      <c r="F20" s="291">
        <v>5806053</v>
      </c>
      <c r="G20" s="292">
        <v>4988624</v>
      </c>
    </row>
    <row r="21" spans="2:7" x14ac:dyDescent="0.25">
      <c r="B21" s="203">
        <v>2016</v>
      </c>
      <c r="C21" s="293">
        <v>12025095</v>
      </c>
      <c r="D21" s="294">
        <v>25.020000457763672</v>
      </c>
      <c r="E21" s="295">
        <v>1057665</v>
      </c>
      <c r="F21" s="296">
        <v>5866992</v>
      </c>
      <c r="G21" s="297">
        <v>5100438</v>
      </c>
    </row>
    <row r="22" spans="2:7" x14ac:dyDescent="0.25">
      <c r="B22" s="204">
        <v>2017</v>
      </c>
      <c r="C22" s="298">
        <v>12261924</v>
      </c>
      <c r="D22" s="299">
        <v>25.25</v>
      </c>
      <c r="E22" s="300">
        <v>1080727</v>
      </c>
      <c r="F22" s="301">
        <v>5960384</v>
      </c>
      <c r="G22" s="302">
        <v>5220813</v>
      </c>
    </row>
    <row r="23" spans="2:7" x14ac:dyDescent="0.25">
      <c r="B23" s="205">
        <v>2018</v>
      </c>
      <c r="C23" s="303">
        <v>12528171</v>
      </c>
      <c r="D23" s="304">
        <v>25.494998931884766</v>
      </c>
      <c r="E23" s="305">
        <v>1108788</v>
      </c>
      <c r="F23" s="306">
        <v>6077675</v>
      </c>
      <c r="G23" s="307">
        <v>5341708</v>
      </c>
    </row>
    <row r="24" spans="2:7" x14ac:dyDescent="0.25">
      <c r="B24" s="206">
        <v>2019</v>
      </c>
      <c r="C24" s="308">
        <v>12805750</v>
      </c>
      <c r="D24" s="309">
        <v>25.753997802734375</v>
      </c>
      <c r="E24" s="310">
        <v>1134859</v>
      </c>
      <c r="F24" s="311">
        <v>6213858</v>
      </c>
      <c r="G24" s="312">
        <v>5457033</v>
      </c>
    </row>
    <row r="25" spans="2:7" x14ac:dyDescent="0.25">
      <c r="B25" s="207">
        <v>2020</v>
      </c>
      <c r="C25" s="313">
        <v>13102457</v>
      </c>
      <c r="D25" s="314">
        <v>26.025999069213867</v>
      </c>
      <c r="E25" s="315">
        <v>1163569</v>
      </c>
      <c r="F25" s="316">
        <v>6368936</v>
      </c>
      <c r="G25" s="317">
        <v>5569952</v>
      </c>
    </row>
    <row r="26" spans="2:7" x14ac:dyDescent="0.25">
      <c r="B26" s="208">
        <v>2021</v>
      </c>
      <c r="C26" s="318">
        <v>13447998</v>
      </c>
      <c r="D26" s="319">
        <v>26.313999176025391</v>
      </c>
      <c r="E26" s="320">
        <v>1194410</v>
      </c>
      <c r="F26" s="321">
        <v>6559317</v>
      </c>
      <c r="G26" s="322">
        <v>5694271</v>
      </c>
    </row>
    <row r="27" spans="2:7" x14ac:dyDescent="0.25">
      <c r="B27" s="209">
        <v>2022</v>
      </c>
      <c r="C27" s="323">
        <v>13560865</v>
      </c>
      <c r="D27" s="324">
        <v>26.616001129150391</v>
      </c>
      <c r="E27" s="325">
        <v>1202201</v>
      </c>
      <c r="F27" s="326">
        <v>6633091</v>
      </c>
      <c r="G27" s="327">
        <v>5725573</v>
      </c>
    </row>
    <row r="28" spans="2:7" x14ac:dyDescent="0.25">
      <c r="B28" s="210">
        <v>2023</v>
      </c>
      <c r="C28" s="328">
        <v>13650258</v>
      </c>
      <c r="D28" s="329">
        <v>26.932998657226563</v>
      </c>
      <c r="E28" s="330">
        <v>1208615</v>
      </c>
      <c r="F28" s="331">
        <v>6689083</v>
      </c>
      <c r="G28" s="332">
        <v>5752560</v>
      </c>
    </row>
    <row r="29" spans="2:7" x14ac:dyDescent="0.25">
      <c r="B29" s="211">
        <v>2024</v>
      </c>
      <c r="C29" s="333">
        <v>13944967</v>
      </c>
      <c r="D29" s="334">
        <v>27.264999389648438</v>
      </c>
      <c r="E29" s="335">
        <v>1232567</v>
      </c>
      <c r="F29" s="336">
        <v>6839359</v>
      </c>
      <c r="G29" s="337">
        <v>5873041</v>
      </c>
    </row>
    <row r="30" spans="2:7" x14ac:dyDescent="0.25">
      <c r="B30" s="212">
        <v>2025</v>
      </c>
      <c r="C30" s="339">
        <v>14675730</v>
      </c>
      <c r="D30" s="338">
        <v>27.612998962402344</v>
      </c>
      <c r="E30" s="340">
        <v>1267124</v>
      </c>
      <c r="F30" s="341">
        <v>7110836</v>
      </c>
      <c r="G30" s="342">
        <v>6297771</v>
      </c>
    </row>
    <row r="31" spans="2:7" x14ac:dyDescent="0.25">
      <c r="B31" s="114">
        <v>2026</v>
      </c>
      <c r="C31" s="167"/>
      <c r="D31" s="168"/>
      <c r="E31" s="169"/>
      <c r="F31" s="170"/>
      <c r="G31" s="171"/>
    </row>
    <row r="32" spans="2:7" x14ac:dyDescent="0.25">
      <c r="B32" s="113">
        <v>2027</v>
      </c>
      <c r="C32" s="167"/>
      <c r="D32" s="168"/>
      <c r="E32" s="169"/>
      <c r="F32" s="170"/>
      <c r="G32" s="171"/>
    </row>
    <row r="33" spans="2:7" x14ac:dyDescent="0.25">
      <c r="B33" s="114">
        <v>2028</v>
      </c>
      <c r="C33" s="167"/>
      <c r="D33" s="168"/>
      <c r="E33" s="169"/>
      <c r="F33" s="170"/>
      <c r="G33" s="171"/>
    </row>
    <row r="34" spans="2:7" x14ac:dyDescent="0.25">
      <c r="B34" s="113">
        <v>2029</v>
      </c>
      <c r="C34" s="167"/>
      <c r="D34" s="168"/>
      <c r="E34" s="169"/>
      <c r="F34" s="170"/>
      <c r="G34" s="171"/>
    </row>
    <row r="35" spans="2:7" x14ac:dyDescent="0.25">
      <c r="B35" s="114">
        <v>2030</v>
      </c>
      <c r="C35" s="118"/>
      <c r="D35" s="115"/>
      <c r="E35" s="119"/>
      <c r="F35" s="116"/>
      <c r="G35" s="117"/>
    </row>
    <row r="36" spans="2:7" ht="15.6" x14ac:dyDescent="0.25">
      <c r="B36" s="631" t="str">
        <f>HLOOKUP(Introduction!$G$4,nametranslations,135,FALSE)</f>
        <v>(a) Calculated by summing pre-primary, primary and secondary school age populations</v>
      </c>
      <c r="G36" s="68"/>
    </row>
    <row r="37" spans="2:7" ht="15.6" x14ac:dyDescent="0.25">
      <c r="B37" s="631" t="str">
        <f>HLOOKUP(Introduction!$G$4,nametranslations,136,FALSE)</f>
        <v>(b) Percentage of population residing in urban areas, Source: UN Population Division (2018)</v>
      </c>
    </row>
    <row r="38" spans="2:7" ht="15.6" x14ac:dyDescent="0.25">
      <c r="B38" s="631" t="str">
        <f>HLOOKUP(Introduction!$G$4,nametranslations,137,FALSE)</f>
        <v>(c) Source: UNESCO Institute for Statistics (2025)</v>
      </c>
    </row>
    <row r="39" spans="2:7" x14ac:dyDescent="0.25">
      <c r="B39" s="632" t="str">
        <f>HLOOKUP(Introduction!$G$4,nametranslations,138,FALSE)</f>
        <v>Values in grey text are imputed based on linear regression</v>
      </c>
    </row>
    <row r="41" spans="2:7" x14ac:dyDescent="0.25">
      <c r="B41" s="69"/>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AD3FC-1D88-4FE4-A42A-5804C3D2ED5D}">
  <sheetPr codeName="Sheet1">
    <tabColor rgb="FFEAEAEA"/>
  </sheetPr>
  <dimension ref="B2:C15"/>
  <sheetViews>
    <sheetView showGridLines="0" zoomScaleNormal="100" workbookViewId="0"/>
  </sheetViews>
  <sheetFormatPr defaultRowHeight="15.6" x14ac:dyDescent="0.3"/>
  <cols>
    <col min="1" max="1" width="1.59765625" style="590" customWidth="1"/>
    <col min="2" max="2" width="15.59765625" style="590" customWidth="1"/>
    <col min="3" max="3" width="90.69921875" style="592" customWidth="1"/>
    <col min="4" max="16384" width="8.796875" style="590"/>
  </cols>
  <sheetData>
    <row r="2" spans="2:3" ht="48.75" customHeight="1" x14ac:dyDescent="0.3">
      <c r="B2" s="589"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89" t="str">
        <f ca="1">HLOOKUP([1]Introduction!$G$4,nametranslations,72,FALSE)</f>
        <v>Year</v>
      </c>
    </row>
    <row r="3" spans="2:3" ht="6" customHeight="1" x14ac:dyDescent="0.3">
      <c r="B3" s="591"/>
    </row>
    <row r="4" spans="2:3" ht="30" customHeight="1" x14ac:dyDescent="0.3">
      <c r="B4" s="593" t="s">
        <v>240</v>
      </c>
      <c r="C4" s="594" t="str">
        <f>HLOOKUP(Introduction!$G$4,nametranslations,141,FALSE)</f>
        <v>The Excel spreadsheet has a series of tabs but for ease of reference the front page includes links to the key tabs.</v>
      </c>
    </row>
    <row r="5" spans="2:3" ht="50.25" customHeight="1" x14ac:dyDescent="0.3">
      <c r="B5" s="593" t="s">
        <v>47</v>
      </c>
      <c r="C5" s="594"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93" t="s">
        <v>242</v>
      </c>
      <c r="C6" s="594"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93" t="s">
        <v>244</v>
      </c>
      <c r="C7" s="594"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93" t="s">
        <v>117</v>
      </c>
      <c r="C8" s="594"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93" t="s">
        <v>246</v>
      </c>
      <c r="C9" s="594"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93" t="s">
        <v>121</v>
      </c>
      <c r="C10" s="594" t="str">
        <f>HLOOKUP(Introduction!$G$4,nametranslations,147,FALSE)</f>
        <v>This tab provides estimates for school age population by school level from the UNESCO Institute for Statistics and the urban proportion of the total population from the UN Population Division.</v>
      </c>
    </row>
    <row r="11" spans="2:3" s="597" customFormat="1" ht="6.75" customHeight="1" x14ac:dyDescent="0.3">
      <c r="B11" s="595"/>
      <c r="C11" s="596"/>
    </row>
    <row r="12" spans="2:3" s="599" customFormat="1" ht="10.199999999999999" x14ac:dyDescent="0.2">
      <c r="B12" s="598" t="str">
        <f>HLOOKUP(Introduction!$G$4,nametranslations,148,FALSE)</f>
        <v xml:space="preserve">Country files are available for each country with data on the JMP website: https://washdata.org/data/downloads </v>
      </c>
    </row>
    <row r="13" spans="2:3" x14ac:dyDescent="0.3">
      <c r="B13" s="598" t="str">
        <f>HLOOKUP(Introduction!$G$4,nametranslations,149,FALSE)</f>
        <v>The JMP releases updated estimates every 2 years following consultations with national authorities: https://washdata.org/how-we-work/jmp-country-consultation</v>
      </c>
    </row>
    <row r="14" spans="2:3" x14ac:dyDescent="0.3">
      <c r="B14" s="600" t="str">
        <f>HLOOKUP(Introduction!$G$4,nametranslations,150,FALSE)</f>
        <v>Data flows in the country file</v>
      </c>
    </row>
    <row r="15" spans="2:3" ht="90.75" customHeight="1" x14ac:dyDescent="0.3">
      <c r="B15" s="601"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601"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6E4AC95E-DAE9-492D-B054-80EBDA1E514D}"/>
    <hyperlink ref="B13" r:id="rId2" display="The JMP releases updated estimates every 2 years following consultations with national authorities: https://washdata.org/how-we-work/jmp-country-consultation" xr:uid="{8581D3DD-1C15-482E-9A49-6542FC5FC7E5}"/>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39</vt:i4>
      </vt:variant>
    </vt:vector>
  </HeadingPairs>
  <TitlesOfParts>
    <vt:vector size="52"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myrangeH10</vt:lpstr>
      <vt:lpstr>myrangeH11</vt:lpstr>
      <vt:lpstr>myrangeH2</vt:lpstr>
      <vt:lpstr>myrangeH3</vt:lpstr>
      <vt:lpstr>myrangeH4</vt:lpstr>
      <vt:lpstr>myrangeH5</vt:lpstr>
      <vt:lpstr>myrangeH6</vt:lpstr>
      <vt:lpstr>myrangeH7</vt:lpstr>
      <vt:lpstr>myrangeH8</vt:lpstr>
      <vt:lpstr>myrangeH9</vt:lpstr>
      <vt:lpstr>myrangeS0</vt:lpstr>
      <vt:lpstr>myrangeS1</vt:lpstr>
      <vt:lpstr>myrangeS10</vt:lpstr>
      <vt:lpstr>myrangeS11</vt:lpstr>
      <vt:lpstr>myrangeS2</vt:lpstr>
      <vt:lpstr>myrangeS3</vt:lpstr>
      <vt:lpstr>myrangeS4</vt:lpstr>
      <vt:lpstr>myrangeS5</vt:lpstr>
      <vt:lpstr>myrangeS6</vt:lpstr>
      <vt:lpstr>myrangeS7</vt:lpstr>
      <vt:lpstr>myrangeS8</vt:lpstr>
      <vt:lpstr>myrangeS9</vt:lpstr>
      <vt:lpstr>myrangeW0</vt:lpstr>
      <vt:lpstr>myrangeW1</vt:lpstr>
      <vt:lpstr>myrangeW10</vt:lpstr>
      <vt:lpstr>myrangeW11</vt:lpstr>
      <vt:lpstr>myrangeW2</vt:lpstr>
      <vt:lpstr>myrangeW3</vt:lpstr>
      <vt:lpstr>myrangeW4</vt:lpstr>
      <vt:lpstr>myrangeW5</vt:lpstr>
      <vt:lpstr>myrangeW6</vt:lpstr>
      <vt:lpstr>myrangeW7</vt:lpstr>
      <vt:lpstr>myrangeW8</vt:lpstr>
      <vt:lpstr>myrangeW9</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2026-09-10T05:40:47Z</dcterms:modified>
</cp:coreProperties>
</file>